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iamMullen\Desktop\Training Files\"/>
    </mc:Choice>
  </mc:AlternateContent>
  <xr:revisionPtr revIDLastSave="0" documentId="13_ncr:1_{CFCF9D99-F766-4E96-B479-E47E7631B50B}" xr6:coauthVersionLast="44" xr6:coauthVersionMax="45" xr10:uidLastSave="{00000000-0000-0000-0000-000000000000}"/>
  <bookViews>
    <workbookView xWindow="28680" yWindow="-8025" windowWidth="29040" windowHeight="15840" tabRatio="810" xr2:uid="{00000000-000D-0000-FFFF-FFFF00000000}"/>
  </bookViews>
  <sheets>
    <sheet name="InpC" sheetId="48" r:id="rId1"/>
    <sheet name="Time" sheetId="273" r:id="rId2"/>
    <sheet name="Esc" sheetId="289" r:id="rId3"/>
    <sheet name="Ops" sheetId="278" r:id="rId4"/>
    <sheet name="Acct" sheetId="285" r:id="rId5"/>
    <sheet name="Debt" sheetId="280" r:id="rId6"/>
    <sheet name="Equity" sheetId="286" r:id="rId7"/>
    <sheet name="Tax" sheetId="282" r:id="rId8"/>
    <sheet name="Metrics" sheetId="288" r:id="rId9"/>
    <sheet name="FS Qtr" sheetId="265" r:id="rId10"/>
    <sheet name="FS Ann" sheetId="277" r:id="rId11"/>
    <sheet name="Output" sheetId="269" r:id="rId12"/>
    <sheet name="Check" sheetId="264" r:id="rId13"/>
    <sheet name="Tmp" sheetId="275" r:id="rId14"/>
  </sheets>
  <definedNames>
    <definedName name="BaseCaseIndicator">InpC!$J$7:$S$7</definedName>
    <definedName name="CFADS_calc">Debt!$J$11:$GJ$11</definedName>
    <definedName name="CFADS_check">Debt!$F$14</definedName>
    <definedName name="CFADS_paste">Debt!$J$12:$GJ$12</definedName>
    <definedName name="CHK_TOL">InpC!$F$106</definedName>
    <definedName name="InputRowTemplate">InpC!$E$122:$S$122</definedName>
    <definedName name="SMU">InpC!$F$110</definedName>
    <definedName name="TRK_TOL">InpC!$F$105</definedName>
  </definedNames>
  <calcPr calcId="191029" calcMode="manual" calcCompleted="0" calcOnSave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22" i="289" l="1"/>
  <c r="N22" i="289" s="1"/>
  <c r="O22" i="289" s="1"/>
  <c r="P22" i="289" s="1"/>
  <c r="Q22" i="289"/>
  <c r="R22" i="289" s="1"/>
  <c r="S22" i="289" s="1"/>
  <c r="T22" i="289" s="1"/>
  <c r="U22" i="289"/>
  <c r="V22" i="289" s="1"/>
  <c r="W22" i="289" s="1"/>
  <c r="X22" i="289" s="1"/>
  <c r="Y22" i="289"/>
  <c r="Z22" i="289" s="1"/>
  <c r="AA22" i="289" s="1"/>
  <c r="AB22" i="289" s="1"/>
  <c r="AC22" i="289"/>
  <c r="AD22" i="289" s="1"/>
  <c r="AE22" i="289" s="1"/>
  <c r="AF22" i="289" s="1"/>
  <c r="AG22" i="289"/>
  <c r="AH22" i="289" s="1"/>
  <c r="AI22" i="289" s="1"/>
  <c r="AJ22" i="289" s="1"/>
  <c r="AK22" i="289"/>
  <c r="AL22" i="289" s="1"/>
  <c r="AM22" i="289" s="1"/>
  <c r="AN22" i="289" s="1"/>
  <c r="AO22" i="289"/>
  <c r="AP22" i="289" s="1"/>
  <c r="AQ22" i="289" s="1"/>
  <c r="AR22" i="289" s="1"/>
  <c r="AS22" i="289"/>
  <c r="AT22" i="289" s="1"/>
  <c r="AU22" i="289" s="1"/>
  <c r="AV22" i="289" s="1"/>
  <c r="AW22" i="289"/>
  <c r="AX22" i="289" s="1"/>
  <c r="AY22" i="289" s="1"/>
  <c r="AZ22" i="289" s="1"/>
  <c r="BA22" i="289"/>
  <c r="BB22" i="289" s="1"/>
  <c r="BC22" i="289" s="1"/>
  <c r="BD22" i="289" s="1"/>
  <c r="BE22" i="289"/>
  <c r="BF22" i="289" s="1"/>
  <c r="BG22" i="289" s="1"/>
  <c r="BH22" i="289" s="1"/>
  <c r="BI22" i="289"/>
  <c r="BJ22" i="289" s="1"/>
  <c r="BK22" i="289" s="1"/>
  <c r="BL22" i="289" s="1"/>
  <c r="BM22" i="289"/>
  <c r="BN22" i="289" s="1"/>
  <c r="BO22" i="289" s="1"/>
  <c r="BP22" i="289" s="1"/>
  <c r="BQ22" i="289"/>
  <c r="BR22" i="289" s="1"/>
  <c r="BS22" i="289" s="1"/>
  <c r="BT22" i="289" s="1"/>
  <c r="BU22" i="289"/>
  <c r="BV22" i="289" s="1"/>
  <c r="BW22" i="289" s="1"/>
  <c r="BX22" i="289" s="1"/>
  <c r="BY22" i="289"/>
  <c r="BZ22" i="289" s="1"/>
  <c r="CA22" i="289" s="1"/>
  <c r="CB22" i="289" s="1"/>
  <c r="CC22" i="289"/>
  <c r="CD22" i="289" s="1"/>
  <c r="CE22" i="289" s="1"/>
  <c r="CF22" i="289" s="1"/>
  <c r="CG22" i="289"/>
  <c r="CH22" i="289" s="1"/>
  <c r="CI22" i="289" s="1"/>
  <c r="CJ22" i="289" s="1"/>
  <c r="CK22" i="289"/>
  <c r="CL22" i="289" s="1"/>
  <c r="CM22" i="289" s="1"/>
  <c r="CN22" i="289" s="1"/>
  <c r="CO22" i="289"/>
  <c r="CP22" i="289" s="1"/>
  <c r="CQ22" i="289" s="1"/>
  <c r="CR22" i="289" s="1"/>
  <c r="CS22" i="289"/>
  <c r="CT22" i="289" s="1"/>
  <c r="CU22" i="289" s="1"/>
  <c r="CV22" i="289" s="1"/>
  <c r="CW22" i="289"/>
  <c r="CX22" i="289" s="1"/>
  <c r="CY22" i="289" s="1"/>
  <c r="CZ22" i="289" s="1"/>
  <c r="DA22" i="289"/>
  <c r="DB22" i="289" s="1"/>
  <c r="DC22" i="289" s="1"/>
  <c r="DD22" i="289" s="1"/>
  <c r="DE22" i="289"/>
  <c r="DF22" i="289" s="1"/>
  <c r="DG22" i="289" s="1"/>
  <c r="DH22" i="289" s="1"/>
  <c r="DI22" i="289"/>
  <c r="DJ22" i="289" s="1"/>
  <c r="DK22" i="289" s="1"/>
  <c r="DL22" i="289" s="1"/>
  <c r="DM22" i="289"/>
  <c r="DN22" i="289" s="1"/>
  <c r="DO22" i="289" s="1"/>
  <c r="DP22" i="289" s="1"/>
  <c r="DQ22" i="289"/>
  <c r="DR22" i="289" s="1"/>
  <c r="DS22" i="289" s="1"/>
  <c r="DT22" i="289" s="1"/>
  <c r="DU22" i="289"/>
  <c r="DV22" i="289" s="1"/>
  <c r="DW22" i="289" s="1"/>
  <c r="DX22" i="289" s="1"/>
  <c r="DY22" i="289"/>
  <c r="DZ22" i="289" s="1"/>
  <c r="EA22" i="289" s="1"/>
  <c r="EB22" i="289" s="1"/>
  <c r="EC22" i="289"/>
  <c r="ED22" i="289" s="1"/>
  <c r="EE22" i="289" s="1"/>
  <c r="EF22" i="289" s="1"/>
  <c r="EG22" i="289"/>
  <c r="EH22" i="289" s="1"/>
  <c r="EI22" i="289" s="1"/>
  <c r="EJ22" i="289" s="1"/>
  <c r="EK22" i="289"/>
  <c r="EL22" i="289" s="1"/>
  <c r="EM22" i="289" s="1"/>
  <c r="EN22" i="289" s="1"/>
  <c r="EO22" i="289"/>
  <c r="EP22" i="289" s="1"/>
  <c r="EQ22" i="289" s="1"/>
  <c r="ER22" i="289" s="1"/>
  <c r="ES22" i="289"/>
  <c r="ET22" i="289" s="1"/>
  <c r="EU22" i="289" s="1"/>
  <c r="EV22" i="289" s="1"/>
  <c r="EW22" i="289"/>
  <c r="EX22" i="289" s="1"/>
  <c r="EY22" i="289" s="1"/>
  <c r="EZ22" i="289" s="1"/>
  <c r="FA22" i="289"/>
  <c r="FB22" i="289" s="1"/>
  <c r="FC22" i="289" s="1"/>
  <c r="FD22" i="289" s="1"/>
  <c r="FE22" i="289"/>
  <c r="FF22" i="289" s="1"/>
  <c r="FG22" i="289" s="1"/>
  <c r="FH22" i="289" s="1"/>
  <c r="FI22" i="289"/>
  <c r="FJ22" i="289" s="1"/>
  <c r="FK22" i="289" s="1"/>
  <c r="FL22" i="289" s="1"/>
  <c r="FM22" i="289"/>
  <c r="FN22" i="289" s="1"/>
  <c r="FO22" i="289" s="1"/>
  <c r="FP22" i="289" s="1"/>
  <c r="FQ22" i="289"/>
  <c r="FR22" i="289" s="1"/>
  <c r="FS22" i="289" s="1"/>
  <c r="FT22" i="289" s="1"/>
  <c r="FU22" i="289"/>
  <c r="FV22" i="289" s="1"/>
  <c r="FW22" i="289" s="1"/>
  <c r="FX22" i="289" s="1"/>
  <c r="FY22" i="289"/>
  <c r="FZ22" i="289" s="1"/>
  <c r="GA22" i="289" s="1"/>
  <c r="GB22" i="289" s="1"/>
  <c r="GC22" i="289"/>
  <c r="GD22" i="289" s="1"/>
  <c r="GE22" i="289" s="1"/>
  <c r="GF22" i="289" s="1"/>
  <c r="GG22" i="289"/>
  <c r="GH22" i="289" s="1"/>
  <c r="GI22" i="289" s="1"/>
  <c r="GJ22" i="289" s="1"/>
  <c r="I46" i="48" l="1"/>
  <c r="I46" i="48" a="1"/>
  <c r="I44" i="48"/>
  <c r="I44" i="48" a="1"/>
  <c r="G19" i="289"/>
  <c r="E19" i="289"/>
  <c r="G10" i="289"/>
  <c r="E10" i="289"/>
  <c r="G9" i="289"/>
  <c r="E9" i="289"/>
  <c r="E40" i="278" l="1"/>
  <c r="F40" i="278"/>
  <c r="G40" i="278"/>
  <c r="H40" i="278"/>
  <c r="I40" i="278"/>
  <c r="E20" i="289"/>
  <c r="F20" i="289"/>
  <c r="G20" i="289"/>
  <c r="H20" i="289"/>
  <c r="I20" i="289"/>
  <c r="E21" i="289"/>
  <c r="F21" i="289"/>
  <c r="G21" i="289"/>
  <c r="H21" i="289"/>
  <c r="I21" i="289"/>
  <c r="J22" i="289" s="1"/>
  <c r="J40" i="278" s="1"/>
  <c r="I127" i="273"/>
  <c r="H127" i="273"/>
  <c r="G127" i="273"/>
  <c r="F127" i="273"/>
  <c r="E127" i="273"/>
  <c r="E11" i="289"/>
  <c r="F11" i="289"/>
  <c r="G11" i="289"/>
  <c r="E12" i="289"/>
  <c r="F12" i="289"/>
  <c r="G12" i="289"/>
  <c r="I12" i="289"/>
  <c r="GJ5" i="289"/>
  <c r="GI5" i="289"/>
  <c r="GH5" i="289"/>
  <c r="GG5" i="289"/>
  <c r="GF5" i="289"/>
  <c r="GE5" i="289"/>
  <c r="GD5" i="289"/>
  <c r="GC5" i="289"/>
  <c r="GB5" i="289"/>
  <c r="GA5" i="289"/>
  <c r="FZ5" i="289"/>
  <c r="FY5" i="289"/>
  <c r="FX5" i="289"/>
  <c r="FW5" i="289"/>
  <c r="FV5" i="289"/>
  <c r="FU5" i="289"/>
  <c r="FT5" i="289"/>
  <c r="FS5" i="289"/>
  <c r="FR5" i="289"/>
  <c r="FQ5" i="289"/>
  <c r="FP5" i="289"/>
  <c r="FO5" i="289"/>
  <c r="FN5" i="289"/>
  <c r="FM5" i="289"/>
  <c r="FL5" i="289"/>
  <c r="FK5" i="289"/>
  <c r="FJ5" i="289"/>
  <c r="FI5" i="289"/>
  <c r="FH5" i="289"/>
  <c r="FG5" i="289"/>
  <c r="FF5" i="289"/>
  <c r="FE5" i="289"/>
  <c r="FD5" i="289"/>
  <c r="FC5" i="289"/>
  <c r="FB5" i="289"/>
  <c r="FA5" i="289"/>
  <c r="EZ5" i="289"/>
  <c r="EY5" i="289"/>
  <c r="EX5" i="289"/>
  <c r="EW5" i="289"/>
  <c r="EV5" i="289"/>
  <c r="EU5" i="289"/>
  <c r="ET5" i="289"/>
  <c r="ES5" i="289"/>
  <c r="ER5" i="289"/>
  <c r="EQ5" i="289"/>
  <c r="EP5" i="289"/>
  <c r="EO5" i="289"/>
  <c r="EN5" i="289"/>
  <c r="EM5" i="289"/>
  <c r="EL5" i="289"/>
  <c r="EK5" i="289"/>
  <c r="EJ5" i="289"/>
  <c r="EI5" i="289"/>
  <c r="EH5" i="289"/>
  <c r="EG5" i="289"/>
  <c r="EF5" i="289"/>
  <c r="EE5" i="289"/>
  <c r="ED5" i="289"/>
  <c r="EC5" i="289"/>
  <c r="EB5" i="289"/>
  <c r="EA5" i="289"/>
  <c r="DZ5" i="289"/>
  <c r="DY5" i="289"/>
  <c r="DX5" i="289"/>
  <c r="DW5" i="289"/>
  <c r="DV5" i="289"/>
  <c r="DU5" i="289"/>
  <c r="DT5" i="289"/>
  <c r="DS5" i="289"/>
  <c r="DR5" i="289"/>
  <c r="DQ5" i="289"/>
  <c r="DP5" i="289"/>
  <c r="DO5" i="289"/>
  <c r="DN5" i="289"/>
  <c r="DM5" i="289"/>
  <c r="DL5" i="289"/>
  <c r="DK5" i="289"/>
  <c r="DJ5" i="289"/>
  <c r="DI5" i="289"/>
  <c r="DH5" i="289"/>
  <c r="DG5" i="289"/>
  <c r="DF5" i="289"/>
  <c r="DE5" i="289"/>
  <c r="DD5" i="289"/>
  <c r="DC5" i="289"/>
  <c r="DB5" i="289"/>
  <c r="DA5" i="289"/>
  <c r="CZ5" i="289"/>
  <c r="CY5" i="289"/>
  <c r="CX5" i="289"/>
  <c r="CW5" i="289"/>
  <c r="CV5" i="289"/>
  <c r="CU5" i="289"/>
  <c r="CT5" i="289"/>
  <c r="CS5" i="289"/>
  <c r="CR5" i="289"/>
  <c r="CQ5" i="289"/>
  <c r="CP5" i="289"/>
  <c r="CO5" i="289"/>
  <c r="CN5" i="289"/>
  <c r="CM5" i="289"/>
  <c r="CL5" i="289"/>
  <c r="CK5" i="289"/>
  <c r="CJ5" i="289"/>
  <c r="CI5" i="289"/>
  <c r="CH5" i="289"/>
  <c r="CG5" i="289"/>
  <c r="CF5" i="289"/>
  <c r="CE5" i="289"/>
  <c r="CD5" i="289"/>
  <c r="CC5" i="289"/>
  <c r="CB5" i="289"/>
  <c r="CA5" i="289"/>
  <c r="BZ5" i="289"/>
  <c r="BY5" i="289"/>
  <c r="BX5" i="289"/>
  <c r="BW5" i="289"/>
  <c r="BV5" i="289"/>
  <c r="BU5" i="289"/>
  <c r="BT5" i="289"/>
  <c r="BS5" i="289"/>
  <c r="BR5" i="289"/>
  <c r="BQ5" i="289"/>
  <c r="BP5" i="289"/>
  <c r="BO5" i="289"/>
  <c r="BN5" i="289"/>
  <c r="BM5" i="289"/>
  <c r="BL5" i="289"/>
  <c r="BK5" i="289"/>
  <c r="BJ5" i="289"/>
  <c r="BI5" i="289"/>
  <c r="BH5" i="289"/>
  <c r="BG5" i="289"/>
  <c r="BF5" i="289"/>
  <c r="BE5" i="289"/>
  <c r="BD5" i="289"/>
  <c r="BC5" i="289"/>
  <c r="BB5" i="289"/>
  <c r="BA5" i="289"/>
  <c r="AZ5" i="289"/>
  <c r="AY5" i="289"/>
  <c r="AX5" i="289"/>
  <c r="AW5" i="289"/>
  <c r="AV5" i="289"/>
  <c r="AU5" i="289"/>
  <c r="AT5" i="289"/>
  <c r="AS5" i="289"/>
  <c r="AR5" i="289"/>
  <c r="AQ5" i="289"/>
  <c r="AP5" i="289"/>
  <c r="AO5" i="289"/>
  <c r="AN5" i="289"/>
  <c r="AM5" i="289"/>
  <c r="AL5" i="289"/>
  <c r="AK5" i="289"/>
  <c r="AJ5" i="289"/>
  <c r="AI5" i="289"/>
  <c r="AH5" i="289"/>
  <c r="AG5" i="289"/>
  <c r="AF5" i="289"/>
  <c r="AE5" i="289"/>
  <c r="AD5" i="289"/>
  <c r="AC5" i="289"/>
  <c r="AB5" i="289"/>
  <c r="AA5" i="289"/>
  <c r="Z5" i="289"/>
  <c r="Y5" i="289"/>
  <c r="X5" i="289"/>
  <c r="W5" i="289"/>
  <c r="V5" i="289"/>
  <c r="U5" i="289"/>
  <c r="T5" i="289"/>
  <c r="S5" i="289"/>
  <c r="R5" i="289"/>
  <c r="Q5" i="289"/>
  <c r="P5" i="289"/>
  <c r="O5" i="289"/>
  <c r="N5" i="289"/>
  <c r="M5" i="289"/>
  <c r="L5" i="289"/>
  <c r="K5" i="289"/>
  <c r="J5" i="289"/>
  <c r="E5" i="289"/>
  <c r="F4" i="289"/>
  <c r="E4" i="289"/>
  <c r="E3" i="289"/>
  <c r="E2" i="289"/>
  <c r="E79" i="278" l="1"/>
  <c r="G89" i="48"/>
  <c r="G79" i="278" s="1"/>
  <c r="G68" i="278"/>
  <c r="E68" i="278"/>
  <c r="E58" i="278"/>
  <c r="G86" i="48"/>
  <c r="G58" i="278" s="1"/>
  <c r="G47" i="278"/>
  <c r="E47" i="278"/>
  <c r="E31" i="265"/>
  <c r="F31" i="265"/>
  <c r="I31" i="265"/>
  <c r="G77" i="278"/>
  <c r="G31" i="265" s="1"/>
  <c r="E77" i="278"/>
  <c r="E69" i="265"/>
  <c r="F69" i="265"/>
  <c r="H69" i="265"/>
  <c r="I69" i="265"/>
  <c r="I83" i="278"/>
  <c r="F83" i="278"/>
  <c r="E83" i="278"/>
  <c r="E84" i="278"/>
  <c r="F84" i="278"/>
  <c r="I84" i="278"/>
  <c r="E75" i="278"/>
  <c r="F75" i="278"/>
  <c r="H75" i="278"/>
  <c r="I75" i="278"/>
  <c r="I74" i="278"/>
  <c r="F74" i="278"/>
  <c r="E74" i="278"/>
  <c r="E73" i="278"/>
  <c r="F73" i="278"/>
  <c r="H73" i="278"/>
  <c r="I73" i="278"/>
  <c r="E70" i="278"/>
  <c r="F70" i="278"/>
  <c r="I70" i="278"/>
  <c r="G85" i="278"/>
  <c r="G69" i="265" s="1"/>
  <c r="J82" i="278"/>
  <c r="J73" i="278" s="1"/>
  <c r="G82" i="278"/>
  <c r="G73" i="278" s="1"/>
  <c r="I80" i="278"/>
  <c r="G80" i="278"/>
  <c r="F80" i="278"/>
  <c r="E80" i="278"/>
  <c r="G76" i="278"/>
  <c r="G71" i="278"/>
  <c r="G75" i="278" s="1"/>
  <c r="I69" i="278"/>
  <c r="H69" i="278"/>
  <c r="G69" i="278"/>
  <c r="F69" i="278"/>
  <c r="E69" i="278"/>
  <c r="I64" i="265"/>
  <c r="H64" i="265"/>
  <c r="F64" i="265"/>
  <c r="E64" i="265"/>
  <c r="E30" i="265"/>
  <c r="F30" i="265"/>
  <c r="I30" i="265"/>
  <c r="E52" i="278"/>
  <c r="F52" i="278"/>
  <c r="H52" i="278"/>
  <c r="I52" i="278"/>
  <c r="I62" i="278"/>
  <c r="F62" i="278"/>
  <c r="E62" i="278"/>
  <c r="E63" i="278"/>
  <c r="F63" i="278"/>
  <c r="I63" i="278"/>
  <c r="G55" i="278"/>
  <c r="I53" i="278"/>
  <c r="F53" i="278"/>
  <c r="E53" i="278"/>
  <c r="E54" i="278"/>
  <c r="F54" i="278"/>
  <c r="H54" i="278"/>
  <c r="I54" i="278"/>
  <c r="G64" i="278"/>
  <c r="G64" i="265" s="1"/>
  <c r="J61" i="278"/>
  <c r="J52" i="278" s="1"/>
  <c r="G61" i="278"/>
  <c r="I59" i="278"/>
  <c r="G59" i="278"/>
  <c r="F59" i="278"/>
  <c r="E59" i="278"/>
  <c r="G50" i="278"/>
  <c r="I48" i="278"/>
  <c r="H48" i="278"/>
  <c r="G48" i="278"/>
  <c r="F48" i="278"/>
  <c r="E48" i="278"/>
  <c r="E49" i="278"/>
  <c r="F49" i="278"/>
  <c r="I49" i="278"/>
  <c r="G84" i="278" l="1"/>
  <c r="G54" i="278"/>
  <c r="G52" i="278"/>
  <c r="G63" i="278"/>
  <c r="G30" i="265"/>
  <c r="G14" i="264"/>
  <c r="E14" i="264"/>
  <c r="G10" i="280"/>
  <c r="E10" i="280"/>
  <c r="G38" i="280"/>
  <c r="E38" i="280"/>
  <c r="G20" i="280"/>
  <c r="E20" i="280"/>
  <c r="E59" i="280"/>
  <c r="F59" i="280"/>
  <c r="I59" i="280"/>
  <c r="G55" i="280"/>
  <c r="G59" i="280" s="1"/>
  <c r="E54" i="280"/>
  <c r="F54" i="280"/>
  <c r="I54" i="280"/>
  <c r="E53" i="280"/>
  <c r="F53" i="280"/>
  <c r="I53" i="280"/>
  <c r="E58" i="280"/>
  <c r="F58" i="280"/>
  <c r="I58" i="280"/>
  <c r="G50" i="280"/>
  <c r="G58" i="280" s="1"/>
  <c r="E11" i="286" l="1"/>
  <c r="E16" i="280"/>
  <c r="F16" i="280"/>
  <c r="G16" i="280"/>
  <c r="I16" i="280"/>
  <c r="J16" i="280"/>
  <c r="K16" i="280"/>
  <c r="L16" i="280"/>
  <c r="M16" i="280"/>
  <c r="N16" i="280"/>
  <c r="O16" i="280"/>
  <c r="P16" i="280"/>
  <c r="Q16" i="280"/>
  <c r="R16" i="280"/>
  <c r="S16" i="280"/>
  <c r="T16" i="280"/>
  <c r="U16" i="280"/>
  <c r="V16" i="280"/>
  <c r="W16" i="280"/>
  <c r="X16" i="280"/>
  <c r="Y16" i="280"/>
  <c r="Z16" i="280"/>
  <c r="AA16" i="280"/>
  <c r="AB16" i="280"/>
  <c r="AC16" i="280"/>
  <c r="AD16" i="280"/>
  <c r="AE16" i="280"/>
  <c r="AF16" i="280"/>
  <c r="AG16" i="280"/>
  <c r="AH16" i="280"/>
  <c r="AI16" i="280"/>
  <c r="AJ16" i="280"/>
  <c r="AK16" i="280"/>
  <c r="AL16" i="280"/>
  <c r="AM16" i="280"/>
  <c r="AN16" i="280"/>
  <c r="AO16" i="280"/>
  <c r="AP16" i="280"/>
  <c r="AQ16" i="280"/>
  <c r="AR16" i="280"/>
  <c r="AS16" i="280"/>
  <c r="AT16" i="280"/>
  <c r="AU16" i="280"/>
  <c r="AV16" i="280"/>
  <c r="AW16" i="280"/>
  <c r="AX16" i="280"/>
  <c r="AY16" i="280"/>
  <c r="AZ16" i="280"/>
  <c r="BA16" i="280"/>
  <c r="BB16" i="280"/>
  <c r="BC16" i="280"/>
  <c r="BD16" i="280"/>
  <c r="BE16" i="280"/>
  <c r="BF16" i="280"/>
  <c r="BG16" i="280"/>
  <c r="BH16" i="280"/>
  <c r="BI16" i="280"/>
  <c r="BJ16" i="280"/>
  <c r="BK16" i="280"/>
  <c r="BL16" i="280"/>
  <c r="BM16" i="280"/>
  <c r="BN16" i="280"/>
  <c r="BO16" i="280"/>
  <c r="BP16" i="280"/>
  <c r="BQ16" i="280"/>
  <c r="BR16" i="280"/>
  <c r="BS16" i="280"/>
  <c r="BT16" i="280"/>
  <c r="BU16" i="280"/>
  <c r="BV16" i="280"/>
  <c r="BW16" i="280"/>
  <c r="BX16" i="280"/>
  <c r="BY16" i="280"/>
  <c r="BZ16" i="280"/>
  <c r="CA16" i="280"/>
  <c r="CB16" i="280"/>
  <c r="CC16" i="280"/>
  <c r="CD16" i="280"/>
  <c r="CE16" i="280"/>
  <c r="CF16" i="280"/>
  <c r="CG16" i="280"/>
  <c r="CH16" i="280"/>
  <c r="CI16" i="280"/>
  <c r="CJ16" i="280"/>
  <c r="CK16" i="280"/>
  <c r="CL16" i="280"/>
  <c r="CM16" i="280"/>
  <c r="CN16" i="280"/>
  <c r="CO16" i="280"/>
  <c r="CP16" i="280"/>
  <c r="CQ16" i="280"/>
  <c r="CR16" i="280"/>
  <c r="CS16" i="280"/>
  <c r="CT16" i="280"/>
  <c r="CU16" i="280"/>
  <c r="CV16" i="280"/>
  <c r="CW16" i="280"/>
  <c r="CX16" i="280"/>
  <c r="CY16" i="280"/>
  <c r="CZ16" i="280"/>
  <c r="DA16" i="280"/>
  <c r="DB16" i="280"/>
  <c r="DC16" i="280"/>
  <c r="DD16" i="280"/>
  <c r="DE16" i="280"/>
  <c r="DF16" i="280"/>
  <c r="DG16" i="280"/>
  <c r="DH16" i="280"/>
  <c r="DI16" i="280"/>
  <c r="DJ16" i="280"/>
  <c r="DK16" i="280"/>
  <c r="DL16" i="280"/>
  <c r="DM16" i="280"/>
  <c r="DN16" i="280"/>
  <c r="DO16" i="280"/>
  <c r="DP16" i="280"/>
  <c r="DQ16" i="280"/>
  <c r="DR16" i="280"/>
  <c r="DS16" i="280"/>
  <c r="DT16" i="280"/>
  <c r="DU16" i="280"/>
  <c r="DV16" i="280"/>
  <c r="DW16" i="280"/>
  <c r="DX16" i="280"/>
  <c r="DY16" i="280"/>
  <c r="DZ16" i="280"/>
  <c r="EA16" i="280"/>
  <c r="EB16" i="280"/>
  <c r="EC16" i="280"/>
  <c r="ED16" i="280"/>
  <c r="EE16" i="280"/>
  <c r="EF16" i="280"/>
  <c r="EG16" i="280"/>
  <c r="EH16" i="280"/>
  <c r="EI16" i="280"/>
  <c r="EJ16" i="280"/>
  <c r="EK16" i="280"/>
  <c r="EL16" i="280"/>
  <c r="EM16" i="280"/>
  <c r="EN16" i="280"/>
  <c r="EO16" i="280"/>
  <c r="EP16" i="280"/>
  <c r="EQ16" i="280"/>
  <c r="ER16" i="280"/>
  <c r="ES16" i="280"/>
  <c r="ET16" i="280"/>
  <c r="EU16" i="280"/>
  <c r="EV16" i="280"/>
  <c r="EW16" i="280"/>
  <c r="EX16" i="280"/>
  <c r="EY16" i="280"/>
  <c r="EZ16" i="280"/>
  <c r="FA16" i="280"/>
  <c r="FB16" i="280"/>
  <c r="FC16" i="280"/>
  <c r="FD16" i="280"/>
  <c r="FE16" i="280"/>
  <c r="FF16" i="280"/>
  <c r="FG16" i="280"/>
  <c r="FH16" i="280"/>
  <c r="FI16" i="280"/>
  <c r="FJ16" i="280"/>
  <c r="FK16" i="280"/>
  <c r="FL16" i="280"/>
  <c r="FM16" i="280"/>
  <c r="FN16" i="280"/>
  <c r="FO16" i="280"/>
  <c r="FP16" i="280"/>
  <c r="FQ16" i="280"/>
  <c r="FR16" i="280"/>
  <c r="FS16" i="280"/>
  <c r="FT16" i="280"/>
  <c r="FU16" i="280"/>
  <c r="FV16" i="280"/>
  <c r="FW16" i="280"/>
  <c r="FX16" i="280"/>
  <c r="FY16" i="280"/>
  <c r="FZ16" i="280"/>
  <c r="GA16" i="280"/>
  <c r="GB16" i="280"/>
  <c r="GC16" i="280"/>
  <c r="GD16" i="280"/>
  <c r="GE16" i="280"/>
  <c r="GF16" i="280"/>
  <c r="GG16" i="280"/>
  <c r="GH16" i="280"/>
  <c r="GI16" i="280"/>
  <c r="GJ16" i="280"/>
  <c r="G13" i="280"/>
  <c r="H12" i="280"/>
  <c r="H16" i="280" s="1"/>
  <c r="I11" i="280"/>
  <c r="F11" i="280"/>
  <c r="E11" i="280"/>
  <c r="E66" i="280" l="1"/>
  <c r="E46" i="280"/>
  <c r="G41" i="280" l="1"/>
  <c r="E40" i="280"/>
  <c r="E39" i="280"/>
  <c r="G12" i="286" l="1"/>
  <c r="G11" i="286"/>
  <c r="G66" i="280"/>
  <c r="G46" i="280"/>
  <c r="G36" i="280"/>
  <c r="G30" i="280"/>
  <c r="G40" i="280" s="1"/>
  <c r="E29" i="280"/>
  <c r="F29" i="280"/>
  <c r="G29" i="280"/>
  <c r="H29" i="280"/>
  <c r="I29" i="280"/>
  <c r="E28" i="280"/>
  <c r="F28" i="280"/>
  <c r="I28" i="280"/>
  <c r="I24" i="280"/>
  <c r="G24" i="280"/>
  <c r="F24" i="280"/>
  <c r="E24" i="280"/>
  <c r="E25" i="280"/>
  <c r="F25" i="280"/>
  <c r="G25" i="280"/>
  <c r="H25" i="280"/>
  <c r="I25" i="280"/>
  <c r="G22" i="280"/>
  <c r="E21" i="280"/>
  <c r="F21" i="280"/>
  <c r="I21" i="280"/>
  <c r="G18" i="280"/>
  <c r="G21" i="280" s="1"/>
  <c r="I17" i="280"/>
  <c r="G17" i="280"/>
  <c r="F17" i="280"/>
  <c r="E17" i="280"/>
  <c r="G28" i="280" l="1"/>
  <c r="G53" i="280"/>
  <c r="G39" i="280"/>
  <c r="E83" i="282"/>
  <c r="G91" i="48"/>
  <c r="G83" i="282" s="1"/>
  <c r="E137" i="280"/>
  <c r="G65" i="48"/>
  <c r="G137" i="280" s="1"/>
  <c r="G104" i="280"/>
  <c r="E104" i="280"/>
  <c r="E36" i="282"/>
  <c r="F36" i="282"/>
  <c r="I36" i="282"/>
  <c r="E72" i="265" l="1"/>
  <c r="F72" i="265"/>
  <c r="F72" i="277" s="1"/>
  <c r="G144" i="280"/>
  <c r="G72" i="265" s="1"/>
  <c r="G72" i="277" s="1"/>
  <c r="H72" i="265"/>
  <c r="I72" i="265"/>
  <c r="J140" i="280"/>
  <c r="J69" i="280"/>
  <c r="J84" i="280" s="1"/>
  <c r="F48" i="280"/>
  <c r="E134" i="280"/>
  <c r="E46" i="265" s="1"/>
  <c r="F46" i="265"/>
  <c r="F55" i="269" s="1"/>
  <c r="G134" i="280"/>
  <c r="G46" i="265" s="1"/>
  <c r="G44" i="277" s="1"/>
  <c r="I46" i="265"/>
  <c r="E118" i="280"/>
  <c r="E45" i="265" s="1"/>
  <c r="E45" i="277" s="1"/>
  <c r="F45" i="265"/>
  <c r="G118" i="280"/>
  <c r="G45" i="265" s="1"/>
  <c r="I45" i="265"/>
  <c r="E112" i="280"/>
  <c r="E18" i="265" s="1"/>
  <c r="E18" i="277" s="1"/>
  <c r="F18" i="265"/>
  <c r="F28" i="269" s="1"/>
  <c r="G112" i="280"/>
  <c r="G18" i="265" s="1"/>
  <c r="I18" i="265"/>
  <c r="E44" i="265"/>
  <c r="E54" i="269" s="1"/>
  <c r="F44" i="265"/>
  <c r="F54" i="269" s="1"/>
  <c r="G101" i="280"/>
  <c r="G44" i="265" s="1"/>
  <c r="G54" i="269" s="1"/>
  <c r="I44" i="265"/>
  <c r="E143" i="280"/>
  <c r="F143" i="280"/>
  <c r="G133" i="280"/>
  <c r="G143" i="280" s="1"/>
  <c r="H143" i="280"/>
  <c r="I143" i="280"/>
  <c r="E132" i="280"/>
  <c r="F132" i="280"/>
  <c r="G140" i="280"/>
  <c r="G132" i="280" s="1"/>
  <c r="H132" i="280"/>
  <c r="I132" i="280"/>
  <c r="E131" i="280"/>
  <c r="F131" i="280"/>
  <c r="G128" i="280"/>
  <c r="G131" i="280" s="1"/>
  <c r="H131" i="280"/>
  <c r="I131" i="280"/>
  <c r="E127" i="280"/>
  <c r="F127" i="280"/>
  <c r="G117" i="280"/>
  <c r="G127" i="280" s="1"/>
  <c r="I127" i="280"/>
  <c r="I126" i="280"/>
  <c r="H126" i="280"/>
  <c r="G98" i="280"/>
  <c r="G126" i="280" s="1"/>
  <c r="F126" i="280"/>
  <c r="E126" i="280"/>
  <c r="E141" i="280"/>
  <c r="F141" i="280"/>
  <c r="I141" i="280"/>
  <c r="E142" i="280"/>
  <c r="F142" i="280"/>
  <c r="G123" i="280"/>
  <c r="G142" i="280" s="1"/>
  <c r="I142" i="280"/>
  <c r="E122" i="280"/>
  <c r="F122" i="280"/>
  <c r="I122" i="280"/>
  <c r="I121" i="280"/>
  <c r="G111" i="280"/>
  <c r="G36" i="282" s="1"/>
  <c r="F121" i="280"/>
  <c r="E121" i="280"/>
  <c r="E116" i="280"/>
  <c r="F116" i="280"/>
  <c r="I116" i="280"/>
  <c r="E115" i="280"/>
  <c r="F115" i="280"/>
  <c r="H115" i="280"/>
  <c r="I115" i="280"/>
  <c r="E110" i="280"/>
  <c r="F110" i="280"/>
  <c r="H110" i="280"/>
  <c r="I110" i="280"/>
  <c r="E109" i="280"/>
  <c r="F109" i="280"/>
  <c r="G109" i="280"/>
  <c r="H109" i="280"/>
  <c r="I109" i="280"/>
  <c r="I106" i="280"/>
  <c r="H106" i="280"/>
  <c r="G106" i="280"/>
  <c r="F106" i="280"/>
  <c r="E106" i="280"/>
  <c r="G105" i="280"/>
  <c r="E105" i="280"/>
  <c r="I138" i="280"/>
  <c r="G138" i="280"/>
  <c r="F138" i="280"/>
  <c r="E138" i="280"/>
  <c r="I100" i="280"/>
  <c r="H100" i="280"/>
  <c r="G95" i="280"/>
  <c r="G100" i="280" s="1"/>
  <c r="F100" i="280"/>
  <c r="E100" i="280"/>
  <c r="E97" i="280"/>
  <c r="F97" i="280"/>
  <c r="H97" i="280"/>
  <c r="I97" i="280"/>
  <c r="E93" i="280"/>
  <c r="F93" i="280"/>
  <c r="H93" i="280"/>
  <c r="I93" i="280"/>
  <c r="E94" i="280"/>
  <c r="F94" i="280"/>
  <c r="G42" i="265"/>
  <c r="G94" i="280" s="1"/>
  <c r="I94" i="280"/>
  <c r="G80" i="280"/>
  <c r="E80" i="280"/>
  <c r="E42" i="286"/>
  <c r="G85" i="48"/>
  <c r="G42" i="286" s="1"/>
  <c r="E31" i="286"/>
  <c r="G90" i="48"/>
  <c r="G31" i="286" s="1"/>
  <c r="E72" i="282"/>
  <c r="G97" i="48"/>
  <c r="G72" i="282" s="1"/>
  <c r="G61" i="282"/>
  <c r="E61" i="282"/>
  <c r="G18" i="282"/>
  <c r="E18" i="282"/>
  <c r="G10" i="282"/>
  <c r="E10" i="282"/>
  <c r="E62" i="282"/>
  <c r="F62" i="282"/>
  <c r="I62" i="282"/>
  <c r="G59" i="282"/>
  <c r="G62" i="282" s="1"/>
  <c r="E58" i="282"/>
  <c r="F58" i="282"/>
  <c r="I58" i="282"/>
  <c r="I57" i="282"/>
  <c r="F57" i="282"/>
  <c r="E57" i="282"/>
  <c r="G51" i="282"/>
  <c r="G76" i="282" s="1"/>
  <c r="E77" i="282"/>
  <c r="F77" i="282"/>
  <c r="I77" i="282"/>
  <c r="G55" i="282"/>
  <c r="G77" i="282" s="1"/>
  <c r="E54" i="282"/>
  <c r="F54" i="282"/>
  <c r="H54" i="282"/>
  <c r="I54" i="282"/>
  <c r="E53" i="282"/>
  <c r="F53" i="282"/>
  <c r="I53" i="282"/>
  <c r="E76" i="282"/>
  <c r="F76" i="282"/>
  <c r="I76" i="282"/>
  <c r="I50" i="282"/>
  <c r="F50" i="282"/>
  <c r="E50" i="282"/>
  <c r="G48" i="282"/>
  <c r="G53" i="282" s="1"/>
  <c r="E47" i="282"/>
  <c r="F47" i="282"/>
  <c r="I47" i="282"/>
  <c r="G78" i="282"/>
  <c r="J75" i="282"/>
  <c r="J54" i="282" s="1"/>
  <c r="G75" i="282"/>
  <c r="G54" i="282" s="1"/>
  <c r="I73" i="282"/>
  <c r="G73" i="282"/>
  <c r="F73" i="282"/>
  <c r="E73" i="282"/>
  <c r="E73" i="265"/>
  <c r="E73" i="277" s="1"/>
  <c r="F73" i="265"/>
  <c r="F73" i="277" s="1"/>
  <c r="H73" i="265"/>
  <c r="I73" i="265"/>
  <c r="E87" i="282"/>
  <c r="F87" i="282"/>
  <c r="I87" i="282"/>
  <c r="E88" i="282"/>
  <c r="F88" i="282"/>
  <c r="I88" i="282"/>
  <c r="G89" i="282"/>
  <c r="G73" i="265" s="1"/>
  <c r="G73" i="277" s="1"/>
  <c r="J86" i="282"/>
  <c r="G86" i="282"/>
  <c r="I84" i="282"/>
  <c r="G84" i="282"/>
  <c r="F84" i="282"/>
  <c r="E84" i="282"/>
  <c r="F32" i="265"/>
  <c r="I32" i="265"/>
  <c r="F21" i="265"/>
  <c r="I21" i="265"/>
  <c r="G13" i="282"/>
  <c r="G21" i="265" s="1"/>
  <c r="E13" i="282"/>
  <c r="E21" i="265" s="1"/>
  <c r="G64" i="282"/>
  <c r="G32" i="265" s="1"/>
  <c r="E64" i="282"/>
  <c r="E32" i="265" s="1"/>
  <c r="E32" i="277" s="1"/>
  <c r="E44" i="282"/>
  <c r="F44" i="282"/>
  <c r="I44" i="282"/>
  <c r="G38" i="282"/>
  <c r="G44" i="282" s="1"/>
  <c r="E35" i="282"/>
  <c r="F35" i="282"/>
  <c r="I35" i="282"/>
  <c r="E43" i="282"/>
  <c r="F43" i="282"/>
  <c r="I43" i="282"/>
  <c r="E20" i="282"/>
  <c r="F20" i="282"/>
  <c r="G20" i="282"/>
  <c r="I20" i="282"/>
  <c r="E30" i="282"/>
  <c r="F30" i="282"/>
  <c r="I30" i="282"/>
  <c r="G21" i="282"/>
  <c r="G30" i="282" s="1"/>
  <c r="E19" i="282"/>
  <c r="F19" i="282"/>
  <c r="H19" i="282"/>
  <c r="I19" i="282"/>
  <c r="E25" i="282"/>
  <c r="G31" i="282"/>
  <c r="J28" i="282"/>
  <c r="J19" i="282" s="1"/>
  <c r="G28" i="282"/>
  <c r="G19" i="282" s="1"/>
  <c r="I26" i="282"/>
  <c r="G26" i="282"/>
  <c r="F26" i="282"/>
  <c r="E26" i="282"/>
  <c r="E66" i="282"/>
  <c r="F66" i="282"/>
  <c r="I66" i="282"/>
  <c r="I67" i="282"/>
  <c r="F67" i="282"/>
  <c r="E67" i="282"/>
  <c r="G63" i="282"/>
  <c r="G88" i="282" s="1"/>
  <c r="G45" i="282"/>
  <c r="G50" i="282" s="1"/>
  <c r="E42" i="282"/>
  <c r="F42" i="282"/>
  <c r="I42" i="282"/>
  <c r="G12" i="282"/>
  <c r="G87" i="282" s="1"/>
  <c r="E11" i="282"/>
  <c r="F11" i="282"/>
  <c r="I11" i="282"/>
  <c r="G47" i="282"/>
  <c r="E50" i="288"/>
  <c r="F50" i="288"/>
  <c r="G50" i="288"/>
  <c r="H50" i="288"/>
  <c r="I50" i="288"/>
  <c r="E156" i="273"/>
  <c r="F156" i="273"/>
  <c r="G156" i="273"/>
  <c r="H156" i="273"/>
  <c r="I156" i="273"/>
  <c r="E155" i="273"/>
  <c r="F155" i="273"/>
  <c r="G155" i="273"/>
  <c r="I155" i="273"/>
  <c r="E13" i="269"/>
  <c r="I55" i="288"/>
  <c r="G55" i="288"/>
  <c r="F55" i="288"/>
  <c r="E55" i="288"/>
  <c r="G66" i="288"/>
  <c r="G13" i="269" s="1"/>
  <c r="E65" i="288"/>
  <c r="F65" i="288"/>
  <c r="I65" i="288"/>
  <c r="E64" i="288"/>
  <c r="F64" i="288"/>
  <c r="G64" i="288"/>
  <c r="H64" i="288"/>
  <c r="I64" i="288"/>
  <c r="G62" i="288"/>
  <c r="G65" i="288" s="1"/>
  <c r="I61" i="288"/>
  <c r="G61" i="288"/>
  <c r="F61" i="288"/>
  <c r="E61" i="288"/>
  <c r="I60" i="288"/>
  <c r="F60" i="288"/>
  <c r="E60" i="288"/>
  <c r="E59" i="288"/>
  <c r="I56" i="288"/>
  <c r="G56" i="288"/>
  <c r="F56" i="288"/>
  <c r="E56" i="288"/>
  <c r="E54" i="288"/>
  <c r="F54" i="288"/>
  <c r="G54" i="288"/>
  <c r="H54" i="288"/>
  <c r="I54" i="288"/>
  <c r="G53" i="288"/>
  <c r="E53" i="288"/>
  <c r="G49" i="288"/>
  <c r="F49" i="288"/>
  <c r="E49" i="288"/>
  <c r="G45" i="288"/>
  <c r="E45" i="288"/>
  <c r="E43" i="288"/>
  <c r="F43" i="288"/>
  <c r="I43" i="288"/>
  <c r="I42" i="288"/>
  <c r="H42" i="288"/>
  <c r="G42" i="288"/>
  <c r="F42" i="288"/>
  <c r="E42" i="288"/>
  <c r="G40" i="288"/>
  <c r="G43" i="288" s="1"/>
  <c r="G35" i="288"/>
  <c r="E36" i="288"/>
  <c r="E39" i="288"/>
  <c r="F39" i="288"/>
  <c r="I39" i="288"/>
  <c r="I38" i="288"/>
  <c r="G38" i="288"/>
  <c r="F38" i="288"/>
  <c r="E38" i="288"/>
  <c r="I37" i="288"/>
  <c r="G37" i="288"/>
  <c r="F37" i="288"/>
  <c r="E37" i="288"/>
  <c r="F34" i="288"/>
  <c r="E34" i="288"/>
  <c r="G32" i="288"/>
  <c r="G60" i="288" s="1"/>
  <c r="G29" i="288"/>
  <c r="E29" i="288"/>
  <c r="G26" i="288"/>
  <c r="E26" i="288"/>
  <c r="I31" i="288"/>
  <c r="F31" i="288"/>
  <c r="E31" i="288"/>
  <c r="I30" i="288"/>
  <c r="F30" i="288"/>
  <c r="E30" i="288"/>
  <c r="G27" i="288"/>
  <c r="G59" i="288" s="1"/>
  <c r="E25" i="288"/>
  <c r="G12" i="269"/>
  <c r="E12" i="269"/>
  <c r="G11" i="269"/>
  <c r="E11" i="269"/>
  <c r="E79" i="288"/>
  <c r="F79" i="288"/>
  <c r="G79" i="288"/>
  <c r="H79" i="288"/>
  <c r="I79" i="288"/>
  <c r="I76" i="288"/>
  <c r="G76" i="288"/>
  <c r="F76" i="288"/>
  <c r="E76" i="288"/>
  <c r="E75" i="288"/>
  <c r="F75" i="288"/>
  <c r="I75" i="288"/>
  <c r="G72" i="288"/>
  <c r="G75" i="288" s="1"/>
  <c r="E71" i="288"/>
  <c r="F71" i="288"/>
  <c r="I71" i="288"/>
  <c r="E70" i="288"/>
  <c r="F70" i="288"/>
  <c r="I70" i="288"/>
  <c r="E74" i="288"/>
  <c r="F74" i="288"/>
  <c r="I74" i="288"/>
  <c r="I35" i="265"/>
  <c r="F35" i="265"/>
  <c r="F45" i="269" s="1"/>
  <c r="F16" i="265"/>
  <c r="I16" i="265"/>
  <c r="G87" i="280"/>
  <c r="G35" i="265" s="1"/>
  <c r="E87" i="280"/>
  <c r="G86" i="280"/>
  <c r="G71" i="288" s="1"/>
  <c r="E85" i="280"/>
  <c r="F85" i="280"/>
  <c r="G85" i="280"/>
  <c r="H85" i="280"/>
  <c r="I85" i="280"/>
  <c r="E84" i="280"/>
  <c r="F84" i="280"/>
  <c r="H84" i="280"/>
  <c r="I84" i="280"/>
  <c r="G79" i="280"/>
  <c r="E79" i="280"/>
  <c r="E81" i="280"/>
  <c r="F81" i="280"/>
  <c r="G81" i="280"/>
  <c r="H81" i="280"/>
  <c r="I81" i="280"/>
  <c r="I151" i="273"/>
  <c r="H151" i="273"/>
  <c r="G151" i="273"/>
  <c r="F151" i="273"/>
  <c r="E151" i="273"/>
  <c r="I152" i="273"/>
  <c r="H152" i="273"/>
  <c r="G152" i="273"/>
  <c r="F152" i="273"/>
  <c r="E152" i="273"/>
  <c r="E70" i="265"/>
  <c r="E70" i="277" s="1"/>
  <c r="F70" i="265"/>
  <c r="F70" i="277" s="1"/>
  <c r="H70" i="265"/>
  <c r="I70" i="265"/>
  <c r="F36" i="265"/>
  <c r="F46" i="269" s="1"/>
  <c r="I36" i="265"/>
  <c r="E71" i="280"/>
  <c r="F71" i="280"/>
  <c r="I71" i="280"/>
  <c r="E49" i="280"/>
  <c r="F49" i="280"/>
  <c r="G49" i="280"/>
  <c r="I49" i="280"/>
  <c r="G121" i="273"/>
  <c r="E121" i="273"/>
  <c r="E116" i="273"/>
  <c r="G116" i="273"/>
  <c r="I122" i="273"/>
  <c r="H122" i="273"/>
  <c r="G122" i="273"/>
  <c r="F122" i="273"/>
  <c r="E122" i="273"/>
  <c r="G120" i="273"/>
  <c r="E120" i="273"/>
  <c r="G117" i="273"/>
  <c r="F117" i="273"/>
  <c r="E117" i="273"/>
  <c r="G115" i="273"/>
  <c r="E115" i="273"/>
  <c r="E47" i="280"/>
  <c r="G47" i="280"/>
  <c r="G61" i="280"/>
  <c r="G36" i="265" s="1"/>
  <c r="E61" i="280"/>
  <c r="E36" i="265" s="1"/>
  <c r="G60" i="280"/>
  <c r="G71" i="280" s="1"/>
  <c r="G48" i="280"/>
  <c r="E48" i="280"/>
  <c r="G76" i="280"/>
  <c r="E76" i="280"/>
  <c r="G75" i="280"/>
  <c r="E75" i="280"/>
  <c r="G34" i="280"/>
  <c r="E34" i="280"/>
  <c r="G72" i="280"/>
  <c r="G70" i="265" s="1"/>
  <c r="G70" i="277" s="1"/>
  <c r="G69" i="280"/>
  <c r="G84" i="280" s="1"/>
  <c r="I67" i="280"/>
  <c r="G67" i="280"/>
  <c r="F67" i="280"/>
  <c r="E67" i="280"/>
  <c r="E35" i="280"/>
  <c r="G10" i="269"/>
  <c r="E10" i="269"/>
  <c r="E18" i="288"/>
  <c r="F18" i="288"/>
  <c r="G18" i="288"/>
  <c r="H18" i="288"/>
  <c r="I18" i="288"/>
  <c r="E19" i="288"/>
  <c r="F19" i="288"/>
  <c r="G16" i="288"/>
  <c r="G19" i="288" s="1"/>
  <c r="F10" i="288"/>
  <c r="F30" i="278"/>
  <c r="F86" i="273"/>
  <c r="F31" i="278"/>
  <c r="F39" i="278"/>
  <c r="F10" i="285"/>
  <c r="F106" i="273"/>
  <c r="F137" i="273"/>
  <c r="I19" i="288"/>
  <c r="E13" i="288"/>
  <c r="F13" i="288"/>
  <c r="G13" i="288"/>
  <c r="I13" i="288"/>
  <c r="E15" i="288"/>
  <c r="F15" i="288"/>
  <c r="G16" i="286"/>
  <c r="G15" i="288" s="1"/>
  <c r="I15" i="288"/>
  <c r="E14" i="288"/>
  <c r="F14" i="288"/>
  <c r="G62" i="286"/>
  <c r="G30" i="288" s="1"/>
  <c r="I14" i="288"/>
  <c r="E12" i="288"/>
  <c r="F12" i="288"/>
  <c r="G12" i="288"/>
  <c r="I12" i="288"/>
  <c r="G114" i="48"/>
  <c r="G10" i="288" s="1"/>
  <c r="E10" i="288"/>
  <c r="G11" i="288"/>
  <c r="E11" i="288"/>
  <c r="E57" i="286"/>
  <c r="F57" i="286"/>
  <c r="G50" i="265"/>
  <c r="G60" i="269" s="1"/>
  <c r="I57" i="286"/>
  <c r="I52" i="265"/>
  <c r="G63" i="286"/>
  <c r="G52" i="265" s="1"/>
  <c r="G51" i="277" s="1"/>
  <c r="F52" i="265"/>
  <c r="F62" i="269" s="1"/>
  <c r="F24" i="265"/>
  <c r="F24" i="277" s="1"/>
  <c r="I24" i="265"/>
  <c r="E63" i="286"/>
  <c r="I47" i="286"/>
  <c r="F47" i="286"/>
  <c r="E47" i="286"/>
  <c r="E36" i="286"/>
  <c r="F36" i="286"/>
  <c r="I36" i="286"/>
  <c r="E61" i="286"/>
  <c r="F61" i="286"/>
  <c r="G58" i="286"/>
  <c r="G61" i="286" s="1"/>
  <c r="H61" i="286"/>
  <c r="I61" i="286"/>
  <c r="E60" i="286"/>
  <c r="F60" i="286"/>
  <c r="G54" i="286"/>
  <c r="G60" i="286" s="1"/>
  <c r="H60" i="286"/>
  <c r="I60" i="286"/>
  <c r="E56" i="286"/>
  <c r="F56" i="286"/>
  <c r="G45" i="286"/>
  <c r="G93" i="280" s="1"/>
  <c r="H56" i="286"/>
  <c r="I56" i="286"/>
  <c r="I53" i="286"/>
  <c r="G22" i="265"/>
  <c r="G32" i="269" s="1"/>
  <c r="F53" i="286"/>
  <c r="E53" i="286"/>
  <c r="E52" i="286"/>
  <c r="F52" i="286"/>
  <c r="G34" i="286"/>
  <c r="G52" i="286" s="1"/>
  <c r="H52" i="286"/>
  <c r="I52" i="286"/>
  <c r="F49" i="265"/>
  <c r="F59" i="269" s="1"/>
  <c r="G17" i="286"/>
  <c r="G49" i="265" s="1"/>
  <c r="I49" i="265"/>
  <c r="E24" i="286"/>
  <c r="F24" i="286"/>
  <c r="I24" i="286"/>
  <c r="E17" i="286"/>
  <c r="E49" i="265" s="1"/>
  <c r="E59" i="269" s="1"/>
  <c r="E20" i="286"/>
  <c r="F20" i="286"/>
  <c r="G20" i="286"/>
  <c r="I20" i="286"/>
  <c r="I15" i="286"/>
  <c r="G15" i="286"/>
  <c r="F15" i="286"/>
  <c r="E15" i="286"/>
  <c r="E14" i="286"/>
  <c r="F14" i="286"/>
  <c r="G22" i="286"/>
  <c r="G14" i="286" s="1"/>
  <c r="H14" i="286"/>
  <c r="I14" i="286"/>
  <c r="E74" i="265"/>
  <c r="E74" i="277" s="1"/>
  <c r="F74" i="265"/>
  <c r="F74" i="277" s="1"/>
  <c r="G25" i="286"/>
  <c r="G74" i="265" s="1"/>
  <c r="G74" i="277" s="1"/>
  <c r="H74" i="265"/>
  <c r="I74" i="265"/>
  <c r="E19" i="286"/>
  <c r="G81" i="48"/>
  <c r="G25" i="282" s="1"/>
  <c r="E10" i="286"/>
  <c r="J22" i="286"/>
  <c r="J14" i="286" s="1"/>
  <c r="E59" i="265"/>
  <c r="E59" i="277" s="1"/>
  <c r="F59" i="265"/>
  <c r="F59" i="277" s="1"/>
  <c r="G23" i="285"/>
  <c r="G59" i="265" s="1"/>
  <c r="G59" i="277" s="1"/>
  <c r="H59" i="265"/>
  <c r="I59" i="265"/>
  <c r="F13" i="265"/>
  <c r="F13" i="277" s="1"/>
  <c r="G13" i="285"/>
  <c r="G13" i="265" s="1"/>
  <c r="I13" i="265"/>
  <c r="E13" i="285"/>
  <c r="E13" i="265" s="1"/>
  <c r="E13" i="277" s="1"/>
  <c r="E17" i="285"/>
  <c r="E22" i="285"/>
  <c r="F22" i="285"/>
  <c r="G12" i="285"/>
  <c r="G22" i="285" s="1"/>
  <c r="J10" i="273"/>
  <c r="J5" i="282" s="1"/>
  <c r="I22" i="285"/>
  <c r="I75" i="273"/>
  <c r="J20" i="285"/>
  <c r="G20" i="285"/>
  <c r="I18" i="285"/>
  <c r="G18" i="285"/>
  <c r="F18" i="285"/>
  <c r="E18" i="285"/>
  <c r="E8" i="285"/>
  <c r="E11" i="285"/>
  <c r="F11" i="285"/>
  <c r="G11" i="285"/>
  <c r="I11" i="285"/>
  <c r="G110" i="273"/>
  <c r="E110" i="273"/>
  <c r="I111" i="273"/>
  <c r="H111" i="273"/>
  <c r="G111" i="273"/>
  <c r="F111" i="273"/>
  <c r="E111" i="273"/>
  <c r="G109" i="273"/>
  <c r="E109" i="273"/>
  <c r="G105" i="273"/>
  <c r="E105" i="273"/>
  <c r="G9" i="285"/>
  <c r="E9" i="285"/>
  <c r="G106" i="273"/>
  <c r="E106" i="273"/>
  <c r="G104" i="273"/>
  <c r="E104" i="273"/>
  <c r="G10" i="285"/>
  <c r="E10" i="285"/>
  <c r="G43" i="278"/>
  <c r="G41" i="269" s="1"/>
  <c r="F41" i="269"/>
  <c r="E43" i="278"/>
  <c r="F10" i="265"/>
  <c r="F20" i="269" s="1"/>
  <c r="I10" i="265"/>
  <c r="G41" i="48"/>
  <c r="G38" i="278" s="1"/>
  <c r="E38" i="278"/>
  <c r="G42" i="278"/>
  <c r="E39" i="278"/>
  <c r="G39" i="278"/>
  <c r="I41" i="278"/>
  <c r="G41" i="278"/>
  <c r="F41" i="278"/>
  <c r="E41" i="278"/>
  <c r="G34" i="278"/>
  <c r="I144" i="273"/>
  <c r="F40" i="269"/>
  <c r="E40" i="269"/>
  <c r="E9" i="265"/>
  <c r="E19" i="269" s="1"/>
  <c r="F9" i="265"/>
  <c r="I9" i="265"/>
  <c r="I4" i="48"/>
  <c r="I33" i="278"/>
  <c r="G33" i="278"/>
  <c r="F33" i="278"/>
  <c r="E33" i="278"/>
  <c r="E32" i="278"/>
  <c r="F32" i="278"/>
  <c r="G32" i="278"/>
  <c r="I32" i="278"/>
  <c r="E31" i="278"/>
  <c r="G31" i="278"/>
  <c r="G30" i="278"/>
  <c r="E30" i="278"/>
  <c r="G29" i="278"/>
  <c r="E29" i="278"/>
  <c r="E24" i="278"/>
  <c r="G24" i="278"/>
  <c r="G23" i="278"/>
  <c r="E23" i="278"/>
  <c r="I20" i="278"/>
  <c r="G20" i="278"/>
  <c r="F20" i="278"/>
  <c r="E20" i="278"/>
  <c r="E19" i="278"/>
  <c r="F19" i="278"/>
  <c r="G19" i="278"/>
  <c r="H19" i="278"/>
  <c r="I19" i="278"/>
  <c r="E18" i="278"/>
  <c r="G18" i="278"/>
  <c r="E17" i="278"/>
  <c r="G17" i="278"/>
  <c r="E16" i="278"/>
  <c r="G16" i="278"/>
  <c r="E15" i="278"/>
  <c r="G15" i="278"/>
  <c r="E12" i="278"/>
  <c r="F12" i="278"/>
  <c r="G12" i="278"/>
  <c r="I12" i="278"/>
  <c r="E11" i="278"/>
  <c r="F11" i="278"/>
  <c r="G11" i="278"/>
  <c r="H11" i="278"/>
  <c r="I11" i="278"/>
  <c r="E63" i="265"/>
  <c r="E63" i="277" s="1"/>
  <c r="F63" i="265"/>
  <c r="F63" i="277" s="1"/>
  <c r="G48" i="286"/>
  <c r="G63" i="265" s="1"/>
  <c r="G63" i="277" s="1"/>
  <c r="H63" i="265"/>
  <c r="I63" i="265"/>
  <c r="J45" i="286"/>
  <c r="J93" i="280" s="1"/>
  <c r="E75" i="265"/>
  <c r="E75" i="277" s="1"/>
  <c r="F75" i="265"/>
  <c r="F75" i="277" s="1"/>
  <c r="G37" i="286"/>
  <c r="G75" i="265" s="1"/>
  <c r="G75" i="277" s="1"/>
  <c r="H75" i="265"/>
  <c r="I75" i="265"/>
  <c r="J34" i="286"/>
  <c r="J52" i="286" s="1"/>
  <c r="E46" i="286"/>
  <c r="F46" i="286"/>
  <c r="I46" i="286"/>
  <c r="E35" i="286"/>
  <c r="F35" i="286"/>
  <c r="I35" i="286"/>
  <c r="I43" i="286"/>
  <c r="G43" i="286"/>
  <c r="F43" i="286"/>
  <c r="E43" i="286"/>
  <c r="I32" i="286"/>
  <c r="G32" i="286"/>
  <c r="F32" i="286"/>
  <c r="E32" i="286"/>
  <c r="G14" i="275"/>
  <c r="J8" i="275"/>
  <c r="J11" i="275" s="1"/>
  <c r="K8" i="275" s="1"/>
  <c r="K11" i="275" s="1"/>
  <c r="L8" i="275" s="1"/>
  <c r="L11" i="275" s="1"/>
  <c r="M8" i="275" s="1"/>
  <c r="M11" i="275" s="1"/>
  <c r="N8" i="275" s="1"/>
  <c r="N11" i="275" s="1"/>
  <c r="O8" i="275" s="1"/>
  <c r="O11" i="275" s="1"/>
  <c r="P8" i="275" s="1"/>
  <c r="P11" i="275" s="1"/>
  <c r="Q8" i="275" s="1"/>
  <c r="Q11" i="275" s="1"/>
  <c r="R8" i="275" s="1"/>
  <c r="R11" i="275" s="1"/>
  <c r="S8" i="275" s="1"/>
  <c r="S11" i="275" s="1"/>
  <c r="T8" i="275" s="1"/>
  <c r="T11" i="275" s="1"/>
  <c r="U8" i="275" s="1"/>
  <c r="U11" i="275" s="1"/>
  <c r="V8" i="275" s="1"/>
  <c r="V11" i="275" s="1"/>
  <c r="W8" i="275" s="1"/>
  <c r="W11" i="275" s="1"/>
  <c r="X8" i="275" s="1"/>
  <c r="X11" i="275" s="1"/>
  <c r="Y8" i="275" s="1"/>
  <c r="Y11" i="275" s="1"/>
  <c r="Z8" i="275" s="1"/>
  <c r="Z11" i="275" s="1"/>
  <c r="AA8" i="275" s="1"/>
  <c r="AA11" i="275" s="1"/>
  <c r="AB8" i="275" s="1"/>
  <c r="AB11" i="275" s="1"/>
  <c r="AC8" i="275" s="1"/>
  <c r="AC11" i="275" s="1"/>
  <c r="AD8" i="275" s="1"/>
  <c r="AD11" i="275" s="1"/>
  <c r="AE8" i="275" s="1"/>
  <c r="AE11" i="275" s="1"/>
  <c r="AF8" i="275" s="1"/>
  <c r="AF11" i="275" s="1"/>
  <c r="AG8" i="275" s="1"/>
  <c r="AG11" i="275" s="1"/>
  <c r="AH8" i="275" s="1"/>
  <c r="AH11" i="275" s="1"/>
  <c r="AI8" i="275" s="1"/>
  <c r="AI11" i="275" s="1"/>
  <c r="AJ8" i="275" s="1"/>
  <c r="AJ11" i="275" s="1"/>
  <c r="AK8" i="275" s="1"/>
  <c r="AK11" i="275" s="1"/>
  <c r="AL8" i="275" s="1"/>
  <c r="AL11" i="275" s="1"/>
  <c r="AM8" i="275" s="1"/>
  <c r="AM11" i="275" s="1"/>
  <c r="AN8" i="275" s="1"/>
  <c r="AN11" i="275" s="1"/>
  <c r="AO8" i="275" s="1"/>
  <c r="AO11" i="275" s="1"/>
  <c r="AP8" i="275" s="1"/>
  <c r="AP11" i="275" s="1"/>
  <c r="AQ8" i="275" s="1"/>
  <c r="AQ11" i="275" s="1"/>
  <c r="AR8" i="275" s="1"/>
  <c r="AR11" i="275" s="1"/>
  <c r="AS8" i="275" s="1"/>
  <c r="AS11" i="275" s="1"/>
  <c r="AT8" i="275" s="1"/>
  <c r="AT11" i="275" s="1"/>
  <c r="AU8" i="275" s="1"/>
  <c r="AU11" i="275" s="1"/>
  <c r="AV8" i="275" s="1"/>
  <c r="AV11" i="275" s="1"/>
  <c r="AW8" i="275" s="1"/>
  <c r="AW11" i="275" s="1"/>
  <c r="AX8" i="275" s="1"/>
  <c r="AX11" i="275" s="1"/>
  <c r="AY8" i="275" s="1"/>
  <c r="AY11" i="275" s="1"/>
  <c r="AZ8" i="275" s="1"/>
  <c r="AZ11" i="275" s="1"/>
  <c r="BA8" i="275" s="1"/>
  <c r="BA11" i="275" s="1"/>
  <c r="BB8" i="275" s="1"/>
  <c r="BB11" i="275" s="1"/>
  <c r="BC8" i="275" s="1"/>
  <c r="BC11" i="275" s="1"/>
  <c r="BD8" i="275" s="1"/>
  <c r="BD11" i="275" s="1"/>
  <c r="BE8" i="275" s="1"/>
  <c r="BE11" i="275" s="1"/>
  <c r="BF8" i="275" s="1"/>
  <c r="BF11" i="275" s="1"/>
  <c r="BG8" i="275" s="1"/>
  <c r="BG11" i="275" s="1"/>
  <c r="BH8" i="275" s="1"/>
  <c r="BH11" i="275" s="1"/>
  <c r="BI8" i="275" s="1"/>
  <c r="BI11" i="275" s="1"/>
  <c r="BJ8" i="275" s="1"/>
  <c r="BJ11" i="275" s="1"/>
  <c r="BK8" i="275" s="1"/>
  <c r="BK11" i="275" s="1"/>
  <c r="BL8" i="275" s="1"/>
  <c r="BL11" i="275" s="1"/>
  <c r="BM8" i="275" s="1"/>
  <c r="BM11" i="275" s="1"/>
  <c r="BN8" i="275" s="1"/>
  <c r="BN11" i="275" s="1"/>
  <c r="BO8" i="275" s="1"/>
  <c r="BO11" i="275" s="1"/>
  <c r="BP8" i="275" s="1"/>
  <c r="BP11" i="275" s="1"/>
  <c r="BQ8" i="275" s="1"/>
  <c r="BQ11" i="275" s="1"/>
  <c r="BR8" i="275" s="1"/>
  <c r="BR11" i="275" s="1"/>
  <c r="BS8" i="275" s="1"/>
  <c r="BS11" i="275" s="1"/>
  <c r="BT8" i="275" s="1"/>
  <c r="BT11" i="275" s="1"/>
  <c r="BU8" i="275" s="1"/>
  <c r="BU11" i="275" s="1"/>
  <c r="BV8" i="275" s="1"/>
  <c r="BV11" i="275" s="1"/>
  <c r="BW8" i="275" s="1"/>
  <c r="BW11" i="275" s="1"/>
  <c r="BX8" i="275" s="1"/>
  <c r="BX11" i="275" s="1"/>
  <c r="BY8" i="275" s="1"/>
  <c r="BY11" i="275" s="1"/>
  <c r="BZ8" i="275" s="1"/>
  <c r="BZ11" i="275" s="1"/>
  <c r="CA8" i="275" s="1"/>
  <c r="CA11" i="275" s="1"/>
  <c r="CB8" i="275" s="1"/>
  <c r="CB11" i="275" s="1"/>
  <c r="CC8" i="275" s="1"/>
  <c r="CC11" i="275" s="1"/>
  <c r="CD8" i="275" s="1"/>
  <c r="CD11" i="275" s="1"/>
  <c r="CE8" i="275" s="1"/>
  <c r="CE11" i="275" s="1"/>
  <c r="CF8" i="275" s="1"/>
  <c r="CF11" i="275" s="1"/>
  <c r="CG8" i="275" s="1"/>
  <c r="CG11" i="275" s="1"/>
  <c r="CH8" i="275" s="1"/>
  <c r="CH11" i="275" s="1"/>
  <c r="CI8" i="275" s="1"/>
  <c r="CI11" i="275" s="1"/>
  <c r="CJ8" i="275" s="1"/>
  <c r="CJ11" i="275" s="1"/>
  <c r="CK8" i="275" s="1"/>
  <c r="CK11" i="275" s="1"/>
  <c r="CL8" i="275" s="1"/>
  <c r="CL11" i="275" s="1"/>
  <c r="CM8" i="275" s="1"/>
  <c r="CM11" i="275" s="1"/>
  <c r="CN8" i="275" s="1"/>
  <c r="CN11" i="275" s="1"/>
  <c r="CO8" i="275" s="1"/>
  <c r="CO11" i="275" s="1"/>
  <c r="CP8" i="275" s="1"/>
  <c r="CP11" i="275" s="1"/>
  <c r="CQ8" i="275" s="1"/>
  <c r="CQ11" i="275" s="1"/>
  <c r="CR8" i="275" s="1"/>
  <c r="CR11" i="275" s="1"/>
  <c r="CS8" i="275" s="1"/>
  <c r="CS11" i="275" s="1"/>
  <c r="CT8" i="275" s="1"/>
  <c r="CT11" i="275" s="1"/>
  <c r="CU8" i="275" s="1"/>
  <c r="CU11" i="275" s="1"/>
  <c r="CV8" i="275" s="1"/>
  <c r="CV11" i="275" s="1"/>
  <c r="CW8" i="275" s="1"/>
  <c r="CW11" i="275" s="1"/>
  <c r="CX8" i="275" s="1"/>
  <c r="CX11" i="275" s="1"/>
  <c r="CY8" i="275" s="1"/>
  <c r="CY11" i="275" s="1"/>
  <c r="CZ8" i="275" s="1"/>
  <c r="CZ11" i="275" s="1"/>
  <c r="DA8" i="275" s="1"/>
  <c r="DA11" i="275" s="1"/>
  <c r="DB8" i="275" s="1"/>
  <c r="DB11" i="275" s="1"/>
  <c r="DC8" i="275" s="1"/>
  <c r="DC11" i="275" s="1"/>
  <c r="DD8" i="275" s="1"/>
  <c r="DD11" i="275" s="1"/>
  <c r="DE8" i="275" s="1"/>
  <c r="DE11" i="275" s="1"/>
  <c r="DF8" i="275" s="1"/>
  <c r="DF11" i="275" s="1"/>
  <c r="DG8" i="275" s="1"/>
  <c r="DG11" i="275" s="1"/>
  <c r="DH8" i="275" s="1"/>
  <c r="DH11" i="275" s="1"/>
  <c r="DI8" i="275" s="1"/>
  <c r="DI11" i="275" s="1"/>
  <c r="DJ8" i="275" s="1"/>
  <c r="DJ11" i="275" s="1"/>
  <c r="DK8" i="275" s="1"/>
  <c r="DK11" i="275" s="1"/>
  <c r="DL8" i="275" s="1"/>
  <c r="DL11" i="275" s="1"/>
  <c r="DM8" i="275" s="1"/>
  <c r="DM11" i="275" s="1"/>
  <c r="DN8" i="275" s="1"/>
  <c r="DN11" i="275" s="1"/>
  <c r="DO8" i="275" s="1"/>
  <c r="DO11" i="275" s="1"/>
  <c r="DP8" i="275" s="1"/>
  <c r="DP11" i="275" s="1"/>
  <c r="DQ8" i="275" s="1"/>
  <c r="DQ11" i="275" s="1"/>
  <c r="DR8" i="275" s="1"/>
  <c r="DR11" i="275" s="1"/>
  <c r="DS8" i="275" s="1"/>
  <c r="DS11" i="275" s="1"/>
  <c r="DT8" i="275" s="1"/>
  <c r="DT11" i="275" s="1"/>
  <c r="DU8" i="275" s="1"/>
  <c r="DU11" i="275" s="1"/>
  <c r="DV8" i="275" s="1"/>
  <c r="DV11" i="275" s="1"/>
  <c r="DW8" i="275" s="1"/>
  <c r="DW11" i="275" s="1"/>
  <c r="DX8" i="275" s="1"/>
  <c r="DX11" i="275" s="1"/>
  <c r="DY8" i="275" s="1"/>
  <c r="DY11" i="275" s="1"/>
  <c r="DZ8" i="275" s="1"/>
  <c r="DZ11" i="275" s="1"/>
  <c r="EA8" i="275" s="1"/>
  <c r="EA11" i="275" s="1"/>
  <c r="EB8" i="275" s="1"/>
  <c r="EB11" i="275" s="1"/>
  <c r="EC8" i="275" s="1"/>
  <c r="EC11" i="275" s="1"/>
  <c r="ED8" i="275" s="1"/>
  <c r="ED11" i="275" s="1"/>
  <c r="EE8" i="275" s="1"/>
  <c r="EE11" i="275" s="1"/>
  <c r="EF8" i="275" s="1"/>
  <c r="EF11" i="275" s="1"/>
  <c r="EG8" i="275" s="1"/>
  <c r="EG11" i="275" s="1"/>
  <c r="EH8" i="275" s="1"/>
  <c r="EH11" i="275" s="1"/>
  <c r="EI8" i="275" s="1"/>
  <c r="EI11" i="275" s="1"/>
  <c r="EJ8" i="275" s="1"/>
  <c r="EJ11" i="275" s="1"/>
  <c r="EK8" i="275" s="1"/>
  <c r="EK11" i="275" s="1"/>
  <c r="EL8" i="275" s="1"/>
  <c r="EL11" i="275" s="1"/>
  <c r="EM8" i="275" s="1"/>
  <c r="EM11" i="275" s="1"/>
  <c r="EN8" i="275" s="1"/>
  <c r="EN11" i="275" s="1"/>
  <c r="EO8" i="275" s="1"/>
  <c r="EO11" i="275" s="1"/>
  <c r="EP8" i="275" s="1"/>
  <c r="EP11" i="275" s="1"/>
  <c r="EQ8" i="275" s="1"/>
  <c r="EQ11" i="275" s="1"/>
  <c r="ER8" i="275" s="1"/>
  <c r="ER11" i="275" s="1"/>
  <c r="ES8" i="275" s="1"/>
  <c r="ES11" i="275" s="1"/>
  <c r="ET8" i="275" s="1"/>
  <c r="ET11" i="275" s="1"/>
  <c r="EU8" i="275" s="1"/>
  <c r="EU11" i="275" s="1"/>
  <c r="EV8" i="275" s="1"/>
  <c r="EV11" i="275" s="1"/>
  <c r="EW8" i="275" s="1"/>
  <c r="EW11" i="275" s="1"/>
  <c r="EX8" i="275" s="1"/>
  <c r="EX11" i="275" s="1"/>
  <c r="EY8" i="275" s="1"/>
  <c r="EY11" i="275" s="1"/>
  <c r="EZ8" i="275" s="1"/>
  <c r="EZ11" i="275" s="1"/>
  <c r="FA8" i="275" s="1"/>
  <c r="FA11" i="275" s="1"/>
  <c r="FB8" i="275" s="1"/>
  <c r="FB11" i="275" s="1"/>
  <c r="FC8" i="275" s="1"/>
  <c r="FC11" i="275" s="1"/>
  <c r="FD8" i="275" s="1"/>
  <c r="FD11" i="275" s="1"/>
  <c r="FE8" i="275" s="1"/>
  <c r="FE11" i="275" s="1"/>
  <c r="FF8" i="275" s="1"/>
  <c r="FF11" i="275" s="1"/>
  <c r="FG8" i="275" s="1"/>
  <c r="FG11" i="275" s="1"/>
  <c r="FH8" i="275" s="1"/>
  <c r="FH11" i="275" s="1"/>
  <c r="FI8" i="275" s="1"/>
  <c r="FI11" i="275" s="1"/>
  <c r="FJ8" i="275" s="1"/>
  <c r="FJ11" i="275" s="1"/>
  <c r="FK8" i="275" s="1"/>
  <c r="FK11" i="275" s="1"/>
  <c r="FL8" i="275" s="1"/>
  <c r="FL11" i="275" s="1"/>
  <c r="FM8" i="275" s="1"/>
  <c r="FM11" i="275" s="1"/>
  <c r="FN8" i="275" s="1"/>
  <c r="FN11" i="275" s="1"/>
  <c r="FO8" i="275" s="1"/>
  <c r="FO11" i="275" s="1"/>
  <c r="FP8" i="275" s="1"/>
  <c r="FP11" i="275" s="1"/>
  <c r="FQ8" i="275" s="1"/>
  <c r="FQ11" i="275" s="1"/>
  <c r="FR8" i="275" s="1"/>
  <c r="FR11" i="275" s="1"/>
  <c r="FS8" i="275" s="1"/>
  <c r="FS11" i="275" s="1"/>
  <c r="FT8" i="275" s="1"/>
  <c r="FT11" i="275" s="1"/>
  <c r="FU8" i="275" s="1"/>
  <c r="FU11" i="275" s="1"/>
  <c r="FV8" i="275" s="1"/>
  <c r="FV11" i="275" s="1"/>
  <c r="FW8" i="275" s="1"/>
  <c r="FW11" i="275" s="1"/>
  <c r="FX8" i="275" s="1"/>
  <c r="FX11" i="275" s="1"/>
  <c r="FY8" i="275" s="1"/>
  <c r="FY11" i="275" s="1"/>
  <c r="FZ8" i="275" s="1"/>
  <c r="FZ11" i="275" s="1"/>
  <c r="GA8" i="275" s="1"/>
  <c r="GA11" i="275" s="1"/>
  <c r="GB8" i="275" s="1"/>
  <c r="GB11" i="275" s="1"/>
  <c r="GC8" i="275" s="1"/>
  <c r="GC11" i="275" s="1"/>
  <c r="GD8" i="275" s="1"/>
  <c r="GD11" i="275" s="1"/>
  <c r="GE8" i="275" s="1"/>
  <c r="GE11" i="275" s="1"/>
  <c r="GF8" i="275" s="1"/>
  <c r="GF11" i="275" s="1"/>
  <c r="GG8" i="275" s="1"/>
  <c r="GG11" i="275" s="1"/>
  <c r="GH8" i="275" s="1"/>
  <c r="GH11" i="275" s="1"/>
  <c r="GI8" i="275" s="1"/>
  <c r="GI11" i="275" s="1"/>
  <c r="GJ8" i="275" s="1"/>
  <c r="GJ11" i="275" s="1"/>
  <c r="I96" i="273"/>
  <c r="H96" i="273"/>
  <c r="G96" i="273"/>
  <c r="F96" i="273"/>
  <c r="E96" i="273"/>
  <c r="G95" i="273"/>
  <c r="E95" i="273"/>
  <c r="G94" i="273"/>
  <c r="E94" i="273"/>
  <c r="E100" i="273"/>
  <c r="F100" i="273"/>
  <c r="G100" i="273"/>
  <c r="I100" i="273"/>
  <c r="J101" i="273" s="1"/>
  <c r="J59" i="273" s="1"/>
  <c r="G85" i="273"/>
  <c r="F6" i="48"/>
  <c r="I6" i="48" s="1"/>
  <c r="E85" i="273"/>
  <c r="F46" i="273"/>
  <c r="J5" i="269"/>
  <c r="K27" i="269" s="1"/>
  <c r="J27" i="269" s="1"/>
  <c r="H49" i="269"/>
  <c r="H50" i="269"/>
  <c r="H51" i="269"/>
  <c r="H27" i="269"/>
  <c r="J47" i="269"/>
  <c r="J60" i="269"/>
  <c r="J63" i="269"/>
  <c r="G53" i="265"/>
  <c r="G63" i="269" s="1"/>
  <c r="F63" i="269"/>
  <c r="F60" i="269"/>
  <c r="G47" i="265"/>
  <c r="G57" i="269" s="1"/>
  <c r="F57" i="269"/>
  <c r="G52" i="269"/>
  <c r="F52" i="269"/>
  <c r="G51" i="269"/>
  <c r="F51" i="269"/>
  <c r="G50" i="269"/>
  <c r="F50" i="269"/>
  <c r="G49" i="269"/>
  <c r="F49" i="269"/>
  <c r="G37" i="265"/>
  <c r="G47" i="269" s="1"/>
  <c r="F47" i="269"/>
  <c r="G33" i="265"/>
  <c r="G11" i="280" s="1"/>
  <c r="F43" i="269"/>
  <c r="F42" i="269"/>
  <c r="E63" i="269"/>
  <c r="E60" i="269"/>
  <c r="E57" i="269"/>
  <c r="E56" i="269"/>
  <c r="E52" i="269"/>
  <c r="E51" i="269"/>
  <c r="E50" i="269"/>
  <c r="E49" i="269"/>
  <c r="E47" i="269"/>
  <c r="E43" i="269"/>
  <c r="G25" i="265"/>
  <c r="G35" i="269" s="1"/>
  <c r="F35" i="269"/>
  <c r="F32" i="269"/>
  <c r="F31" i="269"/>
  <c r="G19" i="265"/>
  <c r="G67" i="282" s="1"/>
  <c r="F29" i="269"/>
  <c r="G27" i="269"/>
  <c r="F27" i="269"/>
  <c r="F26" i="269"/>
  <c r="G14" i="265"/>
  <c r="G24" i="269" s="1"/>
  <c r="F24" i="269"/>
  <c r="G11" i="265"/>
  <c r="G42" i="282" s="1"/>
  <c r="F21" i="269"/>
  <c r="E35" i="269"/>
  <c r="E32" i="269"/>
  <c r="E29" i="269"/>
  <c r="E28" i="269"/>
  <c r="E27" i="269"/>
  <c r="E24" i="269"/>
  <c r="E21" i="269"/>
  <c r="I5" i="48"/>
  <c r="I79" i="273"/>
  <c r="J80" i="273" s="1"/>
  <c r="J58" i="273" s="1"/>
  <c r="G46" i="277"/>
  <c r="G43" i="277"/>
  <c r="E72" i="277"/>
  <c r="I145" i="273"/>
  <c r="G145" i="273"/>
  <c r="F145" i="273"/>
  <c r="E145" i="273"/>
  <c r="I139" i="273"/>
  <c r="G139" i="273"/>
  <c r="F139" i="273"/>
  <c r="E139" i="273"/>
  <c r="E134" i="273"/>
  <c r="F134" i="273"/>
  <c r="G134" i="273"/>
  <c r="I134" i="273"/>
  <c r="G89" i="273"/>
  <c r="E89" i="273"/>
  <c r="G10" i="278"/>
  <c r="E10" i="278"/>
  <c r="E59" i="273"/>
  <c r="F59" i="273"/>
  <c r="G59" i="273"/>
  <c r="H59" i="273"/>
  <c r="I59" i="273"/>
  <c r="E15" i="275"/>
  <c r="F15" i="275"/>
  <c r="G15" i="275"/>
  <c r="I15" i="275"/>
  <c r="F62" i="273"/>
  <c r="F63" i="273"/>
  <c r="F64" i="273"/>
  <c r="F65" i="273"/>
  <c r="G62" i="273"/>
  <c r="E62" i="273"/>
  <c r="E25" i="278"/>
  <c r="F25" i="278"/>
  <c r="G25" i="278"/>
  <c r="H25" i="278"/>
  <c r="I25" i="278"/>
  <c r="E26" i="278"/>
  <c r="F26" i="278"/>
  <c r="G26" i="278"/>
  <c r="I26" i="278"/>
  <c r="G28" i="273"/>
  <c r="E28" i="273"/>
  <c r="G45" i="273"/>
  <c r="E45" i="273"/>
  <c r="E79" i="273"/>
  <c r="F79" i="273"/>
  <c r="G79" i="273"/>
  <c r="G86" i="273"/>
  <c r="E86" i="273"/>
  <c r="G84" i="273"/>
  <c r="E84" i="273"/>
  <c r="G83" i="273"/>
  <c r="E83" i="273"/>
  <c r="G20" i="275"/>
  <c r="G17" i="275"/>
  <c r="I58" i="273"/>
  <c r="G58" i="273"/>
  <c r="F58" i="273"/>
  <c r="E58" i="273"/>
  <c r="E5" i="288"/>
  <c r="E4" i="288"/>
  <c r="E3" i="288"/>
  <c r="E2" i="288"/>
  <c r="G17" i="273"/>
  <c r="E17" i="273"/>
  <c r="E144" i="273"/>
  <c r="F144" i="273"/>
  <c r="G144" i="273"/>
  <c r="H144" i="273"/>
  <c r="G143" i="273"/>
  <c r="F143" i="273"/>
  <c r="E143" i="273"/>
  <c r="E138" i="273"/>
  <c r="F138" i="273"/>
  <c r="G138" i="273"/>
  <c r="H138" i="273"/>
  <c r="I138" i="273"/>
  <c r="G137" i="273"/>
  <c r="E137" i="273"/>
  <c r="H23" i="275"/>
  <c r="GJ24" i="275"/>
  <c r="GI24" i="275"/>
  <c r="GH24" i="275"/>
  <c r="GG24" i="275"/>
  <c r="GF24" i="275"/>
  <c r="GE24" i="275"/>
  <c r="GD24" i="275"/>
  <c r="GC24" i="275"/>
  <c r="GB24" i="275"/>
  <c r="GA24" i="275"/>
  <c r="FZ24" i="275"/>
  <c r="FY24" i="275"/>
  <c r="FX24" i="275"/>
  <c r="FW24" i="275"/>
  <c r="FV24" i="275"/>
  <c r="FU24" i="275"/>
  <c r="FT24" i="275"/>
  <c r="FS24" i="275"/>
  <c r="FR24" i="275"/>
  <c r="FQ24" i="275"/>
  <c r="FP24" i="275"/>
  <c r="FO24" i="275"/>
  <c r="FN24" i="275"/>
  <c r="FM24" i="275"/>
  <c r="FL24" i="275"/>
  <c r="FK24" i="275"/>
  <c r="FJ24" i="275"/>
  <c r="FI24" i="275"/>
  <c r="FH24" i="275"/>
  <c r="FG24" i="275"/>
  <c r="FF24" i="275"/>
  <c r="FE24" i="275"/>
  <c r="FD24" i="275"/>
  <c r="FC24" i="275"/>
  <c r="FB24" i="275"/>
  <c r="FA24" i="275"/>
  <c r="EZ24" i="275"/>
  <c r="EY24" i="275"/>
  <c r="EX24" i="275"/>
  <c r="EW24" i="275"/>
  <c r="EV24" i="275"/>
  <c r="EU24" i="275"/>
  <c r="ET24" i="275"/>
  <c r="ES24" i="275"/>
  <c r="ER24" i="275"/>
  <c r="EQ24" i="275"/>
  <c r="EP24" i="275"/>
  <c r="EO24" i="275"/>
  <c r="EN24" i="275"/>
  <c r="EM24" i="275"/>
  <c r="EL24" i="275"/>
  <c r="EK24" i="275"/>
  <c r="EJ24" i="275"/>
  <c r="EI24" i="275"/>
  <c r="EH24" i="275"/>
  <c r="EG24" i="275"/>
  <c r="EF24" i="275"/>
  <c r="EE24" i="275"/>
  <c r="ED24" i="275"/>
  <c r="EC24" i="275"/>
  <c r="EB24" i="275"/>
  <c r="EA24" i="275"/>
  <c r="DZ24" i="275"/>
  <c r="DY24" i="275"/>
  <c r="DX24" i="275"/>
  <c r="DW24" i="275"/>
  <c r="DV24" i="275"/>
  <c r="DU24" i="275"/>
  <c r="DT24" i="275"/>
  <c r="DS24" i="275"/>
  <c r="DR24" i="275"/>
  <c r="DQ24" i="275"/>
  <c r="DP24" i="275"/>
  <c r="DO24" i="275"/>
  <c r="DN24" i="275"/>
  <c r="DM24" i="275"/>
  <c r="DL24" i="275"/>
  <c r="DK24" i="275"/>
  <c r="DJ24" i="275"/>
  <c r="DI24" i="275"/>
  <c r="DH24" i="275"/>
  <c r="DG24" i="275"/>
  <c r="DF24" i="275"/>
  <c r="DE24" i="275"/>
  <c r="DD24" i="275"/>
  <c r="DC24" i="275"/>
  <c r="DB24" i="275"/>
  <c r="DA24" i="275"/>
  <c r="CZ24" i="275"/>
  <c r="CY24" i="275"/>
  <c r="CX24" i="275"/>
  <c r="CW24" i="275"/>
  <c r="CV24" i="275"/>
  <c r="CU24" i="275"/>
  <c r="CT24" i="275"/>
  <c r="CS24" i="275"/>
  <c r="CR24" i="275"/>
  <c r="CQ24" i="275"/>
  <c r="CP24" i="275"/>
  <c r="CO24" i="275"/>
  <c r="CN24" i="275"/>
  <c r="CM24" i="275"/>
  <c r="CL24" i="275"/>
  <c r="CK24" i="275"/>
  <c r="CJ24" i="275"/>
  <c r="CI24" i="275"/>
  <c r="CH24" i="275"/>
  <c r="CG24" i="275"/>
  <c r="CF24" i="275"/>
  <c r="CE24" i="275"/>
  <c r="CD24" i="275"/>
  <c r="CC24" i="275"/>
  <c r="CB24" i="275"/>
  <c r="CA24" i="275"/>
  <c r="BZ24" i="275"/>
  <c r="BY24" i="275"/>
  <c r="BX24" i="275"/>
  <c r="BW24" i="275"/>
  <c r="BV24" i="275"/>
  <c r="BU24" i="275"/>
  <c r="BT24" i="275"/>
  <c r="BS24" i="275"/>
  <c r="BR24" i="275"/>
  <c r="BQ24" i="275"/>
  <c r="BP24" i="275"/>
  <c r="BO24" i="275"/>
  <c r="BN24" i="275"/>
  <c r="BM24" i="275"/>
  <c r="BL24" i="275"/>
  <c r="BK24" i="275"/>
  <c r="BJ24" i="275"/>
  <c r="BI24" i="275"/>
  <c r="BH24" i="275"/>
  <c r="BG24" i="275"/>
  <c r="BF24" i="275"/>
  <c r="BE24" i="275"/>
  <c r="BD24" i="275"/>
  <c r="BC24" i="275"/>
  <c r="BB24" i="275"/>
  <c r="BA24" i="275"/>
  <c r="AZ24" i="275"/>
  <c r="AY24" i="275"/>
  <c r="AX24" i="275"/>
  <c r="AW24" i="275"/>
  <c r="AV24" i="275"/>
  <c r="AU24" i="275"/>
  <c r="AT24" i="275"/>
  <c r="AS24" i="275"/>
  <c r="AR24" i="275"/>
  <c r="AQ24" i="275"/>
  <c r="AP24" i="275"/>
  <c r="AO24" i="275"/>
  <c r="AN24" i="275"/>
  <c r="AM24" i="275"/>
  <c r="AL24" i="275"/>
  <c r="AK24" i="275"/>
  <c r="AJ24" i="275"/>
  <c r="AI24" i="275"/>
  <c r="AH24" i="275"/>
  <c r="AG24" i="275"/>
  <c r="AF24" i="275"/>
  <c r="AE24" i="275"/>
  <c r="AD24" i="275"/>
  <c r="AC24" i="275"/>
  <c r="AB24" i="275"/>
  <c r="AA24" i="275"/>
  <c r="Z24" i="275"/>
  <c r="Y24" i="275"/>
  <c r="X24" i="275"/>
  <c r="W24" i="275"/>
  <c r="V24" i="275"/>
  <c r="U24" i="275"/>
  <c r="T24" i="275"/>
  <c r="S24" i="275"/>
  <c r="R24" i="275"/>
  <c r="Q24" i="275"/>
  <c r="P24" i="275"/>
  <c r="O24" i="275"/>
  <c r="N24" i="275"/>
  <c r="M24" i="275"/>
  <c r="L24" i="275"/>
  <c r="K24" i="275"/>
  <c r="J24" i="275"/>
  <c r="G24" i="275"/>
  <c r="E24" i="275"/>
  <c r="G23" i="275"/>
  <c r="J17" i="275"/>
  <c r="E5" i="275"/>
  <c r="E4" i="275"/>
  <c r="E3" i="275"/>
  <c r="E2" i="275"/>
  <c r="F21" i="264"/>
  <c r="F4" i="280" s="1"/>
  <c r="G13" i="264"/>
  <c r="E13" i="264"/>
  <c r="G12" i="264"/>
  <c r="E12" i="264"/>
  <c r="H68" i="269"/>
  <c r="H67" i="269"/>
  <c r="H2" i="269"/>
  <c r="I82" i="277"/>
  <c r="H82" i="277"/>
  <c r="F82" i="277"/>
  <c r="E82" i="277"/>
  <c r="I81" i="277"/>
  <c r="H81" i="277"/>
  <c r="F81" i="277"/>
  <c r="E81" i="277"/>
  <c r="G76" i="277"/>
  <c r="G82" i="277" s="1"/>
  <c r="G71" i="277"/>
  <c r="F71" i="277"/>
  <c r="E71" i="277"/>
  <c r="G69" i="277"/>
  <c r="F69" i="277"/>
  <c r="E69" i="277"/>
  <c r="G67" i="277"/>
  <c r="G81" i="277" s="1"/>
  <c r="G65" i="277"/>
  <c r="G64" i="277"/>
  <c r="F64" i="277"/>
  <c r="E64" i="277"/>
  <c r="G60" i="277"/>
  <c r="G52" i="277"/>
  <c r="G49" i="277"/>
  <c r="G41" i="277"/>
  <c r="G40" i="277"/>
  <c r="F40" i="277"/>
  <c r="E40" i="277"/>
  <c r="G39" i="277"/>
  <c r="F39" i="277"/>
  <c r="E39" i="277"/>
  <c r="G37" i="277"/>
  <c r="G33" i="277"/>
  <c r="G25" i="277"/>
  <c r="G22" i="277"/>
  <c r="G19" i="277"/>
  <c r="G17" i="277"/>
  <c r="F17" i="277"/>
  <c r="E17" i="277"/>
  <c r="F16" i="277"/>
  <c r="G14" i="277"/>
  <c r="G11" i="277"/>
  <c r="E5" i="277"/>
  <c r="E4" i="277"/>
  <c r="E3" i="277"/>
  <c r="E2" i="277"/>
  <c r="I82" i="265"/>
  <c r="H82" i="265"/>
  <c r="F82" i="265"/>
  <c r="E82" i="265"/>
  <c r="I81" i="265"/>
  <c r="H81" i="265"/>
  <c r="F81" i="265"/>
  <c r="E81" i="265"/>
  <c r="G76" i="265"/>
  <c r="G82" i="265" s="1"/>
  <c r="G67" i="265"/>
  <c r="G81" i="265" s="1"/>
  <c r="G65" i="265"/>
  <c r="G60" i="265"/>
  <c r="E5" i="265"/>
  <c r="E4" i="265"/>
  <c r="E3" i="265"/>
  <c r="E2" i="265"/>
  <c r="E5" i="282"/>
  <c r="E4" i="282"/>
  <c r="E3" i="282"/>
  <c r="E2" i="282"/>
  <c r="E5" i="286"/>
  <c r="E4" i="286"/>
  <c r="E3" i="286"/>
  <c r="E2" i="286"/>
  <c r="E5" i="280"/>
  <c r="E4" i="280"/>
  <c r="E3" i="280"/>
  <c r="E2" i="280"/>
  <c r="E5" i="285"/>
  <c r="E4" i="285"/>
  <c r="E3" i="285"/>
  <c r="E2" i="285"/>
  <c r="E5" i="278"/>
  <c r="E4" i="278"/>
  <c r="E3" i="278"/>
  <c r="E2" i="278"/>
  <c r="I66" i="273"/>
  <c r="H66" i="273"/>
  <c r="G66" i="273"/>
  <c r="F66" i="273"/>
  <c r="E66" i="273"/>
  <c r="G65" i="273"/>
  <c r="E65" i="273"/>
  <c r="G64" i="273"/>
  <c r="E64" i="273"/>
  <c r="G63" i="273"/>
  <c r="E63" i="273"/>
  <c r="I57" i="273"/>
  <c r="G57" i="273"/>
  <c r="F57" i="273"/>
  <c r="E57" i="273"/>
  <c r="I56" i="273"/>
  <c r="G56" i="273"/>
  <c r="F56" i="273"/>
  <c r="E56" i="273"/>
  <c r="I51" i="273"/>
  <c r="H51" i="273"/>
  <c r="G51" i="273"/>
  <c r="F51" i="273"/>
  <c r="E51" i="273"/>
  <c r="I50" i="273"/>
  <c r="H50" i="273"/>
  <c r="G50" i="273"/>
  <c r="F50" i="273"/>
  <c r="E50" i="273"/>
  <c r="I47" i="273"/>
  <c r="G47" i="273"/>
  <c r="F47" i="273"/>
  <c r="E47" i="273"/>
  <c r="G46" i="273"/>
  <c r="E46" i="273"/>
  <c r="I90" i="273"/>
  <c r="H90" i="273"/>
  <c r="G90" i="273"/>
  <c r="F90" i="273"/>
  <c r="E90" i="273"/>
  <c r="H75" i="273"/>
  <c r="G75" i="273"/>
  <c r="F75" i="273"/>
  <c r="E75" i="273"/>
  <c r="G74" i="273"/>
  <c r="E74" i="273"/>
  <c r="I41" i="273"/>
  <c r="I52" i="273" s="1"/>
  <c r="H41" i="273"/>
  <c r="H52" i="273" s="1"/>
  <c r="G41" i="273"/>
  <c r="G52" i="273" s="1"/>
  <c r="F41" i="273"/>
  <c r="F52" i="273" s="1"/>
  <c r="E41" i="273"/>
  <c r="E52" i="273" s="1"/>
  <c r="I38" i="273"/>
  <c r="H38" i="273"/>
  <c r="G38" i="273"/>
  <c r="F38" i="273"/>
  <c r="E38" i="273"/>
  <c r="I37" i="273"/>
  <c r="G37" i="273"/>
  <c r="F37" i="273"/>
  <c r="E37" i="273"/>
  <c r="G36" i="273"/>
  <c r="F36" i="273"/>
  <c r="E36" i="273"/>
  <c r="G35" i="273"/>
  <c r="E35" i="273"/>
  <c r="I32" i="273"/>
  <c r="H32" i="273"/>
  <c r="G32" i="273"/>
  <c r="F32" i="273"/>
  <c r="E32" i="273"/>
  <c r="G31" i="273"/>
  <c r="E31" i="273"/>
  <c r="I24" i="273"/>
  <c r="H24" i="273"/>
  <c r="G24" i="273"/>
  <c r="F24" i="273"/>
  <c r="E24" i="273"/>
  <c r="G23" i="273"/>
  <c r="E23" i="273"/>
  <c r="I19" i="273"/>
  <c r="G19" i="273"/>
  <c r="F19" i="273"/>
  <c r="E19" i="273"/>
  <c r="G18" i="273"/>
  <c r="E18" i="273"/>
  <c r="I13" i="273"/>
  <c r="H13" i="273"/>
  <c r="G13" i="273"/>
  <c r="F13" i="273"/>
  <c r="E13" i="273"/>
  <c r="E5" i="273"/>
  <c r="E4" i="273"/>
  <c r="E3" i="273"/>
  <c r="E2" i="273"/>
  <c r="F3" i="48"/>
  <c r="R2" i="48"/>
  <c r="Q2" i="48"/>
  <c r="P2" i="48"/>
  <c r="O2" i="48"/>
  <c r="M2" i="48"/>
  <c r="L2" i="48"/>
  <c r="K2" i="48"/>
  <c r="F21" i="277"/>
  <c r="F32" i="277"/>
  <c r="BD3" i="277"/>
  <c r="J13" i="273"/>
  <c r="J14" i="273" s="1"/>
  <c r="J5" i="277"/>
  <c r="F34" i="269"/>
  <c r="E30" i="277"/>
  <c r="F4" i="288"/>
  <c r="G57" i="282"/>
  <c r="K50" i="269" l="1"/>
  <c r="A1" i="275"/>
  <c r="A1" i="289"/>
  <c r="F45" i="48"/>
  <c r="F46" i="48"/>
  <c r="F10" i="289" s="1"/>
  <c r="F44" i="48"/>
  <c r="F9" i="289" s="1"/>
  <c r="G36" i="288"/>
  <c r="F89" i="48"/>
  <c r="F73" i="48"/>
  <c r="F74" i="48"/>
  <c r="F86" i="48"/>
  <c r="G55" i="269"/>
  <c r="G16" i="265"/>
  <c r="G26" i="269" s="1"/>
  <c r="G83" i="278"/>
  <c r="G70" i="278"/>
  <c r="G74" i="278"/>
  <c r="F31" i="277"/>
  <c r="F60" i="48"/>
  <c r="F61" i="48"/>
  <c r="E43" i="277"/>
  <c r="G30" i="277"/>
  <c r="G62" i="278"/>
  <c r="G53" i="278"/>
  <c r="G49" i="278"/>
  <c r="G35" i="282"/>
  <c r="G54" i="280"/>
  <c r="E48" i="277"/>
  <c r="G19" i="286"/>
  <c r="J5" i="265"/>
  <c r="G25" i="288"/>
  <c r="G31" i="277"/>
  <c r="F23" i="269"/>
  <c r="G24" i="286"/>
  <c r="G17" i="285"/>
  <c r="G10" i="286"/>
  <c r="J5" i="278"/>
  <c r="J5" i="285"/>
  <c r="J5" i="273"/>
  <c r="G21" i="269"/>
  <c r="A1" i="273"/>
  <c r="F48" i="277"/>
  <c r="G43" i="282"/>
  <c r="G10" i="265"/>
  <c r="G10" i="277" s="1"/>
  <c r="G9" i="265"/>
  <c r="G9" i="277" s="1"/>
  <c r="G35" i="280"/>
  <c r="F51" i="277"/>
  <c r="J5" i="280"/>
  <c r="J5" i="288"/>
  <c r="J5" i="286"/>
  <c r="J5" i="275"/>
  <c r="K10" i="273"/>
  <c r="G31" i="288"/>
  <c r="G34" i="288"/>
  <c r="G8" i="285"/>
  <c r="F4" i="265"/>
  <c r="F4" i="275"/>
  <c r="E42" i="269"/>
  <c r="K5" i="286"/>
  <c r="G70" i="288"/>
  <c r="F4" i="278"/>
  <c r="F4" i="273"/>
  <c r="G24" i="265"/>
  <c r="G24" i="277" s="1"/>
  <c r="F10" i="277"/>
  <c r="K7" i="48"/>
  <c r="E9" i="277"/>
  <c r="G16" i="277"/>
  <c r="F36" i="277"/>
  <c r="F43" i="277"/>
  <c r="F44" i="277"/>
  <c r="L10" i="273"/>
  <c r="L5" i="286" s="1"/>
  <c r="K5" i="285"/>
  <c r="K5" i="282"/>
  <c r="F35" i="277"/>
  <c r="L7" i="48"/>
  <c r="G74" i="288"/>
  <c r="F30" i="277"/>
  <c r="E23" i="269"/>
  <c r="F18" i="277"/>
  <c r="G43" i="269"/>
  <c r="K51" i="269"/>
  <c r="J51" i="269" s="1"/>
  <c r="K49" i="269"/>
  <c r="J49" i="269" s="1"/>
  <c r="G39" i="288"/>
  <c r="L27" i="269"/>
  <c r="K5" i="273"/>
  <c r="K5" i="265"/>
  <c r="K5" i="277"/>
  <c r="K5" i="288"/>
  <c r="K5" i="278"/>
  <c r="H24" i="275"/>
  <c r="E31" i="269"/>
  <c r="E21" i="277"/>
  <c r="G23" i="269"/>
  <c r="G13" i="277"/>
  <c r="E46" i="269"/>
  <c r="E36" i="277"/>
  <c r="G110" i="280"/>
  <c r="G116" i="280"/>
  <c r="J19" i="273"/>
  <c r="J56" i="273"/>
  <c r="J37" i="273"/>
  <c r="J12" i="288"/>
  <c r="J37" i="288"/>
  <c r="J40" i="288" s="1"/>
  <c r="J43" i="288" s="1"/>
  <c r="J47" i="273"/>
  <c r="J50" i="269"/>
  <c r="L50" i="269"/>
  <c r="J56" i="286"/>
  <c r="G56" i="269"/>
  <c r="G45" i="277"/>
  <c r="G32" i="277"/>
  <c r="G42" i="269"/>
  <c r="G18" i="277"/>
  <c r="G28" i="269"/>
  <c r="F13" i="48"/>
  <c r="F35" i="48"/>
  <c r="F23" i="278" s="1"/>
  <c r="F97" i="48"/>
  <c r="F72" i="282" s="1"/>
  <c r="F122" i="48"/>
  <c r="I122" i="48" s="1" a="1"/>
  <c r="I122" i="48" s="1"/>
  <c r="F68" i="48"/>
  <c r="F26" i="288" s="1"/>
  <c r="F34" i="48"/>
  <c r="F10" i="278" s="1"/>
  <c r="F58" i="48"/>
  <c r="F47" i="280" s="1"/>
  <c r="F15" i="48"/>
  <c r="I15" i="48" s="1" a="1"/>
  <c r="I15" i="48" s="1"/>
  <c r="F21" i="48"/>
  <c r="F84" i="273" s="1"/>
  <c r="G46" i="269"/>
  <c r="G36" i="277"/>
  <c r="G31" i="269"/>
  <c r="G21" i="277"/>
  <c r="F65" i="48"/>
  <c r="F91" i="48"/>
  <c r="F64" i="48"/>
  <c r="F19" i="48"/>
  <c r="F94" i="273" s="1"/>
  <c r="F81" i="48"/>
  <c r="F8" i="285" s="1"/>
  <c r="F56" i="48"/>
  <c r="F75" i="280" s="1"/>
  <c r="F85" i="48"/>
  <c r="F42" i="286" s="1"/>
  <c r="F14" i="48"/>
  <c r="F45" i="273" s="1"/>
  <c r="F95" i="48"/>
  <c r="F10" i="282" s="1"/>
  <c r="J48" i="273"/>
  <c r="J2" i="277" s="1"/>
  <c r="F80" i="48"/>
  <c r="F30" i="48"/>
  <c r="F17" i="278" s="1"/>
  <c r="M7" i="48"/>
  <c r="G56" i="286"/>
  <c r="G62" i="269"/>
  <c r="G66" i="282"/>
  <c r="G121" i="280"/>
  <c r="G122" i="280"/>
  <c r="J51" i="273"/>
  <c r="A1" i="278"/>
  <c r="A1" i="288"/>
  <c r="A1" i="264"/>
  <c r="A1" i="285"/>
  <c r="A1" i="277"/>
  <c r="H3" i="269"/>
  <c r="A1" i="48"/>
  <c r="F4" i="282"/>
  <c r="F4" i="286"/>
  <c r="F4" i="264"/>
  <c r="F4" i="277"/>
  <c r="F4" i="285"/>
  <c r="I35" i="48" a="1"/>
  <c r="I35" i="48" s="1"/>
  <c r="I85" i="48" a="1"/>
  <c r="I85" i="48" s="1"/>
  <c r="G29" i="269"/>
  <c r="G11" i="282"/>
  <c r="F9" i="277"/>
  <c r="F19" i="269"/>
  <c r="E10" i="265"/>
  <c r="G59" i="269"/>
  <c r="G48" i="277"/>
  <c r="G53" i="286"/>
  <c r="G35" i="286"/>
  <c r="G45" i="269"/>
  <c r="G35" i="277"/>
  <c r="G58" i="282"/>
  <c r="G97" i="280"/>
  <c r="G115" i="280"/>
  <c r="G141" i="280"/>
  <c r="F56" i="269"/>
  <c r="F45" i="277"/>
  <c r="I81" i="48" a="1"/>
  <c r="I81" i="48" s="1"/>
  <c r="A1" i="280"/>
  <c r="A1" i="286"/>
  <c r="A1" i="282"/>
  <c r="A1" i="265"/>
  <c r="A1" i="269"/>
  <c r="F38" i="48"/>
  <c r="F28" i="48"/>
  <c r="F15" i="278" s="1"/>
  <c r="F31" i="48"/>
  <c r="F18" i="278" s="1"/>
  <c r="F55" i="48"/>
  <c r="F69" i="48"/>
  <c r="I69" i="48" s="1" a="1"/>
  <c r="I69" i="48" s="1"/>
  <c r="F57" i="48"/>
  <c r="F76" i="280" s="1"/>
  <c r="F22" i="48"/>
  <c r="I22" i="48" s="1" a="1"/>
  <c r="I22" i="48" s="1"/>
  <c r="F90" i="48"/>
  <c r="F96" i="48"/>
  <c r="F53" i="48"/>
  <c r="F16" i="48"/>
  <c r="I16" i="48" s="1" a="1"/>
  <c r="I16" i="48" s="1"/>
  <c r="F17" i="48"/>
  <c r="F41" i="48"/>
  <c r="F38" i="278" s="1"/>
  <c r="F29" i="48"/>
  <c r="F16" i="278" s="1"/>
  <c r="F23" i="48"/>
  <c r="F85" i="273" s="1"/>
  <c r="F36" i="48"/>
  <c r="E52" i="265"/>
  <c r="E24" i="265"/>
  <c r="G57" i="286"/>
  <c r="G46" i="286"/>
  <c r="G14" i="288"/>
  <c r="G36" i="286"/>
  <c r="G47" i="286"/>
  <c r="E16" i="265"/>
  <c r="E35" i="265"/>
  <c r="E55" i="269"/>
  <c r="E44" i="277"/>
  <c r="J132" i="280"/>
  <c r="J110" i="280"/>
  <c r="I45" i="48" l="1" a="1"/>
  <c r="I45" i="48" s="1"/>
  <c r="F19" i="289"/>
  <c r="G19" i="269"/>
  <c r="I86" i="48" a="1"/>
  <c r="I86" i="48" s="1"/>
  <c r="F58" i="278"/>
  <c r="I73" i="48" a="1"/>
  <c r="I73" i="48" s="1"/>
  <c r="F47" i="278"/>
  <c r="I74" i="48" a="1"/>
  <c r="I74" i="48" s="1"/>
  <c r="F68" i="278"/>
  <c r="I89" i="48" a="1"/>
  <c r="I89" i="48" s="1"/>
  <c r="F79" i="278"/>
  <c r="F25" i="282"/>
  <c r="I61" i="48" a="1"/>
  <c r="I61" i="48" s="1"/>
  <c r="F10" i="280"/>
  <c r="F38" i="280"/>
  <c r="I60" i="48" a="1"/>
  <c r="I60" i="48" s="1"/>
  <c r="F20" i="280"/>
  <c r="G40" i="269"/>
  <c r="G20" i="269"/>
  <c r="L51" i="269"/>
  <c r="L13" i="273"/>
  <c r="L14" i="273" s="1"/>
  <c r="L37" i="288" s="1"/>
  <c r="L5" i="278"/>
  <c r="L5" i="273"/>
  <c r="I34" i="48" a="1"/>
  <c r="I34" i="48" s="1"/>
  <c r="G34" i="269"/>
  <c r="L5" i="282"/>
  <c r="K5" i="275"/>
  <c r="K13" i="273"/>
  <c r="K14" i="273" s="1"/>
  <c r="K5" i="280"/>
  <c r="L5" i="288"/>
  <c r="M10" i="273"/>
  <c r="M5" i="282" s="1"/>
  <c r="L5" i="285"/>
  <c r="L5" i="277"/>
  <c r="L49" i="269"/>
  <c r="F116" i="273"/>
  <c r="L5" i="275"/>
  <c r="L5" i="265"/>
  <c r="L5" i="280"/>
  <c r="F77" i="280"/>
  <c r="F79" i="280" s="1"/>
  <c r="F104" i="273"/>
  <c r="F35" i="273"/>
  <c r="J39" i="273" s="1"/>
  <c r="J41" i="273" s="1"/>
  <c r="J52" i="273" s="1"/>
  <c r="I58" i="48" a="1"/>
  <c r="I58" i="48" s="1"/>
  <c r="I56" i="48" a="1"/>
  <c r="I56" i="48" s="1"/>
  <c r="I21" i="48" a="1"/>
  <c r="I21" i="48" s="1"/>
  <c r="F83" i="273"/>
  <c r="F87" i="273" s="1"/>
  <c r="F35" i="280"/>
  <c r="F28" i="273"/>
  <c r="F29" i="273" s="1"/>
  <c r="F31" i="273" s="1"/>
  <c r="I19" i="48" a="1"/>
  <c r="I19" i="48" s="1"/>
  <c r="F29" i="288"/>
  <c r="I14" i="48" a="1"/>
  <c r="I14" i="48" s="1"/>
  <c r="I68" i="48" a="1"/>
  <c r="I68" i="48" s="1"/>
  <c r="I97" i="48" a="1"/>
  <c r="I97" i="48" s="1"/>
  <c r="I30" i="48" a="1"/>
  <c r="I30" i="48" s="1"/>
  <c r="F109" i="273"/>
  <c r="F17" i="285"/>
  <c r="F10" i="286"/>
  <c r="I28" i="48" a="1"/>
  <c r="I28" i="48" s="1"/>
  <c r="F9" i="285"/>
  <c r="F105" i="273"/>
  <c r="I80" i="48" a="1"/>
  <c r="I80" i="48" s="1"/>
  <c r="F61" i="282"/>
  <c r="I95" i="48" a="1"/>
  <c r="I95" i="48" s="1"/>
  <c r="I64" i="48" a="1"/>
  <c r="I64" i="48" s="1"/>
  <c r="F104" i="280"/>
  <c r="I65" i="48" a="1"/>
  <c r="I65" i="48" s="1"/>
  <c r="F137" i="280"/>
  <c r="I57" i="48" a="1"/>
  <c r="I57" i="48" s="1"/>
  <c r="F120" i="273"/>
  <c r="F115" i="273"/>
  <c r="F74" i="273"/>
  <c r="I91" i="48" a="1"/>
  <c r="I91" i="48" s="1"/>
  <c r="F83" i="282"/>
  <c r="F17" i="273"/>
  <c r="J20" i="273" s="1"/>
  <c r="I13" i="48" a="1"/>
  <c r="I13" i="48" s="1"/>
  <c r="E45" i="269"/>
  <c r="E35" i="277"/>
  <c r="E62" i="269"/>
  <c r="E51" i="277"/>
  <c r="F24" i="278"/>
  <c r="I36" i="48" a="1"/>
  <c r="I36" i="48" s="1"/>
  <c r="F23" i="273"/>
  <c r="F18" i="273"/>
  <c r="F34" i="280"/>
  <c r="I90" i="48" a="1"/>
  <c r="I90" i="48" s="1"/>
  <c r="F31" i="286"/>
  <c r="F80" i="280"/>
  <c r="F105" i="280"/>
  <c r="I55" i="48" a="1"/>
  <c r="I55" i="48" s="1"/>
  <c r="M5" i="275"/>
  <c r="M5" i="288"/>
  <c r="E10" i="277"/>
  <c r="E20" i="269"/>
  <c r="I17" i="48" a="1"/>
  <c r="I17" i="48" s="1"/>
  <c r="I29" i="48" a="1"/>
  <c r="I29" i="48" s="1"/>
  <c r="I53" i="48" a="1"/>
  <c r="I53" i="48" s="1"/>
  <c r="I31" i="48" a="1"/>
  <c r="I31" i="48" s="1"/>
  <c r="J4" i="277"/>
  <c r="E26" i="269"/>
  <c r="E16" i="277"/>
  <c r="E24" i="277"/>
  <c r="E34" i="269"/>
  <c r="F18" i="282"/>
  <c r="I96" i="48" a="1"/>
  <c r="I96" i="48" s="1"/>
  <c r="F45" i="288"/>
  <c r="F53" i="288"/>
  <c r="F29" i="278"/>
  <c r="I38" i="48" a="1"/>
  <c r="I38" i="48" s="1"/>
  <c r="L37" i="273"/>
  <c r="L47" i="273"/>
  <c r="L12" i="288"/>
  <c r="E41" i="269"/>
  <c r="E31" i="277"/>
  <c r="I41" i="48" a="1"/>
  <c r="I41" i="48" s="1"/>
  <c r="I23" i="48" a="1"/>
  <c r="I23" i="48" s="1"/>
  <c r="L56" i="273" l="1"/>
  <c r="L19" i="273"/>
  <c r="J42" i="273"/>
  <c r="J4" i="289" s="1"/>
  <c r="M5" i="286"/>
  <c r="M5" i="278"/>
  <c r="N10" i="273"/>
  <c r="O10" i="273" s="1"/>
  <c r="M13" i="273"/>
  <c r="M14" i="273" s="1"/>
  <c r="K37" i="273"/>
  <c r="K37" i="288"/>
  <c r="K12" i="288"/>
  <c r="K47" i="273"/>
  <c r="K48" i="273" s="1"/>
  <c r="K56" i="273"/>
  <c r="K19" i="273"/>
  <c r="K20" i="273" s="1"/>
  <c r="L20" i="273" s="1"/>
  <c r="L151" i="273" s="1"/>
  <c r="M5" i="285"/>
  <c r="M5" i="280"/>
  <c r="M5" i="265"/>
  <c r="M5" i="273"/>
  <c r="M5" i="277"/>
  <c r="F36" i="280"/>
  <c r="F118" i="273"/>
  <c r="F121" i="273" s="1"/>
  <c r="F95" i="273"/>
  <c r="F89" i="273"/>
  <c r="F107" i="273"/>
  <c r="F110" i="273" s="1"/>
  <c r="F7" i="48"/>
  <c r="J151" i="273"/>
  <c r="J24" i="273"/>
  <c r="J25" i="273" s="1"/>
  <c r="J4" i="282"/>
  <c r="J4" i="273"/>
  <c r="J4" i="285"/>
  <c r="J4" i="286"/>
  <c r="J4" i="288"/>
  <c r="J4" i="275"/>
  <c r="J4" i="278"/>
  <c r="J4" i="280"/>
  <c r="J4" i="265"/>
  <c r="N5" i="277"/>
  <c r="N5" i="265"/>
  <c r="N5" i="285"/>
  <c r="N5" i="286"/>
  <c r="N5" i="278"/>
  <c r="N5" i="288"/>
  <c r="M37" i="288"/>
  <c r="M56" i="273"/>
  <c r="M12" i="288"/>
  <c r="M19" i="273"/>
  <c r="M37" i="273"/>
  <c r="M47" i="273"/>
  <c r="J90" i="273" l="1"/>
  <c r="J91" i="273" s="1"/>
  <c r="J127" i="273"/>
  <c r="J128" i="273" s="1"/>
  <c r="J21" i="289" s="1"/>
  <c r="K22" i="289" s="1"/>
  <c r="J2" i="289"/>
  <c r="N5" i="282"/>
  <c r="N5" i="275"/>
  <c r="N13" i="273"/>
  <c r="N14" i="273" s="1"/>
  <c r="N5" i="280"/>
  <c r="N5" i="273"/>
  <c r="K2" i="277"/>
  <c r="K4" i="277" s="1"/>
  <c r="K51" i="273"/>
  <c r="L48" i="273"/>
  <c r="F39" i="280"/>
  <c r="K151" i="273"/>
  <c r="J2" i="288"/>
  <c r="K24" i="273"/>
  <c r="K25" i="273" s="1"/>
  <c r="J2" i="278"/>
  <c r="M20" i="273"/>
  <c r="M24" i="273" s="1"/>
  <c r="M25" i="273" s="1"/>
  <c r="J32" i="273"/>
  <c r="J33" i="273" s="1"/>
  <c r="J38" i="273" s="1"/>
  <c r="K39" i="273" s="1"/>
  <c r="K41" i="273" s="1"/>
  <c r="J2" i="280"/>
  <c r="J96" i="273"/>
  <c r="J97" i="273" s="1"/>
  <c r="J145" i="273" s="1"/>
  <c r="J146" i="273" s="1"/>
  <c r="J122" i="273"/>
  <c r="J123" i="273" s="1"/>
  <c r="J17" i="280" s="1"/>
  <c r="J152" i="273"/>
  <c r="J153" i="273" s="1"/>
  <c r="J69" i="278" s="1"/>
  <c r="J75" i="273"/>
  <c r="J76" i="273" s="1"/>
  <c r="J111" i="273"/>
  <c r="J112" i="273" s="1"/>
  <c r="J11" i="285" s="1"/>
  <c r="J12" i="285" s="1"/>
  <c r="J2" i="273"/>
  <c r="J42" i="288"/>
  <c r="J18" i="288"/>
  <c r="J2" i="282"/>
  <c r="J2" i="286"/>
  <c r="J2" i="285"/>
  <c r="J2" i="265"/>
  <c r="J2" i="275"/>
  <c r="L24" i="273"/>
  <c r="L25" i="273" s="1"/>
  <c r="N37" i="273"/>
  <c r="N12" i="288"/>
  <c r="N19" i="273"/>
  <c r="N37" i="288"/>
  <c r="N47" i="273"/>
  <c r="N56" i="273"/>
  <c r="O5" i="285"/>
  <c r="O5" i="282"/>
  <c r="O5" i="278"/>
  <c r="P10" i="273"/>
  <c r="O5" i="277"/>
  <c r="O13" i="273"/>
  <c r="O14" i="273" s="1"/>
  <c r="O5" i="288"/>
  <c r="O5" i="273"/>
  <c r="O5" i="265"/>
  <c r="O5" i="286"/>
  <c r="O5" i="275"/>
  <c r="O5" i="280"/>
  <c r="J20" i="282"/>
  <c r="J21" i="282" s="1"/>
  <c r="J15" i="286"/>
  <c r="J16" i="286" s="1"/>
  <c r="J100" i="273"/>
  <c r="K101" i="273" s="1"/>
  <c r="K59" i="273" s="1"/>
  <c r="K90" i="273"/>
  <c r="K91" i="273" s="1"/>
  <c r="K42" i="288"/>
  <c r="K2" i="282"/>
  <c r="K18" i="288"/>
  <c r="K2" i="285"/>
  <c r="K40" i="278" l="1"/>
  <c r="L22" i="289"/>
  <c r="L152" i="273"/>
  <c r="L153" i="273" s="1"/>
  <c r="L69" i="278" s="1"/>
  <c r="L127" i="273"/>
  <c r="L128" i="273" s="1"/>
  <c r="L21" i="289" s="1"/>
  <c r="L2" i="289"/>
  <c r="J80" i="278"/>
  <c r="J12" i="289"/>
  <c r="J13" i="289" s="1"/>
  <c r="J20" i="289" s="1"/>
  <c r="M127" i="273"/>
  <c r="M128" i="273" s="1"/>
  <c r="M21" i="289" s="1"/>
  <c r="M2" i="289"/>
  <c r="K152" i="273"/>
  <c r="K153" i="273" s="1"/>
  <c r="K127" i="273"/>
  <c r="K128" i="273" s="1"/>
  <c r="K21" i="289" s="1"/>
  <c r="L40" i="278" s="1"/>
  <c r="K2" i="289"/>
  <c r="L48" i="278"/>
  <c r="K48" i="278"/>
  <c r="K69" i="278"/>
  <c r="L90" i="273"/>
  <c r="L91" i="273" s="1"/>
  <c r="L100" i="273" s="1"/>
  <c r="M101" i="273" s="1"/>
  <c r="M59" i="273" s="1"/>
  <c r="J24" i="280"/>
  <c r="J59" i="278"/>
  <c r="J106" i="280"/>
  <c r="J107" i="280" s="1"/>
  <c r="J109" i="280" s="1"/>
  <c r="J111" i="280" s="1"/>
  <c r="J36" i="282" s="1"/>
  <c r="J48" i="278"/>
  <c r="J76" i="288"/>
  <c r="J77" i="288" s="1"/>
  <c r="J79" i="288" s="1"/>
  <c r="K2" i="265"/>
  <c r="K2" i="286"/>
  <c r="K96" i="273"/>
  <c r="K97" i="273" s="1"/>
  <c r="K33" i="278" s="1"/>
  <c r="K2" i="273"/>
  <c r="L2" i="278"/>
  <c r="L122" i="273"/>
  <c r="L123" i="273" s="1"/>
  <c r="L17" i="280" s="1"/>
  <c r="L2" i="277"/>
  <c r="L4" i="277" s="1"/>
  <c r="L51" i="273"/>
  <c r="M48" i="273"/>
  <c r="L2" i="285"/>
  <c r="L2" i="265"/>
  <c r="J144" i="273"/>
  <c r="J155" i="273"/>
  <c r="J156" i="273"/>
  <c r="J139" i="273"/>
  <c r="J140" i="273" s="1"/>
  <c r="J19" i="278" s="1"/>
  <c r="J81" i="280"/>
  <c r="J82" i="280" s="1"/>
  <c r="J85" i="280" s="1"/>
  <c r="J86" i="280" s="1"/>
  <c r="J54" i="280" s="1"/>
  <c r="J41" i="278"/>
  <c r="J42" i="278" s="1"/>
  <c r="J12" i="278"/>
  <c r="J13" i="278" s="1"/>
  <c r="J25" i="278" s="1"/>
  <c r="L111" i="273"/>
  <c r="L112" i="273" s="1"/>
  <c r="L11" i="285" s="1"/>
  <c r="L12" i="285" s="1"/>
  <c r="L22" i="285" s="1"/>
  <c r="L2" i="275"/>
  <c r="L2" i="273"/>
  <c r="L96" i="273"/>
  <c r="L97" i="273" s="1"/>
  <c r="L56" i="288" s="1"/>
  <c r="K2" i="278"/>
  <c r="K111" i="273"/>
  <c r="K112" i="273" s="1"/>
  <c r="K11" i="285" s="1"/>
  <c r="K12" i="285" s="1"/>
  <c r="K22" i="285" s="1"/>
  <c r="K2" i="280"/>
  <c r="K75" i="273"/>
  <c r="K76" i="273" s="1"/>
  <c r="K2" i="275"/>
  <c r="K32" i="273"/>
  <c r="K33" i="273" s="1"/>
  <c r="K144" i="273" s="1"/>
  <c r="K122" i="273"/>
  <c r="K123" i="273" s="1"/>
  <c r="K17" i="280" s="1"/>
  <c r="K2" i="288"/>
  <c r="M151" i="273"/>
  <c r="L2" i="286"/>
  <c r="L75" i="273"/>
  <c r="L42" i="288"/>
  <c r="L2" i="280"/>
  <c r="L2" i="282"/>
  <c r="L18" i="288"/>
  <c r="L2" i="288"/>
  <c r="L32" i="273"/>
  <c r="L33" i="273" s="1"/>
  <c r="L38" i="273" s="1"/>
  <c r="J49" i="280"/>
  <c r="N20" i="273"/>
  <c r="N24" i="273" s="1"/>
  <c r="N25" i="273" s="1"/>
  <c r="J56" i="288"/>
  <c r="J134" i="273"/>
  <c r="J135" i="273" s="1"/>
  <c r="J138" i="273" s="1"/>
  <c r="J20" i="278"/>
  <c r="J21" i="278" s="1"/>
  <c r="J26" i="278" s="1"/>
  <c r="J33" i="278"/>
  <c r="K79" i="273"/>
  <c r="L80" i="273" s="1"/>
  <c r="L58" i="273" s="1"/>
  <c r="L13" i="285"/>
  <c r="L13" i="265" s="1"/>
  <c r="L20" i="282"/>
  <c r="L49" i="280"/>
  <c r="J22" i="285"/>
  <c r="J13" i="285"/>
  <c r="J116" i="280"/>
  <c r="K52" i="273"/>
  <c r="K42" i="273"/>
  <c r="K4" i="289" s="1"/>
  <c r="K41" i="278"/>
  <c r="K42" i="278" s="1"/>
  <c r="K139" i="273"/>
  <c r="K12" i="278"/>
  <c r="K13" i="278" s="1"/>
  <c r="K25" i="278" s="1"/>
  <c r="K20" i="282"/>
  <c r="K100" i="273"/>
  <c r="L101" i="273" s="1"/>
  <c r="L59" i="273" s="1"/>
  <c r="K15" i="286"/>
  <c r="J30" i="282"/>
  <c r="J43" i="282"/>
  <c r="O37" i="273"/>
  <c r="O56" i="273"/>
  <c r="O37" i="288"/>
  <c r="O12" i="288"/>
  <c r="O47" i="273"/>
  <c r="O19" i="273"/>
  <c r="P5" i="286"/>
  <c r="P5" i="265"/>
  <c r="P5" i="275"/>
  <c r="P5" i="273"/>
  <c r="P5" i="288"/>
  <c r="Q10" i="273"/>
  <c r="P5" i="277"/>
  <c r="P13" i="273"/>
  <c r="P14" i="273" s="1"/>
  <c r="P5" i="285"/>
  <c r="P5" i="282"/>
  <c r="P5" i="278"/>
  <c r="P5" i="280"/>
  <c r="M18" i="288"/>
  <c r="M2" i="280"/>
  <c r="M2" i="288"/>
  <c r="M152" i="273"/>
  <c r="M96" i="273"/>
  <c r="M97" i="273" s="1"/>
  <c r="M2" i="282"/>
  <c r="M75" i="273"/>
  <c r="M2" i="275"/>
  <c r="M122" i="273"/>
  <c r="M123" i="273" s="1"/>
  <c r="M17" i="280" s="1"/>
  <c r="M42" i="288"/>
  <c r="M111" i="273"/>
  <c r="M112" i="273" s="1"/>
  <c r="M11" i="285" s="1"/>
  <c r="M12" i="285" s="1"/>
  <c r="M32" i="273"/>
  <c r="M33" i="273" s="1"/>
  <c r="M90" i="273"/>
  <c r="M91" i="273" s="1"/>
  <c r="M2" i="265"/>
  <c r="M2" i="286"/>
  <c r="M2" i="285"/>
  <c r="M2" i="273"/>
  <c r="M2" i="278"/>
  <c r="L144" i="273"/>
  <c r="L81" i="280"/>
  <c r="L82" i="280" s="1"/>
  <c r="L156" i="273"/>
  <c r="L106" i="280"/>
  <c r="L107" i="280" s="1"/>
  <c r="L109" i="280" s="1"/>
  <c r="J138" i="280"/>
  <c r="J67" i="280"/>
  <c r="J73" i="282"/>
  <c r="J55" i="288"/>
  <c r="J32" i="286"/>
  <c r="J15" i="275"/>
  <c r="J20" i="275" s="1"/>
  <c r="K17" i="275" s="1"/>
  <c r="J61" i="288"/>
  <c r="J43" i="286"/>
  <c r="J57" i="273"/>
  <c r="J60" i="273" s="1"/>
  <c r="J79" i="273"/>
  <c r="K80" i="273" s="1"/>
  <c r="J26" i="282"/>
  <c r="J31" i="282" s="1"/>
  <c r="K28" i="282" s="1"/>
  <c r="K19" i="282" s="1"/>
  <c r="J38" i="288"/>
  <c r="J18" i="285"/>
  <c r="J84" i="282"/>
  <c r="J20" i="286"/>
  <c r="J13" i="288"/>
  <c r="J43" i="278"/>
  <c r="J11" i="278"/>
  <c r="K81" i="280"/>
  <c r="K82" i="280" s="1"/>
  <c r="K106" i="280"/>
  <c r="K107" i="280" s="1"/>
  <c r="K109" i="280" s="1"/>
  <c r="K156" i="273"/>
  <c r="J31" i="288"/>
  <c r="J17" i="286"/>
  <c r="J24" i="286"/>
  <c r="J15" i="288"/>
  <c r="K56" i="288" l="1"/>
  <c r="K20" i="278"/>
  <c r="K21" i="278" s="1"/>
  <c r="K26" i="278" s="1"/>
  <c r="L15" i="286"/>
  <c r="K80" i="278"/>
  <c r="K12" i="289"/>
  <c r="K13" i="289" s="1"/>
  <c r="K20" i="289" s="1"/>
  <c r="N127" i="273"/>
  <c r="N128" i="273" s="1"/>
  <c r="N21" i="289" s="1"/>
  <c r="N2" i="289"/>
  <c r="J121" i="280"/>
  <c r="L33" i="278"/>
  <c r="K43" i="278"/>
  <c r="K83" i="278"/>
  <c r="K70" i="278"/>
  <c r="K74" i="278"/>
  <c r="J83" i="278"/>
  <c r="J74" i="278"/>
  <c r="J70" i="278"/>
  <c r="K24" i="280"/>
  <c r="K59" i="278"/>
  <c r="K13" i="285"/>
  <c r="K13" i="265" s="1"/>
  <c r="K27" i="278"/>
  <c r="K32" i="278" s="1"/>
  <c r="J112" i="280"/>
  <c r="J18" i="265" s="1"/>
  <c r="L76" i="288"/>
  <c r="L77" i="288" s="1"/>
  <c r="L79" i="288" s="1"/>
  <c r="L20" i="278"/>
  <c r="L21" i="278" s="1"/>
  <c r="L26" i="278" s="1"/>
  <c r="K145" i="273"/>
  <c r="K146" i="273" s="1"/>
  <c r="K155" i="273"/>
  <c r="K134" i="273"/>
  <c r="K135" i="273" s="1"/>
  <c r="M2" i="277"/>
  <c r="M4" i="277" s="1"/>
  <c r="M51" i="273"/>
  <c r="N48" i="273"/>
  <c r="O48" i="273" s="1"/>
  <c r="K20" i="286"/>
  <c r="J157" i="273"/>
  <c r="J50" i="288" s="1"/>
  <c r="J51" i="288" s="1"/>
  <c r="J54" i="288" s="1"/>
  <c r="J57" i="288" s="1"/>
  <c r="J64" i="288" s="1"/>
  <c r="K38" i="273"/>
  <c r="L39" i="273" s="1"/>
  <c r="L41" i="273" s="1"/>
  <c r="L42" i="273" s="1"/>
  <c r="L4" i="289" s="1"/>
  <c r="O20" i="273"/>
  <c r="O151" i="273" s="1"/>
  <c r="K84" i="282"/>
  <c r="K67" i="280"/>
  <c r="M76" i="273"/>
  <c r="K49" i="280"/>
  <c r="K140" i="273"/>
  <c r="J23" i="285"/>
  <c r="J59" i="265" s="1"/>
  <c r="J60" i="265" s="1"/>
  <c r="N151" i="273"/>
  <c r="L145" i="273"/>
  <c r="L41" i="278"/>
  <c r="L42" i="278" s="1"/>
  <c r="K15" i="275"/>
  <c r="K20" i="275" s="1"/>
  <c r="L17" i="275" s="1"/>
  <c r="K13" i="288"/>
  <c r="K38" i="288"/>
  <c r="K26" i="282"/>
  <c r="J25" i="280"/>
  <c r="J26" i="280" s="1"/>
  <c r="J29" i="280" s="1"/>
  <c r="J35" i="282"/>
  <c r="J38" i="282" s="1"/>
  <c r="J44" i="282" s="1"/>
  <c r="J87" i="280"/>
  <c r="J16" i="265" s="1"/>
  <c r="L134" i="273"/>
  <c r="L139" i="273"/>
  <c r="L155" i="273"/>
  <c r="L12" i="278"/>
  <c r="L13" i="278" s="1"/>
  <c r="L25" i="278" s="1"/>
  <c r="L27" i="278" s="1"/>
  <c r="L32" i="278" s="1"/>
  <c r="L34" i="278" s="1"/>
  <c r="K32" i="286"/>
  <c r="K57" i="273"/>
  <c r="K61" i="288"/>
  <c r="K18" i="285"/>
  <c r="K55" i="288"/>
  <c r="K43" i="286"/>
  <c r="K73" i="282"/>
  <c r="K138" i="280"/>
  <c r="J27" i="278"/>
  <c r="J32" i="278" s="1"/>
  <c r="J34" i="278" s="1"/>
  <c r="L76" i="273"/>
  <c r="K76" i="288"/>
  <c r="K77" i="288" s="1"/>
  <c r="K79" i="288" s="1"/>
  <c r="J71" i="288"/>
  <c r="M153" i="273"/>
  <c r="M69" i="278" s="1"/>
  <c r="K34" i="278"/>
  <c r="K9" i="265" s="1"/>
  <c r="K85" i="280"/>
  <c r="K25" i="280"/>
  <c r="L85" i="280"/>
  <c r="L25" i="280"/>
  <c r="K11" i="278"/>
  <c r="J10" i="265"/>
  <c r="J25" i="286"/>
  <c r="J66" i="273"/>
  <c r="J67" i="273" s="1"/>
  <c r="J3" i="289" s="1"/>
  <c r="M20" i="282"/>
  <c r="M15" i="286"/>
  <c r="M100" i="273"/>
  <c r="N101" i="273" s="1"/>
  <c r="N59" i="273" s="1"/>
  <c r="M13" i="285"/>
  <c r="M13" i="265" s="1"/>
  <c r="M22" i="285"/>
  <c r="M49" i="280"/>
  <c r="M76" i="288"/>
  <c r="M33" i="278"/>
  <c r="M134" i="273"/>
  <c r="M12" i="278"/>
  <c r="M155" i="273"/>
  <c r="M41" i="278"/>
  <c r="M139" i="273"/>
  <c r="M56" i="288"/>
  <c r="M20" i="278"/>
  <c r="M145" i="273"/>
  <c r="K21" i="282"/>
  <c r="K4" i="285"/>
  <c r="K4" i="275"/>
  <c r="K4" i="288"/>
  <c r="K4" i="265"/>
  <c r="K4" i="282"/>
  <c r="K4" i="286"/>
  <c r="K4" i="273"/>
  <c r="K4" i="278"/>
  <c r="K4" i="280"/>
  <c r="J13" i="265"/>
  <c r="J49" i="265"/>
  <c r="K58" i="273"/>
  <c r="M38" i="288"/>
  <c r="M26" i="282"/>
  <c r="M144" i="273"/>
  <c r="M38" i="273"/>
  <c r="N42" i="288"/>
  <c r="N2" i="275"/>
  <c r="N2" i="288"/>
  <c r="N2" i="265"/>
  <c r="N2" i="280"/>
  <c r="N2" i="285"/>
  <c r="N111" i="273"/>
  <c r="N112" i="273" s="1"/>
  <c r="N32" i="273"/>
  <c r="N33" i="273" s="1"/>
  <c r="N96" i="273"/>
  <c r="N97" i="273" s="1"/>
  <c r="N90" i="273"/>
  <c r="N91" i="273" s="1"/>
  <c r="N2" i="282"/>
  <c r="N2" i="273"/>
  <c r="N152" i="273"/>
  <c r="N75" i="273"/>
  <c r="N18" i="288"/>
  <c r="N2" i="286"/>
  <c r="N122" i="273"/>
  <c r="N123" i="273" s="1"/>
  <c r="N17" i="280" s="1"/>
  <c r="N2" i="278"/>
  <c r="P19" i="273"/>
  <c r="P56" i="273"/>
  <c r="P12" i="288"/>
  <c r="P47" i="273"/>
  <c r="P37" i="273"/>
  <c r="P37" i="288"/>
  <c r="Q5" i="285"/>
  <c r="Q5" i="278"/>
  <c r="Q5" i="288"/>
  <c r="Q5" i="286"/>
  <c r="R10" i="273"/>
  <c r="Q13" i="273"/>
  <c r="Q14" i="273" s="1"/>
  <c r="Q5" i="282"/>
  <c r="Q5" i="275"/>
  <c r="Q5" i="280"/>
  <c r="Q5" i="277"/>
  <c r="Q5" i="265"/>
  <c r="Q5" i="273"/>
  <c r="K10" i="265"/>
  <c r="L80" i="278" l="1"/>
  <c r="L85" i="278" s="1"/>
  <c r="L69" i="265" s="1"/>
  <c r="L12" i="289"/>
  <c r="L13" i="289" s="1"/>
  <c r="L20" i="289" s="1"/>
  <c r="M80" i="278"/>
  <c r="M12" i="289"/>
  <c r="M13" i="289" s="1"/>
  <c r="M20" i="289" s="1"/>
  <c r="L43" i="286"/>
  <c r="L48" i="286" s="1"/>
  <c r="M45" i="286" s="1"/>
  <c r="L146" i="273"/>
  <c r="M61" i="288"/>
  <c r="M84" i="282"/>
  <c r="M39" i="273"/>
  <c r="M41" i="273" s="1"/>
  <c r="M42" i="273" s="1"/>
  <c r="M4" i="289" s="1"/>
  <c r="O24" i="273"/>
  <c r="O25" i="273" s="1"/>
  <c r="K20" i="285"/>
  <c r="K23" i="285" s="1"/>
  <c r="L43" i="278"/>
  <c r="L83" i="278"/>
  <c r="L74" i="278"/>
  <c r="L70" i="278"/>
  <c r="L71" i="278" s="1"/>
  <c r="L75" i="278" s="1"/>
  <c r="K71" i="278"/>
  <c r="K75" i="278" s="1"/>
  <c r="J71" i="278"/>
  <c r="J75" i="278" s="1"/>
  <c r="L24" i="280"/>
  <c r="L26" i="280" s="1"/>
  <c r="L29" i="280" s="1"/>
  <c r="L59" i="278"/>
  <c r="L64" i="278" s="1"/>
  <c r="L64" i="265" s="1"/>
  <c r="K60" i="273"/>
  <c r="K66" i="273" s="1"/>
  <c r="K67" i="273" s="1"/>
  <c r="K3" i="289" s="1"/>
  <c r="K26" i="280"/>
  <c r="K29" i="280" s="1"/>
  <c r="M81" i="280"/>
  <c r="M82" i="280" s="1"/>
  <c r="M25" i="280" s="1"/>
  <c r="M48" i="278"/>
  <c r="M24" i="280"/>
  <c r="M59" i="278"/>
  <c r="K62" i="278"/>
  <c r="K53" i="278"/>
  <c r="K49" i="278"/>
  <c r="K50" i="278" s="1"/>
  <c r="J62" i="278"/>
  <c r="J53" i="278"/>
  <c r="J49" i="278"/>
  <c r="J50" i="278" s="1"/>
  <c r="L49" i="278"/>
  <c r="L50" i="278" s="1"/>
  <c r="L62" i="278"/>
  <c r="L53" i="278"/>
  <c r="P20" i="273"/>
  <c r="L15" i="275"/>
  <c r="L20" i="275" s="1"/>
  <c r="M17" i="275" s="1"/>
  <c r="J35" i="265"/>
  <c r="O51" i="273"/>
  <c r="O2" i="277"/>
  <c r="P48" i="273"/>
  <c r="P51" i="273" s="1"/>
  <c r="L73" i="282"/>
  <c r="L78" i="282" s="1"/>
  <c r="M75" i="282" s="1"/>
  <c r="M54" i="282" s="1"/>
  <c r="L26" i="282"/>
  <c r="L31" i="282" s="1"/>
  <c r="M28" i="282" s="1"/>
  <c r="M19" i="282" s="1"/>
  <c r="M21" i="282" s="1"/>
  <c r="M43" i="282" s="1"/>
  <c r="N153" i="273"/>
  <c r="M73" i="282"/>
  <c r="M55" i="288"/>
  <c r="M57" i="273"/>
  <c r="M67" i="280"/>
  <c r="L10" i="265"/>
  <c r="N2" i="277"/>
  <c r="N4" i="277" s="1"/>
  <c r="N51" i="273"/>
  <c r="L52" i="273"/>
  <c r="K157" i="273"/>
  <c r="K50" i="288" s="1"/>
  <c r="K51" i="288" s="1"/>
  <c r="K54" i="288" s="1"/>
  <c r="K57" i="288" s="1"/>
  <c r="K64" i="288" s="1"/>
  <c r="L57" i="273"/>
  <c r="L55" i="288"/>
  <c r="L61" i="288"/>
  <c r="L138" i="280"/>
  <c r="L144" i="280" s="1"/>
  <c r="M140" i="280" s="1"/>
  <c r="L140" i="273"/>
  <c r="M140" i="273" s="1"/>
  <c r="M13" i="288"/>
  <c r="M20" i="286"/>
  <c r="M32" i="286"/>
  <c r="M18" i="285"/>
  <c r="M79" i="273"/>
  <c r="N80" i="273" s="1"/>
  <c r="N58" i="273" s="1"/>
  <c r="M15" i="275"/>
  <c r="M43" i="286"/>
  <c r="M138" i="280"/>
  <c r="K19" i="278"/>
  <c r="L135" i="273"/>
  <c r="L138" i="273" s="1"/>
  <c r="L9" i="265"/>
  <c r="L79" i="273"/>
  <c r="M80" i="273" s="1"/>
  <c r="M58" i="273" s="1"/>
  <c r="L38" i="288"/>
  <c r="L32" i="286"/>
  <c r="L37" i="286" s="1"/>
  <c r="M34" i="286" s="1"/>
  <c r="M52" i="286" s="1"/>
  <c r="L13" i="288"/>
  <c r="L20" i="286"/>
  <c r="L18" i="285"/>
  <c r="L23" i="285" s="1"/>
  <c r="L59" i="265" s="1"/>
  <c r="L84" i="282"/>
  <c r="L89" i="282" s="1"/>
  <c r="L73" i="265" s="1"/>
  <c r="L67" i="280"/>
  <c r="K138" i="273"/>
  <c r="M106" i="280"/>
  <c r="M107" i="280" s="1"/>
  <c r="M109" i="280" s="1"/>
  <c r="M156" i="273"/>
  <c r="N39" i="273"/>
  <c r="N41" i="273" s="1"/>
  <c r="N52" i="273" s="1"/>
  <c r="K11" i="265"/>
  <c r="K42" i="282" s="1"/>
  <c r="K59" i="265"/>
  <c r="K60" i="265" s="1"/>
  <c r="L20" i="285"/>
  <c r="Q47" i="273"/>
  <c r="Q19" i="273"/>
  <c r="Q20" i="273" s="1"/>
  <c r="Q56" i="273"/>
  <c r="Q12" i="288"/>
  <c r="Q37" i="288"/>
  <c r="Q37" i="273"/>
  <c r="P2" i="277"/>
  <c r="N49" i="280"/>
  <c r="N76" i="288"/>
  <c r="N81" i="280"/>
  <c r="N82" i="280" s="1"/>
  <c r="N106" i="280"/>
  <c r="N107" i="280" s="1"/>
  <c r="N109" i="280" s="1"/>
  <c r="N156" i="273"/>
  <c r="N56" i="288"/>
  <c r="N139" i="273"/>
  <c r="N134" i="273"/>
  <c r="N41" i="278"/>
  <c r="N155" i="273"/>
  <c r="N20" i="278"/>
  <c r="N145" i="273"/>
  <c r="N33" i="278"/>
  <c r="N12" i="278"/>
  <c r="N11" i="285"/>
  <c r="N12" i="285" s="1"/>
  <c r="K30" i="282"/>
  <c r="K31" i="282" s="1"/>
  <c r="L28" i="282" s="1"/>
  <c r="L19" i="282" s="1"/>
  <c r="L21" i="282" s="1"/>
  <c r="K43" i="282"/>
  <c r="K22" i="286"/>
  <c r="J74" i="265"/>
  <c r="M146" i="273"/>
  <c r="L11" i="278"/>
  <c r="J9" i="265"/>
  <c r="O122" i="273"/>
  <c r="O123" i="273" s="1"/>
  <c r="O17" i="280" s="1"/>
  <c r="O42" i="288"/>
  <c r="O2" i="278"/>
  <c r="O2" i="282"/>
  <c r="O111" i="273"/>
  <c r="O112" i="273" s="1"/>
  <c r="O11" i="285" s="1"/>
  <c r="O12" i="285" s="1"/>
  <c r="O90" i="273"/>
  <c r="O91" i="273" s="1"/>
  <c r="O32" i="273"/>
  <c r="O33" i="273" s="1"/>
  <c r="O2" i="265"/>
  <c r="O2" i="273"/>
  <c r="O2" i="280"/>
  <c r="O75" i="273"/>
  <c r="O96" i="273"/>
  <c r="O97" i="273" s="1"/>
  <c r="O2" i="275"/>
  <c r="O2" i="288"/>
  <c r="O152" i="273"/>
  <c r="O153" i="273" s="1"/>
  <c r="O18" i="288"/>
  <c r="O2" i="286"/>
  <c r="O2" i="285"/>
  <c r="R5" i="286"/>
  <c r="R13" i="273"/>
  <c r="R14" i="273" s="1"/>
  <c r="R5" i="265"/>
  <c r="R5" i="275"/>
  <c r="R5" i="273"/>
  <c r="R5" i="278"/>
  <c r="S10" i="273"/>
  <c r="R5" i="277"/>
  <c r="R5" i="285"/>
  <c r="R5" i="282"/>
  <c r="R5" i="288"/>
  <c r="R5" i="280"/>
  <c r="P151" i="273"/>
  <c r="P24" i="273"/>
  <c r="P25" i="273" s="1"/>
  <c r="O76" i="273"/>
  <c r="N15" i="286"/>
  <c r="N20" i="282"/>
  <c r="N100" i="273"/>
  <c r="O101" i="273" s="1"/>
  <c r="O59" i="273" s="1"/>
  <c r="N144" i="273"/>
  <c r="N38" i="273"/>
  <c r="O4" i="277"/>
  <c r="N76" i="273"/>
  <c r="M52" i="273"/>
  <c r="J3" i="280"/>
  <c r="J50" i="273"/>
  <c r="J53" i="273" s="1"/>
  <c r="J3" i="277" s="1"/>
  <c r="J3" i="282"/>
  <c r="J3" i="288"/>
  <c r="J3" i="286"/>
  <c r="J3" i="275"/>
  <c r="J3" i="273"/>
  <c r="J3" i="265"/>
  <c r="J3" i="278"/>
  <c r="J3" i="285"/>
  <c r="L19" i="278"/>
  <c r="L4" i="265"/>
  <c r="L4" i="273"/>
  <c r="L4" i="275"/>
  <c r="L4" i="286"/>
  <c r="L4" i="285"/>
  <c r="L4" i="282"/>
  <c r="L4" i="278"/>
  <c r="L4" i="288"/>
  <c r="L4" i="280"/>
  <c r="M135" i="273"/>
  <c r="M82" i="278" l="1"/>
  <c r="M73" i="278" s="1"/>
  <c r="M40" i="278"/>
  <c r="M42" i="278" s="1"/>
  <c r="L63" i="265"/>
  <c r="L65" i="265" s="1"/>
  <c r="O80" i="278"/>
  <c r="O12" i="289"/>
  <c r="N80" i="278"/>
  <c r="N12" i="289"/>
  <c r="N13" i="289" s="1"/>
  <c r="N20" i="289" s="1"/>
  <c r="P127" i="273"/>
  <c r="P128" i="273" s="1"/>
  <c r="P21" i="289" s="1"/>
  <c r="P2" i="289"/>
  <c r="O127" i="273"/>
  <c r="O128" i="273" s="1"/>
  <c r="O21" i="289" s="1"/>
  <c r="O2" i="289"/>
  <c r="M85" i="280"/>
  <c r="N48" i="278"/>
  <c r="N69" i="278"/>
  <c r="O48" i="278"/>
  <c r="O69" i="278"/>
  <c r="M26" i="280"/>
  <c r="M29" i="280" s="1"/>
  <c r="L60" i="273"/>
  <c r="L66" i="273" s="1"/>
  <c r="L67" i="273" s="1"/>
  <c r="L3" i="289" s="1"/>
  <c r="L54" i="278"/>
  <c r="K54" i="278"/>
  <c r="J54" i="278"/>
  <c r="J55" i="278" s="1"/>
  <c r="J76" i="278"/>
  <c r="J77" i="278" s="1"/>
  <c r="J31" i="265" s="1"/>
  <c r="L72" i="265"/>
  <c r="N24" i="280"/>
  <c r="N59" i="278"/>
  <c r="O24" i="280"/>
  <c r="O59" i="278"/>
  <c r="M20" i="285"/>
  <c r="M23" i="285" s="1"/>
  <c r="N20" i="285" s="1"/>
  <c r="Q48" i="273"/>
  <c r="M20" i="275"/>
  <c r="N17" i="275" s="1"/>
  <c r="M61" i="278"/>
  <c r="L11" i="265"/>
  <c r="L42" i="282" s="1"/>
  <c r="L157" i="273"/>
  <c r="M86" i="282"/>
  <c r="L75" i="265"/>
  <c r="M30" i="282"/>
  <c r="M31" i="282" s="1"/>
  <c r="N28" i="282" s="1"/>
  <c r="N19" i="282" s="1"/>
  <c r="N21" i="282" s="1"/>
  <c r="N42" i="273"/>
  <c r="O39" i="273"/>
  <c r="O41" i="273" s="1"/>
  <c r="O52" i="273" s="1"/>
  <c r="N85" i="280"/>
  <c r="N25" i="280"/>
  <c r="K14" i="265"/>
  <c r="M4" i="275"/>
  <c r="M4" i="288"/>
  <c r="M4" i="286"/>
  <c r="M4" i="273"/>
  <c r="M4" i="265"/>
  <c r="M4" i="285"/>
  <c r="M4" i="282"/>
  <c r="M4" i="280"/>
  <c r="M4" i="278"/>
  <c r="O138" i="280"/>
  <c r="O67" i="280"/>
  <c r="O26" i="282"/>
  <c r="O38" i="288"/>
  <c r="O43" i="286"/>
  <c r="O15" i="275"/>
  <c r="O61" i="288"/>
  <c r="O20" i="286"/>
  <c r="O73" i="282"/>
  <c r="O55" i="288"/>
  <c r="O13" i="288"/>
  <c r="O18" i="285"/>
  <c r="O84" i="282"/>
  <c r="O32" i="286"/>
  <c r="O79" i="273"/>
  <c r="P80" i="273" s="1"/>
  <c r="P58" i="273" s="1"/>
  <c r="O57" i="273"/>
  <c r="S5" i="285"/>
  <c r="S5" i="273"/>
  <c r="S5" i="286"/>
  <c r="S5" i="277"/>
  <c r="S5" i="280"/>
  <c r="S5" i="282"/>
  <c r="S5" i="278"/>
  <c r="S5" i="275"/>
  <c r="S5" i="288"/>
  <c r="T10" i="273"/>
  <c r="S13" i="273"/>
  <c r="S14" i="273" s="1"/>
  <c r="S5" i="265"/>
  <c r="O81" i="280"/>
  <c r="O82" i="280" s="1"/>
  <c r="O106" i="280"/>
  <c r="O107" i="280" s="1"/>
  <c r="O109" i="280" s="1"/>
  <c r="O156" i="273"/>
  <c r="O144" i="273"/>
  <c r="O38" i="273"/>
  <c r="O13" i="285"/>
  <c r="O13" i="265" s="1"/>
  <c r="O22" i="285"/>
  <c r="O49" i="280"/>
  <c r="O76" i="288"/>
  <c r="J11" i="265"/>
  <c r="N146" i="273"/>
  <c r="M11" i="278"/>
  <c r="M13" i="278" s="1"/>
  <c r="M25" i="278" s="1"/>
  <c r="K14" i="286"/>
  <c r="K16" i="286" s="1"/>
  <c r="L30" i="282"/>
  <c r="L43" i="282"/>
  <c r="Q24" i="273"/>
  <c r="Q25" i="273" s="1"/>
  <c r="Q151" i="273"/>
  <c r="K3" i="282"/>
  <c r="K3" i="280"/>
  <c r="K3" i="278"/>
  <c r="K3" i="286"/>
  <c r="K3" i="275"/>
  <c r="K3" i="273"/>
  <c r="K50" i="273"/>
  <c r="K3" i="288"/>
  <c r="K3" i="285"/>
  <c r="K3" i="265"/>
  <c r="N135" i="273"/>
  <c r="M138" i="273"/>
  <c r="M110" i="280"/>
  <c r="M111" i="280" s="1"/>
  <c r="M132" i="280"/>
  <c r="M56" i="286"/>
  <c r="M93" i="280"/>
  <c r="M19" i="278"/>
  <c r="M21" i="278" s="1"/>
  <c r="N140" i="273"/>
  <c r="N138" i="280"/>
  <c r="N67" i="280"/>
  <c r="N84" i="282"/>
  <c r="N38" i="288"/>
  <c r="N20" i="286"/>
  <c r="N26" i="282"/>
  <c r="N57" i="273"/>
  <c r="N55" i="288"/>
  <c r="N18" i="285"/>
  <c r="N73" i="282"/>
  <c r="N61" i="288"/>
  <c r="N32" i="286"/>
  <c r="N15" i="275"/>
  <c r="N20" i="275" s="1"/>
  <c r="O17" i="275" s="1"/>
  <c r="N43" i="286"/>
  <c r="N13" i="288"/>
  <c r="N79" i="273"/>
  <c r="O80" i="273" s="1"/>
  <c r="M59" i="265"/>
  <c r="M60" i="265" s="1"/>
  <c r="P42" i="288"/>
  <c r="P90" i="273"/>
  <c r="P91" i="273" s="1"/>
  <c r="P32" i="273"/>
  <c r="P33" i="273" s="1"/>
  <c r="P111" i="273"/>
  <c r="P112" i="273" s="1"/>
  <c r="P11" i="285" s="1"/>
  <c r="P12" i="285" s="1"/>
  <c r="P2" i="265"/>
  <c r="P2" i="286"/>
  <c r="P2" i="285"/>
  <c r="P2" i="273"/>
  <c r="P2" i="275"/>
  <c r="P18" i="288"/>
  <c r="P2" i="280"/>
  <c r="P2" i="288"/>
  <c r="P122" i="273"/>
  <c r="P123" i="273" s="1"/>
  <c r="P17" i="280" s="1"/>
  <c r="P75" i="273"/>
  <c r="P2" i="282"/>
  <c r="P152" i="273"/>
  <c r="P153" i="273" s="1"/>
  <c r="P96" i="273"/>
  <c r="P97" i="273" s="1"/>
  <c r="P2" i="278"/>
  <c r="R37" i="273"/>
  <c r="R56" i="273"/>
  <c r="R12" i="288"/>
  <c r="R47" i="273"/>
  <c r="R48" i="273" s="1"/>
  <c r="R37" i="288"/>
  <c r="R19" i="273"/>
  <c r="R20" i="273" s="1"/>
  <c r="O155" i="273"/>
  <c r="O33" i="278"/>
  <c r="O139" i="273"/>
  <c r="O20" i="278"/>
  <c r="O56" i="288"/>
  <c r="O145" i="273"/>
  <c r="O12" i="278"/>
  <c r="O41" i="278"/>
  <c r="O134" i="273"/>
  <c r="O100" i="273"/>
  <c r="P101" i="273" s="1"/>
  <c r="P59" i="273" s="1"/>
  <c r="O20" i="282"/>
  <c r="O15" i="286"/>
  <c r="L60" i="265"/>
  <c r="N4" i="280"/>
  <c r="N13" i="285"/>
  <c r="N22" i="285"/>
  <c r="P4" i="277"/>
  <c r="Q2" i="277"/>
  <c r="Q51" i="273"/>
  <c r="M60" i="273"/>
  <c r="M70" i="278" l="1"/>
  <c r="M83" i="278"/>
  <c r="M74" i="278"/>
  <c r="M43" i="278"/>
  <c r="M10" i="265" s="1"/>
  <c r="N40" i="278"/>
  <c r="N42" i="278" s="1"/>
  <c r="O40" i="278"/>
  <c r="O42" i="278" s="1"/>
  <c r="N4" i="288"/>
  <c r="N4" i="289"/>
  <c r="L14" i="265"/>
  <c r="Q127" i="273"/>
  <c r="Q128" i="273" s="1"/>
  <c r="Q21" i="289" s="1"/>
  <c r="Q2" i="289"/>
  <c r="O13" i="289"/>
  <c r="O20" i="289" s="1"/>
  <c r="N4" i="285"/>
  <c r="P48" i="278"/>
  <c r="P69" i="278"/>
  <c r="J84" i="278"/>
  <c r="J30" i="265"/>
  <c r="J85" i="278"/>
  <c r="J63" i="278"/>
  <c r="J64" i="278" s="1"/>
  <c r="J64" i="265" s="1"/>
  <c r="M52" i="278"/>
  <c r="N4" i="286"/>
  <c r="N4" i="273"/>
  <c r="N26" i="280"/>
  <c r="N29" i="280" s="1"/>
  <c r="M157" i="273"/>
  <c r="L50" i="288"/>
  <c r="L51" i="288" s="1"/>
  <c r="L54" i="288" s="1"/>
  <c r="L57" i="288" s="1"/>
  <c r="L64" i="288" s="1"/>
  <c r="N4" i="275"/>
  <c r="N4" i="278"/>
  <c r="N4" i="282"/>
  <c r="N4" i="265"/>
  <c r="P39" i="273"/>
  <c r="P41" i="273" s="1"/>
  <c r="P52" i="273" s="1"/>
  <c r="O42" i="273"/>
  <c r="O4" i="265" s="1"/>
  <c r="O85" i="280"/>
  <c r="O25" i="280"/>
  <c r="M66" i="273"/>
  <c r="M67" i="273" s="1"/>
  <c r="M3" i="289" s="1"/>
  <c r="N60" i="273"/>
  <c r="P155" i="273"/>
  <c r="P41" i="278"/>
  <c r="P134" i="273"/>
  <c r="P12" i="278"/>
  <c r="P33" i="278"/>
  <c r="P145" i="273"/>
  <c r="P20" i="278"/>
  <c r="P56" i="288"/>
  <c r="P139" i="273"/>
  <c r="P49" i="280"/>
  <c r="P76" i="288"/>
  <c r="P144" i="273"/>
  <c r="P38" i="273"/>
  <c r="Q39" i="273" s="1"/>
  <c r="Q41" i="273" s="1"/>
  <c r="O58" i="273"/>
  <c r="M26" i="278"/>
  <c r="M27" i="278" s="1"/>
  <c r="M36" i="282"/>
  <c r="M121" i="280"/>
  <c r="M116" i="280"/>
  <c r="M112" i="280"/>
  <c r="M18" i="265" s="1"/>
  <c r="L67" i="265"/>
  <c r="L81" i="265" s="1"/>
  <c r="Q90" i="273"/>
  <c r="Q91" i="273" s="1"/>
  <c r="Q111" i="273"/>
  <c r="Q112" i="273" s="1"/>
  <c r="Q11" i="285" s="1"/>
  <c r="Q12" i="285" s="1"/>
  <c r="Q32" i="273"/>
  <c r="Q33" i="273" s="1"/>
  <c r="Q2" i="265"/>
  <c r="Q2" i="288"/>
  <c r="Q2" i="285"/>
  <c r="Q96" i="273"/>
  <c r="Q97" i="273" s="1"/>
  <c r="Q75" i="273"/>
  <c r="Q76" i="273" s="1"/>
  <c r="Q2" i="278"/>
  <c r="Q2" i="275"/>
  <c r="Q152" i="273"/>
  <c r="Q153" i="273" s="1"/>
  <c r="Q18" i="288"/>
  <c r="Q2" i="280"/>
  <c r="Q2" i="273"/>
  <c r="Q122" i="273"/>
  <c r="Q123" i="273" s="1"/>
  <c r="Q17" i="280" s="1"/>
  <c r="Q42" i="288"/>
  <c r="Q2" i="282"/>
  <c r="Q2" i="286"/>
  <c r="K17" i="286"/>
  <c r="K31" i="288"/>
  <c r="K24" i="286"/>
  <c r="K25" i="286" s="1"/>
  <c r="K15" i="288"/>
  <c r="O146" i="273"/>
  <c r="N11" i="278"/>
  <c r="N13" i="278" s="1"/>
  <c r="N25" i="278" s="1"/>
  <c r="T13" i="273"/>
  <c r="T14" i="273" s="1"/>
  <c r="T5" i="265"/>
  <c r="U10" i="273"/>
  <c r="T5" i="277"/>
  <c r="T5" i="285"/>
  <c r="T5" i="275"/>
  <c r="T5" i="273"/>
  <c r="T5" i="278"/>
  <c r="T5" i="286"/>
  <c r="T5" i="288"/>
  <c r="T5" i="280"/>
  <c r="T5" i="282"/>
  <c r="O20" i="275"/>
  <c r="P17" i="275" s="1"/>
  <c r="N43" i="282"/>
  <c r="N30" i="282"/>
  <c r="N31" i="282" s="1"/>
  <c r="O28" i="282" s="1"/>
  <c r="O4" i="286"/>
  <c r="O4" i="278"/>
  <c r="Q4" i="277"/>
  <c r="N13" i="265"/>
  <c r="L3" i="282"/>
  <c r="L3" i="280"/>
  <c r="L3" i="286"/>
  <c r="L3" i="285"/>
  <c r="L3" i="265"/>
  <c r="L50" i="273"/>
  <c r="L3" i="278"/>
  <c r="L3" i="288"/>
  <c r="L3" i="273"/>
  <c r="L3" i="275"/>
  <c r="R24" i="273"/>
  <c r="R25" i="273" s="1"/>
  <c r="R151" i="273"/>
  <c r="R2" i="277"/>
  <c r="R51" i="273"/>
  <c r="P81" i="280"/>
  <c r="P82" i="280" s="1"/>
  <c r="P106" i="280"/>
  <c r="P107" i="280" s="1"/>
  <c r="P109" i="280" s="1"/>
  <c r="P156" i="273"/>
  <c r="P13" i="285"/>
  <c r="P13" i="265" s="1"/>
  <c r="P22" i="285"/>
  <c r="P15" i="286"/>
  <c r="P20" i="282"/>
  <c r="P100" i="273"/>
  <c r="Q101" i="273" s="1"/>
  <c r="Q59" i="273" s="1"/>
  <c r="N23" i="285"/>
  <c r="O140" i="273"/>
  <c r="N19" i="278"/>
  <c r="N21" i="278" s="1"/>
  <c r="N26" i="278" s="1"/>
  <c r="O135" i="273"/>
  <c r="N138" i="273"/>
  <c r="J42" i="282"/>
  <c r="J45" i="282" s="1"/>
  <c r="J14" i="265"/>
  <c r="P42" i="273"/>
  <c r="P4" i="289" s="1"/>
  <c r="P76" i="273"/>
  <c r="S37" i="288"/>
  <c r="S56" i="273"/>
  <c r="S47" i="273"/>
  <c r="S48" i="273" s="1"/>
  <c r="S19" i="273"/>
  <c r="S20" i="273" s="1"/>
  <c r="S37" i="273"/>
  <c r="S12" i="288"/>
  <c r="O83" i="278" l="1"/>
  <c r="O74" i="278"/>
  <c r="O43" i="278"/>
  <c r="O70" i="278"/>
  <c r="N43" i="278"/>
  <c r="N10" i="265" s="1"/>
  <c r="N74" i="278"/>
  <c r="N83" i="278"/>
  <c r="N70" i="278"/>
  <c r="P40" i="278"/>
  <c r="P42" i="278" s="1"/>
  <c r="R127" i="273"/>
  <c r="R128" i="273" s="1"/>
  <c r="R21" i="289" s="1"/>
  <c r="R2" i="289"/>
  <c r="P80" i="278"/>
  <c r="P12" i="289"/>
  <c r="P13" i="289" s="1"/>
  <c r="P20" i="289" s="1"/>
  <c r="Q40" i="278" s="1"/>
  <c r="Q80" i="278"/>
  <c r="Q12" i="289"/>
  <c r="Q13" i="289" s="1"/>
  <c r="Q20" i="289" s="1"/>
  <c r="O4" i="282"/>
  <c r="O4" i="289"/>
  <c r="K61" i="278"/>
  <c r="Q48" i="278"/>
  <c r="Q69" i="278"/>
  <c r="K82" i="278"/>
  <c r="K73" i="278" s="1"/>
  <c r="K76" i="278" s="1"/>
  <c r="K77" i="278" s="1"/>
  <c r="K31" i="265" s="1"/>
  <c r="J69" i="265"/>
  <c r="K52" i="278"/>
  <c r="K55" i="278" s="1"/>
  <c r="K30" i="265" s="1"/>
  <c r="P24" i="280"/>
  <c r="P59" i="278"/>
  <c r="Q24" i="280"/>
  <c r="Q59" i="278"/>
  <c r="O26" i="280"/>
  <c r="O29" i="280" s="1"/>
  <c r="K63" i="278"/>
  <c r="K64" i="278" s="1"/>
  <c r="K64" i="265" s="1"/>
  <c r="O4" i="280"/>
  <c r="O4" i="275"/>
  <c r="N157" i="273"/>
  <c r="M50" i="288"/>
  <c r="M51" i="288" s="1"/>
  <c r="M54" i="288" s="1"/>
  <c r="M57" i="288" s="1"/>
  <c r="M64" i="288" s="1"/>
  <c r="O4" i="285"/>
  <c r="O4" i="273"/>
  <c r="O4" i="288"/>
  <c r="P85" i="280"/>
  <c r="P25" i="280"/>
  <c r="O19" i="282"/>
  <c r="O21" i="282" s="1"/>
  <c r="P138" i="280"/>
  <c r="P67" i="280"/>
  <c r="P55" i="288"/>
  <c r="P32" i="286"/>
  <c r="P18" i="285"/>
  <c r="P73" i="282"/>
  <c r="P61" i="288"/>
  <c r="P13" i="288"/>
  <c r="P57" i="273"/>
  <c r="P26" i="282"/>
  <c r="P38" i="288"/>
  <c r="P20" i="286"/>
  <c r="P79" i="273"/>
  <c r="Q80" i="273" s="1"/>
  <c r="P84" i="282"/>
  <c r="P43" i="286"/>
  <c r="P15" i="275"/>
  <c r="P20" i="275" s="1"/>
  <c r="Q17" i="275" s="1"/>
  <c r="P4" i="288"/>
  <c r="P4" i="275"/>
  <c r="P4" i="265"/>
  <c r="P4" i="278"/>
  <c r="P4" i="273"/>
  <c r="P4" i="280"/>
  <c r="P4" i="286"/>
  <c r="P4" i="282"/>
  <c r="P4" i="285"/>
  <c r="J47" i="282"/>
  <c r="J48" i="282" s="1"/>
  <c r="J50" i="282"/>
  <c r="J51" i="282" s="1"/>
  <c r="M32" i="278"/>
  <c r="M34" i="278" s="1"/>
  <c r="R4" i="277"/>
  <c r="R42" i="288"/>
  <c r="R90" i="273"/>
  <c r="R91" i="273" s="1"/>
  <c r="R111" i="273"/>
  <c r="R112" i="273" s="1"/>
  <c r="R11" i="285" s="1"/>
  <c r="R12" i="285" s="1"/>
  <c r="R2" i="265"/>
  <c r="R2" i="273"/>
  <c r="R2" i="280"/>
  <c r="R2" i="275"/>
  <c r="R2" i="282"/>
  <c r="R18" i="288"/>
  <c r="R2" i="286"/>
  <c r="R2" i="278"/>
  <c r="R122" i="273"/>
  <c r="R123" i="273" s="1"/>
  <c r="R17" i="280" s="1"/>
  <c r="R152" i="273"/>
  <c r="R153" i="273" s="1"/>
  <c r="R96" i="273"/>
  <c r="R97" i="273" s="1"/>
  <c r="R32" i="273"/>
  <c r="R33" i="273" s="1"/>
  <c r="R75" i="273"/>
  <c r="R76" i="273" s="1"/>
  <c r="R2" i="285"/>
  <c r="R2" i="288"/>
  <c r="N27" i="278"/>
  <c r="N32" i="278" s="1"/>
  <c r="N34" i="278" s="1"/>
  <c r="L22" i="286"/>
  <c r="L14" i="286" s="1"/>
  <c r="L16" i="286" s="1"/>
  <c r="K74" i="265"/>
  <c r="K49" i="265"/>
  <c r="Q22" i="285"/>
  <c r="Q13" i="285"/>
  <c r="Q13" i="265" s="1"/>
  <c r="Q42" i="273"/>
  <c r="Q4" i="289" s="1"/>
  <c r="Q52" i="273"/>
  <c r="M3" i="285"/>
  <c r="M3" i="265"/>
  <c r="M3" i="278"/>
  <c r="M3" i="275"/>
  <c r="M3" i="280"/>
  <c r="M3" i="273"/>
  <c r="M50" i="273"/>
  <c r="K53" i="273" s="1"/>
  <c r="K3" i="277" s="1"/>
  <c r="M3" i="282"/>
  <c r="M3" i="286"/>
  <c r="M3" i="288"/>
  <c r="S24" i="273"/>
  <c r="S25" i="273" s="1"/>
  <c r="S151" i="273"/>
  <c r="S2" i="277"/>
  <c r="S51" i="273"/>
  <c r="J19" i="265"/>
  <c r="P135" i="273"/>
  <c r="O138" i="273"/>
  <c r="O19" i="278"/>
  <c r="O21" i="278" s="1"/>
  <c r="O26" i="278" s="1"/>
  <c r="P140" i="273"/>
  <c r="O20" i="285"/>
  <c r="O23" i="285" s="1"/>
  <c r="N59" i="265"/>
  <c r="N60" i="265" s="1"/>
  <c r="Q67" i="280"/>
  <c r="Q138" i="280"/>
  <c r="Q61" i="288"/>
  <c r="Q43" i="286"/>
  <c r="Q57" i="273"/>
  <c r="Q73" i="282"/>
  <c r="Q55" i="288"/>
  <c r="Q13" i="288"/>
  <c r="Q79" i="273"/>
  <c r="R80" i="273" s="1"/>
  <c r="R58" i="273" s="1"/>
  <c r="Q15" i="275"/>
  <c r="Q20" i="275" s="1"/>
  <c r="R17" i="275" s="1"/>
  <c r="Q26" i="282"/>
  <c r="Q32" i="286"/>
  <c r="Q18" i="285"/>
  <c r="Q84" i="282"/>
  <c r="Q38" i="288"/>
  <c r="Q20" i="286"/>
  <c r="O10" i="265"/>
  <c r="U5" i="280"/>
  <c r="U13" i="273"/>
  <c r="U14" i="273" s="1"/>
  <c r="U5" i="282"/>
  <c r="U5" i="275"/>
  <c r="U5" i="278"/>
  <c r="U5" i="277"/>
  <c r="V10" i="273"/>
  <c r="U5" i="273"/>
  <c r="U5" i="285"/>
  <c r="U5" i="265"/>
  <c r="U5" i="288"/>
  <c r="U5" i="286"/>
  <c r="T37" i="288"/>
  <c r="T56" i="273"/>
  <c r="T47" i="273"/>
  <c r="T48" i="273" s="1"/>
  <c r="T12" i="288"/>
  <c r="T37" i="273"/>
  <c r="T19" i="273"/>
  <c r="T20" i="273" s="1"/>
  <c r="P146" i="273"/>
  <c r="O11" i="278"/>
  <c r="O13" i="278" s="1"/>
  <c r="O25" i="278" s="1"/>
  <c r="Q49" i="280"/>
  <c r="Q76" i="288"/>
  <c r="Q81" i="280"/>
  <c r="Q82" i="280" s="1"/>
  <c r="Q106" i="280"/>
  <c r="Q107" i="280" s="1"/>
  <c r="Q109" i="280" s="1"/>
  <c r="Q156" i="273"/>
  <c r="Q56" i="288"/>
  <c r="Q139" i="273"/>
  <c r="Q134" i="273"/>
  <c r="Q145" i="273"/>
  <c r="Q33" i="278"/>
  <c r="Q12" i="278"/>
  <c r="Q20" i="278"/>
  <c r="Q155" i="273"/>
  <c r="Q41" i="278"/>
  <c r="Q42" i="278" s="1"/>
  <c r="Q144" i="273"/>
  <c r="Q38" i="273"/>
  <c r="R39" i="273" s="1"/>
  <c r="R41" i="273" s="1"/>
  <c r="Q20" i="282"/>
  <c r="Q15" i="286"/>
  <c r="Q100" i="273"/>
  <c r="R101" i="273" s="1"/>
  <c r="R59" i="273" s="1"/>
  <c r="O60" i="273"/>
  <c r="N66" i="273"/>
  <c r="N67" i="273" s="1"/>
  <c r="N3" i="289" s="1"/>
  <c r="P43" i="278" l="1"/>
  <c r="P10" i="265" s="1"/>
  <c r="P74" i="278"/>
  <c r="P83" i="278"/>
  <c r="P70" i="278"/>
  <c r="S40" i="278"/>
  <c r="R40" i="278"/>
  <c r="R80" i="278"/>
  <c r="R12" i="289"/>
  <c r="R13" i="289" s="1"/>
  <c r="R20" i="289" s="1"/>
  <c r="S127" i="273"/>
  <c r="S128" i="273" s="1"/>
  <c r="S21" i="289" s="1"/>
  <c r="T40" i="278" s="1"/>
  <c r="S2" i="289"/>
  <c r="Q83" i="278"/>
  <c r="Q70" i="278"/>
  <c r="Q74" i="278"/>
  <c r="R48" i="278"/>
  <c r="R69" i="278"/>
  <c r="K84" i="278"/>
  <c r="K85" i="278" s="1"/>
  <c r="N71" i="278"/>
  <c r="N75" i="278" s="1"/>
  <c r="M71" i="278"/>
  <c r="M75" i="278" s="1"/>
  <c r="R24" i="280"/>
  <c r="R59" i="278"/>
  <c r="P26" i="280"/>
  <c r="P29" i="280" s="1"/>
  <c r="L61" i="278"/>
  <c r="N62" i="278"/>
  <c r="N53" i="278"/>
  <c r="N49" i="278"/>
  <c r="N50" i="278" s="1"/>
  <c r="M62" i="278"/>
  <c r="M53" i="278"/>
  <c r="M49" i="278"/>
  <c r="M50" i="278" s="1"/>
  <c r="N50" i="288"/>
  <c r="N51" i="288" s="1"/>
  <c r="N54" i="288" s="1"/>
  <c r="N57" i="288" s="1"/>
  <c r="N64" i="288" s="1"/>
  <c r="O157" i="273"/>
  <c r="O27" i="278"/>
  <c r="O32" i="278" s="1"/>
  <c r="O34" i="278" s="1"/>
  <c r="Q85" i="280"/>
  <c r="Q25" i="280"/>
  <c r="T51" i="273"/>
  <c r="T2" i="277"/>
  <c r="V5" i="288"/>
  <c r="V5" i="280"/>
  <c r="V5" i="282"/>
  <c r="V13" i="273"/>
  <c r="V14" i="273" s="1"/>
  <c r="V5" i="265"/>
  <c r="W10" i="273"/>
  <c r="V5" i="277"/>
  <c r="V5" i="278"/>
  <c r="V5" i="275"/>
  <c r="V5" i="273"/>
  <c r="V5" i="285"/>
  <c r="V5" i="286"/>
  <c r="O59" i="265"/>
  <c r="O60" i="265" s="1"/>
  <c r="P20" i="285"/>
  <c r="Q135" i="273"/>
  <c r="P138" i="273"/>
  <c r="J11" i="282"/>
  <c r="J12" i="282" s="1"/>
  <c r="J67" i="282"/>
  <c r="S4" i="277"/>
  <c r="S152" i="273"/>
  <c r="S153" i="273" s="1"/>
  <c r="S96" i="273"/>
  <c r="S97" i="273" s="1"/>
  <c r="S75" i="273"/>
  <c r="S2" i="280"/>
  <c r="S2" i="286"/>
  <c r="S18" i="288"/>
  <c r="S2" i="285"/>
  <c r="S2" i="278"/>
  <c r="S2" i="282"/>
  <c r="S2" i="275"/>
  <c r="S122" i="273"/>
  <c r="S123" i="273" s="1"/>
  <c r="S17" i="280" s="1"/>
  <c r="S42" i="288"/>
  <c r="S90" i="273"/>
  <c r="S91" i="273" s="1"/>
  <c r="S111" i="273"/>
  <c r="S112" i="273" s="1"/>
  <c r="S11" i="285" s="1"/>
  <c r="S12" i="285" s="1"/>
  <c r="S32" i="273"/>
  <c r="S33" i="273" s="1"/>
  <c r="S2" i="265"/>
  <c r="S2" i="288"/>
  <c r="S2" i="273"/>
  <c r="Q4" i="280"/>
  <c r="Q4" i="288"/>
  <c r="Q4" i="282"/>
  <c r="Q4" i="273"/>
  <c r="Q4" i="265"/>
  <c r="Q4" i="286"/>
  <c r="Q4" i="285"/>
  <c r="Q4" i="278"/>
  <c r="Q4" i="275"/>
  <c r="R138" i="280"/>
  <c r="R67" i="280"/>
  <c r="R26" i="282"/>
  <c r="R13" i="288"/>
  <c r="R15" i="275"/>
  <c r="R20" i="275" s="1"/>
  <c r="S17" i="275" s="1"/>
  <c r="R38" i="288"/>
  <c r="R18" i="285"/>
  <c r="R84" i="282"/>
  <c r="R43" i="286"/>
  <c r="R73" i="282"/>
  <c r="R61" i="288"/>
  <c r="R20" i="286"/>
  <c r="R57" i="273"/>
  <c r="R32" i="286"/>
  <c r="R79" i="273"/>
  <c r="S80" i="273" s="1"/>
  <c r="S58" i="273" s="1"/>
  <c r="R55" i="288"/>
  <c r="N9" i="265"/>
  <c r="N11" i="265" s="1"/>
  <c r="R144" i="273"/>
  <c r="R38" i="273"/>
  <c r="S39" i="273" s="1"/>
  <c r="S41" i="273" s="1"/>
  <c r="R81" i="280"/>
  <c r="R82" i="280" s="1"/>
  <c r="R106" i="280"/>
  <c r="R107" i="280" s="1"/>
  <c r="R109" i="280" s="1"/>
  <c r="R156" i="273"/>
  <c r="R22" i="285"/>
  <c r="R13" i="285"/>
  <c r="M9" i="265"/>
  <c r="J76" i="282"/>
  <c r="O30" i="282"/>
  <c r="O31" i="282" s="1"/>
  <c r="P28" i="282" s="1"/>
  <c r="P19" i="282" s="1"/>
  <c r="P21" i="282" s="1"/>
  <c r="O43" i="282"/>
  <c r="O66" i="273"/>
  <c r="O67" i="273" s="1"/>
  <c r="O3" i="289" s="1"/>
  <c r="P60" i="273"/>
  <c r="N3" i="275"/>
  <c r="N3" i="265"/>
  <c r="N3" i="285"/>
  <c r="N3" i="278"/>
  <c r="N3" i="273"/>
  <c r="N3" i="288"/>
  <c r="N50" i="273"/>
  <c r="N3" i="286"/>
  <c r="N3" i="280"/>
  <c r="N3" i="282"/>
  <c r="R42" i="273"/>
  <c r="R4" i="289" s="1"/>
  <c r="R52" i="273"/>
  <c r="Q43" i="278"/>
  <c r="Q146" i="273"/>
  <c r="P11" i="278"/>
  <c r="P13" i="278" s="1"/>
  <c r="P25" i="278" s="1"/>
  <c r="T24" i="273"/>
  <c r="T25" i="273" s="1"/>
  <c r="T151" i="273"/>
  <c r="U47" i="273"/>
  <c r="U48" i="273" s="1"/>
  <c r="U37" i="273"/>
  <c r="U56" i="273"/>
  <c r="U19" i="273"/>
  <c r="U20" i="273" s="1"/>
  <c r="U12" i="288"/>
  <c r="U37" i="288"/>
  <c r="Q140" i="273"/>
  <c r="P19" i="278"/>
  <c r="P21" i="278" s="1"/>
  <c r="L24" i="286"/>
  <c r="L15" i="288"/>
  <c r="L17" i="286"/>
  <c r="L31" i="288"/>
  <c r="S76" i="273"/>
  <c r="R56" i="288"/>
  <c r="R41" i="278"/>
  <c r="R42" i="278" s="1"/>
  <c r="R155" i="273"/>
  <c r="R139" i="273"/>
  <c r="R134" i="273"/>
  <c r="R145" i="273"/>
  <c r="R33" i="278"/>
  <c r="R12" i="278"/>
  <c r="R20" i="278"/>
  <c r="R49" i="280"/>
  <c r="R76" i="288"/>
  <c r="R20" i="282"/>
  <c r="R15" i="286"/>
  <c r="R100" i="273"/>
  <c r="S101" i="273" s="1"/>
  <c r="S59" i="273" s="1"/>
  <c r="J57" i="282"/>
  <c r="J53" i="282"/>
  <c r="J55" i="282" s="1"/>
  <c r="Q58" i="273"/>
  <c r="P23" i="285"/>
  <c r="S80" i="278" l="1"/>
  <c r="S12" i="289"/>
  <c r="S13" i="289" s="1"/>
  <c r="S20" i="289" s="1"/>
  <c r="T127" i="273"/>
  <c r="T128" i="273" s="1"/>
  <c r="T21" i="289" s="1"/>
  <c r="T2" i="289"/>
  <c r="R43" i="278"/>
  <c r="R83" i="278"/>
  <c r="R74" i="278"/>
  <c r="R70" i="278"/>
  <c r="S48" i="278"/>
  <c r="S69" i="278"/>
  <c r="L82" i="278"/>
  <c r="L73" i="278" s="1"/>
  <c r="L76" i="278" s="1"/>
  <c r="L77" i="278" s="1"/>
  <c r="L31" i="265" s="1"/>
  <c r="K69" i="265"/>
  <c r="M54" i="278"/>
  <c r="M55" i="278" s="1"/>
  <c r="M63" i="278" s="1"/>
  <c r="M64" i="278" s="1"/>
  <c r="M64" i="265" s="1"/>
  <c r="M76" i="278"/>
  <c r="M77" i="278" s="1"/>
  <c r="M31" i="265" s="1"/>
  <c r="L52" i="278"/>
  <c r="L55" i="278" s="1"/>
  <c r="L63" i="278" s="1"/>
  <c r="O71" i="278"/>
  <c r="O75" i="278" s="1"/>
  <c r="N54" i="278"/>
  <c r="S24" i="280"/>
  <c r="S59" i="278"/>
  <c r="Q26" i="280"/>
  <c r="Q29" i="280" s="1"/>
  <c r="L30" i="265"/>
  <c r="O62" i="278"/>
  <c r="O53" i="278"/>
  <c r="O49" i="278"/>
  <c r="O50" i="278" s="1"/>
  <c r="P157" i="273"/>
  <c r="O50" i="288"/>
  <c r="O51" i="288" s="1"/>
  <c r="O54" i="288" s="1"/>
  <c r="O57" i="288" s="1"/>
  <c r="O64" i="288" s="1"/>
  <c r="O9" i="265"/>
  <c r="O11" i="265" s="1"/>
  <c r="O14" i="265" s="1"/>
  <c r="R85" i="280"/>
  <c r="R25" i="280"/>
  <c r="Q20" i="285"/>
  <c r="Q23" i="285" s="1"/>
  <c r="P59" i="265"/>
  <c r="P60" i="265" s="1"/>
  <c r="J77" i="282"/>
  <c r="J78" i="282" s="1"/>
  <c r="K75" i="282" s="1"/>
  <c r="J58" i="282"/>
  <c r="J59" i="282" s="1"/>
  <c r="L49" i="265"/>
  <c r="P26" i="278"/>
  <c r="P27" i="278" s="1"/>
  <c r="U151" i="273"/>
  <c r="U24" i="273"/>
  <c r="U25" i="273" s="1"/>
  <c r="T122" i="273"/>
  <c r="T123" i="273" s="1"/>
  <c r="T17" i="280" s="1"/>
  <c r="T152" i="273"/>
  <c r="T153" i="273" s="1"/>
  <c r="T18" i="288"/>
  <c r="T2" i="275"/>
  <c r="T2" i="280"/>
  <c r="T90" i="273"/>
  <c r="T91" i="273" s="1"/>
  <c r="T2" i="288"/>
  <c r="T42" i="288"/>
  <c r="T2" i="282"/>
  <c r="T96" i="273"/>
  <c r="T97" i="273" s="1"/>
  <c r="T32" i="273"/>
  <c r="T33" i="273" s="1"/>
  <c r="T111" i="273"/>
  <c r="T112" i="273" s="1"/>
  <c r="T11" i="285" s="1"/>
  <c r="T12" i="285" s="1"/>
  <c r="T2" i="265"/>
  <c r="T2" i="285"/>
  <c r="T2" i="278"/>
  <c r="T2" i="273"/>
  <c r="T75" i="273"/>
  <c r="T76" i="273" s="1"/>
  <c r="T2" i="286"/>
  <c r="R146" i="273"/>
  <c r="Q11" i="278"/>
  <c r="Q13" i="278" s="1"/>
  <c r="Q25" i="278" s="1"/>
  <c r="Q10" i="265"/>
  <c r="R4" i="288"/>
  <c r="R4" i="273"/>
  <c r="R4" i="265"/>
  <c r="R4" i="278"/>
  <c r="R4" i="280"/>
  <c r="R4" i="286"/>
  <c r="R4" i="282"/>
  <c r="R4" i="285"/>
  <c r="R4" i="275"/>
  <c r="O3" i="265"/>
  <c r="O3" i="288"/>
  <c r="O3" i="282"/>
  <c r="O3" i="278"/>
  <c r="O3" i="280"/>
  <c r="O3" i="273"/>
  <c r="O3" i="275"/>
  <c r="O3" i="286"/>
  <c r="O50" i="273"/>
  <c r="O3" i="285"/>
  <c r="P30" i="282"/>
  <c r="P31" i="282" s="1"/>
  <c r="Q28" i="282" s="1"/>
  <c r="P43" i="282"/>
  <c r="S52" i="273"/>
  <c r="S42" i="273"/>
  <c r="S4" i="289" s="1"/>
  <c r="N42" i="282"/>
  <c r="N14" i="265"/>
  <c r="S144" i="273"/>
  <c r="S38" i="273"/>
  <c r="T39" i="273" s="1"/>
  <c r="T41" i="273" s="1"/>
  <c r="S20" i="282"/>
  <c r="S15" i="286"/>
  <c r="S100" i="273"/>
  <c r="T101" i="273" s="1"/>
  <c r="T59" i="273" s="1"/>
  <c r="S49" i="280"/>
  <c r="S76" i="288"/>
  <c r="S81" i="280"/>
  <c r="S82" i="280" s="1"/>
  <c r="S106" i="280"/>
  <c r="S107" i="280" s="1"/>
  <c r="S109" i="280" s="1"/>
  <c r="S156" i="273"/>
  <c r="J13" i="282"/>
  <c r="J87" i="282"/>
  <c r="R135" i="273"/>
  <c r="Q138" i="273"/>
  <c r="T4" i="277"/>
  <c r="R10" i="265"/>
  <c r="S138" i="280"/>
  <c r="S67" i="280"/>
  <c r="S61" i="288"/>
  <c r="S43" i="286"/>
  <c r="S15" i="275"/>
  <c r="S20" i="275" s="1"/>
  <c r="T17" i="275" s="1"/>
  <c r="S38" i="288"/>
  <c r="S57" i="273"/>
  <c r="S84" i="282"/>
  <c r="S32" i="286"/>
  <c r="S26" i="282"/>
  <c r="S13" i="288"/>
  <c r="S18" i="285"/>
  <c r="S73" i="282"/>
  <c r="S20" i="286"/>
  <c r="S55" i="288"/>
  <c r="S79" i="273"/>
  <c r="T80" i="273" s="1"/>
  <c r="R140" i="273"/>
  <c r="Q19" i="278"/>
  <c r="Q21" i="278" s="1"/>
  <c r="Q26" i="278" s="1"/>
  <c r="U51" i="273"/>
  <c r="U2" i="277"/>
  <c r="P66" i="273"/>
  <c r="P67" i="273" s="1"/>
  <c r="P3" i="289" s="1"/>
  <c r="Q60" i="273"/>
  <c r="M11" i="265"/>
  <c r="R13" i="265"/>
  <c r="S13" i="285"/>
  <c r="S13" i="265" s="1"/>
  <c r="S22" i="285"/>
  <c r="S145" i="273"/>
  <c r="S33" i="278"/>
  <c r="S12" i="278"/>
  <c r="S139" i="273"/>
  <c r="S155" i="273"/>
  <c r="S41" i="278"/>
  <c r="S42" i="278" s="1"/>
  <c r="S56" i="288"/>
  <c r="S134" i="273"/>
  <c r="S20" i="278"/>
  <c r="X10" i="273"/>
  <c r="W5" i="265"/>
  <c r="W5" i="273"/>
  <c r="W5" i="285"/>
  <c r="W5" i="278"/>
  <c r="W5" i="275"/>
  <c r="W5" i="286"/>
  <c r="W5" i="288"/>
  <c r="W13" i="273"/>
  <c r="W14" i="273" s="1"/>
  <c r="W5" i="280"/>
  <c r="W5" i="282"/>
  <c r="W5" i="277"/>
  <c r="V47" i="273"/>
  <c r="V48" i="273" s="1"/>
  <c r="V12" i="288"/>
  <c r="V56" i="273"/>
  <c r="V19" i="273"/>
  <c r="V20" i="273" s="1"/>
  <c r="V37" i="288"/>
  <c r="V37" i="273"/>
  <c r="T80" i="278" l="1"/>
  <c r="T12" i="289"/>
  <c r="T13" i="289" s="1"/>
  <c r="T20" i="289" s="1"/>
  <c r="U40" i="278" s="1"/>
  <c r="U127" i="273"/>
  <c r="U128" i="273" s="1"/>
  <c r="U21" i="289" s="1"/>
  <c r="U2" i="289"/>
  <c r="R26" i="280"/>
  <c r="R29" i="280" s="1"/>
  <c r="O42" i="282"/>
  <c r="L84" i="278"/>
  <c r="S43" i="278"/>
  <c r="S83" i="278"/>
  <c r="S70" i="278"/>
  <c r="S74" i="278"/>
  <c r="M84" i="278"/>
  <c r="M85" i="278" s="1"/>
  <c r="T48" i="278"/>
  <c r="T69" i="278"/>
  <c r="O54" i="278"/>
  <c r="M30" i="265"/>
  <c r="T24" i="280"/>
  <c r="T59" i="278"/>
  <c r="N61" i="278"/>
  <c r="P50" i="288"/>
  <c r="P51" i="288" s="1"/>
  <c r="P54" i="288" s="1"/>
  <c r="P57" i="288" s="1"/>
  <c r="P64" i="288" s="1"/>
  <c r="Q157" i="273"/>
  <c r="S85" i="280"/>
  <c r="S25" i="280"/>
  <c r="S26" i="280" s="1"/>
  <c r="S29" i="280" s="1"/>
  <c r="V2" i="277"/>
  <c r="V51" i="273"/>
  <c r="X5" i="288"/>
  <c r="X5" i="280"/>
  <c r="X5" i="275"/>
  <c r="X13" i="273"/>
  <c r="X14" i="273" s="1"/>
  <c r="X5" i="265"/>
  <c r="Y10" i="273"/>
  <c r="X5" i="282"/>
  <c r="X5" i="285"/>
  <c r="X5" i="286"/>
  <c r="X5" i="273"/>
  <c r="X5" i="278"/>
  <c r="X5" i="277"/>
  <c r="V151" i="273"/>
  <c r="V24" i="273"/>
  <c r="V25" i="273" s="1"/>
  <c r="M42" i="282"/>
  <c r="M14" i="265"/>
  <c r="P50" i="273"/>
  <c r="P3" i="285"/>
  <c r="P3" i="278"/>
  <c r="P3" i="280"/>
  <c r="P3" i="288"/>
  <c r="P3" i="265"/>
  <c r="P3" i="275"/>
  <c r="P3" i="282"/>
  <c r="P3" i="273"/>
  <c r="P3" i="286"/>
  <c r="U4" i="277"/>
  <c r="R19" i="278"/>
  <c r="R21" i="278" s="1"/>
  <c r="R26" i="278" s="1"/>
  <c r="S140" i="273"/>
  <c r="T58" i="273"/>
  <c r="J21" i="265"/>
  <c r="S146" i="273"/>
  <c r="R11" i="278"/>
  <c r="R13" i="278" s="1"/>
  <c r="R25" i="278" s="1"/>
  <c r="T38" i="273"/>
  <c r="U39" i="273" s="1"/>
  <c r="U41" i="273" s="1"/>
  <c r="T144" i="273"/>
  <c r="T49" i="280"/>
  <c r="T76" i="288"/>
  <c r="U96" i="273"/>
  <c r="U97" i="273" s="1"/>
  <c r="U75" i="273"/>
  <c r="U2" i="280"/>
  <c r="U2" i="275"/>
  <c r="U90" i="273"/>
  <c r="U91" i="273" s="1"/>
  <c r="U32" i="273"/>
  <c r="U33" i="273" s="1"/>
  <c r="U2" i="282"/>
  <c r="U111" i="273"/>
  <c r="U112" i="273" s="1"/>
  <c r="U11" i="285" s="1"/>
  <c r="U12" i="285" s="1"/>
  <c r="U2" i="265"/>
  <c r="U2" i="285"/>
  <c r="U122" i="273"/>
  <c r="U123" i="273" s="1"/>
  <c r="U17" i="280" s="1"/>
  <c r="U42" i="288"/>
  <c r="U2" i="288"/>
  <c r="U2" i="286"/>
  <c r="U152" i="273"/>
  <c r="U153" i="273" s="1"/>
  <c r="U18" i="288"/>
  <c r="U2" i="273"/>
  <c r="U2" i="278"/>
  <c r="Q59" i="265"/>
  <c r="Q60" i="265" s="1"/>
  <c r="R20" i="285"/>
  <c r="R23" i="285" s="1"/>
  <c r="W37" i="273"/>
  <c r="W12" i="288"/>
  <c r="W19" i="273"/>
  <c r="W20" i="273" s="1"/>
  <c r="W47" i="273"/>
  <c r="W48" i="273" s="1"/>
  <c r="W37" i="288"/>
  <c r="W56" i="273"/>
  <c r="S10" i="265"/>
  <c r="Q66" i="273"/>
  <c r="Q67" i="273" s="1"/>
  <c r="Q3" i="289" s="1"/>
  <c r="R60" i="273"/>
  <c r="P32" i="278"/>
  <c r="P34" i="278" s="1"/>
  <c r="S135" i="273"/>
  <c r="R138" i="273"/>
  <c r="T138" i="280"/>
  <c r="T67" i="280"/>
  <c r="T61" i="288"/>
  <c r="T43" i="286"/>
  <c r="T79" i="273"/>
  <c r="U80" i="273" s="1"/>
  <c r="U58" i="273" s="1"/>
  <c r="T84" i="282"/>
  <c r="T20" i="286"/>
  <c r="T32" i="286"/>
  <c r="T57" i="273"/>
  <c r="T26" i="282"/>
  <c r="T13" i="288"/>
  <c r="T18" i="285"/>
  <c r="T73" i="282"/>
  <c r="T38" i="288"/>
  <c r="T55" i="288"/>
  <c r="T15" i="275"/>
  <c r="T20" i="275" s="1"/>
  <c r="U17" i="275" s="1"/>
  <c r="T52" i="273"/>
  <c r="T42" i="273"/>
  <c r="T4" i="289" s="1"/>
  <c r="S4" i="282"/>
  <c r="S4" i="273"/>
  <c r="S4" i="288"/>
  <c r="S4" i="280"/>
  <c r="S4" i="265"/>
  <c r="S4" i="278"/>
  <c r="S4" i="285"/>
  <c r="S4" i="286"/>
  <c r="S4" i="275"/>
  <c r="K54" i="282"/>
  <c r="Q19" i="282"/>
  <c r="Q21" i="282" s="1"/>
  <c r="Q27" i="278"/>
  <c r="Q32" i="278" s="1"/>
  <c r="Q34" i="278" s="1"/>
  <c r="T13" i="285"/>
  <c r="T13" i="265" s="1"/>
  <c r="T22" i="285"/>
  <c r="T155" i="273"/>
  <c r="T41" i="278"/>
  <c r="T42" i="278" s="1"/>
  <c r="T56" i="288"/>
  <c r="T134" i="273"/>
  <c r="T20" i="278"/>
  <c r="T145" i="273"/>
  <c r="T33" i="278"/>
  <c r="T12" i="278"/>
  <c r="T139" i="273"/>
  <c r="T100" i="273"/>
  <c r="U101" i="273" s="1"/>
  <c r="U59" i="273" s="1"/>
  <c r="T15" i="286"/>
  <c r="T20" i="282"/>
  <c r="T81" i="280"/>
  <c r="T82" i="280" s="1"/>
  <c r="T106" i="280"/>
  <c r="T107" i="280" s="1"/>
  <c r="T109" i="280" s="1"/>
  <c r="T156" i="273"/>
  <c r="J62" i="282"/>
  <c r="J63" i="282" s="1"/>
  <c r="V40" i="278" l="1"/>
  <c r="V127" i="273"/>
  <c r="V128" i="273" s="1"/>
  <c r="V21" i="289" s="1"/>
  <c r="V2" i="289"/>
  <c r="T43" i="278"/>
  <c r="T83" i="278"/>
  <c r="T74" i="278"/>
  <c r="T70" i="278"/>
  <c r="U48" i="278"/>
  <c r="U69" i="278"/>
  <c r="N82" i="278"/>
  <c r="N73" i="278" s="1"/>
  <c r="N76" i="278" s="1"/>
  <c r="N77" i="278" s="1"/>
  <c r="N31" i="265" s="1"/>
  <c r="M69" i="265"/>
  <c r="Q71" i="278"/>
  <c r="Q75" i="278" s="1"/>
  <c r="P71" i="278"/>
  <c r="P75" i="278" s="1"/>
  <c r="N52" i="278"/>
  <c r="N55" i="278" s="1"/>
  <c r="N30" i="265" s="1"/>
  <c r="Q62" i="278"/>
  <c r="Q53" i="278"/>
  <c r="Q49" i="278"/>
  <c r="Q50" i="278" s="1"/>
  <c r="P62" i="278"/>
  <c r="P49" i="278"/>
  <c r="P50" i="278" s="1"/>
  <c r="P53" i="278"/>
  <c r="Q50" i="288"/>
  <c r="Q51" i="288" s="1"/>
  <c r="Q54" i="288" s="1"/>
  <c r="Q57" i="288" s="1"/>
  <c r="Q64" i="288" s="1"/>
  <c r="R157" i="273"/>
  <c r="T85" i="280"/>
  <c r="T25" i="280"/>
  <c r="T26" i="280" s="1"/>
  <c r="T29" i="280" s="1"/>
  <c r="R27" i="278"/>
  <c r="R32" i="278" s="1"/>
  <c r="R34" i="278" s="1"/>
  <c r="Q30" i="282"/>
  <c r="Q31" i="282" s="1"/>
  <c r="R28" i="282" s="1"/>
  <c r="Q43" i="282"/>
  <c r="S138" i="273"/>
  <c r="T135" i="273"/>
  <c r="Q3" i="278"/>
  <c r="Q3" i="285"/>
  <c r="Q3" i="280"/>
  <c r="Q3" i="286"/>
  <c r="Q3" i="273"/>
  <c r="Q3" i="275"/>
  <c r="Q3" i="265"/>
  <c r="Q3" i="288"/>
  <c r="Q50" i="273"/>
  <c r="Q3" i="282"/>
  <c r="W24" i="273"/>
  <c r="W25" i="273" s="1"/>
  <c r="W151" i="273"/>
  <c r="U13" i="285"/>
  <c r="U13" i="265" s="1"/>
  <c r="U22" i="285"/>
  <c r="U38" i="273"/>
  <c r="V39" i="273" s="1"/>
  <c r="V41" i="273" s="1"/>
  <c r="U144" i="273"/>
  <c r="U76" i="273"/>
  <c r="S11" i="278"/>
  <c r="S13" i="278" s="1"/>
  <c r="S25" i="278" s="1"/>
  <c r="T146" i="273"/>
  <c r="V122" i="273"/>
  <c r="V123" i="273" s="1"/>
  <c r="V17" i="280" s="1"/>
  <c r="V152" i="273"/>
  <c r="V153" i="273" s="1"/>
  <c r="V42" i="288"/>
  <c r="V2" i="275"/>
  <c r="V2" i="288"/>
  <c r="V18" i="288"/>
  <c r="V2" i="286"/>
  <c r="V2" i="280"/>
  <c r="V96" i="273"/>
  <c r="V97" i="273" s="1"/>
  <c r="V32" i="273"/>
  <c r="V33" i="273" s="1"/>
  <c r="V75" i="273"/>
  <c r="V76" i="273" s="1"/>
  <c r="V2" i="285"/>
  <c r="V2" i="282"/>
  <c r="V90" i="273"/>
  <c r="V91" i="273" s="1"/>
  <c r="V111" i="273"/>
  <c r="V112" i="273" s="1"/>
  <c r="V11" i="285" s="1"/>
  <c r="V12" i="285" s="1"/>
  <c r="V2" i="265"/>
  <c r="V2" i="273"/>
  <c r="V2" i="278"/>
  <c r="Y13" i="273"/>
  <c r="Y14" i="273" s="1"/>
  <c r="Y5" i="282"/>
  <c r="Y5" i="273"/>
  <c r="Y5" i="285"/>
  <c r="Z10" i="273"/>
  <c r="Y5" i="278"/>
  <c r="Y5" i="286"/>
  <c r="Y5" i="280"/>
  <c r="Y5" i="275"/>
  <c r="Y5" i="288"/>
  <c r="Y5" i="265"/>
  <c r="Y5" i="277"/>
  <c r="X12" i="288"/>
  <c r="X37" i="273"/>
  <c r="X19" i="273"/>
  <c r="X20" i="273" s="1"/>
  <c r="X37" i="288"/>
  <c r="X56" i="273"/>
  <c r="X47" i="273"/>
  <c r="X48" i="273" s="1"/>
  <c r="J64" i="282"/>
  <c r="J88" i="282"/>
  <c r="J89" i="282" s="1"/>
  <c r="J66" i="282"/>
  <c r="T10" i="265"/>
  <c r="Q9" i="265"/>
  <c r="Q11" i="265" s="1"/>
  <c r="T4" i="278"/>
  <c r="T4" i="286"/>
  <c r="T4" i="280"/>
  <c r="T4" i="288"/>
  <c r="T4" i="282"/>
  <c r="T4" i="285"/>
  <c r="T4" i="265"/>
  <c r="T4" i="275"/>
  <c r="T4" i="273"/>
  <c r="P9" i="265"/>
  <c r="R66" i="273"/>
  <c r="R67" i="273" s="1"/>
  <c r="R3" i="289" s="1"/>
  <c r="S60" i="273"/>
  <c r="W2" i="277"/>
  <c r="W51" i="273"/>
  <c r="R59" i="265"/>
  <c r="R60" i="265" s="1"/>
  <c r="S20" i="285"/>
  <c r="S23" i="285" s="1"/>
  <c r="U81" i="280"/>
  <c r="U82" i="280" s="1"/>
  <c r="U106" i="280"/>
  <c r="U107" i="280" s="1"/>
  <c r="U109" i="280" s="1"/>
  <c r="U156" i="273"/>
  <c r="U49" i="280"/>
  <c r="U76" i="288"/>
  <c r="U20" i="282"/>
  <c r="U15" i="286"/>
  <c r="U100" i="273"/>
  <c r="V101" i="273" s="1"/>
  <c r="V59" i="273" s="1"/>
  <c r="U145" i="273"/>
  <c r="U33" i="278"/>
  <c r="U12" i="278"/>
  <c r="U20" i="278"/>
  <c r="U155" i="273"/>
  <c r="U41" i="278"/>
  <c r="U42" i="278" s="1"/>
  <c r="U56" i="288"/>
  <c r="U139" i="273"/>
  <c r="U134" i="273"/>
  <c r="U42" i="273"/>
  <c r="U4" i="289" s="1"/>
  <c r="U52" i="273"/>
  <c r="J22" i="265"/>
  <c r="T140" i="273"/>
  <c r="S19" i="278"/>
  <c r="S21" i="278" s="1"/>
  <c r="S26" i="278" s="1"/>
  <c r="V4" i="277"/>
  <c r="W40" i="278" l="1"/>
  <c r="V80" i="278"/>
  <c r="V12" i="289"/>
  <c r="U80" i="278"/>
  <c r="U12" i="289"/>
  <c r="U13" i="289" s="1"/>
  <c r="U20" i="289" s="1"/>
  <c r="W127" i="273"/>
  <c r="W128" i="273" s="1"/>
  <c r="W21" i="289" s="1"/>
  <c r="X40" i="278" s="1"/>
  <c r="W2" i="289"/>
  <c r="N63" i="278"/>
  <c r="N64" i="278" s="1"/>
  <c r="N64" i="265" s="1"/>
  <c r="N84" i="278"/>
  <c r="N85" i="278" s="1"/>
  <c r="U43" i="278"/>
  <c r="U10" i="265" s="1"/>
  <c r="U83" i="278"/>
  <c r="U70" i="278"/>
  <c r="U74" i="278"/>
  <c r="V48" i="278"/>
  <c r="V69" i="278"/>
  <c r="R9" i="265"/>
  <c r="R11" i="265" s="1"/>
  <c r="R14" i="265" s="1"/>
  <c r="R71" i="278"/>
  <c r="R75" i="278" s="1"/>
  <c r="P54" i="278"/>
  <c r="Q54" i="278"/>
  <c r="U24" i="280"/>
  <c r="U59" i="278"/>
  <c r="V24" i="280"/>
  <c r="V59" i="278"/>
  <c r="O61" i="278"/>
  <c r="R62" i="278"/>
  <c r="R53" i="278"/>
  <c r="R49" i="278"/>
  <c r="R50" i="278" s="1"/>
  <c r="S157" i="273"/>
  <c r="R50" i="288"/>
  <c r="R51" i="288" s="1"/>
  <c r="R54" i="288" s="1"/>
  <c r="R57" i="288" s="1"/>
  <c r="R64" i="288" s="1"/>
  <c r="U85" i="280"/>
  <c r="U25" i="280"/>
  <c r="V138" i="280"/>
  <c r="V67" i="280"/>
  <c r="V73" i="282"/>
  <c r="V61" i="288"/>
  <c r="V43" i="286"/>
  <c r="V79" i="273"/>
  <c r="W80" i="273" s="1"/>
  <c r="W58" i="273" s="1"/>
  <c r="V55" i="288"/>
  <c r="V13" i="288"/>
  <c r="V15" i="275"/>
  <c r="V84" i="282"/>
  <c r="V32" i="286"/>
  <c r="V18" i="285"/>
  <c r="V26" i="282"/>
  <c r="V38" i="288"/>
  <c r="V20" i="286"/>
  <c r="V57" i="273"/>
  <c r="T19" i="278"/>
  <c r="T21" i="278" s="1"/>
  <c r="T26" i="278" s="1"/>
  <c r="U140" i="273"/>
  <c r="U4" i="265"/>
  <c r="U4" i="285"/>
  <c r="U4" i="280"/>
  <c r="U4" i="286"/>
  <c r="U4" i="278"/>
  <c r="U4" i="275"/>
  <c r="U4" i="282"/>
  <c r="U4" i="288"/>
  <c r="U4" i="273"/>
  <c r="S59" i="265"/>
  <c r="S60" i="265" s="1"/>
  <c r="T20" i="285"/>
  <c r="T23" i="285" s="1"/>
  <c r="R3" i="278"/>
  <c r="R3" i="288"/>
  <c r="R50" i="273"/>
  <c r="R3" i="280"/>
  <c r="R3" i="273"/>
  <c r="R3" i="265"/>
  <c r="R3" i="285"/>
  <c r="R3" i="275"/>
  <c r="R3" i="282"/>
  <c r="R3" i="286"/>
  <c r="Q14" i="265"/>
  <c r="Q42" i="282"/>
  <c r="J32" i="265"/>
  <c r="X151" i="273"/>
  <c r="X24" i="273"/>
  <c r="X25" i="273" s="1"/>
  <c r="Z5" i="288"/>
  <c r="Z5" i="280"/>
  <c r="Z5" i="282"/>
  <c r="Z13" i="273"/>
  <c r="Z14" i="273" s="1"/>
  <c r="Z5" i="265"/>
  <c r="AA10" i="273"/>
  <c r="Z5" i="277"/>
  <c r="Z5" i="278"/>
  <c r="Z5" i="275"/>
  <c r="Z5" i="273"/>
  <c r="Z5" i="285"/>
  <c r="Z5" i="286"/>
  <c r="Y37" i="288"/>
  <c r="Y56" i="273"/>
  <c r="Y47" i="273"/>
  <c r="Y48" i="273" s="1"/>
  <c r="Y19" i="273"/>
  <c r="Y20" i="273" s="1"/>
  <c r="Y37" i="273"/>
  <c r="Y12" i="288"/>
  <c r="V15" i="286"/>
  <c r="V100" i="273"/>
  <c r="W101" i="273" s="1"/>
  <c r="W59" i="273" s="1"/>
  <c r="V20" i="282"/>
  <c r="V144" i="273"/>
  <c r="V38" i="273"/>
  <c r="W39" i="273" s="1"/>
  <c r="W41" i="273" s="1"/>
  <c r="V81" i="280"/>
  <c r="V82" i="280" s="1"/>
  <c r="V106" i="280"/>
  <c r="V107" i="280" s="1"/>
  <c r="V109" i="280" s="1"/>
  <c r="V156" i="273"/>
  <c r="S27" i="278"/>
  <c r="S32" i="278" s="1"/>
  <c r="S34" i="278" s="1"/>
  <c r="V52" i="273"/>
  <c r="V42" i="273"/>
  <c r="V4" i="289" s="1"/>
  <c r="W152" i="273"/>
  <c r="W153" i="273" s="1"/>
  <c r="W96" i="273"/>
  <c r="W97" i="273" s="1"/>
  <c r="W75" i="273"/>
  <c r="W76" i="273" s="1"/>
  <c r="W2" i="278"/>
  <c r="W2" i="288"/>
  <c r="W18" i="288"/>
  <c r="W2" i="286"/>
  <c r="W2" i="280"/>
  <c r="W2" i="275"/>
  <c r="W2" i="282"/>
  <c r="W122" i="273"/>
  <c r="W123" i="273" s="1"/>
  <c r="W17" i="280" s="1"/>
  <c r="W42" i="288"/>
  <c r="W90" i="273"/>
  <c r="W91" i="273" s="1"/>
  <c r="W111" i="273"/>
  <c r="W112" i="273" s="1"/>
  <c r="W11" i="285" s="1"/>
  <c r="W12" i="285" s="1"/>
  <c r="W32" i="273"/>
  <c r="W33" i="273" s="1"/>
  <c r="W2" i="265"/>
  <c r="W2" i="273"/>
  <c r="W2" i="285"/>
  <c r="T138" i="273"/>
  <c r="U135" i="273"/>
  <c r="R19" i="282"/>
  <c r="R21" i="282" s="1"/>
  <c r="J53" i="286"/>
  <c r="J54" i="286" s="1"/>
  <c r="J60" i="286" s="1"/>
  <c r="J35" i="286"/>
  <c r="R42" i="282"/>
  <c r="W4" i="277"/>
  <c r="S66" i="273"/>
  <c r="S67" i="273" s="1"/>
  <c r="S3" i="289" s="1"/>
  <c r="T60" i="273"/>
  <c r="P11" i="265"/>
  <c r="J73" i="265"/>
  <c r="K86" i="282"/>
  <c r="X2" i="277"/>
  <c r="X51" i="273"/>
  <c r="V22" i="285"/>
  <c r="V13" i="285"/>
  <c r="V13" i="265" s="1"/>
  <c r="V155" i="273"/>
  <c r="V41" i="278"/>
  <c r="V42" i="278" s="1"/>
  <c r="V56" i="288"/>
  <c r="V139" i="273"/>
  <c r="V134" i="273"/>
  <c r="V145" i="273"/>
  <c r="V33" i="278"/>
  <c r="V12" i="278"/>
  <c r="V20" i="278"/>
  <c r="V49" i="280"/>
  <c r="V76" i="288"/>
  <c r="T11" i="278"/>
  <c r="T13" i="278" s="1"/>
  <c r="T25" i="278" s="1"/>
  <c r="U146" i="273"/>
  <c r="U138" i="280"/>
  <c r="U67" i="280"/>
  <c r="U73" i="282"/>
  <c r="U55" i="288"/>
  <c r="U84" i="282"/>
  <c r="U32" i="286"/>
  <c r="U18" i="285"/>
  <c r="U13" i="288"/>
  <c r="U79" i="273"/>
  <c r="V80" i="273" s="1"/>
  <c r="V58" i="273" s="1"/>
  <c r="U26" i="282"/>
  <c r="U38" i="288"/>
  <c r="U61" i="288"/>
  <c r="U43" i="286"/>
  <c r="U15" i="275"/>
  <c r="U20" i="275" s="1"/>
  <c r="V17" i="275" s="1"/>
  <c r="U20" i="286"/>
  <c r="U57" i="273"/>
  <c r="V13" i="289" l="1"/>
  <c r="V20" i="289" s="1"/>
  <c r="W80" i="278"/>
  <c r="W12" i="289"/>
  <c r="W13" i="289" s="1"/>
  <c r="W20" i="289" s="1"/>
  <c r="X127" i="273"/>
  <c r="X128" i="273" s="1"/>
  <c r="X21" i="289" s="1"/>
  <c r="X2" i="289"/>
  <c r="V43" i="278"/>
  <c r="V10" i="265" s="1"/>
  <c r="V83" i="278"/>
  <c r="V74" i="278"/>
  <c r="V70" i="278"/>
  <c r="W48" i="278"/>
  <c r="W69" i="278"/>
  <c r="O82" i="278"/>
  <c r="O73" i="278" s="1"/>
  <c r="O76" i="278" s="1"/>
  <c r="O77" i="278" s="1"/>
  <c r="O31" i="265" s="1"/>
  <c r="N69" i="265"/>
  <c r="S71" i="278"/>
  <c r="S75" i="278" s="1"/>
  <c r="R54" i="278"/>
  <c r="W24" i="280"/>
  <c r="W59" i="278"/>
  <c r="U26" i="280"/>
  <c r="O52" i="278"/>
  <c r="O55" i="278" s="1"/>
  <c r="S62" i="278"/>
  <c r="S53" i="278"/>
  <c r="S49" i="278"/>
  <c r="S50" i="278" s="1"/>
  <c r="T27" i="278"/>
  <c r="T32" i="278" s="1"/>
  <c r="T34" i="278" s="1"/>
  <c r="S50" i="288"/>
  <c r="S51" i="288" s="1"/>
  <c r="S54" i="288" s="1"/>
  <c r="S57" i="288" s="1"/>
  <c r="S64" i="288" s="1"/>
  <c r="T157" i="273"/>
  <c r="U29" i="280"/>
  <c r="V85" i="280"/>
  <c r="V25" i="280"/>
  <c r="V26" i="280" s="1"/>
  <c r="V146" i="273"/>
  <c r="U11" i="278"/>
  <c r="U13" i="278" s="1"/>
  <c r="U25" i="278" s="1"/>
  <c r="W138" i="280"/>
  <c r="W67" i="280"/>
  <c r="W73" i="282"/>
  <c r="W61" i="288"/>
  <c r="W43" i="286"/>
  <c r="W15" i="275"/>
  <c r="W55" i="288"/>
  <c r="W13" i="288"/>
  <c r="W79" i="273"/>
  <c r="X80" i="273" s="1"/>
  <c r="X58" i="273" s="1"/>
  <c r="W84" i="282"/>
  <c r="W32" i="286"/>
  <c r="W18" i="285"/>
  <c r="W26" i="282"/>
  <c r="W38" i="288"/>
  <c r="W20" i="286"/>
  <c r="W57" i="273"/>
  <c r="P42" i="282"/>
  <c r="P14" i="265"/>
  <c r="S3" i="285"/>
  <c r="S3" i="282"/>
  <c r="S3" i="278"/>
  <c r="S3" i="275"/>
  <c r="S3" i="265"/>
  <c r="S3" i="280"/>
  <c r="S50" i="273"/>
  <c r="S3" i="273"/>
  <c r="S3" i="286"/>
  <c r="S3" i="288"/>
  <c r="R30" i="282"/>
  <c r="R31" i="282" s="1"/>
  <c r="S28" i="282" s="1"/>
  <c r="R43" i="282"/>
  <c r="W13" i="285"/>
  <c r="W13" i="265" s="1"/>
  <c r="W22" i="285"/>
  <c r="W56" i="288"/>
  <c r="W139" i="273"/>
  <c r="W134" i="273"/>
  <c r="W41" i="278"/>
  <c r="W42" i="278" s="1"/>
  <c r="W155" i="273"/>
  <c r="W12" i="278"/>
  <c r="W20" i="278"/>
  <c r="W145" i="273"/>
  <c r="W33" i="278"/>
  <c r="S9" i="265"/>
  <c r="S11" i="265" s="1"/>
  <c r="W52" i="273"/>
  <c r="W42" i="273"/>
  <c r="W4" i="289" s="1"/>
  <c r="Y51" i="273"/>
  <c r="Y2" i="277"/>
  <c r="X42" i="288"/>
  <c r="X90" i="273"/>
  <c r="X91" i="273" s="1"/>
  <c r="X111" i="273"/>
  <c r="X112" i="273" s="1"/>
  <c r="X11" i="285" s="1"/>
  <c r="X12" i="285" s="1"/>
  <c r="X2" i="265"/>
  <c r="X2" i="278"/>
  <c r="X2" i="285"/>
  <c r="X2" i="288"/>
  <c r="X2" i="286"/>
  <c r="X18" i="288"/>
  <c r="X2" i="282"/>
  <c r="X2" i="273"/>
  <c r="X122" i="273"/>
  <c r="X123" i="273" s="1"/>
  <c r="X17" i="280" s="1"/>
  <c r="X152" i="273"/>
  <c r="X153" i="273" s="1"/>
  <c r="X96" i="273"/>
  <c r="X97" i="273" s="1"/>
  <c r="X32" i="273"/>
  <c r="X33" i="273" s="1"/>
  <c r="X75" i="273"/>
  <c r="X76" i="273" s="1"/>
  <c r="X2" i="280"/>
  <c r="X2" i="275"/>
  <c r="J33" i="265"/>
  <c r="T59" i="265"/>
  <c r="T60" i="265" s="1"/>
  <c r="U20" i="285"/>
  <c r="U23" i="285" s="1"/>
  <c r="V140" i="273"/>
  <c r="U19" i="278"/>
  <c r="U21" i="278" s="1"/>
  <c r="U26" i="278" s="1"/>
  <c r="V20" i="275"/>
  <c r="W17" i="275" s="1"/>
  <c r="X4" i="277"/>
  <c r="T66" i="273"/>
  <c r="T67" i="273" s="1"/>
  <c r="T3" i="289" s="1"/>
  <c r="U60" i="273"/>
  <c r="U138" i="273"/>
  <c r="V135" i="273"/>
  <c r="W38" i="273"/>
  <c r="X39" i="273" s="1"/>
  <c r="X41" i="273" s="1"/>
  <c r="W144" i="273"/>
  <c r="W20" i="282"/>
  <c r="W15" i="286"/>
  <c r="W100" i="273"/>
  <c r="X101" i="273" s="1"/>
  <c r="X59" i="273" s="1"/>
  <c r="W49" i="280"/>
  <c r="W76" i="288"/>
  <c r="W81" i="280"/>
  <c r="W82" i="280" s="1"/>
  <c r="W106" i="280"/>
  <c r="W107" i="280" s="1"/>
  <c r="W109" i="280" s="1"/>
  <c r="W156" i="273"/>
  <c r="V4" i="265"/>
  <c r="V4" i="285"/>
  <c r="V4" i="280"/>
  <c r="V4" i="286"/>
  <c r="V4" i="278"/>
  <c r="V4" i="275"/>
  <c r="V4" i="282"/>
  <c r="V4" i="288"/>
  <c r="V4" i="273"/>
  <c r="Y24" i="273"/>
  <c r="Y25" i="273" s="1"/>
  <c r="Y151" i="273"/>
  <c r="AA5" i="273"/>
  <c r="AA5" i="277"/>
  <c r="AA5" i="275"/>
  <c r="AA5" i="286"/>
  <c r="AA5" i="285"/>
  <c r="AA13" i="273"/>
  <c r="AA14" i="273" s="1"/>
  <c r="AA5" i="280"/>
  <c r="AA5" i="288"/>
  <c r="AB10" i="273"/>
  <c r="AA5" i="265"/>
  <c r="AA5" i="282"/>
  <c r="AA5" i="278"/>
  <c r="Z37" i="288"/>
  <c r="Z37" i="273"/>
  <c r="Z19" i="273"/>
  <c r="Z20" i="273" s="1"/>
  <c r="Z56" i="273"/>
  <c r="Z47" i="273"/>
  <c r="Z48" i="273" s="1"/>
  <c r="Z12" i="288"/>
  <c r="X80" i="278" l="1"/>
  <c r="X12" i="289"/>
  <c r="X13" i="289" s="1"/>
  <c r="X20" i="289" s="1"/>
  <c r="Y40" i="278" s="1"/>
  <c r="Y127" i="273"/>
  <c r="Y128" i="273" s="1"/>
  <c r="Y21" i="289" s="1"/>
  <c r="Y2" i="289"/>
  <c r="X48" i="278"/>
  <c r="X69" i="278"/>
  <c r="W43" i="278"/>
  <c r="W83" i="278"/>
  <c r="W70" i="278"/>
  <c r="W74" i="278"/>
  <c r="O84" i="278"/>
  <c r="O85" i="278" s="1"/>
  <c r="S54" i="278"/>
  <c r="T9" i="265"/>
  <c r="T11" i="265" s="1"/>
  <c r="T14" i="265" s="1"/>
  <c r="T71" i="278"/>
  <c r="T75" i="278" s="1"/>
  <c r="O30" i="265"/>
  <c r="O63" i="278"/>
  <c r="O64" i="278" s="1"/>
  <c r="O64" i="265" s="1"/>
  <c r="X24" i="280"/>
  <c r="X59" i="278"/>
  <c r="T62" i="278"/>
  <c r="T49" i="278"/>
  <c r="T50" i="278" s="1"/>
  <c r="T53" i="278"/>
  <c r="J18" i="280"/>
  <c r="J21" i="280" s="1"/>
  <c r="J22" i="280" s="1"/>
  <c r="J53" i="280" s="1"/>
  <c r="J55" i="280" s="1"/>
  <c r="J11" i="280"/>
  <c r="J13" i="280" s="1"/>
  <c r="U157" i="273"/>
  <c r="T50" i="288"/>
  <c r="T51" i="288" s="1"/>
  <c r="T54" i="288" s="1"/>
  <c r="T57" i="288" s="1"/>
  <c r="T64" i="288" s="1"/>
  <c r="V29" i="280"/>
  <c r="W85" i="280"/>
  <c r="W25" i="280"/>
  <c r="W26" i="280" s="1"/>
  <c r="U59" i="265"/>
  <c r="U60" i="265" s="1"/>
  <c r="V20" i="285"/>
  <c r="V23" i="285" s="1"/>
  <c r="AA12" i="288"/>
  <c r="AA37" i="288"/>
  <c r="AA37" i="273"/>
  <c r="AA47" i="273"/>
  <c r="AA48" i="273" s="1"/>
  <c r="AA19" i="273"/>
  <c r="AA20" i="273" s="1"/>
  <c r="AA56" i="273"/>
  <c r="X42" i="273"/>
  <c r="X4" i="289" s="1"/>
  <c r="X52" i="273"/>
  <c r="T3" i="286"/>
  <c r="T50" i="273"/>
  <c r="T3" i="288"/>
  <c r="T3" i="280"/>
  <c r="T3" i="285"/>
  <c r="T3" i="265"/>
  <c r="T3" i="282"/>
  <c r="T3" i="278"/>
  <c r="T3" i="273"/>
  <c r="T3" i="275"/>
  <c r="X139" i="273"/>
  <c r="X134" i="273"/>
  <c r="X56" i="288"/>
  <c r="X41" i="278"/>
  <c r="X42" i="278" s="1"/>
  <c r="X12" i="278"/>
  <c r="X20" i="278"/>
  <c r="X155" i="273"/>
  <c r="X145" i="273"/>
  <c r="X33" i="278"/>
  <c r="X49" i="280"/>
  <c r="X76" i="288"/>
  <c r="X20" i="282"/>
  <c r="X100" i="273"/>
  <c r="Y101" i="273" s="1"/>
  <c r="Y59" i="273" s="1"/>
  <c r="X15" i="286"/>
  <c r="W4" i="280"/>
  <c r="W4" i="275"/>
  <c r="W4" i="282"/>
  <c r="W4" i="273"/>
  <c r="W4" i="288"/>
  <c r="W4" i="286"/>
  <c r="W4" i="265"/>
  <c r="W4" i="278"/>
  <c r="W4" i="285"/>
  <c r="S42" i="282"/>
  <c r="S14" i="265"/>
  <c r="W20" i="275"/>
  <c r="X17" i="275" s="1"/>
  <c r="U27" i="278"/>
  <c r="U32" i="278" s="1"/>
  <c r="U34" i="278" s="1"/>
  <c r="Z2" i="277"/>
  <c r="Z51" i="273"/>
  <c r="Z151" i="273"/>
  <c r="Z24" i="273"/>
  <c r="Z25" i="273" s="1"/>
  <c r="AB5" i="275"/>
  <c r="AB5" i="273"/>
  <c r="AB5" i="285"/>
  <c r="AC10" i="273"/>
  <c r="AB5" i="277"/>
  <c r="AB5" i="278"/>
  <c r="AB5" i="282"/>
  <c r="AB5" i="288"/>
  <c r="AB5" i="280"/>
  <c r="AB5" i="286"/>
  <c r="AB13" i="273"/>
  <c r="AB14" i="273" s="1"/>
  <c r="AB5" i="265"/>
  <c r="Y90" i="273"/>
  <c r="Y91" i="273" s="1"/>
  <c r="Y111" i="273"/>
  <c r="Y112" i="273" s="1"/>
  <c r="Y11" i="285" s="1"/>
  <c r="Y12" i="285" s="1"/>
  <c r="Y32" i="273"/>
  <c r="Y33" i="273" s="1"/>
  <c r="Y2" i="265"/>
  <c r="Y2" i="273"/>
  <c r="Y2" i="280"/>
  <c r="Y96" i="273"/>
  <c r="Y97" i="273" s="1"/>
  <c r="Y75" i="273"/>
  <c r="Y2" i="275"/>
  <c r="Y2" i="288"/>
  <c r="Y152" i="273"/>
  <c r="Y153" i="273" s="1"/>
  <c r="Y18" i="288"/>
  <c r="Y2" i="286"/>
  <c r="Y2" i="282"/>
  <c r="Y122" i="273"/>
  <c r="Y123" i="273" s="1"/>
  <c r="Y17" i="280" s="1"/>
  <c r="Y42" i="288"/>
  <c r="Y2" i="285"/>
  <c r="Y2" i="278"/>
  <c r="X138" i="280"/>
  <c r="X67" i="280"/>
  <c r="X55" i="288"/>
  <c r="X32" i="286"/>
  <c r="X18" i="285"/>
  <c r="X73" i="282"/>
  <c r="X61" i="288"/>
  <c r="X20" i="286"/>
  <c r="X57" i="273"/>
  <c r="X26" i="282"/>
  <c r="X38" i="288"/>
  <c r="X43" i="286"/>
  <c r="X79" i="273"/>
  <c r="Y80" i="273" s="1"/>
  <c r="Y58" i="273" s="1"/>
  <c r="X84" i="282"/>
  <c r="X13" i="288"/>
  <c r="X15" i="275"/>
  <c r="W135" i="273"/>
  <c r="V138" i="273"/>
  <c r="U66" i="273"/>
  <c r="U67" i="273" s="1"/>
  <c r="U3" i="289" s="1"/>
  <c r="V60" i="273"/>
  <c r="W140" i="273"/>
  <c r="V19" i="278"/>
  <c r="V21" i="278" s="1"/>
  <c r="V26" i="278" s="1"/>
  <c r="J74" i="288"/>
  <c r="X38" i="273"/>
  <c r="Y39" i="273" s="1"/>
  <c r="Y41" i="273" s="1"/>
  <c r="X144" i="273"/>
  <c r="X81" i="280"/>
  <c r="X82" i="280" s="1"/>
  <c r="X106" i="280"/>
  <c r="X107" i="280" s="1"/>
  <c r="X109" i="280" s="1"/>
  <c r="X156" i="273"/>
  <c r="X13" i="285"/>
  <c r="X13" i="265" s="1"/>
  <c r="X22" i="285"/>
  <c r="Y4" i="277"/>
  <c r="W10" i="265"/>
  <c r="S19" i="282"/>
  <c r="S21" i="282" s="1"/>
  <c r="T42" i="282"/>
  <c r="V11" i="278"/>
  <c r="V13" i="278" s="1"/>
  <c r="V25" i="278" s="1"/>
  <c r="W146" i="273"/>
  <c r="Z40" i="278" l="1"/>
  <c r="X20" i="275"/>
  <c r="Y17" i="275" s="1"/>
  <c r="Z127" i="273"/>
  <c r="Z128" i="273" s="1"/>
  <c r="Z21" i="289" s="1"/>
  <c r="AA40" i="278" s="1"/>
  <c r="Z2" i="289"/>
  <c r="Y48" i="278"/>
  <c r="Y69" i="278"/>
  <c r="X43" i="278"/>
  <c r="X10" i="265" s="1"/>
  <c r="X83" i="278"/>
  <c r="X74" i="278"/>
  <c r="X70" i="278"/>
  <c r="P82" i="278"/>
  <c r="P73" i="278" s="1"/>
  <c r="O69" i="265"/>
  <c r="U71" i="278"/>
  <c r="U75" i="278" s="1"/>
  <c r="T54" i="278"/>
  <c r="P61" i="278"/>
  <c r="U62" i="278"/>
  <c r="U53" i="278"/>
  <c r="U49" i="278"/>
  <c r="U50" i="278" s="1"/>
  <c r="J59" i="280"/>
  <c r="V157" i="273"/>
  <c r="U50" i="288"/>
  <c r="U51" i="288" s="1"/>
  <c r="U54" i="288" s="1"/>
  <c r="U57" i="288" s="1"/>
  <c r="U64" i="288" s="1"/>
  <c r="V27" i="278"/>
  <c r="V32" i="278" s="1"/>
  <c r="V34" i="278" s="1"/>
  <c r="W29" i="280"/>
  <c r="X85" i="280"/>
  <c r="X25" i="280"/>
  <c r="X26" i="280" s="1"/>
  <c r="X29" i="280" s="1"/>
  <c r="J28" i="280"/>
  <c r="X146" i="273"/>
  <c r="W11" i="278"/>
  <c r="W13" i="278" s="1"/>
  <c r="W25" i="278" s="1"/>
  <c r="X140" i="273"/>
  <c r="W19" i="278"/>
  <c r="W21" i="278" s="1"/>
  <c r="W26" i="278" s="1"/>
  <c r="V66" i="273"/>
  <c r="V67" i="273" s="1"/>
  <c r="V3" i="289" s="1"/>
  <c r="W60" i="273"/>
  <c r="Y13" i="285"/>
  <c r="Y13" i="265" s="1"/>
  <c r="Y22" i="285"/>
  <c r="AD10" i="273"/>
  <c r="AC5" i="273"/>
  <c r="AC5" i="285"/>
  <c r="AC5" i="265"/>
  <c r="AC5" i="288"/>
  <c r="AC5" i="286"/>
  <c r="AC5" i="280"/>
  <c r="AC13" i="273"/>
  <c r="AC14" i="273" s="1"/>
  <c r="AC5" i="282"/>
  <c r="AC5" i="275"/>
  <c r="AC5" i="278"/>
  <c r="AC5" i="277"/>
  <c r="Z4" i="277"/>
  <c r="U9" i="265"/>
  <c r="U11" i="265" s="1"/>
  <c r="AA24" i="273"/>
  <c r="AA25" i="273" s="1"/>
  <c r="AA151" i="273"/>
  <c r="S30" i="282"/>
  <c r="S31" i="282" s="1"/>
  <c r="T28" i="282" s="1"/>
  <c r="S43" i="282"/>
  <c r="Y42" i="273"/>
  <c r="Y4" i="289" s="1"/>
  <c r="Y52" i="273"/>
  <c r="U3" i="280"/>
  <c r="U3" i="288"/>
  <c r="U3" i="282"/>
  <c r="U3" i="265"/>
  <c r="U3" i="275"/>
  <c r="U3" i="278"/>
  <c r="U3" i="286"/>
  <c r="U50" i="273"/>
  <c r="U3" i="285"/>
  <c r="U3" i="273"/>
  <c r="W138" i="273"/>
  <c r="X135" i="273"/>
  <c r="Y49" i="280"/>
  <c r="Y76" i="288"/>
  <c r="Y81" i="280"/>
  <c r="Y82" i="280" s="1"/>
  <c r="Y106" i="280"/>
  <c r="Y107" i="280" s="1"/>
  <c r="Y109" i="280" s="1"/>
  <c r="Y156" i="273"/>
  <c r="Y145" i="273"/>
  <c r="Y33" i="278"/>
  <c r="Y56" i="288"/>
  <c r="Y134" i="273"/>
  <c r="Y20" i="278"/>
  <c r="Y41" i="278"/>
  <c r="Y42" i="278" s="1"/>
  <c r="Y155" i="273"/>
  <c r="Y12" i="278"/>
  <c r="Y139" i="273"/>
  <c r="Y38" i="273"/>
  <c r="Z39" i="273" s="1"/>
  <c r="Z41" i="273" s="1"/>
  <c r="Y144" i="273"/>
  <c r="Y20" i="282"/>
  <c r="Y100" i="273"/>
  <c r="Z101" i="273" s="1"/>
  <c r="Z59" i="273" s="1"/>
  <c r="Y15" i="286"/>
  <c r="AB37" i="273"/>
  <c r="AB56" i="273"/>
  <c r="AB47" i="273"/>
  <c r="AB48" i="273" s="1"/>
  <c r="AB37" i="288"/>
  <c r="AB12" i="288"/>
  <c r="AB19" i="273"/>
  <c r="AB20" i="273" s="1"/>
  <c r="Z90" i="273"/>
  <c r="Z91" i="273" s="1"/>
  <c r="Z111" i="273"/>
  <c r="Z112" i="273" s="1"/>
  <c r="Z11" i="285" s="1"/>
  <c r="Z12" i="285" s="1"/>
  <c r="Z2" i="265"/>
  <c r="Z2" i="285"/>
  <c r="Z2" i="278"/>
  <c r="Z96" i="273"/>
  <c r="Z97" i="273" s="1"/>
  <c r="Z75" i="273"/>
  <c r="Z2" i="282"/>
  <c r="Z2" i="273"/>
  <c r="Z122" i="273"/>
  <c r="Z123" i="273" s="1"/>
  <c r="Z17" i="280" s="1"/>
  <c r="Z152" i="273"/>
  <c r="Z153" i="273" s="1"/>
  <c r="Z18" i="288"/>
  <c r="Z2" i="275"/>
  <c r="Z2" i="280"/>
  <c r="Z42" i="288"/>
  <c r="Z2" i="286"/>
  <c r="Z32" i="273"/>
  <c r="Z33" i="273" s="1"/>
  <c r="Z2" i="288"/>
  <c r="Y76" i="273"/>
  <c r="X4" i="286"/>
  <c r="X4" i="282"/>
  <c r="X4" i="275"/>
  <c r="X4" i="285"/>
  <c r="X4" i="265"/>
  <c r="X4" i="273"/>
  <c r="X4" i="280"/>
  <c r="X4" i="288"/>
  <c r="X4" i="278"/>
  <c r="AA2" i="277"/>
  <c r="AA51" i="273"/>
  <c r="V59" i="265"/>
  <c r="V60" i="265" s="1"/>
  <c r="W20" i="285"/>
  <c r="W23" i="285" s="1"/>
  <c r="AA127" i="273" l="1"/>
  <c r="AA128" i="273" s="1"/>
  <c r="AA21" i="289" s="1"/>
  <c r="AB40" i="278" s="1"/>
  <c r="AA2" i="289"/>
  <c r="Y80" i="278"/>
  <c r="Y12" i="289"/>
  <c r="Y13" i="289" s="1"/>
  <c r="Y20" i="289" s="1"/>
  <c r="Z48" i="278"/>
  <c r="Z69" i="278"/>
  <c r="Y43" i="278"/>
  <c r="Y10" i="265" s="1"/>
  <c r="Y83" i="278"/>
  <c r="Y70" i="278"/>
  <c r="Y74" i="278"/>
  <c r="P52" i="278"/>
  <c r="P55" i="278" s="1"/>
  <c r="P30" i="265" s="1"/>
  <c r="P76" i="278"/>
  <c r="P77" i="278" s="1"/>
  <c r="P31" i="265" s="1"/>
  <c r="V71" i="278"/>
  <c r="V75" i="278" s="1"/>
  <c r="U54" i="278"/>
  <c r="Y24" i="280"/>
  <c r="Y59" i="278"/>
  <c r="P63" i="278"/>
  <c r="P64" i="278" s="1"/>
  <c r="P64" i="265" s="1"/>
  <c r="V62" i="278"/>
  <c r="V53" i="278"/>
  <c r="V49" i="278"/>
  <c r="V50" i="278" s="1"/>
  <c r="V50" i="288"/>
  <c r="V51" i="288" s="1"/>
  <c r="V54" i="288" s="1"/>
  <c r="V57" i="288" s="1"/>
  <c r="V64" i="288" s="1"/>
  <c r="W157" i="273"/>
  <c r="V9" i="265"/>
  <c r="V11" i="265" s="1"/>
  <c r="V14" i="265" s="1"/>
  <c r="Y85" i="280"/>
  <c r="Y25" i="280"/>
  <c r="AA4" i="277"/>
  <c r="W59" i="265"/>
  <c r="W60" i="265" s="1"/>
  <c r="X20" i="285"/>
  <c r="X23" i="285" s="1"/>
  <c r="Z38" i="273"/>
  <c r="AA39" i="273" s="1"/>
  <c r="AA41" i="273" s="1"/>
  <c r="Z144" i="273"/>
  <c r="Z81" i="280"/>
  <c r="Z82" i="280" s="1"/>
  <c r="Z106" i="280"/>
  <c r="Z107" i="280" s="1"/>
  <c r="Z109" i="280" s="1"/>
  <c r="Z156" i="273"/>
  <c r="Z100" i="273"/>
  <c r="AA101" i="273" s="1"/>
  <c r="AA59" i="273" s="1"/>
  <c r="Z20" i="282"/>
  <c r="Z15" i="286"/>
  <c r="AB2" i="277"/>
  <c r="AB51" i="273"/>
  <c r="X138" i="273"/>
  <c r="Y135" i="273"/>
  <c r="T19" i="282"/>
  <c r="T21" i="282" s="1"/>
  <c r="AA152" i="273"/>
  <c r="AA153" i="273" s="1"/>
  <c r="AA42" i="288"/>
  <c r="AA2" i="275"/>
  <c r="AA2" i="288"/>
  <c r="AA122" i="273"/>
  <c r="AA123" i="273" s="1"/>
  <c r="AA17" i="280" s="1"/>
  <c r="AA18" i="288"/>
  <c r="AA2" i="286"/>
  <c r="AA2" i="282"/>
  <c r="AA96" i="273"/>
  <c r="AA97" i="273" s="1"/>
  <c r="AA75" i="273"/>
  <c r="AA2" i="278"/>
  <c r="AA2" i="280"/>
  <c r="AA90" i="273"/>
  <c r="AA91" i="273" s="1"/>
  <c r="AA111" i="273"/>
  <c r="AA112" i="273" s="1"/>
  <c r="AA11" i="285" s="1"/>
  <c r="AA12" i="285" s="1"/>
  <c r="AA32" i="273"/>
  <c r="AA33" i="273" s="1"/>
  <c r="AA2" i="265"/>
  <c r="AA2" i="273"/>
  <c r="AA2" i="285"/>
  <c r="AC47" i="273"/>
  <c r="AC48" i="273" s="1"/>
  <c r="AC37" i="288"/>
  <c r="AC56" i="273"/>
  <c r="AC37" i="273"/>
  <c r="AC12" i="288"/>
  <c r="AC19" i="273"/>
  <c r="AC20" i="273" s="1"/>
  <c r="Z76" i="273"/>
  <c r="V3" i="285"/>
  <c r="V3" i="273"/>
  <c r="V3" i="282"/>
  <c r="V50" i="273"/>
  <c r="V3" i="286"/>
  <c r="V3" i="275"/>
  <c r="V3" i="278"/>
  <c r="V3" i="288"/>
  <c r="V3" i="265"/>
  <c r="V3" i="280"/>
  <c r="Y140" i="273"/>
  <c r="X19" i="278"/>
  <c r="X21" i="278" s="1"/>
  <c r="X26" i="278" s="1"/>
  <c r="X11" i="278"/>
  <c r="X13" i="278" s="1"/>
  <c r="X25" i="278" s="1"/>
  <c r="Y146" i="273"/>
  <c r="Y138" i="280"/>
  <c r="Y67" i="280"/>
  <c r="Y55" i="288"/>
  <c r="Y32" i="286"/>
  <c r="Y18" i="285"/>
  <c r="Y73" i="282"/>
  <c r="Y61" i="288"/>
  <c r="Y20" i="286"/>
  <c r="Y57" i="273"/>
  <c r="Y26" i="282"/>
  <c r="Y38" i="288"/>
  <c r="Y43" i="286"/>
  <c r="Y15" i="275"/>
  <c r="Y20" i="275" s="1"/>
  <c r="Z17" i="275" s="1"/>
  <c r="Y84" i="282"/>
  <c r="Y13" i="288"/>
  <c r="Y79" i="273"/>
  <c r="Z80" i="273" s="1"/>
  <c r="Z58" i="273" s="1"/>
  <c r="Z49" i="280"/>
  <c r="Z76" i="288"/>
  <c r="Z56" i="288"/>
  <c r="Z41" i="278"/>
  <c r="Z42" i="278" s="1"/>
  <c r="Z155" i="273"/>
  <c r="Z139" i="273"/>
  <c r="Z134" i="273"/>
  <c r="Z145" i="273"/>
  <c r="Z33" i="278"/>
  <c r="Z12" i="278"/>
  <c r="Z20" i="278"/>
  <c r="Z13" i="285"/>
  <c r="Z13" i="265" s="1"/>
  <c r="Z22" i="285"/>
  <c r="AB151" i="273"/>
  <c r="AB24" i="273"/>
  <c r="AB25" i="273" s="1"/>
  <c r="Z52" i="273"/>
  <c r="Z42" i="273"/>
  <c r="Z4" i="289" s="1"/>
  <c r="Y4" i="280"/>
  <c r="Y4" i="275"/>
  <c r="Y4" i="282"/>
  <c r="Y4" i="273"/>
  <c r="Y4" i="288"/>
  <c r="Y4" i="286"/>
  <c r="Y4" i="265"/>
  <c r="Y4" i="278"/>
  <c r="Y4" i="285"/>
  <c r="U42" i="282"/>
  <c r="U14" i="265"/>
  <c r="AD5" i="278"/>
  <c r="AD5" i="286"/>
  <c r="AD5" i="288"/>
  <c r="AD5" i="285"/>
  <c r="AD5" i="282"/>
  <c r="AD13" i="273"/>
  <c r="AD14" i="273" s="1"/>
  <c r="AD5" i="265"/>
  <c r="AD5" i="280"/>
  <c r="AD5" i="277"/>
  <c r="AD5" i="275"/>
  <c r="AE10" i="273"/>
  <c r="AD5" i="273"/>
  <c r="X60" i="273"/>
  <c r="W66" i="273"/>
  <c r="W67" i="273" s="1"/>
  <c r="W3" i="289" s="1"/>
  <c r="W27" i="278"/>
  <c r="W32" i="278" s="1"/>
  <c r="W34" i="278" s="1"/>
  <c r="Z80" i="278" l="1"/>
  <c r="Z12" i="289"/>
  <c r="Z13" i="289" s="1"/>
  <c r="Z20" i="289" s="1"/>
  <c r="AB127" i="273"/>
  <c r="AB128" i="273" s="1"/>
  <c r="AB21" i="289" s="1"/>
  <c r="AB2" i="289"/>
  <c r="V42" i="282"/>
  <c r="Z43" i="278"/>
  <c r="Z83" i="278"/>
  <c r="Z74" i="278"/>
  <c r="Z70" i="278"/>
  <c r="Y26" i="280"/>
  <c r="Y29" i="280" s="1"/>
  <c r="P84" i="278"/>
  <c r="P85" i="278" s="1"/>
  <c r="AA48" i="278"/>
  <c r="AA69" i="278"/>
  <c r="W71" i="278"/>
  <c r="W75" i="278" s="1"/>
  <c r="V54" i="278"/>
  <c r="Z24" i="280"/>
  <c r="Z59" i="278"/>
  <c r="Q61" i="278"/>
  <c r="W62" i="278"/>
  <c r="W53" i="278"/>
  <c r="W49" i="278"/>
  <c r="W50" i="278" s="1"/>
  <c r="W50" i="288"/>
  <c r="W51" i="288" s="1"/>
  <c r="W54" i="288" s="1"/>
  <c r="W57" i="288" s="1"/>
  <c r="W64" i="288" s="1"/>
  <c r="X157" i="273"/>
  <c r="X27" i="278"/>
  <c r="X32" i="278" s="1"/>
  <c r="X34" i="278" s="1"/>
  <c r="Z85" i="280"/>
  <c r="Z25" i="280"/>
  <c r="Z26" i="280" s="1"/>
  <c r="Z29" i="280" s="1"/>
  <c r="W9" i="265"/>
  <c r="W11" i="265" s="1"/>
  <c r="W3" i="282"/>
  <c r="W50" i="273"/>
  <c r="W3" i="275"/>
  <c r="W3" i="280"/>
  <c r="W3" i="288"/>
  <c r="W3" i="286"/>
  <c r="W3" i="285"/>
  <c r="W3" i="278"/>
  <c r="W3" i="265"/>
  <c r="W3" i="273"/>
  <c r="AE5" i="277"/>
  <c r="AE13" i="273"/>
  <c r="AE14" i="273" s="1"/>
  <c r="AE5" i="280"/>
  <c r="AE5" i="282"/>
  <c r="AE5" i="278"/>
  <c r="AF10" i="273"/>
  <c r="AE5" i="288"/>
  <c r="AE5" i="273"/>
  <c r="AE5" i="285"/>
  <c r="AE5" i="265"/>
  <c r="AE5" i="275"/>
  <c r="AE5" i="286"/>
  <c r="Z4" i="286"/>
  <c r="Z4" i="278"/>
  <c r="Z4" i="275"/>
  <c r="Z4" i="282"/>
  <c r="Z4" i="265"/>
  <c r="Z4" i="273"/>
  <c r="Z4" i="280"/>
  <c r="Z4" i="285"/>
  <c r="Z4" i="288"/>
  <c r="AB90" i="273"/>
  <c r="AB91" i="273" s="1"/>
  <c r="AB111" i="273"/>
  <c r="AB112" i="273" s="1"/>
  <c r="AB11" i="285" s="1"/>
  <c r="AB12" i="285" s="1"/>
  <c r="AB2" i="265"/>
  <c r="AB2" i="275"/>
  <c r="AB2" i="273"/>
  <c r="AB96" i="273"/>
  <c r="AB97" i="273" s="1"/>
  <c r="AB32" i="273"/>
  <c r="AB33" i="273" s="1"/>
  <c r="AB75" i="273"/>
  <c r="AB76" i="273" s="1"/>
  <c r="AB2" i="278"/>
  <c r="AB2" i="286"/>
  <c r="AB122" i="273"/>
  <c r="AB123" i="273" s="1"/>
  <c r="AB17" i="280" s="1"/>
  <c r="AB152" i="273"/>
  <c r="AB153" i="273" s="1"/>
  <c r="AB18" i="288"/>
  <c r="AB2" i="280"/>
  <c r="AB2" i="288"/>
  <c r="AB42" i="288"/>
  <c r="AB2" i="282"/>
  <c r="AB2" i="285"/>
  <c r="Z146" i="273"/>
  <c r="Y11" i="278"/>
  <c r="Y13" i="278" s="1"/>
  <c r="Y25" i="278" s="1"/>
  <c r="Y19" i="278"/>
  <c r="Y21" i="278" s="1"/>
  <c r="Y26" i="278" s="1"/>
  <c r="Z140" i="273"/>
  <c r="Z67" i="280"/>
  <c r="Z138" i="280"/>
  <c r="Z26" i="282"/>
  <c r="Z38" i="288"/>
  <c r="Z61" i="288"/>
  <c r="Z20" i="286"/>
  <c r="Z57" i="273"/>
  <c r="Z73" i="282"/>
  <c r="Z43" i="286"/>
  <c r="Z79" i="273"/>
  <c r="AA80" i="273" s="1"/>
  <c r="AA58" i="273" s="1"/>
  <c r="Z55" i="288"/>
  <c r="Z84" i="282"/>
  <c r="Z13" i="288"/>
  <c r="Z15" i="275"/>
  <c r="Z20" i="275" s="1"/>
  <c r="AA17" i="275" s="1"/>
  <c r="Z32" i="286"/>
  <c r="Z18" i="285"/>
  <c r="AC24" i="273"/>
  <c r="AC25" i="273" s="1"/>
  <c r="AC151" i="273"/>
  <c r="AA13" i="285"/>
  <c r="AA13" i="265" s="1"/>
  <c r="AA22" i="285"/>
  <c r="Y138" i="273"/>
  <c r="Z135" i="273"/>
  <c r="AA76" i="273"/>
  <c r="X59" i="265"/>
  <c r="X60" i="265" s="1"/>
  <c r="Y20" i="285"/>
  <c r="Y23" i="285" s="1"/>
  <c r="X66" i="273"/>
  <c r="X67" i="273" s="1"/>
  <c r="X3" i="289" s="1"/>
  <c r="Y60" i="273"/>
  <c r="AD37" i="288"/>
  <c r="AD56" i="273"/>
  <c r="AD47" i="273"/>
  <c r="AD48" i="273" s="1"/>
  <c r="AD19" i="273"/>
  <c r="AD20" i="273" s="1"/>
  <c r="AD37" i="273"/>
  <c r="AD12" i="288"/>
  <c r="Z10" i="265"/>
  <c r="AC2" i="277"/>
  <c r="AC51" i="273"/>
  <c r="AA144" i="273"/>
  <c r="AA38" i="273"/>
  <c r="AB39" i="273" s="1"/>
  <c r="AB41" i="273" s="1"/>
  <c r="AA15" i="286"/>
  <c r="AA100" i="273"/>
  <c r="AB101" i="273" s="1"/>
  <c r="AB59" i="273" s="1"/>
  <c r="AA20" i="282"/>
  <c r="AA56" i="288"/>
  <c r="AA139" i="273"/>
  <c r="AA134" i="273"/>
  <c r="AA41" i="278"/>
  <c r="AA42" i="278" s="1"/>
  <c r="AA155" i="273"/>
  <c r="AA12" i="278"/>
  <c r="AA20" i="278"/>
  <c r="AA145" i="273"/>
  <c r="AA33" i="278"/>
  <c r="AA49" i="280"/>
  <c r="AA76" i="288"/>
  <c r="AA81" i="280"/>
  <c r="AA82" i="280" s="1"/>
  <c r="AA106" i="280"/>
  <c r="AA107" i="280" s="1"/>
  <c r="AA109" i="280" s="1"/>
  <c r="AA156" i="273"/>
  <c r="T30" i="282"/>
  <c r="T31" i="282" s="1"/>
  <c r="U28" i="282" s="1"/>
  <c r="T43" i="282"/>
  <c r="AB4" i="277"/>
  <c r="AA52" i="273"/>
  <c r="AA42" i="273"/>
  <c r="AA4" i="289" s="1"/>
  <c r="AA80" i="278" l="1"/>
  <c r="AA12" i="289"/>
  <c r="AA13" i="289" s="1"/>
  <c r="AA20" i="289" s="1"/>
  <c r="AC127" i="273"/>
  <c r="AC128" i="273" s="1"/>
  <c r="AC21" i="289" s="1"/>
  <c r="AC2" i="289"/>
  <c r="AB80" i="278"/>
  <c r="AB12" i="289"/>
  <c r="AA43" i="278"/>
  <c r="AA83" i="278"/>
  <c r="AA70" i="278"/>
  <c r="AA74" i="278"/>
  <c r="Q82" i="278"/>
  <c r="Q73" i="278" s="1"/>
  <c r="Q76" i="278" s="1"/>
  <c r="Q77" i="278" s="1"/>
  <c r="Q31" i="265" s="1"/>
  <c r="P69" i="265"/>
  <c r="AB48" i="278"/>
  <c r="AB69" i="278"/>
  <c r="W54" i="278"/>
  <c r="X71" i="278"/>
  <c r="X75" i="278" s="1"/>
  <c r="Q52" i="278"/>
  <c r="Q55" i="278" s="1"/>
  <c r="Q63" i="278" s="1"/>
  <c r="Q64" i="278" s="1"/>
  <c r="Q64" i="265" s="1"/>
  <c r="AA24" i="280"/>
  <c r="AA59" i="278"/>
  <c r="AB24" i="280"/>
  <c r="AB59" i="278"/>
  <c r="X9" i="265"/>
  <c r="X11" i="265" s="1"/>
  <c r="X42" i="282" s="1"/>
  <c r="X62" i="278"/>
  <c r="X49" i="278"/>
  <c r="X50" i="278" s="1"/>
  <c r="X53" i="278"/>
  <c r="Y157" i="273"/>
  <c r="X50" i="288"/>
  <c r="X51" i="288" s="1"/>
  <c r="X54" i="288" s="1"/>
  <c r="X57" i="288" s="1"/>
  <c r="X64" i="288" s="1"/>
  <c r="AA85" i="280"/>
  <c r="AA25" i="280"/>
  <c r="Y59" i="265"/>
  <c r="Y60" i="265" s="1"/>
  <c r="Z20" i="285"/>
  <c r="Z23" i="285" s="1"/>
  <c r="AA4" i="282"/>
  <c r="AA4" i="285"/>
  <c r="AA4" i="265"/>
  <c r="AA4" i="275"/>
  <c r="AA4" i="273"/>
  <c r="AA4" i="278"/>
  <c r="AA4" i="286"/>
  <c r="AA4" i="280"/>
  <c r="AA4" i="288"/>
  <c r="AB52" i="273"/>
  <c r="AB42" i="273"/>
  <c r="AB4" i="289" s="1"/>
  <c r="AC4" i="277"/>
  <c r="AD24" i="273"/>
  <c r="AD25" i="273" s="1"/>
  <c r="AD151" i="273"/>
  <c r="Y66" i="273"/>
  <c r="Y67" i="273" s="1"/>
  <c r="Y3" i="289" s="1"/>
  <c r="Z60" i="273"/>
  <c r="AA135" i="273"/>
  <c r="Z138" i="273"/>
  <c r="Z19" i="278"/>
  <c r="Z21" i="278" s="1"/>
  <c r="Z26" i="278" s="1"/>
  <c r="AA140" i="273"/>
  <c r="Z11" i="278"/>
  <c r="Z13" i="278" s="1"/>
  <c r="Z25" i="278" s="1"/>
  <c r="AA146" i="273"/>
  <c r="AB81" i="280"/>
  <c r="AB82" i="280" s="1"/>
  <c r="AB106" i="280"/>
  <c r="AB107" i="280" s="1"/>
  <c r="AB109" i="280" s="1"/>
  <c r="AB156" i="273"/>
  <c r="AB41" i="278"/>
  <c r="AB42" i="278" s="1"/>
  <c r="AB155" i="273"/>
  <c r="AB12" i="278"/>
  <c r="AB20" i="278"/>
  <c r="AB145" i="273"/>
  <c r="AB33" i="278"/>
  <c r="AB56" i="288"/>
  <c r="AB139" i="273"/>
  <c r="AB134" i="273"/>
  <c r="AB13" i="285"/>
  <c r="AB13" i="265" s="1"/>
  <c r="AB22" i="285"/>
  <c r="AF13" i="273"/>
  <c r="AF14" i="273" s="1"/>
  <c r="AF5" i="265"/>
  <c r="AG10" i="273"/>
  <c r="AF5" i="277"/>
  <c r="AF5" i="285"/>
  <c r="AF5" i="275"/>
  <c r="AF5" i="273"/>
  <c r="AF5" i="278"/>
  <c r="AF5" i="286"/>
  <c r="AF5" i="288"/>
  <c r="AF5" i="280"/>
  <c r="AF5" i="282"/>
  <c r="AE12" i="288"/>
  <c r="AE19" i="273"/>
  <c r="AE20" i="273" s="1"/>
  <c r="AE37" i="288"/>
  <c r="AE47" i="273"/>
  <c r="AE48" i="273" s="1"/>
  <c r="AE37" i="273"/>
  <c r="AE56" i="273"/>
  <c r="U19" i="282"/>
  <c r="U21" i="282" s="1"/>
  <c r="AA10" i="265"/>
  <c r="AD2" i="277"/>
  <c r="AD51" i="273"/>
  <c r="X3" i="273"/>
  <c r="X3" i="280"/>
  <c r="X3" i="286"/>
  <c r="X50" i="273"/>
  <c r="X3" i="288"/>
  <c r="X3" i="275"/>
  <c r="X3" i="285"/>
  <c r="X3" i="282"/>
  <c r="X3" i="265"/>
  <c r="X3" i="278"/>
  <c r="AA138" i="280"/>
  <c r="AA67" i="280"/>
  <c r="AA73" i="282"/>
  <c r="AA61" i="288"/>
  <c r="AA43" i="286"/>
  <c r="AA26" i="282"/>
  <c r="AA38" i="288"/>
  <c r="AA20" i="286"/>
  <c r="AA57" i="273"/>
  <c r="AA84" i="282"/>
  <c r="AA32" i="286"/>
  <c r="AA18" i="285"/>
  <c r="AA15" i="275"/>
  <c r="AA20" i="275" s="1"/>
  <c r="AB17" i="275" s="1"/>
  <c r="AA55" i="288"/>
  <c r="AA13" i="288"/>
  <c r="AA79" i="273"/>
  <c r="AB80" i="273" s="1"/>
  <c r="AB58" i="273" s="1"/>
  <c r="AB138" i="280"/>
  <c r="AB67" i="280"/>
  <c r="AB84" i="282"/>
  <c r="AB38" i="288"/>
  <c r="AB43" i="286"/>
  <c r="AB79" i="273"/>
  <c r="AC80" i="273" s="1"/>
  <c r="AC58" i="273" s="1"/>
  <c r="AB26" i="282"/>
  <c r="AB13" i="288"/>
  <c r="AB15" i="275"/>
  <c r="AB20" i="275" s="1"/>
  <c r="AC17" i="275" s="1"/>
  <c r="AB55" i="288"/>
  <c r="AB32" i="286"/>
  <c r="AB18" i="285"/>
  <c r="AB73" i="282"/>
  <c r="AB61" i="288"/>
  <c r="AB20" i="286"/>
  <c r="AB57" i="273"/>
  <c r="AC122" i="273"/>
  <c r="AC123" i="273" s="1"/>
  <c r="AC17" i="280" s="1"/>
  <c r="AC42" i="288"/>
  <c r="AC2" i="282"/>
  <c r="AC2" i="286"/>
  <c r="AC152" i="273"/>
  <c r="AC153" i="273" s="1"/>
  <c r="AC18" i="288"/>
  <c r="AC2" i="280"/>
  <c r="AC2" i="273"/>
  <c r="AC96" i="273"/>
  <c r="AC97" i="273" s="1"/>
  <c r="AC75" i="273"/>
  <c r="AC2" i="278"/>
  <c r="AC2" i="275"/>
  <c r="AC90" i="273"/>
  <c r="AC91" i="273" s="1"/>
  <c r="AC111" i="273"/>
  <c r="AC112" i="273" s="1"/>
  <c r="AC11" i="285" s="1"/>
  <c r="AC12" i="285" s="1"/>
  <c r="AC32" i="273"/>
  <c r="AC33" i="273" s="1"/>
  <c r="AC2" i="265"/>
  <c r="AC2" i="288"/>
  <c r="AC2" i="285"/>
  <c r="Y27" i="278"/>
  <c r="Y32" i="278" s="1"/>
  <c r="Y34" i="278" s="1"/>
  <c r="AB49" i="280"/>
  <c r="AB76" i="288"/>
  <c r="AB144" i="273"/>
  <c r="AB38" i="273"/>
  <c r="AC39" i="273" s="1"/>
  <c r="AC41" i="273" s="1"/>
  <c r="AB20" i="282"/>
  <c r="AB15" i="286"/>
  <c r="AB100" i="273"/>
  <c r="AC101" i="273" s="1"/>
  <c r="AC59" i="273" s="1"/>
  <c r="W42" i="282"/>
  <c r="W14" i="265"/>
  <c r="Z27" i="278" l="1"/>
  <c r="Z32" i="278" s="1"/>
  <c r="Z34" i="278" s="1"/>
  <c r="Z62" i="278" s="1"/>
  <c r="AB13" i="289"/>
  <c r="AB20" i="289" s="1"/>
  <c r="AC40" i="278" s="1"/>
  <c r="AD127" i="273"/>
  <c r="AD128" i="273" s="1"/>
  <c r="AD21" i="289" s="1"/>
  <c r="AD2" i="289"/>
  <c r="AA26" i="280"/>
  <c r="AA29" i="280" s="1"/>
  <c r="Q84" i="278"/>
  <c r="Q85" i="278" s="1"/>
  <c r="AC48" i="278"/>
  <c r="AC69" i="278"/>
  <c r="AB43" i="278"/>
  <c r="AB83" i="278"/>
  <c r="AB74" i="278"/>
  <c r="AB70" i="278"/>
  <c r="Y71" i="278"/>
  <c r="Y75" i="278" s="1"/>
  <c r="Z71" i="278"/>
  <c r="Z75" i="278" s="1"/>
  <c r="X54" i="278"/>
  <c r="X14" i="265"/>
  <c r="Q30" i="265"/>
  <c r="R61" i="278"/>
  <c r="Z53" i="278"/>
  <c r="Y62" i="278"/>
  <c r="Y53" i="278"/>
  <c r="Y49" i="278"/>
  <c r="Y50" i="278" s="1"/>
  <c r="Z157" i="273"/>
  <c r="Y50" i="288"/>
  <c r="Y51" i="288" s="1"/>
  <c r="Y54" i="288" s="1"/>
  <c r="Y57" i="288" s="1"/>
  <c r="Y64" i="288" s="1"/>
  <c r="AB85" i="280"/>
  <c r="AB25" i="280"/>
  <c r="AC144" i="273"/>
  <c r="AC38" i="273"/>
  <c r="AD39" i="273" s="1"/>
  <c r="AD41" i="273" s="1"/>
  <c r="AC20" i="282"/>
  <c r="AC15" i="286"/>
  <c r="AC100" i="273"/>
  <c r="AD101" i="273" s="1"/>
  <c r="AD59" i="273" s="1"/>
  <c r="AC56" i="288"/>
  <c r="AC41" i="278"/>
  <c r="AC42" i="278" s="1"/>
  <c r="AC12" i="278"/>
  <c r="AC20" i="278"/>
  <c r="AC155" i="273"/>
  <c r="AC145" i="273"/>
  <c r="AC33" i="278"/>
  <c r="AC139" i="273"/>
  <c r="AC134" i="273"/>
  <c r="AC81" i="280"/>
  <c r="AC82" i="280" s="1"/>
  <c r="AC106" i="280"/>
  <c r="AC107" i="280" s="1"/>
  <c r="AC109" i="280" s="1"/>
  <c r="AC156" i="273"/>
  <c r="AC49" i="280"/>
  <c r="AC76" i="288"/>
  <c r="AD4" i="277"/>
  <c r="AH10" i="273"/>
  <c r="AG5" i="273"/>
  <c r="AG5" i="285"/>
  <c r="AG5" i="265"/>
  <c r="AG5" i="288"/>
  <c r="AG5" i="286"/>
  <c r="AG5" i="280"/>
  <c r="AG13" i="273"/>
  <c r="AG14" i="273" s="1"/>
  <c r="AG5" i="282"/>
  <c r="AG5" i="275"/>
  <c r="AG5" i="278"/>
  <c r="AG5" i="277"/>
  <c r="AF19" i="273"/>
  <c r="AF20" i="273" s="1"/>
  <c r="AF37" i="273"/>
  <c r="AF12" i="288"/>
  <c r="AF37" i="288"/>
  <c r="AF56" i="273"/>
  <c r="AF47" i="273"/>
  <c r="AF48" i="273" s="1"/>
  <c r="AB10" i="265"/>
  <c r="AA11" i="278"/>
  <c r="AA13" i="278" s="1"/>
  <c r="AA25" i="278" s="1"/>
  <c r="AB146" i="273"/>
  <c r="AB140" i="273"/>
  <c r="AA19" i="278"/>
  <c r="AA21" i="278" s="1"/>
  <c r="AA26" i="278" s="1"/>
  <c r="Z66" i="273"/>
  <c r="Z67" i="273" s="1"/>
  <c r="Z3" i="289" s="1"/>
  <c r="AA60" i="273"/>
  <c r="AC42" i="273"/>
  <c r="AC4" i="289" s="1"/>
  <c r="AC52" i="273"/>
  <c r="Y9" i="265"/>
  <c r="Y11" i="265" s="1"/>
  <c r="AC13" i="285"/>
  <c r="AC13" i="265" s="1"/>
  <c r="AC22" i="285"/>
  <c r="U30" i="282"/>
  <c r="U31" i="282" s="1"/>
  <c r="V28" i="282" s="1"/>
  <c r="U43" i="282"/>
  <c r="AE2" i="277"/>
  <c r="AE51" i="273"/>
  <c r="AE24" i="273"/>
  <c r="AE25" i="273" s="1"/>
  <c r="AE151" i="273"/>
  <c r="AC76" i="273"/>
  <c r="Z9" i="265"/>
  <c r="Z11" i="265" s="1"/>
  <c r="Z59" i="265"/>
  <c r="Z60" i="265" s="1"/>
  <c r="AA20" i="285"/>
  <c r="AA23" i="285" s="1"/>
  <c r="AA138" i="273"/>
  <c r="AB135" i="273"/>
  <c r="Y3" i="288"/>
  <c r="Y3" i="265"/>
  <c r="Y3" i="278"/>
  <c r="Y3" i="275"/>
  <c r="Y50" i="273"/>
  <c r="Y3" i="282"/>
  <c r="Y3" i="286"/>
  <c r="Y3" i="285"/>
  <c r="Y3" i="280"/>
  <c r="Y3" i="273"/>
  <c r="AD18" i="288"/>
  <c r="AD2" i="275"/>
  <c r="AD2" i="280"/>
  <c r="AD122" i="273"/>
  <c r="AD123" i="273" s="1"/>
  <c r="AD17" i="280" s="1"/>
  <c r="AD152" i="273"/>
  <c r="AD153" i="273" s="1"/>
  <c r="AD96" i="273"/>
  <c r="AD97" i="273" s="1"/>
  <c r="AD32" i="273"/>
  <c r="AD33" i="273" s="1"/>
  <c r="AD75" i="273"/>
  <c r="AD2" i="286"/>
  <c r="AD2" i="282"/>
  <c r="AD42" i="288"/>
  <c r="AD90" i="273"/>
  <c r="AD91" i="273" s="1"/>
  <c r="AD111" i="273"/>
  <c r="AD112" i="273" s="1"/>
  <c r="AD11" i="285" s="1"/>
  <c r="AD12" i="285" s="1"/>
  <c r="AD2" i="265"/>
  <c r="AD2" i="285"/>
  <c r="AD2" i="278"/>
  <c r="AD2" i="288"/>
  <c r="AD2" i="273"/>
  <c r="AB4" i="288"/>
  <c r="AB4" i="275"/>
  <c r="AB4" i="265"/>
  <c r="AB4" i="278"/>
  <c r="AB4" i="273"/>
  <c r="AB4" i="280"/>
  <c r="AB4" i="286"/>
  <c r="AB4" i="282"/>
  <c r="AB4" i="285"/>
  <c r="AD40" i="278" l="1"/>
  <c r="Z49" i="278"/>
  <c r="Z50" i="278" s="1"/>
  <c r="AE40" i="278"/>
  <c r="AC80" i="278"/>
  <c r="AC12" i="289"/>
  <c r="AC13" i="289" s="1"/>
  <c r="AC20" i="289" s="1"/>
  <c r="AE127" i="273"/>
  <c r="AE128" i="273" s="1"/>
  <c r="AE21" i="289" s="1"/>
  <c r="AE2" i="289"/>
  <c r="AB26" i="280"/>
  <c r="AB29" i="280" s="1"/>
  <c r="AD48" i="278"/>
  <c r="AD69" i="278"/>
  <c r="AC43" i="278"/>
  <c r="AC10" i="265" s="1"/>
  <c r="AC83" i="278"/>
  <c r="AC70" i="278"/>
  <c r="AC74" i="278"/>
  <c r="R82" i="278"/>
  <c r="R73" i="278" s="1"/>
  <c r="R76" i="278" s="1"/>
  <c r="R77" i="278" s="1"/>
  <c r="R31" i="265" s="1"/>
  <c r="Q69" i="265"/>
  <c r="Y54" i="278"/>
  <c r="Z54" i="278"/>
  <c r="R52" i="278"/>
  <c r="R55" i="278" s="1"/>
  <c r="AC24" i="280"/>
  <c r="AC59" i="278"/>
  <c r="Z50" i="288"/>
  <c r="Z51" i="288" s="1"/>
  <c r="Z54" i="288" s="1"/>
  <c r="Z57" i="288" s="1"/>
  <c r="Z64" i="288" s="1"/>
  <c r="AA157" i="273"/>
  <c r="AC85" i="280"/>
  <c r="AC25" i="280"/>
  <c r="AA27" i="278"/>
  <c r="AA32" i="278" s="1"/>
  <c r="AA34" i="278" s="1"/>
  <c r="AA9" i="265" s="1"/>
  <c r="AA11" i="265" s="1"/>
  <c r="AA59" i="265"/>
  <c r="AA60" i="265" s="1"/>
  <c r="AB20" i="285"/>
  <c r="AB23" i="285" s="1"/>
  <c r="AD20" i="282"/>
  <c r="AD100" i="273"/>
  <c r="AE101" i="273" s="1"/>
  <c r="AE59" i="273" s="1"/>
  <c r="AD15" i="286"/>
  <c r="AD56" i="288"/>
  <c r="AD41" i="278"/>
  <c r="AD42" i="278" s="1"/>
  <c r="AD155" i="273"/>
  <c r="AD139" i="273"/>
  <c r="AD134" i="273"/>
  <c r="AD145" i="273"/>
  <c r="AD33" i="278"/>
  <c r="AD12" i="278"/>
  <c r="AD20" i="278"/>
  <c r="AD49" i="280"/>
  <c r="AD76" i="288"/>
  <c r="AC135" i="273"/>
  <c r="AB138" i="273"/>
  <c r="Y42" i="282"/>
  <c r="Y14" i="265"/>
  <c r="AC4" i="265"/>
  <c r="AC4" i="286"/>
  <c r="AC4" i="285"/>
  <c r="AC4" i="278"/>
  <c r="AC4" i="275"/>
  <c r="AC4" i="280"/>
  <c r="AC4" i="288"/>
  <c r="AC4" i="282"/>
  <c r="AC4" i="273"/>
  <c r="Z3" i="275"/>
  <c r="Z3" i="280"/>
  <c r="Z3" i="285"/>
  <c r="Z3" i="278"/>
  <c r="Z3" i="265"/>
  <c r="Z50" i="273"/>
  <c r="Z3" i="273"/>
  <c r="Z3" i="282"/>
  <c r="Z3" i="288"/>
  <c r="Z3" i="286"/>
  <c r="AB11" i="278"/>
  <c r="AB13" i="278" s="1"/>
  <c r="AB25" i="278" s="1"/>
  <c r="AC146" i="273"/>
  <c r="AF151" i="273"/>
  <c r="AF24" i="273"/>
  <c r="AF25" i="273" s="1"/>
  <c r="AH5" i="286"/>
  <c r="AH13" i="273"/>
  <c r="AH14" i="273" s="1"/>
  <c r="AH5" i="265"/>
  <c r="AH5" i="275"/>
  <c r="AH5" i="273"/>
  <c r="AH5" i="278"/>
  <c r="AI10" i="273"/>
  <c r="AH5" i="277"/>
  <c r="AH5" i="285"/>
  <c r="AH5" i="282"/>
  <c r="AH5" i="288"/>
  <c r="AH5" i="280"/>
  <c r="AD22" i="285"/>
  <c r="AD13" i="285"/>
  <c r="AD13" i="265" s="1"/>
  <c r="AD144" i="273"/>
  <c r="AD38" i="273"/>
  <c r="AE39" i="273" s="1"/>
  <c r="AE41" i="273" s="1"/>
  <c r="AD81" i="280"/>
  <c r="AD82" i="280" s="1"/>
  <c r="AD106" i="280"/>
  <c r="AD107" i="280" s="1"/>
  <c r="AD109" i="280" s="1"/>
  <c r="AD156" i="273"/>
  <c r="Z14" i="265"/>
  <c r="Z42" i="282"/>
  <c r="AC138" i="280"/>
  <c r="AC67" i="280"/>
  <c r="AC61" i="288"/>
  <c r="AC20" i="286"/>
  <c r="AC57" i="273"/>
  <c r="AC26" i="282"/>
  <c r="AC38" i="288"/>
  <c r="AC43" i="286"/>
  <c r="AC15" i="275"/>
  <c r="AC20" i="275" s="1"/>
  <c r="AD17" i="275" s="1"/>
  <c r="AC84" i="282"/>
  <c r="AC13" i="288"/>
  <c r="AC79" i="273"/>
  <c r="AD80" i="273" s="1"/>
  <c r="AD58" i="273" s="1"/>
  <c r="AC73" i="282"/>
  <c r="AC55" i="288"/>
  <c r="AC32" i="286"/>
  <c r="AC18" i="285"/>
  <c r="AE152" i="273"/>
  <c r="AE153" i="273" s="1"/>
  <c r="AE18" i="288"/>
  <c r="AE2" i="275"/>
  <c r="AE2" i="285"/>
  <c r="AE122" i="273"/>
  <c r="AE123" i="273" s="1"/>
  <c r="AE17" i="280" s="1"/>
  <c r="AE42" i="288"/>
  <c r="AE2" i="288"/>
  <c r="AE2" i="273"/>
  <c r="AE90" i="273"/>
  <c r="AE91" i="273" s="1"/>
  <c r="AE111" i="273"/>
  <c r="AE112" i="273" s="1"/>
  <c r="AE11" i="285" s="1"/>
  <c r="AE12" i="285" s="1"/>
  <c r="AE32" i="273"/>
  <c r="AE33" i="273" s="1"/>
  <c r="AE2" i="265"/>
  <c r="AE2" i="278"/>
  <c r="AE2" i="280"/>
  <c r="AE96" i="273"/>
  <c r="AE97" i="273" s="1"/>
  <c r="AE75" i="273"/>
  <c r="AE2" i="286"/>
  <c r="AE2" i="282"/>
  <c r="AE4" i="277"/>
  <c r="V19" i="282"/>
  <c r="V21" i="282" s="1"/>
  <c r="AD76" i="273"/>
  <c r="AA66" i="273"/>
  <c r="AA67" i="273" s="1"/>
  <c r="AA3" i="289" s="1"/>
  <c r="AB60" i="273"/>
  <c r="AB19" i="278"/>
  <c r="AB21" i="278" s="1"/>
  <c r="AB26" i="278" s="1"/>
  <c r="AC140" i="273"/>
  <c r="AF51" i="273"/>
  <c r="AF2" i="277"/>
  <c r="AG19" i="273"/>
  <c r="AG20" i="273" s="1"/>
  <c r="AG56" i="273"/>
  <c r="AG12" i="288"/>
  <c r="AG47" i="273"/>
  <c r="AG48" i="273" s="1"/>
  <c r="AG37" i="273"/>
  <c r="AG37" i="288"/>
  <c r="AD42" i="273"/>
  <c r="AD4" i="289" s="1"/>
  <c r="AD52" i="273"/>
  <c r="AF40" i="278" l="1"/>
  <c r="AF127" i="273"/>
  <c r="AF128" i="273" s="1"/>
  <c r="AF21" i="289" s="1"/>
  <c r="AF2" i="289"/>
  <c r="AD80" i="278"/>
  <c r="AD12" i="289"/>
  <c r="AD13" i="289" s="1"/>
  <c r="AD20" i="289" s="1"/>
  <c r="AE48" i="278"/>
  <c r="AE69" i="278"/>
  <c r="AD43" i="278"/>
  <c r="AD83" i="278"/>
  <c r="AD74" i="278"/>
  <c r="AD70" i="278"/>
  <c r="AC26" i="280"/>
  <c r="AC29" i="280" s="1"/>
  <c r="R84" i="278"/>
  <c r="R85" i="278" s="1"/>
  <c r="AA71" i="278"/>
  <c r="AA75" i="278" s="1"/>
  <c r="AD24" i="280"/>
  <c r="AD59" i="278"/>
  <c r="R63" i="278"/>
  <c r="R64" i="278" s="1"/>
  <c r="R64" i="265" s="1"/>
  <c r="R30" i="265"/>
  <c r="AA62" i="278"/>
  <c r="AA53" i="278"/>
  <c r="AA49" i="278"/>
  <c r="AA50" i="278" s="1"/>
  <c r="AA50" i="288"/>
  <c r="AA51" i="288" s="1"/>
  <c r="AA54" i="288" s="1"/>
  <c r="AA57" i="288" s="1"/>
  <c r="AA64" i="288" s="1"/>
  <c r="AB157" i="273"/>
  <c r="AD85" i="280"/>
  <c r="AD25" i="280"/>
  <c r="AG151" i="273"/>
  <c r="AG24" i="273"/>
  <c r="AG25" i="273" s="1"/>
  <c r="AA42" i="282"/>
  <c r="AA14" i="265"/>
  <c r="AA3" i="282"/>
  <c r="AA3" i="285"/>
  <c r="AA3" i="278"/>
  <c r="AA3" i="273"/>
  <c r="AA3" i="286"/>
  <c r="AA3" i="275"/>
  <c r="AA3" i="280"/>
  <c r="AA50" i="273"/>
  <c r="AA3" i="265"/>
  <c r="AA3" i="288"/>
  <c r="AE22" i="285"/>
  <c r="AE13" i="285"/>
  <c r="AE13" i="265" s="1"/>
  <c r="AE52" i="273"/>
  <c r="AE42" i="273"/>
  <c r="AE4" i="289" s="1"/>
  <c r="AI5" i="282"/>
  <c r="AI5" i="278"/>
  <c r="AI5" i="265"/>
  <c r="AI5" i="288"/>
  <c r="AJ10" i="273"/>
  <c r="AI5" i="273"/>
  <c r="AI5" i="285"/>
  <c r="AI5" i="275"/>
  <c r="AI5" i="286"/>
  <c r="AI5" i="277"/>
  <c r="AI13" i="273"/>
  <c r="AI14" i="273" s="1"/>
  <c r="AI5" i="280"/>
  <c r="AD146" i="273"/>
  <c r="AC11" i="278"/>
  <c r="AC13" i="278" s="1"/>
  <c r="AC25" i="278" s="1"/>
  <c r="AD4" i="280"/>
  <c r="AD4" i="285"/>
  <c r="AD4" i="282"/>
  <c r="AD4" i="278"/>
  <c r="AD4" i="265"/>
  <c r="AD4" i="288"/>
  <c r="AD4" i="273"/>
  <c r="AD4" i="275"/>
  <c r="AD4" i="286"/>
  <c r="AG51" i="273"/>
  <c r="AG2" i="277"/>
  <c r="AF4" i="277"/>
  <c r="AD140" i="273"/>
  <c r="AC19" i="278"/>
  <c r="AC21" i="278" s="1"/>
  <c r="AC26" i="278" s="1"/>
  <c r="AB66" i="273"/>
  <c r="AB67" i="273" s="1"/>
  <c r="AB3" i="289" s="1"/>
  <c r="AC60" i="273"/>
  <c r="AD67" i="280"/>
  <c r="AD138" i="280"/>
  <c r="AD84" i="282"/>
  <c r="AD13" i="288"/>
  <c r="AD15" i="275"/>
  <c r="AD20" i="275" s="1"/>
  <c r="AE17" i="275" s="1"/>
  <c r="AD73" i="282"/>
  <c r="AD61" i="288"/>
  <c r="AD32" i="286"/>
  <c r="AD18" i="285"/>
  <c r="AD55" i="288"/>
  <c r="AD20" i="286"/>
  <c r="AD57" i="273"/>
  <c r="AD26" i="282"/>
  <c r="AD38" i="288"/>
  <c r="AD43" i="286"/>
  <c r="AD79" i="273"/>
  <c r="AE80" i="273" s="1"/>
  <c r="AE58" i="273" s="1"/>
  <c r="V30" i="282"/>
  <c r="V31" i="282" s="1"/>
  <c r="W28" i="282" s="1"/>
  <c r="V43" i="282"/>
  <c r="AE56" i="288"/>
  <c r="AE139" i="273"/>
  <c r="AE134" i="273"/>
  <c r="AE33" i="278"/>
  <c r="AE155" i="273"/>
  <c r="AE12" i="278"/>
  <c r="AE20" i="278"/>
  <c r="AE41" i="278"/>
  <c r="AE42" i="278" s="1"/>
  <c r="AE145" i="273"/>
  <c r="AE38" i="273"/>
  <c r="AF39" i="273" s="1"/>
  <c r="AF41" i="273" s="1"/>
  <c r="AE144" i="273"/>
  <c r="AE100" i="273"/>
  <c r="AF101" i="273" s="1"/>
  <c r="AF59" i="273" s="1"/>
  <c r="AE20" i="282"/>
  <c r="AE15" i="286"/>
  <c r="AE49" i="280"/>
  <c r="AE76" i="288"/>
  <c r="AE81" i="280"/>
  <c r="AE82" i="280" s="1"/>
  <c r="AE106" i="280"/>
  <c r="AE107" i="280" s="1"/>
  <c r="AE109" i="280" s="1"/>
  <c r="AE156" i="273"/>
  <c r="AH47" i="273"/>
  <c r="AH48" i="273" s="1"/>
  <c r="AH37" i="273"/>
  <c r="AH56" i="273"/>
  <c r="AH12" i="288"/>
  <c r="AH37" i="288"/>
  <c r="AH19" i="273"/>
  <c r="AH20" i="273" s="1"/>
  <c r="AF96" i="273"/>
  <c r="AF97" i="273" s="1"/>
  <c r="AF75" i="273"/>
  <c r="AF2" i="286"/>
  <c r="AF2" i="282"/>
  <c r="AF90" i="273"/>
  <c r="AF91" i="273" s="1"/>
  <c r="AF32" i="273"/>
  <c r="AF33" i="273" s="1"/>
  <c r="AF2" i="275"/>
  <c r="AF111" i="273"/>
  <c r="AF112" i="273" s="1"/>
  <c r="AF11" i="285" s="1"/>
  <c r="AF12" i="285" s="1"/>
  <c r="AF2" i="265"/>
  <c r="AF2" i="278"/>
  <c r="AF122" i="273"/>
  <c r="AF123" i="273" s="1"/>
  <c r="AF17" i="280" s="1"/>
  <c r="AF152" i="273"/>
  <c r="AF153" i="273" s="1"/>
  <c r="AF42" i="288"/>
  <c r="AF2" i="288"/>
  <c r="AF2" i="273"/>
  <c r="AF18" i="288"/>
  <c r="AF2" i="280"/>
  <c r="AF2" i="285"/>
  <c r="AB27" i="278"/>
  <c r="AB32" i="278" s="1"/>
  <c r="AB34" i="278" s="1"/>
  <c r="AC138" i="273"/>
  <c r="AD135" i="273"/>
  <c r="AD10" i="265"/>
  <c r="AE76" i="273"/>
  <c r="AB59" i="265"/>
  <c r="AB60" i="265" s="1"/>
  <c r="AC20" i="285"/>
  <c r="AC23" i="285" s="1"/>
  <c r="AE80" i="278" l="1"/>
  <c r="AE12" i="289"/>
  <c r="AE13" i="289" s="1"/>
  <c r="AE20" i="289" s="1"/>
  <c r="AG127" i="273"/>
  <c r="AG128" i="273" s="1"/>
  <c r="AG21" i="289" s="1"/>
  <c r="AG2" i="289"/>
  <c r="S82" i="278"/>
  <c r="S73" i="278" s="1"/>
  <c r="R69" i="265"/>
  <c r="AF48" i="278"/>
  <c r="AF69" i="278"/>
  <c r="AE43" i="278"/>
  <c r="AE83" i="278"/>
  <c r="AE70" i="278"/>
  <c r="AE74" i="278"/>
  <c r="AD26" i="280"/>
  <c r="AD29" i="280" s="1"/>
  <c r="AB71" i="278"/>
  <c r="AB75" i="278" s="1"/>
  <c r="AA54" i="278"/>
  <c r="AE24" i="280"/>
  <c r="AE59" i="278"/>
  <c r="S61" i="278"/>
  <c r="AB62" i="278"/>
  <c r="AB49" i="278"/>
  <c r="AB50" i="278" s="1"/>
  <c r="AB53" i="278"/>
  <c r="AC157" i="273"/>
  <c r="AB50" i="288"/>
  <c r="AB51" i="288" s="1"/>
  <c r="AB54" i="288" s="1"/>
  <c r="AB57" i="288" s="1"/>
  <c r="AB64" i="288" s="1"/>
  <c r="AE85" i="280"/>
  <c r="AE25" i="280"/>
  <c r="AC59" i="265"/>
  <c r="AC60" i="265" s="1"/>
  <c r="AD20" i="285"/>
  <c r="AE138" i="280"/>
  <c r="AE67" i="280"/>
  <c r="AE26" i="282"/>
  <c r="AE38" i="288"/>
  <c r="AE43" i="286"/>
  <c r="AE15" i="275"/>
  <c r="AE20" i="275" s="1"/>
  <c r="AF17" i="275" s="1"/>
  <c r="AE61" i="288"/>
  <c r="AE20" i="286"/>
  <c r="AE57" i="273"/>
  <c r="AE73" i="282"/>
  <c r="AE55" i="288"/>
  <c r="AE32" i="286"/>
  <c r="AE18" i="285"/>
  <c r="AE84" i="282"/>
  <c r="AE13" i="288"/>
  <c r="AE79" i="273"/>
  <c r="AF80" i="273" s="1"/>
  <c r="AF58" i="273" s="1"/>
  <c r="AE135" i="273"/>
  <c r="AD138" i="273"/>
  <c r="AB9" i="265"/>
  <c r="AB11" i="265" s="1"/>
  <c r="AF49" i="280"/>
  <c r="AF76" i="288"/>
  <c r="AF15" i="286"/>
  <c r="AF100" i="273"/>
  <c r="AG101" i="273" s="1"/>
  <c r="AG59" i="273" s="1"/>
  <c r="AF20" i="282"/>
  <c r="AF56" i="288"/>
  <c r="AF139" i="273"/>
  <c r="AF134" i="273"/>
  <c r="AF41" i="278"/>
  <c r="AF42" i="278" s="1"/>
  <c r="AF155" i="273"/>
  <c r="AF12" i="278"/>
  <c r="AF20" i="278"/>
  <c r="AF145" i="273"/>
  <c r="AF33" i="278"/>
  <c r="AH2" i="277"/>
  <c r="AH51" i="273"/>
  <c r="AF52" i="273"/>
  <c r="AF42" i="273"/>
  <c r="AF4" i="289" s="1"/>
  <c r="AE10" i="265"/>
  <c r="AC66" i="273"/>
  <c r="AC67" i="273" s="1"/>
  <c r="AC3" i="289" s="1"/>
  <c r="AD60" i="273"/>
  <c r="AG4" i="277"/>
  <c r="AC27" i="278"/>
  <c r="AC32" i="278" s="1"/>
  <c r="AC34" i="278" s="1"/>
  <c r="AI37" i="273"/>
  <c r="AI19" i="273"/>
  <c r="AI20" i="273" s="1"/>
  <c r="AI12" i="288"/>
  <c r="AI47" i="273"/>
  <c r="AI48" i="273" s="1"/>
  <c r="AI37" i="288"/>
  <c r="AI56" i="273"/>
  <c r="AJ5" i="288"/>
  <c r="AJ5" i="280"/>
  <c r="AJ5" i="282"/>
  <c r="AJ13" i="273"/>
  <c r="AJ14" i="273" s="1"/>
  <c r="AJ5" i="265"/>
  <c r="AK10" i="273"/>
  <c r="AJ5" i="277"/>
  <c r="AJ5" i="285"/>
  <c r="AJ5" i="275"/>
  <c r="AJ5" i="273"/>
  <c r="AJ5" i="278"/>
  <c r="AJ5" i="286"/>
  <c r="AE4" i="285"/>
  <c r="AE4" i="278"/>
  <c r="AE4" i="286"/>
  <c r="AE4" i="282"/>
  <c r="AE4" i="275"/>
  <c r="AE4" i="288"/>
  <c r="AE4" i="265"/>
  <c r="AE4" i="273"/>
  <c r="AE4" i="280"/>
  <c r="AF81" i="280"/>
  <c r="AF82" i="280" s="1"/>
  <c r="AF106" i="280"/>
  <c r="AF107" i="280" s="1"/>
  <c r="AF109" i="280" s="1"/>
  <c r="AF156" i="273"/>
  <c r="AF13" i="285"/>
  <c r="AF13" i="265" s="1"/>
  <c r="AF22" i="285"/>
  <c r="AF38" i="273"/>
  <c r="AG39" i="273" s="1"/>
  <c r="AG41" i="273" s="1"/>
  <c r="AF144" i="273"/>
  <c r="AH151" i="273"/>
  <c r="AH24" i="273"/>
  <c r="AH25" i="273" s="1"/>
  <c r="W19" i="282"/>
  <c r="W21" i="282" s="1"/>
  <c r="AD23" i="285"/>
  <c r="AB3" i="286"/>
  <c r="AB3" i="273"/>
  <c r="AB3" i="282"/>
  <c r="AB3" i="275"/>
  <c r="AB3" i="265"/>
  <c r="AB3" i="278"/>
  <c r="AB3" i="288"/>
  <c r="AB3" i="280"/>
  <c r="AB50" i="273"/>
  <c r="AB3" i="285"/>
  <c r="AD19" i="278"/>
  <c r="AD21" i="278" s="1"/>
  <c r="AD26" i="278" s="1"/>
  <c r="AE140" i="273"/>
  <c r="AD11" i="278"/>
  <c r="AD13" i="278" s="1"/>
  <c r="AD25" i="278" s="1"/>
  <c r="AE146" i="273"/>
  <c r="AF76" i="273"/>
  <c r="AG152" i="273"/>
  <c r="AG153" i="273" s="1"/>
  <c r="AG75" i="273"/>
  <c r="AG2" i="286"/>
  <c r="AG2" i="282"/>
  <c r="AG18" i="288"/>
  <c r="AG2" i="275"/>
  <c r="AG2" i="280"/>
  <c r="AG90" i="273"/>
  <c r="AG91" i="273" s="1"/>
  <c r="AG2" i="288"/>
  <c r="AG2" i="273"/>
  <c r="AG122" i="273"/>
  <c r="AG123" i="273" s="1"/>
  <c r="AG17" i="280" s="1"/>
  <c r="AG42" i="288"/>
  <c r="AG96" i="273"/>
  <c r="AG97" i="273" s="1"/>
  <c r="AG111" i="273"/>
  <c r="AG112" i="273" s="1"/>
  <c r="AG11" i="285" s="1"/>
  <c r="AG12" i="285" s="1"/>
  <c r="AG32" i="273"/>
  <c r="AG33" i="273" s="1"/>
  <c r="AG2" i="265"/>
  <c r="AG2" i="285"/>
  <c r="AG2" i="278"/>
  <c r="AH127" i="273" l="1"/>
  <c r="AH128" i="273" s="1"/>
  <c r="AH21" i="289" s="1"/>
  <c r="AH2" i="289"/>
  <c r="AE26" i="280"/>
  <c r="AE29" i="280" s="1"/>
  <c r="AF80" i="278"/>
  <c r="AF12" i="289"/>
  <c r="AF13" i="289" s="1"/>
  <c r="AF20" i="289" s="1"/>
  <c r="AG40" i="278" s="1"/>
  <c r="AG48" i="278"/>
  <c r="AG69" i="278"/>
  <c r="AF43" i="278"/>
  <c r="AF83" i="278"/>
  <c r="AF74" i="278"/>
  <c r="AF70" i="278"/>
  <c r="AC71" i="278"/>
  <c r="AC75" i="278" s="1"/>
  <c r="AB54" i="278"/>
  <c r="S52" i="278"/>
  <c r="S55" i="278" s="1"/>
  <c r="S76" i="278"/>
  <c r="S77" i="278" s="1"/>
  <c r="S31" i="265" s="1"/>
  <c r="AF24" i="280"/>
  <c r="AF59" i="278"/>
  <c r="S30" i="265"/>
  <c r="AC62" i="278"/>
  <c r="AC53" i="278"/>
  <c r="AC49" i="278"/>
  <c r="AC50" i="278" s="1"/>
  <c r="AD27" i="278"/>
  <c r="AD32" i="278" s="1"/>
  <c r="AD34" i="278" s="1"/>
  <c r="AD9" i="265" s="1"/>
  <c r="AD11" i="265" s="1"/>
  <c r="AD157" i="273"/>
  <c r="AC50" i="288"/>
  <c r="AC51" i="288" s="1"/>
  <c r="AC54" i="288" s="1"/>
  <c r="AC57" i="288" s="1"/>
  <c r="AC64" i="288" s="1"/>
  <c r="AF85" i="280"/>
  <c r="AF25" i="280"/>
  <c r="AF26" i="280" s="1"/>
  <c r="AF29" i="280" s="1"/>
  <c r="AG15" i="286"/>
  <c r="AG20" i="282"/>
  <c r="AG100" i="273"/>
  <c r="AH101" i="273" s="1"/>
  <c r="AH59" i="273" s="1"/>
  <c r="AF138" i="280"/>
  <c r="AF67" i="280"/>
  <c r="AF73" i="282"/>
  <c r="AF61" i="288"/>
  <c r="AF20" i="286"/>
  <c r="AF57" i="273"/>
  <c r="AF55" i="288"/>
  <c r="AF32" i="286"/>
  <c r="AF18" i="285"/>
  <c r="AF26" i="282"/>
  <c r="AF13" i="288"/>
  <c r="AF15" i="275"/>
  <c r="AF20" i="275" s="1"/>
  <c r="AG17" i="275" s="1"/>
  <c r="AF84" i="282"/>
  <c r="AF38" i="288"/>
  <c r="AF43" i="286"/>
  <c r="AF79" i="273"/>
  <c r="AG80" i="273" s="1"/>
  <c r="AG58" i="273" s="1"/>
  <c r="AF146" i="273"/>
  <c r="AE11" i="278"/>
  <c r="AE13" i="278" s="1"/>
  <c r="AE25" i="278" s="1"/>
  <c r="AE19" i="278"/>
  <c r="AE21" i="278" s="1"/>
  <c r="AE26" i="278" s="1"/>
  <c r="AF140" i="273"/>
  <c r="W43" i="282"/>
  <c r="W30" i="282"/>
  <c r="W31" i="282" s="1"/>
  <c r="X28" i="282" s="1"/>
  <c r="AH42" i="288"/>
  <c r="AH2" i="288"/>
  <c r="AH2" i="273"/>
  <c r="AH122" i="273"/>
  <c r="AH123" i="273" s="1"/>
  <c r="AH17" i="280" s="1"/>
  <c r="AH152" i="273"/>
  <c r="AH153" i="273" s="1"/>
  <c r="AH18" i="288"/>
  <c r="AH2" i="275"/>
  <c r="AH2" i="280"/>
  <c r="AH96" i="273"/>
  <c r="AH97" i="273" s="1"/>
  <c r="AH75" i="273"/>
  <c r="AH76" i="273" s="1"/>
  <c r="AH2" i="286"/>
  <c r="AH2" i="282"/>
  <c r="AH90" i="273"/>
  <c r="AH91" i="273" s="1"/>
  <c r="AH111" i="273"/>
  <c r="AH112" i="273" s="1"/>
  <c r="AH11" i="285" s="1"/>
  <c r="AH12" i="285" s="1"/>
  <c r="AH32" i="273"/>
  <c r="AH33" i="273" s="1"/>
  <c r="AH2" i="265"/>
  <c r="AH2" i="285"/>
  <c r="AH2" i="278"/>
  <c r="AG76" i="273"/>
  <c r="AG52" i="273"/>
  <c r="AG42" i="273"/>
  <c r="AG4" i="289" s="1"/>
  <c r="AC3" i="282"/>
  <c r="AC50" i="273"/>
  <c r="AC3" i="265"/>
  <c r="AC3" i="280"/>
  <c r="AC3" i="286"/>
  <c r="AC3" i="275"/>
  <c r="AC3" i="285"/>
  <c r="AC3" i="278"/>
  <c r="AC3" i="273"/>
  <c r="AC3" i="288"/>
  <c r="AF4" i="275"/>
  <c r="AF4" i="282"/>
  <c r="AF4" i="288"/>
  <c r="AF4" i="273"/>
  <c r="AF4" i="265"/>
  <c r="AF4" i="285"/>
  <c r="AF4" i="280"/>
  <c r="AF4" i="286"/>
  <c r="AF4" i="278"/>
  <c r="AH4" i="277"/>
  <c r="AG13" i="285"/>
  <c r="AG13" i="265" s="1"/>
  <c r="AG22" i="285"/>
  <c r="AG144" i="273"/>
  <c r="AG38" i="273"/>
  <c r="AH39" i="273" s="1"/>
  <c r="AH41" i="273" s="1"/>
  <c r="AG145" i="273"/>
  <c r="AG33" i="278"/>
  <c r="AG56" i="288"/>
  <c r="AG139" i="273"/>
  <c r="AG134" i="273"/>
  <c r="AG41" i="278"/>
  <c r="AG42" i="278" s="1"/>
  <c r="AG155" i="273"/>
  <c r="AG12" i="278"/>
  <c r="AG20" i="278"/>
  <c r="AG49" i="280"/>
  <c r="AG76" i="288"/>
  <c r="AG81" i="280"/>
  <c r="AG82" i="280" s="1"/>
  <c r="AG106" i="280"/>
  <c r="AG107" i="280" s="1"/>
  <c r="AG109" i="280" s="1"/>
  <c r="AG156" i="273"/>
  <c r="AD59" i="265"/>
  <c r="AD60" i="265" s="1"/>
  <c r="AE20" i="285"/>
  <c r="AE23" i="285" s="1"/>
  <c r="AK5" i="285"/>
  <c r="AK5" i="280"/>
  <c r="AK5" i="288"/>
  <c r="AK5" i="286"/>
  <c r="AK5" i="265"/>
  <c r="AK13" i="273"/>
  <c r="AK14" i="273" s="1"/>
  <c r="AK5" i="282"/>
  <c r="AL10" i="273"/>
  <c r="AK5" i="273"/>
  <c r="AK5" i="277"/>
  <c r="AK5" i="275"/>
  <c r="AK5" i="278"/>
  <c r="AJ37" i="288"/>
  <c r="AJ37" i="273"/>
  <c r="AJ12" i="288"/>
  <c r="AJ56" i="273"/>
  <c r="AJ47" i="273"/>
  <c r="AJ48" i="273" s="1"/>
  <c r="AJ19" i="273"/>
  <c r="AJ20" i="273" s="1"/>
  <c r="AI2" i="277"/>
  <c r="AI51" i="273"/>
  <c r="AI24" i="273"/>
  <c r="AI25" i="273" s="1"/>
  <c r="AI151" i="273"/>
  <c r="AC9" i="265"/>
  <c r="AC11" i="265" s="1"/>
  <c r="AD66" i="273"/>
  <c r="AD67" i="273" s="1"/>
  <c r="AD3" i="289" s="1"/>
  <c r="AE60" i="273"/>
  <c r="AF10" i="265"/>
  <c r="AB42" i="282"/>
  <c r="AB14" i="265"/>
  <c r="AF135" i="273"/>
  <c r="AE138" i="273"/>
  <c r="AH40" i="278" l="1"/>
  <c r="AI40" i="278"/>
  <c r="AI127" i="273"/>
  <c r="AI128" i="273" s="1"/>
  <c r="AI21" i="289" s="1"/>
  <c r="AI2" i="289"/>
  <c r="AG80" i="278"/>
  <c r="AG12" i="289"/>
  <c r="AG13" i="289" s="1"/>
  <c r="AG20" i="289" s="1"/>
  <c r="AH80" i="278"/>
  <c r="AH12" i="289"/>
  <c r="AH13" i="289" s="1"/>
  <c r="AH20" i="289" s="1"/>
  <c r="AG43" i="278"/>
  <c r="AG83" i="278"/>
  <c r="AG70" i="278"/>
  <c r="AG74" i="278"/>
  <c r="S84" i="278"/>
  <c r="S85" i="278" s="1"/>
  <c r="AH48" i="278"/>
  <c r="AH69" i="278"/>
  <c r="AC54" i="278"/>
  <c r="AD71" i="278"/>
  <c r="AD75" i="278" s="1"/>
  <c r="S63" i="278"/>
  <c r="S64" i="278" s="1"/>
  <c r="S64" i="265" s="1"/>
  <c r="AH24" i="280"/>
  <c r="AH59" i="278"/>
  <c r="AG24" i="280"/>
  <c r="AG59" i="278"/>
  <c r="AD62" i="278"/>
  <c r="AD53" i="278"/>
  <c r="AD49" i="278"/>
  <c r="AD50" i="278" s="1"/>
  <c r="AD50" i="288"/>
  <c r="AD51" i="288" s="1"/>
  <c r="AD54" i="288" s="1"/>
  <c r="AD57" i="288" s="1"/>
  <c r="AD64" i="288" s="1"/>
  <c r="AE157" i="273"/>
  <c r="AG85" i="280"/>
  <c r="AG25" i="280"/>
  <c r="AE59" i="265"/>
  <c r="AE60" i="265" s="1"/>
  <c r="AF20" i="285"/>
  <c r="AH138" i="280"/>
  <c r="AH67" i="280"/>
  <c r="AH61" i="288"/>
  <c r="AH20" i="286"/>
  <c r="AH57" i="273"/>
  <c r="AH73" i="282"/>
  <c r="AH55" i="288"/>
  <c r="AH32" i="286"/>
  <c r="AH18" i="285"/>
  <c r="AH84" i="282"/>
  <c r="AH13" i="288"/>
  <c r="AH15" i="275"/>
  <c r="AH26" i="282"/>
  <c r="AH38" i="288"/>
  <c r="AH43" i="286"/>
  <c r="AH79" i="273"/>
  <c r="AI80" i="273" s="1"/>
  <c r="AI58" i="273" s="1"/>
  <c r="AG135" i="273"/>
  <c r="AF138" i="273"/>
  <c r="AD3" i="286"/>
  <c r="AD3" i="275"/>
  <c r="AD50" i="273"/>
  <c r="AD3" i="265"/>
  <c r="AD3" i="282"/>
  <c r="AD3" i="285"/>
  <c r="AD3" i="288"/>
  <c r="AD3" i="278"/>
  <c r="AD3" i="273"/>
  <c r="AD3" i="280"/>
  <c r="AC42" i="282"/>
  <c r="AC14" i="265"/>
  <c r="AI18" i="288"/>
  <c r="AI2" i="282"/>
  <c r="AI2" i="273"/>
  <c r="AI152" i="273"/>
  <c r="AI153" i="273" s="1"/>
  <c r="AI96" i="273"/>
  <c r="AI97" i="273" s="1"/>
  <c r="AI75" i="273"/>
  <c r="AI2" i="285"/>
  <c r="AI2" i="275"/>
  <c r="AI122" i="273"/>
  <c r="AI123" i="273" s="1"/>
  <c r="AI17" i="280" s="1"/>
  <c r="AI42" i="288"/>
  <c r="AI90" i="273"/>
  <c r="AI91" i="273" s="1"/>
  <c r="AI111" i="273"/>
  <c r="AI112" i="273" s="1"/>
  <c r="AI11" i="285" s="1"/>
  <c r="AI12" i="285" s="1"/>
  <c r="AI32" i="273"/>
  <c r="AI33" i="273" s="1"/>
  <c r="AI2" i="265"/>
  <c r="AI2" i="280"/>
  <c r="AI2" i="278"/>
  <c r="AI2" i="288"/>
  <c r="AI2" i="286"/>
  <c r="AI4" i="277"/>
  <c r="AJ51" i="273"/>
  <c r="AJ2" i="277"/>
  <c r="AD14" i="265"/>
  <c r="AD42" i="282"/>
  <c r="AG10" i="265"/>
  <c r="AH52" i="273"/>
  <c r="AH42" i="273"/>
  <c r="AH4" i="289" s="1"/>
  <c r="AG4" i="288"/>
  <c r="AG4" i="273"/>
  <c r="AG4" i="265"/>
  <c r="AG4" i="285"/>
  <c r="AG4" i="278"/>
  <c r="AG4" i="286"/>
  <c r="AG4" i="282"/>
  <c r="AG4" i="275"/>
  <c r="AG4" i="280"/>
  <c r="AG67" i="280"/>
  <c r="AG138" i="280"/>
  <c r="AG73" i="282"/>
  <c r="AG61" i="288"/>
  <c r="AG20" i="286"/>
  <c r="AG57" i="273"/>
  <c r="AG55" i="288"/>
  <c r="AG32" i="286"/>
  <c r="AG18" i="285"/>
  <c r="AG26" i="282"/>
  <c r="AG13" i="288"/>
  <c r="AG79" i="273"/>
  <c r="AH80" i="273" s="1"/>
  <c r="AH58" i="273" s="1"/>
  <c r="AG84" i="282"/>
  <c r="AG38" i="288"/>
  <c r="AG43" i="286"/>
  <c r="AG15" i="275"/>
  <c r="AG20" i="275" s="1"/>
  <c r="AH17" i="275" s="1"/>
  <c r="AH38" i="273"/>
  <c r="AI39" i="273" s="1"/>
  <c r="AI41" i="273" s="1"/>
  <c r="AH144" i="273"/>
  <c r="AH100" i="273"/>
  <c r="AI101" i="273" s="1"/>
  <c r="AI59" i="273" s="1"/>
  <c r="AH15" i="286"/>
  <c r="AH20" i="282"/>
  <c r="AH155" i="273"/>
  <c r="AH145" i="273"/>
  <c r="AH33" i="278"/>
  <c r="AH139" i="273"/>
  <c r="AH134" i="273"/>
  <c r="AH56" i="288"/>
  <c r="AH41" i="278"/>
  <c r="AH12" i="278"/>
  <c r="AH20" i="278"/>
  <c r="AH81" i="280"/>
  <c r="AH82" i="280" s="1"/>
  <c r="AH106" i="280"/>
  <c r="AH107" i="280" s="1"/>
  <c r="AH109" i="280" s="1"/>
  <c r="AH156" i="273"/>
  <c r="AE27" i="278"/>
  <c r="AE32" i="278" s="1"/>
  <c r="AE34" i="278" s="1"/>
  <c r="AE66" i="273"/>
  <c r="AE67" i="273" s="1"/>
  <c r="AE3" i="289" s="1"/>
  <c r="AF60" i="273"/>
  <c r="AJ24" i="273"/>
  <c r="AJ25" i="273" s="1"/>
  <c r="AJ151" i="273"/>
  <c r="AL5" i="282"/>
  <c r="AL5" i="288"/>
  <c r="AL5" i="280"/>
  <c r="AL5" i="286"/>
  <c r="AL13" i="273"/>
  <c r="AL14" i="273" s="1"/>
  <c r="AL5" i="265"/>
  <c r="AL5" i="275"/>
  <c r="AL5" i="273"/>
  <c r="AL5" i="278"/>
  <c r="AM10" i="273"/>
  <c r="AL5" i="277"/>
  <c r="AL5" i="285"/>
  <c r="AK47" i="273"/>
  <c r="AK48" i="273" s="1"/>
  <c r="AK12" i="288"/>
  <c r="AK56" i="273"/>
  <c r="AK19" i="273"/>
  <c r="AK20" i="273" s="1"/>
  <c r="AK37" i="288"/>
  <c r="AK37" i="273"/>
  <c r="AH13" i="285"/>
  <c r="AH13" i="265" s="1"/>
  <c r="AH22" i="285"/>
  <c r="AI76" i="273"/>
  <c r="AH49" i="280"/>
  <c r="AH76" i="288"/>
  <c r="X19" i="282"/>
  <c r="X21" i="282" s="1"/>
  <c r="AG140" i="273"/>
  <c r="AF19" i="278"/>
  <c r="AF21" i="278" s="1"/>
  <c r="AF26" i="278" s="1"/>
  <c r="AG146" i="273"/>
  <c r="AF11" i="278"/>
  <c r="AF13" i="278" s="1"/>
  <c r="AF25" i="278" s="1"/>
  <c r="AF23" i="285"/>
  <c r="AH42" i="278" l="1"/>
  <c r="AH43" i="278" s="1"/>
  <c r="AH10" i="265" s="1"/>
  <c r="AJ40" i="278"/>
  <c r="AI80" i="278"/>
  <c r="AI12" i="289"/>
  <c r="AI13" i="289" s="1"/>
  <c r="AI20" i="289" s="1"/>
  <c r="AJ127" i="273"/>
  <c r="AJ128" i="273" s="1"/>
  <c r="AJ21" i="289" s="1"/>
  <c r="AJ2" i="289"/>
  <c r="T61" i="278"/>
  <c r="T52" i="278" s="1"/>
  <c r="T55" i="278" s="1"/>
  <c r="T63" i="278" s="1"/>
  <c r="T64" i="278" s="1"/>
  <c r="T64" i="265" s="1"/>
  <c r="AH83" i="278"/>
  <c r="AH70" i="278"/>
  <c r="AI48" i="278"/>
  <c r="AI69" i="278"/>
  <c r="T82" i="278"/>
  <c r="T73" i="278" s="1"/>
  <c r="T76" i="278" s="1"/>
  <c r="T77" i="278" s="1"/>
  <c r="T31" i="265" s="1"/>
  <c r="S69" i="265"/>
  <c r="AE71" i="278"/>
  <c r="AE75" i="278" s="1"/>
  <c r="AD54" i="278"/>
  <c r="AI24" i="280"/>
  <c r="AI59" i="278"/>
  <c r="AG26" i="280"/>
  <c r="AG29" i="280" s="1"/>
  <c r="T30" i="265"/>
  <c r="AE62" i="278"/>
  <c r="AE53" i="278"/>
  <c r="AE49" i="278"/>
  <c r="AE50" i="278" s="1"/>
  <c r="AF157" i="273"/>
  <c r="AE50" i="288"/>
  <c r="AE51" i="288" s="1"/>
  <c r="AE54" i="288" s="1"/>
  <c r="AE57" i="288" s="1"/>
  <c r="AE64" i="288" s="1"/>
  <c r="AF27" i="278"/>
  <c r="AF32" i="278" s="1"/>
  <c r="AF34" i="278" s="1"/>
  <c r="AH85" i="280"/>
  <c r="AH25" i="280"/>
  <c r="X30" i="282"/>
  <c r="X31" i="282" s="1"/>
  <c r="Y28" i="282" s="1"/>
  <c r="X43" i="282"/>
  <c r="AI138" i="280"/>
  <c r="AI67" i="280"/>
  <c r="AI84" i="282"/>
  <c r="AI38" i="288"/>
  <c r="AI43" i="286"/>
  <c r="AI15" i="275"/>
  <c r="AI61" i="288"/>
  <c r="AI20" i="286"/>
  <c r="AI57" i="273"/>
  <c r="AI73" i="282"/>
  <c r="AI55" i="288"/>
  <c r="AI32" i="286"/>
  <c r="AI18" i="285"/>
  <c r="AI26" i="282"/>
  <c r="AI13" i="288"/>
  <c r="AI79" i="273"/>
  <c r="AJ80" i="273" s="1"/>
  <c r="AJ58" i="273" s="1"/>
  <c r="AK51" i="273"/>
  <c r="AK2" i="277"/>
  <c r="AL37" i="288"/>
  <c r="AL47" i="273"/>
  <c r="AL48" i="273" s="1"/>
  <c r="AL37" i="273"/>
  <c r="AL56" i="273"/>
  <c r="AL19" i="273"/>
  <c r="AL20" i="273" s="1"/>
  <c r="AL12" i="288"/>
  <c r="AE3" i="285"/>
  <c r="AE3" i="282"/>
  <c r="AE50" i="273"/>
  <c r="AE3" i="265"/>
  <c r="AE3" i="275"/>
  <c r="AE3" i="288"/>
  <c r="AE3" i="286"/>
  <c r="AE3" i="280"/>
  <c r="AE3" i="273"/>
  <c r="AE3" i="278"/>
  <c r="AI52" i="273"/>
  <c r="AI42" i="273"/>
  <c r="AI4" i="289" s="1"/>
  <c r="AI22" i="285"/>
  <c r="AI13" i="285"/>
  <c r="AI13" i="265" s="1"/>
  <c r="AI81" i="280"/>
  <c r="AI82" i="280" s="1"/>
  <c r="AI106" i="280"/>
  <c r="AI107" i="280" s="1"/>
  <c r="AI109" i="280" s="1"/>
  <c r="AI156" i="273"/>
  <c r="AH20" i="275"/>
  <c r="AI17" i="275" s="1"/>
  <c r="AF59" i="265"/>
  <c r="AF60" i="265" s="1"/>
  <c r="AG20" i="285"/>
  <c r="AG23" i="285" s="1"/>
  <c r="AH146" i="273"/>
  <c r="AG11" i="278"/>
  <c r="AG13" i="278" s="1"/>
  <c r="AG25" i="278" s="1"/>
  <c r="AG19" i="278"/>
  <c r="AG21" i="278" s="1"/>
  <c r="AG26" i="278" s="1"/>
  <c r="AH140" i="273"/>
  <c r="AK24" i="273"/>
  <c r="AK25" i="273" s="1"/>
  <c r="AK151" i="273"/>
  <c r="AN10" i="273"/>
  <c r="AM5" i="282"/>
  <c r="AM5" i="278"/>
  <c r="AM5" i="285"/>
  <c r="AM5" i="277"/>
  <c r="AM5" i="275"/>
  <c r="AM5" i="286"/>
  <c r="AM5" i="265"/>
  <c r="AM13" i="273"/>
  <c r="AM14" i="273" s="1"/>
  <c r="AM5" i="280"/>
  <c r="AM5" i="288"/>
  <c r="AM5" i="273"/>
  <c r="AJ18" i="288"/>
  <c r="AJ2" i="282"/>
  <c r="AJ2" i="273"/>
  <c r="AJ122" i="273"/>
  <c r="AJ123" i="273" s="1"/>
  <c r="AJ17" i="280" s="1"/>
  <c r="AJ152" i="273"/>
  <c r="AJ153" i="273" s="1"/>
  <c r="AJ96" i="273"/>
  <c r="AJ97" i="273" s="1"/>
  <c r="AJ75" i="273"/>
  <c r="AJ2" i="288"/>
  <c r="AJ2" i="286"/>
  <c r="AJ42" i="288"/>
  <c r="AJ90" i="273"/>
  <c r="AJ91" i="273" s="1"/>
  <c r="AJ111" i="273"/>
  <c r="AJ112" i="273" s="1"/>
  <c r="AJ11" i="285" s="1"/>
  <c r="AJ12" i="285" s="1"/>
  <c r="AJ32" i="273"/>
  <c r="AJ33" i="273" s="1"/>
  <c r="AJ2" i="265"/>
  <c r="AJ2" i="278"/>
  <c r="AJ2" i="285"/>
  <c r="AJ2" i="280"/>
  <c r="AJ2" i="275"/>
  <c r="AF66" i="273"/>
  <c r="AF67" i="273" s="1"/>
  <c r="AF3" i="289" s="1"/>
  <c r="AG60" i="273"/>
  <c r="AE9" i="265"/>
  <c r="AE11" i="265" s="1"/>
  <c r="AH4" i="286"/>
  <c r="AH4" i="282"/>
  <c r="AH4" i="275"/>
  <c r="AH4" i="280"/>
  <c r="AH4" i="288"/>
  <c r="AH4" i="273"/>
  <c r="AH4" i="265"/>
  <c r="AH4" i="285"/>
  <c r="AH4" i="278"/>
  <c r="AJ4" i="277"/>
  <c r="AI144" i="273"/>
  <c r="AI38" i="273"/>
  <c r="AJ39" i="273" s="1"/>
  <c r="AJ41" i="273" s="1"/>
  <c r="AI20" i="282"/>
  <c r="AI15" i="286"/>
  <c r="AI100" i="273"/>
  <c r="AJ101" i="273" s="1"/>
  <c r="AJ59" i="273" s="1"/>
  <c r="AI49" i="280"/>
  <c r="AI76" i="288"/>
  <c r="AI145" i="273"/>
  <c r="AI33" i="278"/>
  <c r="AI12" i="278"/>
  <c r="AI20" i="278"/>
  <c r="AI56" i="288"/>
  <c r="AI41" i="278"/>
  <c r="AI42" i="278" s="1"/>
  <c r="AI155" i="273"/>
  <c r="AI139" i="273"/>
  <c r="AI134" i="273"/>
  <c r="AH135" i="273"/>
  <c r="AG138" i="273"/>
  <c r="AH74" i="278" l="1"/>
  <c r="AK127" i="273"/>
  <c r="AK128" i="273" s="1"/>
  <c r="AK21" i="289" s="1"/>
  <c r="AK2" i="289"/>
  <c r="AH26" i="280"/>
  <c r="T84" i="278"/>
  <c r="T85" i="278" s="1"/>
  <c r="AI43" i="278"/>
  <c r="AI83" i="278"/>
  <c r="AI70" i="278"/>
  <c r="AI74" i="278"/>
  <c r="AJ48" i="278"/>
  <c r="AJ69" i="278"/>
  <c r="AF71" i="278"/>
  <c r="AF75" i="278" s="1"/>
  <c r="AE54" i="278"/>
  <c r="U61" i="278"/>
  <c r="AF62" i="278"/>
  <c r="AF49" i="278"/>
  <c r="AF50" i="278" s="1"/>
  <c r="AF53" i="278"/>
  <c r="AF50" i="288"/>
  <c r="AF51" i="288" s="1"/>
  <c r="AF54" i="288" s="1"/>
  <c r="AF57" i="288" s="1"/>
  <c r="AF64" i="288" s="1"/>
  <c r="AG157" i="273"/>
  <c r="AF9" i="265"/>
  <c r="AF11" i="265" s="1"/>
  <c r="AF14" i="265" s="1"/>
  <c r="AH29" i="280"/>
  <c r="AG27" i="278"/>
  <c r="AG32" i="278" s="1"/>
  <c r="AG34" i="278" s="1"/>
  <c r="AI85" i="280"/>
  <c r="AI25" i="280"/>
  <c r="AI26" i="280" s="1"/>
  <c r="AI29" i="280" s="1"/>
  <c r="AG59" i="265"/>
  <c r="AG60" i="265" s="1"/>
  <c r="AH20" i="285"/>
  <c r="AH23" i="285" s="1"/>
  <c r="AI135" i="273"/>
  <c r="AH138" i="273"/>
  <c r="AI10" i="265"/>
  <c r="AF3" i="273"/>
  <c r="AF3" i="288"/>
  <c r="AF50" i="273"/>
  <c r="AF3" i="282"/>
  <c r="AF3" i="280"/>
  <c r="AF3" i="278"/>
  <c r="AF3" i="286"/>
  <c r="AF3" i="275"/>
  <c r="AF3" i="285"/>
  <c r="AF3" i="265"/>
  <c r="AJ144" i="273"/>
  <c r="AJ38" i="273"/>
  <c r="AK39" i="273" s="1"/>
  <c r="AK41" i="273" s="1"/>
  <c r="AJ15" i="286"/>
  <c r="AJ20" i="282"/>
  <c r="AJ100" i="273"/>
  <c r="AK101" i="273" s="1"/>
  <c r="AK59" i="273" s="1"/>
  <c r="AJ81" i="280"/>
  <c r="AJ82" i="280" s="1"/>
  <c r="AJ106" i="280"/>
  <c r="AJ107" i="280" s="1"/>
  <c r="AJ109" i="280" s="1"/>
  <c r="AJ156" i="273"/>
  <c r="AM37" i="273"/>
  <c r="AM19" i="273"/>
  <c r="AM20" i="273" s="1"/>
  <c r="AM12" i="288"/>
  <c r="AM47" i="273"/>
  <c r="AM48" i="273" s="1"/>
  <c r="AM37" i="288"/>
  <c r="AM56" i="273"/>
  <c r="AN5" i="273"/>
  <c r="AN5" i="265"/>
  <c r="AO10" i="273"/>
  <c r="AN5" i="282"/>
  <c r="AN5" i="285"/>
  <c r="AN5" i="275"/>
  <c r="AN5" i="278"/>
  <c r="AN5" i="277"/>
  <c r="AN13" i="273"/>
  <c r="AN14" i="273" s="1"/>
  <c r="AN5" i="286"/>
  <c r="AN5" i="288"/>
  <c r="AN5" i="280"/>
  <c r="AH11" i="278"/>
  <c r="AH13" i="278" s="1"/>
  <c r="AH25" i="278" s="1"/>
  <c r="AI146" i="273"/>
  <c r="AJ76" i="273"/>
  <c r="AI4" i="275"/>
  <c r="AI4" i="282"/>
  <c r="AI4" i="265"/>
  <c r="AI4" i="273"/>
  <c r="AI4" i="280"/>
  <c r="AI4" i="285"/>
  <c r="AI4" i="288"/>
  <c r="AI4" i="286"/>
  <c r="AI4" i="278"/>
  <c r="AL24" i="273"/>
  <c r="AL25" i="273" s="1"/>
  <c r="AL151" i="273"/>
  <c r="Y19" i="282"/>
  <c r="Y21" i="282" s="1"/>
  <c r="AJ52" i="273"/>
  <c r="AJ42" i="273"/>
  <c r="AJ4" i="289" s="1"/>
  <c r="AE42" i="282"/>
  <c r="AE14" i="265"/>
  <c r="AH60" i="273"/>
  <c r="AG66" i="273"/>
  <c r="AG67" i="273" s="1"/>
  <c r="AG3" i="289" s="1"/>
  <c r="AJ13" i="285"/>
  <c r="AJ13" i="265" s="1"/>
  <c r="AJ22" i="285"/>
  <c r="AJ145" i="273"/>
  <c r="AJ33" i="278"/>
  <c r="AJ12" i="278"/>
  <c r="AJ20" i="278"/>
  <c r="AJ56" i="288"/>
  <c r="AJ41" i="278"/>
  <c r="AJ42" i="278" s="1"/>
  <c r="AJ155" i="273"/>
  <c r="AJ139" i="273"/>
  <c r="AJ134" i="273"/>
  <c r="AJ49" i="280"/>
  <c r="AJ76" i="288"/>
  <c r="AK152" i="273"/>
  <c r="AK153" i="273" s="1"/>
  <c r="AK18" i="288"/>
  <c r="AK2" i="282"/>
  <c r="AK2" i="273"/>
  <c r="AK122" i="273"/>
  <c r="AK123" i="273" s="1"/>
  <c r="AK17" i="280" s="1"/>
  <c r="AK42" i="288"/>
  <c r="AK2" i="288"/>
  <c r="AK2" i="286"/>
  <c r="AK90" i="273"/>
  <c r="AK91" i="273" s="1"/>
  <c r="AK111" i="273"/>
  <c r="AK112" i="273" s="1"/>
  <c r="AK11" i="285" s="1"/>
  <c r="AK12" i="285" s="1"/>
  <c r="AK32" i="273"/>
  <c r="AK33" i="273" s="1"/>
  <c r="AK2" i="265"/>
  <c r="AK2" i="278"/>
  <c r="AK2" i="285"/>
  <c r="AK96" i="273"/>
  <c r="AK97" i="273" s="1"/>
  <c r="AK75" i="273"/>
  <c r="AK2" i="280"/>
  <c r="AK2" i="275"/>
  <c r="AH19" i="278"/>
  <c r="AH21" i="278" s="1"/>
  <c r="AH26" i="278" s="1"/>
  <c r="AI140" i="273"/>
  <c r="AL2" i="277"/>
  <c r="AL51" i="273"/>
  <c r="AK4" i="277"/>
  <c r="AF42" i="282"/>
  <c r="AI20" i="275"/>
  <c r="AJ17" i="275" s="1"/>
  <c r="AL127" i="273" l="1"/>
  <c r="AL128" i="273" s="1"/>
  <c r="AL21" i="289" s="1"/>
  <c r="AL2" i="289"/>
  <c r="AJ80" i="278"/>
  <c r="AJ12" i="289"/>
  <c r="AJ13" i="289" s="1"/>
  <c r="AJ20" i="289" s="1"/>
  <c r="AK40" i="278" s="1"/>
  <c r="AK48" i="278"/>
  <c r="AK69" i="278"/>
  <c r="AJ43" i="278"/>
  <c r="AJ10" i="265" s="1"/>
  <c r="AJ83" i="278"/>
  <c r="AJ74" i="278"/>
  <c r="AJ70" i="278"/>
  <c r="U82" i="278"/>
  <c r="U73" i="278" s="1"/>
  <c r="U76" i="278" s="1"/>
  <c r="U77" i="278" s="1"/>
  <c r="U31" i="265" s="1"/>
  <c r="T69" i="265"/>
  <c r="AG71" i="278"/>
  <c r="AG75" i="278" s="1"/>
  <c r="AF54" i="278"/>
  <c r="U52" i="278"/>
  <c r="U55" i="278" s="1"/>
  <c r="U30" i="265" s="1"/>
  <c r="AJ24" i="280"/>
  <c r="AJ59" i="278"/>
  <c r="AG62" i="278"/>
  <c r="AG53" i="278"/>
  <c r="AG49" i="278"/>
  <c r="AG50" i="278" s="1"/>
  <c r="AH157" i="273"/>
  <c r="AG50" i="288"/>
  <c r="AG51" i="288" s="1"/>
  <c r="AG54" i="288" s="1"/>
  <c r="AG57" i="288" s="1"/>
  <c r="AG64" i="288" s="1"/>
  <c r="AG9" i="265"/>
  <c r="AG11" i="265" s="1"/>
  <c r="AG42" i="282" s="1"/>
  <c r="AJ85" i="280"/>
  <c r="AJ25" i="280"/>
  <c r="AL4" i="277"/>
  <c r="AK12" i="278"/>
  <c r="AK20" i="278"/>
  <c r="AK155" i="273"/>
  <c r="AK41" i="278"/>
  <c r="AK42" i="278" s="1"/>
  <c r="AK56" i="288"/>
  <c r="AK139" i="273"/>
  <c r="AK134" i="273"/>
  <c r="AK145" i="273"/>
  <c r="AK33" i="278"/>
  <c r="AK38" i="273"/>
  <c r="AL39" i="273" s="1"/>
  <c r="AL41" i="273" s="1"/>
  <c r="AK144" i="273"/>
  <c r="AK15" i="286"/>
  <c r="AK20" i="282"/>
  <c r="AK100" i="273"/>
  <c r="AL101" i="273" s="1"/>
  <c r="AL59" i="273" s="1"/>
  <c r="AK49" i="280"/>
  <c r="AK76" i="288"/>
  <c r="AK81" i="280"/>
  <c r="AK82" i="280" s="1"/>
  <c r="AK106" i="280"/>
  <c r="AK107" i="280" s="1"/>
  <c r="AK109" i="280" s="1"/>
  <c r="AK156" i="273"/>
  <c r="AH66" i="273"/>
  <c r="AH67" i="273" s="1"/>
  <c r="AH3" i="289" s="1"/>
  <c r="AI60" i="273"/>
  <c r="AJ4" i="286"/>
  <c r="AJ4" i="282"/>
  <c r="AJ4" i="275"/>
  <c r="AJ4" i="280"/>
  <c r="AJ4" i="288"/>
  <c r="AJ4" i="273"/>
  <c r="AJ4" i="265"/>
  <c r="AJ4" i="285"/>
  <c r="AJ4" i="278"/>
  <c r="Y30" i="282"/>
  <c r="Y31" i="282" s="1"/>
  <c r="Z28" i="282" s="1"/>
  <c r="Y43" i="282"/>
  <c r="AL42" i="288"/>
  <c r="AL90" i="273"/>
  <c r="AL91" i="273" s="1"/>
  <c r="AL111" i="273"/>
  <c r="AL112" i="273" s="1"/>
  <c r="AL11" i="285" s="1"/>
  <c r="AL12" i="285" s="1"/>
  <c r="AL32" i="273"/>
  <c r="AL33" i="273" s="1"/>
  <c r="AL2" i="265"/>
  <c r="AL2" i="273"/>
  <c r="AL2" i="280"/>
  <c r="AL2" i="275"/>
  <c r="AL2" i="288"/>
  <c r="AL18" i="288"/>
  <c r="AL2" i="286"/>
  <c r="AL2" i="282"/>
  <c r="AL122" i="273"/>
  <c r="AL123" i="273" s="1"/>
  <c r="AL17" i="280" s="1"/>
  <c r="AL152" i="273"/>
  <c r="AL153" i="273" s="1"/>
  <c r="AL96" i="273"/>
  <c r="AL97" i="273" s="1"/>
  <c r="AL75" i="273"/>
  <c r="AL76" i="273" s="1"/>
  <c r="AL2" i="285"/>
  <c r="AL2" i="278"/>
  <c r="AJ138" i="280"/>
  <c r="AJ67" i="280"/>
  <c r="AJ61" i="288"/>
  <c r="AJ20" i="286"/>
  <c r="AJ57" i="273"/>
  <c r="AJ26" i="282"/>
  <c r="AJ38" i="288"/>
  <c r="AJ43" i="286"/>
  <c r="AJ79" i="273"/>
  <c r="AK80" i="273" s="1"/>
  <c r="AK58" i="273" s="1"/>
  <c r="AJ84" i="282"/>
  <c r="AJ13" i="288"/>
  <c r="AJ15" i="275"/>
  <c r="AJ20" i="275" s="1"/>
  <c r="AK17" i="275" s="1"/>
  <c r="AJ73" i="282"/>
  <c r="AJ55" i="288"/>
  <c r="AJ32" i="286"/>
  <c r="AJ18" i="285"/>
  <c r="AH27" i="278"/>
  <c r="AH32" i="278" s="1"/>
  <c r="AH34" i="278" s="1"/>
  <c r="AM2" i="277"/>
  <c r="AM51" i="273"/>
  <c r="AM151" i="273"/>
  <c r="AM24" i="273"/>
  <c r="AM25" i="273" s="1"/>
  <c r="AJ135" i="273"/>
  <c r="AI138" i="273"/>
  <c r="AI19" i="278"/>
  <c r="AI21" i="278" s="1"/>
  <c r="AI26" i="278" s="1"/>
  <c r="AJ140" i="273"/>
  <c r="AK13" i="285"/>
  <c r="AK13" i="265" s="1"/>
  <c r="AK22" i="285"/>
  <c r="AG3" i="286"/>
  <c r="AG3" i="278"/>
  <c r="AG3" i="265"/>
  <c r="AG3" i="275"/>
  <c r="AG3" i="282"/>
  <c r="AG3" i="273"/>
  <c r="AG3" i="285"/>
  <c r="AG50" i="273"/>
  <c r="AG3" i="288"/>
  <c r="AG3" i="280"/>
  <c r="AI11" i="278"/>
  <c r="AI13" i="278" s="1"/>
  <c r="AI25" i="278" s="1"/>
  <c r="AJ146" i="273"/>
  <c r="AN47" i="273"/>
  <c r="AN48" i="273" s="1"/>
  <c r="AN19" i="273"/>
  <c r="AN20" i="273" s="1"/>
  <c r="AN56" i="273"/>
  <c r="AN12" i="288"/>
  <c r="AN37" i="288"/>
  <c r="AN37" i="273"/>
  <c r="AP10" i="273"/>
  <c r="AO5" i="277"/>
  <c r="AO5" i="285"/>
  <c r="AO5" i="280"/>
  <c r="AO5" i="273"/>
  <c r="AO5" i="282"/>
  <c r="AO5" i="265"/>
  <c r="AO5" i="275"/>
  <c r="AO13" i="273"/>
  <c r="AO14" i="273" s="1"/>
  <c r="AO5" i="278"/>
  <c r="AO5" i="288"/>
  <c r="AO5" i="286"/>
  <c r="AK76" i="273"/>
  <c r="AK52" i="273"/>
  <c r="AK42" i="273"/>
  <c r="AK4" i="289" s="1"/>
  <c r="AH59" i="265"/>
  <c r="AH60" i="265" s="1"/>
  <c r="AI20" i="285"/>
  <c r="AI23" i="285" s="1"/>
  <c r="AG14" i="265" l="1"/>
  <c r="AL40" i="278"/>
  <c r="AM127" i="273"/>
  <c r="AM128" i="273" s="1"/>
  <c r="AM21" i="289" s="1"/>
  <c r="AM2" i="289"/>
  <c r="AK80" i="278"/>
  <c r="AK12" i="289"/>
  <c r="AK13" i="289" s="1"/>
  <c r="AK20" i="289" s="1"/>
  <c r="AL80" i="278"/>
  <c r="AL12" i="289"/>
  <c r="AL13" i="289" s="1"/>
  <c r="AL20" i="289" s="1"/>
  <c r="AJ26" i="280"/>
  <c r="AJ29" i="280" s="1"/>
  <c r="U84" i="278"/>
  <c r="U85" i="278" s="1"/>
  <c r="AK43" i="278"/>
  <c r="AK83" i="278"/>
  <c r="AK70" i="278"/>
  <c r="AK74" i="278"/>
  <c r="AL48" i="278"/>
  <c r="AL69" i="278"/>
  <c r="AG54" i="278"/>
  <c r="AH71" i="278"/>
  <c r="AH75" i="278" s="1"/>
  <c r="U63" i="278"/>
  <c r="U64" i="278" s="1"/>
  <c r="U64" i="265" s="1"/>
  <c r="AK24" i="280"/>
  <c r="AK59" i="278"/>
  <c r="AL24" i="280"/>
  <c r="AL59" i="278"/>
  <c r="AH53" i="278"/>
  <c r="AH49" i="278"/>
  <c r="AH50" i="278" s="1"/>
  <c r="AH62" i="278"/>
  <c r="AH50" i="288"/>
  <c r="AH51" i="288" s="1"/>
  <c r="AH54" i="288" s="1"/>
  <c r="AH57" i="288" s="1"/>
  <c r="AH64" i="288" s="1"/>
  <c r="AI157" i="273"/>
  <c r="AK85" i="280"/>
  <c r="AK25" i="280"/>
  <c r="AI27" i="278"/>
  <c r="AI32" i="278" s="1"/>
  <c r="AI34" i="278" s="1"/>
  <c r="AK67" i="280"/>
  <c r="AK138" i="280"/>
  <c r="AK84" i="282"/>
  <c r="AK38" i="288"/>
  <c r="AK43" i="286"/>
  <c r="AK15" i="275"/>
  <c r="AK20" i="275" s="1"/>
  <c r="AL17" i="275" s="1"/>
  <c r="AK61" i="288"/>
  <c r="AK20" i="286"/>
  <c r="AK57" i="273"/>
  <c r="AK73" i="282"/>
  <c r="AK55" i="288"/>
  <c r="AK32" i="286"/>
  <c r="AK18" i="285"/>
  <c r="AK26" i="282"/>
  <c r="AK13" i="288"/>
  <c r="AK79" i="273"/>
  <c r="AL80" i="273" s="1"/>
  <c r="AL58" i="273" s="1"/>
  <c r="AO47" i="273"/>
  <c r="AO48" i="273" s="1"/>
  <c r="AO37" i="288"/>
  <c r="AO12" i="288"/>
  <c r="AO19" i="273"/>
  <c r="AO20" i="273" s="1"/>
  <c r="AO56" i="273"/>
  <c r="AO37" i="273"/>
  <c r="AP5" i="286"/>
  <c r="AP5" i="277"/>
  <c r="AP5" i="285"/>
  <c r="AP5" i="273"/>
  <c r="AP5" i="275"/>
  <c r="AP5" i="278"/>
  <c r="AP13" i="273"/>
  <c r="AP14" i="273" s="1"/>
  <c r="AP5" i="280"/>
  <c r="AP5" i="288"/>
  <c r="AQ10" i="273"/>
  <c r="AP5" i="265"/>
  <c r="AP5" i="282"/>
  <c r="AN2" i="277"/>
  <c r="AN51" i="273"/>
  <c r="AL138" i="280"/>
  <c r="AL67" i="280"/>
  <c r="AL84" i="282"/>
  <c r="AL38" i="288"/>
  <c r="AL43" i="286"/>
  <c r="AL79" i="273"/>
  <c r="AM80" i="273" s="1"/>
  <c r="AM58" i="273" s="1"/>
  <c r="AL61" i="288"/>
  <c r="AL20" i="286"/>
  <c r="AL57" i="273"/>
  <c r="AL73" i="282"/>
  <c r="AL55" i="288"/>
  <c r="AL32" i="286"/>
  <c r="AL18" i="285"/>
  <c r="AL26" i="282"/>
  <c r="AL13" i="288"/>
  <c r="AL15" i="275"/>
  <c r="AK140" i="273"/>
  <c r="AJ19" i="278"/>
  <c r="AJ21" i="278" s="1"/>
  <c r="AJ26" i="278" s="1"/>
  <c r="AM4" i="277"/>
  <c r="AH9" i="265"/>
  <c r="AH11" i="265" s="1"/>
  <c r="AL145" i="273"/>
  <c r="AL33" i="278"/>
  <c r="AL12" i="278"/>
  <c r="AL20" i="278"/>
  <c r="AL56" i="288"/>
  <c r="AL41" i="278"/>
  <c r="AL155" i="273"/>
  <c r="AL139" i="273"/>
  <c r="AL134" i="273"/>
  <c r="AL49" i="280"/>
  <c r="AL76" i="288"/>
  <c r="AL22" i="285"/>
  <c r="AL13" i="285"/>
  <c r="AL13" i="265" s="1"/>
  <c r="Z19" i="282"/>
  <c r="Z21" i="282" s="1"/>
  <c r="AI66" i="273"/>
  <c r="AI67" i="273" s="1"/>
  <c r="AI3" i="289" s="1"/>
  <c r="AJ60" i="273"/>
  <c r="AL52" i="273"/>
  <c r="AL42" i="273"/>
  <c r="AL4" i="289" s="1"/>
  <c r="AK10" i="265"/>
  <c r="AI59" i="265"/>
  <c r="AI60" i="265" s="1"/>
  <c r="AJ20" i="285"/>
  <c r="AK4" i="282"/>
  <c r="AK4" i="273"/>
  <c r="AK4" i="288"/>
  <c r="AK4" i="286"/>
  <c r="AK4" i="265"/>
  <c r="AK4" i="278"/>
  <c r="AK4" i="285"/>
  <c r="AK4" i="280"/>
  <c r="AK4" i="275"/>
  <c r="AN24" i="273"/>
  <c r="AN25" i="273" s="1"/>
  <c r="AN151" i="273"/>
  <c r="AK146" i="273"/>
  <c r="AJ11" i="278"/>
  <c r="AJ13" i="278" s="1"/>
  <c r="AJ25" i="278" s="1"/>
  <c r="AK135" i="273"/>
  <c r="AJ138" i="273"/>
  <c r="AM152" i="273"/>
  <c r="AM153" i="273" s="1"/>
  <c r="AM96" i="273"/>
  <c r="AM97" i="273" s="1"/>
  <c r="AM75" i="273"/>
  <c r="AM76" i="273" s="1"/>
  <c r="AM2" i="288"/>
  <c r="AM2" i="275"/>
  <c r="AM122" i="273"/>
  <c r="AM123" i="273" s="1"/>
  <c r="AM17" i="280" s="1"/>
  <c r="AM42" i="288"/>
  <c r="AM90" i="273"/>
  <c r="AM91" i="273" s="1"/>
  <c r="AM111" i="273"/>
  <c r="AM112" i="273" s="1"/>
  <c r="AM11" i="285" s="1"/>
  <c r="AM12" i="285" s="1"/>
  <c r="AM32" i="273"/>
  <c r="AM33" i="273" s="1"/>
  <c r="AM2" i="265"/>
  <c r="AM2" i="280"/>
  <c r="AM2" i="273"/>
  <c r="AM2" i="285"/>
  <c r="AM2" i="286"/>
  <c r="AM18" i="288"/>
  <c r="AM2" i="282"/>
  <c r="AM2" i="278"/>
  <c r="AJ23" i="285"/>
  <c r="AL81" i="280"/>
  <c r="AL82" i="280" s="1"/>
  <c r="AL106" i="280"/>
  <c r="AL107" i="280" s="1"/>
  <c r="AL109" i="280" s="1"/>
  <c r="AL156" i="273"/>
  <c r="AL144" i="273"/>
  <c r="AL38" i="273"/>
  <c r="AM39" i="273" s="1"/>
  <c r="AM41" i="273" s="1"/>
  <c r="AL15" i="286"/>
  <c r="AL20" i="282"/>
  <c r="AL100" i="273"/>
  <c r="AM101" i="273" s="1"/>
  <c r="AM59" i="273" s="1"/>
  <c r="AH3" i="282"/>
  <c r="AH3" i="286"/>
  <c r="AH3" i="275"/>
  <c r="AH3" i="280"/>
  <c r="AH3" i="273"/>
  <c r="AH3" i="285"/>
  <c r="AH3" i="265"/>
  <c r="AH50" i="273"/>
  <c r="AH3" i="278"/>
  <c r="AH3" i="288"/>
  <c r="AL42" i="278" l="1"/>
  <c r="AN40" i="278"/>
  <c r="AM40" i="278"/>
  <c r="AM80" i="278"/>
  <c r="AM12" i="289"/>
  <c r="AM13" i="289" s="1"/>
  <c r="AM20" i="289" s="1"/>
  <c r="AN127" i="273"/>
  <c r="AN128" i="273" s="1"/>
  <c r="AN21" i="289" s="1"/>
  <c r="AN2" i="289"/>
  <c r="V61" i="278"/>
  <c r="V52" i="278" s="1"/>
  <c r="V55" i="278" s="1"/>
  <c r="V63" i="278" s="1"/>
  <c r="V64" i="278" s="1"/>
  <c r="V64" i="265" s="1"/>
  <c r="AM48" i="278"/>
  <c r="AM69" i="278"/>
  <c r="AL43" i="278"/>
  <c r="AL83" i="278"/>
  <c r="AL74" i="278"/>
  <c r="AL70" i="278"/>
  <c r="V82" i="278"/>
  <c r="V73" i="278" s="1"/>
  <c r="U69" i="265"/>
  <c r="AI71" i="278"/>
  <c r="AI75" i="278" s="1"/>
  <c r="AH54" i="278"/>
  <c r="V76" i="278"/>
  <c r="V77" i="278" s="1"/>
  <c r="V31" i="265" s="1"/>
  <c r="AM24" i="280"/>
  <c r="AM59" i="278"/>
  <c r="AJ27" i="278"/>
  <c r="AJ32" i="278" s="1"/>
  <c r="AJ34" i="278" s="1"/>
  <c r="AJ49" i="278" s="1"/>
  <c r="AJ50" i="278" s="1"/>
  <c r="AK26" i="280"/>
  <c r="AK29" i="280" s="1"/>
  <c r="AI62" i="278"/>
  <c r="AI53" i="278"/>
  <c r="AI49" i="278"/>
  <c r="AI50" i="278" s="1"/>
  <c r="AJ157" i="273"/>
  <c r="AI50" i="288"/>
  <c r="AI51" i="288" s="1"/>
  <c r="AI54" i="288" s="1"/>
  <c r="AI57" i="288" s="1"/>
  <c r="AI64" i="288" s="1"/>
  <c r="AL20" i="275"/>
  <c r="AM17" i="275" s="1"/>
  <c r="AI9" i="265"/>
  <c r="AI11" i="265" s="1"/>
  <c r="AI42" i="282" s="1"/>
  <c r="AL85" i="280"/>
  <c r="AL25" i="280"/>
  <c r="AL26" i="280" s="1"/>
  <c r="AM52" i="273"/>
  <c r="AM42" i="273"/>
  <c r="AM4" i="289" s="1"/>
  <c r="AM38" i="273"/>
  <c r="AN39" i="273" s="1"/>
  <c r="AN41" i="273" s="1"/>
  <c r="AM144" i="273"/>
  <c r="AM100" i="273"/>
  <c r="AN101" i="273" s="1"/>
  <c r="AN59" i="273" s="1"/>
  <c r="AM15" i="286"/>
  <c r="AM20" i="282"/>
  <c r="AM49" i="280"/>
  <c r="AM76" i="288"/>
  <c r="AM145" i="273"/>
  <c r="AM33" i="278"/>
  <c r="AM12" i="278"/>
  <c r="AM20" i="278"/>
  <c r="AM155" i="273"/>
  <c r="AM41" i="278"/>
  <c r="AM42" i="278" s="1"/>
  <c r="AM56" i="288"/>
  <c r="AM139" i="273"/>
  <c r="AM134" i="273"/>
  <c r="AL146" i="273"/>
  <c r="AK11" i="278"/>
  <c r="AK13" i="278" s="1"/>
  <c r="AK25" i="278" s="1"/>
  <c r="AN122" i="273"/>
  <c r="AN123" i="273" s="1"/>
  <c r="AN17" i="280" s="1"/>
  <c r="AN152" i="273"/>
  <c r="AN153" i="273" s="1"/>
  <c r="AN18" i="288"/>
  <c r="AN2" i="280"/>
  <c r="AN2" i="285"/>
  <c r="AN42" i="288"/>
  <c r="AN2" i="282"/>
  <c r="AN2" i="275"/>
  <c r="AN90" i="273"/>
  <c r="AN91" i="273" s="1"/>
  <c r="AN111" i="273"/>
  <c r="AN112" i="273" s="1"/>
  <c r="AN11" i="285" s="1"/>
  <c r="AN12" i="285" s="1"/>
  <c r="AN32" i="273"/>
  <c r="AN33" i="273" s="1"/>
  <c r="AN2" i="265"/>
  <c r="AN2" i="288"/>
  <c r="AN2" i="273"/>
  <c r="AN96" i="273"/>
  <c r="AN97" i="273" s="1"/>
  <c r="AN75" i="273"/>
  <c r="AN2" i="278"/>
  <c r="AN2" i="286"/>
  <c r="AI3" i="285"/>
  <c r="AI3" i="282"/>
  <c r="AI3" i="278"/>
  <c r="AI3" i="288"/>
  <c r="AI3" i="275"/>
  <c r="AI3" i="265"/>
  <c r="AI3" i="273"/>
  <c r="AI3" i="280"/>
  <c r="AI3" i="286"/>
  <c r="AI50" i="273"/>
  <c r="Z43" i="282"/>
  <c r="Z30" i="282"/>
  <c r="Z31" i="282" s="1"/>
  <c r="AA28" i="282" s="1"/>
  <c r="AH42" i="282"/>
  <c r="AH14" i="265"/>
  <c r="AL140" i="273"/>
  <c r="AK19" i="278"/>
  <c r="AK21" i="278" s="1"/>
  <c r="AK26" i="278" s="1"/>
  <c r="AN4" i="277"/>
  <c r="AQ13" i="273"/>
  <c r="AQ14" i="273" s="1"/>
  <c r="AQ5" i="278"/>
  <c r="AQ5" i="288"/>
  <c r="AQ5" i="285"/>
  <c r="AQ5" i="273"/>
  <c r="AQ5" i="282"/>
  <c r="AQ5" i="280"/>
  <c r="AQ5" i="286"/>
  <c r="AQ5" i="265"/>
  <c r="AQ5" i="275"/>
  <c r="AR10" i="273"/>
  <c r="AQ5" i="277"/>
  <c r="AO151" i="273"/>
  <c r="AO24" i="273"/>
  <c r="AO25" i="273" s="1"/>
  <c r="AM138" i="280"/>
  <c r="AM67" i="280"/>
  <c r="AM26" i="282"/>
  <c r="AM32" i="286"/>
  <c r="AM18" i="285"/>
  <c r="AM84" i="282"/>
  <c r="AM38" i="288"/>
  <c r="AM79" i="273"/>
  <c r="AN80" i="273" s="1"/>
  <c r="AN58" i="273" s="1"/>
  <c r="AM57" i="273"/>
  <c r="AM73" i="282"/>
  <c r="AM61" i="288"/>
  <c r="AM43" i="286"/>
  <c r="AM15" i="275"/>
  <c r="AM55" i="288"/>
  <c r="AM13" i="288"/>
  <c r="AM20" i="286"/>
  <c r="AJ59" i="265"/>
  <c r="AJ60" i="265" s="1"/>
  <c r="AK20" i="285"/>
  <c r="AK23" i="285" s="1"/>
  <c r="AM22" i="285"/>
  <c r="AM13" i="285"/>
  <c r="AM13" i="265" s="1"/>
  <c r="AN76" i="273"/>
  <c r="AM81" i="280"/>
  <c r="AM82" i="280" s="1"/>
  <c r="AM106" i="280"/>
  <c r="AM107" i="280" s="1"/>
  <c r="AM109" i="280" s="1"/>
  <c r="AM156" i="273"/>
  <c r="AL135" i="273"/>
  <c r="AK138" i="273"/>
  <c r="AL4" i="288"/>
  <c r="AL4" i="273"/>
  <c r="AL4" i="265"/>
  <c r="AL4" i="285"/>
  <c r="AL4" i="280"/>
  <c r="AL4" i="286"/>
  <c r="AL4" i="278"/>
  <c r="AL4" i="275"/>
  <c r="AL4" i="282"/>
  <c r="AJ66" i="273"/>
  <c r="AJ67" i="273" s="1"/>
  <c r="AJ3" i="289" s="1"/>
  <c r="AK60" i="273"/>
  <c r="AL10" i="265"/>
  <c r="AP12" i="288"/>
  <c r="AP19" i="273"/>
  <c r="AP20" i="273" s="1"/>
  <c r="AP56" i="273"/>
  <c r="AP37" i="288"/>
  <c r="AP47" i="273"/>
  <c r="AP48" i="273" s="1"/>
  <c r="AP37" i="273"/>
  <c r="AO2" i="277"/>
  <c r="AO51" i="273"/>
  <c r="AN80" i="278" l="1"/>
  <c r="AN12" i="289"/>
  <c r="AN13" i="289" s="1"/>
  <c r="AN20" i="289" s="1"/>
  <c r="AO40" i="278" s="1"/>
  <c r="AO127" i="273"/>
  <c r="AO128" i="273" s="1"/>
  <c r="AO21" i="289" s="1"/>
  <c r="AO2" i="289"/>
  <c r="AM43" i="278"/>
  <c r="AM83" i="278"/>
  <c r="AM70" i="278"/>
  <c r="AM74" i="278"/>
  <c r="V84" i="278"/>
  <c r="V85" i="278" s="1"/>
  <c r="AN48" i="278"/>
  <c r="AN69" i="278"/>
  <c r="AJ54" i="278"/>
  <c r="AJ62" i="278"/>
  <c r="AJ71" i="278"/>
  <c r="AJ75" i="278" s="1"/>
  <c r="AJ9" i="265"/>
  <c r="AJ11" i="265" s="1"/>
  <c r="AJ14" i="265" s="1"/>
  <c r="AI54" i="278"/>
  <c r="V30" i="265"/>
  <c r="AN24" i="280"/>
  <c r="AN59" i="278"/>
  <c r="AJ53" i="278"/>
  <c r="W61" i="278"/>
  <c r="AI14" i="265"/>
  <c r="AJ50" i="288"/>
  <c r="AJ51" i="288" s="1"/>
  <c r="AJ54" i="288" s="1"/>
  <c r="AJ57" i="288" s="1"/>
  <c r="AJ64" i="288" s="1"/>
  <c r="AK157" i="273"/>
  <c r="AM20" i="275"/>
  <c r="AN17" i="275" s="1"/>
  <c r="AL29" i="280"/>
  <c r="AM85" i="280"/>
  <c r="AM25" i="280"/>
  <c r="AM26" i="280" s="1"/>
  <c r="AM29" i="280" s="1"/>
  <c r="AP151" i="273"/>
  <c r="AP24" i="273"/>
  <c r="AP25" i="273" s="1"/>
  <c r="AJ3" i="286"/>
  <c r="AJ3" i="265"/>
  <c r="AJ3" i="285"/>
  <c r="AJ50" i="273"/>
  <c r="AJ3" i="282"/>
  <c r="AJ3" i="273"/>
  <c r="AJ3" i="280"/>
  <c r="AJ3" i="278"/>
  <c r="AJ3" i="275"/>
  <c r="AJ3" i="288"/>
  <c r="AM135" i="273"/>
  <c r="AL138" i="273"/>
  <c r="AM140" i="273"/>
  <c r="AL19" i="278"/>
  <c r="AL21" i="278" s="1"/>
  <c r="AL26" i="278" s="1"/>
  <c r="AN139" i="273"/>
  <c r="AN134" i="273"/>
  <c r="AN56" i="288"/>
  <c r="AN41" i="278"/>
  <c r="AN42" i="278" s="1"/>
  <c r="AN12" i="278"/>
  <c r="AN20" i="278"/>
  <c r="AN155" i="273"/>
  <c r="AN145" i="273"/>
  <c r="AN33" i="278"/>
  <c r="AN144" i="273"/>
  <c r="AN38" i="273"/>
  <c r="AO39" i="273" s="1"/>
  <c r="AO41" i="273" s="1"/>
  <c r="AN20" i="282"/>
  <c r="AN100" i="273"/>
  <c r="AO101" i="273" s="1"/>
  <c r="AO59" i="273" s="1"/>
  <c r="AN15" i="286"/>
  <c r="AN49" i="280"/>
  <c r="AN76" i="288"/>
  <c r="AL11" i="278"/>
  <c r="AL13" i="278" s="1"/>
  <c r="AL25" i="278" s="1"/>
  <c r="AM146" i="273"/>
  <c r="AO4" i="277"/>
  <c r="AK59" i="265"/>
  <c r="AK60" i="265" s="1"/>
  <c r="AL20" i="285"/>
  <c r="AL23" i="285" s="1"/>
  <c r="AP51" i="273"/>
  <c r="AP2" i="277"/>
  <c r="AK66" i="273"/>
  <c r="AK67" i="273" s="1"/>
  <c r="AK3" i="289" s="1"/>
  <c r="AL60" i="273"/>
  <c r="AN67" i="280"/>
  <c r="AN138" i="280"/>
  <c r="AN73" i="282"/>
  <c r="AN61" i="288"/>
  <c r="AN43" i="286"/>
  <c r="AN79" i="273"/>
  <c r="AO80" i="273" s="1"/>
  <c r="AO58" i="273" s="1"/>
  <c r="AN55" i="288"/>
  <c r="AN57" i="273"/>
  <c r="AN13" i="288"/>
  <c r="AN84" i="282"/>
  <c r="AN32" i="286"/>
  <c r="AN18" i="285"/>
  <c r="AN26" i="282"/>
  <c r="AN20" i="286"/>
  <c r="AN38" i="288"/>
  <c r="AN15" i="275"/>
  <c r="AO90" i="273"/>
  <c r="AO91" i="273" s="1"/>
  <c r="AO111" i="273"/>
  <c r="AO112" i="273" s="1"/>
  <c r="AO11" i="285" s="1"/>
  <c r="AO12" i="285" s="1"/>
  <c r="AO32" i="273"/>
  <c r="AO33" i="273" s="1"/>
  <c r="AO2" i="265"/>
  <c r="AO2" i="285"/>
  <c r="AO2" i="278"/>
  <c r="AO96" i="273"/>
  <c r="AO97" i="273" s="1"/>
  <c r="AO75" i="273"/>
  <c r="AO2" i="288"/>
  <c r="AO2" i="273"/>
  <c r="AO152" i="273"/>
  <c r="AO153" i="273" s="1"/>
  <c r="AO18" i="288"/>
  <c r="AO2" i="275"/>
  <c r="AO2" i="280"/>
  <c r="AO122" i="273"/>
  <c r="AO123" i="273" s="1"/>
  <c r="AO17" i="280" s="1"/>
  <c r="AO42" i="288"/>
  <c r="AO2" i="286"/>
  <c r="AO2" i="282"/>
  <c r="AR5" i="285"/>
  <c r="AR5" i="278"/>
  <c r="AS10" i="273"/>
  <c r="AR5" i="288"/>
  <c r="AR5" i="277"/>
  <c r="AR5" i="286"/>
  <c r="AR5" i="275"/>
  <c r="AR5" i="265"/>
  <c r="AR5" i="273"/>
  <c r="AR5" i="282"/>
  <c r="AR13" i="273"/>
  <c r="AR14" i="273" s="1"/>
  <c r="AR5" i="280"/>
  <c r="AQ12" i="288"/>
  <c r="AQ19" i="273"/>
  <c r="AQ20" i="273" s="1"/>
  <c r="AQ56" i="273"/>
  <c r="AQ37" i="273"/>
  <c r="AQ47" i="273"/>
  <c r="AQ48" i="273" s="1"/>
  <c r="AQ37" i="288"/>
  <c r="AA19" i="282"/>
  <c r="AA21" i="282" s="1"/>
  <c r="AO76" i="273"/>
  <c r="AN13" i="285"/>
  <c r="AN13" i="265" s="1"/>
  <c r="AN22" i="285"/>
  <c r="AN81" i="280"/>
  <c r="AN82" i="280" s="1"/>
  <c r="AN106" i="280"/>
  <c r="AN107" i="280" s="1"/>
  <c r="AN109" i="280" s="1"/>
  <c r="AN156" i="273"/>
  <c r="AK27" i="278"/>
  <c r="AK32" i="278" s="1"/>
  <c r="AK34" i="278" s="1"/>
  <c r="AM10" i="265"/>
  <c r="AN42" i="273"/>
  <c r="AN4" i="289" s="1"/>
  <c r="AN52" i="273"/>
  <c r="AM4" i="282"/>
  <c r="AM4" i="286"/>
  <c r="AM4" i="265"/>
  <c r="AM4" i="288"/>
  <c r="AM4" i="285"/>
  <c r="AM4" i="278"/>
  <c r="AM4" i="275"/>
  <c r="AM4" i="280"/>
  <c r="AM4" i="273"/>
  <c r="AP40" i="278" l="1"/>
  <c r="AJ42" i="282"/>
  <c r="AO80" i="278"/>
  <c r="AO12" i="289"/>
  <c r="AO13" i="289" s="1"/>
  <c r="AO20" i="289" s="1"/>
  <c r="AP127" i="273"/>
  <c r="AP128" i="273" s="1"/>
  <c r="AP21" i="289" s="1"/>
  <c r="AQ40" i="278" s="1"/>
  <c r="AP2" i="289"/>
  <c r="AN43" i="278"/>
  <c r="AN10" i="265" s="1"/>
  <c r="AN83" i="278"/>
  <c r="AN74" i="278"/>
  <c r="AN70" i="278"/>
  <c r="AO48" i="278"/>
  <c r="AO69" i="278"/>
  <c r="W82" i="278"/>
  <c r="W73" i="278" s="1"/>
  <c r="W76" i="278" s="1"/>
  <c r="W77" i="278" s="1"/>
  <c r="W31" i="265" s="1"/>
  <c r="V69" i="265"/>
  <c r="AK71" i="278"/>
  <c r="AK75" i="278" s="1"/>
  <c r="AL27" i="278"/>
  <c r="AL32" i="278" s="1"/>
  <c r="AL34" i="278" s="1"/>
  <c r="AL62" i="278" s="1"/>
  <c r="W52" i="278"/>
  <c r="W55" i="278" s="1"/>
  <c r="W63" i="278" s="1"/>
  <c r="W64" i="278" s="1"/>
  <c r="W64" i="265" s="1"/>
  <c r="AO24" i="280"/>
  <c r="AO59" i="278"/>
  <c r="AK62" i="278"/>
  <c r="AK53" i="278"/>
  <c r="AK49" i="278"/>
  <c r="AK50" i="278" s="1"/>
  <c r="AL49" i="278"/>
  <c r="AL50" i="278" s="1"/>
  <c r="AK50" i="288"/>
  <c r="AK51" i="288" s="1"/>
  <c r="AK54" i="288" s="1"/>
  <c r="AK57" i="288" s="1"/>
  <c r="AK64" i="288" s="1"/>
  <c r="AL157" i="273"/>
  <c r="AN20" i="275"/>
  <c r="AO17" i="275" s="1"/>
  <c r="AN85" i="280"/>
  <c r="AN25" i="280"/>
  <c r="AN26" i="280" s="1"/>
  <c r="AN29" i="280" s="1"/>
  <c r="AN4" i="265"/>
  <c r="AN4" i="285"/>
  <c r="AN4" i="278"/>
  <c r="AN4" i="273"/>
  <c r="AN4" i="282"/>
  <c r="AN4" i="275"/>
  <c r="AN4" i="280"/>
  <c r="AN4" i="288"/>
  <c r="AN4" i="286"/>
  <c r="AO138" i="280"/>
  <c r="AO67" i="280"/>
  <c r="AO84" i="282"/>
  <c r="AO13" i="288"/>
  <c r="AO79" i="273"/>
  <c r="AP80" i="273" s="1"/>
  <c r="AP58" i="273" s="1"/>
  <c r="AO73" i="282"/>
  <c r="AO43" i="286"/>
  <c r="AO38" i="288"/>
  <c r="AO18" i="285"/>
  <c r="AO61" i="288"/>
  <c r="AO20" i="286"/>
  <c r="AO57" i="273"/>
  <c r="AO55" i="288"/>
  <c r="AO26" i="282"/>
  <c r="AO32" i="286"/>
  <c r="AO15" i="275"/>
  <c r="AQ51" i="273"/>
  <c r="AQ2" i="277"/>
  <c r="AR37" i="288"/>
  <c r="AR47" i="273"/>
  <c r="AR48" i="273" s="1"/>
  <c r="AR12" i="288"/>
  <c r="AR37" i="273"/>
  <c r="AR19" i="273"/>
  <c r="AR20" i="273" s="1"/>
  <c r="AR56" i="273"/>
  <c r="AS5" i="275"/>
  <c r="AS5" i="282"/>
  <c r="AS5" i="280"/>
  <c r="AS5" i="286"/>
  <c r="AS5" i="278"/>
  <c r="AS13" i="273"/>
  <c r="AS14" i="273" s="1"/>
  <c r="AS5" i="277"/>
  <c r="AS5" i="285"/>
  <c r="AS5" i="265"/>
  <c r="AS5" i="273"/>
  <c r="AT10" i="273"/>
  <c r="AS5" i="288"/>
  <c r="AO49" i="280"/>
  <c r="AO76" i="288"/>
  <c r="AO81" i="280"/>
  <c r="AO82" i="280" s="1"/>
  <c r="AO106" i="280"/>
  <c r="AO107" i="280" s="1"/>
  <c r="AO109" i="280" s="1"/>
  <c r="AO156" i="273"/>
  <c r="AO56" i="288"/>
  <c r="AO41" i="278"/>
  <c r="AO42" i="278" s="1"/>
  <c r="AO155" i="273"/>
  <c r="AO20" i="278"/>
  <c r="AO134" i="273"/>
  <c r="AO145" i="273"/>
  <c r="AO33" i="278"/>
  <c r="AO139" i="273"/>
  <c r="AO12" i="278"/>
  <c r="AO38" i="273"/>
  <c r="AP39" i="273" s="1"/>
  <c r="AP41" i="273" s="1"/>
  <c r="AO144" i="273"/>
  <c r="AO20" i="282"/>
  <c r="AO15" i="286"/>
  <c r="AO100" i="273"/>
  <c r="AP101" i="273" s="1"/>
  <c r="AP59" i="273" s="1"/>
  <c r="AM60" i="273"/>
  <c r="AL66" i="273"/>
  <c r="AL67" i="273" s="1"/>
  <c r="AL3" i="289" s="1"/>
  <c r="AP4" i="277"/>
  <c r="AM11" i="278"/>
  <c r="AM13" i="278" s="1"/>
  <c r="AM25" i="278" s="1"/>
  <c r="AN146" i="273"/>
  <c r="AK9" i="265"/>
  <c r="AK11" i="265" s="1"/>
  <c r="AA30" i="282"/>
  <c r="AA31" i="282" s="1"/>
  <c r="AB28" i="282" s="1"/>
  <c r="AA43" i="282"/>
  <c r="AQ24" i="273"/>
  <c r="AQ25" i="273" s="1"/>
  <c r="AQ151" i="273"/>
  <c r="AO22" i="285"/>
  <c r="AO13" i="285"/>
  <c r="AO13" i="265" s="1"/>
  <c r="AK3" i="280"/>
  <c r="AK3" i="275"/>
  <c r="AK3" i="286"/>
  <c r="AK3" i="282"/>
  <c r="AK3" i="288"/>
  <c r="AK3" i="265"/>
  <c r="AK3" i="278"/>
  <c r="AK3" i="285"/>
  <c r="AK3" i="273"/>
  <c r="AK50" i="273"/>
  <c r="AM20" i="285"/>
  <c r="AM23" i="285" s="1"/>
  <c r="AL59" i="265"/>
  <c r="AL60" i="265" s="1"/>
  <c r="AL9" i="265"/>
  <c r="AL11" i="265" s="1"/>
  <c r="AO52" i="273"/>
  <c r="AO42" i="273"/>
  <c r="AO4" i="289" s="1"/>
  <c r="AN140" i="273"/>
  <c r="AM19" i="278"/>
  <c r="AM21" i="278" s="1"/>
  <c r="AM26" i="278" s="1"/>
  <c r="AN135" i="273"/>
  <c r="AM138" i="273"/>
  <c r="AP90" i="273"/>
  <c r="AP91" i="273" s="1"/>
  <c r="AP111" i="273"/>
  <c r="AP112" i="273" s="1"/>
  <c r="AP11" i="285" s="1"/>
  <c r="AP12" i="285" s="1"/>
  <c r="AP32" i="273"/>
  <c r="AP33" i="273" s="1"/>
  <c r="AP2" i="265"/>
  <c r="AP2" i="288"/>
  <c r="AP2" i="273"/>
  <c r="AP2" i="278"/>
  <c r="AP42" i="288"/>
  <c r="AP2" i="275"/>
  <c r="AP122" i="273"/>
  <c r="AP123" i="273" s="1"/>
  <c r="AP17" i="280" s="1"/>
  <c r="AP152" i="273"/>
  <c r="AP153" i="273" s="1"/>
  <c r="AP18" i="288"/>
  <c r="AP2" i="280"/>
  <c r="AP2" i="285"/>
  <c r="AP75" i="273"/>
  <c r="AP2" i="286"/>
  <c r="AP96" i="273"/>
  <c r="AP97" i="273" s="1"/>
  <c r="AP2" i="282"/>
  <c r="AQ127" i="273" l="1"/>
  <c r="AQ128" i="273" s="1"/>
  <c r="AQ21" i="289" s="1"/>
  <c r="AR40" i="278" s="1"/>
  <c r="AQ2" i="289"/>
  <c r="W30" i="265"/>
  <c r="W84" i="278"/>
  <c r="W85" i="278" s="1"/>
  <c r="AP48" i="278"/>
  <c r="AP69" i="278"/>
  <c r="AO43" i="278"/>
  <c r="AO10" i="265" s="1"/>
  <c r="AO83" i="278"/>
  <c r="AO70" i="278"/>
  <c r="AO74" i="278"/>
  <c r="AL54" i="278"/>
  <c r="AL71" i="278"/>
  <c r="AL75" i="278" s="1"/>
  <c r="AL53" i="278"/>
  <c r="AK54" i="278"/>
  <c r="X61" i="278"/>
  <c r="AL50" i="288"/>
  <c r="AL51" i="288" s="1"/>
  <c r="AL54" i="288" s="1"/>
  <c r="AL57" i="288" s="1"/>
  <c r="AL64" i="288" s="1"/>
  <c r="AM157" i="273"/>
  <c r="AO20" i="275"/>
  <c r="AP17" i="275" s="1"/>
  <c r="AO85" i="280"/>
  <c r="AO25" i="280"/>
  <c r="AO26" i="280" s="1"/>
  <c r="AO29" i="280" s="1"/>
  <c r="AP81" i="280"/>
  <c r="AP82" i="280" s="1"/>
  <c r="AP106" i="280"/>
  <c r="AP107" i="280" s="1"/>
  <c r="AP109" i="280" s="1"/>
  <c r="AP156" i="273"/>
  <c r="AP49" i="280"/>
  <c r="AP76" i="288"/>
  <c r="AP22" i="285"/>
  <c r="AP13" i="285"/>
  <c r="AP13" i="265" s="1"/>
  <c r="AO140" i="273"/>
  <c r="AN19" i="278"/>
  <c r="AN21" i="278" s="1"/>
  <c r="AN26" i="278" s="1"/>
  <c r="AP76" i="273"/>
  <c r="AQ152" i="273"/>
  <c r="AQ153" i="273" s="1"/>
  <c r="AQ96" i="273"/>
  <c r="AQ97" i="273" s="1"/>
  <c r="AQ75" i="273"/>
  <c r="AQ76" i="273" s="1"/>
  <c r="AQ2" i="280"/>
  <c r="AQ2" i="275"/>
  <c r="AQ90" i="273"/>
  <c r="AQ91" i="273" s="1"/>
  <c r="AQ32" i="273"/>
  <c r="AQ33" i="273" s="1"/>
  <c r="AQ2" i="285"/>
  <c r="AQ42" i="288"/>
  <c r="AQ2" i="288"/>
  <c r="AQ2" i="282"/>
  <c r="AQ2" i="286"/>
  <c r="AQ122" i="273"/>
  <c r="AQ123" i="273" s="1"/>
  <c r="AQ17" i="280" s="1"/>
  <c r="AQ18" i="288"/>
  <c r="AQ2" i="273"/>
  <c r="AQ111" i="273"/>
  <c r="AQ112" i="273" s="1"/>
  <c r="AQ11" i="285" s="1"/>
  <c r="AQ12" i="285" s="1"/>
  <c r="AQ2" i="265"/>
  <c r="AQ2" i="278"/>
  <c r="AB19" i="282"/>
  <c r="AB21" i="282" s="1"/>
  <c r="AK14" i="265"/>
  <c r="AK42" i="282"/>
  <c r="AM27" i="278"/>
  <c r="AM32" i="278" s="1"/>
  <c r="AM34" i="278" s="1"/>
  <c r="AL50" i="273"/>
  <c r="AL3" i="265"/>
  <c r="AL3" i="288"/>
  <c r="AL3" i="278"/>
  <c r="AL3" i="282"/>
  <c r="AL3" i="280"/>
  <c r="AL3" i="273"/>
  <c r="AL3" i="285"/>
  <c r="AL3" i="286"/>
  <c r="AL3" i="275"/>
  <c r="AS47" i="273"/>
  <c r="AS48" i="273" s="1"/>
  <c r="AS37" i="273"/>
  <c r="AS12" i="288"/>
  <c r="AS19" i="273"/>
  <c r="AS20" i="273" s="1"/>
  <c r="AS37" i="288"/>
  <c r="AS56" i="273"/>
  <c r="AR51" i="273"/>
  <c r="AR2" i="277"/>
  <c r="AP41" i="278"/>
  <c r="AP42" i="278" s="1"/>
  <c r="AP155" i="273"/>
  <c r="AP139" i="273"/>
  <c r="AP12" i="278"/>
  <c r="AP145" i="273"/>
  <c r="AP33" i="278"/>
  <c r="AP56" i="288"/>
  <c r="AP20" i="278"/>
  <c r="AP134" i="273"/>
  <c r="AP38" i="273"/>
  <c r="AQ39" i="273" s="1"/>
  <c r="AQ41" i="273" s="1"/>
  <c r="AP144" i="273"/>
  <c r="AP20" i="282"/>
  <c r="AP15" i="286"/>
  <c r="AP100" i="273"/>
  <c r="AQ101" i="273" s="1"/>
  <c r="AQ59" i="273" s="1"/>
  <c r="AN138" i="273"/>
  <c r="AO135" i="273"/>
  <c r="AO4" i="275"/>
  <c r="AO4" i="288"/>
  <c r="AO4" i="265"/>
  <c r="AO4" i="278"/>
  <c r="AO4" i="280"/>
  <c r="AO4" i="285"/>
  <c r="AO4" i="282"/>
  <c r="AO4" i="273"/>
  <c r="AO4" i="286"/>
  <c r="AL42" i="282"/>
  <c r="AL14" i="265"/>
  <c r="AM59" i="265"/>
  <c r="AM60" i="265" s="1"/>
  <c r="AN20" i="285"/>
  <c r="AN23" i="285" s="1"/>
  <c r="AN11" i="278"/>
  <c r="AN13" i="278" s="1"/>
  <c r="AN25" i="278" s="1"/>
  <c r="AO146" i="273"/>
  <c r="AN60" i="273"/>
  <c r="AM66" i="273"/>
  <c r="AM67" i="273" s="1"/>
  <c r="AM3" i="289" s="1"/>
  <c r="AP42" i="273"/>
  <c r="AP4" i="289" s="1"/>
  <c r="AP52" i="273"/>
  <c r="AT13" i="273"/>
  <c r="AT14" i="273" s="1"/>
  <c r="AT5" i="280"/>
  <c r="AT5" i="285"/>
  <c r="AU10" i="273"/>
  <c r="AT5" i="265"/>
  <c r="AT5" i="288"/>
  <c r="AT5" i="286"/>
  <c r="AT5" i="282"/>
  <c r="AT5" i="278"/>
  <c r="AT5" i="273"/>
  <c r="AT5" i="275"/>
  <c r="AT5" i="277"/>
  <c r="AR24" i="273"/>
  <c r="AR25" i="273" s="1"/>
  <c r="AR151" i="273"/>
  <c r="AQ4" i="277"/>
  <c r="AR127" i="273" l="1"/>
  <c r="AR128" i="273" s="1"/>
  <c r="AR21" i="289" s="1"/>
  <c r="AR2" i="289"/>
  <c r="AP80" i="278"/>
  <c r="AP12" i="289"/>
  <c r="AP13" i="289" s="1"/>
  <c r="AP20" i="289" s="1"/>
  <c r="AQ80" i="278"/>
  <c r="AQ12" i="289"/>
  <c r="AP43" i="278"/>
  <c r="AP83" i="278"/>
  <c r="AP74" i="278"/>
  <c r="AP70" i="278"/>
  <c r="AQ48" i="278"/>
  <c r="AQ69" i="278"/>
  <c r="X82" i="278"/>
  <c r="X73" i="278" s="1"/>
  <c r="X76" i="278" s="1"/>
  <c r="X77" i="278" s="1"/>
  <c r="X31" i="265" s="1"/>
  <c r="W69" i="265"/>
  <c r="X52" i="278"/>
  <c r="X55" i="278" s="1"/>
  <c r="X30" i="265" s="1"/>
  <c r="AM71" i="278"/>
  <c r="AM75" i="278" s="1"/>
  <c r="AP24" i="280"/>
  <c r="AP59" i="278"/>
  <c r="AQ24" i="280"/>
  <c r="AQ59" i="278"/>
  <c r="X63" i="278"/>
  <c r="X64" i="278" s="1"/>
  <c r="X64" i="265" s="1"/>
  <c r="AM62" i="278"/>
  <c r="AM53" i="278"/>
  <c r="AM49" i="278"/>
  <c r="AM50" i="278" s="1"/>
  <c r="AM50" i="288"/>
  <c r="AM51" i="288" s="1"/>
  <c r="AM54" i="288" s="1"/>
  <c r="AM57" i="288" s="1"/>
  <c r="AM64" i="288" s="1"/>
  <c r="AN157" i="273"/>
  <c r="AN27" i="278"/>
  <c r="AN32" i="278" s="1"/>
  <c r="AN34" i="278" s="1"/>
  <c r="AN9" i="265" s="1"/>
  <c r="AN11" i="265" s="1"/>
  <c r="AP85" i="280"/>
  <c r="AP25" i="280"/>
  <c r="AP26" i="280" s="1"/>
  <c r="AQ138" i="280"/>
  <c r="AQ67" i="280"/>
  <c r="AQ26" i="282"/>
  <c r="AQ43" i="286"/>
  <c r="AQ79" i="273"/>
  <c r="AR80" i="273" s="1"/>
  <c r="AR58" i="273" s="1"/>
  <c r="AQ20" i="286"/>
  <c r="AQ55" i="288"/>
  <c r="AQ18" i="285"/>
  <c r="AQ73" i="282"/>
  <c r="AQ61" i="288"/>
  <c r="AQ32" i="286"/>
  <c r="AQ57" i="273"/>
  <c r="AQ38" i="288"/>
  <c r="AQ84" i="282"/>
  <c r="AQ13" i="288"/>
  <c r="AQ15" i="275"/>
  <c r="AR2" i="286"/>
  <c r="AR2" i="282"/>
  <c r="AR18" i="288"/>
  <c r="AR2" i="280"/>
  <c r="AR2" i="285"/>
  <c r="AR122" i="273"/>
  <c r="AR123" i="273" s="1"/>
  <c r="AR17" i="280" s="1"/>
  <c r="AR152" i="273"/>
  <c r="AR153" i="273" s="1"/>
  <c r="AR75" i="273"/>
  <c r="AR90" i="273"/>
  <c r="AR91" i="273" s="1"/>
  <c r="AR2" i="288"/>
  <c r="AR2" i="273"/>
  <c r="AR42" i="288"/>
  <c r="AR111" i="273"/>
  <c r="AR112" i="273" s="1"/>
  <c r="AR11" i="285" s="1"/>
  <c r="AR12" i="285" s="1"/>
  <c r="AR96" i="273"/>
  <c r="AR97" i="273" s="1"/>
  <c r="AR2" i="275"/>
  <c r="AR32" i="273"/>
  <c r="AR33" i="273" s="1"/>
  <c r="AR2" i="265"/>
  <c r="AR2" i="278"/>
  <c r="AT12" i="288"/>
  <c r="AT56" i="273"/>
  <c r="AT37" i="273"/>
  <c r="AT37" i="288"/>
  <c r="AT47" i="273"/>
  <c r="AT48" i="273" s="1"/>
  <c r="AT19" i="273"/>
  <c r="AT20" i="273" s="1"/>
  <c r="AP4" i="280"/>
  <c r="AP4" i="286"/>
  <c r="AP4" i="278"/>
  <c r="AP4" i="282"/>
  <c r="AP4" i="288"/>
  <c r="AP4" i="275"/>
  <c r="AP4" i="265"/>
  <c r="AP4" i="273"/>
  <c r="AP4" i="285"/>
  <c r="AM3" i="286"/>
  <c r="AM3" i="275"/>
  <c r="AM3" i="285"/>
  <c r="AM3" i="282"/>
  <c r="AM3" i="273"/>
  <c r="AM50" i="273"/>
  <c r="AM3" i="278"/>
  <c r="AM3" i="265"/>
  <c r="AM3" i="280"/>
  <c r="AM3" i="288"/>
  <c r="AP146" i="273"/>
  <c r="AO11" i="278"/>
  <c r="AO13" i="278" s="1"/>
  <c r="AO25" i="278" s="1"/>
  <c r="AO138" i="273"/>
  <c r="AP135" i="273"/>
  <c r="AQ42" i="273"/>
  <c r="AQ4" i="289" s="1"/>
  <c r="AQ52" i="273"/>
  <c r="AS24" i="273"/>
  <c r="AS25" i="273" s="1"/>
  <c r="AS151" i="273"/>
  <c r="AM9" i="265"/>
  <c r="AM11" i="265" s="1"/>
  <c r="AQ22" i="285"/>
  <c r="AQ13" i="285"/>
  <c r="AQ13" i="265" s="1"/>
  <c r="AQ100" i="273"/>
  <c r="AR101" i="273" s="1"/>
  <c r="AR59" i="273" s="1"/>
  <c r="AQ15" i="286"/>
  <c r="AQ20" i="282"/>
  <c r="AQ56" i="288"/>
  <c r="AQ139" i="273"/>
  <c r="AQ134" i="273"/>
  <c r="AQ33" i="278"/>
  <c r="AQ155" i="273"/>
  <c r="AQ12" i="278"/>
  <c r="AQ20" i="278"/>
  <c r="AQ41" i="278"/>
  <c r="AQ42" i="278" s="1"/>
  <c r="AQ145" i="273"/>
  <c r="AP138" i="280"/>
  <c r="AP67" i="280"/>
  <c r="AP73" i="282"/>
  <c r="AP55" i="288"/>
  <c r="AP32" i="286"/>
  <c r="AP18" i="285"/>
  <c r="AP84" i="282"/>
  <c r="AP15" i="275"/>
  <c r="AP20" i="275" s="1"/>
  <c r="AQ17" i="275" s="1"/>
  <c r="AP20" i="286"/>
  <c r="AP26" i="282"/>
  <c r="AP38" i="288"/>
  <c r="AP43" i="286"/>
  <c r="AP79" i="273"/>
  <c r="AQ80" i="273" s="1"/>
  <c r="AQ58" i="273" s="1"/>
  <c r="AP13" i="288"/>
  <c r="AP57" i="273"/>
  <c r="AP61" i="288"/>
  <c r="AO19" i="278"/>
  <c r="AO21" i="278" s="1"/>
  <c r="AO26" i="278" s="1"/>
  <c r="AP140" i="273"/>
  <c r="AU5" i="265"/>
  <c r="AU5" i="278"/>
  <c r="AU5" i="277"/>
  <c r="AU5" i="273"/>
  <c r="AU5" i="282"/>
  <c r="AU5" i="288"/>
  <c r="AU5" i="286"/>
  <c r="AU13" i="273"/>
  <c r="AU14" i="273" s="1"/>
  <c r="AV10" i="273"/>
  <c r="AU5" i="275"/>
  <c r="AU5" i="280"/>
  <c r="AU5" i="285"/>
  <c r="AN66" i="273"/>
  <c r="AN67" i="273" s="1"/>
  <c r="AN3" i="289" s="1"/>
  <c r="AO60" i="273"/>
  <c r="AN59" i="265"/>
  <c r="AN60" i="265" s="1"/>
  <c r="AO20" i="285"/>
  <c r="AO23" i="285" s="1"/>
  <c r="AP10" i="265"/>
  <c r="AR4" i="277"/>
  <c r="AS2" i="277"/>
  <c r="AS51" i="273"/>
  <c r="AB30" i="282"/>
  <c r="AB31" i="282" s="1"/>
  <c r="AC28" i="282" s="1"/>
  <c r="AB43" i="282"/>
  <c r="AQ49" i="280"/>
  <c r="AQ76" i="288"/>
  <c r="AQ38" i="273"/>
  <c r="AR39" i="273" s="1"/>
  <c r="AR41" i="273" s="1"/>
  <c r="AQ144" i="273"/>
  <c r="AR76" i="273"/>
  <c r="AQ81" i="280"/>
  <c r="AQ82" i="280" s="1"/>
  <c r="AQ106" i="280"/>
  <c r="AQ107" i="280" s="1"/>
  <c r="AQ109" i="280" s="1"/>
  <c r="AQ156" i="273"/>
  <c r="AQ13" i="289" l="1"/>
  <c r="AQ20" i="289" s="1"/>
  <c r="AS127" i="273"/>
  <c r="AS128" i="273" s="1"/>
  <c r="AS21" i="289" s="1"/>
  <c r="AS2" i="289"/>
  <c r="AR80" i="278"/>
  <c r="AR12" i="289"/>
  <c r="AR13" i="289" s="1"/>
  <c r="AR20" i="289" s="1"/>
  <c r="AS40" i="278" s="1"/>
  <c r="X84" i="278"/>
  <c r="X85" i="278" s="1"/>
  <c r="AQ43" i="278"/>
  <c r="AQ10" i="265" s="1"/>
  <c r="AQ83" i="278"/>
  <c r="AQ70" i="278"/>
  <c r="AQ74" i="278"/>
  <c r="AR48" i="278"/>
  <c r="AR69" i="278"/>
  <c r="AM54" i="278"/>
  <c r="AN71" i="278"/>
  <c r="AN75" i="278" s="1"/>
  <c r="AR24" i="280"/>
  <c r="AR59" i="278"/>
  <c r="Y61" i="278"/>
  <c r="AN62" i="278"/>
  <c r="AN49" i="278"/>
  <c r="AN50" i="278" s="1"/>
  <c r="AN53" i="278"/>
  <c r="AN50" i="288"/>
  <c r="AN51" i="288" s="1"/>
  <c r="AN54" i="288" s="1"/>
  <c r="AN57" i="288" s="1"/>
  <c r="AN64" i="288" s="1"/>
  <c r="AO157" i="273"/>
  <c r="AP29" i="280"/>
  <c r="AQ85" i="280"/>
  <c r="AQ25" i="280"/>
  <c r="AQ26" i="280" s="1"/>
  <c r="AR67" i="280"/>
  <c r="AR138" i="280"/>
  <c r="AR73" i="282"/>
  <c r="AR61" i="288"/>
  <c r="AR20" i="286"/>
  <c r="AR79" i="273"/>
  <c r="AS80" i="273" s="1"/>
  <c r="AS58" i="273" s="1"/>
  <c r="AR55" i="288"/>
  <c r="AR15" i="275"/>
  <c r="AR38" i="288"/>
  <c r="AR26" i="282"/>
  <c r="AR13" i="288"/>
  <c r="AR18" i="285"/>
  <c r="AR84" i="282"/>
  <c r="AR43" i="286"/>
  <c r="AR57" i="273"/>
  <c r="AR32" i="286"/>
  <c r="AR42" i="273"/>
  <c r="AR4" i="289" s="1"/>
  <c r="AR52" i="273"/>
  <c r="AC19" i="282"/>
  <c r="AC21" i="282" s="1"/>
  <c r="AS4" i="277"/>
  <c r="AO59" i="265"/>
  <c r="AO60" i="265" s="1"/>
  <c r="AP20" i="285"/>
  <c r="AP23" i="285" s="1"/>
  <c r="AN14" i="265"/>
  <c r="AN42" i="282"/>
  <c r="AN3" i="282"/>
  <c r="AN3" i="280"/>
  <c r="AN3" i="286"/>
  <c r="AN3" i="273"/>
  <c r="AN50" i="273"/>
  <c r="AN3" i="265"/>
  <c r="AN3" i="288"/>
  <c r="AN3" i="275"/>
  <c r="AN3" i="285"/>
  <c r="AN3" i="278"/>
  <c r="AV5" i="282"/>
  <c r="AW10" i="273"/>
  <c r="AV5" i="275"/>
  <c r="AV5" i="277"/>
  <c r="AV5" i="286"/>
  <c r="AV13" i="273"/>
  <c r="AV14" i="273" s="1"/>
  <c r="AV5" i="285"/>
  <c r="AV5" i="265"/>
  <c r="AV5" i="273"/>
  <c r="AV5" i="288"/>
  <c r="AV5" i="280"/>
  <c r="AV5" i="278"/>
  <c r="AM42" i="282"/>
  <c r="AM14" i="265"/>
  <c r="AS111" i="273"/>
  <c r="AS112" i="273" s="1"/>
  <c r="AS11" i="285" s="1"/>
  <c r="AS12" i="285" s="1"/>
  <c r="AS42" i="288"/>
  <c r="AS90" i="273"/>
  <c r="AS91" i="273" s="1"/>
  <c r="AS2" i="275"/>
  <c r="AS2" i="288"/>
  <c r="AS122" i="273"/>
  <c r="AS123" i="273" s="1"/>
  <c r="AS17" i="280" s="1"/>
  <c r="AS32" i="273"/>
  <c r="AS33" i="273" s="1"/>
  <c r="AS96" i="273"/>
  <c r="AS97" i="273" s="1"/>
  <c r="AS2" i="265"/>
  <c r="AS2" i="273"/>
  <c r="AS2" i="280"/>
  <c r="AS152" i="273"/>
  <c r="AS153" i="273" s="1"/>
  <c r="AS18" i="288"/>
  <c r="AS75" i="273"/>
  <c r="AS2" i="285"/>
  <c r="AS2" i="278"/>
  <c r="AS2" i="286"/>
  <c r="AS2" i="282"/>
  <c r="AQ4" i="275"/>
  <c r="AQ4" i="282"/>
  <c r="AQ4" i="286"/>
  <c r="AQ4" i="288"/>
  <c r="AQ4" i="265"/>
  <c r="AQ4" i="285"/>
  <c r="AQ4" i="280"/>
  <c r="AQ4" i="278"/>
  <c r="AQ4" i="273"/>
  <c r="AQ135" i="273"/>
  <c r="AP138" i="273"/>
  <c r="AO27" i="278"/>
  <c r="AO32" i="278" s="1"/>
  <c r="AO34" i="278" s="1"/>
  <c r="AT24" i="273"/>
  <c r="AT25" i="273" s="1"/>
  <c r="AT151" i="273"/>
  <c r="AR38" i="273"/>
  <c r="AS39" i="273" s="1"/>
  <c r="AS41" i="273" s="1"/>
  <c r="AR144" i="273"/>
  <c r="AR56" i="288"/>
  <c r="AR145" i="273"/>
  <c r="AR20" i="278"/>
  <c r="AR134" i="273"/>
  <c r="AR12" i="278"/>
  <c r="AR33" i="278"/>
  <c r="AR139" i="273"/>
  <c r="AR41" i="278"/>
  <c r="AR42" i="278" s="1"/>
  <c r="AR155" i="273"/>
  <c r="AS76" i="273"/>
  <c r="AR49" i="280"/>
  <c r="AR76" i="288"/>
  <c r="AQ20" i="275"/>
  <c r="AR17" i="275" s="1"/>
  <c r="AP60" i="273"/>
  <c r="AO66" i="273"/>
  <c r="AO67" i="273" s="1"/>
  <c r="AO3" i="289" s="1"/>
  <c r="AU47" i="273"/>
  <c r="AU48" i="273" s="1"/>
  <c r="AU56" i="273"/>
  <c r="AU37" i="273"/>
  <c r="AU19" i="273"/>
  <c r="AU20" i="273" s="1"/>
  <c r="AU37" i="288"/>
  <c r="AU12" i="288"/>
  <c r="AQ140" i="273"/>
  <c r="AP19" i="278"/>
  <c r="AP21" i="278" s="1"/>
  <c r="AP26" i="278" s="1"/>
  <c r="AP11" i="278"/>
  <c r="AP13" i="278" s="1"/>
  <c r="AP25" i="278" s="1"/>
  <c r="AQ146" i="273"/>
  <c r="AT2" i="277"/>
  <c r="AT51" i="273"/>
  <c r="AR13" i="285"/>
  <c r="AR13" i="265" s="1"/>
  <c r="AR22" i="285"/>
  <c r="AR100" i="273"/>
  <c r="AS101" i="273" s="1"/>
  <c r="AS59" i="273" s="1"/>
  <c r="AR20" i="282"/>
  <c r="AR15" i="286"/>
  <c r="AR81" i="280"/>
  <c r="AR82" i="280" s="1"/>
  <c r="AR106" i="280"/>
  <c r="AR107" i="280" s="1"/>
  <c r="AR109" i="280" s="1"/>
  <c r="AR156" i="273"/>
  <c r="AT40" i="278" l="1"/>
  <c r="AT127" i="273"/>
  <c r="AT128" i="273" s="1"/>
  <c r="AT21" i="289" s="1"/>
  <c r="AU40" i="278" s="1"/>
  <c r="AT2" i="289"/>
  <c r="AS80" i="278"/>
  <c r="AS12" i="289"/>
  <c r="AS13" i="289" s="1"/>
  <c r="AS20" i="289" s="1"/>
  <c r="AP27" i="278"/>
  <c r="AP32" i="278" s="1"/>
  <c r="AP34" i="278" s="1"/>
  <c r="AP53" i="278" s="1"/>
  <c r="AR43" i="278"/>
  <c r="AR83" i="278"/>
  <c r="AR74" i="278"/>
  <c r="AR70" i="278"/>
  <c r="AS48" i="278"/>
  <c r="AS69" i="278"/>
  <c r="Y82" i="278"/>
  <c r="Y73" i="278" s="1"/>
  <c r="X69" i="265"/>
  <c r="AP71" i="278"/>
  <c r="AP75" i="278" s="1"/>
  <c r="AO71" i="278"/>
  <c r="AO75" i="278" s="1"/>
  <c r="AN54" i="278"/>
  <c r="Y52" i="278"/>
  <c r="Y55" i="278" s="1"/>
  <c r="Y30" i="265" s="1"/>
  <c r="Y76" i="278"/>
  <c r="Y77" i="278" s="1"/>
  <c r="Y31" i="265" s="1"/>
  <c r="AS24" i="280"/>
  <c r="AS59" i="278"/>
  <c r="Y63" i="278"/>
  <c r="Y64" i="278" s="1"/>
  <c r="Y64" i="265" s="1"/>
  <c r="AP62" i="278"/>
  <c r="AP49" i="278"/>
  <c r="AP50" i="278" s="1"/>
  <c r="AO62" i="278"/>
  <c r="AO53" i="278"/>
  <c r="AO49" i="278"/>
  <c r="AO50" i="278" s="1"/>
  <c r="AO50" i="288"/>
  <c r="AO51" i="288" s="1"/>
  <c r="AO54" i="288" s="1"/>
  <c r="AO57" i="288" s="1"/>
  <c r="AO64" i="288" s="1"/>
  <c r="AP157" i="273"/>
  <c r="AQ29" i="280"/>
  <c r="AR85" i="280"/>
  <c r="AR25" i="280"/>
  <c r="AR26" i="280" s="1"/>
  <c r="AR29" i="280" s="1"/>
  <c r="AU24" i="273"/>
  <c r="AU25" i="273" s="1"/>
  <c r="AU151" i="273"/>
  <c r="AO3" i="282"/>
  <c r="AO3" i="285"/>
  <c r="AO3" i="280"/>
  <c r="AO50" i="273"/>
  <c r="AO3" i="288"/>
  <c r="AO3" i="286"/>
  <c r="AO3" i="265"/>
  <c r="AO3" i="275"/>
  <c r="AO3" i="273"/>
  <c r="AO3" i="278"/>
  <c r="AS138" i="280"/>
  <c r="AS67" i="280"/>
  <c r="AS61" i="288"/>
  <c r="AS20" i="286"/>
  <c r="AS15" i="275"/>
  <c r="AS84" i="282"/>
  <c r="AS38" i="288"/>
  <c r="AS32" i="286"/>
  <c r="AS57" i="273"/>
  <c r="AS26" i="282"/>
  <c r="AS13" i="288"/>
  <c r="AS18" i="285"/>
  <c r="AS73" i="282"/>
  <c r="AS55" i="288"/>
  <c r="AS43" i="286"/>
  <c r="AS79" i="273"/>
  <c r="AT80" i="273" s="1"/>
  <c r="AT58" i="273" s="1"/>
  <c r="AR10" i="265"/>
  <c r="AT75" i="273"/>
  <c r="AT90" i="273"/>
  <c r="AT91" i="273" s="1"/>
  <c r="AT2" i="275"/>
  <c r="AT2" i="280"/>
  <c r="AT122" i="273"/>
  <c r="AT123" i="273" s="1"/>
  <c r="AT17" i="280" s="1"/>
  <c r="AT152" i="273"/>
  <c r="AT153" i="273" s="1"/>
  <c r="AT18" i="288"/>
  <c r="AT2" i="286"/>
  <c r="AT2" i="288"/>
  <c r="AT42" i="288"/>
  <c r="AT2" i="285"/>
  <c r="AT2" i="282"/>
  <c r="AT111" i="273"/>
  <c r="AT112" i="273" s="1"/>
  <c r="AT11" i="285" s="1"/>
  <c r="AT12" i="285" s="1"/>
  <c r="AT32" i="273"/>
  <c r="AT33" i="273" s="1"/>
  <c r="AT96" i="273"/>
  <c r="AT97" i="273" s="1"/>
  <c r="AT2" i="265"/>
  <c r="AT2" i="273"/>
  <c r="AT2" i="278"/>
  <c r="AR135" i="273"/>
  <c r="AQ138" i="273"/>
  <c r="AT76" i="273"/>
  <c r="AS81" i="280"/>
  <c r="AS82" i="280" s="1"/>
  <c r="AS106" i="280"/>
  <c r="AS107" i="280" s="1"/>
  <c r="AS109" i="280" s="1"/>
  <c r="AS156" i="273"/>
  <c r="AS12" i="278"/>
  <c r="AS134" i="273"/>
  <c r="AS56" i="288"/>
  <c r="AS145" i="273"/>
  <c r="AS20" i="278"/>
  <c r="AS41" i="278"/>
  <c r="AS42" i="278" s="1"/>
  <c r="AS155" i="273"/>
  <c r="AS33" i="278"/>
  <c r="AS139" i="273"/>
  <c r="AS49" i="280"/>
  <c r="AS76" i="288"/>
  <c r="AV37" i="288"/>
  <c r="AV12" i="288"/>
  <c r="AV56" i="273"/>
  <c r="AV37" i="273"/>
  <c r="AV47" i="273"/>
  <c r="AV48" i="273" s="1"/>
  <c r="AV19" i="273"/>
  <c r="AV20" i="273" s="1"/>
  <c r="AX10" i="273"/>
  <c r="AW5" i="277"/>
  <c r="AW5" i="285"/>
  <c r="AW5" i="280"/>
  <c r="AW5" i="273"/>
  <c r="AW5" i="282"/>
  <c r="AW5" i="265"/>
  <c r="AW5" i="275"/>
  <c r="AW13" i="273"/>
  <c r="AW14" i="273" s="1"/>
  <c r="AW5" i="278"/>
  <c r="AW5" i="288"/>
  <c r="AW5" i="286"/>
  <c r="AC30" i="282"/>
  <c r="AC31" i="282" s="1"/>
  <c r="AD28" i="282" s="1"/>
  <c r="AC43" i="282"/>
  <c r="AR20" i="275"/>
  <c r="AS17" i="275" s="1"/>
  <c r="AT4" i="277"/>
  <c r="AQ11" i="278"/>
  <c r="AQ13" i="278" s="1"/>
  <c r="AQ25" i="278" s="1"/>
  <c r="AR146" i="273"/>
  <c r="AP59" i="265"/>
  <c r="AP60" i="265" s="1"/>
  <c r="AQ20" i="285"/>
  <c r="AQ23" i="285" s="1"/>
  <c r="AR140" i="273"/>
  <c r="AQ19" i="278"/>
  <c r="AQ21" i="278" s="1"/>
  <c r="AQ26" i="278" s="1"/>
  <c r="AU51" i="273"/>
  <c r="AU2" i="277"/>
  <c r="AP66" i="273"/>
  <c r="AP67" i="273" s="1"/>
  <c r="AP3" i="289" s="1"/>
  <c r="AQ60" i="273"/>
  <c r="AS42" i="273"/>
  <c r="AS4" i="289" s="1"/>
  <c r="AS52" i="273"/>
  <c r="AO9" i="265"/>
  <c r="AO11" i="265" s="1"/>
  <c r="AS38" i="273"/>
  <c r="AT39" i="273" s="1"/>
  <c r="AT41" i="273" s="1"/>
  <c r="AS144" i="273"/>
  <c r="AS20" i="282"/>
  <c r="AS100" i="273"/>
  <c r="AT101" i="273" s="1"/>
  <c r="AT59" i="273" s="1"/>
  <c r="AS15" i="286"/>
  <c r="AS22" i="285"/>
  <c r="AS13" i="285"/>
  <c r="AS13" i="265" s="1"/>
  <c r="AR4" i="285"/>
  <c r="AR4" i="288"/>
  <c r="AR4" i="286"/>
  <c r="AR4" i="278"/>
  <c r="AR4" i="275"/>
  <c r="AR4" i="282"/>
  <c r="AR4" i="265"/>
  <c r="AR4" i="273"/>
  <c r="AR4" i="280"/>
  <c r="AT80" i="278" l="1"/>
  <c r="AT12" i="289"/>
  <c r="AT13" i="289" s="1"/>
  <c r="AT20" i="289" s="1"/>
  <c r="AU127" i="273"/>
  <c r="AU128" i="273" s="1"/>
  <c r="AU21" i="289" s="1"/>
  <c r="AV40" i="278" s="1"/>
  <c r="AU2" i="289"/>
  <c r="AP9" i="265"/>
  <c r="AP11" i="265" s="1"/>
  <c r="AP42" i="282" s="1"/>
  <c r="AS43" i="278"/>
  <c r="AS83" i="278"/>
  <c r="AS70" i="278"/>
  <c r="AS74" i="278"/>
  <c r="AT48" i="278"/>
  <c r="AT69" i="278"/>
  <c r="Y84" i="278"/>
  <c r="Y85" i="278" s="1"/>
  <c r="AO54" i="278"/>
  <c r="AP54" i="278"/>
  <c r="AT24" i="280"/>
  <c r="AT59" i="278"/>
  <c r="Z61" i="278"/>
  <c r="AP50" i="288"/>
  <c r="AP51" i="288" s="1"/>
  <c r="AP54" i="288" s="1"/>
  <c r="AP57" i="288" s="1"/>
  <c r="AP64" i="288" s="1"/>
  <c r="AQ157" i="273"/>
  <c r="AS85" i="280"/>
  <c r="AS25" i="280"/>
  <c r="AS26" i="280" s="1"/>
  <c r="AP3" i="278"/>
  <c r="AP3" i="286"/>
  <c r="AP3" i="273"/>
  <c r="AP3" i="275"/>
  <c r="AP50" i="273"/>
  <c r="AP3" i="288"/>
  <c r="AP3" i="282"/>
  <c r="AP3" i="265"/>
  <c r="AP3" i="280"/>
  <c r="AP3" i="285"/>
  <c r="AR19" i="278"/>
  <c r="AR21" i="278" s="1"/>
  <c r="AR26" i="278" s="1"/>
  <c r="AS140" i="273"/>
  <c r="AQ59" i="265"/>
  <c r="AQ60" i="265" s="1"/>
  <c r="AR20" i="285"/>
  <c r="AR23" i="285" s="1"/>
  <c r="AQ27" i="278"/>
  <c r="AQ32" i="278" s="1"/>
  <c r="AQ34" i="278" s="1"/>
  <c r="AW56" i="273"/>
  <c r="AW37" i="288"/>
  <c r="AW19" i="273"/>
  <c r="AW20" i="273" s="1"/>
  <c r="AW47" i="273"/>
  <c r="AW48" i="273" s="1"/>
  <c r="AW37" i="273"/>
  <c r="AW12" i="288"/>
  <c r="AX5" i="275"/>
  <c r="AX5" i="278"/>
  <c r="AX5" i="273"/>
  <c r="AX5" i="288"/>
  <c r="AX5" i="286"/>
  <c r="AX5" i="277"/>
  <c r="AX5" i="282"/>
  <c r="AY10" i="273"/>
  <c r="AX5" i="265"/>
  <c r="AX5" i="285"/>
  <c r="AX13" i="273"/>
  <c r="AX14" i="273" s="1"/>
  <c r="AX5" i="280"/>
  <c r="AV2" i="277"/>
  <c r="AV51" i="273"/>
  <c r="AT138" i="280"/>
  <c r="AT67" i="280"/>
  <c r="AT73" i="282"/>
  <c r="AT55" i="288"/>
  <c r="AT32" i="286"/>
  <c r="AT57" i="273"/>
  <c r="AT61" i="288"/>
  <c r="AT13" i="288"/>
  <c r="AT18" i="285"/>
  <c r="AT26" i="282"/>
  <c r="AT43" i="286"/>
  <c r="AT15" i="275"/>
  <c r="AT84" i="282"/>
  <c r="AT38" i="288"/>
  <c r="AT20" i="286"/>
  <c r="AT79" i="273"/>
  <c r="AU80" i="273" s="1"/>
  <c r="AU58" i="273" s="1"/>
  <c r="AT33" i="278"/>
  <c r="AT41" i="278"/>
  <c r="AT42" i="278" s="1"/>
  <c r="AT20" i="278"/>
  <c r="AT139" i="273"/>
  <c r="AT56" i="288"/>
  <c r="AT145" i="273"/>
  <c r="AT155" i="273"/>
  <c r="AT12" i="278"/>
  <c r="AT134" i="273"/>
  <c r="AT22" i="285"/>
  <c r="AT13" i="285"/>
  <c r="AT13" i="265" s="1"/>
  <c r="AT49" i="280"/>
  <c r="AT76" i="288"/>
  <c r="AS20" i="275"/>
  <c r="AT17" i="275" s="1"/>
  <c r="AU152" i="273"/>
  <c r="AU153" i="273" s="1"/>
  <c r="AU75" i="273"/>
  <c r="AU76" i="273" s="1"/>
  <c r="AU2" i="280"/>
  <c r="AU2" i="275"/>
  <c r="AU18" i="288"/>
  <c r="AU2" i="285"/>
  <c r="AU2" i="273"/>
  <c r="AU90" i="273"/>
  <c r="AU91" i="273" s="1"/>
  <c r="AU2" i="282"/>
  <c r="AU2" i="286"/>
  <c r="AU122" i="273"/>
  <c r="AU123" i="273" s="1"/>
  <c r="AU17" i="280" s="1"/>
  <c r="AU42" i="288"/>
  <c r="AU111" i="273"/>
  <c r="AU112" i="273" s="1"/>
  <c r="AU11" i="285" s="1"/>
  <c r="AU12" i="285" s="1"/>
  <c r="AU32" i="273"/>
  <c r="AU33" i="273" s="1"/>
  <c r="AU96" i="273"/>
  <c r="AU97" i="273" s="1"/>
  <c r="AU2" i="265"/>
  <c r="AU2" i="288"/>
  <c r="AU2" i="278"/>
  <c r="AP14" i="265"/>
  <c r="AT52" i="273"/>
  <c r="AT42" i="273"/>
  <c r="AT4" i="289" s="1"/>
  <c r="AO42" i="282"/>
  <c r="AO14" i="265"/>
  <c r="AS4" i="275"/>
  <c r="AS4" i="280"/>
  <c r="AS4" i="288"/>
  <c r="AS4" i="273"/>
  <c r="AS4" i="265"/>
  <c r="AS4" i="285"/>
  <c r="AS4" i="278"/>
  <c r="AS4" i="286"/>
  <c r="AS4" i="282"/>
  <c r="AQ66" i="273"/>
  <c r="AQ67" i="273" s="1"/>
  <c r="AQ3" i="289" s="1"/>
  <c r="AR60" i="273"/>
  <c r="AU4" i="277"/>
  <c r="AR11" i="278"/>
  <c r="AR13" i="278" s="1"/>
  <c r="AR25" i="278" s="1"/>
  <c r="AS146" i="273"/>
  <c r="AD19" i="282"/>
  <c r="AD21" i="282" s="1"/>
  <c r="AV151" i="273"/>
  <c r="AV24" i="273"/>
  <c r="AV25" i="273" s="1"/>
  <c r="AS10" i="265"/>
  <c r="AS135" i="273"/>
  <c r="AR138" i="273"/>
  <c r="AT38" i="273"/>
  <c r="AU39" i="273" s="1"/>
  <c r="AU41" i="273" s="1"/>
  <c r="AT144" i="273"/>
  <c r="AT81" i="280"/>
  <c r="AT82" i="280" s="1"/>
  <c r="AT106" i="280"/>
  <c r="AT107" i="280" s="1"/>
  <c r="AT109" i="280" s="1"/>
  <c r="AT156" i="273"/>
  <c r="AT100" i="273"/>
  <c r="AU101" i="273" s="1"/>
  <c r="AU59" i="273" s="1"/>
  <c r="AT20" i="282"/>
  <c r="AT15" i="286"/>
  <c r="AV127" i="273" l="1"/>
  <c r="AV128" i="273" s="1"/>
  <c r="AV21" i="289" s="1"/>
  <c r="AV2" i="289"/>
  <c r="AU80" i="278"/>
  <c r="AU12" i="289"/>
  <c r="AU13" i="289" s="1"/>
  <c r="AU20" i="289" s="1"/>
  <c r="AR27" i="278"/>
  <c r="AR32" i="278" s="1"/>
  <c r="AR34" i="278" s="1"/>
  <c r="AR49" i="278" s="1"/>
  <c r="AR50" i="278" s="1"/>
  <c r="AU48" i="278"/>
  <c r="AU69" i="278"/>
  <c r="AT43" i="278"/>
  <c r="AT10" i="265" s="1"/>
  <c r="AT83" i="278"/>
  <c r="AT74" i="278"/>
  <c r="AT70" i="278"/>
  <c r="Z82" i="278"/>
  <c r="Z73" i="278" s="1"/>
  <c r="Y69" i="265"/>
  <c r="AR71" i="278"/>
  <c r="AR75" i="278" s="1"/>
  <c r="Z52" i="278"/>
  <c r="Z55" i="278" s="1"/>
  <c r="Z30" i="265" s="1"/>
  <c r="Z76" i="278"/>
  <c r="Z77" i="278" s="1"/>
  <c r="Z31" i="265" s="1"/>
  <c r="AQ71" i="278"/>
  <c r="AQ75" i="278" s="1"/>
  <c r="AU24" i="280"/>
  <c r="AU59" i="278"/>
  <c r="AR53" i="278"/>
  <c r="AQ62" i="278"/>
  <c r="AQ53" i="278"/>
  <c r="AQ49" i="278"/>
  <c r="AQ50" i="278" s="1"/>
  <c r="AR157" i="273"/>
  <c r="AQ50" i="288"/>
  <c r="AQ51" i="288" s="1"/>
  <c r="AQ54" i="288" s="1"/>
  <c r="AQ57" i="288" s="1"/>
  <c r="AQ64" i="288" s="1"/>
  <c r="AS29" i="280"/>
  <c r="AT85" i="280"/>
  <c r="AT25" i="280"/>
  <c r="AT26" i="280" s="1"/>
  <c r="AU138" i="280"/>
  <c r="AU67" i="280"/>
  <c r="AU26" i="282"/>
  <c r="AU38" i="288"/>
  <c r="AU20" i="286"/>
  <c r="AU15" i="275"/>
  <c r="AU61" i="288"/>
  <c r="AU32" i="286"/>
  <c r="AU57" i="273"/>
  <c r="AU73" i="282"/>
  <c r="AU55" i="288"/>
  <c r="AU13" i="288"/>
  <c r="AU18" i="285"/>
  <c r="AU84" i="282"/>
  <c r="AU43" i="286"/>
  <c r="AU79" i="273"/>
  <c r="AV80" i="273" s="1"/>
  <c r="AV58" i="273" s="1"/>
  <c r="AU42" i="273"/>
  <c r="AU4" i="289" s="1"/>
  <c r="AU52" i="273"/>
  <c r="AQ3" i="275"/>
  <c r="AQ3" i="273"/>
  <c r="AQ3" i="286"/>
  <c r="AQ50" i="273"/>
  <c r="AQ3" i="280"/>
  <c r="AQ3" i="282"/>
  <c r="AQ3" i="265"/>
  <c r="AQ3" i="278"/>
  <c r="AQ3" i="288"/>
  <c r="AQ3" i="285"/>
  <c r="AT4" i="265"/>
  <c r="AT4" i="273"/>
  <c r="AT4" i="278"/>
  <c r="AT4" i="285"/>
  <c r="AT4" i="282"/>
  <c r="AT4" i="286"/>
  <c r="AT4" i="280"/>
  <c r="AT4" i="275"/>
  <c r="AT4" i="288"/>
  <c r="AU20" i="278"/>
  <c r="AU139" i="273"/>
  <c r="AU155" i="273"/>
  <c r="AU145" i="273"/>
  <c r="AU56" i="288"/>
  <c r="AU12" i="278"/>
  <c r="AU134" i="273"/>
  <c r="AU33" i="278"/>
  <c r="AU41" i="278"/>
  <c r="AU42" i="278" s="1"/>
  <c r="AU13" i="285"/>
  <c r="AU13" i="265" s="1"/>
  <c r="AU22" i="285"/>
  <c r="AU49" i="280"/>
  <c r="AU76" i="288"/>
  <c r="AU81" i="280"/>
  <c r="AU82" i="280" s="1"/>
  <c r="AU106" i="280"/>
  <c r="AU107" i="280" s="1"/>
  <c r="AU109" i="280" s="1"/>
  <c r="AU156" i="273"/>
  <c r="AY13" i="273"/>
  <c r="AY14" i="273" s="1"/>
  <c r="AY5" i="278"/>
  <c r="AY5" i="265"/>
  <c r="AY5" i="285"/>
  <c r="AY5" i="275"/>
  <c r="AY5" i="277"/>
  <c r="AY5" i="280"/>
  <c r="AY5" i="286"/>
  <c r="AZ10" i="273"/>
  <c r="AY5" i="282"/>
  <c r="AY5" i="273"/>
  <c r="AY5" i="288"/>
  <c r="AW51" i="273"/>
  <c r="AW2" i="277"/>
  <c r="AQ9" i="265"/>
  <c r="AQ11" i="265" s="1"/>
  <c r="AS138" i="273"/>
  <c r="AT135" i="273"/>
  <c r="AV122" i="273"/>
  <c r="AV123" i="273" s="1"/>
  <c r="AV17" i="280" s="1"/>
  <c r="AV152" i="273"/>
  <c r="AV153" i="273" s="1"/>
  <c r="AV75" i="273"/>
  <c r="AV76" i="273" s="1"/>
  <c r="AV2" i="280"/>
  <c r="AV2" i="275"/>
  <c r="AV18" i="288"/>
  <c r="AV2" i="282"/>
  <c r="AV2" i="273"/>
  <c r="AV90" i="273"/>
  <c r="AV91" i="273" s="1"/>
  <c r="AV2" i="288"/>
  <c r="AV2" i="286"/>
  <c r="AV42" i="288"/>
  <c r="AV111" i="273"/>
  <c r="AV112" i="273" s="1"/>
  <c r="AV11" i="285" s="1"/>
  <c r="AV12" i="285" s="1"/>
  <c r="AV32" i="273"/>
  <c r="AV33" i="273" s="1"/>
  <c r="AV96" i="273"/>
  <c r="AV97" i="273" s="1"/>
  <c r="AV2" i="265"/>
  <c r="AV2" i="278"/>
  <c r="AV2" i="285"/>
  <c r="AD30" i="282"/>
  <c r="AD31" i="282" s="1"/>
  <c r="AE28" i="282" s="1"/>
  <c r="AD43" i="282"/>
  <c r="AS11" i="278"/>
  <c r="AS13" i="278" s="1"/>
  <c r="AS25" i="278" s="1"/>
  <c r="AT146" i="273"/>
  <c r="AR66" i="273"/>
  <c r="AR67" i="273" s="1"/>
  <c r="AR3" i="289" s="1"/>
  <c r="AS60" i="273"/>
  <c r="AU38" i="273"/>
  <c r="AV39" i="273" s="1"/>
  <c r="AV41" i="273" s="1"/>
  <c r="AU144" i="273"/>
  <c r="AU20" i="282"/>
  <c r="AU15" i="286"/>
  <c r="AU100" i="273"/>
  <c r="AV101" i="273" s="1"/>
  <c r="AV59" i="273" s="1"/>
  <c r="AT20" i="275"/>
  <c r="AU17" i="275" s="1"/>
  <c r="AV4" i="277"/>
  <c r="AX37" i="273"/>
  <c r="AX37" i="288"/>
  <c r="AX56" i="273"/>
  <c r="AX12" i="288"/>
  <c r="AX19" i="273"/>
  <c r="AX20" i="273" s="1"/>
  <c r="AX47" i="273"/>
  <c r="AX48" i="273" s="1"/>
  <c r="AW151" i="273"/>
  <c r="AW24" i="273"/>
  <c r="AW25" i="273" s="1"/>
  <c r="AR59" i="265"/>
  <c r="AR60" i="265" s="1"/>
  <c r="AS20" i="285"/>
  <c r="AS23" i="285" s="1"/>
  <c r="AT140" i="273"/>
  <c r="AS19" i="278"/>
  <c r="AS21" i="278" s="1"/>
  <c r="AS26" i="278" s="1"/>
  <c r="AR62" i="278" l="1"/>
  <c r="AW127" i="273"/>
  <c r="AW128" i="273" s="1"/>
  <c r="AW21" i="289" s="1"/>
  <c r="AW2" i="289"/>
  <c r="AV80" i="278"/>
  <c r="AV12" i="289"/>
  <c r="AV13" i="289" s="1"/>
  <c r="AV20" i="289" s="1"/>
  <c r="AW40" i="278" s="1"/>
  <c r="AR9" i="265"/>
  <c r="AR11" i="265" s="1"/>
  <c r="AU43" i="278"/>
  <c r="AU83" i="278"/>
  <c r="AU70" i="278"/>
  <c r="AU74" i="278"/>
  <c r="AV48" i="278"/>
  <c r="AV69" i="278"/>
  <c r="Z84" i="278"/>
  <c r="Z85" i="278" s="1"/>
  <c r="AQ54" i="278"/>
  <c r="AR54" i="278"/>
  <c r="Z63" i="278"/>
  <c r="Z64" i="278" s="1"/>
  <c r="Z64" i="265" s="1"/>
  <c r="AV24" i="280"/>
  <c r="AV59" i="278"/>
  <c r="AS157" i="273"/>
  <c r="AR50" i="288"/>
  <c r="AR51" i="288" s="1"/>
  <c r="AR54" i="288" s="1"/>
  <c r="AR57" i="288" s="1"/>
  <c r="AR64" i="288" s="1"/>
  <c r="AT29" i="280"/>
  <c r="AU85" i="280"/>
  <c r="AU25" i="280"/>
  <c r="AU26" i="280" s="1"/>
  <c r="AU140" i="273"/>
  <c r="AT19" i="278"/>
  <c r="AT21" i="278" s="1"/>
  <c r="AT26" i="278" s="1"/>
  <c r="AX151" i="273"/>
  <c r="AX24" i="273"/>
  <c r="AX25" i="273" s="1"/>
  <c r="AS59" i="265"/>
  <c r="AS60" i="265" s="1"/>
  <c r="AT20" i="285"/>
  <c r="AT23" i="285" s="1"/>
  <c r="AX51" i="273"/>
  <c r="AX2" i="277"/>
  <c r="AV52" i="273"/>
  <c r="AV42" i="273"/>
  <c r="AV4" i="289" s="1"/>
  <c r="AR50" i="273"/>
  <c r="AR3" i="265"/>
  <c r="AR3" i="286"/>
  <c r="AR3" i="282"/>
  <c r="AR3" i="278"/>
  <c r="AR3" i="285"/>
  <c r="AR3" i="288"/>
  <c r="AR3" i="273"/>
  <c r="AR3" i="275"/>
  <c r="AR3" i="280"/>
  <c r="AS27" i="278"/>
  <c r="AS32" i="278" s="1"/>
  <c r="AS34" i="278" s="1"/>
  <c r="AE19" i="282"/>
  <c r="AE21" i="282" s="1"/>
  <c r="AV12" i="278"/>
  <c r="AV134" i="273"/>
  <c r="AV56" i="288"/>
  <c r="AV145" i="273"/>
  <c r="AV20" i="278"/>
  <c r="AV139" i="273"/>
  <c r="AV155" i="273"/>
  <c r="AV33" i="278"/>
  <c r="AV41" i="278"/>
  <c r="AV42" i="278" s="1"/>
  <c r="AV13" i="285"/>
  <c r="AV13" i="265" s="1"/>
  <c r="AV22" i="285"/>
  <c r="AV100" i="273"/>
  <c r="AW101" i="273" s="1"/>
  <c r="AW59" i="273" s="1"/>
  <c r="AV20" i="282"/>
  <c r="AV15" i="286"/>
  <c r="AV49" i="280"/>
  <c r="AV76" i="288"/>
  <c r="AQ42" i="282"/>
  <c r="AQ14" i="265"/>
  <c r="AW4" i="277"/>
  <c r="AZ5" i="265"/>
  <c r="AZ5" i="273"/>
  <c r="AZ5" i="275"/>
  <c r="AZ13" i="273"/>
  <c r="AZ14" i="273" s="1"/>
  <c r="AZ5" i="280"/>
  <c r="AZ5" i="288"/>
  <c r="AZ5" i="277"/>
  <c r="BA10" i="273"/>
  <c r="AZ5" i="285"/>
  <c r="AZ5" i="278"/>
  <c r="AZ5" i="286"/>
  <c r="AZ5" i="282"/>
  <c r="AY47" i="273"/>
  <c r="AY48" i="273" s="1"/>
  <c r="AY37" i="288"/>
  <c r="AY37" i="273"/>
  <c r="AY12" i="288"/>
  <c r="AY19" i="273"/>
  <c r="AY20" i="273" s="1"/>
  <c r="AY56" i="273"/>
  <c r="AU10" i="265"/>
  <c r="AR14" i="265"/>
  <c r="AR42" i="282"/>
  <c r="AU4" i="265"/>
  <c r="AU4" i="273"/>
  <c r="AU4" i="280"/>
  <c r="AU4" i="285"/>
  <c r="AU4" i="288"/>
  <c r="AU4" i="286"/>
  <c r="AU4" i="278"/>
  <c r="AU4" i="275"/>
  <c r="AU4" i="282"/>
  <c r="AW152" i="273"/>
  <c r="AW153" i="273" s="1"/>
  <c r="AW18" i="288"/>
  <c r="AW2" i="280"/>
  <c r="AW2" i="288"/>
  <c r="AW122" i="273"/>
  <c r="AW123" i="273" s="1"/>
  <c r="AW17" i="280" s="1"/>
  <c r="AW42" i="288"/>
  <c r="AW90" i="273"/>
  <c r="AW91" i="273" s="1"/>
  <c r="AW2" i="282"/>
  <c r="AW2" i="285"/>
  <c r="AW111" i="273"/>
  <c r="AW112" i="273" s="1"/>
  <c r="AW11" i="285" s="1"/>
  <c r="AW12" i="285" s="1"/>
  <c r="AW32" i="273"/>
  <c r="AW33" i="273" s="1"/>
  <c r="AW96" i="273"/>
  <c r="AW97" i="273" s="1"/>
  <c r="AW2" i="265"/>
  <c r="AW2" i="275"/>
  <c r="AW2" i="273"/>
  <c r="AW75" i="273"/>
  <c r="AW2" i="278"/>
  <c r="AW2" i="286"/>
  <c r="AV67" i="280"/>
  <c r="AV138" i="280"/>
  <c r="AV73" i="282"/>
  <c r="AV61" i="288"/>
  <c r="AV32" i="286"/>
  <c r="AV57" i="273"/>
  <c r="AV55" i="288"/>
  <c r="AV13" i="288"/>
  <c r="AV18" i="285"/>
  <c r="AV84" i="282"/>
  <c r="AV43" i="286"/>
  <c r="AV15" i="275"/>
  <c r="AV26" i="282"/>
  <c r="AV38" i="288"/>
  <c r="AV20" i="286"/>
  <c r="AV79" i="273"/>
  <c r="AW80" i="273" s="1"/>
  <c r="AW58" i="273" s="1"/>
  <c r="AS66" i="273"/>
  <c r="AS67" i="273" s="1"/>
  <c r="AS3" i="289" s="1"/>
  <c r="AT60" i="273"/>
  <c r="AU146" i="273"/>
  <c r="AT11" i="278"/>
  <c r="AT13" i="278" s="1"/>
  <c r="AT25" i="278" s="1"/>
  <c r="AT27" i="278" s="1"/>
  <c r="AT32" i="278" s="1"/>
  <c r="AT34" i="278" s="1"/>
  <c r="AV144" i="273"/>
  <c r="AV38" i="273"/>
  <c r="AW39" i="273" s="1"/>
  <c r="AW41" i="273" s="1"/>
  <c r="AV81" i="280"/>
  <c r="AV82" i="280" s="1"/>
  <c r="AV106" i="280"/>
  <c r="AV107" i="280" s="1"/>
  <c r="AV109" i="280" s="1"/>
  <c r="AV156" i="273"/>
  <c r="AU135" i="273"/>
  <c r="AT138" i="273"/>
  <c r="AU20" i="275"/>
  <c r="AV17" i="275" s="1"/>
  <c r="AX40" i="278" l="1"/>
  <c r="AX127" i="273"/>
  <c r="AX128" i="273" s="1"/>
  <c r="AX21" i="289" s="1"/>
  <c r="AX2" i="289"/>
  <c r="AV43" i="278"/>
  <c r="AV10" i="265" s="1"/>
  <c r="AV83" i="278"/>
  <c r="AV74" i="278"/>
  <c r="AV70" i="278"/>
  <c r="AW48" i="278"/>
  <c r="AW69" i="278"/>
  <c r="AA82" i="278"/>
  <c r="AA73" i="278" s="1"/>
  <c r="Z69" i="265"/>
  <c r="AT71" i="278"/>
  <c r="AT75" i="278" s="1"/>
  <c r="AS71" i="278"/>
  <c r="AS75" i="278" s="1"/>
  <c r="AA61" i="278"/>
  <c r="AT62" i="278"/>
  <c r="AT53" i="278"/>
  <c r="AT49" i="278"/>
  <c r="AT50" i="278" s="1"/>
  <c r="AS62" i="278"/>
  <c r="AS53" i="278"/>
  <c r="AS49" i="278"/>
  <c r="AS50" i="278" s="1"/>
  <c r="AS50" i="288"/>
  <c r="AS51" i="288" s="1"/>
  <c r="AS54" i="288" s="1"/>
  <c r="AS57" i="288" s="1"/>
  <c r="AS64" i="288" s="1"/>
  <c r="AT157" i="273"/>
  <c r="AU29" i="280"/>
  <c r="AV85" i="280"/>
  <c r="AV25" i="280"/>
  <c r="AV26" i="280" s="1"/>
  <c r="AV29" i="280" s="1"/>
  <c r="AV135" i="273"/>
  <c r="AU138" i="273"/>
  <c r="AU11" i="278"/>
  <c r="AU13" i="278" s="1"/>
  <c r="AU25" i="278" s="1"/>
  <c r="AV146" i="273"/>
  <c r="AS3" i="278"/>
  <c r="AS3" i="265"/>
  <c r="AS3" i="280"/>
  <c r="AS3" i="275"/>
  <c r="AS3" i="285"/>
  <c r="AS3" i="282"/>
  <c r="AS3" i="273"/>
  <c r="AS50" i="273"/>
  <c r="AS3" i="288"/>
  <c r="AS3" i="286"/>
  <c r="AW38" i="273"/>
  <c r="AX39" i="273" s="1"/>
  <c r="AX41" i="273" s="1"/>
  <c r="AW144" i="273"/>
  <c r="AW20" i="282"/>
  <c r="AW100" i="273"/>
  <c r="AX101" i="273" s="1"/>
  <c r="AX59" i="273" s="1"/>
  <c r="AW15" i="286"/>
  <c r="AW49" i="280"/>
  <c r="AW76" i="288"/>
  <c r="AW81" i="280"/>
  <c r="AW82" i="280" s="1"/>
  <c r="AW106" i="280"/>
  <c r="AW107" i="280" s="1"/>
  <c r="AW109" i="280" s="1"/>
  <c r="AW156" i="273"/>
  <c r="BA5" i="280"/>
  <c r="BA5" i="273"/>
  <c r="BA5" i="282"/>
  <c r="BA5" i="265"/>
  <c r="BA5" i="275"/>
  <c r="BA13" i="273"/>
  <c r="BA14" i="273" s="1"/>
  <c r="BA5" i="278"/>
  <c r="BA5" i="288"/>
  <c r="BA5" i="286"/>
  <c r="BB10" i="273"/>
  <c r="BA5" i="277"/>
  <c r="BA5" i="285"/>
  <c r="AZ37" i="288"/>
  <c r="AZ47" i="273"/>
  <c r="AZ48" i="273" s="1"/>
  <c r="AZ19" i="273"/>
  <c r="AZ20" i="273" s="1"/>
  <c r="AZ12" i="288"/>
  <c r="AZ56" i="273"/>
  <c r="AZ37" i="273"/>
  <c r="AE43" i="282"/>
  <c r="AE30" i="282"/>
  <c r="AE31" i="282" s="1"/>
  <c r="AF28" i="282" s="1"/>
  <c r="AV4" i="278"/>
  <c r="AV4" i="286"/>
  <c r="AV4" i="280"/>
  <c r="AV4" i="285"/>
  <c r="AV4" i="282"/>
  <c r="AV4" i="275"/>
  <c r="AV4" i="265"/>
  <c r="AV4" i="288"/>
  <c r="AV4" i="273"/>
  <c r="AT59" i="265"/>
  <c r="AT60" i="265" s="1"/>
  <c r="AU20" i="285"/>
  <c r="AU23" i="285" s="1"/>
  <c r="AU19" i="278"/>
  <c r="AU21" i="278" s="1"/>
  <c r="AU26" i="278" s="1"/>
  <c r="AV140" i="273"/>
  <c r="AW42" i="273"/>
  <c r="AW4" i="289" s="1"/>
  <c r="AW52" i="273"/>
  <c r="AT9" i="265"/>
  <c r="AT11" i="265" s="1"/>
  <c r="AT66" i="273"/>
  <c r="AT67" i="273" s="1"/>
  <c r="AT3" i="289" s="1"/>
  <c r="AU60" i="273"/>
  <c r="AV20" i="275"/>
  <c r="AW17" i="275" s="1"/>
  <c r="AW56" i="288"/>
  <c r="AW12" i="278"/>
  <c r="AW134" i="273"/>
  <c r="AW145" i="273"/>
  <c r="AW155" i="273"/>
  <c r="AW20" i="278"/>
  <c r="AW139" i="273"/>
  <c r="AW33" i="278"/>
  <c r="AW41" i="278"/>
  <c r="AW42" i="278" s="1"/>
  <c r="AW22" i="285"/>
  <c r="AW13" i="285"/>
  <c r="AW13" i="265" s="1"/>
  <c r="AY151" i="273"/>
  <c r="AY24" i="273"/>
  <c r="AY25" i="273" s="1"/>
  <c r="AY51" i="273"/>
  <c r="AY2" i="277"/>
  <c r="AW76" i="273"/>
  <c r="AS9" i="265"/>
  <c r="AS11" i="265" s="1"/>
  <c r="AX4" i="277"/>
  <c r="AX111" i="273"/>
  <c r="AX112" i="273" s="1"/>
  <c r="AX11" i="285" s="1"/>
  <c r="AX12" i="285" s="1"/>
  <c r="AX32" i="273"/>
  <c r="AX33" i="273" s="1"/>
  <c r="AX96" i="273"/>
  <c r="AX97" i="273" s="1"/>
  <c r="AX2" i="265"/>
  <c r="AX2" i="278"/>
  <c r="AX2" i="273"/>
  <c r="AX75" i="273"/>
  <c r="AX76" i="273" s="1"/>
  <c r="AX2" i="280"/>
  <c r="AX2" i="286"/>
  <c r="AX122" i="273"/>
  <c r="AX123" i="273" s="1"/>
  <c r="AX17" i="280" s="1"/>
  <c r="AX152" i="273"/>
  <c r="AX153" i="273" s="1"/>
  <c r="AX18" i="288"/>
  <c r="AX2" i="282"/>
  <c r="AX2" i="285"/>
  <c r="AX42" i="288"/>
  <c r="AX90" i="273"/>
  <c r="AX91" i="273" s="1"/>
  <c r="AX2" i="288"/>
  <c r="AX2" i="275"/>
  <c r="AY40" i="278" l="1"/>
  <c r="AX80" i="278"/>
  <c r="AX12" i="289"/>
  <c r="AW80" i="278"/>
  <c r="AW12" i="289"/>
  <c r="AW13" i="289" s="1"/>
  <c r="AW20" i="289" s="1"/>
  <c r="AY127" i="273"/>
  <c r="AY128" i="273" s="1"/>
  <c r="AY21" i="289" s="1"/>
  <c r="AZ40" i="278" s="1"/>
  <c r="AY2" i="289"/>
  <c r="AX48" i="278"/>
  <c r="AX69" i="278"/>
  <c r="AW43" i="278"/>
  <c r="AW83" i="278"/>
  <c r="AW70" i="278"/>
  <c r="AW74" i="278"/>
  <c r="AT54" i="278"/>
  <c r="AS54" i="278"/>
  <c r="AA52" i="278"/>
  <c r="AA55" i="278" s="1"/>
  <c r="AA76" i="278"/>
  <c r="AA77" i="278" s="1"/>
  <c r="AA31" i="265" s="1"/>
  <c r="AW24" i="280"/>
  <c r="AW59" i="278"/>
  <c r="AX24" i="280"/>
  <c r="AX59" i="278"/>
  <c r="AU157" i="273"/>
  <c r="AT50" i="288"/>
  <c r="AT51" i="288" s="1"/>
  <c r="AT54" i="288" s="1"/>
  <c r="AT57" i="288" s="1"/>
  <c r="AT64" i="288" s="1"/>
  <c r="AW85" i="280"/>
  <c r="AW25" i="280"/>
  <c r="AX138" i="280"/>
  <c r="AX67" i="280"/>
  <c r="AX73" i="282"/>
  <c r="AX61" i="288"/>
  <c r="AX32" i="286"/>
  <c r="AX57" i="273"/>
  <c r="AX55" i="288"/>
  <c r="AX13" i="288"/>
  <c r="AX18" i="285"/>
  <c r="AX84" i="282"/>
  <c r="AX43" i="286"/>
  <c r="AX15" i="275"/>
  <c r="AX26" i="282"/>
  <c r="AX38" i="288"/>
  <c r="AX20" i="286"/>
  <c r="AX79" i="273"/>
  <c r="AY80" i="273" s="1"/>
  <c r="AY58" i="273" s="1"/>
  <c r="AX49" i="280"/>
  <c r="AX76" i="288"/>
  <c r="AX38" i="273"/>
  <c r="AY39" i="273" s="1"/>
  <c r="AY41" i="273" s="1"/>
  <c r="AX144" i="273"/>
  <c r="AS42" i="282"/>
  <c r="AS14" i="265"/>
  <c r="AW138" i="280"/>
  <c r="AW67" i="280"/>
  <c r="AW61" i="288"/>
  <c r="AW20" i="286"/>
  <c r="AW15" i="275"/>
  <c r="AW20" i="275" s="1"/>
  <c r="AX17" i="275" s="1"/>
  <c r="AW26" i="282"/>
  <c r="AW38" i="288"/>
  <c r="AW32" i="286"/>
  <c r="AW57" i="273"/>
  <c r="AW84" i="282"/>
  <c r="AW13" i="288"/>
  <c r="AW18" i="285"/>
  <c r="AW73" i="282"/>
  <c r="AW55" i="288"/>
  <c r="AW43" i="286"/>
  <c r="AW79" i="273"/>
  <c r="AX80" i="273" s="1"/>
  <c r="AX58" i="273" s="1"/>
  <c r="AY4" i="277"/>
  <c r="AU66" i="273"/>
  <c r="AU67" i="273" s="1"/>
  <c r="AU3" i="289" s="1"/>
  <c r="AV60" i="273"/>
  <c r="AT42" i="282"/>
  <c r="AT14" i="265"/>
  <c r="AW4" i="265"/>
  <c r="AW4" i="278"/>
  <c r="AW4" i="285"/>
  <c r="AW4" i="280"/>
  <c r="AW4" i="275"/>
  <c r="AW4" i="282"/>
  <c r="AW4" i="273"/>
  <c r="AW4" i="288"/>
  <c r="AW4" i="286"/>
  <c r="AU59" i="265"/>
  <c r="AU60" i="265" s="1"/>
  <c r="AV20" i="285"/>
  <c r="AV23" i="285" s="1"/>
  <c r="AZ151" i="273"/>
  <c r="AZ24" i="273"/>
  <c r="AZ25" i="273" s="1"/>
  <c r="AU27" i="278"/>
  <c r="AU32" i="278" s="1"/>
  <c r="AU34" i="278" s="1"/>
  <c r="AX20" i="282"/>
  <c r="AX100" i="273"/>
  <c r="AY101" i="273" s="1"/>
  <c r="AY59" i="273" s="1"/>
  <c r="AX15" i="286"/>
  <c r="AX81" i="280"/>
  <c r="AX82" i="280" s="1"/>
  <c r="AX106" i="280"/>
  <c r="AX107" i="280" s="1"/>
  <c r="AX109" i="280" s="1"/>
  <c r="AX156" i="273"/>
  <c r="AX155" i="273"/>
  <c r="AX20" i="278"/>
  <c r="AX139" i="273"/>
  <c r="AX33" i="278"/>
  <c r="AX41" i="278"/>
  <c r="AX42" i="278" s="1"/>
  <c r="AX56" i="288"/>
  <c r="AX12" i="278"/>
  <c r="AX134" i="273"/>
  <c r="AX145" i="273"/>
  <c r="AX13" i="285"/>
  <c r="AX13" i="265" s="1"/>
  <c r="AX22" i="285"/>
  <c r="AY122" i="273"/>
  <c r="AY123" i="273" s="1"/>
  <c r="AY17" i="280" s="1"/>
  <c r="AY42" i="288"/>
  <c r="AY90" i="273"/>
  <c r="AY91" i="273" s="1"/>
  <c r="AY2" i="288"/>
  <c r="AY2" i="273"/>
  <c r="AY152" i="273"/>
  <c r="AY153" i="273" s="1"/>
  <c r="AY18" i="288"/>
  <c r="AY2" i="275"/>
  <c r="AY2" i="282"/>
  <c r="AY75" i="273"/>
  <c r="AY2" i="286"/>
  <c r="AY2" i="280"/>
  <c r="AY111" i="273"/>
  <c r="AY112" i="273" s="1"/>
  <c r="AY11" i="285" s="1"/>
  <c r="AY12" i="285" s="1"/>
  <c r="AY32" i="273"/>
  <c r="AY33" i="273" s="1"/>
  <c r="AY96" i="273"/>
  <c r="AY97" i="273" s="1"/>
  <c r="AY2" i="265"/>
  <c r="AY2" i="278"/>
  <c r="AY2" i="285"/>
  <c r="AW10" i="265"/>
  <c r="AT3" i="265"/>
  <c r="AT3" i="280"/>
  <c r="AT3" i="288"/>
  <c r="AT3" i="275"/>
  <c r="AT50" i="273"/>
  <c r="AT3" i="278"/>
  <c r="AT3" i="282"/>
  <c r="AT3" i="273"/>
  <c r="AT3" i="286"/>
  <c r="AT3" i="285"/>
  <c r="AV19" i="278"/>
  <c r="AV21" i="278" s="1"/>
  <c r="AV26" i="278" s="1"/>
  <c r="AW140" i="273"/>
  <c r="AF19" i="282"/>
  <c r="AF21" i="282" s="1"/>
  <c r="AZ2" i="277"/>
  <c r="AZ51" i="273"/>
  <c r="BB5" i="273"/>
  <c r="BB5" i="275"/>
  <c r="BB5" i="278"/>
  <c r="BB13" i="273"/>
  <c r="BB14" i="273" s="1"/>
  <c r="BB5" i="280"/>
  <c r="BB5" i="288"/>
  <c r="BC10" i="273"/>
  <c r="BB5" i="265"/>
  <c r="BB5" i="282"/>
  <c r="BB5" i="286"/>
  <c r="BB5" i="277"/>
  <c r="BB5" i="285"/>
  <c r="BA19" i="273"/>
  <c r="BA20" i="273" s="1"/>
  <c r="BA56" i="273"/>
  <c r="BA37" i="273"/>
  <c r="BA47" i="273"/>
  <c r="BA48" i="273" s="1"/>
  <c r="BA37" i="288"/>
  <c r="BA12" i="288"/>
  <c r="AX52" i="273"/>
  <c r="AX42" i="273"/>
  <c r="AX4" i="289" s="1"/>
  <c r="AV11" i="278"/>
  <c r="AV13" i="278" s="1"/>
  <c r="AV25" i="278" s="1"/>
  <c r="AW146" i="273"/>
  <c r="AV138" i="273"/>
  <c r="AW135" i="273"/>
  <c r="AX13" i="289" l="1"/>
  <c r="AX20" i="289" s="1"/>
  <c r="AZ127" i="273"/>
  <c r="AZ128" i="273" s="1"/>
  <c r="AZ21" i="289" s="1"/>
  <c r="AZ2" i="289"/>
  <c r="AY48" i="278"/>
  <c r="AY69" i="278"/>
  <c r="AX43" i="278"/>
  <c r="AX10" i="265" s="1"/>
  <c r="AX83" i="278"/>
  <c r="AX74" i="278"/>
  <c r="AX70" i="278"/>
  <c r="AA84" i="278"/>
  <c r="AA85" i="278" s="1"/>
  <c r="AU71" i="278"/>
  <c r="AU75" i="278" s="1"/>
  <c r="AA63" i="278"/>
  <c r="AA64" i="278" s="1"/>
  <c r="AA30" i="265"/>
  <c r="AW26" i="280"/>
  <c r="AU62" i="278"/>
  <c r="AU53" i="278"/>
  <c r="AU49" i="278"/>
  <c r="AU50" i="278" s="1"/>
  <c r="AV157" i="273"/>
  <c r="AU50" i="288"/>
  <c r="AU51" i="288" s="1"/>
  <c r="AU54" i="288" s="1"/>
  <c r="AU57" i="288" s="1"/>
  <c r="AU64" i="288" s="1"/>
  <c r="AW29" i="280"/>
  <c r="AX85" i="280"/>
  <c r="AX25" i="280"/>
  <c r="AX26" i="280" s="1"/>
  <c r="AX29" i="280" s="1"/>
  <c r="AV27" i="278"/>
  <c r="AV32" i="278" s="1"/>
  <c r="AV34" i="278" s="1"/>
  <c r="AX146" i="273"/>
  <c r="AW11" i="278"/>
  <c r="AW13" i="278" s="1"/>
  <c r="AW25" i="278" s="1"/>
  <c r="BA24" i="273"/>
  <c r="BA25" i="273" s="1"/>
  <c r="BA151" i="273"/>
  <c r="BC5" i="280"/>
  <c r="BC5" i="265"/>
  <c r="BC5" i="282"/>
  <c r="BC5" i="285"/>
  <c r="BC5" i="275"/>
  <c r="BC13" i="273"/>
  <c r="BC14" i="273" s="1"/>
  <c r="BC5" i="278"/>
  <c r="BC5" i="288"/>
  <c r="BC5" i="286"/>
  <c r="BD10" i="273"/>
  <c r="BC5" i="277"/>
  <c r="BC5" i="273"/>
  <c r="AZ4" i="277"/>
  <c r="AF43" i="282"/>
  <c r="AF30" i="282"/>
  <c r="AF31" i="282" s="1"/>
  <c r="AG28" i="282" s="1"/>
  <c r="AX140" i="273"/>
  <c r="AW19" i="278"/>
  <c r="AW21" i="278" s="1"/>
  <c r="AW26" i="278" s="1"/>
  <c r="AY144" i="273"/>
  <c r="AY38" i="273"/>
  <c r="AZ39" i="273" s="1"/>
  <c r="AZ41" i="273" s="1"/>
  <c r="AY81" i="280"/>
  <c r="AY82" i="280" s="1"/>
  <c r="AY106" i="280"/>
  <c r="AY107" i="280" s="1"/>
  <c r="AY109" i="280" s="1"/>
  <c r="AY156" i="273"/>
  <c r="AY76" i="273"/>
  <c r="AV66" i="273"/>
  <c r="AV67" i="273" s="1"/>
  <c r="AV3" i="289" s="1"/>
  <c r="AW60" i="273"/>
  <c r="AX135" i="273"/>
  <c r="AW138" i="273"/>
  <c r="AV9" i="265"/>
  <c r="AV11" i="265" s="1"/>
  <c r="AX4" i="286"/>
  <c r="AX4" i="288"/>
  <c r="AX4" i="275"/>
  <c r="AX4" i="280"/>
  <c r="AX4" i="265"/>
  <c r="AX4" i="273"/>
  <c r="AX4" i="278"/>
  <c r="AX4" i="285"/>
  <c r="AX4" i="282"/>
  <c r="BA2" i="277"/>
  <c r="BA51" i="273"/>
  <c r="BB47" i="273"/>
  <c r="BB48" i="273" s="1"/>
  <c r="BB37" i="288"/>
  <c r="BB37" i="273"/>
  <c r="BB12" i="288"/>
  <c r="BB56" i="273"/>
  <c r="BB19" i="273"/>
  <c r="BB20" i="273" s="1"/>
  <c r="AY12" i="278"/>
  <c r="AY134" i="273"/>
  <c r="AY56" i="288"/>
  <c r="AY145" i="273"/>
  <c r="AY20" i="278"/>
  <c r="AY139" i="273"/>
  <c r="AY155" i="273"/>
  <c r="AY33" i="278"/>
  <c r="AY41" i="278"/>
  <c r="AY42" i="278" s="1"/>
  <c r="AY22" i="285"/>
  <c r="AY13" i="285"/>
  <c r="AY13" i="265" s="1"/>
  <c r="AY20" i="282"/>
  <c r="AY15" i="286"/>
  <c r="AY100" i="273"/>
  <c r="AZ101" i="273" s="1"/>
  <c r="AZ59" i="273" s="1"/>
  <c r="AY49" i="280"/>
  <c r="AY76" i="288"/>
  <c r="AU9" i="265"/>
  <c r="AU11" i="265" s="1"/>
  <c r="AZ122" i="273"/>
  <c r="AZ123" i="273" s="1"/>
  <c r="AZ17" i="280" s="1"/>
  <c r="AZ152" i="273"/>
  <c r="AZ153" i="273" s="1"/>
  <c r="AZ18" i="288"/>
  <c r="AZ2" i="275"/>
  <c r="AZ2" i="282"/>
  <c r="AZ42" i="288"/>
  <c r="AZ90" i="273"/>
  <c r="AZ91" i="273" s="1"/>
  <c r="AZ2" i="288"/>
  <c r="AZ2" i="273"/>
  <c r="AZ111" i="273"/>
  <c r="AZ112" i="273" s="1"/>
  <c r="AZ11" i="285" s="1"/>
  <c r="AZ12" i="285" s="1"/>
  <c r="AZ32" i="273"/>
  <c r="AZ33" i="273" s="1"/>
  <c r="AZ96" i="273"/>
  <c r="AZ97" i="273" s="1"/>
  <c r="AZ2" i="265"/>
  <c r="AZ2" i="285"/>
  <c r="AZ2" i="280"/>
  <c r="AZ75" i="273"/>
  <c r="AZ2" i="286"/>
  <c r="AZ2" i="278"/>
  <c r="AV59" i="265"/>
  <c r="AV60" i="265" s="1"/>
  <c r="AW20" i="285"/>
  <c r="AW23" i="285" s="1"/>
  <c r="AU50" i="273"/>
  <c r="AU3" i="282"/>
  <c r="AU3" i="278"/>
  <c r="AU3" i="273"/>
  <c r="AU3" i="275"/>
  <c r="AU3" i="288"/>
  <c r="AU3" i="280"/>
  <c r="AU3" i="285"/>
  <c r="AU3" i="265"/>
  <c r="AU3" i="286"/>
  <c r="AY42" i="273"/>
  <c r="AY4" i="289" s="1"/>
  <c r="AY52" i="273"/>
  <c r="AX20" i="275"/>
  <c r="AY17" i="275" s="1"/>
  <c r="AY80" i="278" l="1"/>
  <c r="AY12" i="289"/>
  <c r="AY13" i="289" s="1"/>
  <c r="AY20" i="289" s="1"/>
  <c r="BA127" i="273"/>
  <c r="BA128" i="273" s="1"/>
  <c r="BA21" i="289" s="1"/>
  <c r="BA2" i="289"/>
  <c r="AB82" i="278"/>
  <c r="AB73" i="278" s="1"/>
  <c r="AA69" i="265"/>
  <c r="AZ48" i="278"/>
  <c r="AZ69" i="278"/>
  <c r="AY43" i="278"/>
  <c r="AY83" i="278"/>
  <c r="AY70" i="278"/>
  <c r="AY74" i="278"/>
  <c r="AV71" i="278"/>
  <c r="AV75" i="278" s="1"/>
  <c r="AU54" i="278"/>
  <c r="AA64" i="265"/>
  <c r="AB61" i="278"/>
  <c r="AY24" i="280"/>
  <c r="AY59" i="278"/>
  <c r="AV62" i="278"/>
  <c r="AV49" i="278"/>
  <c r="AV50" i="278" s="1"/>
  <c r="AV53" i="278"/>
  <c r="AV50" i="288"/>
  <c r="AV51" i="288" s="1"/>
  <c r="AV54" i="288" s="1"/>
  <c r="AV57" i="288" s="1"/>
  <c r="AV64" i="288" s="1"/>
  <c r="AW157" i="273"/>
  <c r="AY85" i="280"/>
  <c r="AY25" i="280"/>
  <c r="AY26" i="280" s="1"/>
  <c r="AY29" i="280" s="1"/>
  <c r="AW59" i="265"/>
  <c r="AW60" i="265" s="1"/>
  <c r="AX20" i="285"/>
  <c r="AX23" i="285" s="1"/>
  <c r="AY4" i="286"/>
  <c r="AY4" i="278"/>
  <c r="AY4" i="275"/>
  <c r="AY4" i="282"/>
  <c r="AY4" i="288"/>
  <c r="AY4" i="273"/>
  <c r="AY4" i="265"/>
  <c r="AY4" i="285"/>
  <c r="AY4" i="280"/>
  <c r="AZ155" i="273"/>
  <c r="AZ12" i="278"/>
  <c r="AZ134" i="273"/>
  <c r="AZ33" i="278"/>
  <c r="AZ41" i="278"/>
  <c r="AZ42" i="278" s="1"/>
  <c r="AZ20" i="278"/>
  <c r="AZ139" i="273"/>
  <c r="AZ56" i="288"/>
  <c r="AZ145" i="273"/>
  <c r="AZ22" i="285"/>
  <c r="AZ13" i="285"/>
  <c r="AZ13" i="265" s="1"/>
  <c r="AZ81" i="280"/>
  <c r="AZ82" i="280" s="1"/>
  <c r="AZ106" i="280"/>
  <c r="AZ107" i="280" s="1"/>
  <c r="AZ109" i="280" s="1"/>
  <c r="AZ156" i="273"/>
  <c r="AY10" i="265"/>
  <c r="BB51" i="273"/>
  <c r="BB2" i="277"/>
  <c r="BA4" i="277"/>
  <c r="AY135" i="273"/>
  <c r="AX138" i="273"/>
  <c r="AV50" i="273"/>
  <c r="AV3" i="280"/>
  <c r="AV3" i="265"/>
  <c r="AV3" i="285"/>
  <c r="AV3" i="278"/>
  <c r="AV3" i="286"/>
  <c r="AV3" i="275"/>
  <c r="AV3" i="273"/>
  <c r="AV3" i="282"/>
  <c r="AV3" i="288"/>
  <c r="AZ76" i="273"/>
  <c r="AX19" i="278"/>
  <c r="AX21" i="278" s="1"/>
  <c r="AX26" i="278" s="1"/>
  <c r="AY140" i="273"/>
  <c r="BA111" i="273"/>
  <c r="BA112" i="273" s="1"/>
  <c r="BA11" i="285" s="1"/>
  <c r="BA12" i="285" s="1"/>
  <c r="BA32" i="273"/>
  <c r="BA33" i="273" s="1"/>
  <c r="BA96" i="273"/>
  <c r="BA97" i="273" s="1"/>
  <c r="BA2" i="265"/>
  <c r="BA2" i="278"/>
  <c r="BA2" i="285"/>
  <c r="BA75" i="273"/>
  <c r="BA76" i="273" s="1"/>
  <c r="BA2" i="280"/>
  <c r="BA2" i="275"/>
  <c r="BA152" i="273"/>
  <c r="BA153" i="273" s="1"/>
  <c r="BA18" i="288"/>
  <c r="BA2" i="282"/>
  <c r="BA2" i="273"/>
  <c r="BA122" i="273"/>
  <c r="BA123" i="273" s="1"/>
  <c r="BA17" i="280" s="1"/>
  <c r="BA42" i="288"/>
  <c r="BA90" i="273"/>
  <c r="BA91" i="273" s="1"/>
  <c r="BA2" i="288"/>
  <c r="BA2" i="286"/>
  <c r="AW27" i="278"/>
  <c r="AW32" i="278" s="1"/>
  <c r="AW34" i="278" s="1"/>
  <c r="AZ38" i="273"/>
  <c r="BA39" i="273" s="1"/>
  <c r="BA41" i="273" s="1"/>
  <c r="AZ144" i="273"/>
  <c r="AZ20" i="282"/>
  <c r="AZ15" i="286"/>
  <c r="AZ100" i="273"/>
  <c r="BA101" i="273" s="1"/>
  <c r="BA59" i="273" s="1"/>
  <c r="AZ49" i="280"/>
  <c r="AZ76" i="288"/>
  <c r="AU42" i="282"/>
  <c r="AU14" i="265"/>
  <c r="BB24" i="273"/>
  <c r="BB25" i="273" s="1"/>
  <c r="BB151" i="273"/>
  <c r="AV14" i="265"/>
  <c r="AV42" i="282"/>
  <c r="AW66" i="273"/>
  <c r="AW67" i="273" s="1"/>
  <c r="AW3" i="289" s="1"/>
  <c r="AX60" i="273"/>
  <c r="AY138" i="280"/>
  <c r="AY67" i="280"/>
  <c r="AY73" i="282"/>
  <c r="AY61" i="288"/>
  <c r="AY20" i="286"/>
  <c r="AY15" i="275"/>
  <c r="AY20" i="275" s="1"/>
  <c r="AZ17" i="275" s="1"/>
  <c r="AY55" i="288"/>
  <c r="AY43" i="286"/>
  <c r="AY79" i="273"/>
  <c r="AZ80" i="273" s="1"/>
  <c r="AZ58" i="273" s="1"/>
  <c r="AY26" i="282"/>
  <c r="AY13" i="288"/>
  <c r="AY18" i="285"/>
  <c r="AY84" i="282"/>
  <c r="AY38" i="288"/>
  <c r="AY32" i="286"/>
  <c r="AY57" i="273"/>
  <c r="AZ42" i="273"/>
  <c r="AZ4" i="289" s="1"/>
  <c r="AZ52" i="273"/>
  <c r="AG19" i="282"/>
  <c r="AG21" i="282" s="1"/>
  <c r="BD5" i="265"/>
  <c r="BD5" i="273"/>
  <c r="BD5" i="275"/>
  <c r="BD13" i="273"/>
  <c r="BD14" i="273" s="1"/>
  <c r="BD5" i="280"/>
  <c r="BD5" i="288"/>
  <c r="BD5" i="277"/>
  <c r="BE10" i="273"/>
  <c r="BD5" i="285"/>
  <c r="BD5" i="278"/>
  <c r="BD5" i="286"/>
  <c r="BD5" i="282"/>
  <c r="BC56" i="273"/>
  <c r="BC12" i="288"/>
  <c r="BC19" i="273"/>
  <c r="BC20" i="273" s="1"/>
  <c r="BC37" i="288"/>
  <c r="BC37" i="273"/>
  <c r="BC47" i="273"/>
  <c r="BC48" i="273" s="1"/>
  <c r="AX11" i="278"/>
  <c r="AX13" i="278" s="1"/>
  <c r="AX25" i="278" s="1"/>
  <c r="AY146" i="273"/>
  <c r="BB127" i="273" l="1"/>
  <c r="BB128" i="273" s="1"/>
  <c r="BB21" i="289" s="1"/>
  <c r="BB2" i="289"/>
  <c r="AZ80" i="278"/>
  <c r="AZ12" i="289"/>
  <c r="AZ13" i="289" s="1"/>
  <c r="AZ20" i="289" s="1"/>
  <c r="BA40" i="278" s="1"/>
  <c r="BA80" i="278"/>
  <c r="BA12" i="289"/>
  <c r="BA13" i="289" s="1"/>
  <c r="BA20" i="289" s="1"/>
  <c r="BA48" i="278"/>
  <c r="BA69" i="278"/>
  <c r="AZ43" i="278"/>
  <c r="AZ10" i="265" s="1"/>
  <c r="AZ83" i="278"/>
  <c r="AZ74" i="278"/>
  <c r="AZ70" i="278"/>
  <c r="AW71" i="278"/>
  <c r="AW75" i="278" s="1"/>
  <c r="AB52" i="278"/>
  <c r="AB55" i="278" s="1"/>
  <c r="AB76" i="278"/>
  <c r="AB77" i="278" s="1"/>
  <c r="AB31" i="265" s="1"/>
  <c r="AV54" i="278"/>
  <c r="BA24" i="280"/>
  <c r="BA59" i="278"/>
  <c r="AZ24" i="280"/>
  <c r="AZ59" i="278"/>
  <c r="AW62" i="278"/>
  <c r="AW53" i="278"/>
  <c r="AW49" i="278"/>
  <c r="AW50" i="278" s="1"/>
  <c r="AX157" i="273"/>
  <c r="AW50" i="288"/>
  <c r="AW51" i="288" s="1"/>
  <c r="AW54" i="288" s="1"/>
  <c r="AW57" i="288" s="1"/>
  <c r="AW64" i="288" s="1"/>
  <c r="AX27" i="278"/>
  <c r="AX32" i="278" s="1"/>
  <c r="AX34" i="278" s="1"/>
  <c r="AZ85" i="280"/>
  <c r="AZ25" i="280"/>
  <c r="BA138" i="280"/>
  <c r="BA67" i="280"/>
  <c r="BA26" i="282"/>
  <c r="BA38" i="288"/>
  <c r="BA20" i="286"/>
  <c r="BA15" i="275"/>
  <c r="BA43" i="286"/>
  <c r="BA73" i="282"/>
  <c r="BA32" i="286"/>
  <c r="BA55" i="288"/>
  <c r="BA13" i="288"/>
  <c r="BA18" i="285"/>
  <c r="BA61" i="288"/>
  <c r="BA79" i="273"/>
  <c r="BB80" i="273" s="1"/>
  <c r="BB58" i="273" s="1"/>
  <c r="BA84" i="282"/>
  <c r="BA57" i="273"/>
  <c r="AZ146" i="273"/>
  <c r="AY11" i="278"/>
  <c r="AY13" i="278" s="1"/>
  <c r="AY25" i="278" s="1"/>
  <c r="BC2" i="277"/>
  <c r="BC51" i="273"/>
  <c r="BF10" i="273"/>
  <c r="BE5" i="278"/>
  <c r="BE13" i="273"/>
  <c r="BE14" i="273" s="1"/>
  <c r="BE5" i="286"/>
  <c r="BE5" i="288"/>
  <c r="BE5" i="273"/>
  <c r="BE5" i="282"/>
  <c r="BE5" i="265"/>
  <c r="BE5" i="275"/>
  <c r="BE5" i="280"/>
  <c r="BE5" i="285"/>
  <c r="BD37" i="273"/>
  <c r="BD37" i="288"/>
  <c r="BD19" i="273"/>
  <c r="BD20" i="273" s="1"/>
  <c r="BD56" i="273"/>
  <c r="BD12" i="288"/>
  <c r="BD47" i="273"/>
  <c r="BD48" i="273" s="1"/>
  <c r="AG43" i="282"/>
  <c r="AG30" i="282"/>
  <c r="AG31" i="282" s="1"/>
  <c r="AH28" i="282" s="1"/>
  <c r="AZ4" i="265"/>
  <c r="AZ4" i="288"/>
  <c r="AZ4" i="285"/>
  <c r="AZ4" i="278"/>
  <c r="AZ4" i="275"/>
  <c r="AZ4" i="280"/>
  <c r="AZ4" i="273"/>
  <c r="AZ4" i="282"/>
  <c r="AZ4" i="286"/>
  <c r="AW3" i="288"/>
  <c r="AW3" i="273"/>
  <c r="AW3" i="275"/>
  <c r="AW3" i="278"/>
  <c r="AW50" i="273"/>
  <c r="AW3" i="286"/>
  <c r="AW3" i="280"/>
  <c r="AW3" i="265"/>
  <c r="AW3" i="285"/>
  <c r="AW3" i="282"/>
  <c r="BB75" i="273"/>
  <c r="BB76" i="273" s="1"/>
  <c r="BB2" i="286"/>
  <c r="BB2" i="278"/>
  <c r="BB111" i="273"/>
  <c r="BB112" i="273" s="1"/>
  <c r="BB11" i="285" s="1"/>
  <c r="BB12" i="285" s="1"/>
  <c r="BB96" i="273"/>
  <c r="BB97" i="273" s="1"/>
  <c r="BB2" i="275"/>
  <c r="BB32" i="273"/>
  <c r="BB33" i="273" s="1"/>
  <c r="BB2" i="265"/>
  <c r="BB2" i="280"/>
  <c r="BB122" i="273"/>
  <c r="BB123" i="273" s="1"/>
  <c r="BB17" i="280" s="1"/>
  <c r="BB152" i="273"/>
  <c r="BB153" i="273" s="1"/>
  <c r="BB42" i="288"/>
  <c r="BB90" i="273"/>
  <c r="BB91" i="273" s="1"/>
  <c r="BB2" i="288"/>
  <c r="BB2" i="273"/>
  <c r="BB18" i="288"/>
  <c r="BB2" i="282"/>
  <c r="BB2" i="285"/>
  <c r="BA100" i="273"/>
  <c r="BB101" i="273" s="1"/>
  <c r="BB59" i="273" s="1"/>
  <c r="BA20" i="282"/>
  <c r="BA15" i="286"/>
  <c r="BA49" i="280"/>
  <c r="BA76" i="288"/>
  <c r="BA77" i="288" s="1"/>
  <c r="BA79" i="288" s="1"/>
  <c r="BA81" i="280"/>
  <c r="BA82" i="280" s="1"/>
  <c r="BA106" i="280"/>
  <c r="BA107" i="280" s="1"/>
  <c r="BA109" i="280" s="1"/>
  <c r="BA156" i="273"/>
  <c r="BA38" i="273"/>
  <c r="BB39" i="273" s="1"/>
  <c r="BB41" i="273" s="1"/>
  <c r="BA144" i="273"/>
  <c r="AZ67" i="280"/>
  <c r="AZ138" i="280"/>
  <c r="AZ73" i="282"/>
  <c r="AZ61" i="288"/>
  <c r="AZ32" i="286"/>
  <c r="AZ26" i="282"/>
  <c r="AZ38" i="288"/>
  <c r="AZ20" i="286"/>
  <c r="AZ79" i="273"/>
  <c r="BA80" i="273" s="1"/>
  <c r="BA58" i="273" s="1"/>
  <c r="AZ84" i="282"/>
  <c r="AZ43" i="286"/>
  <c r="AZ15" i="275"/>
  <c r="AZ20" i="275" s="1"/>
  <c r="BA17" i="275" s="1"/>
  <c r="AZ55" i="288"/>
  <c r="AZ13" i="288"/>
  <c r="AZ18" i="285"/>
  <c r="AZ57" i="273"/>
  <c r="BB4" i="277"/>
  <c r="BC24" i="273"/>
  <c r="BC25" i="273" s="1"/>
  <c r="BC151" i="273"/>
  <c r="AX66" i="273"/>
  <c r="AX67" i="273" s="1"/>
  <c r="AX3" i="289" s="1"/>
  <c r="AY60" i="273"/>
  <c r="BA52" i="273"/>
  <c r="BA42" i="273"/>
  <c r="BA4" i="289" s="1"/>
  <c r="AW9" i="265"/>
  <c r="AW11" i="265" s="1"/>
  <c r="BA155" i="273"/>
  <c r="BA20" i="278"/>
  <c r="BA139" i="273"/>
  <c r="BA145" i="273"/>
  <c r="BA41" i="278"/>
  <c r="BA42" i="278" s="1"/>
  <c r="BA56" i="288"/>
  <c r="BA12" i="278"/>
  <c r="BA134" i="273"/>
  <c r="BA33" i="278"/>
  <c r="BA13" i="285"/>
  <c r="BA13" i="265" s="1"/>
  <c r="BA22" i="285"/>
  <c r="AZ140" i="273"/>
  <c r="AY19" i="278"/>
  <c r="AY21" i="278" s="1"/>
  <c r="AY26" i="278" s="1"/>
  <c r="AZ135" i="273"/>
  <c r="AY138" i="273"/>
  <c r="AX59" i="265"/>
  <c r="AX60" i="265" s="1"/>
  <c r="AY20" i="285"/>
  <c r="AY23" i="285" s="1"/>
  <c r="BB40" i="278" l="1"/>
  <c r="BB80" i="278"/>
  <c r="BB12" i="289"/>
  <c r="BB13" i="289" s="1"/>
  <c r="BB20" i="289" s="1"/>
  <c r="BC127" i="273"/>
  <c r="BC128" i="273" s="1"/>
  <c r="BC21" i="289" s="1"/>
  <c r="BC2" i="289"/>
  <c r="BA43" i="278"/>
  <c r="BA83" i="278"/>
  <c r="BA70" i="278"/>
  <c r="BA74" i="278"/>
  <c r="AZ26" i="280"/>
  <c r="AZ29" i="280" s="1"/>
  <c r="BB48" i="278"/>
  <c r="BB69" i="278"/>
  <c r="AB84" i="278"/>
  <c r="AW54" i="278"/>
  <c r="AB85" i="278"/>
  <c r="AB30" i="265"/>
  <c r="AB63" i="278"/>
  <c r="AB64" i="278" s="1"/>
  <c r="AX71" i="278"/>
  <c r="AX75" i="278" s="1"/>
  <c r="BB24" i="280"/>
  <c r="BB59" i="278"/>
  <c r="AX62" i="278"/>
  <c r="AX53" i="278"/>
  <c r="AX49" i="278"/>
  <c r="AX50" i="278" s="1"/>
  <c r="AX9" i="265"/>
  <c r="AX11" i="265" s="1"/>
  <c r="AX42" i="282" s="1"/>
  <c r="AY157" i="273"/>
  <c r="AX50" i="288"/>
  <c r="AX51" i="288" s="1"/>
  <c r="AX54" i="288" s="1"/>
  <c r="AX57" i="288" s="1"/>
  <c r="AX64" i="288" s="1"/>
  <c r="BA85" i="280"/>
  <c r="BA25" i="280"/>
  <c r="AY59" i="265"/>
  <c r="AY60" i="265" s="1"/>
  <c r="AZ20" i="285"/>
  <c r="BA135" i="273"/>
  <c r="AZ138" i="273"/>
  <c r="AZ19" i="278"/>
  <c r="AZ21" i="278" s="1"/>
  <c r="AZ26" i="278" s="1"/>
  <c r="BA140" i="273"/>
  <c r="BB138" i="280"/>
  <c r="BB67" i="280"/>
  <c r="BB26" i="282"/>
  <c r="BB38" i="288"/>
  <c r="BB20" i="286"/>
  <c r="BB79" i="273"/>
  <c r="BC80" i="273" s="1"/>
  <c r="BC58" i="273" s="1"/>
  <c r="BB61" i="288"/>
  <c r="BB15" i="275"/>
  <c r="BB32" i="286"/>
  <c r="BB73" i="282"/>
  <c r="BB55" i="288"/>
  <c r="BB13" i="288"/>
  <c r="BB18" i="285"/>
  <c r="BB84" i="282"/>
  <c r="BB43" i="286"/>
  <c r="BB57" i="273"/>
  <c r="AW42" i="282"/>
  <c r="AW14" i="265"/>
  <c r="BA4" i="280"/>
  <c r="BA4" i="275"/>
  <c r="BA4" i="273"/>
  <c r="BA4" i="278"/>
  <c r="BA4" i="288"/>
  <c r="BA4" i="286"/>
  <c r="BA4" i="282"/>
  <c r="BA4" i="265"/>
  <c r="BA4" i="285"/>
  <c r="AX3" i="265"/>
  <c r="AX3" i="286"/>
  <c r="AX3" i="275"/>
  <c r="AX3" i="288"/>
  <c r="AX50" i="273"/>
  <c r="AX3" i="282"/>
  <c r="AX3" i="278"/>
  <c r="AX3" i="280"/>
  <c r="AX3" i="285"/>
  <c r="AX3" i="273"/>
  <c r="AZ23" i="285"/>
  <c r="BB15" i="286"/>
  <c r="BB20" i="282"/>
  <c r="BB100" i="273"/>
  <c r="BC101" i="273" s="1"/>
  <c r="BC59" i="273" s="1"/>
  <c r="BB106" i="280"/>
  <c r="BB107" i="280" s="1"/>
  <c r="BB109" i="280" s="1"/>
  <c r="BB81" i="280"/>
  <c r="BB82" i="280" s="1"/>
  <c r="BB156" i="273"/>
  <c r="BB144" i="273"/>
  <c r="BB38" i="273"/>
  <c r="BC39" i="273" s="1"/>
  <c r="BC41" i="273" s="1"/>
  <c r="BB56" i="288"/>
  <c r="BB12" i="278"/>
  <c r="BB134" i="273"/>
  <c r="BB41" i="278"/>
  <c r="BB145" i="273"/>
  <c r="BB20" i="278"/>
  <c r="BB139" i="273"/>
  <c r="BB33" i="278"/>
  <c r="BB155" i="273"/>
  <c r="BD151" i="273"/>
  <c r="BD24" i="273"/>
  <c r="BD25" i="273" s="1"/>
  <c r="AY27" i="278"/>
  <c r="AY32" i="278" s="1"/>
  <c r="AY34" i="278" s="1"/>
  <c r="BA20" i="275"/>
  <c r="BB17" i="275" s="1"/>
  <c r="BA10" i="265"/>
  <c r="AY66" i="273"/>
  <c r="AY67" i="273" s="1"/>
  <c r="AY3" i="289" s="1"/>
  <c r="AZ60" i="273"/>
  <c r="BC152" i="273"/>
  <c r="BC153" i="273" s="1"/>
  <c r="BC18" i="288"/>
  <c r="BC2" i="282"/>
  <c r="BC2" i="278"/>
  <c r="BC42" i="288"/>
  <c r="BC2" i="285"/>
  <c r="BC122" i="273"/>
  <c r="BC123" i="273" s="1"/>
  <c r="BC17" i="280" s="1"/>
  <c r="BC90" i="273"/>
  <c r="BC91" i="273" s="1"/>
  <c r="BC2" i="288"/>
  <c r="BC111" i="273"/>
  <c r="BC112" i="273" s="1"/>
  <c r="BC11" i="285" s="1"/>
  <c r="BC12" i="285" s="1"/>
  <c r="BC32" i="273"/>
  <c r="BC33" i="273" s="1"/>
  <c r="BC96" i="273"/>
  <c r="BC97" i="273" s="1"/>
  <c r="BC2" i="265"/>
  <c r="BC2" i="280"/>
  <c r="BC2" i="273"/>
  <c r="BC75" i="273"/>
  <c r="BC2" i="286"/>
  <c r="BC2" i="275"/>
  <c r="AX14" i="265"/>
  <c r="BB42" i="273"/>
  <c r="BB4" i="289" s="1"/>
  <c r="BB52" i="273"/>
  <c r="BB49" i="280"/>
  <c r="BB76" i="288"/>
  <c r="BB77" i="288" s="1"/>
  <c r="BB79" i="288" s="1"/>
  <c r="BB13" i="285"/>
  <c r="BB13" i="265" s="1"/>
  <c r="BB22" i="285"/>
  <c r="AH19" i="282"/>
  <c r="AH21" i="282" s="1"/>
  <c r="BD51" i="273"/>
  <c r="BD2" i="277"/>
  <c r="BE47" i="273"/>
  <c r="BE48" i="273" s="1"/>
  <c r="BE51" i="273" s="1"/>
  <c r="BE37" i="288"/>
  <c r="BE37" i="273"/>
  <c r="BE12" i="288"/>
  <c r="BE19" i="273"/>
  <c r="BE20" i="273" s="1"/>
  <c r="BE56" i="273"/>
  <c r="BF13" i="273"/>
  <c r="BF14" i="273" s="1"/>
  <c r="BF5" i="275"/>
  <c r="BF5" i="273"/>
  <c r="BF5" i="285"/>
  <c r="BF5" i="288"/>
  <c r="BF5" i="265"/>
  <c r="BF5" i="286"/>
  <c r="BF5" i="282"/>
  <c r="BF5" i="280"/>
  <c r="BF5" i="278"/>
  <c r="BG10" i="273"/>
  <c r="BC4" i="277"/>
  <c r="AZ11" i="278"/>
  <c r="AZ13" i="278" s="1"/>
  <c r="AZ25" i="278" s="1"/>
  <c r="BA146" i="273"/>
  <c r="BB42" i="278" l="1"/>
  <c r="BB43" i="278" s="1"/>
  <c r="BB10" i="265" s="1"/>
  <c r="BC40" i="278"/>
  <c r="BD127" i="273"/>
  <c r="BD128" i="273" s="1"/>
  <c r="BD21" i="289" s="1"/>
  <c r="BD2" i="289"/>
  <c r="BA26" i="280"/>
  <c r="BA29" i="280" s="1"/>
  <c r="BC48" i="278"/>
  <c r="BC69" i="278"/>
  <c r="BB83" i="278"/>
  <c r="BB70" i="278"/>
  <c r="AC82" i="278"/>
  <c r="AC73" i="278" s="1"/>
  <c r="AB69" i="265"/>
  <c r="AY71" i="278"/>
  <c r="AY75" i="278" s="1"/>
  <c r="AX54" i="278"/>
  <c r="AB64" i="265"/>
  <c r="AC61" i="278"/>
  <c r="AZ27" i="278"/>
  <c r="AZ32" i="278" s="1"/>
  <c r="AZ34" i="278" s="1"/>
  <c r="AZ62" i="278" s="1"/>
  <c r="AY62" i="278"/>
  <c r="AY53" i="278"/>
  <c r="AY49" i="278"/>
  <c r="AY50" i="278" s="1"/>
  <c r="AZ157" i="273"/>
  <c r="AY50" i="288"/>
  <c r="AY51" i="288" s="1"/>
  <c r="AY54" i="288" s="1"/>
  <c r="AY57" i="288" s="1"/>
  <c r="AY64" i="288" s="1"/>
  <c r="BB85" i="280"/>
  <c r="BB25" i="280"/>
  <c r="BE151" i="273"/>
  <c r="BE24" i="273"/>
  <c r="BE25" i="273" s="1"/>
  <c r="BD4" i="277"/>
  <c r="BA11" i="278"/>
  <c r="BA13" i="278" s="1"/>
  <c r="BA25" i="278" s="1"/>
  <c r="BB146" i="273"/>
  <c r="AH43" i="282"/>
  <c r="AH30" i="282"/>
  <c r="AH31" i="282" s="1"/>
  <c r="AI28" i="282" s="1"/>
  <c r="BC155" i="273"/>
  <c r="BC145" i="273"/>
  <c r="BC20" i="278"/>
  <c r="BC134" i="273"/>
  <c r="BC12" i="278"/>
  <c r="BC33" i="278"/>
  <c r="BC41" i="278"/>
  <c r="BC42" i="278" s="1"/>
  <c r="BC139" i="273"/>
  <c r="BC56" i="288"/>
  <c r="BC22" i="285"/>
  <c r="BC13" i="285"/>
  <c r="BC13" i="265" s="1"/>
  <c r="BC100" i="273"/>
  <c r="BD101" i="273" s="1"/>
  <c r="BD59" i="273" s="1"/>
  <c r="BC15" i="286"/>
  <c r="BC20" i="282"/>
  <c r="AZ66" i="273"/>
  <c r="AZ67" i="273" s="1"/>
  <c r="AZ3" i="289" s="1"/>
  <c r="BA60" i="273"/>
  <c r="BD75" i="273"/>
  <c r="BD2" i="286"/>
  <c r="BD2" i="282"/>
  <c r="BD111" i="273"/>
  <c r="BD112" i="273" s="1"/>
  <c r="BD11" i="285" s="1"/>
  <c r="BD12" i="285" s="1"/>
  <c r="BD96" i="273"/>
  <c r="BD97" i="273" s="1"/>
  <c r="BD2" i="275"/>
  <c r="BD152" i="273"/>
  <c r="BD153" i="273" s="1"/>
  <c r="BD32" i="273"/>
  <c r="BD33" i="273" s="1"/>
  <c r="BD2" i="265"/>
  <c r="BD2" i="278"/>
  <c r="BD42" i="288"/>
  <c r="BD90" i="273"/>
  <c r="BD91" i="273" s="1"/>
  <c r="BD2" i="288"/>
  <c r="BD2" i="273"/>
  <c r="BD122" i="273"/>
  <c r="BD123" i="273" s="1"/>
  <c r="BD17" i="280" s="1"/>
  <c r="BD18" i="288"/>
  <c r="BD2" i="280"/>
  <c r="BD2" i="285"/>
  <c r="BB20" i="275"/>
  <c r="BC17" i="275" s="1"/>
  <c r="BB135" i="273"/>
  <c r="BA138" i="273"/>
  <c r="AZ9" i="265"/>
  <c r="AZ11" i="265" s="1"/>
  <c r="BG5" i="265"/>
  <c r="BG5" i="278"/>
  <c r="BG5" i="275"/>
  <c r="BG5" i="286"/>
  <c r="BG5" i="288"/>
  <c r="BG13" i="273"/>
  <c r="BG14" i="273" s="1"/>
  <c r="BG5" i="273"/>
  <c r="BG5" i="282"/>
  <c r="BG5" i="280"/>
  <c r="BH10" i="273"/>
  <c r="BG5" i="285"/>
  <c r="BF12" i="288"/>
  <c r="BF19" i="273"/>
  <c r="BF20" i="273" s="1"/>
  <c r="BF37" i="273"/>
  <c r="BF47" i="273"/>
  <c r="BF48" i="273" s="1"/>
  <c r="BF51" i="273" s="1"/>
  <c r="BF37" i="288"/>
  <c r="BF56" i="273"/>
  <c r="BB4" i="265"/>
  <c r="BB4" i="273"/>
  <c r="BB4" i="278"/>
  <c r="BB4" i="282"/>
  <c r="BB4" i="280"/>
  <c r="BB4" i="286"/>
  <c r="BB4" i="288"/>
  <c r="BB4" i="285"/>
  <c r="BB4" i="275"/>
  <c r="BC144" i="273"/>
  <c r="BC38" i="273"/>
  <c r="BD39" i="273" s="1"/>
  <c r="BD41" i="273" s="1"/>
  <c r="BC49" i="280"/>
  <c r="BC76" i="288"/>
  <c r="BC77" i="288" s="1"/>
  <c r="BC79" i="288" s="1"/>
  <c r="BC81" i="280"/>
  <c r="BC82" i="280" s="1"/>
  <c r="BC106" i="280"/>
  <c r="BC107" i="280" s="1"/>
  <c r="BC109" i="280" s="1"/>
  <c r="BC156" i="273"/>
  <c r="AY3" i="275"/>
  <c r="AY3" i="288"/>
  <c r="AY3" i="282"/>
  <c r="AY3" i="278"/>
  <c r="AY3" i="273"/>
  <c r="AY3" i="285"/>
  <c r="AY3" i="286"/>
  <c r="AY3" i="280"/>
  <c r="AY3" i="265"/>
  <c r="AY50" i="273"/>
  <c r="AY9" i="265"/>
  <c r="AY11" i="265" s="1"/>
  <c r="BC76" i="273"/>
  <c r="BC42" i="273"/>
  <c r="BC4" i="289" s="1"/>
  <c r="BC52" i="273"/>
  <c r="AZ59" i="265"/>
  <c r="AZ60" i="265" s="1"/>
  <c r="BA20" i="285"/>
  <c r="BA23" i="285" s="1"/>
  <c r="BB140" i="273"/>
  <c r="BA19" i="278"/>
  <c r="BA21" i="278" s="1"/>
  <c r="BA26" i="278" s="1"/>
  <c r="BB74" i="278" l="1"/>
  <c r="BD40" i="278"/>
  <c r="BC80" i="278"/>
  <c r="BC12" i="289"/>
  <c r="BC13" i="289" s="1"/>
  <c r="BC20" i="289" s="1"/>
  <c r="BE127" i="273"/>
  <c r="BE128" i="273" s="1"/>
  <c r="BE21" i="289" s="1"/>
  <c r="BE2" i="289"/>
  <c r="AZ49" i="278"/>
  <c r="AZ50" i="278" s="1"/>
  <c r="BB26" i="280"/>
  <c r="BB29" i="280" s="1"/>
  <c r="AZ53" i="278"/>
  <c r="BD48" i="278"/>
  <c r="BD69" i="278"/>
  <c r="BC43" i="278"/>
  <c r="BC83" i="278"/>
  <c r="BC70" i="278"/>
  <c r="BC74" i="278"/>
  <c r="AY54" i="278"/>
  <c r="AZ54" i="278"/>
  <c r="AZ71" i="278"/>
  <c r="AZ75" i="278" s="1"/>
  <c r="AC52" i="278"/>
  <c r="AC55" i="278" s="1"/>
  <c r="AC76" i="278"/>
  <c r="AC77" i="278" s="1"/>
  <c r="AC31" i="265" s="1"/>
  <c r="BC24" i="280"/>
  <c r="BC59" i="278"/>
  <c r="AZ50" i="288"/>
  <c r="AZ51" i="288" s="1"/>
  <c r="AZ54" i="288" s="1"/>
  <c r="AZ57" i="288" s="1"/>
  <c r="AZ64" i="288" s="1"/>
  <c r="BA157" i="273"/>
  <c r="BC85" i="280"/>
  <c r="BC25" i="280"/>
  <c r="BA59" i="265"/>
  <c r="BA60" i="265" s="1"/>
  <c r="BB20" i="285"/>
  <c r="BB23" i="285" s="1"/>
  <c r="BC138" i="280"/>
  <c r="BC67" i="280"/>
  <c r="BC55" i="288"/>
  <c r="BC43" i="286"/>
  <c r="BC79" i="273"/>
  <c r="BD80" i="273" s="1"/>
  <c r="BD58" i="273" s="1"/>
  <c r="BC20" i="286"/>
  <c r="BC84" i="282"/>
  <c r="BC18" i="285"/>
  <c r="BC26" i="282"/>
  <c r="BC38" i="288"/>
  <c r="BC32" i="286"/>
  <c r="BC57" i="273"/>
  <c r="BC61" i="288"/>
  <c r="BC73" i="282"/>
  <c r="BC13" i="288"/>
  <c r="BC15" i="275"/>
  <c r="BC20" i="275" s="1"/>
  <c r="BD17" i="275" s="1"/>
  <c r="AY42" i="282"/>
  <c r="AY14" i="265"/>
  <c r="BH5" i="275"/>
  <c r="BH5" i="265"/>
  <c r="BH5" i="285"/>
  <c r="BH5" i="282"/>
  <c r="BH5" i="286"/>
  <c r="BH13" i="273"/>
  <c r="BH14" i="273" s="1"/>
  <c r="BH5" i="273"/>
  <c r="BH5" i="288"/>
  <c r="BH5" i="278"/>
  <c r="BI10" i="273"/>
  <c r="BH5" i="280"/>
  <c r="BG12" i="288"/>
  <c r="BG19" i="273"/>
  <c r="BG20" i="273" s="1"/>
  <c r="BG47" i="273"/>
  <c r="BG48" i="273" s="1"/>
  <c r="BG51" i="273" s="1"/>
  <c r="BG56" i="273"/>
  <c r="BG37" i="288"/>
  <c r="BG37" i="273"/>
  <c r="AZ14" i="265"/>
  <c r="AZ42" i="282"/>
  <c r="BD49" i="280"/>
  <c r="BD76" i="288"/>
  <c r="BD77" i="288" s="1"/>
  <c r="BD79" i="288" s="1"/>
  <c r="BD81" i="280"/>
  <c r="BD82" i="280" s="1"/>
  <c r="BD106" i="280"/>
  <c r="BD107" i="280" s="1"/>
  <c r="BD109" i="280" s="1"/>
  <c r="BD156" i="273"/>
  <c r="BD12" i="278"/>
  <c r="BD134" i="273"/>
  <c r="BD56" i="288"/>
  <c r="BD145" i="273"/>
  <c r="BD20" i="278"/>
  <c r="BD139" i="273"/>
  <c r="BD155" i="273"/>
  <c r="BD33" i="278"/>
  <c r="BD41" i="278"/>
  <c r="BD42" i="278" s="1"/>
  <c r="AZ3" i="273"/>
  <c r="AZ3" i="275"/>
  <c r="AZ3" i="282"/>
  <c r="AZ3" i="286"/>
  <c r="AZ50" i="273"/>
  <c r="AZ3" i="280"/>
  <c r="AZ3" i="288"/>
  <c r="AZ3" i="265"/>
  <c r="AZ3" i="285"/>
  <c r="AZ3" i="278"/>
  <c r="BD76" i="273"/>
  <c r="AI19" i="282"/>
  <c r="AI21" i="282" s="1"/>
  <c r="BC146" i="273"/>
  <c r="BB11" i="278"/>
  <c r="BB13" i="278" s="1"/>
  <c r="BB25" i="278" s="1"/>
  <c r="BE75" i="273"/>
  <c r="BE2" i="278"/>
  <c r="BE2" i="275"/>
  <c r="BE111" i="273"/>
  <c r="BE112" i="273" s="1"/>
  <c r="BE11" i="285" s="1"/>
  <c r="BE12" i="285" s="1"/>
  <c r="BE32" i="273"/>
  <c r="BE33" i="273" s="1"/>
  <c r="BE96" i="273"/>
  <c r="BE97" i="273" s="1"/>
  <c r="BE2" i="265"/>
  <c r="BE2" i="286"/>
  <c r="BE2" i="285"/>
  <c r="BE122" i="273"/>
  <c r="BE123" i="273" s="1"/>
  <c r="BE17" i="280" s="1"/>
  <c r="BE42" i="288"/>
  <c r="BE90" i="273"/>
  <c r="BE91" i="273" s="1"/>
  <c r="BE2" i="282"/>
  <c r="BE2" i="273"/>
  <c r="BE152" i="273"/>
  <c r="BE153" i="273" s="1"/>
  <c r="BE18" i="288"/>
  <c r="BE2" i="280"/>
  <c r="BE2" i="288"/>
  <c r="BC140" i="273"/>
  <c r="BB19" i="278"/>
  <c r="BB21" i="278" s="1"/>
  <c r="BB26" i="278" s="1"/>
  <c r="BC4" i="265"/>
  <c r="BC4" i="288"/>
  <c r="BC4" i="285"/>
  <c r="BC4" i="278"/>
  <c r="BC4" i="275"/>
  <c r="BC4" i="280"/>
  <c r="BC4" i="273"/>
  <c r="BC4" i="282"/>
  <c r="BC4" i="286"/>
  <c r="BD52" i="273"/>
  <c r="BD42" i="273"/>
  <c r="BD4" i="289" s="1"/>
  <c r="BF24" i="273"/>
  <c r="BF25" i="273" s="1"/>
  <c r="BF151" i="273"/>
  <c r="BB138" i="273"/>
  <c r="BC135" i="273"/>
  <c r="BD20" i="282"/>
  <c r="BD100" i="273"/>
  <c r="BE101" i="273" s="1"/>
  <c r="BE59" i="273" s="1"/>
  <c r="BD15" i="286"/>
  <c r="BD38" i="273"/>
  <c r="BE39" i="273" s="1"/>
  <c r="BE41" i="273" s="1"/>
  <c r="BD144" i="273"/>
  <c r="BD13" i="285"/>
  <c r="BD13" i="265" s="1"/>
  <c r="BD22" i="285"/>
  <c r="BA66" i="273"/>
  <c r="BA67" i="273" s="1"/>
  <c r="BA3" i="289" s="1"/>
  <c r="BB60" i="273"/>
  <c r="BC10" i="265"/>
  <c r="BA27" i="278"/>
  <c r="BA32" i="278" s="1"/>
  <c r="BA34" i="278" s="1"/>
  <c r="BF127" i="273" l="1"/>
  <c r="BF128" i="273" s="1"/>
  <c r="BF21" i="289" s="1"/>
  <c r="BF2" i="289"/>
  <c r="BD80" i="278"/>
  <c r="BD12" i="289"/>
  <c r="BD13" i="289" s="1"/>
  <c r="BD20" i="289" s="1"/>
  <c r="BE40" i="278" s="1"/>
  <c r="BE48" i="278"/>
  <c r="BE69" i="278"/>
  <c r="BC26" i="280"/>
  <c r="BC29" i="280" s="1"/>
  <c r="AC84" i="278"/>
  <c r="BD43" i="278"/>
  <c r="BD83" i="278"/>
  <c r="BD74" i="278"/>
  <c r="BD70" i="278"/>
  <c r="BA71" i="278"/>
  <c r="BA75" i="278" s="1"/>
  <c r="AC85" i="278"/>
  <c r="AC63" i="278"/>
  <c r="AC64" i="278" s="1"/>
  <c r="AC30" i="265"/>
  <c r="BD24" i="280"/>
  <c r="BD59" i="278"/>
  <c r="BA62" i="278"/>
  <c r="BA53" i="278"/>
  <c r="BA49" i="278"/>
  <c r="BA50" i="278" s="1"/>
  <c r="BA50" i="288"/>
  <c r="BA51" i="288" s="1"/>
  <c r="BA54" i="288" s="1"/>
  <c r="BA57" i="288" s="1"/>
  <c r="BA64" i="288" s="1"/>
  <c r="BB157" i="273"/>
  <c r="BD85" i="280"/>
  <c r="BD25" i="280"/>
  <c r="BA9" i="265"/>
  <c r="BA11" i="265" s="1"/>
  <c r="BC60" i="273"/>
  <c r="BB66" i="273"/>
  <c r="BB67" i="273" s="1"/>
  <c r="BB3" i="289" s="1"/>
  <c r="BE42" i="273"/>
  <c r="BE4" i="289" s="1"/>
  <c r="BE52" i="273"/>
  <c r="BE15" i="286"/>
  <c r="BE20" i="282"/>
  <c r="BE100" i="273"/>
  <c r="BF101" i="273" s="1"/>
  <c r="BF59" i="273" s="1"/>
  <c r="BE49" i="280"/>
  <c r="BE76" i="288"/>
  <c r="BE77" i="288" s="1"/>
  <c r="BE79" i="288" s="1"/>
  <c r="BE12" i="278"/>
  <c r="BE134" i="273"/>
  <c r="BE56" i="288"/>
  <c r="BE145" i="273"/>
  <c r="BE20" i="278"/>
  <c r="BE139" i="273"/>
  <c r="BE155" i="273"/>
  <c r="BE33" i="278"/>
  <c r="BE41" i="278"/>
  <c r="BE42" i="278" s="1"/>
  <c r="BE22" i="285"/>
  <c r="BE13" i="285"/>
  <c r="BE13" i="265" s="1"/>
  <c r="BC11" i="278"/>
  <c r="BC13" i="278" s="1"/>
  <c r="BC25" i="278" s="1"/>
  <c r="BD146" i="273"/>
  <c r="BD10" i="265"/>
  <c r="BI5" i="288"/>
  <c r="BI5" i="273"/>
  <c r="BI5" i="285"/>
  <c r="BI5" i="280"/>
  <c r="BI5" i="286"/>
  <c r="BI13" i="273"/>
  <c r="BI14" i="273" s="1"/>
  <c r="BI5" i="275"/>
  <c r="BI5" i="265"/>
  <c r="BI5" i="278"/>
  <c r="BJ10" i="273"/>
  <c r="BI5" i="282"/>
  <c r="BH19" i="273"/>
  <c r="BH20" i="273" s="1"/>
  <c r="BH37" i="288"/>
  <c r="BH12" i="288"/>
  <c r="BH37" i="273"/>
  <c r="BH47" i="273"/>
  <c r="BH48" i="273" s="1"/>
  <c r="BH51" i="273" s="1"/>
  <c r="BH56" i="273"/>
  <c r="BA3" i="273"/>
  <c r="BA3" i="288"/>
  <c r="BA3" i="280"/>
  <c r="BA3" i="265"/>
  <c r="BA3" i="285"/>
  <c r="BA3" i="282"/>
  <c r="BA3" i="278"/>
  <c r="BA50" i="273"/>
  <c r="BA3" i="275"/>
  <c r="BA3" i="286"/>
  <c r="BD135" i="273"/>
  <c r="BC138" i="273"/>
  <c r="BF18" i="288"/>
  <c r="BF2" i="280"/>
  <c r="BF2" i="285"/>
  <c r="BF122" i="273"/>
  <c r="BF123" i="273" s="1"/>
  <c r="BF17" i="280" s="1"/>
  <c r="BF152" i="273"/>
  <c r="BF153" i="273" s="1"/>
  <c r="BF75" i="273"/>
  <c r="BF76" i="273" s="1"/>
  <c r="BF2" i="278"/>
  <c r="BF2" i="286"/>
  <c r="BF42" i="288"/>
  <c r="BF111" i="273"/>
  <c r="BF112" i="273" s="1"/>
  <c r="BF11" i="285" s="1"/>
  <c r="BF12" i="285" s="1"/>
  <c r="BF32" i="273"/>
  <c r="BF33" i="273" s="1"/>
  <c r="BF96" i="273"/>
  <c r="BF97" i="273" s="1"/>
  <c r="BF2" i="265"/>
  <c r="BF2" i="288"/>
  <c r="BF2" i="273"/>
  <c r="BF90" i="273"/>
  <c r="BF91" i="273" s="1"/>
  <c r="BF2" i="282"/>
  <c r="BF2" i="275"/>
  <c r="BD4" i="286"/>
  <c r="BD4" i="282"/>
  <c r="BD4" i="275"/>
  <c r="BD4" i="280"/>
  <c r="BD4" i="288"/>
  <c r="BD4" i="273"/>
  <c r="BD4" i="265"/>
  <c r="BD4" i="285"/>
  <c r="BD4" i="278"/>
  <c r="BD140" i="273"/>
  <c r="BC19" i="278"/>
  <c r="BC21" i="278" s="1"/>
  <c r="BC26" i="278" s="1"/>
  <c r="BE81" i="280"/>
  <c r="BE82" i="280" s="1"/>
  <c r="BE106" i="280"/>
  <c r="BE107" i="280" s="1"/>
  <c r="BE109" i="280" s="1"/>
  <c r="BE156" i="273"/>
  <c r="BE38" i="273"/>
  <c r="BF39" i="273" s="1"/>
  <c r="BF41" i="273" s="1"/>
  <c r="BE144" i="273"/>
  <c r="BB27" i="278"/>
  <c r="BB32" i="278" s="1"/>
  <c r="BB34" i="278" s="1"/>
  <c r="AI43" i="282"/>
  <c r="AI30" i="282"/>
  <c r="AI31" i="282" s="1"/>
  <c r="AJ28" i="282" s="1"/>
  <c r="BD138" i="280"/>
  <c r="BD67" i="280"/>
  <c r="BD84" i="282"/>
  <c r="BD43" i="286"/>
  <c r="BD15" i="275"/>
  <c r="BD20" i="275" s="1"/>
  <c r="BE17" i="275" s="1"/>
  <c r="BD55" i="288"/>
  <c r="BD13" i="288"/>
  <c r="BD18" i="285"/>
  <c r="BD73" i="282"/>
  <c r="BD61" i="288"/>
  <c r="BD32" i="286"/>
  <c r="BD57" i="273"/>
  <c r="BD26" i="282"/>
  <c r="BD38" i="288"/>
  <c r="BD20" i="286"/>
  <c r="BD79" i="273"/>
  <c r="BE80" i="273" s="1"/>
  <c r="BE58" i="273" s="1"/>
  <c r="BE76" i="273"/>
  <c r="BG24" i="273"/>
  <c r="BG25" i="273" s="1"/>
  <c r="BG151" i="273"/>
  <c r="BB59" i="265"/>
  <c r="BB60" i="265" s="1"/>
  <c r="BC20" i="285"/>
  <c r="BC23" i="285" s="1"/>
  <c r="BG40" i="278" l="1"/>
  <c r="BF40" i="278"/>
  <c r="BG127" i="273"/>
  <c r="BG128" i="273" s="1"/>
  <c r="BG21" i="289" s="1"/>
  <c r="BH40" i="278" s="1"/>
  <c r="BG2" i="289"/>
  <c r="BE80" i="278"/>
  <c r="BE12" i="289"/>
  <c r="BE13" i="289" s="1"/>
  <c r="BE20" i="289" s="1"/>
  <c r="BF80" i="278"/>
  <c r="BF12" i="289"/>
  <c r="BF13" i="289" s="1"/>
  <c r="BF20" i="289" s="1"/>
  <c r="BF48" i="278"/>
  <c r="BF69" i="278"/>
  <c r="BE43" i="278"/>
  <c r="BE83" i="278"/>
  <c r="BE70" i="278"/>
  <c r="BE74" i="278"/>
  <c r="AD82" i="278"/>
  <c r="AD73" i="278" s="1"/>
  <c r="AC69" i="265"/>
  <c r="BB71" i="278"/>
  <c r="BB75" i="278" s="1"/>
  <c r="BA54" i="278"/>
  <c r="AC64" i="265"/>
  <c r="AD61" i="278"/>
  <c r="BE24" i="280"/>
  <c r="BE59" i="278"/>
  <c r="BF24" i="280"/>
  <c r="BF59" i="278"/>
  <c r="BD26" i="280"/>
  <c r="BD29" i="280" s="1"/>
  <c r="BB62" i="278"/>
  <c r="BB53" i="278"/>
  <c r="BB49" i="278"/>
  <c r="BB50" i="278" s="1"/>
  <c r="BB50" i="288"/>
  <c r="BB51" i="288" s="1"/>
  <c r="BB54" i="288" s="1"/>
  <c r="BB57" i="288" s="1"/>
  <c r="BB64" i="288" s="1"/>
  <c r="BC157" i="273"/>
  <c r="BE85" i="280"/>
  <c r="BE25" i="280"/>
  <c r="BC59" i="265"/>
  <c r="BC60" i="265" s="1"/>
  <c r="BD20" i="285"/>
  <c r="BD23" i="285" s="1"/>
  <c r="BG122" i="273"/>
  <c r="BG123" i="273" s="1"/>
  <c r="BG17" i="280" s="1"/>
  <c r="BG42" i="288"/>
  <c r="BG111" i="273"/>
  <c r="BG112" i="273" s="1"/>
  <c r="BG11" i="285" s="1"/>
  <c r="BG12" i="285" s="1"/>
  <c r="BG32" i="273"/>
  <c r="BG33" i="273" s="1"/>
  <c r="BG96" i="273"/>
  <c r="BG97" i="273" s="1"/>
  <c r="BG2" i="265"/>
  <c r="BG2" i="280"/>
  <c r="BG2" i="273"/>
  <c r="BG90" i="273"/>
  <c r="BG91" i="273" s="1"/>
  <c r="BG2" i="288"/>
  <c r="BG2" i="275"/>
  <c r="BG18" i="288"/>
  <c r="BG2" i="282"/>
  <c r="BG2" i="278"/>
  <c r="BG152" i="273"/>
  <c r="BG153" i="273" s="1"/>
  <c r="BG75" i="273"/>
  <c r="BG76" i="273" s="1"/>
  <c r="BG2" i="285"/>
  <c r="BG2" i="286"/>
  <c r="BB9" i="265"/>
  <c r="BB11" i="265" s="1"/>
  <c r="BF67" i="280"/>
  <c r="BF138" i="280"/>
  <c r="BF84" i="282"/>
  <c r="BF43" i="286"/>
  <c r="BF15" i="275"/>
  <c r="BF73" i="282"/>
  <c r="BF55" i="288"/>
  <c r="BF13" i="288"/>
  <c r="BF18" i="285"/>
  <c r="BF61" i="288"/>
  <c r="BF32" i="286"/>
  <c r="BF57" i="273"/>
  <c r="BF26" i="282"/>
  <c r="BF38" i="288"/>
  <c r="BF20" i="286"/>
  <c r="BF79" i="273"/>
  <c r="BG80" i="273" s="1"/>
  <c r="BG58" i="273" s="1"/>
  <c r="BF42" i="273"/>
  <c r="BF4" i="289" s="1"/>
  <c r="BF52" i="273"/>
  <c r="BF20" i="282"/>
  <c r="BF100" i="273"/>
  <c r="BG101" i="273" s="1"/>
  <c r="BG59" i="273" s="1"/>
  <c r="BF15" i="286"/>
  <c r="BF155" i="273"/>
  <c r="BF33" i="278"/>
  <c r="BF41" i="278"/>
  <c r="BF42" i="278" s="1"/>
  <c r="BF12" i="278"/>
  <c r="BF134" i="273"/>
  <c r="BF56" i="288"/>
  <c r="BF145" i="273"/>
  <c r="BF20" i="278"/>
  <c r="BF139" i="273"/>
  <c r="BF13" i="285"/>
  <c r="BF13" i="265" s="1"/>
  <c r="BF22" i="285"/>
  <c r="BF49" i="280"/>
  <c r="BF76" i="288"/>
  <c r="BF77" i="288" s="1"/>
  <c r="BF79" i="288" s="1"/>
  <c r="BH151" i="273"/>
  <c r="BH24" i="273"/>
  <c r="BH25" i="273" s="1"/>
  <c r="BJ5" i="278"/>
  <c r="BJ5" i="282"/>
  <c r="BJ5" i="265"/>
  <c r="BJ5" i="275"/>
  <c r="BJ5" i="280"/>
  <c r="BJ5" i="288"/>
  <c r="BJ5" i="273"/>
  <c r="BK10" i="273"/>
  <c r="BJ5" i="285"/>
  <c r="BJ13" i="273"/>
  <c r="BJ14" i="273" s="1"/>
  <c r="BJ5" i="286"/>
  <c r="BI37" i="288"/>
  <c r="BI56" i="273"/>
  <c r="BI37" i="273"/>
  <c r="BI47" i="273"/>
  <c r="BI48" i="273" s="1"/>
  <c r="BI51" i="273" s="1"/>
  <c r="BI12" i="288"/>
  <c r="BI19" i="273"/>
  <c r="BI20" i="273" s="1"/>
  <c r="BC27" i="278"/>
  <c r="BC32" i="278" s="1"/>
  <c r="BC34" i="278" s="1"/>
  <c r="BE4" i="280"/>
  <c r="BE4" i="288"/>
  <c r="BE4" i="282"/>
  <c r="BE4" i="273"/>
  <c r="BE4" i="265"/>
  <c r="BE4" i="286"/>
  <c r="BE4" i="285"/>
  <c r="BE4" i="278"/>
  <c r="BE4" i="275"/>
  <c r="BB3" i="285"/>
  <c r="BB50" i="273"/>
  <c r="BB3" i="265"/>
  <c r="BB3" i="278"/>
  <c r="BB3" i="275"/>
  <c r="BB3" i="282"/>
  <c r="BB3" i="280"/>
  <c r="BB3" i="286"/>
  <c r="BB3" i="273"/>
  <c r="BB3" i="288"/>
  <c r="BE138" i="280"/>
  <c r="BE67" i="280"/>
  <c r="BE73" i="282"/>
  <c r="BE55" i="288"/>
  <c r="BE43" i="286"/>
  <c r="BE79" i="273"/>
  <c r="BF80" i="273" s="1"/>
  <c r="BF58" i="273" s="1"/>
  <c r="BE84" i="282"/>
  <c r="BE13" i="288"/>
  <c r="BE18" i="285"/>
  <c r="BE26" i="282"/>
  <c r="BE38" i="288"/>
  <c r="BE32" i="286"/>
  <c r="BE57" i="273"/>
  <c r="BE61" i="288"/>
  <c r="BE20" i="286"/>
  <c r="BE15" i="275"/>
  <c r="BE20" i="275" s="1"/>
  <c r="BF17" i="275" s="1"/>
  <c r="AJ19" i="282"/>
  <c r="AJ21" i="282" s="1"/>
  <c r="BE140" i="273"/>
  <c r="BD19" i="278"/>
  <c r="BD21" i="278" s="1"/>
  <c r="BD26" i="278" s="1"/>
  <c r="BF144" i="273"/>
  <c r="BF38" i="273"/>
  <c r="BG39" i="273" s="1"/>
  <c r="BG41" i="273" s="1"/>
  <c r="BF81" i="280"/>
  <c r="BF82" i="280" s="1"/>
  <c r="BF106" i="280"/>
  <c r="BF107" i="280" s="1"/>
  <c r="BF109" i="280" s="1"/>
  <c r="BF156" i="273"/>
  <c r="BD138" i="273"/>
  <c r="BE135" i="273"/>
  <c r="BD11" i="278"/>
  <c r="BD13" i="278" s="1"/>
  <c r="BD25" i="278" s="1"/>
  <c r="BD27" i="278" s="1"/>
  <c r="BD32" i="278" s="1"/>
  <c r="BD34" i="278" s="1"/>
  <c r="BE146" i="273"/>
  <c r="BE10" i="265"/>
  <c r="BD60" i="273"/>
  <c r="BC66" i="273"/>
  <c r="BC67" i="273" s="1"/>
  <c r="BC3" i="289" s="1"/>
  <c r="BA42" i="282"/>
  <c r="BA14" i="265"/>
  <c r="BG80" i="278" l="1"/>
  <c r="BG12" i="289"/>
  <c r="BG13" i="289" s="1"/>
  <c r="BG20" i="289" s="1"/>
  <c r="BH127" i="273"/>
  <c r="BH128" i="273" s="1"/>
  <c r="BH21" i="289" s="1"/>
  <c r="BH2" i="289"/>
  <c r="BE26" i="280"/>
  <c r="BF43" i="278"/>
  <c r="BF83" i="278"/>
  <c r="BF74" i="278"/>
  <c r="BF70" i="278"/>
  <c r="BG48" i="278"/>
  <c r="BG69" i="278"/>
  <c r="BD71" i="278"/>
  <c r="BD75" i="278" s="1"/>
  <c r="BC71" i="278"/>
  <c r="BC75" i="278" s="1"/>
  <c r="AD52" i="278"/>
  <c r="AD55" i="278" s="1"/>
  <c r="AD76" i="278"/>
  <c r="AD77" i="278" s="1"/>
  <c r="AD31" i="265" s="1"/>
  <c r="BB54" i="278"/>
  <c r="BG24" i="280"/>
  <c r="BG59" i="278"/>
  <c r="BD62" i="278"/>
  <c r="BD49" i="278"/>
  <c r="BD50" i="278" s="1"/>
  <c r="BD53" i="278"/>
  <c r="BC62" i="278"/>
  <c r="BC53" i="278"/>
  <c r="BC49" i="278"/>
  <c r="BC50" i="278" s="1"/>
  <c r="BD157" i="273"/>
  <c r="BC50" i="288"/>
  <c r="BC51" i="288" s="1"/>
  <c r="BC54" i="288" s="1"/>
  <c r="BC57" i="288" s="1"/>
  <c r="BC64" i="288" s="1"/>
  <c r="BE29" i="280"/>
  <c r="BF85" i="280"/>
  <c r="BF25" i="280"/>
  <c r="BF26" i="280" s="1"/>
  <c r="BD66" i="273"/>
  <c r="BD67" i="273" s="1"/>
  <c r="BD3" i="289" s="1"/>
  <c r="BE60" i="273"/>
  <c r="BC3" i="288"/>
  <c r="BC3" i="286"/>
  <c r="BC50" i="273"/>
  <c r="BC3" i="280"/>
  <c r="BC3" i="275"/>
  <c r="BC3" i="265"/>
  <c r="BC3" i="282"/>
  <c r="BC3" i="278"/>
  <c r="BC3" i="285"/>
  <c r="BC3" i="273"/>
  <c r="BE11" i="278"/>
  <c r="BE13" i="278" s="1"/>
  <c r="BE25" i="278" s="1"/>
  <c r="BF146" i="273"/>
  <c r="BF135" i="273"/>
  <c r="BE138" i="273"/>
  <c r="BF140" i="273"/>
  <c r="BE19" i="278"/>
  <c r="BE21" i="278" s="1"/>
  <c r="BE26" i="278" s="1"/>
  <c r="BD59" i="265"/>
  <c r="BD60" i="265" s="1"/>
  <c r="BE20" i="285"/>
  <c r="BE23" i="285" s="1"/>
  <c r="BJ37" i="288"/>
  <c r="BJ19" i="273"/>
  <c r="BJ20" i="273" s="1"/>
  <c r="BJ37" i="273"/>
  <c r="BJ12" i="288"/>
  <c r="BJ56" i="273"/>
  <c r="BJ47" i="273"/>
  <c r="BJ48" i="273" s="1"/>
  <c r="BJ51" i="273" s="1"/>
  <c r="BK5" i="282"/>
  <c r="BK5" i="278"/>
  <c r="BK5" i="286"/>
  <c r="BK5" i="280"/>
  <c r="BK5" i="285"/>
  <c r="BK5" i="273"/>
  <c r="BK13" i="273"/>
  <c r="BK14" i="273" s="1"/>
  <c r="BK5" i="265"/>
  <c r="BK5" i="275"/>
  <c r="BK5" i="288"/>
  <c r="BL10" i="273"/>
  <c r="BH122" i="273"/>
  <c r="BH123" i="273" s="1"/>
  <c r="BH17" i="280" s="1"/>
  <c r="BH152" i="273"/>
  <c r="BH153" i="273" s="1"/>
  <c r="BH75" i="273"/>
  <c r="BH76" i="273" s="1"/>
  <c r="BH2" i="286"/>
  <c r="BH2" i="278"/>
  <c r="BH18" i="288"/>
  <c r="BH2" i="275"/>
  <c r="BH2" i="282"/>
  <c r="BH90" i="273"/>
  <c r="BH91" i="273" s="1"/>
  <c r="BH2" i="288"/>
  <c r="BH2" i="273"/>
  <c r="BH42" i="288"/>
  <c r="BH111" i="273"/>
  <c r="BH112" i="273" s="1"/>
  <c r="BH11" i="285" s="1"/>
  <c r="BH12" i="285" s="1"/>
  <c r="BH32" i="273"/>
  <c r="BH33" i="273" s="1"/>
  <c r="BH96" i="273"/>
  <c r="BH97" i="273" s="1"/>
  <c r="BH2" i="265"/>
  <c r="BH2" i="285"/>
  <c r="BH2" i="280"/>
  <c r="BF10" i="265"/>
  <c r="BF4" i="282"/>
  <c r="BF4" i="286"/>
  <c r="BF4" i="265"/>
  <c r="BF4" i="288"/>
  <c r="BF4" i="285"/>
  <c r="BF4" i="278"/>
  <c r="BF4" i="275"/>
  <c r="BF4" i="280"/>
  <c r="BF4" i="273"/>
  <c r="BF20" i="275"/>
  <c r="BG17" i="275" s="1"/>
  <c r="BG144" i="273"/>
  <c r="BG38" i="273"/>
  <c r="BH39" i="273" s="1"/>
  <c r="BH41" i="273" s="1"/>
  <c r="BD9" i="265"/>
  <c r="BD11" i="265" s="1"/>
  <c r="BG52" i="273"/>
  <c r="BG42" i="273"/>
  <c r="BG4" i="289" s="1"/>
  <c r="AJ43" i="282"/>
  <c r="AJ30" i="282"/>
  <c r="AJ31" i="282" s="1"/>
  <c r="AK28" i="282" s="1"/>
  <c r="BC9" i="265"/>
  <c r="BC11" i="265" s="1"/>
  <c r="BI151" i="273"/>
  <c r="BI24" i="273"/>
  <c r="BI25" i="273" s="1"/>
  <c r="BG138" i="280"/>
  <c r="BG67" i="280"/>
  <c r="BG84" i="282"/>
  <c r="BG38" i="288"/>
  <c r="BG20" i="286"/>
  <c r="BG15" i="275"/>
  <c r="BG26" i="282"/>
  <c r="BG43" i="286"/>
  <c r="BG79" i="273"/>
  <c r="BH80" i="273" s="1"/>
  <c r="BH58" i="273" s="1"/>
  <c r="BG55" i="288"/>
  <c r="BG13" i="288"/>
  <c r="BG18" i="285"/>
  <c r="BG73" i="282"/>
  <c r="BG61" i="288"/>
  <c r="BG32" i="286"/>
  <c r="BG57" i="273"/>
  <c r="BB42" i="282"/>
  <c r="BB14" i="265"/>
  <c r="BG81" i="280"/>
  <c r="BG82" i="280" s="1"/>
  <c r="BG106" i="280"/>
  <c r="BG107" i="280" s="1"/>
  <c r="BG109" i="280" s="1"/>
  <c r="BG156" i="273"/>
  <c r="BG20" i="282"/>
  <c r="BG100" i="273"/>
  <c r="BH101" i="273" s="1"/>
  <c r="BH59" i="273" s="1"/>
  <c r="BG15" i="286"/>
  <c r="BG56" i="288"/>
  <c r="BG145" i="273"/>
  <c r="BG20" i="278"/>
  <c r="BG139" i="273"/>
  <c r="BG155" i="273"/>
  <c r="BG33" i="278"/>
  <c r="BG41" i="278"/>
  <c r="BG42" i="278" s="1"/>
  <c r="BG12" i="278"/>
  <c r="BG134" i="273"/>
  <c r="BG22" i="285"/>
  <c r="BG13" i="285"/>
  <c r="BG13" i="265" s="1"/>
  <c r="BG49" i="280"/>
  <c r="BG76" i="288"/>
  <c r="BG77" i="288" s="1"/>
  <c r="BG79" i="288" s="1"/>
  <c r="BH80" i="278" l="1"/>
  <c r="BH12" i="289"/>
  <c r="BH13" i="289" s="1"/>
  <c r="BH20" i="289" s="1"/>
  <c r="BI40" i="278" s="1"/>
  <c r="BI127" i="273"/>
  <c r="BI128" i="273" s="1"/>
  <c r="BI21" i="289" s="1"/>
  <c r="BI2" i="289"/>
  <c r="BG43" i="278"/>
  <c r="BG10" i="265" s="1"/>
  <c r="BG83" i="278"/>
  <c r="BG70" i="278"/>
  <c r="BG74" i="278"/>
  <c r="BH48" i="278"/>
  <c r="BH69" i="278"/>
  <c r="AD84" i="278"/>
  <c r="AD85" i="278" s="1"/>
  <c r="BC54" i="278"/>
  <c r="BD54" i="278"/>
  <c r="AD63" i="278"/>
  <c r="AD64" i="278" s="1"/>
  <c r="AD30" i="265"/>
  <c r="BH24" i="280"/>
  <c r="BH59" i="278"/>
  <c r="BD50" i="288"/>
  <c r="BD51" i="288" s="1"/>
  <c r="BD54" i="288" s="1"/>
  <c r="BD57" i="288" s="1"/>
  <c r="BD64" i="288" s="1"/>
  <c r="BE157" i="273"/>
  <c r="BG20" i="275"/>
  <c r="BH17" i="275" s="1"/>
  <c r="BF29" i="280"/>
  <c r="BG85" i="280"/>
  <c r="BG25" i="280"/>
  <c r="BG26" i="280" s="1"/>
  <c r="BC42" i="282"/>
  <c r="BC14" i="265"/>
  <c r="BI122" i="273"/>
  <c r="BI123" i="273" s="1"/>
  <c r="BI17" i="280" s="1"/>
  <c r="BI42" i="288"/>
  <c r="BI111" i="273"/>
  <c r="BI112" i="273" s="1"/>
  <c r="BI11" i="285" s="1"/>
  <c r="BI12" i="285" s="1"/>
  <c r="BI32" i="273"/>
  <c r="BI33" i="273" s="1"/>
  <c r="BI96" i="273"/>
  <c r="BI97" i="273" s="1"/>
  <c r="BI2" i="265"/>
  <c r="BI2" i="278"/>
  <c r="BI2" i="273"/>
  <c r="BI90" i="273"/>
  <c r="BI91" i="273" s="1"/>
  <c r="BI2" i="288"/>
  <c r="BI2" i="275"/>
  <c r="BI18" i="288"/>
  <c r="BI2" i="282"/>
  <c r="BI2" i="285"/>
  <c r="BI152" i="273"/>
  <c r="BI153" i="273" s="1"/>
  <c r="BI75" i="273"/>
  <c r="BI2" i="280"/>
  <c r="BI2" i="286"/>
  <c r="BG4" i="288"/>
  <c r="BG4" i="275"/>
  <c r="BG4" i="265"/>
  <c r="BG4" i="278"/>
  <c r="BG4" i="273"/>
  <c r="BG4" i="280"/>
  <c r="BG4" i="286"/>
  <c r="BG4" i="282"/>
  <c r="BG4" i="285"/>
  <c r="BH56" i="288"/>
  <c r="BH12" i="278"/>
  <c r="BH134" i="273"/>
  <c r="BH33" i="278"/>
  <c r="BH41" i="278"/>
  <c r="BH42" i="278" s="1"/>
  <c r="BH20" i="278"/>
  <c r="BH139" i="273"/>
  <c r="BH155" i="273"/>
  <c r="BH145" i="273"/>
  <c r="BH13" i="285"/>
  <c r="BH13" i="265" s="1"/>
  <c r="BH22" i="285"/>
  <c r="BH20" i="282"/>
  <c r="BH15" i="286"/>
  <c r="BH100" i="273"/>
  <c r="BI101" i="273" s="1"/>
  <c r="BI59" i="273" s="1"/>
  <c r="BI76" i="273"/>
  <c r="BH49" i="280"/>
  <c r="BH76" i="288"/>
  <c r="BH77" i="288" s="1"/>
  <c r="BH79" i="288" s="1"/>
  <c r="BJ151" i="273"/>
  <c r="BJ24" i="273"/>
  <c r="BJ25" i="273" s="1"/>
  <c r="BG140" i="273"/>
  <c r="BF19" i="278"/>
  <c r="BF21" i="278" s="1"/>
  <c r="BF26" i="278" s="1"/>
  <c r="BF11" i="278"/>
  <c r="BF13" i="278" s="1"/>
  <c r="BF25" i="278" s="1"/>
  <c r="BG146" i="273"/>
  <c r="BE66" i="273"/>
  <c r="BE67" i="273" s="1"/>
  <c r="BE3" i="289" s="1"/>
  <c r="BF60" i="273"/>
  <c r="AK19" i="282"/>
  <c r="AK21" i="282" s="1"/>
  <c r="BD42" i="282"/>
  <c r="BD14" i="265"/>
  <c r="BH52" i="273"/>
  <c r="BH42" i="273"/>
  <c r="BH4" i="289" s="1"/>
  <c r="BH138" i="280"/>
  <c r="BH67" i="280"/>
  <c r="BH61" i="288"/>
  <c r="BH20" i="286"/>
  <c r="BH79" i="273"/>
  <c r="BI80" i="273" s="1"/>
  <c r="BI58" i="273" s="1"/>
  <c r="BH26" i="282"/>
  <c r="BH38" i="288"/>
  <c r="BH32" i="286"/>
  <c r="BH57" i="273"/>
  <c r="BH84" i="282"/>
  <c r="BH13" i="288"/>
  <c r="BH18" i="285"/>
  <c r="BH73" i="282"/>
  <c r="BH55" i="288"/>
  <c r="BH43" i="286"/>
  <c r="BH15" i="275"/>
  <c r="BH38" i="273"/>
  <c r="BI39" i="273" s="1"/>
  <c r="BI41" i="273" s="1"/>
  <c r="BH144" i="273"/>
  <c r="BH81" i="280"/>
  <c r="BH82" i="280" s="1"/>
  <c r="BH106" i="280"/>
  <c r="BH107" i="280" s="1"/>
  <c r="BH109" i="280" s="1"/>
  <c r="BH156" i="273"/>
  <c r="BL5" i="280"/>
  <c r="BL5" i="265"/>
  <c r="BL5" i="282"/>
  <c r="BL5" i="278"/>
  <c r="BL5" i="285"/>
  <c r="BM10" i="273"/>
  <c r="BL5" i="273"/>
  <c r="BL13" i="273"/>
  <c r="BL14" i="273" s="1"/>
  <c r="BL5" i="288"/>
  <c r="BL5" i="275"/>
  <c r="BL5" i="286"/>
  <c r="BK37" i="273"/>
  <c r="BK47" i="273"/>
  <c r="BK48" i="273" s="1"/>
  <c r="BK51" i="273" s="1"/>
  <c r="BK37" i="288"/>
  <c r="BK19" i="273"/>
  <c r="BK20" i="273" s="1"/>
  <c r="BK56" i="273"/>
  <c r="BK12" i="288"/>
  <c r="BE59" i="265"/>
  <c r="BE60" i="265" s="1"/>
  <c r="BF20" i="285"/>
  <c r="BF23" i="285" s="1"/>
  <c r="BF138" i="273"/>
  <c r="BG135" i="273"/>
  <c r="BE27" i="278"/>
  <c r="BE32" i="278" s="1"/>
  <c r="BE34" i="278" s="1"/>
  <c r="BD3" i="285"/>
  <c r="BD3" i="275"/>
  <c r="BD3" i="280"/>
  <c r="BD3" i="265"/>
  <c r="BD3" i="288"/>
  <c r="BD3" i="273"/>
  <c r="BD3" i="286"/>
  <c r="BD3" i="278"/>
  <c r="BD3" i="282"/>
  <c r="BD50" i="273"/>
  <c r="BJ40" i="278" l="1"/>
  <c r="BJ127" i="273"/>
  <c r="BJ128" i="273" s="1"/>
  <c r="BJ21" i="289" s="1"/>
  <c r="BJ2" i="289"/>
  <c r="BI80" i="278"/>
  <c r="BI12" i="289"/>
  <c r="BI13" i="289" s="1"/>
  <c r="BI20" i="289" s="1"/>
  <c r="BH20" i="275"/>
  <c r="BI17" i="275" s="1"/>
  <c r="BH43" i="278"/>
  <c r="BH83" i="278"/>
  <c r="BH74" i="278"/>
  <c r="BH70" i="278"/>
  <c r="BI48" i="278"/>
  <c r="BI69" i="278"/>
  <c r="AE82" i="278"/>
  <c r="AE73" i="278" s="1"/>
  <c r="AD69" i="265"/>
  <c r="BE71" i="278"/>
  <c r="BE75" i="278" s="1"/>
  <c r="AD64" i="265"/>
  <c r="AE61" i="278"/>
  <c r="BI24" i="280"/>
  <c r="BI59" i="278"/>
  <c r="BE62" i="278"/>
  <c r="BE53" i="278"/>
  <c r="BE49" i="278"/>
  <c r="BE50" i="278" s="1"/>
  <c r="BF157" i="273"/>
  <c r="BE50" i="288"/>
  <c r="BE51" i="288" s="1"/>
  <c r="BE54" i="288" s="1"/>
  <c r="BE57" i="288" s="1"/>
  <c r="BE64" i="288" s="1"/>
  <c r="BG29" i="280"/>
  <c r="BH85" i="280"/>
  <c r="BH25" i="280"/>
  <c r="BH26" i="280" s="1"/>
  <c r="BH135" i="273"/>
  <c r="BG138" i="273"/>
  <c r="BF59" i="265"/>
  <c r="BF60" i="265" s="1"/>
  <c r="BG20" i="285"/>
  <c r="BG23" i="285" s="1"/>
  <c r="BK24" i="273"/>
  <c r="BK25" i="273" s="1"/>
  <c r="BK151" i="273"/>
  <c r="AK43" i="282"/>
  <c r="AK30" i="282"/>
  <c r="AK31" i="282" s="1"/>
  <c r="AL28" i="282" s="1"/>
  <c r="BE3" i="265"/>
  <c r="BE50" i="273"/>
  <c r="BE3" i="282"/>
  <c r="BE3" i="278"/>
  <c r="BE3" i="280"/>
  <c r="BE3" i="273"/>
  <c r="BE3" i="286"/>
  <c r="BE3" i="275"/>
  <c r="BE3" i="285"/>
  <c r="BE3" i="288"/>
  <c r="BF27" i="278"/>
  <c r="BF32" i="278" s="1"/>
  <c r="BF34" i="278" s="1"/>
  <c r="BG19" i="278"/>
  <c r="BG21" i="278" s="1"/>
  <c r="BG26" i="278" s="1"/>
  <c r="BH140" i="273"/>
  <c r="BI138" i="280"/>
  <c r="BI67" i="280"/>
  <c r="BI84" i="282"/>
  <c r="BI43" i="286"/>
  <c r="BI79" i="273"/>
  <c r="BJ80" i="273" s="1"/>
  <c r="BJ58" i="273" s="1"/>
  <c r="BI61" i="288"/>
  <c r="BI32" i="286"/>
  <c r="BI57" i="273"/>
  <c r="BI73" i="282"/>
  <c r="BI55" i="288"/>
  <c r="BI13" i="288"/>
  <c r="BI18" i="285"/>
  <c r="BI26" i="282"/>
  <c r="BI20" i="286"/>
  <c r="BI38" i="288"/>
  <c r="BI15" i="275"/>
  <c r="BI20" i="275" s="1"/>
  <c r="BJ17" i="275" s="1"/>
  <c r="BH10" i="265"/>
  <c r="BI144" i="273"/>
  <c r="BI38" i="273"/>
  <c r="BJ39" i="273" s="1"/>
  <c r="BJ41" i="273" s="1"/>
  <c r="BE9" i="265"/>
  <c r="BE11" i="265" s="1"/>
  <c r="BL37" i="288"/>
  <c r="BL12" i="288"/>
  <c r="BL47" i="273"/>
  <c r="BL48" i="273" s="1"/>
  <c r="BL51" i="273" s="1"/>
  <c r="BL19" i="273"/>
  <c r="BL20" i="273" s="1"/>
  <c r="BL56" i="273"/>
  <c r="BL37" i="273"/>
  <c r="BN10" i="273"/>
  <c r="BM5" i="282"/>
  <c r="BM13" i="273"/>
  <c r="BM14" i="273" s="1"/>
  <c r="BM5" i="275"/>
  <c r="BM5" i="265"/>
  <c r="BM5" i="278"/>
  <c r="BM5" i="285"/>
  <c r="BM5" i="280"/>
  <c r="BM5" i="286"/>
  <c r="BM5" i="288"/>
  <c r="BM5" i="273"/>
  <c r="BI42" i="273"/>
  <c r="BI4" i="289" s="1"/>
  <c r="BI52" i="273"/>
  <c r="BH4" i="265"/>
  <c r="BH4" i="285"/>
  <c r="BH4" i="280"/>
  <c r="BH4" i="286"/>
  <c r="BH4" i="278"/>
  <c r="BH4" i="275"/>
  <c r="BH4" i="282"/>
  <c r="BH4" i="288"/>
  <c r="BH4" i="273"/>
  <c r="BF66" i="273"/>
  <c r="BF67" i="273" s="1"/>
  <c r="BF3" i="289" s="1"/>
  <c r="BG60" i="273"/>
  <c r="BG11" i="278"/>
  <c r="BG13" i="278" s="1"/>
  <c r="BG25" i="278" s="1"/>
  <c r="BH146" i="273"/>
  <c r="BJ122" i="273"/>
  <c r="BJ123" i="273" s="1"/>
  <c r="BJ17" i="280" s="1"/>
  <c r="BJ152" i="273"/>
  <c r="BJ153" i="273" s="1"/>
  <c r="BJ75" i="273"/>
  <c r="BJ2" i="278"/>
  <c r="BJ2" i="275"/>
  <c r="BJ18" i="288"/>
  <c r="BJ2" i="280"/>
  <c r="BJ2" i="273"/>
  <c r="BJ90" i="273"/>
  <c r="BJ91" i="273" s="1"/>
  <c r="BJ2" i="282"/>
  <c r="BJ2" i="286"/>
  <c r="BJ42" i="288"/>
  <c r="BJ111" i="273"/>
  <c r="BJ112" i="273" s="1"/>
  <c r="BJ11" i="285" s="1"/>
  <c r="BJ12" i="285" s="1"/>
  <c r="BJ32" i="273"/>
  <c r="BJ33" i="273" s="1"/>
  <c r="BJ96" i="273"/>
  <c r="BJ97" i="273" s="1"/>
  <c r="BJ2" i="265"/>
  <c r="BJ2" i="288"/>
  <c r="BJ2" i="285"/>
  <c r="BI81" i="280"/>
  <c r="BI82" i="280" s="1"/>
  <c r="BI106" i="280"/>
  <c r="BI107" i="280" s="1"/>
  <c r="BI109" i="280" s="1"/>
  <c r="BI156" i="273"/>
  <c r="BI15" i="286"/>
  <c r="BI100" i="273"/>
  <c r="BJ101" i="273" s="1"/>
  <c r="BJ59" i="273" s="1"/>
  <c r="BI20" i="282"/>
  <c r="BI155" i="273"/>
  <c r="BI12" i="278"/>
  <c r="BI134" i="273"/>
  <c r="BI33" i="278"/>
  <c r="BI41" i="278"/>
  <c r="BI42" i="278" s="1"/>
  <c r="BI20" i="278"/>
  <c r="BI139" i="273"/>
  <c r="BI56" i="288"/>
  <c r="BI145" i="273"/>
  <c r="BI13" i="285"/>
  <c r="BI13" i="265" s="1"/>
  <c r="BI22" i="285"/>
  <c r="BI49" i="280"/>
  <c r="BI76" i="288"/>
  <c r="BI77" i="288" s="1"/>
  <c r="BI79" i="288" s="1"/>
  <c r="BK40" i="278" l="1"/>
  <c r="BK127" i="273"/>
  <c r="BK128" i="273" s="1"/>
  <c r="BK21" i="289" s="1"/>
  <c r="BK2" i="289"/>
  <c r="BJ48" i="278"/>
  <c r="BJ69" i="278"/>
  <c r="BI43" i="278"/>
  <c r="BI10" i="265" s="1"/>
  <c r="BI83" i="278"/>
  <c r="BI70" i="278"/>
  <c r="BI74" i="278"/>
  <c r="BG27" i="278"/>
  <c r="BG32" i="278" s="1"/>
  <c r="BG34" i="278" s="1"/>
  <c r="BG53" i="278" s="1"/>
  <c r="BF71" i="278"/>
  <c r="BF75" i="278" s="1"/>
  <c r="BE54" i="278"/>
  <c r="AE52" i="278"/>
  <c r="AE55" i="278" s="1"/>
  <c r="AE76" i="278"/>
  <c r="AE77" i="278" s="1"/>
  <c r="AE31" i="265" s="1"/>
  <c r="BF62" i="278"/>
  <c r="BF53" i="278"/>
  <c r="BF49" i="278"/>
  <c r="BF50" i="278" s="1"/>
  <c r="BG62" i="278"/>
  <c r="BF50" i="288"/>
  <c r="BF51" i="288" s="1"/>
  <c r="BF54" i="288" s="1"/>
  <c r="BF57" i="288" s="1"/>
  <c r="BF64" i="288" s="1"/>
  <c r="BG157" i="273"/>
  <c r="BH29" i="280"/>
  <c r="BI85" i="280"/>
  <c r="BI25" i="280"/>
  <c r="BI26" i="280" s="1"/>
  <c r="BI29" i="280" s="1"/>
  <c r="BJ56" i="288"/>
  <c r="BJ145" i="273"/>
  <c r="BJ155" i="273"/>
  <c r="BJ12" i="278"/>
  <c r="BJ134" i="273"/>
  <c r="BJ33" i="278"/>
  <c r="BJ139" i="273"/>
  <c r="BJ41" i="278"/>
  <c r="BJ42" i="278" s="1"/>
  <c r="BJ20" i="278"/>
  <c r="BJ22" i="285"/>
  <c r="BJ13" i="285"/>
  <c r="BJ13" i="265" s="1"/>
  <c r="BJ15" i="286"/>
  <c r="BJ20" i="282"/>
  <c r="BJ100" i="273"/>
  <c r="BK101" i="273" s="1"/>
  <c r="BK59" i="273" s="1"/>
  <c r="BJ49" i="280"/>
  <c r="BJ76" i="288"/>
  <c r="BJ77" i="288" s="1"/>
  <c r="BJ79" i="288" s="1"/>
  <c r="BF3" i="285"/>
  <c r="BF3" i="265"/>
  <c r="BF50" i="273"/>
  <c r="BF3" i="280"/>
  <c r="BF3" i="275"/>
  <c r="BF3" i="286"/>
  <c r="BF3" i="282"/>
  <c r="BF3" i="288"/>
  <c r="BF3" i="273"/>
  <c r="BF3" i="278"/>
  <c r="BI4" i="280"/>
  <c r="BI4" i="288"/>
  <c r="BI4" i="282"/>
  <c r="BI4" i="273"/>
  <c r="BI4" i="265"/>
  <c r="BI4" i="285"/>
  <c r="BI4" i="275"/>
  <c r="BI4" i="286"/>
  <c r="BI4" i="278"/>
  <c r="BL24" i="273"/>
  <c r="BL25" i="273" s="1"/>
  <c r="BL151" i="273"/>
  <c r="BE42" i="282"/>
  <c r="BE14" i="265"/>
  <c r="BH19" i="278"/>
  <c r="BH21" i="278" s="1"/>
  <c r="BH26" i="278" s="1"/>
  <c r="BI140" i="273"/>
  <c r="BF9" i="265"/>
  <c r="BF11" i="265" s="1"/>
  <c r="BI135" i="273"/>
  <c r="BH138" i="273"/>
  <c r="BJ38" i="273"/>
  <c r="BK39" i="273" s="1"/>
  <c r="BK41" i="273" s="1"/>
  <c r="BJ144" i="273"/>
  <c r="BJ81" i="280"/>
  <c r="BJ82" i="280" s="1"/>
  <c r="BJ106" i="280"/>
  <c r="BJ107" i="280" s="1"/>
  <c r="BJ109" i="280" s="1"/>
  <c r="BJ156" i="273"/>
  <c r="BI146" i="273"/>
  <c r="BH11" i="278"/>
  <c r="BH13" i="278" s="1"/>
  <c r="BH25" i="278" s="1"/>
  <c r="BG66" i="273"/>
  <c r="BG67" i="273" s="1"/>
  <c r="BG3" i="289" s="1"/>
  <c r="BH60" i="273"/>
  <c r="BM56" i="273"/>
  <c r="BM37" i="273"/>
  <c r="BM19" i="273"/>
  <c r="BM20" i="273" s="1"/>
  <c r="BM37" i="288"/>
  <c r="BM12" i="288"/>
  <c r="BM47" i="273"/>
  <c r="BM48" i="273" s="1"/>
  <c r="BM51" i="273" s="1"/>
  <c r="BN5" i="286"/>
  <c r="BN5" i="275"/>
  <c r="BN13" i="273"/>
  <c r="BN14" i="273" s="1"/>
  <c r="BN5" i="273"/>
  <c r="BN5" i="288"/>
  <c r="BN5" i="280"/>
  <c r="BO10" i="273"/>
  <c r="BN5" i="265"/>
  <c r="BN5" i="278"/>
  <c r="BN5" i="285"/>
  <c r="BN5" i="282"/>
  <c r="BJ42" i="273"/>
  <c r="BJ4" i="289" s="1"/>
  <c r="BJ52" i="273"/>
  <c r="BJ76" i="273"/>
  <c r="AL19" i="282"/>
  <c r="AL21" i="282" s="1"/>
  <c r="BK18" i="288"/>
  <c r="BK2" i="282"/>
  <c r="BK2" i="278"/>
  <c r="BK152" i="273"/>
  <c r="BK153" i="273" s="1"/>
  <c r="BK75" i="273"/>
  <c r="BK2" i="285"/>
  <c r="BK2" i="286"/>
  <c r="BK122" i="273"/>
  <c r="BK123" i="273" s="1"/>
  <c r="BK17" i="280" s="1"/>
  <c r="BK111" i="273"/>
  <c r="BK112" i="273" s="1"/>
  <c r="BK11" i="285" s="1"/>
  <c r="BK12" i="285" s="1"/>
  <c r="BK32" i="273"/>
  <c r="BK33" i="273" s="1"/>
  <c r="BK2" i="265"/>
  <c r="BK2" i="273"/>
  <c r="BK90" i="273"/>
  <c r="BK91" i="273" s="1"/>
  <c r="BK2" i="275"/>
  <c r="BK42" i="288"/>
  <c r="BK96" i="273"/>
  <c r="BK97" i="273" s="1"/>
  <c r="BK2" i="280"/>
  <c r="BK2" i="288"/>
  <c r="BG59" i="265"/>
  <c r="BG60" i="265" s="1"/>
  <c r="BH20" i="285"/>
  <c r="BH23" i="285" s="1"/>
  <c r="BL40" i="278" l="1"/>
  <c r="BL127" i="273"/>
  <c r="BL128" i="273" s="1"/>
  <c r="BL21" i="289" s="1"/>
  <c r="BL2" i="289"/>
  <c r="BG9" i="265"/>
  <c r="BG11" i="265" s="1"/>
  <c r="BG49" i="278"/>
  <c r="BG50" i="278" s="1"/>
  <c r="BG54" i="278" s="1"/>
  <c r="BJ80" i="278"/>
  <c r="BJ12" i="289"/>
  <c r="BJ13" i="289" s="1"/>
  <c r="BJ20" i="289" s="1"/>
  <c r="BK48" i="278"/>
  <c r="BK69" i="278"/>
  <c r="BJ43" i="278"/>
  <c r="BJ10" i="265" s="1"/>
  <c r="BJ83" i="278"/>
  <c r="BJ74" i="278"/>
  <c r="BJ70" i="278"/>
  <c r="AE84" i="278"/>
  <c r="AE85" i="278" s="1"/>
  <c r="BF54" i="278"/>
  <c r="AE30" i="265"/>
  <c r="AE63" i="278"/>
  <c r="AE64" i="278" s="1"/>
  <c r="BG71" i="278"/>
  <c r="BG75" i="278" s="1"/>
  <c r="BJ24" i="280"/>
  <c r="BJ59" i="278"/>
  <c r="BG50" i="288"/>
  <c r="BG51" i="288" s="1"/>
  <c r="BG54" i="288" s="1"/>
  <c r="BG57" i="288" s="1"/>
  <c r="BG64" i="288" s="1"/>
  <c r="BH157" i="273"/>
  <c r="BH27" i="278"/>
  <c r="BH32" i="278" s="1"/>
  <c r="BH34" i="278" s="1"/>
  <c r="BJ85" i="280"/>
  <c r="BJ25" i="280"/>
  <c r="BJ26" i="280" s="1"/>
  <c r="BJ29" i="280" s="1"/>
  <c r="BH59" i="265"/>
  <c r="BH60" i="265" s="1"/>
  <c r="BI20" i="285"/>
  <c r="BI23" i="285" s="1"/>
  <c r="BK49" i="280"/>
  <c r="BK76" i="288"/>
  <c r="BK77" i="288" s="1"/>
  <c r="BK79" i="288" s="1"/>
  <c r="BK81" i="280"/>
  <c r="BK82" i="280" s="1"/>
  <c r="BK106" i="280"/>
  <c r="BK107" i="280" s="1"/>
  <c r="BK109" i="280" s="1"/>
  <c r="BK156" i="273"/>
  <c r="AL30" i="282"/>
  <c r="AL31" i="282" s="1"/>
  <c r="AM28" i="282" s="1"/>
  <c r="AL43" i="282"/>
  <c r="BK100" i="273"/>
  <c r="BL101" i="273" s="1"/>
  <c r="BL59" i="273" s="1"/>
  <c r="BK15" i="286"/>
  <c r="BK20" i="282"/>
  <c r="BK22" i="285"/>
  <c r="BK13" i="285"/>
  <c r="BK13" i="265" s="1"/>
  <c r="BH66" i="273"/>
  <c r="BH67" i="273" s="1"/>
  <c r="BH3" i="289" s="1"/>
  <c r="BI60" i="273"/>
  <c r="BK52" i="273"/>
  <c r="BK42" i="273"/>
  <c r="BK4" i="289" s="1"/>
  <c r="BI138" i="273"/>
  <c r="BJ135" i="273"/>
  <c r="BF14" i="265"/>
  <c r="BF42" i="282"/>
  <c r="BJ140" i="273"/>
  <c r="BI19" i="278"/>
  <c r="BI21" i="278" s="1"/>
  <c r="BI26" i="278" s="1"/>
  <c r="BL111" i="273"/>
  <c r="BL112" i="273" s="1"/>
  <c r="BL11" i="285" s="1"/>
  <c r="BL12" i="285" s="1"/>
  <c r="BL32" i="273"/>
  <c r="BL33" i="273" s="1"/>
  <c r="BL96" i="273"/>
  <c r="BL97" i="273" s="1"/>
  <c r="BL2" i="265"/>
  <c r="BL2" i="288"/>
  <c r="BL2" i="285"/>
  <c r="BL75" i="273"/>
  <c r="BL2" i="278"/>
  <c r="BL2" i="275"/>
  <c r="BL152" i="273"/>
  <c r="BL153" i="273" s="1"/>
  <c r="BL2" i="280"/>
  <c r="BL42" i="288"/>
  <c r="BL2" i="282"/>
  <c r="BL122" i="273"/>
  <c r="BL123" i="273" s="1"/>
  <c r="BL17" i="280" s="1"/>
  <c r="BL18" i="288"/>
  <c r="BL2" i="273"/>
  <c r="BL90" i="273"/>
  <c r="BL91" i="273" s="1"/>
  <c r="BL2" i="286"/>
  <c r="BK76" i="273"/>
  <c r="BK155" i="273"/>
  <c r="BK145" i="273"/>
  <c r="BK56" i="288"/>
  <c r="BK12" i="278"/>
  <c r="BK134" i="273"/>
  <c r="BK41" i="278"/>
  <c r="BK42" i="278" s="1"/>
  <c r="BK20" i="278"/>
  <c r="BK33" i="278"/>
  <c r="BK139" i="273"/>
  <c r="BK38" i="273"/>
  <c r="BL39" i="273" s="1"/>
  <c r="BL41" i="273" s="1"/>
  <c r="BK144" i="273"/>
  <c r="BJ67" i="280"/>
  <c r="BJ138" i="280"/>
  <c r="BJ55" i="288"/>
  <c r="BJ20" i="286"/>
  <c r="BJ79" i="273"/>
  <c r="BK80" i="273" s="1"/>
  <c r="BK58" i="273" s="1"/>
  <c r="BJ26" i="282"/>
  <c r="BJ38" i="288"/>
  <c r="BJ32" i="286"/>
  <c r="BJ57" i="273"/>
  <c r="BJ84" i="282"/>
  <c r="BJ18" i="285"/>
  <c r="BJ73" i="282"/>
  <c r="BJ43" i="286"/>
  <c r="BJ13" i="288"/>
  <c r="BJ61" i="288"/>
  <c r="BJ15" i="275"/>
  <c r="BJ20" i="275" s="1"/>
  <c r="BK17" i="275" s="1"/>
  <c r="BJ4" i="273"/>
  <c r="BJ4" i="288"/>
  <c r="BJ4" i="286"/>
  <c r="BJ4" i="275"/>
  <c r="BJ4" i="265"/>
  <c r="BJ4" i="280"/>
  <c r="BJ4" i="285"/>
  <c r="BJ4" i="278"/>
  <c r="BJ4" i="282"/>
  <c r="BO5" i="286"/>
  <c r="BO5" i="282"/>
  <c r="BO5" i="285"/>
  <c r="BO5" i="275"/>
  <c r="BO5" i="280"/>
  <c r="BO5" i="288"/>
  <c r="BO5" i="273"/>
  <c r="BP10" i="273"/>
  <c r="BO5" i="278"/>
  <c r="BO13" i="273"/>
  <c r="BO14" i="273" s="1"/>
  <c r="BO5" i="265"/>
  <c r="BN47" i="273"/>
  <c r="BN48" i="273" s="1"/>
  <c r="BN51" i="273" s="1"/>
  <c r="BN37" i="288"/>
  <c r="BN37" i="273"/>
  <c r="BN19" i="273"/>
  <c r="BN20" i="273" s="1"/>
  <c r="BN56" i="273"/>
  <c r="BN12" i="288"/>
  <c r="BM151" i="273"/>
  <c r="BM24" i="273"/>
  <c r="BM25" i="273" s="1"/>
  <c r="BG3" i="280"/>
  <c r="BG3" i="282"/>
  <c r="BG50" i="273"/>
  <c r="BG3" i="286"/>
  <c r="BG3" i="278"/>
  <c r="BG3" i="275"/>
  <c r="BG3" i="285"/>
  <c r="BG3" i="273"/>
  <c r="BG3" i="265"/>
  <c r="BG3" i="288"/>
  <c r="BJ146" i="273"/>
  <c r="BI11" i="278"/>
  <c r="BI13" i="278" s="1"/>
  <c r="BI25" i="278" s="1"/>
  <c r="BG42" i="282"/>
  <c r="BG14" i="265"/>
  <c r="BK80" i="278" l="1"/>
  <c r="BK12" i="289"/>
  <c r="BK13" i="289" s="1"/>
  <c r="BK20" i="289" s="1"/>
  <c r="BM127" i="273"/>
  <c r="BM128" i="273" s="1"/>
  <c r="BM21" i="289" s="1"/>
  <c r="BM2" i="289"/>
  <c r="BK43" i="278"/>
  <c r="BK10" i="265" s="1"/>
  <c r="BK83" i="278"/>
  <c r="BK70" i="278"/>
  <c r="BK74" i="278"/>
  <c r="BL48" i="278"/>
  <c r="BL69" i="278"/>
  <c r="AF82" i="278"/>
  <c r="AF73" i="278" s="1"/>
  <c r="AE69" i="265"/>
  <c r="BH71" i="278"/>
  <c r="BH75" i="278" s="1"/>
  <c r="AE64" i="265"/>
  <c r="AF61" i="278"/>
  <c r="BK24" i="280"/>
  <c r="BK59" i="278"/>
  <c r="BH62" i="278"/>
  <c r="BH49" i="278"/>
  <c r="BH50" i="278" s="1"/>
  <c r="BH53" i="278"/>
  <c r="BI157" i="273"/>
  <c r="BH50" i="288"/>
  <c r="BH51" i="288" s="1"/>
  <c r="BH54" i="288" s="1"/>
  <c r="BH57" i="288" s="1"/>
  <c r="BH64" i="288" s="1"/>
  <c r="BH9" i="265"/>
  <c r="BH11" i="265" s="1"/>
  <c r="BH14" i="265" s="1"/>
  <c r="BK85" i="280"/>
  <c r="BK25" i="280"/>
  <c r="BI27" i="278"/>
  <c r="BI32" i="278" s="1"/>
  <c r="BI34" i="278" s="1"/>
  <c r="BM122" i="273"/>
  <c r="BM123" i="273" s="1"/>
  <c r="BM17" i="280" s="1"/>
  <c r="BM42" i="288"/>
  <c r="BM2" i="285"/>
  <c r="BM2" i="282"/>
  <c r="BM111" i="273"/>
  <c r="BM112" i="273" s="1"/>
  <c r="BM11" i="285" s="1"/>
  <c r="BM12" i="285" s="1"/>
  <c r="BM32" i="273"/>
  <c r="BM33" i="273" s="1"/>
  <c r="BM96" i="273"/>
  <c r="BM97" i="273" s="1"/>
  <c r="BM2" i="265"/>
  <c r="BM2" i="273"/>
  <c r="BM2" i="278"/>
  <c r="BM75" i="273"/>
  <c r="BM90" i="273"/>
  <c r="BM91" i="273" s="1"/>
  <c r="BM2" i="275"/>
  <c r="BM2" i="280"/>
  <c r="BM152" i="273"/>
  <c r="BM153" i="273" s="1"/>
  <c r="BM18" i="288"/>
  <c r="BM2" i="286"/>
  <c r="BM2" i="288"/>
  <c r="BO37" i="288"/>
  <c r="BO19" i="273"/>
  <c r="BO20" i="273" s="1"/>
  <c r="BO56" i="273"/>
  <c r="BO47" i="273"/>
  <c r="BO48" i="273" s="1"/>
  <c r="BO51" i="273" s="1"/>
  <c r="BO37" i="273"/>
  <c r="BO12" i="288"/>
  <c r="BP5" i="265"/>
  <c r="BP5" i="282"/>
  <c r="BP5" i="278"/>
  <c r="BP5" i="285"/>
  <c r="BP5" i="280"/>
  <c r="BQ10" i="273"/>
  <c r="BP13" i="273"/>
  <c r="BP14" i="273" s="1"/>
  <c r="BP5" i="275"/>
  <c r="BP5" i="273"/>
  <c r="BP5" i="288"/>
  <c r="BP5" i="286"/>
  <c r="BL20" i="282"/>
  <c r="BL15" i="286"/>
  <c r="BL100" i="273"/>
  <c r="BM101" i="273" s="1"/>
  <c r="BM59" i="273" s="1"/>
  <c r="BM76" i="273"/>
  <c r="BL155" i="273"/>
  <c r="BL20" i="278"/>
  <c r="BL139" i="273"/>
  <c r="BL33" i="278"/>
  <c r="BL41" i="278"/>
  <c r="BL42" i="278" s="1"/>
  <c r="BL56" i="288"/>
  <c r="BL12" i="278"/>
  <c r="BL134" i="273"/>
  <c r="BL145" i="273"/>
  <c r="BL13" i="285"/>
  <c r="BL13" i="265" s="1"/>
  <c r="BL22" i="285"/>
  <c r="BK135" i="273"/>
  <c r="BJ138" i="273"/>
  <c r="BK4" i="278"/>
  <c r="BK4" i="275"/>
  <c r="BK4" i="282"/>
  <c r="BK4" i="273"/>
  <c r="BK4" i="288"/>
  <c r="BK4" i="280"/>
  <c r="BK4" i="265"/>
  <c r="BK4" i="285"/>
  <c r="BK4" i="286"/>
  <c r="BI66" i="273"/>
  <c r="BI67" i="273" s="1"/>
  <c r="BI3" i="289" s="1"/>
  <c r="BJ60" i="273"/>
  <c r="BL76" i="273"/>
  <c r="AM19" i="282"/>
  <c r="AM21" i="282" s="1"/>
  <c r="BI59" i="265"/>
  <c r="BI60" i="265" s="1"/>
  <c r="BJ20" i="285"/>
  <c r="BJ23" i="285" s="1"/>
  <c r="BJ11" i="278"/>
  <c r="BJ13" i="278" s="1"/>
  <c r="BJ25" i="278" s="1"/>
  <c r="BK146" i="273"/>
  <c r="BN151" i="273"/>
  <c r="BN24" i="273"/>
  <c r="BN25" i="273" s="1"/>
  <c r="BL42" i="273"/>
  <c r="BL4" i="289" s="1"/>
  <c r="BL52" i="273"/>
  <c r="BK138" i="280"/>
  <c r="BK67" i="280"/>
  <c r="BK61" i="288"/>
  <c r="BK20" i="286"/>
  <c r="BK15" i="275"/>
  <c r="BK20" i="275" s="1"/>
  <c r="BL17" i="275" s="1"/>
  <c r="BK26" i="282"/>
  <c r="BK38" i="288"/>
  <c r="BK32" i="286"/>
  <c r="BK57" i="273"/>
  <c r="BK84" i="282"/>
  <c r="BK13" i="288"/>
  <c r="BK18" i="285"/>
  <c r="BK73" i="282"/>
  <c r="BK55" i="288"/>
  <c r="BK43" i="286"/>
  <c r="BK79" i="273"/>
  <c r="BL80" i="273" s="1"/>
  <c r="BL58" i="273" s="1"/>
  <c r="BL49" i="280"/>
  <c r="BL76" i="288"/>
  <c r="BL77" i="288" s="1"/>
  <c r="BL79" i="288" s="1"/>
  <c r="BL81" i="280"/>
  <c r="BL82" i="280" s="1"/>
  <c r="BL106" i="280"/>
  <c r="BL107" i="280" s="1"/>
  <c r="BL109" i="280" s="1"/>
  <c r="BL156" i="273"/>
  <c r="BL144" i="273"/>
  <c r="BL38" i="273"/>
  <c r="BM39" i="273" s="1"/>
  <c r="BM41" i="273" s="1"/>
  <c r="BJ19" i="278"/>
  <c r="BJ21" i="278" s="1"/>
  <c r="BJ26" i="278" s="1"/>
  <c r="BK140" i="273"/>
  <c r="BH3" i="273"/>
  <c r="BH3" i="265"/>
  <c r="BH3" i="285"/>
  <c r="BH3" i="278"/>
  <c r="BH3" i="286"/>
  <c r="BH3" i="280"/>
  <c r="BH3" i="282"/>
  <c r="BH50" i="273"/>
  <c r="BH3" i="275"/>
  <c r="BH3" i="288"/>
  <c r="BN40" i="278" l="1"/>
  <c r="BN127" i="273"/>
  <c r="BN128" i="273" s="1"/>
  <c r="BN21" i="289" s="1"/>
  <c r="BN2" i="289"/>
  <c r="BM80" i="278"/>
  <c r="BM12" i="289"/>
  <c r="BK26" i="280"/>
  <c r="BK29" i="280" s="1"/>
  <c r="BL80" i="278"/>
  <c r="BL12" i="289"/>
  <c r="BL13" i="289" s="1"/>
  <c r="BL20" i="289" s="1"/>
  <c r="BM40" i="278" s="1"/>
  <c r="BL43" i="278"/>
  <c r="BL83" i="278"/>
  <c r="BL74" i="278"/>
  <c r="BL70" i="278"/>
  <c r="BM48" i="278"/>
  <c r="BM69" i="278"/>
  <c r="BI71" i="278"/>
  <c r="BI75" i="278" s="1"/>
  <c r="BH54" i="278"/>
  <c r="AF52" i="278"/>
  <c r="AF55" i="278" s="1"/>
  <c r="AF76" i="278"/>
  <c r="AF77" i="278" s="1"/>
  <c r="AF31" i="265" s="1"/>
  <c r="BL24" i="280"/>
  <c r="BL59" i="278"/>
  <c r="BM24" i="280"/>
  <c r="BM59" i="278"/>
  <c r="BI62" i="278"/>
  <c r="BI53" i="278"/>
  <c r="BI49" i="278"/>
  <c r="BI50" i="278" s="1"/>
  <c r="BJ157" i="273"/>
  <c r="BI50" i="288"/>
  <c r="BI51" i="288" s="1"/>
  <c r="BI54" i="288" s="1"/>
  <c r="BI57" i="288" s="1"/>
  <c r="BI64" i="288" s="1"/>
  <c r="BH42" i="282"/>
  <c r="BI9" i="265"/>
  <c r="BI11" i="265" s="1"/>
  <c r="BI42" i="282" s="1"/>
  <c r="BL85" i="280"/>
  <c r="BL25" i="280"/>
  <c r="BJ59" i="265"/>
  <c r="BJ60" i="265" s="1"/>
  <c r="BK20" i="285"/>
  <c r="BK23" i="285" s="1"/>
  <c r="BK19" i="278"/>
  <c r="BK21" i="278" s="1"/>
  <c r="BK26" i="278" s="1"/>
  <c r="BL140" i="273"/>
  <c r="BM52" i="273"/>
  <c r="BM42" i="273"/>
  <c r="BM4" i="289" s="1"/>
  <c r="BN75" i="273"/>
  <c r="BN76" i="273" s="1"/>
  <c r="BN2" i="285"/>
  <c r="BN2" i="278"/>
  <c r="BN111" i="273"/>
  <c r="BN112" i="273" s="1"/>
  <c r="BN11" i="285" s="1"/>
  <c r="BN12" i="285" s="1"/>
  <c r="BN32" i="273"/>
  <c r="BN33" i="273" s="1"/>
  <c r="BN96" i="273"/>
  <c r="BN97" i="273" s="1"/>
  <c r="BN2" i="265"/>
  <c r="BN2" i="273"/>
  <c r="BN2" i="280"/>
  <c r="BN42" i="288"/>
  <c r="BN90" i="273"/>
  <c r="BN91" i="273" s="1"/>
  <c r="BN2" i="275"/>
  <c r="BN2" i="288"/>
  <c r="BN122" i="273"/>
  <c r="BN123" i="273" s="1"/>
  <c r="BN17" i="280" s="1"/>
  <c r="BN152" i="273"/>
  <c r="BN153" i="273" s="1"/>
  <c r="BN18" i="288"/>
  <c r="BN2" i="286"/>
  <c r="BN2" i="282"/>
  <c r="BJ27" i="278"/>
  <c r="BJ32" i="278" s="1"/>
  <c r="BJ34" i="278" s="1"/>
  <c r="BL138" i="280"/>
  <c r="BL67" i="280"/>
  <c r="BL84" i="282"/>
  <c r="BL38" i="288"/>
  <c r="BL20" i="286"/>
  <c r="BL79" i="273"/>
  <c r="BM80" i="273" s="1"/>
  <c r="BM58" i="273" s="1"/>
  <c r="BL61" i="288"/>
  <c r="BL32" i="286"/>
  <c r="BL57" i="273"/>
  <c r="BL73" i="282"/>
  <c r="BL55" i="288"/>
  <c r="BL13" i="288"/>
  <c r="BL18" i="285"/>
  <c r="BL26" i="282"/>
  <c r="BL43" i="286"/>
  <c r="BL15" i="275"/>
  <c r="BL20" i="275" s="1"/>
  <c r="BM17" i="275" s="1"/>
  <c r="BJ66" i="273"/>
  <c r="BJ67" i="273" s="1"/>
  <c r="BJ3" i="289" s="1"/>
  <c r="BK60" i="273"/>
  <c r="BK138" i="273"/>
  <c r="BL135" i="273"/>
  <c r="BM138" i="280"/>
  <c r="BM67" i="280"/>
  <c r="BM73" i="282"/>
  <c r="BM55" i="288"/>
  <c r="BM13" i="288"/>
  <c r="BM18" i="285"/>
  <c r="BM26" i="282"/>
  <c r="BM43" i="286"/>
  <c r="BM79" i="273"/>
  <c r="BN80" i="273" s="1"/>
  <c r="BN58" i="273" s="1"/>
  <c r="BM84" i="282"/>
  <c r="BM38" i="288"/>
  <c r="BM20" i="286"/>
  <c r="BM15" i="275"/>
  <c r="BM61" i="288"/>
  <c r="BM32" i="286"/>
  <c r="BM57" i="273"/>
  <c r="BQ5" i="273"/>
  <c r="BQ5" i="285"/>
  <c r="BQ5" i="280"/>
  <c r="BQ5" i="286"/>
  <c r="BQ5" i="288"/>
  <c r="BQ5" i="265"/>
  <c r="BQ5" i="278"/>
  <c r="BR10" i="273"/>
  <c r="BQ5" i="282"/>
  <c r="BQ13" i="273"/>
  <c r="BQ14" i="273" s="1"/>
  <c r="BQ5" i="275"/>
  <c r="BO24" i="273"/>
  <c r="BO25" i="273" s="1"/>
  <c r="BO151" i="273"/>
  <c r="BM81" i="280"/>
  <c r="BM82" i="280" s="1"/>
  <c r="BM106" i="280"/>
  <c r="BM107" i="280" s="1"/>
  <c r="BM109" i="280" s="1"/>
  <c r="BM156" i="273"/>
  <c r="BM12" i="278"/>
  <c r="BM134" i="273"/>
  <c r="BM56" i="288"/>
  <c r="BM145" i="273"/>
  <c r="BM20" i="278"/>
  <c r="BM139" i="273"/>
  <c r="BM155" i="273"/>
  <c r="BM33" i="278"/>
  <c r="BM41" i="278"/>
  <c r="BM42" i="278" s="1"/>
  <c r="BM22" i="285"/>
  <c r="BM13" i="285"/>
  <c r="BM13" i="265" s="1"/>
  <c r="BM49" i="280"/>
  <c r="BM76" i="288"/>
  <c r="BM77" i="288" s="1"/>
  <c r="BM79" i="288" s="1"/>
  <c r="BL4" i="265"/>
  <c r="BL4" i="278"/>
  <c r="BL4" i="286"/>
  <c r="BL4" i="282"/>
  <c r="BL4" i="275"/>
  <c r="BL4" i="273"/>
  <c r="BL4" i="280"/>
  <c r="BL4" i="288"/>
  <c r="BL4" i="285"/>
  <c r="BK11" i="278"/>
  <c r="BK13" i="278" s="1"/>
  <c r="BK25" i="278" s="1"/>
  <c r="BL146" i="273"/>
  <c r="AM43" i="282"/>
  <c r="AM30" i="282"/>
  <c r="AM31" i="282" s="1"/>
  <c r="AN28" i="282" s="1"/>
  <c r="BI3" i="273"/>
  <c r="BI3" i="278"/>
  <c r="BI3" i="275"/>
  <c r="BI3" i="285"/>
  <c r="BI3" i="286"/>
  <c r="BI50" i="273"/>
  <c r="BI3" i="265"/>
  <c r="BI3" i="282"/>
  <c r="BI3" i="280"/>
  <c r="BI3" i="288"/>
  <c r="BL10" i="265"/>
  <c r="BP47" i="273"/>
  <c r="BP48" i="273" s="1"/>
  <c r="BP51" i="273" s="1"/>
  <c r="BP12" i="288"/>
  <c r="BP56" i="273"/>
  <c r="BP19" i="273"/>
  <c r="BP20" i="273" s="1"/>
  <c r="BP37" i="273"/>
  <c r="BP37" i="288"/>
  <c r="BM20" i="282"/>
  <c r="BM15" i="286"/>
  <c r="BM100" i="273"/>
  <c r="BN101" i="273" s="1"/>
  <c r="BN59" i="273" s="1"/>
  <c r="BM38" i="273"/>
  <c r="BN39" i="273" s="1"/>
  <c r="BN41" i="273" s="1"/>
  <c r="BM144" i="273"/>
  <c r="BO40" i="278" l="1"/>
  <c r="BO127" i="273"/>
  <c r="BO128" i="273" s="1"/>
  <c r="BO21" i="289" s="1"/>
  <c r="BO2" i="289"/>
  <c r="BN80" i="278"/>
  <c r="BN12" i="289"/>
  <c r="BM13" i="289"/>
  <c r="BM20" i="289" s="1"/>
  <c r="BN48" i="278"/>
  <c r="BN69" i="278"/>
  <c r="AF84" i="278"/>
  <c r="BM43" i="278"/>
  <c r="BM83" i="278"/>
  <c r="BM70" i="278"/>
  <c r="BM74" i="278"/>
  <c r="BI54" i="278"/>
  <c r="AF85" i="278"/>
  <c r="AF30" i="265"/>
  <c r="AF63" i="278"/>
  <c r="AF64" i="278" s="1"/>
  <c r="BI14" i="265"/>
  <c r="BJ71" i="278"/>
  <c r="BJ75" i="278" s="1"/>
  <c r="BL26" i="280"/>
  <c r="BN24" i="280"/>
  <c r="BN59" i="278"/>
  <c r="BJ62" i="278"/>
  <c r="BJ53" i="278"/>
  <c r="BJ49" i="278"/>
  <c r="BJ50" i="278" s="1"/>
  <c r="BK157" i="273"/>
  <c r="BJ50" i="288"/>
  <c r="BJ51" i="288" s="1"/>
  <c r="BJ54" i="288" s="1"/>
  <c r="BJ57" i="288" s="1"/>
  <c r="BJ64" i="288" s="1"/>
  <c r="BK27" i="278"/>
  <c r="BK32" i="278" s="1"/>
  <c r="BK34" i="278" s="1"/>
  <c r="BL29" i="280"/>
  <c r="BM85" i="280"/>
  <c r="BM25" i="280"/>
  <c r="BM26" i="280" s="1"/>
  <c r="BM20" i="275"/>
  <c r="BN17" i="275" s="1"/>
  <c r="AN19" i="282"/>
  <c r="AN21" i="282" s="1"/>
  <c r="BL11" i="278"/>
  <c r="BL13" i="278" s="1"/>
  <c r="BL25" i="278" s="1"/>
  <c r="BM146" i="273"/>
  <c r="BK59" i="265"/>
  <c r="BK60" i="265" s="1"/>
  <c r="BL20" i="285"/>
  <c r="BL23" i="285" s="1"/>
  <c r="BM10" i="265"/>
  <c r="BO111" i="273"/>
  <c r="BO112" i="273" s="1"/>
  <c r="BO11" i="285" s="1"/>
  <c r="BO12" i="285" s="1"/>
  <c r="BO32" i="273"/>
  <c r="BO33" i="273" s="1"/>
  <c r="BO96" i="273"/>
  <c r="BO97" i="273" s="1"/>
  <c r="BO2" i="265"/>
  <c r="BO2" i="288"/>
  <c r="BO2" i="273"/>
  <c r="BO75" i="273"/>
  <c r="BO2" i="280"/>
  <c r="BO2" i="286"/>
  <c r="BO152" i="273"/>
  <c r="BO153" i="273" s="1"/>
  <c r="BO18" i="288"/>
  <c r="BO2" i="285"/>
  <c r="BO2" i="278"/>
  <c r="BO122" i="273"/>
  <c r="BO123" i="273" s="1"/>
  <c r="BO17" i="280" s="1"/>
  <c r="BO42" i="288"/>
  <c r="BO90" i="273"/>
  <c r="BO91" i="273" s="1"/>
  <c r="BO2" i="282"/>
  <c r="BO2" i="275"/>
  <c r="BL138" i="273"/>
  <c r="BM135" i="273"/>
  <c r="BJ3" i="278"/>
  <c r="BJ50" i="273"/>
  <c r="BJ3" i="282"/>
  <c r="BJ3" i="280"/>
  <c r="BJ3" i="288"/>
  <c r="BJ3" i="273"/>
  <c r="BJ3" i="265"/>
  <c r="BJ3" i="285"/>
  <c r="BJ3" i="275"/>
  <c r="BJ3" i="286"/>
  <c r="BN49" i="280"/>
  <c r="BN76" i="288"/>
  <c r="BN77" i="288" s="1"/>
  <c r="BN79" i="288" s="1"/>
  <c r="BN20" i="278"/>
  <c r="BN139" i="273"/>
  <c r="BN155" i="273"/>
  <c r="BN145" i="273"/>
  <c r="BN56" i="288"/>
  <c r="BN12" i="278"/>
  <c r="BN134" i="273"/>
  <c r="BN33" i="278"/>
  <c r="BN41" i="278"/>
  <c r="BN42" i="278" s="1"/>
  <c r="BN22" i="285"/>
  <c r="BN13" i="285"/>
  <c r="BN13" i="265" s="1"/>
  <c r="BN52" i="273"/>
  <c r="BN42" i="273"/>
  <c r="BN4" i="289" s="1"/>
  <c r="BP24" i="273"/>
  <c r="BP25" i="273" s="1"/>
  <c r="BP151" i="273"/>
  <c r="BK9" i="265"/>
  <c r="BK11" i="265" s="1"/>
  <c r="BN67" i="280"/>
  <c r="BN138" i="280"/>
  <c r="BN26" i="282"/>
  <c r="BN43" i="286"/>
  <c r="BN15" i="275"/>
  <c r="BN84" i="282"/>
  <c r="BN38" i="288"/>
  <c r="BN20" i="286"/>
  <c r="BN79" i="273"/>
  <c r="BO80" i="273" s="1"/>
  <c r="BO58" i="273" s="1"/>
  <c r="BN73" i="282"/>
  <c r="BN61" i="288"/>
  <c r="BN32" i="286"/>
  <c r="BN57" i="273"/>
  <c r="BN55" i="288"/>
  <c r="BN13" i="288"/>
  <c r="BN18" i="285"/>
  <c r="BQ56" i="273"/>
  <c r="BQ12" i="288"/>
  <c r="BQ19" i="273"/>
  <c r="BQ20" i="273" s="1"/>
  <c r="BQ37" i="288"/>
  <c r="BQ37" i="273"/>
  <c r="BQ47" i="273"/>
  <c r="BQ48" i="273" s="1"/>
  <c r="BQ51" i="273" s="1"/>
  <c r="BR5" i="286"/>
  <c r="BR5" i="282"/>
  <c r="BR5" i="265"/>
  <c r="BR5" i="278"/>
  <c r="BR5" i="285"/>
  <c r="BS10" i="273"/>
  <c r="BR5" i="275"/>
  <c r="BR13" i="273"/>
  <c r="BR14" i="273" s="1"/>
  <c r="BR5" i="273"/>
  <c r="BR5" i="288"/>
  <c r="BR5" i="280"/>
  <c r="BK66" i="273"/>
  <c r="BK67" i="273" s="1"/>
  <c r="BK3" i="289" s="1"/>
  <c r="BL60" i="273"/>
  <c r="BJ9" i="265"/>
  <c r="BJ11" i="265" s="1"/>
  <c r="BN81" i="280"/>
  <c r="BN82" i="280" s="1"/>
  <c r="BN106" i="280"/>
  <c r="BN107" i="280" s="1"/>
  <c r="BN109" i="280" s="1"/>
  <c r="BN156" i="273"/>
  <c r="BN100" i="273"/>
  <c r="BO101" i="273" s="1"/>
  <c r="BO59" i="273" s="1"/>
  <c r="BN20" i="282"/>
  <c r="BN15" i="286"/>
  <c r="BN38" i="273"/>
  <c r="BO39" i="273" s="1"/>
  <c r="BO41" i="273" s="1"/>
  <c r="BN144" i="273"/>
  <c r="BO76" i="273"/>
  <c r="BM4" i="275"/>
  <c r="BM4" i="286"/>
  <c r="BM4" i="285"/>
  <c r="BM4" i="278"/>
  <c r="BM4" i="288"/>
  <c r="BM4" i="273"/>
  <c r="BM4" i="265"/>
  <c r="BM4" i="280"/>
  <c r="BM4" i="282"/>
  <c r="BM140" i="273"/>
  <c r="BL19" i="278"/>
  <c r="BL21" i="278" s="1"/>
  <c r="BL26" i="278" s="1"/>
  <c r="BP40" i="278" l="1"/>
  <c r="BO80" i="278"/>
  <c r="BO12" i="289"/>
  <c r="BP127" i="273"/>
  <c r="BP128" i="273" s="1"/>
  <c r="BP21" i="289" s="1"/>
  <c r="BP2" i="289"/>
  <c r="BN13" i="289"/>
  <c r="BN20" i="289" s="1"/>
  <c r="BN43" i="278"/>
  <c r="BN83" i="278"/>
  <c r="BN74" i="278"/>
  <c r="BN70" i="278"/>
  <c r="AG82" i="278"/>
  <c r="AG73" i="278" s="1"/>
  <c r="AF69" i="265"/>
  <c r="BO48" i="278"/>
  <c r="BO69" i="278"/>
  <c r="BJ54" i="278"/>
  <c r="BK71" i="278"/>
  <c r="BK75" i="278" s="1"/>
  <c r="AF64" i="265"/>
  <c r="AG61" i="278"/>
  <c r="BO24" i="280"/>
  <c r="BO59" i="278"/>
  <c r="BK62" i="278"/>
  <c r="BK53" i="278"/>
  <c r="BK49" i="278"/>
  <c r="BK50" i="278" s="1"/>
  <c r="BK50" i="288"/>
  <c r="BK51" i="288" s="1"/>
  <c r="BK54" i="288" s="1"/>
  <c r="BK57" i="288" s="1"/>
  <c r="BK64" i="288" s="1"/>
  <c r="BL157" i="273"/>
  <c r="BN20" i="275"/>
  <c r="BO17" i="275" s="1"/>
  <c r="BM29" i="280"/>
  <c r="BN85" i="280"/>
  <c r="BN25" i="280"/>
  <c r="BN26" i="280" s="1"/>
  <c r="BN29" i="280" s="1"/>
  <c r="BN140" i="273"/>
  <c r="BM19" i="278"/>
  <c r="BM21" i="278" s="1"/>
  <c r="BM26" i="278" s="1"/>
  <c r="BO52" i="273"/>
  <c r="BO42" i="273"/>
  <c r="BO4" i="289" s="1"/>
  <c r="BK3" i="273"/>
  <c r="BK3" i="286"/>
  <c r="BK3" i="280"/>
  <c r="BK3" i="288"/>
  <c r="BK3" i="275"/>
  <c r="BK50" i="273"/>
  <c r="BK3" i="278"/>
  <c r="BK3" i="265"/>
  <c r="BK3" i="282"/>
  <c r="BK3" i="285"/>
  <c r="BR37" i="288"/>
  <c r="BR37" i="273"/>
  <c r="BR47" i="273"/>
  <c r="BR48" i="273" s="1"/>
  <c r="BR51" i="273" s="1"/>
  <c r="BR12" i="288"/>
  <c r="BR19" i="273"/>
  <c r="BR20" i="273" s="1"/>
  <c r="BR56" i="273"/>
  <c r="BJ14" i="265"/>
  <c r="BJ42" i="282"/>
  <c r="BL59" i="265"/>
  <c r="BL60" i="265" s="1"/>
  <c r="BM20" i="285"/>
  <c r="BM23" i="285" s="1"/>
  <c r="BL66" i="273"/>
  <c r="BL67" i="273" s="1"/>
  <c r="BL3" i="289" s="1"/>
  <c r="BM60" i="273"/>
  <c r="BQ24" i="273"/>
  <c r="BQ25" i="273" s="1"/>
  <c r="BQ151" i="273"/>
  <c r="BK42" i="282"/>
  <c r="BK14" i="265"/>
  <c r="BP122" i="273"/>
  <c r="BP123" i="273" s="1"/>
  <c r="BP17" i="280" s="1"/>
  <c r="BP152" i="273"/>
  <c r="BP153" i="273" s="1"/>
  <c r="BP75" i="273"/>
  <c r="BP76" i="273" s="1"/>
  <c r="BP2" i="285"/>
  <c r="BP2" i="278"/>
  <c r="BP18" i="288"/>
  <c r="BP2" i="286"/>
  <c r="BP2" i="282"/>
  <c r="BP90" i="273"/>
  <c r="BP91" i="273" s="1"/>
  <c r="BP2" i="275"/>
  <c r="BP2" i="288"/>
  <c r="BP42" i="288"/>
  <c r="BP111" i="273"/>
  <c r="BP112" i="273" s="1"/>
  <c r="BP11" i="285" s="1"/>
  <c r="BP12" i="285" s="1"/>
  <c r="BP32" i="273"/>
  <c r="BP33" i="273" s="1"/>
  <c r="BP96" i="273"/>
  <c r="BP97" i="273" s="1"/>
  <c r="BP2" i="265"/>
  <c r="BP2" i="273"/>
  <c r="BP2" i="280"/>
  <c r="BM138" i="273"/>
  <c r="BN135" i="273"/>
  <c r="BO20" i="282"/>
  <c r="BO15" i="286"/>
  <c r="BO100" i="273"/>
  <c r="BP101" i="273" s="1"/>
  <c r="BP59" i="273" s="1"/>
  <c r="BO49" i="280"/>
  <c r="BO76" i="288"/>
  <c r="BO77" i="288" s="1"/>
  <c r="BO79" i="288" s="1"/>
  <c r="BO81" i="280"/>
  <c r="BO82" i="280" s="1"/>
  <c r="BO106" i="280"/>
  <c r="BO107" i="280" s="1"/>
  <c r="BO109" i="280" s="1"/>
  <c r="BO156" i="273"/>
  <c r="BO144" i="273"/>
  <c r="BO38" i="273"/>
  <c r="BP39" i="273" s="1"/>
  <c r="BP41" i="273" s="1"/>
  <c r="BL27" i="278"/>
  <c r="BL32" i="278" s="1"/>
  <c r="BL34" i="278" s="1"/>
  <c r="BO138" i="280"/>
  <c r="BO67" i="280"/>
  <c r="BO73" i="282"/>
  <c r="BO55" i="288"/>
  <c r="BO13" i="288"/>
  <c r="BO18" i="285"/>
  <c r="BO26" i="282"/>
  <c r="BO43" i="286"/>
  <c r="BO79" i="273"/>
  <c r="BP80" i="273" s="1"/>
  <c r="BP58" i="273" s="1"/>
  <c r="BO84" i="282"/>
  <c r="BO38" i="288"/>
  <c r="BO20" i="286"/>
  <c r="BO15" i="275"/>
  <c r="BO20" i="275" s="1"/>
  <c r="BP17" i="275" s="1"/>
  <c r="BO61" i="288"/>
  <c r="BO32" i="286"/>
  <c r="BO57" i="273"/>
  <c r="BS5" i="278"/>
  <c r="BS5" i="282"/>
  <c r="BS13" i="273"/>
  <c r="BS14" i="273" s="1"/>
  <c r="BS5" i="275"/>
  <c r="BS5" i="288"/>
  <c r="BS5" i="286"/>
  <c r="BT10" i="273"/>
  <c r="BS5" i="265"/>
  <c r="BS5" i="285"/>
  <c r="BS5" i="273"/>
  <c r="BS5" i="280"/>
  <c r="BN4" i="286"/>
  <c r="BN4" i="275"/>
  <c r="BN4" i="265"/>
  <c r="BN4" i="282"/>
  <c r="BN4" i="278"/>
  <c r="BN4" i="280"/>
  <c r="BN4" i="285"/>
  <c r="BN4" i="273"/>
  <c r="BN4" i="288"/>
  <c r="BN10" i="265"/>
  <c r="BO155" i="273"/>
  <c r="BO33" i="278"/>
  <c r="BO41" i="278"/>
  <c r="BO42" i="278" s="1"/>
  <c r="BO12" i="278"/>
  <c r="BO134" i="273"/>
  <c r="BO56" i="288"/>
  <c r="BO145" i="273"/>
  <c r="BO20" i="278"/>
  <c r="BO139" i="273"/>
  <c r="BO13" i="285"/>
  <c r="BO13" i="265" s="1"/>
  <c r="BO22" i="285"/>
  <c r="BM11" i="278"/>
  <c r="BM13" i="278" s="1"/>
  <c r="BM25" i="278" s="1"/>
  <c r="BN146" i="273"/>
  <c r="AN30" i="282"/>
  <c r="AN31" i="282" s="1"/>
  <c r="AO28" i="282" s="1"/>
  <c r="AN43" i="282"/>
  <c r="BP80" i="278" l="1"/>
  <c r="BP12" i="289"/>
  <c r="BQ127" i="273"/>
  <c r="BQ128" i="273" s="1"/>
  <c r="BQ21" i="289" s="1"/>
  <c r="BQ2" i="289"/>
  <c r="BO13" i="289"/>
  <c r="BO20" i="289" s="1"/>
  <c r="BO43" i="278"/>
  <c r="BO83" i="278"/>
  <c r="BO70" i="278"/>
  <c r="BO74" i="278"/>
  <c r="BP48" i="278"/>
  <c r="BP69" i="278"/>
  <c r="BL71" i="278"/>
  <c r="BL75" i="278" s="1"/>
  <c r="BK54" i="278"/>
  <c r="AG52" i="278"/>
  <c r="AG55" i="278" s="1"/>
  <c r="AG76" i="278"/>
  <c r="AG77" i="278" s="1"/>
  <c r="AG31" i="265" s="1"/>
  <c r="BP24" i="280"/>
  <c r="BP59" i="278"/>
  <c r="BL62" i="278"/>
  <c r="BL49" i="278"/>
  <c r="BL50" i="278" s="1"/>
  <c r="BL53" i="278"/>
  <c r="BL50" i="288"/>
  <c r="BL51" i="288" s="1"/>
  <c r="BL54" i="288" s="1"/>
  <c r="BL57" i="288" s="1"/>
  <c r="BL64" i="288" s="1"/>
  <c r="BM157" i="273"/>
  <c r="BM27" i="278"/>
  <c r="BM32" i="278" s="1"/>
  <c r="BM34" i="278" s="1"/>
  <c r="BO85" i="280"/>
  <c r="BO25" i="280"/>
  <c r="BO26" i="280" s="1"/>
  <c r="BO29" i="280" s="1"/>
  <c r="AO19" i="282"/>
  <c r="AO21" i="282" s="1"/>
  <c r="BM9" i="265"/>
  <c r="BM11" i="265" s="1"/>
  <c r="BP138" i="280"/>
  <c r="BP67" i="280"/>
  <c r="BP26" i="282"/>
  <c r="BP38" i="288"/>
  <c r="BP20" i="286"/>
  <c r="BP79" i="273"/>
  <c r="BQ80" i="273" s="1"/>
  <c r="BQ58" i="273" s="1"/>
  <c r="BP61" i="288"/>
  <c r="BP32" i="286"/>
  <c r="BP57" i="273"/>
  <c r="BP73" i="282"/>
  <c r="BP55" i="288"/>
  <c r="BP13" i="288"/>
  <c r="BP18" i="285"/>
  <c r="BP84" i="282"/>
  <c r="BP43" i="286"/>
  <c r="BP15" i="275"/>
  <c r="BP20" i="275" s="1"/>
  <c r="BQ17" i="275" s="1"/>
  <c r="BT5" i="278"/>
  <c r="BT13" i="273"/>
  <c r="BT14" i="273" s="1"/>
  <c r="BT5" i="286"/>
  <c r="BT5" i="288"/>
  <c r="BT5" i="273"/>
  <c r="BU10" i="273"/>
  <c r="BT5" i="275"/>
  <c r="BT5" i="280"/>
  <c r="BT5" i="285"/>
  <c r="BT5" i="282"/>
  <c r="BT5" i="265"/>
  <c r="BS37" i="288"/>
  <c r="BS56" i="273"/>
  <c r="BS47" i="273"/>
  <c r="BS48" i="273" s="1"/>
  <c r="BS51" i="273" s="1"/>
  <c r="BS12" i="288"/>
  <c r="BS19" i="273"/>
  <c r="BS20" i="273" s="1"/>
  <c r="BS37" i="273"/>
  <c r="BL9" i="265"/>
  <c r="BL11" i="265" s="1"/>
  <c r="BP38" i="273"/>
  <c r="BQ39" i="273" s="1"/>
  <c r="BQ41" i="273" s="1"/>
  <c r="BP144" i="273"/>
  <c r="BP106" i="280"/>
  <c r="BP107" i="280" s="1"/>
  <c r="BP109" i="280" s="1"/>
  <c r="BP81" i="280"/>
  <c r="BP82" i="280" s="1"/>
  <c r="BP156" i="273"/>
  <c r="BL3" i="278"/>
  <c r="BL3" i="273"/>
  <c r="BL3" i="265"/>
  <c r="BL50" i="273"/>
  <c r="BL3" i="285"/>
  <c r="BL3" i="286"/>
  <c r="BL3" i="288"/>
  <c r="BL3" i="282"/>
  <c r="BL3" i="280"/>
  <c r="BL3" i="275"/>
  <c r="BR24" i="273"/>
  <c r="BR25" i="273" s="1"/>
  <c r="BR151" i="273"/>
  <c r="BN19" i="278"/>
  <c r="BN21" i="278" s="1"/>
  <c r="BN26" i="278" s="1"/>
  <c r="BO140" i="273"/>
  <c r="BN11" i="278"/>
  <c r="BN13" i="278" s="1"/>
  <c r="BN25" i="278" s="1"/>
  <c r="BN27" i="278" s="1"/>
  <c r="BN32" i="278" s="1"/>
  <c r="BN34" i="278" s="1"/>
  <c r="BO146" i="273"/>
  <c r="BO10" i="265"/>
  <c r="BP42" i="273"/>
  <c r="BP4" i="289" s="1"/>
  <c r="BP52" i="273"/>
  <c r="BN138" i="273"/>
  <c r="BO135" i="273"/>
  <c r="BP33" i="278"/>
  <c r="BP41" i="278"/>
  <c r="BP42" i="278" s="1"/>
  <c r="BP20" i="278"/>
  <c r="BP139" i="273"/>
  <c r="BP56" i="288"/>
  <c r="BP145" i="273"/>
  <c r="BP155" i="273"/>
  <c r="BP12" i="278"/>
  <c r="BP134" i="273"/>
  <c r="BP13" i="285"/>
  <c r="BP13" i="265" s="1"/>
  <c r="BP22" i="285"/>
  <c r="BP15" i="286"/>
  <c r="BP20" i="282"/>
  <c r="BP100" i="273"/>
  <c r="BQ101" i="273" s="1"/>
  <c r="BQ59" i="273" s="1"/>
  <c r="BP49" i="280"/>
  <c r="BP76" i="288"/>
  <c r="BP77" i="288" s="1"/>
  <c r="BP79" i="288" s="1"/>
  <c r="BQ75" i="273"/>
  <c r="BQ2" i="280"/>
  <c r="BQ2" i="275"/>
  <c r="BQ111" i="273"/>
  <c r="BQ112" i="273" s="1"/>
  <c r="BQ11" i="285" s="1"/>
  <c r="BQ12" i="285" s="1"/>
  <c r="BQ32" i="273"/>
  <c r="BQ33" i="273" s="1"/>
  <c r="BQ96" i="273"/>
  <c r="BQ97" i="273" s="1"/>
  <c r="BQ2" i="265"/>
  <c r="BQ2" i="278"/>
  <c r="BQ2" i="285"/>
  <c r="BQ122" i="273"/>
  <c r="BQ123" i="273" s="1"/>
  <c r="BQ17" i="280" s="1"/>
  <c r="BQ42" i="288"/>
  <c r="BQ90" i="273"/>
  <c r="BQ91" i="273" s="1"/>
  <c r="BQ2" i="288"/>
  <c r="BQ2" i="286"/>
  <c r="BQ152" i="273"/>
  <c r="BQ153" i="273" s="1"/>
  <c r="BQ18" i="288"/>
  <c r="BQ2" i="282"/>
  <c r="BQ2" i="273"/>
  <c r="BM66" i="273"/>
  <c r="BM67" i="273" s="1"/>
  <c r="BM3" i="289" s="1"/>
  <c r="BN60" i="273"/>
  <c r="BM59" i="265"/>
  <c r="BM60" i="265" s="1"/>
  <c r="BN20" i="285"/>
  <c r="BN23" i="285" s="1"/>
  <c r="BO4" i="273"/>
  <c r="BO4" i="285"/>
  <c r="BO4" i="286"/>
  <c r="BO4" i="275"/>
  <c r="BO4" i="288"/>
  <c r="BO4" i="278"/>
  <c r="BO4" i="265"/>
  <c r="BO4" i="282"/>
  <c r="BO4" i="280"/>
  <c r="BR40" i="278" l="1"/>
  <c r="BR127" i="273"/>
  <c r="BR128" i="273" s="1"/>
  <c r="BR21" i="289" s="1"/>
  <c r="BR2" i="289"/>
  <c r="BP13" i="289"/>
  <c r="BP20" i="289" s="1"/>
  <c r="BQ40" i="278" s="1"/>
  <c r="BP43" i="278"/>
  <c r="BP83" i="278"/>
  <c r="BP74" i="278"/>
  <c r="BP70" i="278"/>
  <c r="AG84" i="278"/>
  <c r="BQ48" i="278"/>
  <c r="BQ69" i="278"/>
  <c r="BN71" i="278"/>
  <c r="BN75" i="278" s="1"/>
  <c r="BM71" i="278"/>
  <c r="BM75" i="278" s="1"/>
  <c r="BL54" i="278"/>
  <c r="AG85" i="278"/>
  <c r="AG63" i="278"/>
  <c r="AG64" i="278" s="1"/>
  <c r="AG30" i="265"/>
  <c r="BM62" i="278"/>
  <c r="BM53" i="278"/>
  <c r="BM49" i="278"/>
  <c r="BM50" i="278" s="1"/>
  <c r="BN53" i="278"/>
  <c r="BN49" i="278"/>
  <c r="BN50" i="278" s="1"/>
  <c r="BN62" i="278"/>
  <c r="BN157" i="273"/>
  <c r="BM50" i="288"/>
  <c r="BM51" i="288" s="1"/>
  <c r="BM54" i="288" s="1"/>
  <c r="BM57" i="288" s="1"/>
  <c r="BM64" i="288" s="1"/>
  <c r="BP85" i="280"/>
  <c r="BP25" i="280"/>
  <c r="BP26" i="280" s="1"/>
  <c r="BP29" i="280" s="1"/>
  <c r="BM3" i="285"/>
  <c r="BM3" i="288"/>
  <c r="BM3" i="275"/>
  <c r="BM3" i="286"/>
  <c r="BM3" i="265"/>
  <c r="BM3" i="278"/>
  <c r="BM50" i="273"/>
  <c r="BM3" i="280"/>
  <c r="BM3" i="273"/>
  <c r="BM3" i="282"/>
  <c r="BQ81" i="280"/>
  <c r="BQ82" i="280" s="1"/>
  <c r="BQ106" i="280"/>
  <c r="BQ107" i="280" s="1"/>
  <c r="BQ109" i="280" s="1"/>
  <c r="BQ156" i="273"/>
  <c r="BQ144" i="273"/>
  <c r="BQ38" i="273"/>
  <c r="BR39" i="273" s="1"/>
  <c r="BR41" i="273" s="1"/>
  <c r="BQ76" i="273"/>
  <c r="BP135" i="273"/>
  <c r="BO138" i="273"/>
  <c r="BP4" i="286"/>
  <c r="BP4" i="285"/>
  <c r="BP4" i="280"/>
  <c r="BP4" i="282"/>
  <c r="BP4" i="275"/>
  <c r="BP4" i="288"/>
  <c r="BP4" i="265"/>
  <c r="BP4" i="273"/>
  <c r="BP4" i="278"/>
  <c r="BN9" i="265"/>
  <c r="BN11" i="265" s="1"/>
  <c r="BQ52" i="273"/>
  <c r="BQ42" i="273"/>
  <c r="BQ4" i="289" s="1"/>
  <c r="BM42" i="282"/>
  <c r="BM14" i="265"/>
  <c r="AO43" i="282"/>
  <c r="AO30" i="282"/>
  <c r="AO31" i="282" s="1"/>
  <c r="AP28" i="282" s="1"/>
  <c r="BN59" i="265"/>
  <c r="BN60" i="265" s="1"/>
  <c r="BO20" i="285"/>
  <c r="BO23" i="285" s="1"/>
  <c r="BN66" i="273"/>
  <c r="BN67" i="273" s="1"/>
  <c r="BN3" i="289" s="1"/>
  <c r="BO60" i="273"/>
  <c r="BQ100" i="273"/>
  <c r="BR101" i="273" s="1"/>
  <c r="BR59" i="273" s="1"/>
  <c r="BQ20" i="282"/>
  <c r="BQ15" i="286"/>
  <c r="BQ49" i="280"/>
  <c r="BQ76" i="288"/>
  <c r="BQ77" i="288" s="1"/>
  <c r="BQ79" i="288" s="1"/>
  <c r="BQ20" i="278"/>
  <c r="BQ139" i="273"/>
  <c r="BQ155" i="273"/>
  <c r="BQ33" i="278"/>
  <c r="BQ41" i="278"/>
  <c r="BQ42" i="278" s="1"/>
  <c r="BQ12" i="278"/>
  <c r="BQ134" i="273"/>
  <c r="BQ56" i="288"/>
  <c r="BQ145" i="273"/>
  <c r="BQ22" i="285"/>
  <c r="BQ13" i="285"/>
  <c r="BQ13" i="265" s="1"/>
  <c r="BP10" i="265"/>
  <c r="BO11" i="278"/>
  <c r="BO13" i="278" s="1"/>
  <c r="BO25" i="278" s="1"/>
  <c r="BP146" i="273"/>
  <c r="BO19" i="278"/>
  <c r="BO21" i="278" s="1"/>
  <c r="BO26" i="278" s="1"/>
  <c r="BP140" i="273"/>
  <c r="BR122" i="273"/>
  <c r="BR123" i="273" s="1"/>
  <c r="BR17" i="280" s="1"/>
  <c r="BR152" i="273"/>
  <c r="BR153" i="273" s="1"/>
  <c r="BR75" i="273"/>
  <c r="BR2" i="278"/>
  <c r="BR2" i="275"/>
  <c r="BR18" i="288"/>
  <c r="BR2" i="280"/>
  <c r="BR2" i="273"/>
  <c r="BR90" i="273"/>
  <c r="BR91" i="273" s="1"/>
  <c r="BR2" i="282"/>
  <c r="BR2" i="286"/>
  <c r="BR42" i="288"/>
  <c r="BR111" i="273"/>
  <c r="BR112" i="273" s="1"/>
  <c r="BR11" i="285" s="1"/>
  <c r="BR12" i="285" s="1"/>
  <c r="BR32" i="273"/>
  <c r="BR33" i="273" s="1"/>
  <c r="BR96" i="273"/>
  <c r="BR97" i="273" s="1"/>
  <c r="BR2" i="265"/>
  <c r="BR2" i="288"/>
  <c r="BR2" i="285"/>
  <c r="BL42" i="282"/>
  <c r="BL14" i="265"/>
  <c r="BS151" i="273"/>
  <c r="BS24" i="273"/>
  <c r="BS25" i="273" s="1"/>
  <c r="BU5" i="288"/>
  <c r="BU5" i="273"/>
  <c r="BU5" i="285"/>
  <c r="BU5" i="280"/>
  <c r="BU5" i="286"/>
  <c r="BU13" i="273"/>
  <c r="BU14" i="273" s="1"/>
  <c r="BU5" i="275"/>
  <c r="BU5" i="265"/>
  <c r="BU5" i="278"/>
  <c r="BV10" i="273"/>
  <c r="BU5" i="282"/>
  <c r="BT19" i="273"/>
  <c r="BT20" i="273" s="1"/>
  <c r="BT37" i="273"/>
  <c r="BT37" i="288"/>
  <c r="BT56" i="273"/>
  <c r="BT47" i="273"/>
  <c r="BT48" i="273" s="1"/>
  <c r="BT51" i="273" s="1"/>
  <c r="BT12" i="288"/>
  <c r="BS40" i="278" l="1"/>
  <c r="BS127" i="273"/>
  <c r="BS128" i="273" s="1"/>
  <c r="BS21" i="289" s="1"/>
  <c r="BS2" i="289"/>
  <c r="BQ80" i="278"/>
  <c r="BQ12" i="289"/>
  <c r="BQ13" i="289" s="1"/>
  <c r="BQ20" i="289" s="1"/>
  <c r="BQ43" i="278"/>
  <c r="BQ10" i="265" s="1"/>
  <c r="BQ83" i="278"/>
  <c r="BQ70" i="278"/>
  <c r="BQ74" i="278"/>
  <c r="AH82" i="278"/>
  <c r="AH73" i="278" s="1"/>
  <c r="AG69" i="265"/>
  <c r="BR48" i="278"/>
  <c r="BR69" i="278"/>
  <c r="BN54" i="278"/>
  <c r="BM54" i="278"/>
  <c r="AG64" i="265"/>
  <c r="AH61" i="278"/>
  <c r="BQ24" i="280"/>
  <c r="BQ59" i="278"/>
  <c r="BN50" i="288"/>
  <c r="BN51" i="288" s="1"/>
  <c r="BN54" i="288" s="1"/>
  <c r="BN57" i="288" s="1"/>
  <c r="BN64" i="288" s="1"/>
  <c r="BO157" i="273"/>
  <c r="BQ85" i="280"/>
  <c r="BQ25" i="280"/>
  <c r="BV5" i="288"/>
  <c r="BV5" i="280"/>
  <c r="BW10" i="273"/>
  <c r="BV5" i="275"/>
  <c r="BV13" i="273"/>
  <c r="BV14" i="273" s="1"/>
  <c r="BV5" i="273"/>
  <c r="BV5" i="285"/>
  <c r="BV5" i="286"/>
  <c r="BV5" i="282"/>
  <c r="BV5" i="265"/>
  <c r="BV5" i="278"/>
  <c r="BU37" i="288"/>
  <c r="BU56" i="273"/>
  <c r="BU47" i="273"/>
  <c r="BU48" i="273" s="1"/>
  <c r="BU51" i="273" s="1"/>
  <c r="BU12" i="288"/>
  <c r="BU19" i="273"/>
  <c r="BU20" i="273" s="1"/>
  <c r="BU37" i="273"/>
  <c r="BR81" i="280"/>
  <c r="BR82" i="280" s="1"/>
  <c r="BR106" i="280"/>
  <c r="BR107" i="280" s="1"/>
  <c r="BR109" i="280" s="1"/>
  <c r="BR156" i="273"/>
  <c r="BS90" i="273"/>
  <c r="BS91" i="273" s="1"/>
  <c r="BS2" i="275"/>
  <c r="BS2" i="280"/>
  <c r="BS122" i="273"/>
  <c r="BS123" i="273" s="1"/>
  <c r="BS17" i="280" s="1"/>
  <c r="BS42" i="288"/>
  <c r="BS111" i="273"/>
  <c r="BS112" i="273" s="1"/>
  <c r="BS11" i="285" s="1"/>
  <c r="BS12" i="285" s="1"/>
  <c r="BS32" i="273"/>
  <c r="BS33" i="273" s="1"/>
  <c r="BS96" i="273"/>
  <c r="BS97" i="273" s="1"/>
  <c r="BS2" i="265"/>
  <c r="BS2" i="273"/>
  <c r="BS2" i="278"/>
  <c r="BS152" i="273"/>
  <c r="BS153" i="273" s="1"/>
  <c r="BS75" i="273"/>
  <c r="BS2" i="285"/>
  <c r="BS2" i="282"/>
  <c r="BS18" i="288"/>
  <c r="BS2" i="286"/>
  <c r="BS2" i="288"/>
  <c r="BR12" i="278"/>
  <c r="BR134" i="273"/>
  <c r="BR56" i="288"/>
  <c r="BR145" i="273"/>
  <c r="BR20" i="278"/>
  <c r="BR139" i="273"/>
  <c r="BR155" i="273"/>
  <c r="BR33" i="278"/>
  <c r="BR41" i="278"/>
  <c r="BR42" i="278" s="1"/>
  <c r="BR22" i="285"/>
  <c r="BR13" i="285"/>
  <c r="BR13" i="265" s="1"/>
  <c r="BR100" i="273"/>
  <c r="BS101" i="273" s="1"/>
  <c r="BS59" i="273" s="1"/>
  <c r="BR20" i="282"/>
  <c r="BR15" i="286"/>
  <c r="BS76" i="273"/>
  <c r="BR49" i="280"/>
  <c r="BR76" i="288"/>
  <c r="BR77" i="288" s="1"/>
  <c r="BR79" i="288" s="1"/>
  <c r="BO27" i="278"/>
  <c r="BO32" i="278" s="1"/>
  <c r="BO34" i="278" s="1"/>
  <c r="BN3" i="280"/>
  <c r="BN3" i="278"/>
  <c r="BN3" i="275"/>
  <c r="BN3" i="282"/>
  <c r="BN3" i="285"/>
  <c r="BN3" i="265"/>
  <c r="BN3" i="273"/>
  <c r="BN3" i="286"/>
  <c r="BN50" i="273"/>
  <c r="BN3" i="288"/>
  <c r="BR76" i="273"/>
  <c r="BT24" i="273"/>
  <c r="BT25" i="273" s="1"/>
  <c r="BT151" i="273"/>
  <c r="BR144" i="273"/>
  <c r="BR38" i="273"/>
  <c r="BS39" i="273" s="1"/>
  <c r="BS41" i="273" s="1"/>
  <c r="BP19" i="278"/>
  <c r="BP21" i="278" s="1"/>
  <c r="BP26" i="278" s="1"/>
  <c r="BQ140" i="273"/>
  <c r="BQ146" i="273"/>
  <c r="BP11" i="278"/>
  <c r="BP13" i="278" s="1"/>
  <c r="BP25" i="278" s="1"/>
  <c r="BP60" i="273"/>
  <c r="BO66" i="273"/>
  <c r="BO67" i="273" s="1"/>
  <c r="BO3" i="289" s="1"/>
  <c r="BO59" i="265"/>
  <c r="BO60" i="265" s="1"/>
  <c r="BP20" i="285"/>
  <c r="BP23" i="285" s="1"/>
  <c r="AP19" i="282"/>
  <c r="AP21" i="282" s="1"/>
  <c r="BQ4" i="265"/>
  <c r="BQ4" i="273"/>
  <c r="BQ4" i="275"/>
  <c r="BQ4" i="282"/>
  <c r="BQ4" i="278"/>
  <c r="BQ4" i="288"/>
  <c r="BQ4" i="285"/>
  <c r="BQ4" i="286"/>
  <c r="BQ4" i="280"/>
  <c r="BN14" i="265"/>
  <c r="BN42" i="282"/>
  <c r="BQ135" i="273"/>
  <c r="BP138" i="273"/>
  <c r="BQ138" i="280"/>
  <c r="BQ67" i="280"/>
  <c r="BQ26" i="282"/>
  <c r="BQ38" i="288"/>
  <c r="BQ32" i="286"/>
  <c r="BQ57" i="273"/>
  <c r="BQ61" i="288"/>
  <c r="BQ20" i="286"/>
  <c r="BQ15" i="275"/>
  <c r="BQ20" i="275" s="1"/>
  <c r="BR17" i="275" s="1"/>
  <c r="BQ73" i="282"/>
  <c r="BQ55" i="288"/>
  <c r="BQ43" i="286"/>
  <c r="BQ79" i="273"/>
  <c r="BR80" i="273" s="1"/>
  <c r="BR58" i="273" s="1"/>
  <c r="BQ84" i="282"/>
  <c r="BQ13" i="288"/>
  <c r="BQ18" i="285"/>
  <c r="BR42" i="273"/>
  <c r="BR4" i="289" s="1"/>
  <c r="BR52" i="273"/>
  <c r="BT40" i="278" l="1"/>
  <c r="BR80" i="278"/>
  <c r="BR12" i="289"/>
  <c r="BR13" i="289" s="1"/>
  <c r="BR20" i="289" s="1"/>
  <c r="BS80" i="278"/>
  <c r="BS12" i="289"/>
  <c r="BS13" i="289" s="1"/>
  <c r="BS20" i="289" s="1"/>
  <c r="BT127" i="273"/>
  <c r="BT128" i="273" s="1"/>
  <c r="BT21" i="289" s="1"/>
  <c r="BT2" i="289"/>
  <c r="BS48" i="278"/>
  <c r="BS69" i="278"/>
  <c r="BQ26" i="280"/>
  <c r="BQ29" i="280" s="1"/>
  <c r="BR43" i="278"/>
  <c r="BR83" i="278"/>
  <c r="BR74" i="278"/>
  <c r="BR70" i="278"/>
  <c r="BO71" i="278"/>
  <c r="BO75" i="278" s="1"/>
  <c r="AH52" i="278"/>
  <c r="AH55" i="278" s="1"/>
  <c r="AH76" i="278"/>
  <c r="AH77" i="278" s="1"/>
  <c r="AH31" i="265" s="1"/>
  <c r="BR24" i="280"/>
  <c r="BR59" i="278"/>
  <c r="BS24" i="280"/>
  <c r="BS59" i="278"/>
  <c r="BO62" i="278"/>
  <c r="BO53" i="278"/>
  <c r="BO49" i="278"/>
  <c r="BO50" i="278" s="1"/>
  <c r="BO50" i="288"/>
  <c r="BO51" i="288" s="1"/>
  <c r="BO54" i="288" s="1"/>
  <c r="BO57" i="288" s="1"/>
  <c r="BO64" i="288" s="1"/>
  <c r="BP157" i="273"/>
  <c r="BP27" i="278"/>
  <c r="BP32" i="278" s="1"/>
  <c r="BP34" i="278" s="1"/>
  <c r="BR85" i="280"/>
  <c r="BR25" i="280"/>
  <c r="BR4" i="286"/>
  <c r="BR4" i="288"/>
  <c r="BR4" i="275"/>
  <c r="BR4" i="280"/>
  <c r="BR4" i="265"/>
  <c r="BR4" i="273"/>
  <c r="BR4" i="278"/>
  <c r="BR4" i="285"/>
  <c r="BR4" i="282"/>
  <c r="BP59" i="265"/>
  <c r="BP60" i="265" s="1"/>
  <c r="BQ20" i="285"/>
  <c r="BQ23" i="285" s="1"/>
  <c r="BO3" i="275"/>
  <c r="BO3" i="273"/>
  <c r="BO3" i="286"/>
  <c r="BO50" i="273"/>
  <c r="BO3" i="280"/>
  <c r="BO3" i="285"/>
  <c r="BO3" i="288"/>
  <c r="BO3" i="278"/>
  <c r="BO3" i="282"/>
  <c r="BO3" i="265"/>
  <c r="BQ11" i="278"/>
  <c r="BQ13" i="278" s="1"/>
  <c r="BQ25" i="278" s="1"/>
  <c r="BR146" i="273"/>
  <c r="BS138" i="280"/>
  <c r="BS67" i="280"/>
  <c r="BS84" i="282"/>
  <c r="BS13" i="288"/>
  <c r="BS18" i="285"/>
  <c r="BS26" i="282"/>
  <c r="BS38" i="288"/>
  <c r="BS32" i="286"/>
  <c r="BS57" i="273"/>
  <c r="BS73" i="282"/>
  <c r="BS61" i="288"/>
  <c r="BS20" i="286"/>
  <c r="BS15" i="275"/>
  <c r="BS55" i="288"/>
  <c r="BS43" i="286"/>
  <c r="BS79" i="273"/>
  <c r="BT80" i="273" s="1"/>
  <c r="BT58" i="273" s="1"/>
  <c r="BR10" i="265"/>
  <c r="BS81" i="280"/>
  <c r="BS82" i="280" s="1"/>
  <c r="BS106" i="280"/>
  <c r="BS107" i="280" s="1"/>
  <c r="BS109" i="280" s="1"/>
  <c r="BS156" i="273"/>
  <c r="BS56" i="288"/>
  <c r="BS145" i="273"/>
  <c r="BS155" i="273"/>
  <c r="BS12" i="278"/>
  <c r="BS134" i="273"/>
  <c r="BS33" i="278"/>
  <c r="BS41" i="278"/>
  <c r="BS42" i="278" s="1"/>
  <c r="BS20" i="278"/>
  <c r="BS139" i="273"/>
  <c r="BS13" i="285"/>
  <c r="BS13" i="265" s="1"/>
  <c r="BS22" i="285"/>
  <c r="BS49" i="280"/>
  <c r="BS76" i="288"/>
  <c r="BS77" i="288" s="1"/>
  <c r="BS79" i="288" s="1"/>
  <c r="BV12" i="288"/>
  <c r="BV56" i="273"/>
  <c r="BV47" i="273"/>
  <c r="BV48" i="273" s="1"/>
  <c r="BV51" i="273" s="1"/>
  <c r="BV37" i="288"/>
  <c r="BV19" i="273"/>
  <c r="BV20" i="273" s="1"/>
  <c r="BV37" i="273"/>
  <c r="BW5" i="288"/>
  <c r="BW5" i="273"/>
  <c r="BX10" i="273"/>
  <c r="BW5" i="278"/>
  <c r="BW13" i="273"/>
  <c r="BW14" i="273" s="1"/>
  <c r="BW5" i="265"/>
  <c r="BW5" i="286"/>
  <c r="BW5" i="282"/>
  <c r="BW5" i="285"/>
  <c r="BW5" i="275"/>
  <c r="BW5" i="280"/>
  <c r="BQ138" i="273"/>
  <c r="BR135" i="273"/>
  <c r="AP30" i="282"/>
  <c r="AP31" i="282" s="1"/>
  <c r="AQ28" i="282" s="1"/>
  <c r="AP43" i="282"/>
  <c r="BP66" i="273"/>
  <c r="BP67" i="273" s="1"/>
  <c r="BP3" i="289" s="1"/>
  <c r="BQ60" i="273"/>
  <c r="BR140" i="273"/>
  <c r="BQ19" i="278"/>
  <c r="BQ21" i="278" s="1"/>
  <c r="BQ26" i="278" s="1"/>
  <c r="BS42" i="273"/>
  <c r="BS4" i="289" s="1"/>
  <c r="BS52" i="273"/>
  <c r="BT122" i="273"/>
  <c r="BT123" i="273" s="1"/>
  <c r="BT17" i="280" s="1"/>
  <c r="BT152" i="273"/>
  <c r="BT153" i="273" s="1"/>
  <c r="BT75" i="273"/>
  <c r="BT76" i="273" s="1"/>
  <c r="BT2" i="285"/>
  <c r="BT2" i="282"/>
  <c r="BT18" i="288"/>
  <c r="BT2" i="286"/>
  <c r="BT2" i="280"/>
  <c r="BT90" i="273"/>
  <c r="BT91" i="273" s="1"/>
  <c r="BT2" i="275"/>
  <c r="BT2" i="288"/>
  <c r="BT42" i="288"/>
  <c r="BT111" i="273"/>
  <c r="BT112" i="273" s="1"/>
  <c r="BT11" i="285" s="1"/>
  <c r="BT12" i="285" s="1"/>
  <c r="BT32" i="273"/>
  <c r="BT33" i="273" s="1"/>
  <c r="BT96" i="273"/>
  <c r="BT97" i="273" s="1"/>
  <c r="BT2" i="265"/>
  <c r="BT2" i="273"/>
  <c r="BT2" i="278"/>
  <c r="BR138" i="280"/>
  <c r="BR67" i="280"/>
  <c r="BR61" i="288"/>
  <c r="BR20" i="286"/>
  <c r="BR79" i="273"/>
  <c r="BS80" i="273" s="1"/>
  <c r="BS58" i="273" s="1"/>
  <c r="BR26" i="282"/>
  <c r="BR38" i="288"/>
  <c r="BR32" i="286"/>
  <c r="BR57" i="273"/>
  <c r="BR84" i="282"/>
  <c r="BR13" i="288"/>
  <c r="BR18" i="285"/>
  <c r="BR73" i="282"/>
  <c r="BR55" i="288"/>
  <c r="BR43" i="286"/>
  <c r="BR15" i="275"/>
  <c r="BR20" i="275" s="1"/>
  <c r="BS17" i="275" s="1"/>
  <c r="BO9" i="265"/>
  <c r="BO11" i="265" s="1"/>
  <c r="BS38" i="273"/>
  <c r="BT39" i="273" s="1"/>
  <c r="BT41" i="273" s="1"/>
  <c r="BS144" i="273"/>
  <c r="BS15" i="286"/>
  <c r="BS20" i="282"/>
  <c r="BS100" i="273"/>
  <c r="BT101" i="273" s="1"/>
  <c r="BT59" i="273" s="1"/>
  <c r="BU151" i="273"/>
  <c r="BU24" i="273"/>
  <c r="BU25" i="273" s="1"/>
  <c r="BT80" i="278" l="1"/>
  <c r="BT12" i="289"/>
  <c r="BT13" i="289" s="1"/>
  <c r="BT20" i="289" s="1"/>
  <c r="BU40" i="278" s="1"/>
  <c r="BU127" i="273"/>
  <c r="BU128" i="273" s="1"/>
  <c r="BU21" i="289" s="1"/>
  <c r="BU2" i="289"/>
  <c r="BR26" i="280"/>
  <c r="BT48" i="278"/>
  <c r="BT69" i="278"/>
  <c r="BS43" i="278"/>
  <c r="BS83" i="278"/>
  <c r="BS70" i="278"/>
  <c r="BS74" i="278"/>
  <c r="AH84" i="278"/>
  <c r="AH85" i="278" s="1"/>
  <c r="BO54" i="278"/>
  <c r="AH30" i="265"/>
  <c r="AH63" i="278"/>
  <c r="AH64" i="278" s="1"/>
  <c r="BP9" i="265"/>
  <c r="BP11" i="265" s="1"/>
  <c r="BP14" i="265" s="1"/>
  <c r="BP71" i="278"/>
  <c r="BP75" i="278" s="1"/>
  <c r="BT24" i="280"/>
  <c r="BT59" i="278"/>
  <c r="BP62" i="278"/>
  <c r="BP49" i="278"/>
  <c r="BP50" i="278" s="1"/>
  <c r="BP53" i="278"/>
  <c r="BQ157" i="273"/>
  <c r="BP50" i="288"/>
  <c r="BP51" i="288" s="1"/>
  <c r="BP54" i="288" s="1"/>
  <c r="BP57" i="288" s="1"/>
  <c r="BP64" i="288" s="1"/>
  <c r="BR29" i="280"/>
  <c r="BS85" i="280"/>
  <c r="BS25" i="280"/>
  <c r="BS26" i="280" s="1"/>
  <c r="BQ59" i="265"/>
  <c r="BQ60" i="265" s="1"/>
  <c r="BR20" i="285"/>
  <c r="BR23" i="285" s="1"/>
  <c r="BO42" i="282"/>
  <c r="BO14" i="265"/>
  <c r="BT20" i="278"/>
  <c r="BT139" i="273"/>
  <c r="BT155" i="273"/>
  <c r="BT145" i="273"/>
  <c r="BT56" i="288"/>
  <c r="BT12" i="278"/>
  <c r="BT134" i="273"/>
  <c r="BT33" i="278"/>
  <c r="BT41" i="278"/>
  <c r="BT42" i="278" s="1"/>
  <c r="BT20" i="282"/>
  <c r="BT100" i="273"/>
  <c r="BU101" i="273" s="1"/>
  <c r="BU59" i="273" s="1"/>
  <c r="BT15" i="286"/>
  <c r="BT49" i="280"/>
  <c r="BT76" i="288"/>
  <c r="BT77" i="288" s="1"/>
  <c r="BT79" i="288" s="1"/>
  <c r="BS4" i="265"/>
  <c r="BS4" i="273"/>
  <c r="BS4" i="278"/>
  <c r="BS4" i="285"/>
  <c r="BS4" i="282"/>
  <c r="BS4" i="286"/>
  <c r="BS4" i="280"/>
  <c r="BS4" i="275"/>
  <c r="BS4" i="288"/>
  <c r="BP3" i="286"/>
  <c r="BP3" i="280"/>
  <c r="BP3" i="278"/>
  <c r="BP3" i="288"/>
  <c r="BP3" i="273"/>
  <c r="BP50" i="273"/>
  <c r="BP3" i="285"/>
  <c r="BP3" i="265"/>
  <c r="BP3" i="282"/>
  <c r="BP3" i="275"/>
  <c r="AQ19" i="282"/>
  <c r="AQ21" i="282" s="1"/>
  <c r="BW37" i="288"/>
  <c r="BW19" i="273"/>
  <c r="BW20" i="273" s="1"/>
  <c r="BW56" i="273"/>
  <c r="BW12" i="288"/>
  <c r="BW37" i="273"/>
  <c r="BW47" i="273"/>
  <c r="BW48" i="273" s="1"/>
  <c r="BW51" i="273" s="1"/>
  <c r="BX5" i="285"/>
  <c r="BX5" i="280"/>
  <c r="BX5" i="265"/>
  <c r="BX5" i="282"/>
  <c r="BX5" i="278"/>
  <c r="BX5" i="275"/>
  <c r="BX5" i="286"/>
  <c r="BY10" i="273"/>
  <c r="BX5" i="273"/>
  <c r="BX13" i="273"/>
  <c r="BX14" i="273" s="1"/>
  <c r="BX5" i="288"/>
  <c r="BV151" i="273"/>
  <c r="BV24" i="273"/>
  <c r="BV25" i="273" s="1"/>
  <c r="BS20" i="275"/>
  <c r="BT17" i="275" s="1"/>
  <c r="BS146" i="273"/>
  <c r="BR11" i="278"/>
  <c r="BR13" i="278" s="1"/>
  <c r="BR25" i="278" s="1"/>
  <c r="BT67" i="280"/>
  <c r="BT138" i="280"/>
  <c r="BT26" i="282"/>
  <c r="BT43" i="286"/>
  <c r="BT15" i="275"/>
  <c r="BT73" i="282"/>
  <c r="BT55" i="288"/>
  <c r="BT13" i="288"/>
  <c r="BT18" i="285"/>
  <c r="BT61" i="288"/>
  <c r="BT32" i="286"/>
  <c r="BT57" i="273"/>
  <c r="BT84" i="282"/>
  <c r="BT38" i="288"/>
  <c r="BT20" i="286"/>
  <c r="BT79" i="273"/>
  <c r="BU80" i="273" s="1"/>
  <c r="BU58" i="273" s="1"/>
  <c r="BT13" i="285"/>
  <c r="BT13" i="265" s="1"/>
  <c r="BT22" i="285"/>
  <c r="BR19" i="278"/>
  <c r="BR21" i="278" s="1"/>
  <c r="BR26" i="278" s="1"/>
  <c r="BS140" i="273"/>
  <c r="BU90" i="273"/>
  <c r="BU91" i="273" s="1"/>
  <c r="BU2" i="288"/>
  <c r="BU2" i="273"/>
  <c r="BU122" i="273"/>
  <c r="BU123" i="273" s="1"/>
  <c r="BU17" i="280" s="1"/>
  <c r="BU42" i="288"/>
  <c r="BU111" i="273"/>
  <c r="BU112" i="273" s="1"/>
  <c r="BU11" i="285" s="1"/>
  <c r="BU12" i="285" s="1"/>
  <c r="BU32" i="273"/>
  <c r="BU33" i="273" s="1"/>
  <c r="BU96" i="273"/>
  <c r="BU97" i="273" s="1"/>
  <c r="BU2" i="265"/>
  <c r="BU2" i="285"/>
  <c r="BU2" i="278"/>
  <c r="BU152" i="273"/>
  <c r="BU153" i="273" s="1"/>
  <c r="BU75" i="273"/>
  <c r="BU76" i="273" s="1"/>
  <c r="BU2" i="286"/>
  <c r="BU2" i="282"/>
  <c r="BU18" i="288"/>
  <c r="BU2" i="275"/>
  <c r="BU2" i="280"/>
  <c r="BT42" i="273"/>
  <c r="BT4" i="289" s="1"/>
  <c r="BT52" i="273"/>
  <c r="BT144" i="273"/>
  <c r="BT38" i="273"/>
  <c r="BU39" i="273" s="1"/>
  <c r="BU41" i="273" s="1"/>
  <c r="BT81" i="280"/>
  <c r="BT82" i="280" s="1"/>
  <c r="BT106" i="280"/>
  <c r="BT107" i="280" s="1"/>
  <c r="BT109" i="280" s="1"/>
  <c r="BT156" i="273"/>
  <c r="BP42" i="282"/>
  <c r="BR60" i="273"/>
  <c r="BQ66" i="273"/>
  <c r="BQ67" i="273" s="1"/>
  <c r="BQ3" i="289" s="1"/>
  <c r="BS135" i="273"/>
  <c r="BR138" i="273"/>
  <c r="BS10" i="265"/>
  <c r="BQ27" i="278"/>
  <c r="BQ32" i="278" s="1"/>
  <c r="BQ34" i="278" s="1"/>
  <c r="BV40" i="278" l="1"/>
  <c r="BU80" i="278"/>
  <c r="BU12" i="289"/>
  <c r="BU13" i="289" s="1"/>
  <c r="BU20" i="289" s="1"/>
  <c r="BV127" i="273"/>
  <c r="BV128" i="273" s="1"/>
  <c r="BV21" i="289" s="1"/>
  <c r="BV2" i="289"/>
  <c r="AI82" i="278"/>
  <c r="AI73" i="278" s="1"/>
  <c r="AH69" i="265"/>
  <c r="BU48" i="278"/>
  <c r="BU69" i="278"/>
  <c r="BT43" i="278"/>
  <c r="BT83" i="278"/>
  <c r="BT74" i="278"/>
  <c r="BT70" i="278"/>
  <c r="BQ71" i="278"/>
  <c r="BQ75" i="278" s="1"/>
  <c r="BP54" i="278"/>
  <c r="AH64" i="265"/>
  <c r="AI61" i="278"/>
  <c r="BU24" i="280"/>
  <c r="BU59" i="278"/>
  <c r="BQ62" i="278"/>
  <c r="BQ53" i="278"/>
  <c r="BQ49" i="278"/>
  <c r="BQ50" i="278" s="1"/>
  <c r="BR157" i="273"/>
  <c r="BQ50" i="288"/>
  <c r="BQ51" i="288" s="1"/>
  <c r="BQ54" i="288" s="1"/>
  <c r="BQ57" i="288" s="1"/>
  <c r="BQ64" i="288" s="1"/>
  <c r="BT20" i="275"/>
  <c r="BU17" i="275" s="1"/>
  <c r="BS29" i="280"/>
  <c r="BT85" i="280"/>
  <c r="BT25" i="280"/>
  <c r="BT26" i="280" s="1"/>
  <c r="BT29" i="280" s="1"/>
  <c r="BU138" i="280"/>
  <c r="BU67" i="280"/>
  <c r="BU73" i="282"/>
  <c r="BU55" i="288"/>
  <c r="BU13" i="288"/>
  <c r="BU18" i="285"/>
  <c r="BU26" i="282"/>
  <c r="BU43" i="286"/>
  <c r="BU79" i="273"/>
  <c r="BV80" i="273" s="1"/>
  <c r="BV58" i="273" s="1"/>
  <c r="BU84" i="282"/>
  <c r="BU38" i="288"/>
  <c r="BU20" i="286"/>
  <c r="BU15" i="275"/>
  <c r="BU61" i="288"/>
  <c r="BU32" i="286"/>
  <c r="BU57" i="273"/>
  <c r="BQ9" i="265"/>
  <c r="BQ11" i="265" s="1"/>
  <c r="BT135" i="273"/>
  <c r="BS138" i="273"/>
  <c r="BR66" i="273"/>
  <c r="BR67" i="273" s="1"/>
  <c r="BR3" i="289" s="1"/>
  <c r="BS60" i="273"/>
  <c r="BU42" i="273"/>
  <c r="BU4" i="289" s="1"/>
  <c r="BU52" i="273"/>
  <c r="BT4" i="285"/>
  <c r="BT4" i="278"/>
  <c r="BT4" i="286"/>
  <c r="BT4" i="282"/>
  <c r="BT4" i="275"/>
  <c r="BT4" i="288"/>
  <c r="BT4" i="265"/>
  <c r="BT4" i="273"/>
  <c r="BT4" i="280"/>
  <c r="BU81" i="280"/>
  <c r="BU82" i="280" s="1"/>
  <c r="BU106" i="280"/>
  <c r="BU107" i="280" s="1"/>
  <c r="BU109" i="280" s="1"/>
  <c r="BU156" i="273"/>
  <c r="BU12" i="278"/>
  <c r="BU134" i="273"/>
  <c r="BU56" i="288"/>
  <c r="BU145" i="273"/>
  <c r="BU20" i="278"/>
  <c r="BU139" i="273"/>
  <c r="BU155" i="273"/>
  <c r="BU33" i="278"/>
  <c r="BU41" i="278"/>
  <c r="BU42" i="278" s="1"/>
  <c r="BU22" i="285"/>
  <c r="BU13" i="285"/>
  <c r="BU13" i="265" s="1"/>
  <c r="BU49" i="280"/>
  <c r="BU76" i="288"/>
  <c r="BU77" i="288" s="1"/>
  <c r="BU79" i="288" s="1"/>
  <c r="BT140" i="273"/>
  <c r="BS19" i="278"/>
  <c r="BS21" i="278" s="1"/>
  <c r="BS26" i="278" s="1"/>
  <c r="BT146" i="273"/>
  <c r="BS11" i="278"/>
  <c r="BS13" i="278" s="1"/>
  <c r="BS25" i="278" s="1"/>
  <c r="BX37" i="288"/>
  <c r="BX19" i="273"/>
  <c r="BX20" i="273" s="1"/>
  <c r="BX37" i="273"/>
  <c r="BX12" i="288"/>
  <c r="BX56" i="273"/>
  <c r="BX47" i="273"/>
  <c r="BX48" i="273" s="1"/>
  <c r="BX51" i="273" s="1"/>
  <c r="BY5" i="288"/>
  <c r="BY5" i="273"/>
  <c r="BY5" i="285"/>
  <c r="BY5" i="280"/>
  <c r="BY13" i="273"/>
  <c r="BY14" i="273" s="1"/>
  <c r="BY5" i="275"/>
  <c r="BY5" i="286"/>
  <c r="BY5" i="265"/>
  <c r="BY5" i="278"/>
  <c r="BZ10" i="273"/>
  <c r="BY5" i="282"/>
  <c r="BW24" i="273"/>
  <c r="BW25" i="273" s="1"/>
  <c r="BW151" i="273"/>
  <c r="AQ43" i="282"/>
  <c r="AQ30" i="282"/>
  <c r="AQ31" i="282" s="1"/>
  <c r="AR28" i="282" s="1"/>
  <c r="BT10" i="265"/>
  <c r="BQ3" i="273"/>
  <c r="BQ3" i="286"/>
  <c r="BQ3" i="285"/>
  <c r="BQ50" i="273"/>
  <c r="BQ3" i="278"/>
  <c r="BQ3" i="265"/>
  <c r="BQ3" i="288"/>
  <c r="BQ3" i="275"/>
  <c r="BQ3" i="280"/>
  <c r="BQ3" i="282"/>
  <c r="BR59" i="265"/>
  <c r="BR60" i="265" s="1"/>
  <c r="BS20" i="285"/>
  <c r="BS23" i="285" s="1"/>
  <c r="BU38" i="273"/>
  <c r="BV39" i="273" s="1"/>
  <c r="BV41" i="273" s="1"/>
  <c r="BU144" i="273"/>
  <c r="BU20" i="282"/>
  <c r="BU15" i="286"/>
  <c r="BU100" i="273"/>
  <c r="BV101" i="273" s="1"/>
  <c r="BV59" i="273" s="1"/>
  <c r="BR27" i="278"/>
  <c r="BR32" i="278" s="1"/>
  <c r="BR34" i="278" s="1"/>
  <c r="BV18" i="288"/>
  <c r="BV2" i="280"/>
  <c r="BV2" i="273"/>
  <c r="BV122" i="273"/>
  <c r="BV123" i="273" s="1"/>
  <c r="BV17" i="280" s="1"/>
  <c r="BV152" i="273"/>
  <c r="BV153" i="273" s="1"/>
  <c r="BV75" i="273"/>
  <c r="BV76" i="273" s="1"/>
  <c r="BV2" i="278"/>
  <c r="BV2" i="275"/>
  <c r="BV42" i="288"/>
  <c r="BV111" i="273"/>
  <c r="BV112" i="273" s="1"/>
  <c r="BV11" i="285" s="1"/>
  <c r="BV12" i="285" s="1"/>
  <c r="BV32" i="273"/>
  <c r="BV33" i="273" s="1"/>
  <c r="BV96" i="273"/>
  <c r="BV97" i="273" s="1"/>
  <c r="BV2" i="265"/>
  <c r="BV2" i="288"/>
  <c r="BV2" i="285"/>
  <c r="BV90" i="273"/>
  <c r="BV91" i="273" s="1"/>
  <c r="BV2" i="282"/>
  <c r="BV2" i="286"/>
  <c r="BW40" i="278" l="1"/>
  <c r="BV80" i="278"/>
  <c r="BV12" i="289"/>
  <c r="BV13" i="289" s="1"/>
  <c r="BV20" i="289" s="1"/>
  <c r="BW127" i="273"/>
  <c r="BW128" i="273" s="1"/>
  <c r="BW21" i="289" s="1"/>
  <c r="BW2" i="289"/>
  <c r="BU43" i="278"/>
  <c r="BU83" i="278"/>
  <c r="BU70" i="278"/>
  <c r="BU74" i="278"/>
  <c r="BV48" i="278"/>
  <c r="BV69" i="278"/>
  <c r="BR71" i="278"/>
  <c r="BR75" i="278" s="1"/>
  <c r="BQ54" i="278"/>
  <c r="AI52" i="278"/>
  <c r="AI55" i="278" s="1"/>
  <c r="AI76" i="278"/>
  <c r="AI77" i="278" s="1"/>
  <c r="AI31" i="265" s="1"/>
  <c r="BV24" i="280"/>
  <c r="BV59" i="278"/>
  <c r="BR62" i="278"/>
  <c r="BR53" i="278"/>
  <c r="BR49" i="278"/>
  <c r="BR50" i="278" s="1"/>
  <c r="BR50" i="288"/>
  <c r="BR51" i="288" s="1"/>
  <c r="BR54" i="288" s="1"/>
  <c r="BR57" i="288" s="1"/>
  <c r="BR64" i="288" s="1"/>
  <c r="BS157" i="273"/>
  <c r="BU20" i="275"/>
  <c r="BV17" i="275" s="1"/>
  <c r="BU85" i="280"/>
  <c r="BU25" i="280"/>
  <c r="BU26" i="280" s="1"/>
  <c r="BS27" i="278"/>
  <c r="BS32" i="278" s="1"/>
  <c r="BS34" i="278" s="1"/>
  <c r="BV38" i="273"/>
  <c r="BW39" i="273" s="1"/>
  <c r="BW41" i="273" s="1"/>
  <c r="BV144" i="273"/>
  <c r="BV81" i="280"/>
  <c r="BV82" i="280" s="1"/>
  <c r="BV106" i="280"/>
  <c r="BV107" i="280" s="1"/>
  <c r="BV109" i="280" s="1"/>
  <c r="BV156" i="273"/>
  <c r="BV138" i="280"/>
  <c r="BV67" i="280"/>
  <c r="BV26" i="282"/>
  <c r="BV13" i="288"/>
  <c r="BV18" i="285"/>
  <c r="BV84" i="282"/>
  <c r="BV38" i="288"/>
  <c r="BV32" i="286"/>
  <c r="BV57" i="273"/>
  <c r="BV73" i="282"/>
  <c r="BV61" i="288"/>
  <c r="BV20" i="286"/>
  <c r="BV79" i="273"/>
  <c r="BW80" i="273" s="1"/>
  <c r="BW58" i="273" s="1"/>
  <c r="BV55" i="288"/>
  <c r="BV43" i="286"/>
  <c r="BV15" i="275"/>
  <c r="BV20" i="275" s="1"/>
  <c r="BW17" i="275" s="1"/>
  <c r="BV100" i="273"/>
  <c r="BW101" i="273" s="1"/>
  <c r="BW59" i="273" s="1"/>
  <c r="BV15" i="286"/>
  <c r="BV20" i="282"/>
  <c r="BV155" i="273"/>
  <c r="BV33" i="278"/>
  <c r="BV41" i="278"/>
  <c r="BV42" i="278" s="1"/>
  <c r="BV12" i="278"/>
  <c r="BV134" i="273"/>
  <c r="BV56" i="288"/>
  <c r="BV145" i="273"/>
  <c r="BV20" i="278"/>
  <c r="BV139" i="273"/>
  <c r="BV13" i="285"/>
  <c r="BV13" i="265" s="1"/>
  <c r="BV22" i="285"/>
  <c r="BV49" i="280"/>
  <c r="BV76" i="288"/>
  <c r="BV77" i="288" s="1"/>
  <c r="BV79" i="288" s="1"/>
  <c r="BR9" i="265"/>
  <c r="BR11" i="265" s="1"/>
  <c r="BV42" i="273"/>
  <c r="BV4" i="289" s="1"/>
  <c r="BV52" i="273"/>
  <c r="BS59" i="265"/>
  <c r="BS60" i="265" s="1"/>
  <c r="BT20" i="285"/>
  <c r="BT23" i="285" s="1"/>
  <c r="AR19" i="282"/>
  <c r="AR21" i="282" s="1"/>
  <c r="CA10" i="273"/>
  <c r="BZ5" i="275"/>
  <c r="BZ13" i="273"/>
  <c r="BZ14" i="273" s="1"/>
  <c r="BZ5" i="273"/>
  <c r="BZ5" i="288"/>
  <c r="BZ5" i="280"/>
  <c r="BZ5" i="286"/>
  <c r="BZ5" i="282"/>
  <c r="BZ5" i="265"/>
  <c r="BZ5" i="278"/>
  <c r="BZ5" i="285"/>
  <c r="BX151" i="273"/>
  <c r="BX24" i="273"/>
  <c r="BX25" i="273" s="1"/>
  <c r="BU146" i="273"/>
  <c r="BT11" i="278"/>
  <c r="BT13" i="278" s="1"/>
  <c r="BT25" i="278" s="1"/>
  <c r="BU10" i="265"/>
  <c r="BU4" i="286"/>
  <c r="BU4" i="288"/>
  <c r="BU4" i="285"/>
  <c r="BU4" i="282"/>
  <c r="BU4" i="265"/>
  <c r="BU4" i="275"/>
  <c r="BU4" i="278"/>
  <c r="BU4" i="280"/>
  <c r="BU4" i="273"/>
  <c r="BR3" i="275"/>
  <c r="BR3" i="286"/>
  <c r="BR50" i="273"/>
  <c r="BR3" i="285"/>
  <c r="BR3" i="282"/>
  <c r="BR3" i="265"/>
  <c r="BR3" i="288"/>
  <c r="BR3" i="280"/>
  <c r="BR3" i="273"/>
  <c r="BR3" i="278"/>
  <c r="BT138" i="273"/>
  <c r="BU135" i="273"/>
  <c r="BW152" i="273"/>
  <c r="BW153" i="273" s="1"/>
  <c r="BW75" i="273"/>
  <c r="BW76" i="273" s="1"/>
  <c r="BW2" i="285"/>
  <c r="BW2" i="282"/>
  <c r="BW18" i="288"/>
  <c r="BW2" i="286"/>
  <c r="BW2" i="288"/>
  <c r="BW90" i="273"/>
  <c r="BW91" i="273" s="1"/>
  <c r="BW2" i="275"/>
  <c r="BW2" i="280"/>
  <c r="BW122" i="273"/>
  <c r="BW123" i="273" s="1"/>
  <c r="BW17" i="280" s="1"/>
  <c r="BW42" i="288"/>
  <c r="BW111" i="273"/>
  <c r="BW112" i="273" s="1"/>
  <c r="BW11" i="285" s="1"/>
  <c r="BW12" i="285" s="1"/>
  <c r="BW32" i="273"/>
  <c r="BW33" i="273" s="1"/>
  <c r="BW96" i="273"/>
  <c r="BW97" i="273" s="1"/>
  <c r="BW2" i="265"/>
  <c r="BW2" i="273"/>
  <c r="BW2" i="278"/>
  <c r="BY19" i="273"/>
  <c r="BY20" i="273" s="1"/>
  <c r="BY56" i="273"/>
  <c r="BY12" i="288"/>
  <c r="BY37" i="273"/>
  <c r="BY47" i="273"/>
  <c r="BY48" i="273" s="1"/>
  <c r="BY51" i="273" s="1"/>
  <c r="BY37" i="288"/>
  <c r="BT19" i="278"/>
  <c r="BT21" i="278" s="1"/>
  <c r="BT26" i="278" s="1"/>
  <c r="BU140" i="273"/>
  <c r="BS66" i="273"/>
  <c r="BS67" i="273" s="1"/>
  <c r="BS3" i="289" s="1"/>
  <c r="BT60" i="273"/>
  <c r="BQ42" i="282"/>
  <c r="BQ14" i="265"/>
  <c r="BX40" i="278" l="1"/>
  <c r="BW80" i="278"/>
  <c r="BW12" i="289"/>
  <c r="BW13" i="289" s="1"/>
  <c r="BW20" i="289" s="1"/>
  <c r="BX127" i="273"/>
  <c r="BX128" i="273" s="1"/>
  <c r="BX21" i="289" s="1"/>
  <c r="BX2" i="289"/>
  <c r="BW48" i="278"/>
  <c r="BW69" i="278"/>
  <c r="BV43" i="278"/>
  <c r="BV83" i="278"/>
  <c r="BV74" i="278"/>
  <c r="BV70" i="278"/>
  <c r="AI84" i="278"/>
  <c r="AI85" i="278" s="1"/>
  <c r="AI63" i="278"/>
  <c r="AI64" i="278" s="1"/>
  <c r="AI30" i="265"/>
  <c r="BS71" i="278"/>
  <c r="BS75" i="278" s="1"/>
  <c r="BR54" i="278"/>
  <c r="BW24" i="280"/>
  <c r="BW59" i="278"/>
  <c r="BS9" i="265"/>
  <c r="BS11" i="265" s="1"/>
  <c r="BS42" i="282" s="1"/>
  <c r="BS62" i="278"/>
  <c r="BS53" i="278"/>
  <c r="BS49" i="278"/>
  <c r="BS50" i="278" s="1"/>
  <c r="BT157" i="273"/>
  <c r="BS50" i="288"/>
  <c r="BS51" i="288" s="1"/>
  <c r="BS54" i="288" s="1"/>
  <c r="BS57" i="288" s="1"/>
  <c r="BS64" i="288" s="1"/>
  <c r="BU29" i="280"/>
  <c r="BV85" i="280"/>
  <c r="BV25" i="280"/>
  <c r="BV26" i="280" s="1"/>
  <c r="BW138" i="280"/>
  <c r="BW67" i="280"/>
  <c r="BW73" i="282"/>
  <c r="BW55" i="288"/>
  <c r="BW43" i="286"/>
  <c r="BW79" i="273"/>
  <c r="BX80" i="273" s="1"/>
  <c r="BX58" i="273" s="1"/>
  <c r="BW61" i="288"/>
  <c r="BW20" i="286"/>
  <c r="BW15" i="275"/>
  <c r="BW20" i="275" s="1"/>
  <c r="BX17" i="275" s="1"/>
  <c r="BW84" i="282"/>
  <c r="BW38" i="288"/>
  <c r="BW32" i="286"/>
  <c r="BW57" i="273"/>
  <c r="BW26" i="282"/>
  <c r="BW13" i="288"/>
  <c r="BW18" i="285"/>
  <c r="BS3" i="286"/>
  <c r="BS3" i="282"/>
  <c r="BS3" i="278"/>
  <c r="BS3" i="275"/>
  <c r="BS3" i="288"/>
  <c r="BS3" i="285"/>
  <c r="BS50" i="273"/>
  <c r="BS3" i="265"/>
  <c r="BS3" i="280"/>
  <c r="BS3" i="273"/>
  <c r="BT66" i="273"/>
  <c r="BT67" i="273" s="1"/>
  <c r="BT3" i="289" s="1"/>
  <c r="BU60" i="273"/>
  <c r="BY24" i="273"/>
  <c r="BY25" i="273" s="1"/>
  <c r="BY151" i="273"/>
  <c r="BW20" i="278"/>
  <c r="BW139" i="273"/>
  <c r="BW155" i="273"/>
  <c r="BW145" i="273"/>
  <c r="BW56" i="288"/>
  <c r="BW12" i="278"/>
  <c r="BW134" i="273"/>
  <c r="BW33" i="278"/>
  <c r="BW41" i="278"/>
  <c r="BW42" i="278" s="1"/>
  <c r="BW13" i="285"/>
  <c r="BW13" i="265" s="1"/>
  <c r="BW22" i="285"/>
  <c r="BW49" i="280"/>
  <c r="BW76" i="288"/>
  <c r="BW77" i="288" s="1"/>
  <c r="BW79" i="288" s="1"/>
  <c r="BW81" i="280"/>
  <c r="BW82" i="280" s="1"/>
  <c r="BW106" i="280"/>
  <c r="BW107" i="280" s="1"/>
  <c r="BW109" i="280" s="1"/>
  <c r="BW156" i="273"/>
  <c r="BU138" i="273"/>
  <c r="BV135" i="273"/>
  <c r="BT27" i="278"/>
  <c r="BT32" i="278" s="1"/>
  <c r="BT34" i="278" s="1"/>
  <c r="BX111" i="273"/>
  <c r="BX112" i="273" s="1"/>
  <c r="BX11" i="285" s="1"/>
  <c r="BX12" i="285" s="1"/>
  <c r="BX32" i="273"/>
  <c r="BX33" i="273" s="1"/>
  <c r="BX96" i="273"/>
  <c r="BX97" i="273" s="1"/>
  <c r="BX2" i="265"/>
  <c r="BX2" i="275"/>
  <c r="BX2" i="273"/>
  <c r="BX75" i="273"/>
  <c r="BX76" i="273" s="1"/>
  <c r="BX2" i="278"/>
  <c r="BX2" i="286"/>
  <c r="BX122" i="273"/>
  <c r="BX123" i="273" s="1"/>
  <c r="BX17" i="280" s="1"/>
  <c r="BX152" i="273"/>
  <c r="BX153" i="273" s="1"/>
  <c r="BX18" i="288"/>
  <c r="BX2" i="280"/>
  <c r="BX2" i="288"/>
  <c r="BX42" i="288"/>
  <c r="BX90" i="273"/>
  <c r="BX91" i="273" s="1"/>
  <c r="BX2" i="282"/>
  <c r="BX2" i="285"/>
  <c r="BT59" i="265"/>
  <c r="BT60" i="265" s="1"/>
  <c r="BU20" i="285"/>
  <c r="BU23" i="285" s="1"/>
  <c r="BR42" i="282"/>
  <c r="BR14" i="265"/>
  <c r="BW42" i="273"/>
  <c r="BW4" i="289" s="1"/>
  <c r="BW52" i="273"/>
  <c r="BV140" i="273"/>
  <c r="BU19" i="278"/>
  <c r="BU21" i="278" s="1"/>
  <c r="BU26" i="278" s="1"/>
  <c r="BW38" i="273"/>
  <c r="BX39" i="273" s="1"/>
  <c r="BX41" i="273" s="1"/>
  <c r="BW144" i="273"/>
  <c r="BW20" i="282"/>
  <c r="BW100" i="273"/>
  <c r="BX101" i="273" s="1"/>
  <c r="BX59" i="273" s="1"/>
  <c r="BW15" i="286"/>
  <c r="BV146" i="273"/>
  <c r="BU11" i="278"/>
  <c r="BU13" i="278" s="1"/>
  <c r="BU25" i="278" s="1"/>
  <c r="BZ37" i="273"/>
  <c r="BZ47" i="273"/>
  <c r="BZ48" i="273" s="1"/>
  <c r="BZ51" i="273" s="1"/>
  <c r="BZ56" i="273"/>
  <c r="BZ19" i="273"/>
  <c r="BZ20" i="273" s="1"/>
  <c r="BZ37" i="288"/>
  <c r="BZ12" i="288"/>
  <c r="CA13" i="273"/>
  <c r="CA14" i="273" s="1"/>
  <c r="CA5" i="275"/>
  <c r="CA5" i="288"/>
  <c r="CA5" i="278"/>
  <c r="CB10" i="273"/>
  <c r="CA5" i="282"/>
  <c r="CA5" i="285"/>
  <c r="CA5" i="273"/>
  <c r="CA5" i="286"/>
  <c r="CA5" i="280"/>
  <c r="CA5" i="265"/>
  <c r="AR30" i="282"/>
  <c r="AR31" i="282" s="1"/>
  <c r="AS28" i="282" s="1"/>
  <c r="AR43" i="282"/>
  <c r="BV4" i="265"/>
  <c r="BV4" i="285"/>
  <c r="BV4" i="286"/>
  <c r="BV4" i="282"/>
  <c r="BV4" i="278"/>
  <c r="BV4" i="280"/>
  <c r="BV4" i="288"/>
  <c r="BV4" i="275"/>
  <c r="BV4" i="273"/>
  <c r="BV10" i="265"/>
  <c r="BS14" i="265" l="1"/>
  <c r="BX80" i="278"/>
  <c r="BX12" i="289"/>
  <c r="BX13" i="289" s="1"/>
  <c r="BX20" i="289" s="1"/>
  <c r="BY40" i="278" s="1"/>
  <c r="BY127" i="273"/>
  <c r="BY128" i="273" s="1"/>
  <c r="BY21" i="289" s="1"/>
  <c r="BY2" i="289"/>
  <c r="BW43" i="278"/>
  <c r="BW83" i="278"/>
  <c r="BW70" i="278"/>
  <c r="BW74" i="278"/>
  <c r="BX48" i="278"/>
  <c r="BX69" i="278"/>
  <c r="AJ82" i="278"/>
  <c r="AJ73" i="278" s="1"/>
  <c r="AI69" i="265"/>
  <c r="BS54" i="278"/>
  <c r="AI64" i="265"/>
  <c r="AJ61" i="278"/>
  <c r="BT71" i="278"/>
  <c r="BT75" i="278" s="1"/>
  <c r="BX24" i="280"/>
  <c r="BX59" i="278"/>
  <c r="BT62" i="278"/>
  <c r="BT49" i="278"/>
  <c r="BT50" i="278" s="1"/>
  <c r="BT53" i="278"/>
  <c r="BU157" i="273"/>
  <c r="BT50" i="288"/>
  <c r="BT51" i="288" s="1"/>
  <c r="BT54" i="288" s="1"/>
  <c r="BT57" i="288" s="1"/>
  <c r="BT64" i="288" s="1"/>
  <c r="BU27" i="278"/>
  <c r="BU32" i="278" s="1"/>
  <c r="BU34" i="278" s="1"/>
  <c r="BU9" i="265" s="1"/>
  <c r="BU11" i="265" s="1"/>
  <c r="BV29" i="280"/>
  <c r="BW85" i="280"/>
  <c r="BW25" i="280"/>
  <c r="BW26" i="280" s="1"/>
  <c r="CC10" i="273"/>
  <c r="CB5" i="278"/>
  <c r="CB13" i="273"/>
  <c r="CB14" i="273" s="1"/>
  <c r="CB5" i="286"/>
  <c r="CB5" i="288"/>
  <c r="CB5" i="273"/>
  <c r="CB5" i="282"/>
  <c r="CB5" i="265"/>
  <c r="CB5" i="275"/>
  <c r="CB5" i="280"/>
  <c r="CB5" i="285"/>
  <c r="CA19" i="273"/>
  <c r="CA20" i="273" s="1"/>
  <c r="CA37" i="288"/>
  <c r="CA12" i="288"/>
  <c r="CA56" i="273"/>
  <c r="CA47" i="273"/>
  <c r="CA48" i="273" s="1"/>
  <c r="CA51" i="273" s="1"/>
  <c r="CA37" i="273"/>
  <c r="BX67" i="280"/>
  <c r="BX138" i="280"/>
  <c r="BX84" i="282"/>
  <c r="BX38" i="288"/>
  <c r="BX32" i="286"/>
  <c r="BX57" i="273"/>
  <c r="BX73" i="282"/>
  <c r="BX61" i="288"/>
  <c r="BX20" i="286"/>
  <c r="BX79" i="273"/>
  <c r="BY80" i="273" s="1"/>
  <c r="BY58" i="273" s="1"/>
  <c r="BX55" i="288"/>
  <c r="BX43" i="286"/>
  <c r="BX15" i="275"/>
  <c r="BX20" i="275" s="1"/>
  <c r="BY17" i="275" s="1"/>
  <c r="BX26" i="282"/>
  <c r="BX13" i="288"/>
  <c r="BX18" i="285"/>
  <c r="AS19" i="282"/>
  <c r="AS21" i="282" s="1"/>
  <c r="BZ24" i="273"/>
  <c r="BZ25" i="273" s="1"/>
  <c r="BZ151" i="273"/>
  <c r="BW146" i="273"/>
  <c r="BV11" i="278"/>
  <c r="BV13" i="278" s="1"/>
  <c r="BV25" i="278" s="1"/>
  <c r="BX52" i="273"/>
  <c r="BX42" i="273"/>
  <c r="BX4" i="289" s="1"/>
  <c r="BW4" i="275"/>
  <c r="BW4" i="282"/>
  <c r="BW4" i="288"/>
  <c r="BW4" i="273"/>
  <c r="BW4" i="265"/>
  <c r="BW4" i="285"/>
  <c r="BW4" i="280"/>
  <c r="BW4" i="286"/>
  <c r="BW4" i="278"/>
  <c r="BU59" i="265"/>
  <c r="BU60" i="265" s="1"/>
  <c r="BV20" i="285"/>
  <c r="BV23" i="285" s="1"/>
  <c r="BX81" i="280"/>
  <c r="BX82" i="280" s="1"/>
  <c r="BX106" i="280"/>
  <c r="BX107" i="280" s="1"/>
  <c r="BX109" i="280" s="1"/>
  <c r="BX156" i="273"/>
  <c r="BX56" i="288"/>
  <c r="BX145" i="273"/>
  <c r="BX20" i="278"/>
  <c r="BX139" i="273"/>
  <c r="BX155" i="273"/>
  <c r="BX33" i="278"/>
  <c r="BX41" i="278"/>
  <c r="BX42" i="278" s="1"/>
  <c r="BX12" i="278"/>
  <c r="BX134" i="273"/>
  <c r="BX13" i="285"/>
  <c r="BX13" i="265" s="1"/>
  <c r="BX22" i="285"/>
  <c r="BV138" i="273"/>
  <c r="BW135" i="273"/>
  <c r="BT50" i="273"/>
  <c r="BT3" i="288"/>
  <c r="BT3" i="285"/>
  <c r="BT3" i="282"/>
  <c r="BT3" i="265"/>
  <c r="BT3" i="275"/>
  <c r="BT3" i="278"/>
  <c r="BT3" i="273"/>
  <c r="BT3" i="280"/>
  <c r="BT3" i="286"/>
  <c r="BV19" i="278"/>
  <c r="BV21" i="278" s="1"/>
  <c r="BV26" i="278" s="1"/>
  <c r="BW140" i="273"/>
  <c r="BX15" i="286"/>
  <c r="BX100" i="273"/>
  <c r="BY101" i="273" s="1"/>
  <c r="BY59" i="273" s="1"/>
  <c r="BX20" i="282"/>
  <c r="BX49" i="280"/>
  <c r="BX76" i="288"/>
  <c r="BX77" i="288" s="1"/>
  <c r="BX79" i="288" s="1"/>
  <c r="BX38" i="273"/>
  <c r="BY39" i="273" s="1"/>
  <c r="BY41" i="273" s="1"/>
  <c r="BX144" i="273"/>
  <c r="BT9" i="265"/>
  <c r="BT11" i="265" s="1"/>
  <c r="BW10" i="265"/>
  <c r="BY152" i="273"/>
  <c r="BY153" i="273" s="1"/>
  <c r="BY18" i="288"/>
  <c r="BY2" i="275"/>
  <c r="BY2" i="280"/>
  <c r="BY122" i="273"/>
  <c r="BY123" i="273" s="1"/>
  <c r="BY17" i="280" s="1"/>
  <c r="BY42" i="288"/>
  <c r="BY90" i="273"/>
  <c r="BY91" i="273" s="1"/>
  <c r="BY2" i="288"/>
  <c r="BY2" i="273"/>
  <c r="BY111" i="273"/>
  <c r="BY112" i="273" s="1"/>
  <c r="BY11" i="285" s="1"/>
  <c r="BY12" i="285" s="1"/>
  <c r="BY32" i="273"/>
  <c r="BY33" i="273" s="1"/>
  <c r="BY96" i="273"/>
  <c r="BY97" i="273" s="1"/>
  <c r="BY2" i="265"/>
  <c r="BY2" i="285"/>
  <c r="BY2" i="278"/>
  <c r="BY75" i="273"/>
  <c r="BY2" i="286"/>
  <c r="BY2" i="282"/>
  <c r="BU66" i="273"/>
  <c r="BU67" i="273" s="1"/>
  <c r="BU3" i="289" s="1"/>
  <c r="BV60" i="273"/>
  <c r="BZ40" i="278" l="1"/>
  <c r="BZ127" i="273"/>
  <c r="BZ128" i="273" s="1"/>
  <c r="BZ21" i="289" s="1"/>
  <c r="BZ2" i="289"/>
  <c r="BY48" i="278"/>
  <c r="BY69" i="278"/>
  <c r="BX43" i="278"/>
  <c r="BX10" i="265" s="1"/>
  <c r="BX83" i="278"/>
  <c r="BX74" i="278"/>
  <c r="BX70" i="278"/>
  <c r="AJ52" i="278"/>
  <c r="AJ55" i="278" s="1"/>
  <c r="AJ76" i="278"/>
  <c r="AJ77" i="278" s="1"/>
  <c r="AJ31" i="265" s="1"/>
  <c r="BU71" i="278"/>
  <c r="BU75" i="278" s="1"/>
  <c r="BT54" i="278"/>
  <c r="BU62" i="278"/>
  <c r="BU53" i="278"/>
  <c r="BU49" i="278"/>
  <c r="BU50" i="278" s="1"/>
  <c r="BV157" i="273"/>
  <c r="BU50" i="288"/>
  <c r="BU51" i="288" s="1"/>
  <c r="BU54" i="288" s="1"/>
  <c r="BU57" i="288" s="1"/>
  <c r="BU64" i="288" s="1"/>
  <c r="BW29" i="280"/>
  <c r="BX85" i="280"/>
  <c r="BX25" i="280"/>
  <c r="BX26" i="280" s="1"/>
  <c r="BX29" i="280" s="1"/>
  <c r="BY38" i="273"/>
  <c r="BZ39" i="273" s="1"/>
  <c r="BZ41" i="273" s="1"/>
  <c r="BY144" i="273"/>
  <c r="BY20" i="282"/>
  <c r="BY100" i="273"/>
  <c r="BZ101" i="273" s="1"/>
  <c r="BZ59" i="273" s="1"/>
  <c r="BY15" i="286"/>
  <c r="BT14" i="265"/>
  <c r="BT42" i="282"/>
  <c r="BW19" i="278"/>
  <c r="BW21" i="278" s="1"/>
  <c r="BW26" i="278" s="1"/>
  <c r="BX140" i="273"/>
  <c r="BX135" i="273"/>
  <c r="BW138" i="273"/>
  <c r="BV59" i="265"/>
  <c r="BV60" i="265" s="1"/>
  <c r="BW20" i="285"/>
  <c r="BW23" i="285" s="1"/>
  <c r="BW11" i="278"/>
  <c r="BW13" i="278" s="1"/>
  <c r="BW25" i="278" s="1"/>
  <c r="BW27" i="278" s="1"/>
  <c r="BW32" i="278" s="1"/>
  <c r="BW34" i="278" s="1"/>
  <c r="BX146" i="273"/>
  <c r="BZ42" i="288"/>
  <c r="BZ90" i="273"/>
  <c r="BZ91" i="273" s="1"/>
  <c r="BZ2" i="288"/>
  <c r="BZ2" i="273"/>
  <c r="BZ122" i="273"/>
  <c r="BZ123" i="273" s="1"/>
  <c r="BZ17" i="280" s="1"/>
  <c r="BZ152" i="273"/>
  <c r="BZ153" i="273" s="1"/>
  <c r="BZ18" i="288"/>
  <c r="BZ2" i="275"/>
  <c r="BZ2" i="280"/>
  <c r="BZ75" i="273"/>
  <c r="BZ2" i="286"/>
  <c r="BZ2" i="282"/>
  <c r="BZ111" i="273"/>
  <c r="BZ112" i="273" s="1"/>
  <c r="BZ11" i="285" s="1"/>
  <c r="BZ12" i="285" s="1"/>
  <c r="BZ96" i="273"/>
  <c r="BZ97" i="273" s="1"/>
  <c r="BZ32" i="273"/>
  <c r="BZ33" i="273" s="1"/>
  <c r="BZ2" i="265"/>
  <c r="BZ2" i="285"/>
  <c r="BZ2" i="278"/>
  <c r="CA151" i="273"/>
  <c r="CA24" i="273"/>
  <c r="CA25" i="273" s="1"/>
  <c r="BW60" i="273"/>
  <c r="BV66" i="273"/>
  <c r="BV67" i="273" s="1"/>
  <c r="BV3" i="289" s="1"/>
  <c r="BY49" i="280"/>
  <c r="BY76" i="288"/>
  <c r="BY77" i="288" s="1"/>
  <c r="BY79" i="288" s="1"/>
  <c r="BY81" i="280"/>
  <c r="BY82" i="280" s="1"/>
  <c r="BY106" i="280"/>
  <c r="BY107" i="280" s="1"/>
  <c r="BY109" i="280" s="1"/>
  <c r="BY156" i="273"/>
  <c r="BU3" i="286"/>
  <c r="BU50" i="273"/>
  <c r="BU3" i="282"/>
  <c r="BU3" i="278"/>
  <c r="BU3" i="280"/>
  <c r="BU3" i="265"/>
  <c r="BU3" i="288"/>
  <c r="BU3" i="275"/>
  <c r="BU3" i="285"/>
  <c r="BU3" i="273"/>
  <c r="BZ76" i="273"/>
  <c r="BY33" i="278"/>
  <c r="BY41" i="278"/>
  <c r="BY42" i="278" s="1"/>
  <c r="BY20" i="278"/>
  <c r="BY139" i="273"/>
  <c r="BY155" i="273"/>
  <c r="BY145" i="273"/>
  <c r="BY56" i="288"/>
  <c r="BY12" i="278"/>
  <c r="BY134" i="273"/>
  <c r="BY22" i="285"/>
  <c r="BY13" i="285"/>
  <c r="BY13" i="265" s="1"/>
  <c r="BY42" i="273"/>
  <c r="BY4" i="289" s="1"/>
  <c r="BY52" i="273"/>
  <c r="BU42" i="282"/>
  <c r="BU14" i="265"/>
  <c r="BY76" i="273"/>
  <c r="BX4" i="286"/>
  <c r="BX4" i="288"/>
  <c r="BX4" i="275"/>
  <c r="BX4" i="280"/>
  <c r="BX4" i="265"/>
  <c r="BX4" i="273"/>
  <c r="BX4" i="278"/>
  <c r="BX4" i="285"/>
  <c r="BX4" i="282"/>
  <c r="BV27" i="278"/>
  <c r="BV32" i="278" s="1"/>
  <c r="BV34" i="278" s="1"/>
  <c r="AS30" i="282"/>
  <c r="AS31" i="282" s="1"/>
  <c r="AT28" i="282" s="1"/>
  <c r="AS43" i="282"/>
  <c r="CB47" i="273"/>
  <c r="CB48" i="273" s="1"/>
  <c r="CB51" i="273" s="1"/>
  <c r="CB37" i="288"/>
  <c r="CB37" i="273"/>
  <c r="CB19" i="273"/>
  <c r="CB20" i="273" s="1"/>
  <c r="CB56" i="273"/>
  <c r="CB12" i="288"/>
  <c r="CC5" i="286"/>
  <c r="CC5" i="280"/>
  <c r="CC5" i="285"/>
  <c r="CC5" i="282"/>
  <c r="CC5" i="278"/>
  <c r="CC5" i="275"/>
  <c r="CC5" i="288"/>
  <c r="CD10" i="273"/>
  <c r="CC5" i="273"/>
  <c r="CC13" i="273"/>
  <c r="CC14" i="273" s="1"/>
  <c r="CC5" i="265"/>
  <c r="CA40" i="278" l="1"/>
  <c r="BY80" i="278"/>
  <c r="BY12" i="289"/>
  <c r="BY13" i="289" s="1"/>
  <c r="BY20" i="289" s="1"/>
  <c r="BZ80" i="278"/>
  <c r="BZ12" i="289"/>
  <c r="BZ13" i="289" s="1"/>
  <c r="BZ20" i="289" s="1"/>
  <c r="CA127" i="273"/>
  <c r="CA128" i="273" s="1"/>
  <c r="CA21" i="289" s="1"/>
  <c r="CA2" i="289"/>
  <c r="BY43" i="278"/>
  <c r="BY83" i="278"/>
  <c r="BY70" i="278"/>
  <c r="BY74" i="278"/>
  <c r="BZ48" i="278"/>
  <c r="BZ69" i="278"/>
  <c r="AJ84" i="278"/>
  <c r="AJ85" i="278" s="1"/>
  <c r="BV71" i="278"/>
  <c r="BV75" i="278" s="1"/>
  <c r="BU54" i="278"/>
  <c r="BW71" i="278"/>
  <c r="BW75" i="278" s="1"/>
  <c r="AJ63" i="278"/>
  <c r="AJ64" i="278" s="1"/>
  <c r="AJ30" i="265"/>
  <c r="BY24" i="280"/>
  <c r="BY59" i="278"/>
  <c r="BZ24" i="280"/>
  <c r="BZ59" i="278"/>
  <c r="BV62" i="278"/>
  <c r="BV53" i="278"/>
  <c r="BV49" i="278"/>
  <c r="BV50" i="278" s="1"/>
  <c r="BW62" i="278"/>
  <c r="BW53" i="278"/>
  <c r="BW49" i="278"/>
  <c r="BW50" i="278" s="1"/>
  <c r="BW157" i="273"/>
  <c r="BV50" i="288"/>
  <c r="BV51" i="288" s="1"/>
  <c r="BV54" i="288" s="1"/>
  <c r="BV57" i="288" s="1"/>
  <c r="BV64" i="288" s="1"/>
  <c r="BY85" i="280"/>
  <c r="BY25" i="280"/>
  <c r="AT19" i="282"/>
  <c r="AT21" i="282" s="1"/>
  <c r="BV9" i="265"/>
  <c r="BV11" i="265" s="1"/>
  <c r="BY138" i="280"/>
  <c r="BY67" i="280"/>
  <c r="BY55" i="288"/>
  <c r="BY43" i="286"/>
  <c r="BY79" i="273"/>
  <c r="BZ80" i="273" s="1"/>
  <c r="BZ58" i="273" s="1"/>
  <c r="BY84" i="282"/>
  <c r="BY13" i="288"/>
  <c r="BY18" i="285"/>
  <c r="BY26" i="282"/>
  <c r="BY38" i="288"/>
  <c r="BY32" i="286"/>
  <c r="BY57" i="273"/>
  <c r="BY73" i="282"/>
  <c r="BY61" i="288"/>
  <c r="BY20" i="286"/>
  <c r="BY15" i="275"/>
  <c r="BY20" i="275" s="1"/>
  <c r="BZ17" i="275" s="1"/>
  <c r="BW66" i="273"/>
  <c r="BW67" i="273" s="1"/>
  <c r="BW3" i="289" s="1"/>
  <c r="BX60" i="273"/>
  <c r="BZ20" i="278"/>
  <c r="BZ139" i="273"/>
  <c r="BZ155" i="273"/>
  <c r="BZ33" i="278"/>
  <c r="BZ41" i="278"/>
  <c r="BZ42" i="278" s="1"/>
  <c r="BZ12" i="278"/>
  <c r="BZ134" i="273"/>
  <c r="BZ56" i="288"/>
  <c r="BZ145" i="273"/>
  <c r="BZ81" i="280"/>
  <c r="BZ82" i="280" s="1"/>
  <c r="BZ106" i="280"/>
  <c r="BZ107" i="280" s="1"/>
  <c r="BZ109" i="280" s="1"/>
  <c r="BZ156" i="273"/>
  <c r="BZ15" i="286"/>
  <c r="BZ20" i="282"/>
  <c r="BZ100" i="273"/>
  <c r="CA101" i="273" s="1"/>
  <c r="CA59" i="273" s="1"/>
  <c r="BY146" i="273"/>
  <c r="BX11" i="278"/>
  <c r="BX13" i="278" s="1"/>
  <c r="BX25" i="278" s="1"/>
  <c r="BX19" i="278"/>
  <c r="BX21" i="278" s="1"/>
  <c r="BX26" i="278" s="1"/>
  <c r="BY140" i="273"/>
  <c r="BZ42" i="273"/>
  <c r="BZ4" i="289" s="1"/>
  <c r="BZ52" i="273"/>
  <c r="CC37" i="273"/>
  <c r="CC47" i="273"/>
  <c r="CC48" i="273" s="1"/>
  <c r="CC51" i="273" s="1"/>
  <c r="CC37" i="288"/>
  <c r="CC19" i="273"/>
  <c r="CC20" i="273" s="1"/>
  <c r="CC56" i="273"/>
  <c r="CC12" i="288"/>
  <c r="CD13" i="273"/>
  <c r="CD14" i="273" s="1"/>
  <c r="CD5" i="288"/>
  <c r="CD5" i="265"/>
  <c r="CD5" i="273"/>
  <c r="CE10" i="273"/>
  <c r="CD5" i="280"/>
  <c r="CD5" i="275"/>
  <c r="CD5" i="285"/>
  <c r="CD5" i="278"/>
  <c r="CD5" i="282"/>
  <c r="CD5" i="286"/>
  <c r="CB151" i="273"/>
  <c r="CB24" i="273"/>
  <c r="CB25" i="273" s="1"/>
  <c r="BY4" i="286"/>
  <c r="BY4" i="278"/>
  <c r="BY4" i="275"/>
  <c r="BY4" i="282"/>
  <c r="BY4" i="265"/>
  <c r="BY4" i="273"/>
  <c r="BY4" i="280"/>
  <c r="BY4" i="285"/>
  <c r="BY4" i="288"/>
  <c r="BY10" i="265"/>
  <c r="BZ138" i="280"/>
  <c r="BZ67" i="280"/>
  <c r="BZ73" i="282"/>
  <c r="BZ55" i="288"/>
  <c r="BZ43" i="286"/>
  <c r="BZ79" i="273"/>
  <c r="CA80" i="273" s="1"/>
  <c r="CA58" i="273" s="1"/>
  <c r="BZ61" i="288"/>
  <c r="BZ32" i="286"/>
  <c r="BZ15" i="275"/>
  <c r="BZ20" i="275" s="1"/>
  <c r="CA17" i="275" s="1"/>
  <c r="BZ84" i="282"/>
  <c r="BZ13" i="288"/>
  <c r="BZ18" i="285"/>
  <c r="BZ26" i="282"/>
  <c r="BZ38" i="288"/>
  <c r="BZ20" i="286"/>
  <c r="BZ57" i="273"/>
  <c r="BV3" i="285"/>
  <c r="BV3" i="275"/>
  <c r="BV3" i="273"/>
  <c r="BV50" i="273"/>
  <c r="BV3" i="288"/>
  <c r="BV3" i="280"/>
  <c r="BV3" i="286"/>
  <c r="BV3" i="282"/>
  <c r="BV3" i="265"/>
  <c r="BV3" i="278"/>
  <c r="CA122" i="273"/>
  <c r="CA123" i="273" s="1"/>
  <c r="CA17" i="280" s="1"/>
  <c r="CA42" i="288"/>
  <c r="CA111" i="273"/>
  <c r="CA112" i="273" s="1"/>
  <c r="CA11" i="285" s="1"/>
  <c r="CA12" i="285" s="1"/>
  <c r="CA32" i="273"/>
  <c r="CA33" i="273" s="1"/>
  <c r="CA90" i="273"/>
  <c r="CA91" i="273" s="1"/>
  <c r="CA2" i="288"/>
  <c r="CA2" i="286"/>
  <c r="CA152" i="273"/>
  <c r="CA153" i="273" s="1"/>
  <c r="CA18" i="288"/>
  <c r="CA2" i="282"/>
  <c r="CA2" i="273"/>
  <c r="CA75" i="273"/>
  <c r="CA2" i="280"/>
  <c r="CA2" i="275"/>
  <c r="CA96" i="273"/>
  <c r="CA97" i="273" s="1"/>
  <c r="CA2" i="265"/>
  <c r="CA2" i="278"/>
  <c r="CA2" i="285"/>
  <c r="BZ144" i="273"/>
  <c r="BZ38" i="273"/>
  <c r="CA39" i="273" s="1"/>
  <c r="CA41" i="273" s="1"/>
  <c r="BZ13" i="285"/>
  <c r="BZ13" i="265" s="1"/>
  <c r="BZ22" i="285"/>
  <c r="BZ49" i="280"/>
  <c r="BZ76" i="288"/>
  <c r="BZ77" i="288" s="1"/>
  <c r="BZ79" i="288" s="1"/>
  <c r="BW9" i="265"/>
  <c r="BW11" i="265" s="1"/>
  <c r="BW59" i="265"/>
  <c r="BW60" i="265" s="1"/>
  <c r="BX20" i="285"/>
  <c r="BX23" i="285" s="1"/>
  <c r="BX138" i="273"/>
  <c r="BY135" i="273"/>
  <c r="CB40" i="278" l="1"/>
  <c r="CB127" i="273"/>
  <c r="CB128" i="273" s="1"/>
  <c r="CB21" i="289" s="1"/>
  <c r="CB2" i="289"/>
  <c r="AK82" i="278"/>
  <c r="AK73" i="278" s="1"/>
  <c r="AJ69" i="265"/>
  <c r="CA48" i="278"/>
  <c r="CA69" i="278"/>
  <c r="BY26" i="280"/>
  <c r="BY29" i="280" s="1"/>
  <c r="BZ43" i="278"/>
  <c r="BZ10" i="265" s="1"/>
  <c r="BZ83" i="278"/>
  <c r="BZ74" i="278"/>
  <c r="BZ70" i="278"/>
  <c r="BW54" i="278"/>
  <c r="AJ64" i="265"/>
  <c r="AK61" i="278"/>
  <c r="BV54" i="278"/>
  <c r="BX157" i="273"/>
  <c r="BW50" i="288"/>
  <c r="BW51" i="288" s="1"/>
  <c r="BW54" i="288" s="1"/>
  <c r="BW57" i="288" s="1"/>
  <c r="BW64" i="288" s="1"/>
  <c r="BZ85" i="280"/>
  <c r="BZ25" i="280"/>
  <c r="BX59" i="265"/>
  <c r="BX60" i="265" s="1"/>
  <c r="BY20" i="285"/>
  <c r="BY23" i="285" s="1"/>
  <c r="BW42" i="282"/>
  <c r="BW14" i="265"/>
  <c r="CA42" i="273"/>
  <c r="CA4" i="289" s="1"/>
  <c r="CA52" i="273"/>
  <c r="CA81" i="280"/>
  <c r="CA82" i="280" s="1"/>
  <c r="CA106" i="280"/>
  <c r="CA107" i="280" s="1"/>
  <c r="CA109" i="280" s="1"/>
  <c r="CA156" i="273"/>
  <c r="CA144" i="273"/>
  <c r="CA38" i="273"/>
  <c r="CB39" i="273" s="1"/>
  <c r="CB41" i="273" s="1"/>
  <c r="CE5" i="265"/>
  <c r="CE13" i="273"/>
  <c r="CE14" i="273" s="1"/>
  <c r="CE5" i="285"/>
  <c r="CE5" i="288"/>
  <c r="CE5" i="275"/>
  <c r="CE5" i="280"/>
  <c r="CE5" i="286"/>
  <c r="CE5" i="282"/>
  <c r="CE5" i="278"/>
  <c r="CF10" i="273"/>
  <c r="CE5" i="273"/>
  <c r="CD12" i="288"/>
  <c r="CD19" i="273"/>
  <c r="CD20" i="273" s="1"/>
  <c r="CD47" i="273"/>
  <c r="CD48" i="273" s="1"/>
  <c r="CD51" i="273" s="1"/>
  <c r="CD37" i="273"/>
  <c r="CD37" i="288"/>
  <c r="CD56" i="273"/>
  <c r="BZ4" i="265"/>
  <c r="BZ4" i="285"/>
  <c r="BZ4" i="278"/>
  <c r="BZ4" i="286"/>
  <c r="BZ4" i="282"/>
  <c r="BZ4" i="275"/>
  <c r="BZ4" i="280"/>
  <c r="BZ4" i="288"/>
  <c r="BZ4" i="273"/>
  <c r="BX27" i="278"/>
  <c r="BX32" i="278" s="1"/>
  <c r="BX34" i="278" s="1"/>
  <c r="CA76" i="273"/>
  <c r="BX66" i="273"/>
  <c r="BX67" i="273" s="1"/>
  <c r="BX3" i="289" s="1"/>
  <c r="BY60" i="273"/>
  <c r="BV42" i="282"/>
  <c r="BV14" i="265"/>
  <c r="BZ135" i="273"/>
  <c r="BY138" i="273"/>
  <c r="CA41" i="278"/>
  <c r="CA42" i="278" s="1"/>
  <c r="CA155" i="273"/>
  <c r="CA12" i="278"/>
  <c r="CA20" i="278"/>
  <c r="CA145" i="273"/>
  <c r="CA33" i="278"/>
  <c r="CA56" i="288"/>
  <c r="CA139" i="273"/>
  <c r="CA134" i="273"/>
  <c r="CA15" i="286"/>
  <c r="CA20" i="282"/>
  <c r="CA100" i="273"/>
  <c r="CB101" i="273" s="1"/>
  <c r="CB59" i="273" s="1"/>
  <c r="CA22" i="285"/>
  <c r="CA13" i="285"/>
  <c r="CA13" i="265" s="1"/>
  <c r="CA49" i="280"/>
  <c r="CA76" i="288"/>
  <c r="CA77" i="288" s="1"/>
  <c r="CA79" i="288" s="1"/>
  <c r="CB122" i="273"/>
  <c r="CB123" i="273" s="1"/>
  <c r="CB17" i="280" s="1"/>
  <c r="CB152" i="273"/>
  <c r="CB153" i="273" s="1"/>
  <c r="CB75" i="273"/>
  <c r="CB2" i="286"/>
  <c r="CB2" i="282"/>
  <c r="CB18" i="288"/>
  <c r="CB2" i="275"/>
  <c r="CB2" i="280"/>
  <c r="CB90" i="273"/>
  <c r="CB91" i="273" s="1"/>
  <c r="CB2" i="288"/>
  <c r="CB2" i="273"/>
  <c r="CB42" i="288"/>
  <c r="CB111" i="273"/>
  <c r="CB112" i="273" s="1"/>
  <c r="CB11" i="285" s="1"/>
  <c r="CB12" i="285" s="1"/>
  <c r="CB32" i="273"/>
  <c r="CB33" i="273" s="1"/>
  <c r="CB96" i="273"/>
  <c r="CB97" i="273" s="1"/>
  <c r="CB2" i="265"/>
  <c r="CB2" i="285"/>
  <c r="CB2" i="278"/>
  <c r="CC24" i="273"/>
  <c r="CC25" i="273" s="1"/>
  <c r="CC151" i="273"/>
  <c r="BY19" i="278"/>
  <c r="BY21" i="278" s="1"/>
  <c r="BY26" i="278" s="1"/>
  <c r="BZ140" i="273"/>
  <c r="BY11" i="278"/>
  <c r="BY13" i="278" s="1"/>
  <c r="BY25" i="278" s="1"/>
  <c r="BZ146" i="273"/>
  <c r="BW3" i="278"/>
  <c r="BW50" i="273"/>
  <c r="BW3" i="273"/>
  <c r="BW3" i="265"/>
  <c r="BW3" i="280"/>
  <c r="BW3" i="286"/>
  <c r="BW3" i="282"/>
  <c r="BW3" i="275"/>
  <c r="BW3" i="288"/>
  <c r="BW3" i="285"/>
  <c r="AT30" i="282"/>
  <c r="AT31" i="282" s="1"/>
  <c r="AU28" i="282" s="1"/>
  <c r="AT43" i="282"/>
  <c r="CC127" i="273" l="1"/>
  <c r="CC128" i="273" s="1"/>
  <c r="CC21" i="289" s="1"/>
  <c r="CC2" i="289"/>
  <c r="CA80" i="278"/>
  <c r="CA12" i="289"/>
  <c r="CA13" i="289" s="1"/>
  <c r="CA20" i="289" s="1"/>
  <c r="CA43" i="278"/>
  <c r="CA83" i="278"/>
  <c r="CA70" i="278"/>
  <c r="CA74" i="278"/>
  <c r="BZ26" i="280"/>
  <c r="BZ29" i="280" s="1"/>
  <c r="CB48" i="278"/>
  <c r="CB69" i="278"/>
  <c r="BX71" i="278"/>
  <c r="BX75" i="278" s="1"/>
  <c r="AK52" i="278"/>
  <c r="AK55" i="278" s="1"/>
  <c r="AK76" i="278"/>
  <c r="AK77" i="278" s="1"/>
  <c r="AK31" i="265" s="1"/>
  <c r="CA24" i="280"/>
  <c r="CA59" i="278"/>
  <c r="BX62" i="278"/>
  <c r="BX49" i="278"/>
  <c r="BX50" i="278" s="1"/>
  <c r="BX53" i="278"/>
  <c r="BX50" i="288"/>
  <c r="BX51" i="288" s="1"/>
  <c r="BX54" i="288" s="1"/>
  <c r="BX57" i="288" s="1"/>
  <c r="BX64" i="288" s="1"/>
  <c r="BY157" i="273"/>
  <c r="CA85" i="280"/>
  <c r="CA25" i="280"/>
  <c r="CA26" i="280" s="1"/>
  <c r="CA29" i="280" s="1"/>
  <c r="AU19" i="282"/>
  <c r="AU21" i="282" s="1"/>
  <c r="CA146" i="273"/>
  <c r="BZ11" i="278"/>
  <c r="BZ13" i="278" s="1"/>
  <c r="BZ25" i="278" s="1"/>
  <c r="CB155" i="273"/>
  <c r="CB12" i="278"/>
  <c r="CB134" i="273"/>
  <c r="CB33" i="278"/>
  <c r="CB145" i="273"/>
  <c r="CB20" i="278"/>
  <c r="CB139" i="273"/>
  <c r="CB56" i="288"/>
  <c r="CB41" i="278"/>
  <c r="CB42" i="278" s="1"/>
  <c r="CB22" i="285"/>
  <c r="CB13" i="285"/>
  <c r="CB13" i="265" s="1"/>
  <c r="CB20" i="282"/>
  <c r="CB15" i="286"/>
  <c r="CB100" i="273"/>
  <c r="CC101" i="273" s="1"/>
  <c r="CC59" i="273" s="1"/>
  <c r="CB49" i="280"/>
  <c r="CB76" i="288"/>
  <c r="CB77" i="288" s="1"/>
  <c r="CB79" i="288" s="1"/>
  <c r="CA10" i="265"/>
  <c r="BX3" i="280"/>
  <c r="BX3" i="265"/>
  <c r="BX3" i="282"/>
  <c r="BX3" i="278"/>
  <c r="BX3" i="286"/>
  <c r="BX50" i="273"/>
  <c r="BX3" i="288"/>
  <c r="BX3" i="275"/>
  <c r="BX3" i="273"/>
  <c r="BX3" i="285"/>
  <c r="CA138" i="280"/>
  <c r="CA67" i="280"/>
  <c r="CA84" i="282"/>
  <c r="CA13" i="288"/>
  <c r="CA18" i="285"/>
  <c r="CA26" i="282"/>
  <c r="CA38" i="288"/>
  <c r="CA32" i="286"/>
  <c r="CA57" i="273"/>
  <c r="CA73" i="282"/>
  <c r="CA61" i="288"/>
  <c r="CA20" i="286"/>
  <c r="CA15" i="275"/>
  <c r="CA20" i="275" s="1"/>
  <c r="CB17" i="275" s="1"/>
  <c r="CA55" i="288"/>
  <c r="CA43" i="286"/>
  <c r="CA79" i="273"/>
  <c r="CB80" i="273" s="1"/>
  <c r="CB58" i="273" s="1"/>
  <c r="BX9" i="265"/>
  <c r="BX11" i="265" s="1"/>
  <c r="CD24" i="273"/>
  <c r="CD25" i="273" s="1"/>
  <c r="CD151" i="273"/>
  <c r="CB76" i="273"/>
  <c r="CA4" i="285"/>
  <c r="CA4" i="288"/>
  <c r="CA4" i="278"/>
  <c r="CA4" i="265"/>
  <c r="CA4" i="275"/>
  <c r="CA4" i="282"/>
  <c r="CA4" i="286"/>
  <c r="CA4" i="280"/>
  <c r="CA4" i="273"/>
  <c r="BZ20" i="285"/>
  <c r="BZ23" i="285" s="1"/>
  <c r="BY59" i="265"/>
  <c r="BY60" i="265" s="1"/>
  <c r="BY27" i="278"/>
  <c r="BY32" i="278" s="1"/>
  <c r="BY34" i="278" s="1"/>
  <c r="BZ19" i="278"/>
  <c r="BZ21" i="278" s="1"/>
  <c r="BZ26" i="278" s="1"/>
  <c r="CA140" i="273"/>
  <c r="CC90" i="273"/>
  <c r="CC91" i="273" s="1"/>
  <c r="CC2" i="288"/>
  <c r="CC2" i="273"/>
  <c r="CC42" i="288"/>
  <c r="CC111" i="273"/>
  <c r="CC112" i="273" s="1"/>
  <c r="CC11" i="285" s="1"/>
  <c r="CC12" i="285" s="1"/>
  <c r="CC96" i="273"/>
  <c r="CC97" i="273" s="1"/>
  <c r="CC2" i="275"/>
  <c r="CC122" i="273"/>
  <c r="CC123" i="273" s="1"/>
  <c r="CC17" i="280" s="1"/>
  <c r="CC32" i="273"/>
  <c r="CC33" i="273" s="1"/>
  <c r="CC2" i="265"/>
  <c r="CC2" i="278"/>
  <c r="CC152" i="273"/>
  <c r="CC153" i="273" s="1"/>
  <c r="CC75" i="273"/>
  <c r="CC2" i="286"/>
  <c r="CC2" i="282"/>
  <c r="CC18" i="288"/>
  <c r="CC2" i="280"/>
  <c r="CC2" i="285"/>
  <c r="CB38" i="273"/>
  <c r="CC39" i="273" s="1"/>
  <c r="CC41" i="273" s="1"/>
  <c r="CB144" i="273"/>
  <c r="CB81" i="280"/>
  <c r="CB82" i="280" s="1"/>
  <c r="CB106" i="280"/>
  <c r="CB107" i="280" s="1"/>
  <c r="CB109" i="280" s="1"/>
  <c r="CB156" i="273"/>
  <c r="CA135" i="273"/>
  <c r="BZ138" i="273"/>
  <c r="BY66" i="273"/>
  <c r="BY67" i="273" s="1"/>
  <c r="BY3" i="289" s="1"/>
  <c r="BZ60" i="273"/>
  <c r="CG10" i="273"/>
  <c r="CF5" i="275"/>
  <c r="CF5" i="286"/>
  <c r="CF5" i="285"/>
  <c r="CF5" i="278"/>
  <c r="CF5" i="282"/>
  <c r="CF5" i="265"/>
  <c r="CF5" i="273"/>
  <c r="CF5" i="288"/>
  <c r="CF13" i="273"/>
  <c r="CF14" i="273" s="1"/>
  <c r="CF5" i="280"/>
  <c r="CE37" i="288"/>
  <c r="CE56" i="273"/>
  <c r="CE12" i="288"/>
  <c r="CE19" i="273"/>
  <c r="CE20" i="273" s="1"/>
  <c r="CE37" i="273"/>
  <c r="CE47" i="273"/>
  <c r="CE48" i="273" s="1"/>
  <c r="CE51" i="273" s="1"/>
  <c r="CB42" i="273"/>
  <c r="CB4" i="289" s="1"/>
  <c r="CB52" i="273"/>
  <c r="CB80" i="278" l="1"/>
  <c r="CB12" i="289"/>
  <c r="CB13" i="289" s="1"/>
  <c r="CB20" i="289" s="1"/>
  <c r="CC40" i="278" s="1"/>
  <c r="CD127" i="273"/>
  <c r="CD128" i="273" s="1"/>
  <c r="CD21" i="289" s="1"/>
  <c r="CD2" i="289"/>
  <c r="AK84" i="278"/>
  <c r="AK85" i="278" s="1"/>
  <c r="CC48" i="278"/>
  <c r="CC69" i="278"/>
  <c r="CB43" i="278"/>
  <c r="CB83" i="278"/>
  <c r="CB74" i="278"/>
  <c r="CB70" i="278"/>
  <c r="BY71" i="278"/>
  <c r="BY75" i="278" s="1"/>
  <c r="BX54" i="278"/>
  <c r="AK63" i="278"/>
  <c r="AK64" i="278" s="1"/>
  <c r="AK30" i="265"/>
  <c r="CB24" i="280"/>
  <c r="CB59" i="278"/>
  <c r="BY62" i="278"/>
  <c r="BY53" i="278"/>
  <c r="BY49" i="278"/>
  <c r="BY50" i="278" s="1"/>
  <c r="BZ157" i="273"/>
  <c r="BY50" i="288"/>
  <c r="BY51" i="288" s="1"/>
  <c r="BY54" i="288" s="1"/>
  <c r="BY57" i="288" s="1"/>
  <c r="BY64" i="288" s="1"/>
  <c r="CB85" i="280"/>
  <c r="CB25" i="280"/>
  <c r="CB26" i="280" s="1"/>
  <c r="CB29" i="280" s="1"/>
  <c r="CB4" i="265"/>
  <c r="CB4" i="278"/>
  <c r="CB4" i="273"/>
  <c r="CB4" i="286"/>
  <c r="CB4" i="275"/>
  <c r="CB4" i="282"/>
  <c r="CB4" i="285"/>
  <c r="CB4" i="280"/>
  <c r="CB4" i="288"/>
  <c r="CE151" i="273"/>
  <c r="CE24" i="273"/>
  <c r="CE25" i="273" s="1"/>
  <c r="CG5" i="282"/>
  <c r="CH10" i="273"/>
  <c r="CG5" i="265"/>
  <c r="CG5" i="273"/>
  <c r="CG13" i="273"/>
  <c r="CG14" i="273" s="1"/>
  <c r="CG5" i="280"/>
  <c r="CG5" i="278"/>
  <c r="CG5" i="285"/>
  <c r="CG5" i="286"/>
  <c r="CG5" i="288"/>
  <c r="CG5" i="275"/>
  <c r="CA138" i="273"/>
  <c r="CB135" i="273"/>
  <c r="CF37" i="273"/>
  <c r="CF47" i="273"/>
  <c r="CF48" i="273" s="1"/>
  <c r="CF51" i="273" s="1"/>
  <c r="CF19" i="273"/>
  <c r="CF20" i="273" s="1"/>
  <c r="CF12" i="288"/>
  <c r="CF56" i="273"/>
  <c r="CF37" i="288"/>
  <c r="BZ66" i="273"/>
  <c r="BZ67" i="273" s="1"/>
  <c r="BZ3" i="289" s="1"/>
  <c r="CA60" i="273"/>
  <c r="CC81" i="280"/>
  <c r="CC82" i="280" s="1"/>
  <c r="CC106" i="280"/>
  <c r="CC107" i="280" s="1"/>
  <c r="CC109" i="280" s="1"/>
  <c r="CC156" i="273"/>
  <c r="CC49" i="280"/>
  <c r="CC76" i="288"/>
  <c r="CC77" i="288" s="1"/>
  <c r="CC79" i="288" s="1"/>
  <c r="CC33" i="278"/>
  <c r="CC41" i="278"/>
  <c r="CC42" i="278" s="1"/>
  <c r="CC20" i="278"/>
  <c r="CC139" i="273"/>
  <c r="CC56" i="288"/>
  <c r="CC145" i="273"/>
  <c r="CC155" i="273"/>
  <c r="CC12" i="278"/>
  <c r="CC134" i="273"/>
  <c r="BZ59" i="265"/>
  <c r="BZ60" i="265" s="1"/>
  <c r="CA20" i="285"/>
  <c r="CA23" i="285" s="1"/>
  <c r="BZ27" i="278"/>
  <c r="BZ32" i="278" s="1"/>
  <c r="BZ34" i="278" s="1"/>
  <c r="BY3" i="265"/>
  <c r="BY3" i="278"/>
  <c r="BY3" i="273"/>
  <c r="BY3" i="286"/>
  <c r="BY3" i="282"/>
  <c r="BY3" i="275"/>
  <c r="BY3" i="285"/>
  <c r="BY50" i="273"/>
  <c r="BY3" i="288"/>
  <c r="BY3" i="280"/>
  <c r="CC52" i="273"/>
  <c r="CC42" i="273"/>
  <c r="CC4" i="289" s="1"/>
  <c r="CC144" i="273"/>
  <c r="CC38" i="273"/>
  <c r="CD39" i="273" s="1"/>
  <c r="CD41" i="273" s="1"/>
  <c r="CC22" i="285"/>
  <c r="CC13" i="285"/>
  <c r="CC13" i="265" s="1"/>
  <c r="CC20" i="282"/>
  <c r="CC15" i="286"/>
  <c r="CC100" i="273"/>
  <c r="CD101" i="273" s="1"/>
  <c r="CD59" i="273" s="1"/>
  <c r="CA19" i="278"/>
  <c r="CA21" i="278" s="1"/>
  <c r="CA26" i="278" s="1"/>
  <c r="CB140" i="273"/>
  <c r="BY9" i="265"/>
  <c r="BY11" i="265" s="1"/>
  <c r="CB67" i="280"/>
  <c r="CB138" i="280"/>
  <c r="CB73" i="282"/>
  <c r="CB55" i="288"/>
  <c r="CB43" i="286"/>
  <c r="CB15" i="275"/>
  <c r="CB20" i="275" s="1"/>
  <c r="CC17" i="275" s="1"/>
  <c r="CB20" i="286"/>
  <c r="CB26" i="282"/>
  <c r="CB18" i="285"/>
  <c r="CB84" i="282"/>
  <c r="CB38" i="288"/>
  <c r="CB32" i="286"/>
  <c r="CB57" i="273"/>
  <c r="CB61" i="288"/>
  <c r="CB79" i="273"/>
  <c r="CC80" i="273" s="1"/>
  <c r="CC58" i="273" s="1"/>
  <c r="CB13" i="288"/>
  <c r="CD122" i="273"/>
  <c r="CD123" i="273" s="1"/>
  <c r="CD17" i="280" s="1"/>
  <c r="CD152" i="273"/>
  <c r="CD153" i="273" s="1"/>
  <c r="CD75" i="273"/>
  <c r="CD76" i="273" s="1"/>
  <c r="CD111" i="273"/>
  <c r="CD112" i="273" s="1"/>
  <c r="CD11" i="285" s="1"/>
  <c r="CD12" i="285" s="1"/>
  <c r="CD32" i="273"/>
  <c r="CD33" i="273" s="1"/>
  <c r="CD96" i="273"/>
  <c r="CD97" i="273" s="1"/>
  <c r="CD2" i="265"/>
  <c r="CD2" i="285"/>
  <c r="CD2" i="278"/>
  <c r="CD90" i="273"/>
  <c r="CD91" i="273" s="1"/>
  <c r="CD2" i="288"/>
  <c r="CD2" i="273"/>
  <c r="CD42" i="288"/>
  <c r="CD2" i="275"/>
  <c r="CD2" i="280"/>
  <c r="CD18" i="288"/>
  <c r="CD2" i="286"/>
  <c r="CD2" i="282"/>
  <c r="BX14" i="265"/>
  <c r="BX42" i="282"/>
  <c r="CC76" i="273"/>
  <c r="CB10" i="265"/>
  <c r="CB146" i="273"/>
  <c r="CA11" i="278"/>
  <c r="CA13" i="278" s="1"/>
  <c r="CA25" i="278" s="1"/>
  <c r="AU43" i="282"/>
  <c r="AU30" i="282"/>
  <c r="AU31" i="282" s="1"/>
  <c r="AV28" i="282" s="1"/>
  <c r="CE40" i="278" l="1"/>
  <c r="CD40" i="278"/>
  <c r="CE127" i="273"/>
  <c r="CE128" i="273" s="1"/>
  <c r="CE21" i="289" s="1"/>
  <c r="CF40" i="278" s="1"/>
  <c r="CE2" i="289"/>
  <c r="CC80" i="278"/>
  <c r="CC12" i="289"/>
  <c r="CC13" i="289" s="1"/>
  <c r="CC20" i="289" s="1"/>
  <c r="CD80" i="278"/>
  <c r="CD12" i="289"/>
  <c r="CD13" i="289" s="1"/>
  <c r="CD20" i="289" s="1"/>
  <c r="CD48" i="278"/>
  <c r="CD69" i="278"/>
  <c r="CC43" i="278"/>
  <c r="CC10" i="265" s="1"/>
  <c r="CC83" i="278"/>
  <c r="CC70" i="278"/>
  <c r="CC74" i="278"/>
  <c r="AL82" i="278"/>
  <c r="AL73" i="278" s="1"/>
  <c r="AK69" i="265"/>
  <c r="BZ71" i="278"/>
  <c r="BZ75" i="278" s="1"/>
  <c r="BY54" i="278"/>
  <c r="AK64" i="265"/>
  <c r="AL61" i="278"/>
  <c r="CC24" i="280"/>
  <c r="CC59" i="278"/>
  <c r="CD24" i="280"/>
  <c r="CD59" i="278"/>
  <c r="BZ62" i="278"/>
  <c r="BZ53" i="278"/>
  <c r="BZ49" i="278"/>
  <c r="BZ50" i="278" s="1"/>
  <c r="CA157" i="273"/>
  <c r="BZ50" i="288"/>
  <c r="BZ51" i="288" s="1"/>
  <c r="BZ54" i="288" s="1"/>
  <c r="BZ57" i="288" s="1"/>
  <c r="BZ64" i="288" s="1"/>
  <c r="CC85" i="280"/>
  <c r="CC25" i="280"/>
  <c r="CC26" i="280" s="1"/>
  <c r="CD15" i="286"/>
  <c r="CD100" i="273"/>
  <c r="CE101" i="273" s="1"/>
  <c r="CE59" i="273" s="1"/>
  <c r="CD20" i="282"/>
  <c r="CD56" i="288"/>
  <c r="CD12" i="278"/>
  <c r="CD134" i="273"/>
  <c r="CD145" i="273"/>
  <c r="CD155" i="273"/>
  <c r="CD20" i="278"/>
  <c r="CD139" i="273"/>
  <c r="CD33" i="278"/>
  <c r="CD41" i="278"/>
  <c r="CD42" i="278" s="1"/>
  <c r="CD138" i="280"/>
  <c r="CD67" i="280"/>
  <c r="CD73" i="282"/>
  <c r="CD61" i="288"/>
  <c r="CD32" i="286"/>
  <c r="CD57" i="273"/>
  <c r="CD55" i="288"/>
  <c r="CD13" i="288"/>
  <c r="CD18" i="285"/>
  <c r="CD26" i="282"/>
  <c r="CD43" i="286"/>
  <c r="CD15" i="275"/>
  <c r="CD84" i="282"/>
  <c r="CD38" i="288"/>
  <c r="CD20" i="286"/>
  <c r="CD79" i="273"/>
  <c r="CE80" i="273" s="1"/>
  <c r="CE58" i="273" s="1"/>
  <c r="CA27" i="278"/>
  <c r="CA32" i="278" s="1"/>
  <c r="CA34" i="278" s="1"/>
  <c r="CC138" i="280"/>
  <c r="CC67" i="280"/>
  <c r="CC73" i="282"/>
  <c r="CC55" i="288"/>
  <c r="CC13" i="288"/>
  <c r="CC18" i="285"/>
  <c r="CC61" i="288"/>
  <c r="CC79" i="273"/>
  <c r="CD80" i="273" s="1"/>
  <c r="CD58" i="273" s="1"/>
  <c r="CC26" i="282"/>
  <c r="CC84" i="282"/>
  <c r="CC38" i="288"/>
  <c r="CC20" i="286"/>
  <c r="CC15" i="275"/>
  <c r="CC20" i="275" s="1"/>
  <c r="CD17" i="275" s="1"/>
  <c r="CC43" i="286"/>
  <c r="CC57" i="273"/>
  <c r="CC32" i="286"/>
  <c r="CD38" i="273"/>
  <c r="CE39" i="273" s="1"/>
  <c r="CE41" i="273" s="1"/>
  <c r="CD144" i="273"/>
  <c r="CD49" i="280"/>
  <c r="CD76" i="288"/>
  <c r="CD77" i="288" s="1"/>
  <c r="CD79" i="288" s="1"/>
  <c r="BY42" i="282"/>
  <c r="BY14" i="265"/>
  <c r="CB19" i="278"/>
  <c r="CB21" i="278" s="1"/>
  <c r="CB26" i="278" s="1"/>
  <c r="CC140" i="273"/>
  <c r="CC4" i="286"/>
  <c r="CC4" i="282"/>
  <c r="CC4" i="265"/>
  <c r="CC4" i="273"/>
  <c r="CC4" i="278"/>
  <c r="CC4" i="275"/>
  <c r="CC4" i="285"/>
  <c r="CC4" i="280"/>
  <c r="CC4" i="288"/>
  <c r="BZ3" i="273"/>
  <c r="BZ3" i="288"/>
  <c r="BZ3" i="278"/>
  <c r="BZ3" i="275"/>
  <c r="BZ3" i="265"/>
  <c r="BZ3" i="282"/>
  <c r="BZ50" i="273"/>
  <c r="BZ3" i="286"/>
  <c r="BZ3" i="280"/>
  <c r="BZ3" i="285"/>
  <c r="CF24" i="273"/>
  <c r="CF25" i="273" s="1"/>
  <c r="CF151" i="273"/>
  <c r="CB138" i="273"/>
  <c r="CC135" i="273"/>
  <c r="CH5" i="265"/>
  <c r="CH5" i="278"/>
  <c r="CH5" i="285"/>
  <c r="CH5" i="286"/>
  <c r="CH5" i="282"/>
  <c r="CH5" i="275"/>
  <c r="CH13" i="273"/>
  <c r="CH14" i="273" s="1"/>
  <c r="CH5" i="273"/>
  <c r="CH5" i="288"/>
  <c r="CH5" i="280"/>
  <c r="CI10" i="273"/>
  <c r="CE122" i="273"/>
  <c r="CE123" i="273" s="1"/>
  <c r="CE17" i="280" s="1"/>
  <c r="CE42" i="288"/>
  <c r="CE111" i="273"/>
  <c r="CE112" i="273" s="1"/>
  <c r="CE11" i="285" s="1"/>
  <c r="CE12" i="285" s="1"/>
  <c r="CE32" i="273"/>
  <c r="CE33" i="273" s="1"/>
  <c r="CE96" i="273"/>
  <c r="CE97" i="273" s="1"/>
  <c r="CE2" i="265"/>
  <c r="CE2" i="273"/>
  <c r="CE2" i="280"/>
  <c r="CE90" i="273"/>
  <c r="CE91" i="273" s="1"/>
  <c r="CE2" i="275"/>
  <c r="CE2" i="282"/>
  <c r="CE18" i="288"/>
  <c r="CE2" i="286"/>
  <c r="CE2" i="278"/>
  <c r="CE152" i="273"/>
  <c r="CE153" i="273" s="1"/>
  <c r="CE75" i="273"/>
  <c r="CE76" i="273" s="1"/>
  <c r="CE2" i="285"/>
  <c r="CE2" i="288"/>
  <c r="AV19" i="282"/>
  <c r="AV21" i="282" s="1"/>
  <c r="CB11" i="278"/>
  <c r="CB13" i="278" s="1"/>
  <c r="CB25" i="278" s="1"/>
  <c r="CC146" i="273"/>
  <c r="CD22" i="285"/>
  <c r="CD13" i="285"/>
  <c r="CD13" i="265" s="1"/>
  <c r="CD81" i="280"/>
  <c r="CD82" i="280" s="1"/>
  <c r="CD106" i="280"/>
  <c r="CD107" i="280" s="1"/>
  <c r="CD109" i="280" s="1"/>
  <c r="CD156" i="273"/>
  <c r="CD52" i="273"/>
  <c r="CD42" i="273"/>
  <c r="CD4" i="289" s="1"/>
  <c r="BZ9" i="265"/>
  <c r="BZ11" i="265" s="1"/>
  <c r="CA59" i="265"/>
  <c r="CA60" i="265" s="1"/>
  <c r="CB20" i="285"/>
  <c r="CB23" i="285" s="1"/>
  <c r="CA66" i="273"/>
  <c r="CA67" i="273" s="1"/>
  <c r="CA3" i="289" s="1"/>
  <c r="CB60" i="273"/>
  <c r="CG47" i="273"/>
  <c r="CG48" i="273" s="1"/>
  <c r="CG51" i="273" s="1"/>
  <c r="CG37" i="288"/>
  <c r="CG56" i="273"/>
  <c r="CG19" i="273"/>
  <c r="CG20" i="273" s="1"/>
  <c r="CG37" i="273"/>
  <c r="CG12" i="288"/>
  <c r="CE80" i="278" l="1"/>
  <c r="CE12" i="289"/>
  <c r="CE13" i="289" s="1"/>
  <c r="CE20" i="289" s="1"/>
  <c r="CF127" i="273"/>
  <c r="CF128" i="273" s="1"/>
  <c r="CF21" i="289" s="1"/>
  <c r="CF2" i="289"/>
  <c r="CE48" i="278"/>
  <c r="CE69" i="278"/>
  <c r="CD43" i="278"/>
  <c r="CD83" i="278"/>
  <c r="CD74" i="278"/>
  <c r="CD70" i="278"/>
  <c r="BZ54" i="278"/>
  <c r="AL52" i="278"/>
  <c r="AL55" i="278" s="1"/>
  <c r="AL76" i="278"/>
  <c r="AL77" i="278" s="1"/>
  <c r="AL31" i="265" s="1"/>
  <c r="CA71" i="278"/>
  <c r="CA75" i="278" s="1"/>
  <c r="CE24" i="280"/>
  <c r="CE59" i="278"/>
  <c r="CA62" i="278"/>
  <c r="CA53" i="278"/>
  <c r="CA49" i="278"/>
  <c r="CA50" i="278" s="1"/>
  <c r="CA50" i="288"/>
  <c r="CA51" i="288" s="1"/>
  <c r="CA54" i="288" s="1"/>
  <c r="CA57" i="288" s="1"/>
  <c r="CA64" i="288" s="1"/>
  <c r="CB157" i="273"/>
  <c r="CB27" i="278"/>
  <c r="CB32" i="278" s="1"/>
  <c r="CB34" i="278" s="1"/>
  <c r="CC29" i="280"/>
  <c r="CD85" i="280"/>
  <c r="CD25" i="280"/>
  <c r="CD26" i="280" s="1"/>
  <c r="CB59" i="265"/>
  <c r="CB60" i="265" s="1"/>
  <c r="CC20" i="285"/>
  <c r="CC23" i="285" s="1"/>
  <c r="CE138" i="280"/>
  <c r="CE67" i="280"/>
  <c r="CE26" i="282"/>
  <c r="CE38" i="288"/>
  <c r="CE32" i="286"/>
  <c r="CE57" i="273"/>
  <c r="CE84" i="282"/>
  <c r="CE13" i="288"/>
  <c r="CE18" i="285"/>
  <c r="CE55" i="288"/>
  <c r="CE43" i="286"/>
  <c r="CE79" i="273"/>
  <c r="CF80" i="273" s="1"/>
  <c r="CF58" i="273" s="1"/>
  <c r="CE73" i="282"/>
  <c r="CE61" i="288"/>
  <c r="CE20" i="286"/>
  <c r="CE15" i="275"/>
  <c r="CB66" i="273"/>
  <c r="CB67" i="273" s="1"/>
  <c r="CB3" i="289" s="1"/>
  <c r="CC60" i="273"/>
  <c r="BZ42" i="282"/>
  <c r="BZ14" i="265"/>
  <c r="CD4" i="275"/>
  <c r="CD4" i="280"/>
  <c r="CD4" i="288"/>
  <c r="CD4" i="273"/>
  <c r="CD4" i="265"/>
  <c r="CD4" i="285"/>
  <c r="CD4" i="278"/>
  <c r="CD4" i="286"/>
  <c r="CD4" i="282"/>
  <c r="CC11" i="278"/>
  <c r="CC13" i="278" s="1"/>
  <c r="CC25" i="278" s="1"/>
  <c r="CD146" i="273"/>
  <c r="CA3" i="275"/>
  <c r="CA3" i="273"/>
  <c r="CA3" i="278"/>
  <c r="CA3" i="280"/>
  <c r="CA3" i="288"/>
  <c r="CA3" i="282"/>
  <c r="CA50" i="273"/>
  <c r="CA3" i="285"/>
  <c r="CA3" i="265"/>
  <c r="CA3" i="286"/>
  <c r="AV30" i="282"/>
  <c r="AV31" i="282" s="1"/>
  <c r="AW28" i="282" s="1"/>
  <c r="AV43" i="282"/>
  <c r="CE81" i="280"/>
  <c r="CE82" i="280" s="1"/>
  <c r="CE106" i="280"/>
  <c r="CE107" i="280" s="1"/>
  <c r="CE109" i="280" s="1"/>
  <c r="CE156" i="273"/>
  <c r="CE15" i="286"/>
  <c r="CE100" i="273"/>
  <c r="CF101" i="273" s="1"/>
  <c r="CF59" i="273" s="1"/>
  <c r="CE20" i="282"/>
  <c r="CE155" i="273"/>
  <c r="CE145" i="273"/>
  <c r="CE56" i="288"/>
  <c r="CE12" i="278"/>
  <c r="CE134" i="273"/>
  <c r="CE33" i="278"/>
  <c r="CE41" i="278"/>
  <c r="CE42" i="278" s="1"/>
  <c r="CE20" i="278"/>
  <c r="CE139" i="273"/>
  <c r="CE13" i="285"/>
  <c r="CE13" i="265" s="1"/>
  <c r="CE22" i="285"/>
  <c r="CE49" i="280"/>
  <c r="CE76" i="288"/>
  <c r="CE77" i="288" s="1"/>
  <c r="CE79" i="288" s="1"/>
  <c r="CC138" i="273"/>
  <c r="CD135" i="273"/>
  <c r="CF42" i="288"/>
  <c r="CF90" i="273"/>
  <c r="CF91" i="273" s="1"/>
  <c r="CF2" i="282"/>
  <c r="CF2" i="286"/>
  <c r="CF122" i="273"/>
  <c r="CF123" i="273" s="1"/>
  <c r="CF17" i="280" s="1"/>
  <c r="CF152" i="273"/>
  <c r="CF153" i="273" s="1"/>
  <c r="CF18" i="288"/>
  <c r="CF2" i="280"/>
  <c r="CF2" i="273"/>
  <c r="CF75" i="273"/>
  <c r="CF76" i="273" s="1"/>
  <c r="CF2" i="278"/>
  <c r="CF2" i="275"/>
  <c r="CF111" i="273"/>
  <c r="CF112" i="273" s="1"/>
  <c r="CF11" i="285" s="1"/>
  <c r="CF12" i="285" s="1"/>
  <c r="CF32" i="273"/>
  <c r="CF33" i="273" s="1"/>
  <c r="CF96" i="273"/>
  <c r="CF97" i="273" s="1"/>
  <c r="CF2" i="265"/>
  <c r="CF2" i="288"/>
  <c r="CF2" i="285"/>
  <c r="CE42" i="273"/>
  <c r="CE4" i="289" s="1"/>
  <c r="CE52" i="273"/>
  <c r="CD20" i="275"/>
  <c r="CE17" i="275" s="1"/>
  <c r="CD10" i="265"/>
  <c r="CG24" i="273"/>
  <c r="CG25" i="273" s="1"/>
  <c r="CG151" i="273"/>
  <c r="CE38" i="273"/>
  <c r="CF39" i="273" s="1"/>
  <c r="CF41" i="273" s="1"/>
  <c r="CE144" i="273"/>
  <c r="CI5" i="286"/>
  <c r="CI5" i="280"/>
  <c r="CI5" i="265"/>
  <c r="CI5" i="285"/>
  <c r="CI5" i="273"/>
  <c r="CI5" i="278"/>
  <c r="CJ10" i="273"/>
  <c r="CI5" i="282"/>
  <c r="CI13" i="273"/>
  <c r="CI14" i="273" s="1"/>
  <c r="CI5" i="275"/>
  <c r="CI5" i="288"/>
  <c r="CH47" i="273"/>
  <c r="CH48" i="273" s="1"/>
  <c r="CH51" i="273" s="1"/>
  <c r="CH19" i="273"/>
  <c r="CH20" i="273" s="1"/>
  <c r="CH56" i="273"/>
  <c r="CH37" i="273"/>
  <c r="CH37" i="288"/>
  <c r="CH12" i="288"/>
  <c r="CC19" i="278"/>
  <c r="CC21" i="278" s="1"/>
  <c r="CC26" i="278" s="1"/>
  <c r="CD140" i="273"/>
  <c r="CA9" i="265"/>
  <c r="CA11" i="265" s="1"/>
  <c r="CF80" i="278" l="1"/>
  <c r="CF12" i="289"/>
  <c r="CF13" i="289" s="1"/>
  <c r="CF20" i="289" s="1"/>
  <c r="CG40" i="278" s="1"/>
  <c r="CG127" i="273"/>
  <c r="CG128" i="273" s="1"/>
  <c r="CG21" i="289" s="1"/>
  <c r="CG2" i="289"/>
  <c r="CF48" i="278"/>
  <c r="CF69" i="278"/>
  <c r="CE43" i="278"/>
  <c r="CE83" i="278"/>
  <c r="CE70" i="278"/>
  <c r="CE74" i="278"/>
  <c r="AL84" i="278"/>
  <c r="AL85" i="278" s="1"/>
  <c r="CA54" i="278"/>
  <c r="CB71" i="278"/>
  <c r="CB75" i="278" s="1"/>
  <c r="AL30" i="265"/>
  <c r="AL63" i="278"/>
  <c r="AL64" i="278" s="1"/>
  <c r="CF24" i="280"/>
  <c r="CF59" i="278"/>
  <c r="CB62" i="278"/>
  <c r="CB49" i="278"/>
  <c r="CB50" i="278" s="1"/>
  <c r="CB53" i="278"/>
  <c r="CB50" i="288"/>
  <c r="CB51" i="288" s="1"/>
  <c r="CB54" i="288" s="1"/>
  <c r="CB57" i="288" s="1"/>
  <c r="CB64" i="288" s="1"/>
  <c r="CC157" i="273"/>
  <c r="CB9" i="265"/>
  <c r="CB11" i="265" s="1"/>
  <c r="CB14" i="265" s="1"/>
  <c r="CD29" i="280"/>
  <c r="CE85" i="280"/>
  <c r="CE25" i="280"/>
  <c r="CE26" i="280" s="1"/>
  <c r="CC59" i="265"/>
  <c r="CC60" i="265" s="1"/>
  <c r="CD20" i="285"/>
  <c r="CD23" i="285" s="1"/>
  <c r="CA42" i="282"/>
  <c r="CA14" i="265"/>
  <c r="CE140" i="273"/>
  <c r="CD19" i="278"/>
  <c r="CD21" i="278" s="1"/>
  <c r="CD26" i="278" s="1"/>
  <c r="CH24" i="273"/>
  <c r="CH25" i="273" s="1"/>
  <c r="CH151" i="273"/>
  <c r="CI19" i="273"/>
  <c r="CI20" i="273" s="1"/>
  <c r="CI37" i="273"/>
  <c r="CI12" i="288"/>
  <c r="CI47" i="273"/>
  <c r="CI48" i="273" s="1"/>
  <c r="CI51" i="273" s="1"/>
  <c r="CI37" i="288"/>
  <c r="CI56" i="273"/>
  <c r="CJ5" i="278"/>
  <c r="CJ13" i="273"/>
  <c r="CJ14" i="273" s="1"/>
  <c r="CJ5" i="286"/>
  <c r="CJ5" i="288"/>
  <c r="CJ5" i="273"/>
  <c r="CK10" i="273"/>
  <c r="CJ5" i="275"/>
  <c r="CJ5" i="280"/>
  <c r="CJ5" i="285"/>
  <c r="CJ5" i="282"/>
  <c r="CJ5" i="265"/>
  <c r="CF52" i="273"/>
  <c r="CF42" i="273"/>
  <c r="CF4" i="289" s="1"/>
  <c r="CG90" i="273"/>
  <c r="CG91" i="273" s="1"/>
  <c r="CG2" i="282"/>
  <c r="CG2" i="275"/>
  <c r="CG122" i="273"/>
  <c r="CG123" i="273" s="1"/>
  <c r="CG17" i="280" s="1"/>
  <c r="CG42" i="288"/>
  <c r="CG111" i="273"/>
  <c r="CG112" i="273" s="1"/>
  <c r="CG11" i="285" s="1"/>
  <c r="CG12" i="285" s="1"/>
  <c r="CG32" i="273"/>
  <c r="CG33" i="273" s="1"/>
  <c r="CG96" i="273"/>
  <c r="CG97" i="273" s="1"/>
  <c r="CG2" i="265"/>
  <c r="CG2" i="288"/>
  <c r="CG2" i="273"/>
  <c r="CG152" i="273"/>
  <c r="CG153" i="273" s="1"/>
  <c r="CG75" i="273"/>
  <c r="CG76" i="273" s="1"/>
  <c r="CG2" i="278"/>
  <c r="CG2" i="286"/>
  <c r="CG18" i="288"/>
  <c r="CG2" i="280"/>
  <c r="CG2" i="285"/>
  <c r="CF145" i="273"/>
  <c r="CF155" i="273"/>
  <c r="CF20" i="278"/>
  <c r="CF139" i="273"/>
  <c r="CF33" i="278"/>
  <c r="CF41" i="278"/>
  <c r="CF42" i="278" s="1"/>
  <c r="CF56" i="288"/>
  <c r="CF12" i="278"/>
  <c r="CF134" i="273"/>
  <c r="CF13" i="285"/>
  <c r="CF13" i="265" s="1"/>
  <c r="CF22" i="285"/>
  <c r="CF49" i="280"/>
  <c r="CF76" i="288"/>
  <c r="CF77" i="288" s="1"/>
  <c r="CF79" i="288" s="1"/>
  <c r="CE10" i="265"/>
  <c r="CC27" i="278"/>
  <c r="CC32" i="278" s="1"/>
  <c r="CC34" i="278" s="1"/>
  <c r="CC66" i="273"/>
  <c r="CC67" i="273" s="1"/>
  <c r="CC3" i="289" s="1"/>
  <c r="CD60" i="273"/>
  <c r="CE20" i="275"/>
  <c r="CF17" i="275" s="1"/>
  <c r="CF67" i="280"/>
  <c r="CF138" i="280"/>
  <c r="CF84" i="282"/>
  <c r="CF13" i="288"/>
  <c r="CF18" i="285"/>
  <c r="CF26" i="282"/>
  <c r="CF38" i="288"/>
  <c r="CF32" i="286"/>
  <c r="CF57" i="273"/>
  <c r="CF73" i="282"/>
  <c r="CF61" i="288"/>
  <c r="CF20" i="286"/>
  <c r="CF15" i="275"/>
  <c r="CF55" i="288"/>
  <c r="CF43" i="286"/>
  <c r="CF79" i="273"/>
  <c r="CG80" i="273" s="1"/>
  <c r="CG58" i="273" s="1"/>
  <c r="CE4" i="282"/>
  <c r="CE4" i="273"/>
  <c r="CE4" i="265"/>
  <c r="CE4" i="286"/>
  <c r="CE4" i="285"/>
  <c r="CE4" i="278"/>
  <c r="CE4" i="275"/>
  <c r="CE4" i="280"/>
  <c r="CE4" i="288"/>
  <c r="CF144" i="273"/>
  <c r="CF38" i="273"/>
  <c r="CG39" i="273" s="1"/>
  <c r="CG41" i="273" s="1"/>
  <c r="CF81" i="280"/>
  <c r="CF82" i="280" s="1"/>
  <c r="CF106" i="280"/>
  <c r="CF107" i="280" s="1"/>
  <c r="CF109" i="280" s="1"/>
  <c r="CF156" i="273"/>
  <c r="CF100" i="273"/>
  <c r="CG101" i="273" s="1"/>
  <c r="CG59" i="273" s="1"/>
  <c r="CF20" i="282"/>
  <c r="CF15" i="286"/>
  <c r="CE135" i="273"/>
  <c r="CD138" i="273"/>
  <c r="AW19" i="282"/>
  <c r="AW21" i="282" s="1"/>
  <c r="CD11" i="278"/>
  <c r="CD13" i="278" s="1"/>
  <c r="CD25" i="278" s="1"/>
  <c r="CE146" i="273"/>
  <c r="CB3" i="280"/>
  <c r="CB3" i="282"/>
  <c r="CB50" i="273"/>
  <c r="CB3" i="273"/>
  <c r="CB3" i="278"/>
  <c r="CB3" i="286"/>
  <c r="CB3" i="285"/>
  <c r="CB3" i="288"/>
  <c r="CB3" i="275"/>
  <c r="CB3" i="265"/>
  <c r="CB42" i="282" l="1"/>
  <c r="CH40" i="278"/>
  <c r="CG80" i="278"/>
  <c r="CG12" i="289"/>
  <c r="CG13" i="289" s="1"/>
  <c r="CG20" i="289" s="1"/>
  <c r="CH127" i="273"/>
  <c r="CH128" i="273" s="1"/>
  <c r="CH21" i="289" s="1"/>
  <c r="CH2" i="289"/>
  <c r="CF43" i="278"/>
  <c r="CF83" i="278"/>
  <c r="CF74" i="278"/>
  <c r="CF70" i="278"/>
  <c r="CG48" i="278"/>
  <c r="CG69" i="278"/>
  <c r="AM82" i="278"/>
  <c r="AM73" i="278" s="1"/>
  <c r="AL69" i="265"/>
  <c r="AL64" i="265"/>
  <c r="AM61" i="278"/>
  <c r="CC71" i="278"/>
  <c r="CC75" i="278" s="1"/>
  <c r="CB54" i="278"/>
  <c r="CG24" i="280"/>
  <c r="CG59" i="278"/>
  <c r="CC62" i="278"/>
  <c r="CC53" i="278"/>
  <c r="CC49" i="278"/>
  <c r="CC50" i="278" s="1"/>
  <c r="CD157" i="273"/>
  <c r="CC50" i="288"/>
  <c r="CC51" i="288" s="1"/>
  <c r="CC54" i="288" s="1"/>
  <c r="CC57" i="288" s="1"/>
  <c r="CC64" i="288" s="1"/>
  <c r="CE29" i="280"/>
  <c r="CF85" i="280"/>
  <c r="CF25" i="280"/>
  <c r="CF26" i="280" s="1"/>
  <c r="CF29" i="280" s="1"/>
  <c r="CF20" i="275"/>
  <c r="CG17" i="275" s="1"/>
  <c r="CD27" i="278"/>
  <c r="CD32" i="278" s="1"/>
  <c r="CD34" i="278" s="1"/>
  <c r="CD9" i="265" s="1"/>
  <c r="CD11" i="265" s="1"/>
  <c r="CE11" i="278"/>
  <c r="CE13" i="278" s="1"/>
  <c r="CE25" i="278" s="1"/>
  <c r="CF146" i="273"/>
  <c r="CF135" i="273"/>
  <c r="CE138" i="273"/>
  <c r="CG42" i="273"/>
  <c r="CG4" i="289" s="1"/>
  <c r="CG52" i="273"/>
  <c r="CD66" i="273"/>
  <c r="CD67" i="273" s="1"/>
  <c r="CD3" i="289" s="1"/>
  <c r="CE60" i="273"/>
  <c r="CF10" i="265"/>
  <c r="CG81" i="280"/>
  <c r="CG82" i="280" s="1"/>
  <c r="CG106" i="280"/>
  <c r="CG107" i="280" s="1"/>
  <c r="CG109" i="280" s="1"/>
  <c r="CG156" i="273"/>
  <c r="CG56" i="288"/>
  <c r="CG145" i="273"/>
  <c r="CG155" i="273"/>
  <c r="CG12" i="278"/>
  <c r="CG134" i="273"/>
  <c r="CG33" i="278"/>
  <c r="CG41" i="278"/>
  <c r="CG42" i="278" s="1"/>
  <c r="CG20" i="278"/>
  <c r="CG139" i="273"/>
  <c r="CG22" i="285"/>
  <c r="CG13" i="285"/>
  <c r="CG13" i="265" s="1"/>
  <c r="CG49" i="280"/>
  <c r="CG76" i="288"/>
  <c r="CG77" i="288" s="1"/>
  <c r="CG79" i="288" s="1"/>
  <c r="CK13" i="273"/>
  <c r="CK14" i="273" s="1"/>
  <c r="CK5" i="288"/>
  <c r="CK5" i="285"/>
  <c r="CK5" i="280"/>
  <c r="CK5" i="275"/>
  <c r="CK5" i="273"/>
  <c r="CK5" i="286"/>
  <c r="CK5" i="278"/>
  <c r="CL10" i="273"/>
  <c r="CK5" i="282"/>
  <c r="CK5" i="265"/>
  <c r="CJ37" i="273"/>
  <c r="CJ47" i="273"/>
  <c r="CJ48" i="273" s="1"/>
  <c r="CJ51" i="273" s="1"/>
  <c r="CJ19" i="273"/>
  <c r="CJ20" i="273" s="1"/>
  <c r="CJ12" i="288"/>
  <c r="CJ56" i="273"/>
  <c r="CJ37" i="288"/>
  <c r="CD59" i="265"/>
  <c r="CD60" i="265" s="1"/>
  <c r="CE20" i="285"/>
  <c r="CE23" i="285" s="1"/>
  <c r="AW30" i="282"/>
  <c r="AW31" i="282" s="1"/>
  <c r="AX28" i="282" s="1"/>
  <c r="AW43" i="282"/>
  <c r="CG138" i="280"/>
  <c r="CG67" i="280"/>
  <c r="CG26" i="282"/>
  <c r="CG38" i="288"/>
  <c r="CG32" i="286"/>
  <c r="CG57" i="273"/>
  <c r="CG61" i="288"/>
  <c r="CG20" i="286"/>
  <c r="CG15" i="275"/>
  <c r="CG73" i="282"/>
  <c r="CG55" i="288"/>
  <c r="CG43" i="286"/>
  <c r="CG18" i="285"/>
  <c r="CG84" i="282"/>
  <c r="CG13" i="288"/>
  <c r="CG79" i="273"/>
  <c r="CH80" i="273" s="1"/>
  <c r="CH58" i="273" s="1"/>
  <c r="CC3" i="286"/>
  <c r="CC3" i="288"/>
  <c r="CC3" i="275"/>
  <c r="CC3" i="273"/>
  <c r="CC3" i="265"/>
  <c r="CC3" i="285"/>
  <c r="CC50" i="273"/>
  <c r="CC3" i="280"/>
  <c r="CC3" i="278"/>
  <c r="CC3" i="282"/>
  <c r="CC9" i="265"/>
  <c r="CC11" i="265" s="1"/>
  <c r="CG144" i="273"/>
  <c r="CG38" i="273"/>
  <c r="CH39" i="273" s="1"/>
  <c r="CH41" i="273" s="1"/>
  <c r="CG100" i="273"/>
  <c r="CH101" i="273" s="1"/>
  <c r="CH59" i="273" s="1"/>
  <c r="CG20" i="282"/>
  <c r="CG15" i="286"/>
  <c r="CF4" i="282"/>
  <c r="CF4" i="273"/>
  <c r="CF4" i="288"/>
  <c r="CF4" i="286"/>
  <c r="CF4" i="265"/>
  <c r="CF4" i="278"/>
  <c r="CF4" i="285"/>
  <c r="CF4" i="280"/>
  <c r="CF4" i="275"/>
  <c r="CI151" i="273"/>
  <c r="CI24" i="273"/>
  <c r="CI25" i="273" s="1"/>
  <c r="CH42" i="288"/>
  <c r="CH111" i="273"/>
  <c r="CH112" i="273" s="1"/>
  <c r="CH11" i="285" s="1"/>
  <c r="CH12" i="285" s="1"/>
  <c r="CH32" i="273"/>
  <c r="CH33" i="273" s="1"/>
  <c r="CH96" i="273"/>
  <c r="CH97" i="273" s="1"/>
  <c r="CH2" i="265"/>
  <c r="CH2" i="273"/>
  <c r="CH2" i="278"/>
  <c r="CH90" i="273"/>
  <c r="CH91" i="273" s="1"/>
  <c r="CH2" i="275"/>
  <c r="CH2" i="280"/>
  <c r="CH18" i="288"/>
  <c r="CH2" i="286"/>
  <c r="CH2" i="288"/>
  <c r="CH122" i="273"/>
  <c r="CH123" i="273" s="1"/>
  <c r="CH17" i="280" s="1"/>
  <c r="CH152" i="273"/>
  <c r="CH153" i="273" s="1"/>
  <c r="CH75" i="273"/>
  <c r="CH2" i="285"/>
  <c r="CH2" i="282"/>
  <c r="CF140" i="273"/>
  <c r="CE19" i="278"/>
  <c r="CE21" i="278" s="1"/>
  <c r="CE26" i="278" s="1"/>
  <c r="CI40" i="278" l="1"/>
  <c r="CI127" i="273"/>
  <c r="CI128" i="273" s="1"/>
  <c r="CI21" i="289" s="1"/>
  <c r="CI2" i="289"/>
  <c r="CH48" i="278"/>
  <c r="CH69" i="278"/>
  <c r="CG43" i="278"/>
  <c r="CG83" i="278"/>
  <c r="CG70" i="278"/>
  <c r="CG74" i="278"/>
  <c r="CC54" i="278"/>
  <c r="AM52" i="278"/>
  <c r="AM55" i="278" s="1"/>
  <c r="AM76" i="278"/>
  <c r="AM77" i="278" s="1"/>
  <c r="AM31" i="265" s="1"/>
  <c r="CD71" i="278"/>
  <c r="CD75" i="278" s="1"/>
  <c r="CD62" i="278"/>
  <c r="CD53" i="278"/>
  <c r="CD49" i="278"/>
  <c r="CD50" i="278" s="1"/>
  <c r="CE157" i="273"/>
  <c r="CD50" i="288"/>
  <c r="CD51" i="288" s="1"/>
  <c r="CD54" i="288" s="1"/>
  <c r="CD57" i="288" s="1"/>
  <c r="CD64" i="288" s="1"/>
  <c r="CG20" i="275"/>
  <c r="CH17" i="275" s="1"/>
  <c r="CG85" i="280"/>
  <c r="CG25" i="280"/>
  <c r="CG26" i="280" s="1"/>
  <c r="CG29" i="280" s="1"/>
  <c r="CH20" i="282"/>
  <c r="CH100" i="273"/>
  <c r="CI101" i="273" s="1"/>
  <c r="CI59" i="273" s="1"/>
  <c r="CH15" i="286"/>
  <c r="CH13" i="285"/>
  <c r="CH13" i="265" s="1"/>
  <c r="CH22" i="285"/>
  <c r="CH42" i="273"/>
  <c r="CH4" i="289" s="1"/>
  <c r="CH52" i="273"/>
  <c r="CH76" i="273"/>
  <c r="CD42" i="282"/>
  <c r="CD14" i="265"/>
  <c r="CL5" i="288"/>
  <c r="CL5" i="273"/>
  <c r="CM10" i="273"/>
  <c r="CL5" i="285"/>
  <c r="CL13" i="273"/>
  <c r="CL14" i="273" s="1"/>
  <c r="CL5" i="286"/>
  <c r="CL5" i="280"/>
  <c r="CL5" i="278"/>
  <c r="CL5" i="282"/>
  <c r="CL5" i="265"/>
  <c r="CL5" i="275"/>
  <c r="CK12" i="288"/>
  <c r="CK37" i="288"/>
  <c r="CK47" i="273"/>
  <c r="CK48" i="273" s="1"/>
  <c r="CK51" i="273" s="1"/>
  <c r="CK37" i="273"/>
  <c r="CK56" i="273"/>
  <c r="CK19" i="273"/>
  <c r="CK20" i="273" s="1"/>
  <c r="CD3" i="288"/>
  <c r="CD3" i="285"/>
  <c r="CD3" i="265"/>
  <c r="CD3" i="286"/>
  <c r="CD50" i="273"/>
  <c r="CD3" i="275"/>
  <c r="CD3" i="273"/>
  <c r="CD3" i="280"/>
  <c r="CD3" i="278"/>
  <c r="CD3" i="282"/>
  <c r="CF138" i="273"/>
  <c r="CG135" i="273"/>
  <c r="CG146" i="273"/>
  <c r="CF11" i="278"/>
  <c r="CF13" i="278" s="1"/>
  <c r="CF25" i="278" s="1"/>
  <c r="CG140" i="273"/>
  <c r="CF19" i="278"/>
  <c r="CF21" i="278" s="1"/>
  <c r="CF26" i="278" s="1"/>
  <c r="CH49" i="280"/>
  <c r="CH76" i="288"/>
  <c r="CH77" i="288" s="1"/>
  <c r="CH79" i="288" s="1"/>
  <c r="CH155" i="273"/>
  <c r="CH145" i="273"/>
  <c r="CH56" i="288"/>
  <c r="CH12" i="278"/>
  <c r="CH134" i="273"/>
  <c r="CH33" i="278"/>
  <c r="CH41" i="278"/>
  <c r="CH42" i="278" s="1"/>
  <c r="CH20" i="278"/>
  <c r="CH139" i="273"/>
  <c r="CI152" i="273"/>
  <c r="CI153" i="273" s="1"/>
  <c r="CI18" i="288"/>
  <c r="CI2" i="282"/>
  <c r="CI2" i="273"/>
  <c r="CI122" i="273"/>
  <c r="CI123" i="273" s="1"/>
  <c r="CI17" i="280" s="1"/>
  <c r="CI42" i="288"/>
  <c r="CI90" i="273"/>
  <c r="CI91" i="273" s="1"/>
  <c r="CI2" i="288"/>
  <c r="CI2" i="286"/>
  <c r="CI111" i="273"/>
  <c r="CI112" i="273" s="1"/>
  <c r="CI11" i="285" s="1"/>
  <c r="CI12" i="285" s="1"/>
  <c r="CI32" i="273"/>
  <c r="CI33" i="273" s="1"/>
  <c r="CI96" i="273"/>
  <c r="CI97" i="273" s="1"/>
  <c r="CI2" i="265"/>
  <c r="CI2" i="278"/>
  <c r="CI2" i="285"/>
  <c r="CI75" i="273"/>
  <c r="CI76" i="273" s="1"/>
  <c r="CI2" i="280"/>
  <c r="CI2" i="275"/>
  <c r="CH81" i="280"/>
  <c r="CH82" i="280" s="1"/>
  <c r="CH106" i="280"/>
  <c r="CH107" i="280" s="1"/>
  <c r="CH109" i="280" s="1"/>
  <c r="CH156" i="273"/>
  <c r="CH144" i="273"/>
  <c r="CH38" i="273"/>
  <c r="CI39" i="273" s="1"/>
  <c r="CI41" i="273" s="1"/>
  <c r="CC42" i="282"/>
  <c r="CC14" i="265"/>
  <c r="AX19" i="282"/>
  <c r="AX21" i="282" s="1"/>
  <c r="CE59" i="265"/>
  <c r="CE60" i="265" s="1"/>
  <c r="CF20" i="285"/>
  <c r="CF23" i="285" s="1"/>
  <c r="CJ24" i="273"/>
  <c r="CJ25" i="273" s="1"/>
  <c r="CJ151" i="273"/>
  <c r="CG10" i="265"/>
  <c r="CE66" i="273"/>
  <c r="CE67" i="273" s="1"/>
  <c r="CE3" i="289" s="1"/>
  <c r="CF60" i="273"/>
  <c r="CG4" i="275"/>
  <c r="CG4" i="288"/>
  <c r="CG4" i="265"/>
  <c r="CG4" i="273"/>
  <c r="CG4" i="280"/>
  <c r="CG4" i="285"/>
  <c r="CG4" i="278"/>
  <c r="CG4" i="286"/>
  <c r="CG4" i="282"/>
  <c r="CE27" i="278"/>
  <c r="CE32" i="278" s="1"/>
  <c r="CE34" i="278" s="1"/>
  <c r="CJ40" i="278" l="1"/>
  <c r="CI80" i="278"/>
  <c r="CI12" i="289"/>
  <c r="CH80" i="278"/>
  <c r="CH12" i="289"/>
  <c r="CH13" i="289" s="1"/>
  <c r="CH20" i="289" s="1"/>
  <c r="CJ127" i="273"/>
  <c r="CJ128" i="273" s="1"/>
  <c r="CJ21" i="289" s="1"/>
  <c r="CJ2" i="289"/>
  <c r="CH43" i="278"/>
  <c r="CH83" i="278"/>
  <c r="CH74" i="278"/>
  <c r="CH70" i="278"/>
  <c r="CI48" i="278"/>
  <c r="CI69" i="278"/>
  <c r="AM84" i="278"/>
  <c r="AM85" i="278" s="1"/>
  <c r="CD54" i="278"/>
  <c r="CE71" i="278"/>
  <c r="CE75" i="278" s="1"/>
  <c r="AM30" i="265"/>
  <c r="AM63" i="278"/>
  <c r="AM64" i="278" s="1"/>
  <c r="CI24" i="280"/>
  <c r="CI59" i="278"/>
  <c r="CH24" i="280"/>
  <c r="CH59" i="278"/>
  <c r="CE62" i="278"/>
  <c r="CE53" i="278"/>
  <c r="CE49" i="278"/>
  <c r="CE50" i="278" s="1"/>
  <c r="CF157" i="273"/>
  <c r="CE50" i="288"/>
  <c r="CE51" i="288" s="1"/>
  <c r="CE54" i="288" s="1"/>
  <c r="CE57" i="288" s="1"/>
  <c r="CE64" i="288" s="1"/>
  <c r="CH85" i="280"/>
  <c r="CH25" i="280"/>
  <c r="CH26" i="280" s="1"/>
  <c r="CI138" i="280"/>
  <c r="CI67" i="280"/>
  <c r="CI73" i="282"/>
  <c r="CI55" i="288"/>
  <c r="CI43" i="286"/>
  <c r="CI18" i="285"/>
  <c r="CI84" i="282"/>
  <c r="CI13" i="288"/>
  <c r="CI79" i="273"/>
  <c r="CJ80" i="273" s="1"/>
  <c r="CJ58" i="273" s="1"/>
  <c r="CI26" i="282"/>
  <c r="CI38" i="288"/>
  <c r="CI32" i="286"/>
  <c r="CI57" i="273"/>
  <c r="CI61" i="288"/>
  <c r="CI20" i="286"/>
  <c r="CI15" i="275"/>
  <c r="CE3" i="285"/>
  <c r="CE3" i="288"/>
  <c r="CE3" i="280"/>
  <c r="CE3" i="273"/>
  <c r="CE3" i="278"/>
  <c r="CE50" i="273"/>
  <c r="CE3" i="282"/>
  <c r="CE3" i="286"/>
  <c r="CE3" i="265"/>
  <c r="CE3" i="275"/>
  <c r="CI38" i="273"/>
  <c r="CJ39" i="273" s="1"/>
  <c r="CJ41" i="273" s="1"/>
  <c r="CI144" i="273"/>
  <c r="CI20" i="282"/>
  <c r="CI100" i="273"/>
  <c r="CJ101" i="273" s="1"/>
  <c r="CJ59" i="273" s="1"/>
  <c r="CI15" i="286"/>
  <c r="CI49" i="280"/>
  <c r="CI76" i="288"/>
  <c r="CI77" i="288" s="1"/>
  <c r="CI79" i="288" s="1"/>
  <c r="CI81" i="280"/>
  <c r="CI82" i="280" s="1"/>
  <c r="CI106" i="280"/>
  <c r="CI107" i="280" s="1"/>
  <c r="CI109" i="280" s="1"/>
  <c r="CI156" i="273"/>
  <c r="CF27" i="278"/>
  <c r="CF32" i="278" s="1"/>
  <c r="CF34" i="278" s="1"/>
  <c r="CG138" i="273"/>
  <c r="CH135" i="273"/>
  <c r="CH138" i="280"/>
  <c r="CH67" i="280"/>
  <c r="CH55" i="288"/>
  <c r="CH13" i="288"/>
  <c r="CH18" i="285"/>
  <c r="CH73" i="282"/>
  <c r="CH61" i="288"/>
  <c r="CH32" i="286"/>
  <c r="CH57" i="273"/>
  <c r="CH26" i="282"/>
  <c r="CH38" i="288"/>
  <c r="CH20" i="286"/>
  <c r="CH15" i="275"/>
  <c r="CH20" i="275" s="1"/>
  <c r="CI17" i="275" s="1"/>
  <c r="CH84" i="282"/>
  <c r="CH43" i="286"/>
  <c r="CH79" i="273"/>
  <c r="CI80" i="273" s="1"/>
  <c r="CI58" i="273" s="1"/>
  <c r="CH4" i="265"/>
  <c r="CH4" i="280"/>
  <c r="CH4" i="286"/>
  <c r="CH4" i="285"/>
  <c r="CH4" i="275"/>
  <c r="CH4" i="282"/>
  <c r="CH4" i="273"/>
  <c r="CH4" i="288"/>
  <c r="CH4" i="278"/>
  <c r="CE9" i="265"/>
  <c r="CE11" i="265" s="1"/>
  <c r="CF66" i="273"/>
  <c r="CF67" i="273" s="1"/>
  <c r="CF3" i="289" s="1"/>
  <c r="CG60" i="273"/>
  <c r="CJ42" i="288"/>
  <c r="CJ90" i="273"/>
  <c r="CJ91" i="273" s="1"/>
  <c r="CJ2" i="288"/>
  <c r="CJ2" i="273"/>
  <c r="CJ122" i="273"/>
  <c r="CJ123" i="273" s="1"/>
  <c r="CJ17" i="280" s="1"/>
  <c r="CJ152" i="273"/>
  <c r="CJ153" i="273" s="1"/>
  <c r="CJ18" i="288"/>
  <c r="CJ2" i="275"/>
  <c r="CJ2" i="280"/>
  <c r="CJ75" i="273"/>
  <c r="CJ2" i="286"/>
  <c r="CJ2" i="282"/>
  <c r="CJ111" i="273"/>
  <c r="CJ112" i="273" s="1"/>
  <c r="CJ11" i="285" s="1"/>
  <c r="CJ12" i="285" s="1"/>
  <c r="CJ32" i="273"/>
  <c r="CJ33" i="273" s="1"/>
  <c r="CJ96" i="273"/>
  <c r="CJ97" i="273" s="1"/>
  <c r="CJ2" i="265"/>
  <c r="CJ2" i="285"/>
  <c r="CJ2" i="278"/>
  <c r="CF59" i="265"/>
  <c r="CF60" i="265" s="1"/>
  <c r="CG20" i="285"/>
  <c r="CG23" i="285" s="1"/>
  <c r="AX43" i="282"/>
  <c r="AX30" i="282"/>
  <c r="AX31" i="282" s="1"/>
  <c r="AY28" i="282" s="1"/>
  <c r="CI52" i="273"/>
  <c r="CI42" i="273"/>
  <c r="CI4" i="289" s="1"/>
  <c r="CI155" i="273"/>
  <c r="CI12" i="278"/>
  <c r="CI134" i="273"/>
  <c r="CI33" i="278"/>
  <c r="CI41" i="278"/>
  <c r="CI42" i="278" s="1"/>
  <c r="CI20" i="278"/>
  <c r="CI139" i="273"/>
  <c r="CI56" i="288"/>
  <c r="CI145" i="273"/>
  <c r="CI13" i="285"/>
  <c r="CI13" i="265" s="1"/>
  <c r="CI22" i="285"/>
  <c r="CH10" i="265"/>
  <c r="CH140" i="273"/>
  <c r="CG19" i="278"/>
  <c r="CG21" i="278" s="1"/>
  <c r="CG26" i="278" s="1"/>
  <c r="CH146" i="273"/>
  <c r="CG11" i="278"/>
  <c r="CG13" i="278" s="1"/>
  <c r="CG25" i="278" s="1"/>
  <c r="CK151" i="273"/>
  <c r="CK24" i="273"/>
  <c r="CK25" i="273" s="1"/>
  <c r="CL37" i="273"/>
  <c r="CL47" i="273"/>
  <c r="CL48" i="273" s="1"/>
  <c r="CL51" i="273" s="1"/>
  <c r="CL19" i="273"/>
  <c r="CL20" i="273" s="1"/>
  <c r="CL12" i="288"/>
  <c r="CL56" i="273"/>
  <c r="CL37" i="288"/>
  <c r="CM13" i="273"/>
  <c r="CM14" i="273" s="1"/>
  <c r="CM5" i="265"/>
  <c r="CM5" i="275"/>
  <c r="CM5" i="288"/>
  <c r="CN10" i="273"/>
  <c r="CM5" i="273"/>
  <c r="CM5" i="282"/>
  <c r="CM5" i="278"/>
  <c r="CM5" i="286"/>
  <c r="CM5" i="280"/>
  <c r="CM5" i="285"/>
  <c r="CK127" i="273" l="1"/>
  <c r="CK128" i="273" s="1"/>
  <c r="CK21" i="289" s="1"/>
  <c r="CK2" i="289"/>
  <c r="CI13" i="289"/>
  <c r="CI20" i="289" s="1"/>
  <c r="CI43" i="278"/>
  <c r="CI83" i="278"/>
  <c r="CI70" i="278"/>
  <c r="CI74" i="278"/>
  <c r="CJ48" i="278"/>
  <c r="CJ69" i="278"/>
  <c r="AN82" i="278"/>
  <c r="AN73" i="278" s="1"/>
  <c r="AM69" i="265"/>
  <c r="CE54" i="278"/>
  <c r="AM64" i="265"/>
  <c r="AN61" i="278"/>
  <c r="CF71" i="278"/>
  <c r="CF75" i="278" s="1"/>
  <c r="CF62" i="278"/>
  <c r="CF49" i="278"/>
  <c r="CF50" i="278" s="1"/>
  <c r="CF53" i="278"/>
  <c r="CG157" i="273"/>
  <c r="CF50" i="288"/>
  <c r="CF51" i="288" s="1"/>
  <c r="CF54" i="288" s="1"/>
  <c r="CF57" i="288" s="1"/>
  <c r="CF64" i="288" s="1"/>
  <c r="CH29" i="280"/>
  <c r="CI85" i="280"/>
  <c r="CI25" i="280"/>
  <c r="CI26" i="280" s="1"/>
  <c r="CI29" i="280" s="1"/>
  <c r="CI146" i="273"/>
  <c r="CH11" i="278"/>
  <c r="CH13" i="278" s="1"/>
  <c r="CH25" i="278" s="1"/>
  <c r="CI10" i="265"/>
  <c r="AY19" i="282"/>
  <c r="AY21" i="282" s="1"/>
  <c r="CJ144" i="273"/>
  <c r="CJ38" i="273"/>
  <c r="CK39" i="273" s="1"/>
  <c r="CK41" i="273" s="1"/>
  <c r="CJ81" i="280"/>
  <c r="CJ82" i="280" s="1"/>
  <c r="CJ106" i="280"/>
  <c r="CJ107" i="280" s="1"/>
  <c r="CJ109" i="280" s="1"/>
  <c r="CJ156" i="273"/>
  <c r="CF3" i="273"/>
  <c r="CF50" i="273"/>
  <c r="CF3" i="280"/>
  <c r="CF3" i="286"/>
  <c r="CF3" i="265"/>
  <c r="CF3" i="282"/>
  <c r="CF3" i="288"/>
  <c r="CF3" i="275"/>
  <c r="CF3" i="278"/>
  <c r="CF3" i="285"/>
  <c r="CN5" i="275"/>
  <c r="CN5" i="286"/>
  <c r="CO10" i="273"/>
  <c r="CN5" i="273"/>
  <c r="CN13" i="273"/>
  <c r="CN14" i="273" s="1"/>
  <c r="CN5" i="288"/>
  <c r="CN5" i="278"/>
  <c r="CN5" i="285"/>
  <c r="CN5" i="280"/>
  <c r="CN5" i="265"/>
  <c r="CN5" i="282"/>
  <c r="CM12" i="288"/>
  <c r="CM37" i="288"/>
  <c r="CM47" i="273"/>
  <c r="CM48" i="273" s="1"/>
  <c r="CM51" i="273" s="1"/>
  <c r="CM37" i="273"/>
  <c r="CM56" i="273"/>
  <c r="CM19" i="273"/>
  <c r="CM20" i="273" s="1"/>
  <c r="CL24" i="273"/>
  <c r="CL25" i="273" s="1"/>
  <c r="CL151" i="273"/>
  <c r="CG27" i="278"/>
  <c r="CG32" i="278" s="1"/>
  <c r="CG34" i="278" s="1"/>
  <c r="CH19" i="278"/>
  <c r="CH21" i="278" s="1"/>
  <c r="CH26" i="278" s="1"/>
  <c r="CI140" i="273"/>
  <c r="CJ76" i="273"/>
  <c r="CJ145" i="273"/>
  <c r="CJ155" i="273"/>
  <c r="CJ20" i="278"/>
  <c r="CJ139" i="273"/>
  <c r="CJ33" i="278"/>
  <c r="CJ41" i="278"/>
  <c r="CJ42" i="278" s="1"/>
  <c r="CJ56" i="288"/>
  <c r="CJ12" i="278"/>
  <c r="CJ134" i="273"/>
  <c r="CJ22" i="285"/>
  <c r="CJ13" i="285"/>
  <c r="CJ13" i="265" s="1"/>
  <c r="CJ49" i="280"/>
  <c r="CJ76" i="288"/>
  <c r="CJ77" i="288" s="1"/>
  <c r="CJ79" i="288" s="1"/>
  <c r="CG66" i="273"/>
  <c r="CG67" i="273" s="1"/>
  <c r="CG3" i="289" s="1"/>
  <c r="CH60" i="273"/>
  <c r="CE42" i="282"/>
  <c r="CE14" i="265"/>
  <c r="CH138" i="273"/>
  <c r="CI135" i="273"/>
  <c r="CF9" i="265"/>
  <c r="CF11" i="265" s="1"/>
  <c r="CJ52" i="273"/>
  <c r="CJ42" i="273"/>
  <c r="CJ4" i="289" s="1"/>
  <c r="CI20" i="275"/>
  <c r="CJ17" i="275" s="1"/>
  <c r="CK122" i="273"/>
  <c r="CK123" i="273" s="1"/>
  <c r="CK17" i="280" s="1"/>
  <c r="CK42" i="288"/>
  <c r="CK111" i="273"/>
  <c r="CK112" i="273" s="1"/>
  <c r="CK11" i="285" s="1"/>
  <c r="CK12" i="285" s="1"/>
  <c r="CK32" i="273"/>
  <c r="CK33" i="273" s="1"/>
  <c r="CK96" i="273"/>
  <c r="CK97" i="273" s="1"/>
  <c r="CK2" i="265"/>
  <c r="CK2" i="273"/>
  <c r="CK2" i="278"/>
  <c r="CK90" i="273"/>
  <c r="CK91" i="273" s="1"/>
  <c r="CK2" i="275"/>
  <c r="CK2" i="280"/>
  <c r="CK18" i="288"/>
  <c r="CK2" i="286"/>
  <c r="CK2" i="288"/>
  <c r="CK152" i="273"/>
  <c r="CK153" i="273" s="1"/>
  <c r="CK75" i="273"/>
  <c r="CK2" i="285"/>
  <c r="CK2" i="282"/>
  <c r="CI4" i="278"/>
  <c r="CI4" i="280"/>
  <c r="CI4" i="282"/>
  <c r="CI4" i="285"/>
  <c r="CI4" i="265"/>
  <c r="CI4" i="275"/>
  <c r="CI4" i="273"/>
  <c r="CI4" i="288"/>
  <c r="CI4" i="286"/>
  <c r="CG59" i="265"/>
  <c r="CG60" i="265" s="1"/>
  <c r="CH20" i="285"/>
  <c r="CJ100" i="273"/>
  <c r="CK101" i="273" s="1"/>
  <c r="CK59" i="273" s="1"/>
  <c r="CJ20" i="282"/>
  <c r="CJ15" i="286"/>
  <c r="CH23" i="285"/>
  <c r="CL127" i="273" l="1"/>
  <c r="CL128" i="273" s="1"/>
  <c r="CL21" i="289" s="1"/>
  <c r="CL2" i="289"/>
  <c r="CJ80" i="278"/>
  <c r="CJ12" i="289"/>
  <c r="CJ13" i="289" s="1"/>
  <c r="CJ20" i="289" s="1"/>
  <c r="CK40" i="278" s="1"/>
  <c r="CK48" i="278"/>
  <c r="CK69" i="278"/>
  <c r="CJ43" i="278"/>
  <c r="CJ83" i="278"/>
  <c r="CJ74" i="278"/>
  <c r="CJ70" i="278"/>
  <c r="CG71" i="278"/>
  <c r="CG75" i="278" s="1"/>
  <c r="CF54" i="278"/>
  <c r="AN52" i="278"/>
  <c r="AN55" i="278" s="1"/>
  <c r="AN76" i="278"/>
  <c r="AN77" i="278" s="1"/>
  <c r="AN31" i="265" s="1"/>
  <c r="CJ24" i="280"/>
  <c r="CJ59" i="278"/>
  <c r="CG62" i="278"/>
  <c r="CG53" i="278"/>
  <c r="CG49" i="278"/>
  <c r="CG50" i="278" s="1"/>
  <c r="CG50" i="288"/>
  <c r="CG51" i="288" s="1"/>
  <c r="CG54" i="288" s="1"/>
  <c r="CG57" i="288" s="1"/>
  <c r="CG64" i="288" s="1"/>
  <c r="CH157" i="273"/>
  <c r="CJ85" i="280"/>
  <c r="CJ25" i="280"/>
  <c r="CJ26" i="280" s="1"/>
  <c r="CJ29" i="280" s="1"/>
  <c r="CK144" i="273"/>
  <c r="CK38" i="273"/>
  <c r="CL39" i="273" s="1"/>
  <c r="CL41" i="273" s="1"/>
  <c r="CK52" i="273"/>
  <c r="CK42" i="273"/>
  <c r="CK4" i="289" s="1"/>
  <c r="CJ146" i="273"/>
  <c r="CI11" i="278"/>
  <c r="CI13" i="278" s="1"/>
  <c r="CI25" i="278" s="1"/>
  <c r="CH66" i="273"/>
  <c r="CH67" i="273" s="1"/>
  <c r="CH3" i="289" s="1"/>
  <c r="CI60" i="273"/>
  <c r="CL18" i="288"/>
  <c r="CL2" i="282"/>
  <c r="CL2" i="273"/>
  <c r="CL122" i="273"/>
  <c r="CL123" i="273" s="1"/>
  <c r="CL17" i="280" s="1"/>
  <c r="CL152" i="273"/>
  <c r="CL153" i="273" s="1"/>
  <c r="CL75" i="273"/>
  <c r="CL76" i="273" s="1"/>
  <c r="CL90" i="273"/>
  <c r="CL91" i="273" s="1"/>
  <c r="CL2" i="288"/>
  <c r="CL2" i="286"/>
  <c r="CL42" i="288"/>
  <c r="CL111" i="273"/>
  <c r="CL112" i="273" s="1"/>
  <c r="CL11" i="285" s="1"/>
  <c r="CL12" i="285" s="1"/>
  <c r="CL32" i="273"/>
  <c r="CL33" i="273" s="1"/>
  <c r="CL96" i="273"/>
  <c r="CL97" i="273" s="1"/>
  <c r="CL2" i="265"/>
  <c r="CL2" i="278"/>
  <c r="CL2" i="285"/>
  <c r="CL2" i="280"/>
  <c r="CL2" i="275"/>
  <c r="CH59" i="265"/>
  <c r="CH60" i="265" s="1"/>
  <c r="CI20" i="285"/>
  <c r="CI23" i="285" s="1"/>
  <c r="CK81" i="280"/>
  <c r="CK82" i="280" s="1"/>
  <c r="CK106" i="280"/>
  <c r="CK107" i="280" s="1"/>
  <c r="CK109" i="280" s="1"/>
  <c r="CK156" i="273"/>
  <c r="CK15" i="286"/>
  <c r="CK100" i="273"/>
  <c r="CL101" i="273" s="1"/>
  <c r="CL59" i="273" s="1"/>
  <c r="CK20" i="282"/>
  <c r="CK155" i="273"/>
  <c r="CK20" i="278"/>
  <c r="CK139" i="273"/>
  <c r="CK33" i="278"/>
  <c r="CK41" i="278"/>
  <c r="CK42" i="278" s="1"/>
  <c r="CK56" i="288"/>
  <c r="CK12" i="278"/>
  <c r="CK134" i="273"/>
  <c r="CK145" i="273"/>
  <c r="CK22" i="285"/>
  <c r="CK13" i="285"/>
  <c r="CK13" i="265" s="1"/>
  <c r="CK49" i="280"/>
  <c r="CK76" i="288"/>
  <c r="CK77" i="288" s="1"/>
  <c r="CK79" i="288" s="1"/>
  <c r="CJ4" i="285"/>
  <c r="CJ4" i="288"/>
  <c r="CJ4" i="275"/>
  <c r="CJ4" i="273"/>
  <c r="CJ4" i="282"/>
  <c r="CJ4" i="280"/>
  <c r="CJ4" i="265"/>
  <c r="CJ4" i="278"/>
  <c r="CJ4" i="286"/>
  <c r="CF14" i="265"/>
  <c r="CF42" i="282"/>
  <c r="CJ135" i="273"/>
  <c r="CI138" i="273"/>
  <c r="CG3" i="285"/>
  <c r="CG3" i="282"/>
  <c r="CG3" i="278"/>
  <c r="CG3" i="273"/>
  <c r="CG3" i="280"/>
  <c r="CG3" i="286"/>
  <c r="CG3" i="288"/>
  <c r="CG3" i="275"/>
  <c r="CG3" i="265"/>
  <c r="CG50" i="273"/>
  <c r="CJ10" i="265"/>
  <c r="CJ67" i="280"/>
  <c r="CJ138" i="280"/>
  <c r="CJ73" i="282"/>
  <c r="CJ61" i="288"/>
  <c r="CJ20" i="286"/>
  <c r="CJ15" i="275"/>
  <c r="CJ20" i="275" s="1"/>
  <c r="CK17" i="275" s="1"/>
  <c r="CJ55" i="288"/>
  <c r="CJ43" i="286"/>
  <c r="CJ79" i="273"/>
  <c r="CK80" i="273" s="1"/>
  <c r="CK58" i="273" s="1"/>
  <c r="CJ26" i="282"/>
  <c r="CJ13" i="288"/>
  <c r="CJ18" i="285"/>
  <c r="CJ84" i="282"/>
  <c r="CJ38" i="288"/>
  <c r="CJ32" i="286"/>
  <c r="CJ57" i="273"/>
  <c r="CI19" i="278"/>
  <c r="CI21" i="278" s="1"/>
  <c r="CI26" i="278" s="1"/>
  <c r="CJ140" i="273"/>
  <c r="CG9" i="265"/>
  <c r="CG11" i="265" s="1"/>
  <c r="CM24" i="273"/>
  <c r="CM25" i="273" s="1"/>
  <c r="CM151" i="273"/>
  <c r="CN37" i="288"/>
  <c r="CN19" i="273"/>
  <c r="CN20" i="273" s="1"/>
  <c r="CN37" i="273"/>
  <c r="CN56" i="273"/>
  <c r="CN47" i="273"/>
  <c r="CN48" i="273" s="1"/>
  <c r="CN51" i="273" s="1"/>
  <c r="CN12" i="288"/>
  <c r="CO5" i="280"/>
  <c r="CO5" i="286"/>
  <c r="CO5" i="288"/>
  <c r="CO5" i="273"/>
  <c r="CO5" i="285"/>
  <c r="CP10" i="273"/>
  <c r="CO5" i="282"/>
  <c r="CO13" i="273"/>
  <c r="CO14" i="273" s="1"/>
  <c r="CO5" i="275"/>
  <c r="CO5" i="265"/>
  <c r="CO5" i="278"/>
  <c r="CK76" i="273"/>
  <c r="AY43" i="282"/>
  <c r="AY30" i="282"/>
  <c r="AY31" i="282" s="1"/>
  <c r="AZ28" i="282" s="1"/>
  <c r="CH27" i="278"/>
  <c r="CH32" i="278" s="1"/>
  <c r="CH34" i="278" s="1"/>
  <c r="CM40" i="278" l="1"/>
  <c r="CL40" i="278"/>
  <c r="CM127" i="273"/>
  <c r="CM128" i="273" s="1"/>
  <c r="CM21" i="289" s="1"/>
  <c r="CN40" i="278" s="1"/>
  <c r="CM2" i="289"/>
  <c r="CK80" i="278"/>
  <c r="CK12" i="289"/>
  <c r="CK13" i="289" s="1"/>
  <c r="CK20" i="289" s="1"/>
  <c r="CL80" i="278"/>
  <c r="CL12" i="289"/>
  <c r="CL13" i="289" s="1"/>
  <c r="CL20" i="289" s="1"/>
  <c r="CK43" i="278"/>
  <c r="CK10" i="265" s="1"/>
  <c r="CK83" i="278"/>
  <c r="CK74" i="278"/>
  <c r="CK70" i="278"/>
  <c r="CL48" i="278"/>
  <c r="CL69" i="278"/>
  <c r="AN84" i="278"/>
  <c r="AN85" i="278" s="1"/>
  <c r="AN30" i="265"/>
  <c r="AN63" i="278"/>
  <c r="AN64" i="278" s="1"/>
  <c r="CH71" i="278"/>
  <c r="CH75" i="278" s="1"/>
  <c r="CG54" i="278"/>
  <c r="CK24" i="280"/>
  <c r="CK59" i="278"/>
  <c r="CL24" i="280"/>
  <c r="CL59" i="278"/>
  <c r="CH62" i="278"/>
  <c r="CH53" i="278"/>
  <c r="CH49" i="278"/>
  <c r="CH50" i="278" s="1"/>
  <c r="CH50" i="288"/>
  <c r="CH51" i="288" s="1"/>
  <c r="CH54" i="288" s="1"/>
  <c r="CH57" i="288" s="1"/>
  <c r="CH64" i="288" s="1"/>
  <c r="CI157" i="273"/>
  <c r="CK85" i="280"/>
  <c r="CK25" i="280"/>
  <c r="CK26" i="280" s="1"/>
  <c r="CI27" i="278"/>
  <c r="CI32" i="278" s="1"/>
  <c r="CI34" i="278" s="1"/>
  <c r="CH9" i="265"/>
  <c r="CH11" i="265" s="1"/>
  <c r="CO19" i="273"/>
  <c r="CO20" i="273" s="1"/>
  <c r="CO56" i="273"/>
  <c r="CO37" i="288"/>
  <c r="CO12" i="288"/>
  <c r="CO37" i="273"/>
  <c r="CO47" i="273"/>
  <c r="CO48" i="273" s="1"/>
  <c r="CO51" i="273" s="1"/>
  <c r="CP5" i="278"/>
  <c r="CP5" i="286"/>
  <c r="CP5" i="275"/>
  <c r="CP5" i="282"/>
  <c r="CP5" i="265"/>
  <c r="CP5" i="288"/>
  <c r="CP5" i="280"/>
  <c r="CQ10" i="273"/>
  <c r="CP5" i="273"/>
  <c r="CP13" i="273"/>
  <c r="CP14" i="273" s="1"/>
  <c r="CP5" i="285"/>
  <c r="CN151" i="273"/>
  <c r="CN24" i="273"/>
  <c r="CN25" i="273" s="1"/>
  <c r="CJ19" i="278"/>
  <c r="CJ21" i="278" s="1"/>
  <c r="CJ26" i="278" s="1"/>
  <c r="CK140" i="273"/>
  <c r="CK135" i="273"/>
  <c r="CJ138" i="273"/>
  <c r="CL56" i="288"/>
  <c r="CL145" i="273"/>
  <c r="CL20" i="278"/>
  <c r="CL139" i="273"/>
  <c r="CL155" i="273"/>
  <c r="CL33" i="278"/>
  <c r="CL41" i="278"/>
  <c r="CL42" i="278" s="1"/>
  <c r="CL12" i="278"/>
  <c r="CL134" i="273"/>
  <c r="CL22" i="285"/>
  <c r="CL13" i="285"/>
  <c r="CL13" i="265" s="1"/>
  <c r="CL20" i="282"/>
  <c r="CL15" i="286"/>
  <c r="CL100" i="273"/>
  <c r="CM101" i="273" s="1"/>
  <c r="CM59" i="273" s="1"/>
  <c r="CL81" i="280"/>
  <c r="CL82" i="280" s="1"/>
  <c r="CL106" i="280"/>
  <c r="CL107" i="280" s="1"/>
  <c r="CL109" i="280" s="1"/>
  <c r="CL156" i="273"/>
  <c r="CH3" i="282"/>
  <c r="CH3" i="275"/>
  <c r="CH3" i="285"/>
  <c r="CH3" i="280"/>
  <c r="CH3" i="273"/>
  <c r="CH50" i="273"/>
  <c r="CH3" i="286"/>
  <c r="CH3" i="265"/>
  <c r="CH3" i="278"/>
  <c r="CH3" i="288"/>
  <c r="CL138" i="280"/>
  <c r="CL67" i="280"/>
  <c r="CL55" i="288"/>
  <c r="CL43" i="286"/>
  <c r="CL79" i="273"/>
  <c r="CM80" i="273" s="1"/>
  <c r="CM58" i="273" s="1"/>
  <c r="CL73" i="282"/>
  <c r="CL61" i="288"/>
  <c r="CL20" i="286"/>
  <c r="CL15" i="275"/>
  <c r="CL84" i="282"/>
  <c r="CL38" i="288"/>
  <c r="CL32" i="286"/>
  <c r="CL57" i="273"/>
  <c r="CL26" i="282"/>
  <c r="CL13" i="288"/>
  <c r="CL18" i="285"/>
  <c r="CL42" i="273"/>
  <c r="CL4" i="289" s="1"/>
  <c r="CL52" i="273"/>
  <c r="AZ19" i="282"/>
  <c r="AZ21" i="282" s="1"/>
  <c r="CK138" i="280"/>
  <c r="CK67" i="280"/>
  <c r="CK55" i="288"/>
  <c r="CK13" i="288"/>
  <c r="CK79" i="273"/>
  <c r="CL80" i="273" s="1"/>
  <c r="CL58" i="273" s="1"/>
  <c r="CK73" i="282"/>
  <c r="CK61" i="288"/>
  <c r="CK32" i="286"/>
  <c r="CK57" i="273"/>
  <c r="CK84" i="282"/>
  <c r="CK38" i="288"/>
  <c r="CK20" i="286"/>
  <c r="CK15" i="275"/>
  <c r="CK20" i="275" s="1"/>
  <c r="CL17" i="275" s="1"/>
  <c r="CK26" i="282"/>
  <c r="CK43" i="286"/>
  <c r="CK18" i="285"/>
  <c r="CM90" i="273"/>
  <c r="CM91" i="273" s="1"/>
  <c r="CM2" i="275"/>
  <c r="CM2" i="280"/>
  <c r="CM122" i="273"/>
  <c r="CM123" i="273" s="1"/>
  <c r="CM17" i="280" s="1"/>
  <c r="CM42" i="288"/>
  <c r="CM111" i="273"/>
  <c r="CM112" i="273" s="1"/>
  <c r="CM11" i="285" s="1"/>
  <c r="CM12" i="285" s="1"/>
  <c r="CM32" i="273"/>
  <c r="CM33" i="273" s="1"/>
  <c r="CM96" i="273"/>
  <c r="CM97" i="273" s="1"/>
  <c r="CM2" i="265"/>
  <c r="CM2" i="273"/>
  <c r="CM2" i="278"/>
  <c r="CM152" i="273"/>
  <c r="CM153" i="273" s="1"/>
  <c r="CM75" i="273"/>
  <c r="CM2" i="285"/>
  <c r="CM2" i="282"/>
  <c r="CM18" i="288"/>
  <c r="CM2" i="286"/>
  <c r="CM2" i="288"/>
  <c r="CG42" i="282"/>
  <c r="CG14" i="265"/>
  <c r="CI59" i="265"/>
  <c r="CI60" i="265" s="1"/>
  <c r="CJ20" i="285"/>
  <c r="CJ23" i="285" s="1"/>
  <c r="CL38" i="273"/>
  <c r="CM39" i="273" s="1"/>
  <c r="CM41" i="273" s="1"/>
  <c r="CL144" i="273"/>
  <c r="CL49" i="280"/>
  <c r="CL76" i="288"/>
  <c r="CL77" i="288" s="1"/>
  <c r="CL79" i="288" s="1"/>
  <c r="CI66" i="273"/>
  <c r="CI67" i="273" s="1"/>
  <c r="CI3" i="289" s="1"/>
  <c r="CJ60" i="273"/>
  <c r="CJ11" i="278"/>
  <c r="CJ13" i="278" s="1"/>
  <c r="CJ25" i="278" s="1"/>
  <c r="CK146" i="273"/>
  <c r="CK4" i="286"/>
  <c r="CK4" i="275"/>
  <c r="CK4" i="265"/>
  <c r="CK4" i="280"/>
  <c r="CK4" i="278"/>
  <c r="CK4" i="285"/>
  <c r="CK4" i="282"/>
  <c r="CK4" i="288"/>
  <c r="CK4" i="273"/>
  <c r="CN127" i="273" l="1"/>
  <c r="CN128" i="273" s="1"/>
  <c r="CN21" i="289" s="1"/>
  <c r="CN2" i="289"/>
  <c r="CM48" i="278"/>
  <c r="CM69" i="278"/>
  <c r="CL43" i="278"/>
  <c r="CL83" i="278"/>
  <c r="CL74" i="278"/>
  <c r="CL70" i="278"/>
  <c r="AO82" i="278"/>
  <c r="AO73" i="278" s="1"/>
  <c r="AN69" i="265"/>
  <c r="CH54" i="278"/>
  <c r="CI71" i="278"/>
  <c r="CI75" i="278" s="1"/>
  <c r="AN64" i="265"/>
  <c r="AO61" i="278"/>
  <c r="CI62" i="278"/>
  <c r="CI53" i="278"/>
  <c r="CI49" i="278"/>
  <c r="CI50" i="278" s="1"/>
  <c r="CJ157" i="273"/>
  <c r="CI50" i="288"/>
  <c r="CI51" i="288" s="1"/>
  <c r="CI54" i="288" s="1"/>
  <c r="CI57" i="288" s="1"/>
  <c r="CI64" i="288" s="1"/>
  <c r="CI9" i="265"/>
  <c r="CI11" i="265" s="1"/>
  <c r="CI42" i="282" s="1"/>
  <c r="CK29" i="280"/>
  <c r="CL85" i="280"/>
  <c r="CL25" i="280"/>
  <c r="CL26" i="280" s="1"/>
  <c r="CL29" i="280" s="1"/>
  <c r="CJ27" i="278"/>
  <c r="CJ32" i="278" s="1"/>
  <c r="CJ34" i="278" s="1"/>
  <c r="CJ59" i="265"/>
  <c r="CJ60" i="265" s="1"/>
  <c r="CK20" i="285"/>
  <c r="CK23" i="285" s="1"/>
  <c r="CI3" i="265"/>
  <c r="CI3" i="275"/>
  <c r="CI3" i="278"/>
  <c r="CI3" i="286"/>
  <c r="CI3" i="282"/>
  <c r="CI3" i="273"/>
  <c r="CI3" i="280"/>
  <c r="CI50" i="273"/>
  <c r="CI3" i="285"/>
  <c r="CI3" i="288"/>
  <c r="CM144" i="273"/>
  <c r="CM38" i="273"/>
  <c r="CN39" i="273" s="1"/>
  <c r="CN41" i="273" s="1"/>
  <c r="CM20" i="282"/>
  <c r="CM15" i="286"/>
  <c r="CM100" i="273"/>
  <c r="CN101" i="273" s="1"/>
  <c r="CN59" i="273" s="1"/>
  <c r="AZ43" i="282"/>
  <c r="AZ30" i="282"/>
  <c r="AZ31" i="282" s="1"/>
  <c r="BA28" i="282" s="1"/>
  <c r="CI14" i="265"/>
  <c r="CL10" i="265"/>
  <c r="CL135" i="273"/>
  <c r="CK138" i="273"/>
  <c r="CL140" i="273"/>
  <c r="CK19" i="278"/>
  <c r="CK21" i="278" s="1"/>
  <c r="CK26" i="278" s="1"/>
  <c r="CO24" i="273"/>
  <c r="CO25" i="273" s="1"/>
  <c r="CO151" i="273"/>
  <c r="CH42" i="282"/>
  <c r="CH14" i="265"/>
  <c r="CK11" i="278"/>
  <c r="CK13" i="278" s="1"/>
  <c r="CK25" i="278" s="1"/>
  <c r="CL146" i="273"/>
  <c r="CJ66" i="273"/>
  <c r="CJ67" i="273" s="1"/>
  <c r="CJ3" i="289" s="1"/>
  <c r="CK60" i="273"/>
  <c r="CM76" i="273"/>
  <c r="CM42" i="273"/>
  <c r="CM4" i="289" s="1"/>
  <c r="CM52" i="273"/>
  <c r="CM81" i="280"/>
  <c r="CM82" i="280" s="1"/>
  <c r="CM106" i="280"/>
  <c r="CM107" i="280" s="1"/>
  <c r="CM109" i="280" s="1"/>
  <c r="CM156" i="273"/>
  <c r="CM20" i="278"/>
  <c r="CM139" i="273"/>
  <c r="CM155" i="273"/>
  <c r="CM145" i="273"/>
  <c r="CM56" i="288"/>
  <c r="CM12" i="278"/>
  <c r="CM134" i="273"/>
  <c r="CM33" i="278"/>
  <c r="CM41" i="278"/>
  <c r="CM42" i="278" s="1"/>
  <c r="CM13" i="285"/>
  <c r="CM13" i="265" s="1"/>
  <c r="CM22" i="285"/>
  <c r="CM49" i="280"/>
  <c r="CM76" i="288"/>
  <c r="CM77" i="288" s="1"/>
  <c r="CM79" i="288" s="1"/>
  <c r="CL4" i="273"/>
  <c r="CL4" i="285"/>
  <c r="CL4" i="265"/>
  <c r="CL4" i="282"/>
  <c r="CL4" i="280"/>
  <c r="CL4" i="278"/>
  <c r="CL4" i="288"/>
  <c r="CL4" i="286"/>
  <c r="CL4" i="275"/>
  <c r="CL20" i="275"/>
  <c r="CM17" i="275" s="1"/>
  <c r="CN42" i="288"/>
  <c r="CN90" i="273"/>
  <c r="CN91" i="273" s="1"/>
  <c r="CN2" i="288"/>
  <c r="CN2" i="286"/>
  <c r="CN122" i="273"/>
  <c r="CN123" i="273" s="1"/>
  <c r="CN17" i="280" s="1"/>
  <c r="CN152" i="273"/>
  <c r="CN153" i="273" s="1"/>
  <c r="CN18" i="288"/>
  <c r="CN2" i="282"/>
  <c r="CN2" i="273"/>
  <c r="CN75" i="273"/>
  <c r="CN2" i="280"/>
  <c r="CN2" i="275"/>
  <c r="CN111" i="273"/>
  <c r="CN112" i="273" s="1"/>
  <c r="CN11" i="285" s="1"/>
  <c r="CN12" i="285" s="1"/>
  <c r="CN32" i="273"/>
  <c r="CN33" i="273" s="1"/>
  <c r="CN96" i="273"/>
  <c r="CN97" i="273" s="1"/>
  <c r="CN2" i="265"/>
  <c r="CN2" i="278"/>
  <c r="CN2" i="285"/>
  <c r="CP12" i="288"/>
  <c r="CP37" i="273"/>
  <c r="CP37" i="288"/>
  <c r="CP56" i="273"/>
  <c r="CP47" i="273"/>
  <c r="CP48" i="273" s="1"/>
  <c r="CP51" i="273" s="1"/>
  <c r="CP19" i="273"/>
  <c r="CP20" i="273" s="1"/>
  <c r="CQ5" i="265"/>
  <c r="CQ5" i="285"/>
  <c r="CQ5" i="273"/>
  <c r="CQ5" i="286"/>
  <c r="CQ5" i="280"/>
  <c r="CQ13" i="273"/>
  <c r="CQ14" i="273" s="1"/>
  <c r="CQ5" i="275"/>
  <c r="CQ5" i="288"/>
  <c r="CQ5" i="278"/>
  <c r="CR10" i="273"/>
  <c r="CQ5" i="282"/>
  <c r="CM80" i="278" l="1"/>
  <c r="CM12" i="289"/>
  <c r="CM13" i="289" s="1"/>
  <c r="CM20" i="289" s="1"/>
  <c r="CO127" i="273"/>
  <c r="CO128" i="273" s="1"/>
  <c r="CO21" i="289" s="1"/>
  <c r="CO2" i="289"/>
  <c r="CN48" i="278"/>
  <c r="CN69" i="278"/>
  <c r="CM43" i="278"/>
  <c r="CM10" i="265" s="1"/>
  <c r="CM83" i="278"/>
  <c r="CM70" i="278"/>
  <c r="CM74" i="278"/>
  <c r="CJ71" i="278"/>
  <c r="CJ75" i="278" s="1"/>
  <c r="CI54" i="278"/>
  <c r="AO52" i="278"/>
  <c r="AO55" i="278" s="1"/>
  <c r="AO76" i="278"/>
  <c r="AO77" i="278" s="1"/>
  <c r="AO31" i="265" s="1"/>
  <c r="CM24" i="280"/>
  <c r="CM59" i="278"/>
  <c r="CJ62" i="278"/>
  <c r="CJ49" i="278"/>
  <c r="CJ50" i="278" s="1"/>
  <c r="CJ53" i="278"/>
  <c r="CJ50" i="288"/>
  <c r="CJ51" i="288" s="1"/>
  <c r="CJ54" i="288" s="1"/>
  <c r="CJ57" i="288" s="1"/>
  <c r="CJ64" i="288" s="1"/>
  <c r="CK157" i="273"/>
  <c r="CJ9" i="265"/>
  <c r="CJ11" i="265" s="1"/>
  <c r="CJ14" i="265" s="1"/>
  <c r="CM85" i="280"/>
  <c r="CM25" i="280"/>
  <c r="CR5" i="275"/>
  <c r="CR5" i="280"/>
  <c r="CR5" i="285"/>
  <c r="CR5" i="282"/>
  <c r="CR5" i="265"/>
  <c r="CR13" i="273"/>
  <c r="CR14" i="273" s="1"/>
  <c r="CR5" i="286"/>
  <c r="CR5" i="288"/>
  <c r="CR5" i="273"/>
  <c r="CS10" i="273"/>
  <c r="CR5" i="278"/>
  <c r="CQ12" i="288"/>
  <c r="CQ19" i="273"/>
  <c r="CQ20" i="273" s="1"/>
  <c r="CQ47" i="273"/>
  <c r="CQ48" i="273" s="1"/>
  <c r="CQ51" i="273" s="1"/>
  <c r="CQ56" i="273"/>
  <c r="CQ37" i="288"/>
  <c r="CQ37" i="273"/>
  <c r="CP24" i="273"/>
  <c r="CP25" i="273" s="1"/>
  <c r="CP151" i="273"/>
  <c r="CN144" i="273"/>
  <c r="CN38" i="273"/>
  <c r="CO39" i="273" s="1"/>
  <c r="CO41" i="273" s="1"/>
  <c r="CN81" i="280"/>
  <c r="CN82" i="280" s="1"/>
  <c r="CN106" i="280"/>
  <c r="CN107" i="280" s="1"/>
  <c r="CN109" i="280" s="1"/>
  <c r="CN156" i="273"/>
  <c r="CN20" i="282"/>
  <c r="CN15" i="286"/>
  <c r="CN100" i="273"/>
  <c r="CO101" i="273" s="1"/>
  <c r="CO59" i="273" s="1"/>
  <c r="CK59" i="265"/>
  <c r="CK60" i="265" s="1"/>
  <c r="CL20" i="285"/>
  <c r="CL23" i="285" s="1"/>
  <c r="CM138" i="280"/>
  <c r="CM67" i="280"/>
  <c r="CM84" i="282"/>
  <c r="CM38" i="288"/>
  <c r="CM32" i="286"/>
  <c r="CM57" i="273"/>
  <c r="CM61" i="288"/>
  <c r="CM20" i="286"/>
  <c r="CM15" i="275"/>
  <c r="CM20" i="275" s="1"/>
  <c r="CN17" i="275" s="1"/>
  <c r="CM73" i="282"/>
  <c r="CM55" i="288"/>
  <c r="CM43" i="286"/>
  <c r="CM18" i="285"/>
  <c r="CM26" i="282"/>
  <c r="CM13" i="288"/>
  <c r="CM79" i="273"/>
  <c r="CN80" i="273" s="1"/>
  <c r="CN58" i="273" s="1"/>
  <c r="CJ3" i="278"/>
  <c r="CJ3" i="275"/>
  <c r="CJ3" i="285"/>
  <c r="CJ3" i="265"/>
  <c r="CJ3" i="280"/>
  <c r="CJ3" i="288"/>
  <c r="CJ3" i="273"/>
  <c r="CJ3" i="282"/>
  <c r="CJ3" i="286"/>
  <c r="CJ50" i="273"/>
  <c r="CL11" i="278"/>
  <c r="CL13" i="278" s="1"/>
  <c r="CL25" i="278" s="1"/>
  <c r="CM146" i="273"/>
  <c r="CN42" i="273"/>
  <c r="CN4" i="289" s="1"/>
  <c r="CN52" i="273"/>
  <c r="CN76" i="273"/>
  <c r="CN33" i="278"/>
  <c r="CN41" i="278"/>
  <c r="CN42" i="278" s="1"/>
  <c r="CN56" i="288"/>
  <c r="CN12" i="278"/>
  <c r="CN134" i="273"/>
  <c r="CN145" i="273"/>
  <c r="CN155" i="273"/>
  <c r="CN20" i="278"/>
  <c r="CN139" i="273"/>
  <c r="CN13" i="285"/>
  <c r="CN13" i="265" s="1"/>
  <c r="CN22" i="285"/>
  <c r="CN49" i="280"/>
  <c r="CN76" i="288"/>
  <c r="CN77" i="288" s="1"/>
  <c r="CN79" i="288" s="1"/>
  <c r="CM4" i="265"/>
  <c r="CM4" i="280"/>
  <c r="CM4" i="278"/>
  <c r="CM4" i="286"/>
  <c r="CM4" i="273"/>
  <c r="CM4" i="288"/>
  <c r="CM4" i="282"/>
  <c r="CM4" i="285"/>
  <c r="CM4" i="275"/>
  <c r="CK66" i="273"/>
  <c r="CK67" i="273" s="1"/>
  <c r="CK3" i="289" s="1"/>
  <c r="CL60" i="273"/>
  <c r="CK27" i="278"/>
  <c r="CK32" i="278" s="1"/>
  <c r="CK34" i="278" s="1"/>
  <c r="CO75" i="273"/>
  <c r="CO2" i="278"/>
  <c r="CO2" i="286"/>
  <c r="CO111" i="273"/>
  <c r="CO112" i="273" s="1"/>
  <c r="CO11" i="285" s="1"/>
  <c r="CO12" i="285" s="1"/>
  <c r="CO32" i="273"/>
  <c r="CO33" i="273" s="1"/>
  <c r="CO96" i="273"/>
  <c r="CO97" i="273" s="1"/>
  <c r="CO2" i="265"/>
  <c r="CO2" i="288"/>
  <c r="CO2" i="273"/>
  <c r="CO122" i="273"/>
  <c r="CO123" i="273" s="1"/>
  <c r="CO17" i="280" s="1"/>
  <c r="CO42" i="288"/>
  <c r="CO90" i="273"/>
  <c r="CO91" i="273" s="1"/>
  <c r="CO2" i="282"/>
  <c r="CO2" i="275"/>
  <c r="CO152" i="273"/>
  <c r="CO153" i="273" s="1"/>
  <c r="CO18" i="288"/>
  <c r="CO2" i="280"/>
  <c r="CO2" i="285"/>
  <c r="CL19" i="278"/>
  <c r="CL21" i="278" s="1"/>
  <c r="CL26" i="278" s="1"/>
  <c r="CM140" i="273"/>
  <c r="CL138" i="273"/>
  <c r="CM135" i="273"/>
  <c r="BA19" i="282"/>
  <c r="BA21" i="282" s="1"/>
  <c r="CN80" i="278" l="1"/>
  <c r="CN12" i="289"/>
  <c r="CN13" i="289" s="1"/>
  <c r="CN20" i="289" s="1"/>
  <c r="CO40" i="278" s="1"/>
  <c r="CP127" i="273"/>
  <c r="CP128" i="273" s="1"/>
  <c r="CP21" i="289" s="1"/>
  <c r="CP2" i="289"/>
  <c r="CO48" i="278"/>
  <c r="CO69" i="278"/>
  <c r="CN43" i="278"/>
  <c r="CN10" i="265" s="1"/>
  <c r="CN83" i="278"/>
  <c r="CN74" i="278"/>
  <c r="CN70" i="278"/>
  <c r="CM26" i="280"/>
  <c r="CM29" i="280" s="1"/>
  <c r="AO84" i="278"/>
  <c r="CJ54" i="278"/>
  <c r="AO85" i="278"/>
  <c r="AO30" i="265"/>
  <c r="AO63" i="278"/>
  <c r="AO64" i="278" s="1"/>
  <c r="CK71" i="278"/>
  <c r="CK75" i="278" s="1"/>
  <c r="CN24" i="280"/>
  <c r="CN59" i="278"/>
  <c r="CK62" i="278"/>
  <c r="CK53" i="278"/>
  <c r="CK49" i="278"/>
  <c r="CK50" i="278" s="1"/>
  <c r="CJ42" i="282"/>
  <c r="CL157" i="273"/>
  <c r="CK50" i="288"/>
  <c r="CK51" i="288" s="1"/>
  <c r="CK54" i="288" s="1"/>
  <c r="CK57" i="288" s="1"/>
  <c r="CK64" i="288" s="1"/>
  <c r="CN85" i="280"/>
  <c r="CN25" i="280"/>
  <c r="BA43" i="282"/>
  <c r="BA30" i="282"/>
  <c r="BA31" i="282" s="1"/>
  <c r="BB28" i="282" s="1"/>
  <c r="CL27" i="278"/>
  <c r="CL32" i="278" s="1"/>
  <c r="CL34" i="278" s="1"/>
  <c r="CL59" i="265"/>
  <c r="CL60" i="265" s="1"/>
  <c r="CM20" i="285"/>
  <c r="CM23" i="285" s="1"/>
  <c r="CO52" i="273"/>
  <c r="CO42" i="273"/>
  <c r="CO4" i="289" s="1"/>
  <c r="CP42" i="288"/>
  <c r="CP111" i="273"/>
  <c r="CP112" i="273" s="1"/>
  <c r="CP11" i="285" s="1"/>
  <c r="CP12" i="285" s="1"/>
  <c r="CP32" i="273"/>
  <c r="CP33" i="273" s="1"/>
  <c r="CP96" i="273"/>
  <c r="CP97" i="273" s="1"/>
  <c r="CP2" i="265"/>
  <c r="CP2" i="288"/>
  <c r="CP2" i="273"/>
  <c r="CP2" i="278"/>
  <c r="CP2" i="286"/>
  <c r="CP18" i="288"/>
  <c r="CP2" i="280"/>
  <c r="CP2" i="285"/>
  <c r="CP122" i="273"/>
  <c r="CP123" i="273" s="1"/>
  <c r="CP17" i="280" s="1"/>
  <c r="CP152" i="273"/>
  <c r="CP153" i="273" s="1"/>
  <c r="CP75" i="273"/>
  <c r="CP90" i="273"/>
  <c r="CP91" i="273" s="1"/>
  <c r="CP2" i="282"/>
  <c r="CP2" i="275"/>
  <c r="CT10" i="273"/>
  <c r="CS5" i="273"/>
  <c r="CS13" i="273"/>
  <c r="CS14" i="273" s="1"/>
  <c r="CS5" i="265"/>
  <c r="CS5" i="275"/>
  <c r="CS5" i="288"/>
  <c r="CS5" i="285"/>
  <c r="CS5" i="282"/>
  <c r="CS5" i="278"/>
  <c r="CS5" i="286"/>
  <c r="CS5" i="280"/>
  <c r="CR37" i="288"/>
  <c r="CR47" i="273"/>
  <c r="CR48" i="273" s="1"/>
  <c r="CR51" i="273" s="1"/>
  <c r="CR12" i="288"/>
  <c r="CR19" i="273"/>
  <c r="CR20" i="273" s="1"/>
  <c r="CR37" i="273"/>
  <c r="CR56" i="273"/>
  <c r="CO81" i="280"/>
  <c r="CO82" i="280" s="1"/>
  <c r="CO106" i="280"/>
  <c r="CO107" i="280" s="1"/>
  <c r="CO109" i="280" s="1"/>
  <c r="CO156" i="273"/>
  <c r="CO144" i="273"/>
  <c r="CO38" i="273"/>
  <c r="CP39" i="273" s="1"/>
  <c r="CP41" i="273" s="1"/>
  <c r="CK9" i="265"/>
  <c r="CK11" i="265" s="1"/>
  <c r="CK3" i="265"/>
  <c r="CK3" i="282"/>
  <c r="CK3" i="286"/>
  <c r="CK3" i="273"/>
  <c r="CK3" i="280"/>
  <c r="CK3" i="278"/>
  <c r="CK3" i="288"/>
  <c r="CK50" i="273"/>
  <c r="CK3" i="275"/>
  <c r="CK3" i="285"/>
  <c r="CM138" i="273"/>
  <c r="CN135" i="273"/>
  <c r="CN140" i="273"/>
  <c r="CM19" i="278"/>
  <c r="CM21" i="278" s="1"/>
  <c r="CM26" i="278" s="1"/>
  <c r="CO100" i="273"/>
  <c r="CP101" i="273" s="1"/>
  <c r="CP59" i="273" s="1"/>
  <c r="CO20" i="282"/>
  <c r="CO15" i="286"/>
  <c r="CO49" i="280"/>
  <c r="CO76" i="288"/>
  <c r="CO77" i="288" s="1"/>
  <c r="CO79" i="288" s="1"/>
  <c r="CO20" i="278"/>
  <c r="CO139" i="273"/>
  <c r="CO155" i="273"/>
  <c r="CO33" i="278"/>
  <c r="CO41" i="278"/>
  <c r="CO12" i="278"/>
  <c r="CO134" i="273"/>
  <c r="CO56" i="288"/>
  <c r="CO145" i="273"/>
  <c r="CO22" i="285"/>
  <c r="CO13" i="285"/>
  <c r="CO13" i="265" s="1"/>
  <c r="CL66" i="273"/>
  <c r="CL67" i="273" s="1"/>
  <c r="CL3" i="289" s="1"/>
  <c r="CM60" i="273"/>
  <c r="CN67" i="280"/>
  <c r="CN138" i="280"/>
  <c r="CN73" i="282"/>
  <c r="CN61" i="288"/>
  <c r="CN32" i="286"/>
  <c r="CN57" i="273"/>
  <c r="CN55" i="288"/>
  <c r="CN13" i="288"/>
  <c r="CN18" i="285"/>
  <c r="CN26" i="282"/>
  <c r="CN43" i="286"/>
  <c r="CN79" i="273"/>
  <c r="CO80" i="273" s="1"/>
  <c r="CO58" i="273" s="1"/>
  <c r="CN84" i="282"/>
  <c r="CN38" i="288"/>
  <c r="CN20" i="286"/>
  <c r="CN15" i="275"/>
  <c r="CN20" i="275" s="1"/>
  <c r="CO17" i="275" s="1"/>
  <c r="CN4" i="280"/>
  <c r="CN4" i="275"/>
  <c r="CN4" i="288"/>
  <c r="CN4" i="286"/>
  <c r="CN4" i="265"/>
  <c r="CN4" i="273"/>
  <c r="CN4" i="285"/>
  <c r="CN4" i="282"/>
  <c r="CN4" i="278"/>
  <c r="CN146" i="273"/>
  <c r="CM11" i="278"/>
  <c r="CM13" i="278" s="1"/>
  <c r="CM25" i="278" s="1"/>
  <c r="CO76" i="273"/>
  <c r="CQ151" i="273"/>
  <c r="CQ24" i="273"/>
  <c r="CQ25" i="273" s="1"/>
  <c r="CO42" i="278" l="1"/>
  <c r="CO83" i="278" s="1"/>
  <c r="CP40" i="278"/>
  <c r="CQ127" i="273"/>
  <c r="CQ128" i="273" s="1"/>
  <c r="CQ21" i="289" s="1"/>
  <c r="CQ2" i="289"/>
  <c r="CO80" i="278"/>
  <c r="CO12" i="289"/>
  <c r="CO13" i="289" s="1"/>
  <c r="CO20" i="289" s="1"/>
  <c r="CO43" i="278"/>
  <c r="CO10" i="265" s="1"/>
  <c r="CN26" i="280"/>
  <c r="CN29" i="280" s="1"/>
  <c r="CP48" i="278"/>
  <c r="CP69" i="278"/>
  <c r="AP82" i="278"/>
  <c r="AP73" i="278" s="1"/>
  <c r="AO69" i="265"/>
  <c r="CL71" i="278"/>
  <c r="CL75" i="278" s="1"/>
  <c r="CK54" i="278"/>
  <c r="AO64" i="265"/>
  <c r="AP61" i="278"/>
  <c r="CO24" i="280"/>
  <c r="CO59" i="278"/>
  <c r="CL62" i="278"/>
  <c r="CL53" i="278"/>
  <c r="CL49" i="278"/>
  <c r="CL50" i="278" s="1"/>
  <c r="CM157" i="273"/>
  <c r="CL50" i="288"/>
  <c r="CL51" i="288" s="1"/>
  <c r="CL54" i="288" s="1"/>
  <c r="CL57" i="288" s="1"/>
  <c r="CL64" i="288" s="1"/>
  <c r="CM27" i="278"/>
  <c r="CM32" i="278" s="1"/>
  <c r="CM34" i="278" s="1"/>
  <c r="CO85" i="280"/>
  <c r="CO25" i="280"/>
  <c r="CO26" i="280" s="1"/>
  <c r="CO29" i="280" s="1"/>
  <c r="CM59" i="265"/>
  <c r="CM60" i="265" s="1"/>
  <c r="CN20" i="285"/>
  <c r="CN23" i="285" s="1"/>
  <c r="CQ152" i="273"/>
  <c r="CQ153" i="273" s="1"/>
  <c r="CQ18" i="288"/>
  <c r="CQ2" i="282"/>
  <c r="CQ2" i="285"/>
  <c r="CQ122" i="273"/>
  <c r="CQ123" i="273" s="1"/>
  <c r="CQ17" i="280" s="1"/>
  <c r="CQ42" i="288"/>
  <c r="CQ90" i="273"/>
  <c r="CQ91" i="273" s="1"/>
  <c r="CQ2" i="288"/>
  <c r="CQ2" i="275"/>
  <c r="CQ111" i="273"/>
  <c r="CQ112" i="273" s="1"/>
  <c r="CQ11" i="285" s="1"/>
  <c r="CQ12" i="285" s="1"/>
  <c r="CQ32" i="273"/>
  <c r="CQ33" i="273" s="1"/>
  <c r="CQ96" i="273"/>
  <c r="CQ97" i="273" s="1"/>
  <c r="CQ2" i="265"/>
  <c r="CQ2" i="278"/>
  <c r="CQ2" i="273"/>
  <c r="CQ75" i="273"/>
  <c r="CQ76" i="273" s="1"/>
  <c r="CQ2" i="280"/>
  <c r="CQ2" i="286"/>
  <c r="CM66" i="273"/>
  <c r="CM67" i="273" s="1"/>
  <c r="CM3" i="289" s="1"/>
  <c r="CN60" i="273"/>
  <c r="CN138" i="273"/>
  <c r="CO135" i="273"/>
  <c r="CS47" i="273"/>
  <c r="CS48" i="273" s="1"/>
  <c r="CS51" i="273" s="1"/>
  <c r="CS19" i="273"/>
  <c r="CS20" i="273" s="1"/>
  <c r="CS56" i="273"/>
  <c r="CS37" i="288"/>
  <c r="CS12" i="288"/>
  <c r="CS37" i="273"/>
  <c r="CT5" i="286"/>
  <c r="CU10" i="273"/>
  <c r="CT5" i="273"/>
  <c r="CT13" i="273"/>
  <c r="CT14" i="273" s="1"/>
  <c r="CT5" i="288"/>
  <c r="CT5" i="275"/>
  <c r="CT5" i="280"/>
  <c r="CT5" i="265"/>
  <c r="CT5" i="282"/>
  <c r="CT5" i="285"/>
  <c r="CT5" i="278"/>
  <c r="CP76" i="273"/>
  <c r="CO138" i="280"/>
  <c r="CO67" i="280"/>
  <c r="CO73" i="282"/>
  <c r="CO55" i="288"/>
  <c r="CO43" i="286"/>
  <c r="CO18" i="285"/>
  <c r="CO26" i="282"/>
  <c r="CO13" i="288"/>
  <c r="CO79" i="273"/>
  <c r="CP80" i="273" s="1"/>
  <c r="CP58" i="273" s="1"/>
  <c r="CO84" i="282"/>
  <c r="CO38" i="288"/>
  <c r="CO32" i="286"/>
  <c r="CO15" i="275"/>
  <c r="CO20" i="275" s="1"/>
  <c r="CP17" i="275" s="1"/>
  <c r="CO61" i="288"/>
  <c r="CO20" i="286"/>
  <c r="CO57" i="273"/>
  <c r="CO146" i="273"/>
  <c r="CN11" i="278"/>
  <c r="CN13" i="278" s="1"/>
  <c r="CN25" i="278" s="1"/>
  <c r="CL3" i="275"/>
  <c r="CL3" i="286"/>
  <c r="CL3" i="282"/>
  <c r="CL50" i="273"/>
  <c r="CL3" i="285"/>
  <c r="CL3" i="280"/>
  <c r="CL3" i="288"/>
  <c r="CL3" i="278"/>
  <c r="CL3" i="265"/>
  <c r="CL3" i="273"/>
  <c r="CO140" i="273"/>
  <c r="CN19" i="278"/>
  <c r="CN21" i="278" s="1"/>
  <c r="CN26" i="278" s="1"/>
  <c r="CK42" i="282"/>
  <c r="CK14" i="265"/>
  <c r="CP42" i="273"/>
  <c r="CP4" i="289" s="1"/>
  <c r="CP52" i="273"/>
  <c r="CP15" i="286"/>
  <c r="CP100" i="273"/>
  <c r="CQ101" i="273" s="1"/>
  <c r="CQ59" i="273" s="1"/>
  <c r="CP20" i="282"/>
  <c r="CP81" i="280"/>
  <c r="CP82" i="280" s="1"/>
  <c r="CP106" i="280"/>
  <c r="CP107" i="280" s="1"/>
  <c r="CP109" i="280" s="1"/>
  <c r="CP156" i="273"/>
  <c r="CP56" i="288"/>
  <c r="CP12" i="278"/>
  <c r="CP134" i="273"/>
  <c r="CP145" i="273"/>
  <c r="CP155" i="273"/>
  <c r="CP20" i="278"/>
  <c r="CP139" i="273"/>
  <c r="CP33" i="278"/>
  <c r="CP41" i="278"/>
  <c r="CP42" i="278" s="1"/>
  <c r="CP22" i="285"/>
  <c r="CP13" i="285"/>
  <c r="CP13" i="265" s="1"/>
  <c r="CO4" i="265"/>
  <c r="CO4" i="282"/>
  <c r="CO4" i="275"/>
  <c r="CO4" i="278"/>
  <c r="CO4" i="286"/>
  <c r="CO4" i="273"/>
  <c r="CO4" i="280"/>
  <c r="CO4" i="288"/>
  <c r="CO4" i="285"/>
  <c r="CL9" i="265"/>
  <c r="CL11" i="265" s="1"/>
  <c r="BB19" i="282"/>
  <c r="BB21" i="282" s="1"/>
  <c r="CR151" i="273"/>
  <c r="CR24" i="273"/>
  <c r="CR25" i="273" s="1"/>
  <c r="CP49" i="280"/>
  <c r="CP76" i="288"/>
  <c r="CP77" i="288" s="1"/>
  <c r="CP79" i="288" s="1"/>
  <c r="CP144" i="273"/>
  <c r="CP38" i="273"/>
  <c r="CQ39" i="273" s="1"/>
  <c r="CQ41" i="273" s="1"/>
  <c r="CO74" i="278" l="1"/>
  <c r="CO70" i="278"/>
  <c r="CQ40" i="278"/>
  <c r="CQ80" i="278"/>
  <c r="CQ12" i="289"/>
  <c r="CR127" i="273"/>
  <c r="CR128" i="273" s="1"/>
  <c r="CR21" i="289" s="1"/>
  <c r="CR2" i="289"/>
  <c r="CP80" i="278"/>
  <c r="CP12" i="289"/>
  <c r="CP13" i="289" s="1"/>
  <c r="CP20" i="289" s="1"/>
  <c r="CP43" i="278"/>
  <c r="CP83" i="278"/>
  <c r="CP74" i="278"/>
  <c r="CP70" i="278"/>
  <c r="CQ48" i="278"/>
  <c r="CQ69" i="278"/>
  <c r="CL54" i="278"/>
  <c r="CM71" i="278"/>
  <c r="CM75" i="278" s="1"/>
  <c r="AP52" i="278"/>
  <c r="AP55" i="278" s="1"/>
  <c r="AP76" i="278"/>
  <c r="AP77" i="278" s="1"/>
  <c r="AP31" i="265" s="1"/>
  <c r="CP24" i="280"/>
  <c r="CP59" i="278"/>
  <c r="CQ24" i="280"/>
  <c r="CQ59" i="278"/>
  <c r="CM9" i="265"/>
  <c r="CM11" i="265" s="1"/>
  <c r="CM42" i="282" s="1"/>
  <c r="CM62" i="278"/>
  <c r="CM53" i="278"/>
  <c r="CM49" i="278"/>
  <c r="CM50" i="278" s="1"/>
  <c r="CM50" i="288"/>
  <c r="CM51" i="288" s="1"/>
  <c r="CM54" i="288" s="1"/>
  <c r="CM57" i="288" s="1"/>
  <c r="CM64" i="288" s="1"/>
  <c r="CN157" i="273"/>
  <c r="CP85" i="280"/>
  <c r="CP25" i="280"/>
  <c r="CQ42" i="273"/>
  <c r="CQ4" i="289" s="1"/>
  <c r="CQ52" i="273"/>
  <c r="CR42" i="288"/>
  <c r="CR111" i="273"/>
  <c r="CR112" i="273" s="1"/>
  <c r="CR11" i="285" s="1"/>
  <c r="CR12" i="285" s="1"/>
  <c r="CR32" i="273"/>
  <c r="CR33" i="273" s="1"/>
  <c r="CR96" i="273"/>
  <c r="CR97" i="273" s="1"/>
  <c r="CR2" i="265"/>
  <c r="CR2" i="278"/>
  <c r="CR2" i="285"/>
  <c r="CR90" i="273"/>
  <c r="CR91" i="273" s="1"/>
  <c r="CR2" i="288"/>
  <c r="CR2" i="286"/>
  <c r="CR18" i="288"/>
  <c r="CR2" i="282"/>
  <c r="CR2" i="273"/>
  <c r="CR122" i="273"/>
  <c r="CR123" i="273" s="1"/>
  <c r="CR17" i="280" s="1"/>
  <c r="CR152" i="273"/>
  <c r="CR153" i="273" s="1"/>
  <c r="CR75" i="273"/>
  <c r="CR2" i="280"/>
  <c r="CR2" i="275"/>
  <c r="BB43" i="282"/>
  <c r="BB30" i="282"/>
  <c r="BB31" i="282" s="1"/>
  <c r="BC28" i="282" s="1"/>
  <c r="CP10" i="265"/>
  <c r="CN59" i="265"/>
  <c r="CN60" i="265" s="1"/>
  <c r="CO20" i="285"/>
  <c r="CO23" i="285" s="1"/>
  <c r="CN27" i="278"/>
  <c r="CN32" i="278" s="1"/>
  <c r="CN34" i="278" s="1"/>
  <c r="CL42" i="282"/>
  <c r="CL14" i="265"/>
  <c r="CP4" i="275"/>
  <c r="CP4" i="280"/>
  <c r="CP4" i="265"/>
  <c r="CP4" i="273"/>
  <c r="CP4" i="278"/>
  <c r="CP4" i="285"/>
  <c r="CP4" i="282"/>
  <c r="CP4" i="286"/>
  <c r="CP4" i="288"/>
  <c r="CP140" i="273"/>
  <c r="CO19" i="278"/>
  <c r="CO21" i="278" s="1"/>
  <c r="CO26" i="278" s="1"/>
  <c r="CP146" i="273"/>
  <c r="CO11" i="278"/>
  <c r="CO13" i="278" s="1"/>
  <c r="CO25" i="278" s="1"/>
  <c r="CO27" i="278" s="1"/>
  <c r="CO32" i="278" s="1"/>
  <c r="CO34" i="278" s="1"/>
  <c r="CP138" i="280"/>
  <c r="CP67" i="280"/>
  <c r="CP61" i="288"/>
  <c r="CP13" i="288"/>
  <c r="CP18" i="285"/>
  <c r="CP73" i="282"/>
  <c r="CP55" i="288"/>
  <c r="CP32" i="286"/>
  <c r="CP57" i="273"/>
  <c r="CP84" i="282"/>
  <c r="CP38" i="288"/>
  <c r="CP20" i="286"/>
  <c r="CP15" i="275"/>
  <c r="CP20" i="275" s="1"/>
  <c r="CQ17" i="275" s="1"/>
  <c r="CP26" i="282"/>
  <c r="CP43" i="286"/>
  <c r="CP79" i="273"/>
  <c r="CQ80" i="273" s="1"/>
  <c r="CQ58" i="273" s="1"/>
  <c r="CQ138" i="280"/>
  <c r="CQ67" i="280"/>
  <c r="CQ26" i="282"/>
  <c r="CQ38" i="288"/>
  <c r="CQ20" i="286"/>
  <c r="CQ57" i="273"/>
  <c r="CQ73" i="282"/>
  <c r="CQ61" i="288"/>
  <c r="CQ32" i="286"/>
  <c r="CQ15" i="275"/>
  <c r="CQ55" i="288"/>
  <c r="CQ13" i="288"/>
  <c r="CQ79" i="273"/>
  <c r="CR80" i="273" s="1"/>
  <c r="CR58" i="273" s="1"/>
  <c r="CQ84" i="282"/>
  <c r="CQ43" i="286"/>
  <c r="CQ18" i="285"/>
  <c r="CT12" i="288"/>
  <c r="CT37" i="288"/>
  <c r="CT47" i="273"/>
  <c r="CT48" i="273" s="1"/>
  <c r="CT51" i="273" s="1"/>
  <c r="CT37" i="273"/>
  <c r="CT56" i="273"/>
  <c r="CT19" i="273"/>
  <c r="CT20" i="273" s="1"/>
  <c r="CU5" i="280"/>
  <c r="CU5" i="286"/>
  <c r="CU5" i="288"/>
  <c r="CU5" i="273"/>
  <c r="CU5" i="285"/>
  <c r="CV10" i="273"/>
  <c r="CU5" i="282"/>
  <c r="CU13" i="273"/>
  <c r="CU14" i="273" s="1"/>
  <c r="CU5" i="275"/>
  <c r="CU5" i="265"/>
  <c r="CU5" i="278"/>
  <c r="CS24" i="273"/>
  <c r="CS25" i="273" s="1"/>
  <c r="CS151" i="273"/>
  <c r="CM3" i="273"/>
  <c r="CM3" i="285"/>
  <c r="CM3" i="275"/>
  <c r="CM3" i="278"/>
  <c r="CM3" i="286"/>
  <c r="CM3" i="282"/>
  <c r="CM3" i="288"/>
  <c r="CM50" i="273"/>
  <c r="CM3" i="280"/>
  <c r="CM3" i="265"/>
  <c r="CQ155" i="273"/>
  <c r="CQ12" i="278"/>
  <c r="CQ134" i="273"/>
  <c r="CQ33" i="278"/>
  <c r="CQ41" i="278"/>
  <c r="CQ20" i="278"/>
  <c r="CQ139" i="273"/>
  <c r="CQ56" i="288"/>
  <c r="CQ145" i="273"/>
  <c r="CQ22" i="285"/>
  <c r="CQ13" i="285"/>
  <c r="CQ13" i="265" s="1"/>
  <c r="CO138" i="273"/>
  <c r="CP135" i="273"/>
  <c r="CN66" i="273"/>
  <c r="CN67" i="273" s="1"/>
  <c r="CN3" i="289" s="1"/>
  <c r="CO60" i="273"/>
  <c r="CQ38" i="273"/>
  <c r="CR39" i="273" s="1"/>
  <c r="CR41" i="273" s="1"/>
  <c r="CQ144" i="273"/>
  <c r="CQ20" i="282"/>
  <c r="CQ100" i="273"/>
  <c r="CR101" i="273" s="1"/>
  <c r="CR59" i="273" s="1"/>
  <c r="CQ15" i="286"/>
  <c r="CQ49" i="280"/>
  <c r="CQ76" i="288"/>
  <c r="CQ77" i="288" s="1"/>
  <c r="CQ79" i="288" s="1"/>
  <c r="CQ81" i="280"/>
  <c r="CQ82" i="280" s="1"/>
  <c r="CQ106" i="280"/>
  <c r="CQ107" i="280" s="1"/>
  <c r="CQ109" i="280" s="1"/>
  <c r="CQ156" i="273"/>
  <c r="CQ42" i="278" l="1"/>
  <c r="CQ43" i="278" s="1"/>
  <c r="CQ10" i="265" s="1"/>
  <c r="CR40" i="278"/>
  <c r="CS127" i="273"/>
  <c r="CS128" i="273" s="1"/>
  <c r="CS21" i="289" s="1"/>
  <c r="CS2" i="289"/>
  <c r="CQ13" i="289"/>
  <c r="CQ20" i="289" s="1"/>
  <c r="CP26" i="280"/>
  <c r="AP84" i="278"/>
  <c r="CQ83" i="278"/>
  <c r="CQ74" i="278"/>
  <c r="CR48" i="278"/>
  <c r="CR69" i="278"/>
  <c r="CN71" i="278"/>
  <c r="CN75" i="278" s="1"/>
  <c r="AP85" i="278"/>
  <c r="AP30" i="265"/>
  <c r="AP63" i="278"/>
  <c r="AP64" i="278" s="1"/>
  <c r="CO71" i="278"/>
  <c r="CO75" i="278" s="1"/>
  <c r="CM54" i="278"/>
  <c r="CM14" i="265"/>
  <c r="CN62" i="278"/>
  <c r="CN49" i="278"/>
  <c r="CN50" i="278" s="1"/>
  <c r="CN53" i="278"/>
  <c r="CO62" i="278"/>
  <c r="CO53" i="278"/>
  <c r="CO49" i="278"/>
  <c r="CO50" i="278" s="1"/>
  <c r="CO157" i="273"/>
  <c r="CN50" i="288"/>
  <c r="CN51" i="288" s="1"/>
  <c r="CN54" i="288" s="1"/>
  <c r="CN57" i="288" s="1"/>
  <c r="CN64" i="288" s="1"/>
  <c r="CQ20" i="275"/>
  <c r="CR17" i="275" s="1"/>
  <c r="CP29" i="280"/>
  <c r="CQ85" i="280"/>
  <c r="CQ25" i="280"/>
  <c r="CQ26" i="280" s="1"/>
  <c r="CQ29" i="280" s="1"/>
  <c r="CR52" i="273"/>
  <c r="CR42" i="273"/>
  <c r="CR4" i="289" s="1"/>
  <c r="CO66" i="273"/>
  <c r="CO67" i="273" s="1"/>
  <c r="CO3" i="289" s="1"/>
  <c r="CP60" i="273"/>
  <c r="CP138" i="273"/>
  <c r="CQ135" i="273"/>
  <c r="CO9" i="265"/>
  <c r="CO11" i="265" s="1"/>
  <c r="CN9" i="265"/>
  <c r="CN11" i="265" s="1"/>
  <c r="BC19" i="282"/>
  <c r="BC21" i="282" s="1"/>
  <c r="CR49" i="280"/>
  <c r="CR76" i="288"/>
  <c r="CR77" i="288" s="1"/>
  <c r="CR79" i="288" s="1"/>
  <c r="CR20" i="282"/>
  <c r="CR100" i="273"/>
  <c r="CS101" i="273" s="1"/>
  <c r="CS59" i="273" s="1"/>
  <c r="CR15" i="286"/>
  <c r="CR56" i="288"/>
  <c r="CR12" i="278"/>
  <c r="CR134" i="273"/>
  <c r="CR145" i="273"/>
  <c r="CR155" i="273"/>
  <c r="CR20" i="278"/>
  <c r="CR139" i="273"/>
  <c r="CR33" i="278"/>
  <c r="CR41" i="278"/>
  <c r="CR42" i="278" s="1"/>
  <c r="CR22" i="285"/>
  <c r="CR13" i="285"/>
  <c r="CR13" i="265" s="1"/>
  <c r="CN3" i="280"/>
  <c r="CN3" i="278"/>
  <c r="CN3" i="265"/>
  <c r="CN3" i="285"/>
  <c r="CN3" i="275"/>
  <c r="CN3" i="282"/>
  <c r="CN3" i="273"/>
  <c r="CN50" i="273"/>
  <c r="CN3" i="286"/>
  <c r="CN3" i="288"/>
  <c r="CR76" i="273"/>
  <c r="CS75" i="273"/>
  <c r="CS2" i="280"/>
  <c r="CS2" i="286"/>
  <c r="CS111" i="273"/>
  <c r="CS112" i="273" s="1"/>
  <c r="CS11" i="285" s="1"/>
  <c r="CS12" i="285" s="1"/>
  <c r="CS32" i="273"/>
  <c r="CS33" i="273" s="1"/>
  <c r="CS96" i="273"/>
  <c r="CS97" i="273" s="1"/>
  <c r="CS2" i="265"/>
  <c r="CS2" i="278"/>
  <c r="CS2" i="273"/>
  <c r="CS122" i="273"/>
  <c r="CS123" i="273" s="1"/>
  <c r="CS17" i="280" s="1"/>
  <c r="CS42" i="288"/>
  <c r="CS90" i="273"/>
  <c r="CS91" i="273" s="1"/>
  <c r="CS2" i="288"/>
  <c r="CS2" i="275"/>
  <c r="CS152" i="273"/>
  <c r="CS153" i="273" s="1"/>
  <c r="CS18" i="288"/>
  <c r="CS2" i="282"/>
  <c r="CS2" i="285"/>
  <c r="CU19" i="273"/>
  <c r="CU20" i="273" s="1"/>
  <c r="CU56" i="273"/>
  <c r="CU47" i="273"/>
  <c r="CU48" i="273" s="1"/>
  <c r="CU51" i="273" s="1"/>
  <c r="CU37" i="288"/>
  <c r="CU12" i="288"/>
  <c r="CU37" i="273"/>
  <c r="CW10" i="273"/>
  <c r="CV5" i="275"/>
  <c r="CV5" i="280"/>
  <c r="CV5" i="285"/>
  <c r="CV5" i="265"/>
  <c r="CV5" i="273"/>
  <c r="CV5" i="278"/>
  <c r="CV13" i="273"/>
  <c r="CV14" i="273" s="1"/>
  <c r="CV5" i="286"/>
  <c r="CV5" i="288"/>
  <c r="CV5" i="282"/>
  <c r="CT24" i="273"/>
  <c r="CT25" i="273" s="1"/>
  <c r="CT151" i="273"/>
  <c r="CO59" i="265"/>
  <c r="CO60" i="265" s="1"/>
  <c r="CP20" i="285"/>
  <c r="CP23" i="285" s="1"/>
  <c r="CQ146" i="273"/>
  <c r="CP11" i="278"/>
  <c r="CP13" i="278" s="1"/>
  <c r="CP25" i="278" s="1"/>
  <c r="CP19" i="278"/>
  <c r="CP21" i="278" s="1"/>
  <c r="CP26" i="278" s="1"/>
  <c r="CQ140" i="273"/>
  <c r="CR81" i="280"/>
  <c r="CR82" i="280" s="1"/>
  <c r="CR106" i="280"/>
  <c r="CR107" i="280" s="1"/>
  <c r="CR109" i="280" s="1"/>
  <c r="CR156" i="273"/>
  <c r="CR144" i="273"/>
  <c r="CR38" i="273"/>
  <c r="CS39" i="273" s="1"/>
  <c r="CS41" i="273" s="1"/>
  <c r="CQ4" i="280"/>
  <c r="CQ4" i="285"/>
  <c r="CQ4" i="282"/>
  <c r="CQ4" i="278"/>
  <c r="CQ4" i="265"/>
  <c r="CQ4" i="286"/>
  <c r="CQ4" i="275"/>
  <c r="CQ4" i="273"/>
  <c r="CQ4" i="288"/>
  <c r="CQ70" i="278" l="1"/>
  <c r="CT127" i="273"/>
  <c r="CT128" i="273" s="1"/>
  <c r="CT21" i="289" s="1"/>
  <c r="CT2" i="289"/>
  <c r="CR80" i="278"/>
  <c r="CR12" i="289"/>
  <c r="CR13" i="289" s="1"/>
  <c r="CR20" i="289" s="1"/>
  <c r="CS40" i="278" s="1"/>
  <c r="CS48" i="278"/>
  <c r="CS69" i="278"/>
  <c r="CR43" i="278"/>
  <c r="CR83" i="278"/>
  <c r="CR74" i="278"/>
  <c r="CR70" i="278"/>
  <c r="AQ82" i="278"/>
  <c r="AQ73" i="278" s="1"/>
  <c r="AP69" i="265"/>
  <c r="AP64" i="265"/>
  <c r="AQ61" i="278"/>
  <c r="CO54" i="278"/>
  <c r="CN54" i="278"/>
  <c r="CR24" i="280"/>
  <c r="CR59" i="278"/>
  <c r="CP157" i="273"/>
  <c r="CO50" i="288"/>
  <c r="CO51" i="288" s="1"/>
  <c r="CO54" i="288" s="1"/>
  <c r="CO57" i="288" s="1"/>
  <c r="CO64" i="288" s="1"/>
  <c r="CR85" i="280"/>
  <c r="CR25" i="280"/>
  <c r="CP59" i="265"/>
  <c r="CP60" i="265" s="1"/>
  <c r="CQ20" i="285"/>
  <c r="CQ23" i="285" s="1"/>
  <c r="CS42" i="273"/>
  <c r="CS4" i="289" s="1"/>
  <c r="CS52" i="273"/>
  <c r="CR140" i="273"/>
  <c r="CQ19" i="278"/>
  <c r="CQ21" i="278" s="1"/>
  <c r="CQ26" i="278" s="1"/>
  <c r="CQ11" i="278"/>
  <c r="CQ13" i="278" s="1"/>
  <c r="CQ25" i="278" s="1"/>
  <c r="CR146" i="273"/>
  <c r="CW5" i="273"/>
  <c r="CW13" i="273"/>
  <c r="CW14" i="273" s="1"/>
  <c r="CW5" i="265"/>
  <c r="CW5" i="275"/>
  <c r="CW5" i="285"/>
  <c r="CX10" i="273"/>
  <c r="CW5" i="282"/>
  <c r="CW5" i="278"/>
  <c r="CW5" i="288"/>
  <c r="CW5" i="286"/>
  <c r="CW5" i="280"/>
  <c r="CU24" i="273"/>
  <c r="CU25" i="273" s="1"/>
  <c r="CU151" i="273"/>
  <c r="CS81" i="280"/>
  <c r="CS82" i="280" s="1"/>
  <c r="CS106" i="280"/>
  <c r="CS107" i="280" s="1"/>
  <c r="CS109" i="280" s="1"/>
  <c r="CS156" i="273"/>
  <c r="CS144" i="273"/>
  <c r="CS38" i="273"/>
  <c r="CT39" i="273" s="1"/>
  <c r="CT41" i="273" s="1"/>
  <c r="CR67" i="280"/>
  <c r="CR138" i="280"/>
  <c r="CR84" i="282"/>
  <c r="CR13" i="288"/>
  <c r="CR18" i="285"/>
  <c r="CR26" i="282"/>
  <c r="CR38" i="288"/>
  <c r="CR32" i="286"/>
  <c r="CR57" i="273"/>
  <c r="CR73" i="282"/>
  <c r="CR61" i="288"/>
  <c r="CR20" i="286"/>
  <c r="CR15" i="275"/>
  <c r="CR20" i="275" s="1"/>
  <c r="CS17" i="275" s="1"/>
  <c r="CR55" i="288"/>
  <c r="CR43" i="286"/>
  <c r="CR79" i="273"/>
  <c r="CS80" i="273" s="1"/>
  <c r="CS58" i="273" s="1"/>
  <c r="CR10" i="265"/>
  <c r="CS76" i="273"/>
  <c r="BC30" i="282"/>
  <c r="BC31" i="282" s="1"/>
  <c r="BD28" i="282" s="1"/>
  <c r="BC43" i="282"/>
  <c r="CN14" i="265"/>
  <c r="CN42" i="282"/>
  <c r="CQ138" i="273"/>
  <c r="CR135" i="273"/>
  <c r="CP66" i="273"/>
  <c r="CP67" i="273" s="1"/>
  <c r="CP3" i="289" s="1"/>
  <c r="CQ60" i="273"/>
  <c r="CR4" i="282"/>
  <c r="CR4" i="286"/>
  <c r="CR4" i="278"/>
  <c r="CR4" i="288"/>
  <c r="CR4" i="273"/>
  <c r="CR4" i="285"/>
  <c r="CR4" i="265"/>
  <c r="CR4" i="275"/>
  <c r="CR4" i="280"/>
  <c r="CP27" i="278"/>
  <c r="CP32" i="278" s="1"/>
  <c r="CP34" i="278" s="1"/>
  <c r="CT75" i="273"/>
  <c r="CT2" i="280"/>
  <c r="CT2" i="275"/>
  <c r="CT111" i="273"/>
  <c r="CT112" i="273" s="1"/>
  <c r="CT11" i="285" s="1"/>
  <c r="CT12" i="285" s="1"/>
  <c r="CT32" i="273"/>
  <c r="CT33" i="273" s="1"/>
  <c r="CT96" i="273"/>
  <c r="CT97" i="273" s="1"/>
  <c r="CT2" i="265"/>
  <c r="CT2" i="278"/>
  <c r="CT2" i="285"/>
  <c r="CT42" i="288"/>
  <c r="CT90" i="273"/>
  <c r="CT91" i="273" s="1"/>
  <c r="CT2" i="288"/>
  <c r="CT2" i="286"/>
  <c r="CT122" i="273"/>
  <c r="CT123" i="273" s="1"/>
  <c r="CT17" i="280" s="1"/>
  <c r="CT152" i="273"/>
  <c r="CT153" i="273" s="1"/>
  <c r="CT18" i="288"/>
  <c r="CT2" i="282"/>
  <c r="CT2" i="273"/>
  <c r="CV37" i="273"/>
  <c r="CV56" i="273"/>
  <c r="CV47" i="273"/>
  <c r="CV48" i="273" s="1"/>
  <c r="CV51" i="273" s="1"/>
  <c r="CV37" i="288"/>
  <c r="CV12" i="288"/>
  <c r="CV19" i="273"/>
  <c r="CV20" i="273" s="1"/>
  <c r="CS20" i="282"/>
  <c r="CS100" i="273"/>
  <c r="CT101" i="273" s="1"/>
  <c r="CT59" i="273" s="1"/>
  <c r="CS15" i="286"/>
  <c r="CS49" i="280"/>
  <c r="CS76" i="288"/>
  <c r="CS77" i="288" s="1"/>
  <c r="CS79" i="288" s="1"/>
  <c r="CS56" i="288"/>
  <c r="CS12" i="278"/>
  <c r="CS134" i="273"/>
  <c r="CS33" i="278"/>
  <c r="CS41" i="278"/>
  <c r="CS42" i="278" s="1"/>
  <c r="CS20" i="278"/>
  <c r="CS139" i="273"/>
  <c r="CS155" i="273"/>
  <c r="CS145" i="273"/>
  <c r="CS13" i="285"/>
  <c r="CS13" i="265" s="1"/>
  <c r="CS22" i="285"/>
  <c r="CO42" i="282"/>
  <c r="CO14" i="265"/>
  <c r="CO3" i="275"/>
  <c r="CO3" i="285"/>
  <c r="CO3" i="265"/>
  <c r="CO3" i="280"/>
  <c r="CO3" i="286"/>
  <c r="CO50" i="273"/>
  <c r="CO3" i="273"/>
  <c r="CO3" i="278"/>
  <c r="CO3" i="282"/>
  <c r="CO3" i="288"/>
  <c r="CT40" i="278" l="1"/>
  <c r="CS80" i="278"/>
  <c r="CS12" i="289"/>
  <c r="CS13" i="289" s="1"/>
  <c r="CS20" i="289" s="1"/>
  <c r="CU127" i="273"/>
  <c r="CU128" i="273" s="1"/>
  <c r="CU21" i="289" s="1"/>
  <c r="CU2" i="289"/>
  <c r="CS43" i="278"/>
  <c r="CS83" i="278"/>
  <c r="CS74" i="278"/>
  <c r="CS70" i="278"/>
  <c r="CR26" i="280"/>
  <c r="CR29" i="280" s="1"/>
  <c r="CT48" i="278"/>
  <c r="CT69" i="278"/>
  <c r="CP71" i="278"/>
  <c r="CP75" i="278" s="1"/>
  <c r="AQ52" i="278"/>
  <c r="AQ55" i="278" s="1"/>
  <c r="AQ76" i="278"/>
  <c r="AQ77" i="278" s="1"/>
  <c r="AQ31" i="265" s="1"/>
  <c r="CS24" i="280"/>
  <c r="CS59" i="278"/>
  <c r="CP62" i="278"/>
  <c r="CP53" i="278"/>
  <c r="CP49" i="278"/>
  <c r="CP50" i="278" s="1"/>
  <c r="CP50" i="288"/>
  <c r="CP51" i="288" s="1"/>
  <c r="CP54" i="288" s="1"/>
  <c r="CP57" i="288" s="1"/>
  <c r="CP64" i="288" s="1"/>
  <c r="CQ157" i="273"/>
  <c r="CS85" i="280"/>
  <c r="CS25" i="280"/>
  <c r="CS26" i="280" s="1"/>
  <c r="CS29" i="280" s="1"/>
  <c r="CQ27" i="278"/>
  <c r="CQ32" i="278" s="1"/>
  <c r="CQ34" i="278" s="1"/>
  <c r="CT81" i="280"/>
  <c r="CT82" i="280" s="1"/>
  <c r="CT106" i="280"/>
  <c r="CT107" i="280" s="1"/>
  <c r="CT109" i="280" s="1"/>
  <c r="CT156" i="273"/>
  <c r="CT20" i="282"/>
  <c r="CT100" i="273"/>
  <c r="CU101" i="273" s="1"/>
  <c r="CU59" i="273" s="1"/>
  <c r="CT15" i="286"/>
  <c r="CS10" i="265"/>
  <c r="CV24" i="273"/>
  <c r="CV25" i="273" s="1"/>
  <c r="CV151" i="273"/>
  <c r="CT49" i="280"/>
  <c r="CT76" i="288"/>
  <c r="CT77" i="288" s="1"/>
  <c r="CT79" i="288" s="1"/>
  <c r="CT56" i="288"/>
  <c r="CT145" i="273"/>
  <c r="CT155" i="273"/>
  <c r="CT12" i="278"/>
  <c r="CT134" i="273"/>
  <c r="CT33" i="278"/>
  <c r="CT41" i="278"/>
  <c r="CT42" i="278" s="1"/>
  <c r="CT20" i="278"/>
  <c r="CT139" i="273"/>
  <c r="CT22" i="285"/>
  <c r="CT13" i="285"/>
  <c r="CT13" i="265" s="1"/>
  <c r="CP9" i="265"/>
  <c r="CP11" i="265" s="1"/>
  <c r="CQ66" i="273"/>
  <c r="CQ67" i="273" s="1"/>
  <c r="CQ3" i="289" s="1"/>
  <c r="CR60" i="273"/>
  <c r="CS135" i="273"/>
  <c r="CR138" i="273"/>
  <c r="CS138" i="280"/>
  <c r="CS67" i="280"/>
  <c r="CS84" i="282"/>
  <c r="CS38" i="288"/>
  <c r="CS20" i="286"/>
  <c r="CS57" i="273"/>
  <c r="CS15" i="275"/>
  <c r="CS20" i="275" s="1"/>
  <c r="CT17" i="275" s="1"/>
  <c r="CS61" i="288"/>
  <c r="CS32" i="286"/>
  <c r="CS73" i="282"/>
  <c r="CS55" i="288"/>
  <c r="CS13" i="288"/>
  <c r="CS79" i="273"/>
  <c r="CT80" i="273" s="1"/>
  <c r="CT58" i="273" s="1"/>
  <c r="CS26" i="282"/>
  <c r="CS43" i="286"/>
  <c r="CS18" i="285"/>
  <c r="CT76" i="273"/>
  <c r="CX5" i="282"/>
  <c r="CX5" i="286"/>
  <c r="CX5" i="275"/>
  <c r="CX5" i="285"/>
  <c r="CX5" i="278"/>
  <c r="CY10" i="273"/>
  <c r="CX5" i="280"/>
  <c r="CX13" i="273"/>
  <c r="CX14" i="273" s="1"/>
  <c r="CX5" i="288"/>
  <c r="CX5" i="265"/>
  <c r="CX5" i="273"/>
  <c r="CW37" i="288"/>
  <c r="CW19" i="273"/>
  <c r="CW20" i="273" s="1"/>
  <c r="CW56" i="273"/>
  <c r="CW37" i="273"/>
  <c r="CW47" i="273"/>
  <c r="CW48" i="273" s="1"/>
  <c r="CW51" i="273" s="1"/>
  <c r="CW12" i="288"/>
  <c r="CR11" i="278"/>
  <c r="CR13" i="278" s="1"/>
  <c r="CR25" i="278" s="1"/>
  <c r="CS146" i="273"/>
  <c r="CS4" i="265"/>
  <c r="CS4" i="282"/>
  <c r="CS4" i="275"/>
  <c r="CS4" i="278"/>
  <c r="CS4" i="286"/>
  <c r="CS4" i="273"/>
  <c r="CS4" i="285"/>
  <c r="CS4" i="288"/>
  <c r="CS4" i="280"/>
  <c r="CQ59" i="265"/>
  <c r="CQ60" i="265" s="1"/>
  <c r="CR20" i="285"/>
  <c r="CT38" i="273"/>
  <c r="CU39" i="273" s="1"/>
  <c r="CU41" i="273" s="1"/>
  <c r="CT144" i="273"/>
  <c r="CP3" i="278"/>
  <c r="CP3" i="265"/>
  <c r="CP3" i="285"/>
  <c r="CP3" i="280"/>
  <c r="CP3" i="273"/>
  <c r="CP3" i="286"/>
  <c r="CP50" i="273"/>
  <c r="CP3" i="282"/>
  <c r="CP3" i="275"/>
  <c r="CP3" i="288"/>
  <c r="BD19" i="282"/>
  <c r="BD21" i="282" s="1"/>
  <c r="CR23" i="285"/>
  <c r="CT52" i="273"/>
  <c r="CT42" i="273"/>
  <c r="CT4" i="289" s="1"/>
  <c r="CU152" i="273"/>
  <c r="CU153" i="273" s="1"/>
  <c r="CU75" i="273"/>
  <c r="CU90" i="273"/>
  <c r="CU91" i="273" s="1"/>
  <c r="CU2" i="288"/>
  <c r="CU2" i="275"/>
  <c r="CU122" i="273"/>
  <c r="CU123" i="273" s="1"/>
  <c r="CU17" i="280" s="1"/>
  <c r="CU42" i="288"/>
  <c r="CU111" i="273"/>
  <c r="CU112" i="273" s="1"/>
  <c r="CU11" i="285" s="1"/>
  <c r="CU12" i="285" s="1"/>
  <c r="CU32" i="273"/>
  <c r="CU33" i="273" s="1"/>
  <c r="CU96" i="273"/>
  <c r="CU97" i="273" s="1"/>
  <c r="CU2" i="265"/>
  <c r="CU2" i="278"/>
  <c r="CU2" i="273"/>
  <c r="CU2" i="280"/>
  <c r="CU2" i="286"/>
  <c r="CU18" i="288"/>
  <c r="CU2" i="282"/>
  <c r="CU2" i="285"/>
  <c r="CS140" i="273"/>
  <c r="CR19" i="278"/>
  <c r="CR21" i="278" s="1"/>
  <c r="CR26" i="278" s="1"/>
  <c r="CV40" i="278" l="1"/>
  <c r="CU40" i="278"/>
  <c r="CT80" i="278"/>
  <c r="CT12" i="289"/>
  <c r="CT13" i="289" s="1"/>
  <c r="CT20" i="289" s="1"/>
  <c r="CV127" i="273"/>
  <c r="CV128" i="273" s="1"/>
  <c r="CV21" i="289" s="1"/>
  <c r="CV2" i="289"/>
  <c r="CT43" i="278"/>
  <c r="CT10" i="265" s="1"/>
  <c r="CT83" i="278"/>
  <c r="CT74" i="278"/>
  <c r="CT70" i="278"/>
  <c r="AQ84" i="278"/>
  <c r="AQ85" i="278" s="1"/>
  <c r="CU48" i="278"/>
  <c r="CU69" i="278"/>
  <c r="CQ71" i="278"/>
  <c r="CQ75" i="278" s="1"/>
  <c r="AQ63" i="278"/>
  <c r="AQ64" i="278" s="1"/>
  <c r="AQ30" i="265"/>
  <c r="CP54" i="278"/>
  <c r="CT24" i="280"/>
  <c r="CT59" i="278"/>
  <c r="CQ62" i="278"/>
  <c r="CQ53" i="278"/>
  <c r="CQ49" i="278"/>
  <c r="CQ50" i="278" s="1"/>
  <c r="CR157" i="273"/>
  <c r="CQ50" i="288"/>
  <c r="CQ51" i="288" s="1"/>
  <c r="CQ54" i="288" s="1"/>
  <c r="CQ57" i="288" s="1"/>
  <c r="CQ64" i="288" s="1"/>
  <c r="CQ9" i="265"/>
  <c r="CQ11" i="265" s="1"/>
  <c r="CQ42" i="282" s="1"/>
  <c r="CT85" i="280"/>
  <c r="CT25" i="280"/>
  <c r="CT26" i="280" s="1"/>
  <c r="CT29" i="280" s="1"/>
  <c r="CU20" i="278"/>
  <c r="CU139" i="273"/>
  <c r="CU155" i="273"/>
  <c r="CU33" i="278"/>
  <c r="CU41" i="278"/>
  <c r="CU42" i="278" s="1"/>
  <c r="CU12" i="278"/>
  <c r="CU134" i="273"/>
  <c r="CU56" i="288"/>
  <c r="CU145" i="273"/>
  <c r="CU49" i="280"/>
  <c r="CU76" i="288"/>
  <c r="CU77" i="288" s="1"/>
  <c r="CU79" i="288" s="1"/>
  <c r="CT140" i="273"/>
  <c r="CS19" i="278"/>
  <c r="CS21" i="278" s="1"/>
  <c r="CS26" i="278" s="1"/>
  <c r="CU38" i="273"/>
  <c r="CV39" i="273" s="1"/>
  <c r="CV41" i="273" s="1"/>
  <c r="CU144" i="273"/>
  <c r="CU100" i="273"/>
  <c r="CV101" i="273" s="1"/>
  <c r="CV59" i="273" s="1"/>
  <c r="CU20" i="282"/>
  <c r="CU15" i="286"/>
  <c r="CU81" i="280"/>
  <c r="CU82" i="280" s="1"/>
  <c r="CU106" i="280"/>
  <c r="CU107" i="280" s="1"/>
  <c r="CU109" i="280" s="1"/>
  <c r="CU156" i="273"/>
  <c r="CS11" i="278"/>
  <c r="CS13" i="278" s="1"/>
  <c r="CS25" i="278" s="1"/>
  <c r="CT146" i="273"/>
  <c r="CX37" i="273"/>
  <c r="CX37" i="288"/>
  <c r="CX56" i="273"/>
  <c r="CX12" i="288"/>
  <c r="CX47" i="273"/>
  <c r="CX48" i="273" s="1"/>
  <c r="CX51" i="273" s="1"/>
  <c r="CX19" i="273"/>
  <c r="CX20" i="273" s="1"/>
  <c r="CY5" i="278"/>
  <c r="CZ10" i="273"/>
  <c r="CY5" i="282"/>
  <c r="CY5" i="275"/>
  <c r="CY5" i="273"/>
  <c r="CY13" i="273"/>
  <c r="CY14" i="273" s="1"/>
  <c r="CY5" i="285"/>
  <c r="CY5" i="286"/>
  <c r="CY5" i="280"/>
  <c r="CY5" i="265"/>
  <c r="CY5" i="288"/>
  <c r="CT135" i="273"/>
  <c r="CS138" i="273"/>
  <c r="CQ3" i="285"/>
  <c r="CQ3" i="265"/>
  <c r="CQ3" i="273"/>
  <c r="CQ3" i="275"/>
  <c r="CQ3" i="282"/>
  <c r="CQ3" i="280"/>
  <c r="CQ3" i="288"/>
  <c r="CQ50" i="273"/>
  <c r="CQ3" i="286"/>
  <c r="CQ3" i="278"/>
  <c r="CU22" i="285"/>
  <c r="CU13" i="285"/>
  <c r="CU13" i="265" s="1"/>
  <c r="CT4" i="265"/>
  <c r="CT4" i="286"/>
  <c r="CT4" i="285"/>
  <c r="CT4" i="278"/>
  <c r="CT4" i="275"/>
  <c r="CT4" i="280"/>
  <c r="CT4" i="288"/>
  <c r="CT4" i="282"/>
  <c r="CT4" i="273"/>
  <c r="CR59" i="265"/>
  <c r="CR60" i="265" s="1"/>
  <c r="CS20" i="285"/>
  <c r="CS23" i="285" s="1"/>
  <c r="BD30" i="282"/>
  <c r="BD31" i="282" s="1"/>
  <c r="BE28" i="282" s="1"/>
  <c r="BD43" i="282"/>
  <c r="CU52" i="273"/>
  <c r="CU42" i="273"/>
  <c r="CU4" i="289" s="1"/>
  <c r="CR27" i="278"/>
  <c r="CR32" i="278" s="1"/>
  <c r="CR34" i="278" s="1"/>
  <c r="CW24" i="273"/>
  <c r="CW25" i="273" s="1"/>
  <c r="CW151" i="273"/>
  <c r="CT138" i="280"/>
  <c r="CT67" i="280"/>
  <c r="CT26" i="282"/>
  <c r="CT43" i="286"/>
  <c r="CT79" i="273"/>
  <c r="CU80" i="273" s="1"/>
  <c r="CU58" i="273" s="1"/>
  <c r="CT61" i="288"/>
  <c r="CT13" i="288"/>
  <c r="CT18" i="285"/>
  <c r="CT73" i="282"/>
  <c r="CT55" i="288"/>
  <c r="CT32" i="286"/>
  <c r="CT57" i="273"/>
  <c r="CT84" i="282"/>
  <c r="CT38" i="288"/>
  <c r="CT20" i="286"/>
  <c r="CT15" i="275"/>
  <c r="CT20" i="275" s="1"/>
  <c r="CU17" i="275" s="1"/>
  <c r="CR66" i="273"/>
  <c r="CR67" i="273" s="1"/>
  <c r="CR3" i="289" s="1"/>
  <c r="CS60" i="273"/>
  <c r="CP42" i="282"/>
  <c r="CP14" i="265"/>
  <c r="CV111" i="273"/>
  <c r="CV112" i="273" s="1"/>
  <c r="CV11" i="285" s="1"/>
  <c r="CV12" i="285" s="1"/>
  <c r="CV32" i="273"/>
  <c r="CV33" i="273" s="1"/>
  <c r="CV96" i="273"/>
  <c r="CV97" i="273" s="1"/>
  <c r="CV2" i="265"/>
  <c r="CV2" i="288"/>
  <c r="CV2" i="273"/>
  <c r="CV75" i="273"/>
  <c r="CV2" i="278"/>
  <c r="CV2" i="286"/>
  <c r="CV122" i="273"/>
  <c r="CV123" i="273" s="1"/>
  <c r="CV17" i="280" s="1"/>
  <c r="CV152" i="273"/>
  <c r="CV153" i="273" s="1"/>
  <c r="CV18" i="288"/>
  <c r="CV2" i="280"/>
  <c r="CV2" i="285"/>
  <c r="CV42" i="288"/>
  <c r="CV90" i="273"/>
  <c r="CV91" i="273" s="1"/>
  <c r="CV2" i="282"/>
  <c r="CV2" i="275"/>
  <c r="CU76" i="273"/>
  <c r="CU80" i="278" l="1"/>
  <c r="CU12" i="289"/>
  <c r="CU13" i="289" s="1"/>
  <c r="CU20" i="289" s="1"/>
  <c r="CW127" i="273"/>
  <c r="CW128" i="273" s="1"/>
  <c r="CW21" i="289" s="1"/>
  <c r="CW2" i="289"/>
  <c r="AR82" i="278"/>
  <c r="AR73" i="278" s="1"/>
  <c r="AQ69" i="265"/>
  <c r="CU43" i="278"/>
  <c r="CU10" i="265" s="1"/>
  <c r="CU83" i="278"/>
  <c r="CU70" i="278"/>
  <c r="CU74" i="278"/>
  <c r="CV48" i="278"/>
  <c r="CV69" i="278"/>
  <c r="CR71" i="278"/>
  <c r="CR75" i="278" s="1"/>
  <c r="CQ54" i="278"/>
  <c r="AQ64" i="265"/>
  <c r="AR61" i="278"/>
  <c r="CU24" i="280"/>
  <c r="CU59" i="278"/>
  <c r="CR62" i="278"/>
  <c r="CR49" i="278"/>
  <c r="CR50" i="278" s="1"/>
  <c r="CR53" i="278"/>
  <c r="CQ14" i="265"/>
  <c r="CS157" i="273"/>
  <c r="CR50" i="288"/>
  <c r="CR51" i="288" s="1"/>
  <c r="CR54" i="288" s="1"/>
  <c r="CR57" i="288" s="1"/>
  <c r="CR64" i="288" s="1"/>
  <c r="CU85" i="280"/>
  <c r="CU25" i="280"/>
  <c r="CS59" i="265"/>
  <c r="CS60" i="265" s="1"/>
  <c r="CT20" i="285"/>
  <c r="CT23" i="285" s="1"/>
  <c r="CV81" i="280"/>
  <c r="CV82" i="280" s="1"/>
  <c r="CV106" i="280"/>
  <c r="CV107" i="280" s="1"/>
  <c r="CV109" i="280" s="1"/>
  <c r="CV156" i="273"/>
  <c r="CV13" i="285"/>
  <c r="CV13" i="265" s="1"/>
  <c r="CV22" i="285"/>
  <c r="CU138" i="280"/>
  <c r="CU67" i="280"/>
  <c r="CU26" i="282"/>
  <c r="CU38" i="288"/>
  <c r="CU20" i="286"/>
  <c r="CU57" i="273"/>
  <c r="CU73" i="282"/>
  <c r="CU61" i="288"/>
  <c r="CU32" i="286"/>
  <c r="CU55" i="288"/>
  <c r="CU13" i="288"/>
  <c r="CU79" i="273"/>
  <c r="CV80" i="273" s="1"/>
  <c r="CV58" i="273" s="1"/>
  <c r="CU15" i="275"/>
  <c r="CU20" i="275" s="1"/>
  <c r="CV17" i="275" s="1"/>
  <c r="CU84" i="282"/>
  <c r="CU43" i="286"/>
  <c r="CU18" i="285"/>
  <c r="CV15" i="286"/>
  <c r="CV100" i="273"/>
  <c r="CW101" i="273" s="1"/>
  <c r="CW59" i="273" s="1"/>
  <c r="CV20" i="282"/>
  <c r="CV49" i="280"/>
  <c r="CV76" i="288"/>
  <c r="CV77" i="288" s="1"/>
  <c r="CV79" i="288" s="1"/>
  <c r="CV38" i="273"/>
  <c r="CW39" i="273" s="1"/>
  <c r="CW41" i="273" s="1"/>
  <c r="CV144" i="273"/>
  <c r="CR3" i="265"/>
  <c r="CR3" i="273"/>
  <c r="CR3" i="275"/>
  <c r="CR3" i="288"/>
  <c r="CR3" i="280"/>
  <c r="CR50" i="273"/>
  <c r="CR3" i="286"/>
  <c r="CR3" i="278"/>
  <c r="CR3" i="285"/>
  <c r="CR3" i="282"/>
  <c r="CR9" i="265"/>
  <c r="CR11" i="265" s="1"/>
  <c r="BE19" i="282"/>
  <c r="BE21" i="282" s="1"/>
  <c r="CU135" i="273"/>
  <c r="CT138" i="273"/>
  <c r="CY37" i="288"/>
  <c r="CY47" i="273"/>
  <c r="CY48" i="273" s="1"/>
  <c r="CY51" i="273" s="1"/>
  <c r="CY12" i="288"/>
  <c r="CY19" i="273"/>
  <c r="CY20" i="273" s="1"/>
  <c r="CY37" i="273"/>
  <c r="CY56" i="273"/>
  <c r="CZ5" i="285"/>
  <c r="CZ5" i="278"/>
  <c r="CZ5" i="286"/>
  <c r="CZ5" i="282"/>
  <c r="CZ5" i="265"/>
  <c r="CZ5" i="288"/>
  <c r="CZ5" i="280"/>
  <c r="DA10" i="273"/>
  <c r="CZ5" i="275"/>
  <c r="CZ13" i="273"/>
  <c r="CZ14" i="273" s="1"/>
  <c r="CZ5" i="273"/>
  <c r="CX24" i="273"/>
  <c r="CX25" i="273" s="1"/>
  <c r="CX151" i="273"/>
  <c r="CS27" i="278"/>
  <c r="CS32" i="278" s="1"/>
  <c r="CS34" i="278" s="1"/>
  <c r="CU140" i="273"/>
  <c r="CT19" i="278"/>
  <c r="CT21" i="278" s="1"/>
  <c r="CT26" i="278" s="1"/>
  <c r="CV76" i="273"/>
  <c r="CV33" i="278"/>
  <c r="CV41" i="278"/>
  <c r="CV42" i="278" s="1"/>
  <c r="CV20" i="278"/>
  <c r="CV139" i="273"/>
  <c r="CV155" i="273"/>
  <c r="CV145" i="273"/>
  <c r="CV56" i="288"/>
  <c r="CV12" i="278"/>
  <c r="CV134" i="273"/>
  <c r="CS66" i="273"/>
  <c r="CS67" i="273" s="1"/>
  <c r="CS3" i="289" s="1"/>
  <c r="CT60" i="273"/>
  <c r="CW122" i="273"/>
  <c r="CW123" i="273" s="1"/>
  <c r="CW17" i="280" s="1"/>
  <c r="CW42" i="288"/>
  <c r="CW90" i="273"/>
  <c r="CW91" i="273" s="1"/>
  <c r="CW2" i="288"/>
  <c r="CW2" i="273"/>
  <c r="CW152" i="273"/>
  <c r="CW153" i="273" s="1"/>
  <c r="CW18" i="288"/>
  <c r="CW2" i="275"/>
  <c r="CW2" i="282"/>
  <c r="CW75" i="273"/>
  <c r="CW2" i="286"/>
  <c r="CW2" i="278"/>
  <c r="CW111" i="273"/>
  <c r="CW112" i="273" s="1"/>
  <c r="CW11" i="285" s="1"/>
  <c r="CW12" i="285" s="1"/>
  <c r="CW32" i="273"/>
  <c r="CW33" i="273" s="1"/>
  <c r="CW96" i="273"/>
  <c r="CW97" i="273" s="1"/>
  <c r="CW2" i="265"/>
  <c r="CW2" i="285"/>
  <c r="CW2" i="280"/>
  <c r="CU4" i="286"/>
  <c r="CU4" i="278"/>
  <c r="CU4" i="275"/>
  <c r="CU4" i="282"/>
  <c r="CU4" i="265"/>
  <c r="CU4" i="273"/>
  <c r="CU4" i="280"/>
  <c r="CU4" i="285"/>
  <c r="CU4" i="288"/>
  <c r="CU146" i="273"/>
  <c r="CT11" i="278"/>
  <c r="CT13" i="278" s="1"/>
  <c r="CT25" i="278" s="1"/>
  <c r="CV52" i="273"/>
  <c r="CV42" i="273"/>
  <c r="CV4" i="289" s="1"/>
  <c r="CV80" i="278" l="1"/>
  <c r="CV12" i="289"/>
  <c r="CV13" i="289" s="1"/>
  <c r="CV20" i="289" s="1"/>
  <c r="CW40" i="278" s="1"/>
  <c r="CX127" i="273"/>
  <c r="CX128" i="273" s="1"/>
  <c r="CX21" i="289" s="1"/>
  <c r="CX2" i="289"/>
  <c r="CW48" i="278"/>
  <c r="CW69" i="278"/>
  <c r="CU26" i="280"/>
  <c r="CU29" i="280" s="1"/>
  <c r="CV43" i="278"/>
  <c r="CV83" i="278"/>
  <c r="CV74" i="278"/>
  <c r="CV70" i="278"/>
  <c r="AR52" i="278"/>
  <c r="AR55" i="278" s="1"/>
  <c r="AR76" i="278"/>
  <c r="AR77" i="278" s="1"/>
  <c r="AR31" i="265" s="1"/>
  <c r="CS71" i="278"/>
  <c r="CS75" i="278" s="1"/>
  <c r="CR54" i="278"/>
  <c r="CV24" i="280"/>
  <c r="CV59" i="278"/>
  <c r="CS62" i="278"/>
  <c r="CS53" i="278"/>
  <c r="CS49" i="278"/>
  <c r="CS50" i="278" s="1"/>
  <c r="CS50" i="288"/>
  <c r="CS51" i="288" s="1"/>
  <c r="CS54" i="288" s="1"/>
  <c r="CS57" i="288" s="1"/>
  <c r="CS64" i="288" s="1"/>
  <c r="CT157" i="273"/>
  <c r="CT27" i="278"/>
  <c r="CT32" i="278" s="1"/>
  <c r="CT34" i="278" s="1"/>
  <c r="CV85" i="280"/>
  <c r="CV25" i="280"/>
  <c r="CV26" i="280" s="1"/>
  <c r="CV29" i="280" s="1"/>
  <c r="CV4" i="278"/>
  <c r="CV4" i="275"/>
  <c r="CV4" i="280"/>
  <c r="CV4" i="282"/>
  <c r="CV4" i="288"/>
  <c r="CV4" i="286"/>
  <c r="CV4" i="265"/>
  <c r="CV4" i="273"/>
  <c r="CV4" i="285"/>
  <c r="CU11" i="278"/>
  <c r="CU13" i="278" s="1"/>
  <c r="CU25" i="278" s="1"/>
  <c r="CV146" i="273"/>
  <c r="CW145" i="273"/>
  <c r="CW155" i="273"/>
  <c r="CW20" i="278"/>
  <c r="CW139" i="273"/>
  <c r="CW33" i="278"/>
  <c r="CW41" i="278"/>
  <c r="CW42" i="278" s="1"/>
  <c r="CW56" i="288"/>
  <c r="CW12" i="278"/>
  <c r="CW134" i="273"/>
  <c r="CW13" i="285"/>
  <c r="CW13" i="265" s="1"/>
  <c r="CW22" i="285"/>
  <c r="CW20" i="282"/>
  <c r="CW100" i="273"/>
  <c r="CX101" i="273" s="1"/>
  <c r="CX59" i="273" s="1"/>
  <c r="CW15" i="286"/>
  <c r="CW49" i="280"/>
  <c r="CW76" i="288"/>
  <c r="CW77" i="288" s="1"/>
  <c r="CW79" i="288" s="1"/>
  <c r="CS3" i="282"/>
  <c r="CS3" i="273"/>
  <c r="CS3" i="286"/>
  <c r="CS3" i="280"/>
  <c r="CS3" i="275"/>
  <c r="CS3" i="278"/>
  <c r="CS3" i="285"/>
  <c r="CS3" i="265"/>
  <c r="CS3" i="288"/>
  <c r="CS50" i="273"/>
  <c r="CS9" i="265"/>
  <c r="CS11" i="265" s="1"/>
  <c r="CV135" i="273"/>
  <c r="CU138" i="273"/>
  <c r="CT59" i="265"/>
  <c r="CT60" i="265" s="1"/>
  <c r="CU20" i="285"/>
  <c r="CU23" i="285" s="1"/>
  <c r="CW52" i="273"/>
  <c r="CW42" i="273"/>
  <c r="CW4" i="289" s="1"/>
  <c r="CW144" i="273"/>
  <c r="CW38" i="273"/>
  <c r="CX39" i="273" s="1"/>
  <c r="CX41" i="273" s="1"/>
  <c r="CW81" i="280"/>
  <c r="CW82" i="280" s="1"/>
  <c r="CW106" i="280"/>
  <c r="CW107" i="280" s="1"/>
  <c r="CW109" i="280" s="1"/>
  <c r="CW156" i="273"/>
  <c r="CT66" i="273"/>
  <c r="CT67" i="273" s="1"/>
  <c r="CT3" i="289" s="1"/>
  <c r="CU60" i="273"/>
  <c r="CV10" i="265"/>
  <c r="CV67" i="280"/>
  <c r="CV138" i="280"/>
  <c r="CV61" i="288"/>
  <c r="CV32" i="286"/>
  <c r="CV57" i="273"/>
  <c r="CV84" i="282"/>
  <c r="CV38" i="288"/>
  <c r="CV20" i="286"/>
  <c r="CV15" i="275"/>
  <c r="CV20" i="275" s="1"/>
  <c r="CW17" i="275" s="1"/>
  <c r="CV26" i="282"/>
  <c r="CV43" i="286"/>
  <c r="CV79" i="273"/>
  <c r="CW80" i="273" s="1"/>
  <c r="CW58" i="273" s="1"/>
  <c r="CV73" i="282"/>
  <c r="CV55" i="288"/>
  <c r="CV13" i="288"/>
  <c r="CV18" i="285"/>
  <c r="CV140" i="273"/>
  <c r="CU19" i="278"/>
  <c r="CU21" i="278" s="1"/>
  <c r="CU26" i="278" s="1"/>
  <c r="CX122" i="273"/>
  <c r="CX123" i="273" s="1"/>
  <c r="CX17" i="280" s="1"/>
  <c r="CX152" i="273"/>
  <c r="CX153" i="273" s="1"/>
  <c r="CX75" i="273"/>
  <c r="CX76" i="273" s="1"/>
  <c r="CX2" i="285"/>
  <c r="CX2" i="282"/>
  <c r="CX18" i="288"/>
  <c r="CX2" i="286"/>
  <c r="CX2" i="288"/>
  <c r="CX90" i="273"/>
  <c r="CX91" i="273" s="1"/>
  <c r="CX2" i="275"/>
  <c r="CX2" i="280"/>
  <c r="CX42" i="288"/>
  <c r="CX111" i="273"/>
  <c r="CX112" i="273" s="1"/>
  <c r="CX11" i="285" s="1"/>
  <c r="CX12" i="285" s="1"/>
  <c r="CX32" i="273"/>
  <c r="CX33" i="273" s="1"/>
  <c r="CX96" i="273"/>
  <c r="CX97" i="273" s="1"/>
  <c r="CX2" i="265"/>
  <c r="CX2" i="273"/>
  <c r="CX2" i="278"/>
  <c r="CZ56" i="273"/>
  <c r="CZ47" i="273"/>
  <c r="CZ48" i="273" s="1"/>
  <c r="CZ51" i="273" s="1"/>
  <c r="CZ19" i="273"/>
  <c r="CZ20" i="273" s="1"/>
  <c r="CZ12" i="288"/>
  <c r="CZ37" i="273"/>
  <c r="CZ37" i="288"/>
  <c r="DA13" i="273"/>
  <c r="DA14" i="273" s="1"/>
  <c r="DA5" i="265"/>
  <c r="DA5" i="288"/>
  <c r="DA5" i="273"/>
  <c r="DB10" i="273"/>
  <c r="DA5" i="278"/>
  <c r="DA5" i="275"/>
  <c r="DA5" i="280"/>
  <c r="DA5" i="286"/>
  <c r="DA5" i="282"/>
  <c r="DA5" i="285"/>
  <c r="CY24" i="273"/>
  <c r="CY25" i="273" s="1"/>
  <c r="CY151" i="273"/>
  <c r="BE30" i="282"/>
  <c r="BE31" i="282" s="1"/>
  <c r="BF28" i="282" s="1"/>
  <c r="BE43" i="282"/>
  <c r="CR14" i="265"/>
  <c r="CR42" i="282"/>
  <c r="CW76" i="273"/>
  <c r="CX40" i="278" l="1"/>
  <c r="CW80" i="278"/>
  <c r="CW12" i="289"/>
  <c r="CW13" i="289" s="1"/>
  <c r="CW20" i="289" s="1"/>
  <c r="CY127" i="273"/>
  <c r="CY128" i="273" s="1"/>
  <c r="CY21" i="289" s="1"/>
  <c r="CY2" i="289"/>
  <c r="CX80" i="278"/>
  <c r="CX12" i="289"/>
  <c r="CX13" i="289" s="1"/>
  <c r="CX20" i="289" s="1"/>
  <c r="CW43" i="278"/>
  <c r="CW83" i="278"/>
  <c r="CW74" i="278"/>
  <c r="CW70" i="278"/>
  <c r="CX48" i="278"/>
  <c r="CX69" i="278"/>
  <c r="AR84" i="278"/>
  <c r="AR85" i="278" s="1"/>
  <c r="CS54" i="278"/>
  <c r="CT71" i="278"/>
  <c r="CT75" i="278" s="1"/>
  <c r="AR30" i="265"/>
  <c r="AR63" i="278"/>
  <c r="AR64" i="278" s="1"/>
  <c r="CX24" i="280"/>
  <c r="CX59" i="278"/>
  <c r="CW24" i="280"/>
  <c r="CW59" i="278"/>
  <c r="CT53" i="278"/>
  <c r="CT49" i="278"/>
  <c r="CT50" i="278" s="1"/>
  <c r="CT62" i="278"/>
  <c r="CU157" i="273"/>
  <c r="CT50" i="288"/>
  <c r="CT51" i="288" s="1"/>
  <c r="CT54" i="288" s="1"/>
  <c r="CT57" i="288" s="1"/>
  <c r="CT64" i="288" s="1"/>
  <c r="CT9" i="265"/>
  <c r="CT11" i="265" s="1"/>
  <c r="CT42" i="282" s="1"/>
  <c r="CW85" i="280"/>
  <c r="CW25" i="280"/>
  <c r="CW26" i="280" s="1"/>
  <c r="CY18" i="288"/>
  <c r="CY2" i="280"/>
  <c r="CY2" i="285"/>
  <c r="CY152" i="273"/>
  <c r="CY153" i="273" s="1"/>
  <c r="CY75" i="273"/>
  <c r="CY2" i="278"/>
  <c r="CY2" i="286"/>
  <c r="CY122" i="273"/>
  <c r="CY123" i="273" s="1"/>
  <c r="CY17" i="280" s="1"/>
  <c r="CY42" i="288"/>
  <c r="CY111" i="273"/>
  <c r="CY112" i="273" s="1"/>
  <c r="CY11" i="285" s="1"/>
  <c r="CY12" i="285" s="1"/>
  <c r="CY32" i="273"/>
  <c r="CY33" i="273" s="1"/>
  <c r="CY96" i="273"/>
  <c r="CY97" i="273" s="1"/>
  <c r="CY2" i="265"/>
  <c r="CY2" i="288"/>
  <c r="CY2" i="273"/>
  <c r="CY90" i="273"/>
  <c r="CY91" i="273" s="1"/>
  <c r="CY2" i="282"/>
  <c r="CY2" i="275"/>
  <c r="CX38" i="273"/>
  <c r="CY39" i="273" s="1"/>
  <c r="CY41" i="273" s="1"/>
  <c r="CX144" i="273"/>
  <c r="CW138" i="280"/>
  <c r="CW67" i="280"/>
  <c r="CW26" i="282"/>
  <c r="CW38" i="288"/>
  <c r="CW32" i="286"/>
  <c r="CW15" i="275"/>
  <c r="CW20" i="275" s="1"/>
  <c r="CX17" i="275" s="1"/>
  <c r="CW61" i="288"/>
  <c r="CW20" i="286"/>
  <c r="CW57" i="273"/>
  <c r="CW73" i="282"/>
  <c r="CW55" i="288"/>
  <c r="CW43" i="286"/>
  <c r="CW18" i="285"/>
  <c r="CW84" i="282"/>
  <c r="CW13" i="288"/>
  <c r="CW79" i="273"/>
  <c r="CX80" i="273" s="1"/>
  <c r="CX58" i="273" s="1"/>
  <c r="CU59" i="265"/>
  <c r="CU60" i="265" s="1"/>
  <c r="CV20" i="285"/>
  <c r="CV23" i="285" s="1"/>
  <c r="BF19" i="282"/>
  <c r="BF21" i="282" s="1"/>
  <c r="DB5" i="285"/>
  <c r="DB5" i="278"/>
  <c r="DB5" i="280"/>
  <c r="DB5" i="265"/>
  <c r="DB5" i="282"/>
  <c r="DB5" i="288"/>
  <c r="DB5" i="275"/>
  <c r="DB5" i="286"/>
  <c r="DC10" i="273"/>
  <c r="DB5" i="273"/>
  <c r="DB13" i="273"/>
  <c r="DB14" i="273" s="1"/>
  <c r="DA12" i="288"/>
  <c r="DA37" i="288"/>
  <c r="DA47" i="273"/>
  <c r="DA48" i="273" s="1"/>
  <c r="DA51" i="273" s="1"/>
  <c r="DA37" i="273"/>
  <c r="DA56" i="273"/>
  <c r="DA19" i="273"/>
  <c r="DA20" i="273" s="1"/>
  <c r="CZ24" i="273"/>
  <c r="CZ25" i="273" s="1"/>
  <c r="CZ151" i="273"/>
  <c r="CX56" i="288"/>
  <c r="CX12" i="278"/>
  <c r="CX134" i="273"/>
  <c r="CX33" i="278"/>
  <c r="CX41" i="278"/>
  <c r="CX42" i="278" s="1"/>
  <c r="CX20" i="278"/>
  <c r="CX139" i="273"/>
  <c r="CX155" i="273"/>
  <c r="CX145" i="273"/>
  <c r="CX13" i="285"/>
  <c r="CX13" i="265" s="1"/>
  <c r="CX22" i="285"/>
  <c r="CX20" i="282"/>
  <c r="CX15" i="286"/>
  <c r="CX100" i="273"/>
  <c r="CY101" i="273" s="1"/>
  <c r="CY59" i="273" s="1"/>
  <c r="CY76" i="273"/>
  <c r="CX49" i="280"/>
  <c r="CX76" i="288"/>
  <c r="CX77" i="288" s="1"/>
  <c r="CX79" i="288" s="1"/>
  <c r="CV19" i="278"/>
  <c r="CV21" i="278" s="1"/>
  <c r="CV26" i="278" s="1"/>
  <c r="CW140" i="273"/>
  <c r="CV60" i="273"/>
  <c r="CU66" i="273"/>
  <c r="CU67" i="273" s="1"/>
  <c r="CU3" i="289" s="1"/>
  <c r="CX42" i="273"/>
  <c r="CX4" i="289" s="1"/>
  <c r="CX52" i="273"/>
  <c r="CW4" i="285"/>
  <c r="CW4" i="282"/>
  <c r="CW4" i="286"/>
  <c r="CW4" i="280"/>
  <c r="CW4" i="275"/>
  <c r="CW4" i="288"/>
  <c r="CW4" i="265"/>
  <c r="CW4" i="273"/>
  <c r="CW4" i="278"/>
  <c r="CW146" i="273"/>
  <c r="CV11" i="278"/>
  <c r="CV13" i="278" s="1"/>
  <c r="CV25" i="278" s="1"/>
  <c r="CX81" i="280"/>
  <c r="CX82" i="280" s="1"/>
  <c r="CX106" i="280"/>
  <c r="CX107" i="280" s="1"/>
  <c r="CX109" i="280" s="1"/>
  <c r="CX156" i="273"/>
  <c r="CT3" i="273"/>
  <c r="CT3" i="285"/>
  <c r="CT3" i="278"/>
  <c r="CT3" i="288"/>
  <c r="CT3" i="286"/>
  <c r="CT3" i="275"/>
  <c r="CT3" i="280"/>
  <c r="CT3" i="282"/>
  <c r="CT3" i="265"/>
  <c r="CT50" i="273"/>
  <c r="CX138" i="280"/>
  <c r="CX67" i="280"/>
  <c r="CX73" i="282"/>
  <c r="CX55" i="288"/>
  <c r="CX20" i="286"/>
  <c r="CX15" i="275"/>
  <c r="CX61" i="288"/>
  <c r="CX43" i="286"/>
  <c r="CX79" i="273"/>
  <c r="CY80" i="273" s="1"/>
  <c r="CY58" i="273" s="1"/>
  <c r="CX84" i="282"/>
  <c r="CX13" i="288"/>
  <c r="CX18" i="285"/>
  <c r="CX26" i="282"/>
  <c r="CX38" i="288"/>
  <c r="CX32" i="286"/>
  <c r="CX57" i="273"/>
  <c r="CW135" i="273"/>
  <c r="CV138" i="273"/>
  <c r="CS42" i="282"/>
  <c r="CS14" i="265"/>
  <c r="CW10" i="265"/>
  <c r="CU27" i="278"/>
  <c r="CU32" i="278" s="1"/>
  <c r="CU34" i="278" s="1"/>
  <c r="CZ40" i="278" l="1"/>
  <c r="CY40" i="278"/>
  <c r="CY80" i="278"/>
  <c r="CY12" i="289"/>
  <c r="CY13" i="289" s="1"/>
  <c r="CY20" i="289" s="1"/>
  <c r="CZ127" i="273"/>
  <c r="CZ128" i="273" s="1"/>
  <c r="CZ21" i="289" s="1"/>
  <c r="CZ2" i="289"/>
  <c r="CX43" i="278"/>
  <c r="CX10" i="265" s="1"/>
  <c r="CX83" i="278"/>
  <c r="CX74" i="278"/>
  <c r="CX70" i="278"/>
  <c r="CY48" i="278"/>
  <c r="CY69" i="278"/>
  <c r="AS82" i="278"/>
  <c r="AS73" i="278" s="1"/>
  <c r="AR69" i="265"/>
  <c r="AR64" i="265"/>
  <c r="AS61" i="278"/>
  <c r="CU71" i="278"/>
  <c r="CU75" i="278" s="1"/>
  <c r="CT54" i="278"/>
  <c r="CY24" i="280"/>
  <c r="CY59" i="278"/>
  <c r="CU62" i="278"/>
  <c r="CU53" i="278"/>
  <c r="CU49" i="278"/>
  <c r="CU50" i="278" s="1"/>
  <c r="CX20" i="275"/>
  <c r="CY17" i="275" s="1"/>
  <c r="CT14" i="265"/>
  <c r="CU50" i="288"/>
  <c r="CU51" i="288" s="1"/>
  <c r="CU54" i="288" s="1"/>
  <c r="CU57" i="288" s="1"/>
  <c r="CU64" i="288" s="1"/>
  <c r="CV157" i="273"/>
  <c r="CW29" i="280"/>
  <c r="CX85" i="280"/>
  <c r="CX25" i="280"/>
  <c r="CX26" i="280" s="1"/>
  <c r="CX29" i="280" s="1"/>
  <c r="CV27" i="278"/>
  <c r="CV32" i="278" s="1"/>
  <c r="CV34" i="278" s="1"/>
  <c r="CU9" i="265"/>
  <c r="CU11" i="265" s="1"/>
  <c r="CV59" i="265"/>
  <c r="CV60" i="265" s="1"/>
  <c r="CW20" i="285"/>
  <c r="CW23" i="285" s="1"/>
  <c r="CW138" i="273"/>
  <c r="CX135" i="273"/>
  <c r="CW11" i="278"/>
  <c r="CW13" i="278" s="1"/>
  <c r="CW25" i="278" s="1"/>
  <c r="CX146" i="273"/>
  <c r="CX4" i="286"/>
  <c r="CX4" i="288"/>
  <c r="CX4" i="265"/>
  <c r="CX4" i="275"/>
  <c r="CX4" i="282"/>
  <c r="CX4" i="280"/>
  <c r="CX4" i="278"/>
  <c r="CX4" i="285"/>
  <c r="CX4" i="273"/>
  <c r="CW60" i="273"/>
  <c r="CV66" i="273"/>
  <c r="CV67" i="273" s="1"/>
  <c r="CV3" i="289" s="1"/>
  <c r="CY138" i="280"/>
  <c r="CY67" i="280"/>
  <c r="CY73" i="282"/>
  <c r="CY55" i="288"/>
  <c r="CY43" i="286"/>
  <c r="CY18" i="285"/>
  <c r="CY61" i="288"/>
  <c r="CY20" i="286"/>
  <c r="CY57" i="273"/>
  <c r="CY84" i="282"/>
  <c r="CY38" i="288"/>
  <c r="CY32" i="286"/>
  <c r="CY26" i="282"/>
  <c r="CY13" i="288"/>
  <c r="CY79" i="273"/>
  <c r="CZ80" i="273" s="1"/>
  <c r="CZ58" i="273" s="1"/>
  <c r="CY15" i="275"/>
  <c r="CY20" i="275" s="1"/>
  <c r="CZ17" i="275" s="1"/>
  <c r="CZ42" i="288"/>
  <c r="CZ90" i="273"/>
  <c r="CZ91" i="273" s="1"/>
  <c r="CZ2" i="282"/>
  <c r="CZ2" i="275"/>
  <c r="CZ122" i="273"/>
  <c r="CZ123" i="273" s="1"/>
  <c r="CZ17" i="280" s="1"/>
  <c r="CZ152" i="273"/>
  <c r="CZ153" i="273" s="1"/>
  <c r="CZ18" i="288"/>
  <c r="CZ2" i="280"/>
  <c r="CZ2" i="285"/>
  <c r="CZ75" i="273"/>
  <c r="CZ76" i="273" s="1"/>
  <c r="CZ2" i="278"/>
  <c r="CZ2" i="286"/>
  <c r="CZ111" i="273"/>
  <c r="CZ112" i="273" s="1"/>
  <c r="CZ11" i="285" s="1"/>
  <c r="CZ12" i="285" s="1"/>
  <c r="CZ32" i="273"/>
  <c r="CZ33" i="273" s="1"/>
  <c r="CZ96" i="273"/>
  <c r="CZ97" i="273" s="1"/>
  <c r="CZ2" i="265"/>
  <c r="CZ2" i="288"/>
  <c r="CZ2" i="273"/>
  <c r="DA151" i="273"/>
  <c r="DA24" i="273"/>
  <c r="DA25" i="273" s="1"/>
  <c r="DB12" i="288"/>
  <c r="DB37" i="273"/>
  <c r="DB37" i="288"/>
  <c r="DB19" i="273"/>
  <c r="DB20" i="273" s="1"/>
  <c r="DB56" i="273"/>
  <c r="DB47" i="273"/>
  <c r="DB48" i="273" s="1"/>
  <c r="DB51" i="273" s="1"/>
  <c r="DC5" i="286"/>
  <c r="DC5" i="288"/>
  <c r="DC5" i="273"/>
  <c r="DC5" i="285"/>
  <c r="DC5" i="282"/>
  <c r="DC5" i="280"/>
  <c r="DC13" i="273"/>
  <c r="DC14" i="273" s="1"/>
  <c r="DC5" i="275"/>
  <c r="DC5" i="265"/>
  <c r="DC5" i="278"/>
  <c r="DD10" i="273"/>
  <c r="CY52" i="273"/>
  <c r="CY42" i="273"/>
  <c r="CY4" i="289" s="1"/>
  <c r="CY144" i="273"/>
  <c r="CY38" i="273"/>
  <c r="CZ39" i="273" s="1"/>
  <c r="CZ41" i="273" s="1"/>
  <c r="CU3" i="273"/>
  <c r="CU50" i="273"/>
  <c r="CU3" i="280"/>
  <c r="CU3" i="288"/>
  <c r="CU3" i="265"/>
  <c r="CU3" i="278"/>
  <c r="CU3" i="286"/>
  <c r="CU3" i="275"/>
  <c r="CU3" i="282"/>
  <c r="CU3" i="285"/>
  <c r="CW19" i="278"/>
  <c r="CW21" i="278" s="1"/>
  <c r="CW26" i="278" s="1"/>
  <c r="CX140" i="273"/>
  <c r="BF43" i="282"/>
  <c r="BF30" i="282"/>
  <c r="BF31" i="282" s="1"/>
  <c r="BG28" i="282" s="1"/>
  <c r="CY20" i="282"/>
  <c r="CY15" i="286"/>
  <c r="CY100" i="273"/>
  <c r="CZ101" i="273" s="1"/>
  <c r="CZ59" i="273" s="1"/>
  <c r="CY56" i="288"/>
  <c r="CY12" i="278"/>
  <c r="CY134" i="273"/>
  <c r="CY145" i="273"/>
  <c r="CY155" i="273"/>
  <c r="CY20" i="278"/>
  <c r="CY139" i="273"/>
  <c r="CY33" i="278"/>
  <c r="CY41" i="278"/>
  <c r="CY42" i="278" s="1"/>
  <c r="CY22" i="285"/>
  <c r="CY13" i="285"/>
  <c r="CY13" i="265" s="1"/>
  <c r="CY49" i="280"/>
  <c r="CY76" i="288"/>
  <c r="CY77" i="288" s="1"/>
  <c r="CY79" i="288" s="1"/>
  <c r="CY81" i="280"/>
  <c r="CY82" i="280" s="1"/>
  <c r="CY106" i="280"/>
  <c r="CY107" i="280" s="1"/>
  <c r="CY109" i="280" s="1"/>
  <c r="CY156" i="273"/>
  <c r="DA127" i="273" l="1"/>
  <c r="DA128" i="273" s="1"/>
  <c r="DA21" i="289" s="1"/>
  <c r="DA2" i="289"/>
  <c r="CZ80" i="278"/>
  <c r="CZ12" i="289"/>
  <c r="CZ13" i="289" s="1"/>
  <c r="CZ20" i="289" s="1"/>
  <c r="DA40" i="278" s="1"/>
  <c r="CZ48" i="278"/>
  <c r="CZ69" i="278"/>
  <c r="CY43" i="278"/>
  <c r="CY83" i="278"/>
  <c r="CY70" i="278"/>
  <c r="CY74" i="278"/>
  <c r="CV9" i="265"/>
  <c r="CV11" i="265" s="1"/>
  <c r="CV42" i="282" s="1"/>
  <c r="CV71" i="278"/>
  <c r="CV75" i="278" s="1"/>
  <c r="CU54" i="278"/>
  <c r="AS76" i="278"/>
  <c r="AS77" i="278" s="1"/>
  <c r="AS31" i="265" s="1"/>
  <c r="AS52" i="278"/>
  <c r="AS55" i="278" s="1"/>
  <c r="CZ24" i="280"/>
  <c r="CZ59" i="278"/>
  <c r="CV62" i="278"/>
  <c r="CV49" i="278"/>
  <c r="CV50" i="278" s="1"/>
  <c r="CV53" i="278"/>
  <c r="CV50" i="288"/>
  <c r="CV51" i="288" s="1"/>
  <c r="CV54" i="288" s="1"/>
  <c r="CV57" i="288" s="1"/>
  <c r="CV64" i="288" s="1"/>
  <c r="CW157" i="273"/>
  <c r="CY85" i="280"/>
  <c r="CY25" i="280"/>
  <c r="CY26" i="280" s="1"/>
  <c r="CY10" i="265"/>
  <c r="BG19" i="282"/>
  <c r="BG21" i="282" s="1"/>
  <c r="CX19" i="278"/>
  <c r="CX21" i="278" s="1"/>
  <c r="CX26" i="278" s="1"/>
  <c r="CY140" i="273"/>
  <c r="CZ67" i="280"/>
  <c r="CZ138" i="280"/>
  <c r="CZ84" i="282"/>
  <c r="CZ38" i="288"/>
  <c r="CZ20" i="286"/>
  <c r="CZ15" i="275"/>
  <c r="CZ20" i="275" s="1"/>
  <c r="DA17" i="275" s="1"/>
  <c r="CZ26" i="282"/>
  <c r="CZ43" i="286"/>
  <c r="CZ79" i="273"/>
  <c r="DA80" i="273" s="1"/>
  <c r="DA58" i="273" s="1"/>
  <c r="CZ55" i="288"/>
  <c r="CZ13" i="288"/>
  <c r="CZ18" i="285"/>
  <c r="CZ73" i="282"/>
  <c r="CZ61" i="288"/>
  <c r="CZ32" i="286"/>
  <c r="CZ57" i="273"/>
  <c r="DD5" i="278"/>
  <c r="DD13" i="273"/>
  <c r="DD14" i="273" s="1"/>
  <c r="DD5" i="286"/>
  <c r="DD5" i="288"/>
  <c r="DD5" i="273"/>
  <c r="DE10" i="273"/>
  <c r="DD5" i="275"/>
  <c r="DD5" i="280"/>
  <c r="DD5" i="285"/>
  <c r="DD5" i="282"/>
  <c r="DD5" i="265"/>
  <c r="DC19" i="273"/>
  <c r="DC20" i="273" s="1"/>
  <c r="DC37" i="273"/>
  <c r="DC12" i="288"/>
  <c r="DC47" i="273"/>
  <c r="DC48" i="273" s="1"/>
  <c r="DC51" i="273" s="1"/>
  <c r="DC37" i="288"/>
  <c r="DC56" i="273"/>
  <c r="CZ20" i="278"/>
  <c r="CZ139" i="273"/>
  <c r="CZ155" i="273"/>
  <c r="CZ145" i="273"/>
  <c r="CZ56" i="288"/>
  <c r="CZ12" i="278"/>
  <c r="CZ134" i="273"/>
  <c r="CZ33" i="278"/>
  <c r="CZ41" i="278"/>
  <c r="CZ42" i="278" s="1"/>
  <c r="CZ22" i="285"/>
  <c r="CZ13" i="285"/>
  <c r="CZ13" i="265" s="1"/>
  <c r="CZ49" i="280"/>
  <c r="CZ76" i="288"/>
  <c r="CZ77" i="288" s="1"/>
  <c r="CZ79" i="288" s="1"/>
  <c r="CV3" i="273"/>
  <c r="CV3" i="288"/>
  <c r="CV3" i="282"/>
  <c r="CV3" i="278"/>
  <c r="CV50" i="273"/>
  <c r="CV3" i="265"/>
  <c r="CV3" i="286"/>
  <c r="CV3" i="275"/>
  <c r="CV3" i="285"/>
  <c r="CV3" i="280"/>
  <c r="CX11" i="278"/>
  <c r="CX13" i="278" s="1"/>
  <c r="CX25" i="278" s="1"/>
  <c r="CY146" i="273"/>
  <c r="CY135" i="273"/>
  <c r="CX138" i="273"/>
  <c r="CU42" i="282"/>
  <c r="CU14" i="265"/>
  <c r="CV14" i="265"/>
  <c r="CZ42" i="273"/>
  <c r="CZ4" i="289" s="1"/>
  <c r="CZ52" i="273"/>
  <c r="CY4" i="286"/>
  <c r="CY4" i="278"/>
  <c r="CY4" i="275"/>
  <c r="CY4" i="282"/>
  <c r="CY4" i="288"/>
  <c r="CY4" i="273"/>
  <c r="CY4" i="265"/>
  <c r="CY4" i="285"/>
  <c r="CY4" i="280"/>
  <c r="CW59" i="265"/>
  <c r="CW60" i="265" s="1"/>
  <c r="CX20" i="285"/>
  <c r="CX23" i="285" s="1"/>
  <c r="DB24" i="273"/>
  <c r="DB25" i="273" s="1"/>
  <c r="DB151" i="273"/>
  <c r="DA152" i="273"/>
  <c r="DA153" i="273" s="1"/>
  <c r="DA75" i="273"/>
  <c r="DA76" i="273" s="1"/>
  <c r="DA90" i="273"/>
  <c r="DA91" i="273" s="1"/>
  <c r="DA2" i="288"/>
  <c r="DA2" i="273"/>
  <c r="DA122" i="273"/>
  <c r="DA123" i="273" s="1"/>
  <c r="DA17" i="280" s="1"/>
  <c r="DA42" i="288"/>
  <c r="DA111" i="273"/>
  <c r="DA112" i="273" s="1"/>
  <c r="DA11" i="285" s="1"/>
  <c r="DA12" i="285" s="1"/>
  <c r="DA32" i="273"/>
  <c r="DA33" i="273" s="1"/>
  <c r="DA96" i="273"/>
  <c r="DA97" i="273" s="1"/>
  <c r="DA2" i="265"/>
  <c r="DA2" i="285"/>
  <c r="DA2" i="280"/>
  <c r="DA2" i="286"/>
  <c r="DA2" i="278"/>
  <c r="DA18" i="288"/>
  <c r="DA2" i="275"/>
  <c r="DA2" i="282"/>
  <c r="CZ38" i="273"/>
  <c r="DA39" i="273" s="1"/>
  <c r="DA41" i="273" s="1"/>
  <c r="CZ144" i="273"/>
  <c r="CZ81" i="280"/>
  <c r="CZ82" i="280" s="1"/>
  <c r="CZ106" i="280"/>
  <c r="CZ107" i="280" s="1"/>
  <c r="CZ109" i="280" s="1"/>
  <c r="CZ156" i="273"/>
  <c r="CZ100" i="273"/>
  <c r="DA101" i="273" s="1"/>
  <c r="DA59" i="273" s="1"/>
  <c r="CZ20" i="282"/>
  <c r="CZ15" i="286"/>
  <c r="CW66" i="273"/>
  <c r="CW67" i="273" s="1"/>
  <c r="CW3" i="289" s="1"/>
  <c r="CX60" i="273"/>
  <c r="CW27" i="278"/>
  <c r="CW32" i="278" s="1"/>
  <c r="CW34" i="278" s="1"/>
  <c r="DB40" i="278" l="1"/>
  <c r="DB127" i="273"/>
  <c r="DB128" i="273" s="1"/>
  <c r="DB21" i="289" s="1"/>
  <c r="DB2" i="289"/>
  <c r="DA80" i="278"/>
  <c r="DA12" i="289"/>
  <c r="DA13" i="289" s="1"/>
  <c r="DA20" i="289" s="1"/>
  <c r="DA48" i="278"/>
  <c r="DA69" i="278"/>
  <c r="CZ43" i="278"/>
  <c r="CZ10" i="265" s="1"/>
  <c r="CZ83" i="278"/>
  <c r="CZ74" i="278"/>
  <c r="CZ70" i="278"/>
  <c r="AS84" i="278"/>
  <c r="AS85" i="278" s="1"/>
  <c r="CW71" i="278"/>
  <c r="CW75" i="278" s="1"/>
  <c r="CV54" i="278"/>
  <c r="AS63" i="278"/>
  <c r="AS64" i="278" s="1"/>
  <c r="AS30" i="265"/>
  <c r="DA24" i="280"/>
  <c r="DA59" i="278"/>
  <c r="CW62" i="278"/>
  <c r="CW53" i="278"/>
  <c r="CW49" i="278"/>
  <c r="CW50" i="278" s="1"/>
  <c r="CW50" i="288"/>
  <c r="CW51" i="288" s="1"/>
  <c r="CW54" i="288" s="1"/>
  <c r="CW57" i="288" s="1"/>
  <c r="CW64" i="288" s="1"/>
  <c r="CX157" i="273"/>
  <c r="CY29" i="280"/>
  <c r="CZ85" i="280"/>
  <c r="CZ25" i="280"/>
  <c r="CZ26" i="280" s="1"/>
  <c r="CX27" i="278"/>
  <c r="CX32" i="278" s="1"/>
  <c r="CX34" i="278" s="1"/>
  <c r="CW9" i="265"/>
  <c r="CW11" i="265" s="1"/>
  <c r="DA42" i="273"/>
  <c r="DA4" i="289" s="1"/>
  <c r="DA52" i="273"/>
  <c r="DA100" i="273"/>
  <c r="DB101" i="273" s="1"/>
  <c r="DB59" i="273" s="1"/>
  <c r="DA20" i="282"/>
  <c r="DA15" i="286"/>
  <c r="DA81" i="280"/>
  <c r="DA82" i="280" s="1"/>
  <c r="DA106" i="280"/>
  <c r="DA107" i="280" s="1"/>
  <c r="DA109" i="280" s="1"/>
  <c r="DA156" i="273"/>
  <c r="CW3" i="285"/>
  <c r="CW3" i="288"/>
  <c r="CW3" i="282"/>
  <c r="CW50" i="273"/>
  <c r="CW3" i="286"/>
  <c r="CW3" i="275"/>
  <c r="CW3" i="278"/>
  <c r="CW3" i="273"/>
  <c r="CW3" i="265"/>
  <c r="CW3" i="280"/>
  <c r="DA20" i="278"/>
  <c r="DA139" i="273"/>
  <c r="DA155" i="273"/>
  <c r="DA33" i="278"/>
  <c r="DA41" i="278"/>
  <c r="DA42" i="278" s="1"/>
  <c r="DA12" i="278"/>
  <c r="DA134" i="273"/>
  <c r="DA56" i="288"/>
  <c r="DA145" i="273"/>
  <c r="DA13" i="285"/>
  <c r="DA13" i="265" s="1"/>
  <c r="DA22" i="285"/>
  <c r="DA49" i="280"/>
  <c r="DA76" i="288"/>
  <c r="DA77" i="288" s="1"/>
  <c r="DA79" i="288" s="1"/>
  <c r="DB42" i="288"/>
  <c r="DB90" i="273"/>
  <c r="DB91" i="273" s="1"/>
  <c r="DB2" i="288"/>
  <c r="DB2" i="286"/>
  <c r="DB122" i="273"/>
  <c r="DB123" i="273" s="1"/>
  <c r="DB17" i="280" s="1"/>
  <c r="DB152" i="273"/>
  <c r="DB153" i="273" s="1"/>
  <c r="DB18" i="288"/>
  <c r="DB2" i="282"/>
  <c r="DB2" i="273"/>
  <c r="DB75" i="273"/>
  <c r="DB2" i="280"/>
  <c r="DB2" i="275"/>
  <c r="DB111" i="273"/>
  <c r="DB112" i="273" s="1"/>
  <c r="DB11" i="285" s="1"/>
  <c r="DB12" i="285" s="1"/>
  <c r="DB32" i="273"/>
  <c r="DB33" i="273" s="1"/>
  <c r="DB96" i="273"/>
  <c r="DB97" i="273" s="1"/>
  <c r="DB2" i="265"/>
  <c r="DB2" i="278"/>
  <c r="DB2" i="285"/>
  <c r="CX59" i="265"/>
  <c r="CX60" i="265" s="1"/>
  <c r="CY20" i="285"/>
  <c r="CY23" i="285" s="1"/>
  <c r="CZ4" i="282"/>
  <c r="CZ4" i="285"/>
  <c r="CZ4" i="288"/>
  <c r="CZ4" i="275"/>
  <c r="CZ4" i="265"/>
  <c r="CZ4" i="278"/>
  <c r="CZ4" i="273"/>
  <c r="CZ4" i="280"/>
  <c r="CZ4" i="286"/>
  <c r="CZ135" i="273"/>
  <c r="CY138" i="273"/>
  <c r="CY11" i="278"/>
  <c r="CY13" i="278" s="1"/>
  <c r="CY25" i="278" s="1"/>
  <c r="CZ146" i="273"/>
  <c r="CY60" i="273"/>
  <c r="CX66" i="273"/>
  <c r="CX67" i="273" s="1"/>
  <c r="CX3" i="289" s="1"/>
  <c r="DA138" i="280"/>
  <c r="DA67" i="280"/>
  <c r="DA73" i="282"/>
  <c r="DA61" i="288"/>
  <c r="DA20" i="286"/>
  <c r="DA57" i="273"/>
  <c r="DA55" i="288"/>
  <c r="DA43" i="286"/>
  <c r="DA18" i="285"/>
  <c r="DA84" i="282"/>
  <c r="DA13" i="288"/>
  <c r="DA79" i="273"/>
  <c r="DB80" i="273" s="1"/>
  <c r="DB58" i="273" s="1"/>
  <c r="DA26" i="282"/>
  <c r="DA38" i="288"/>
  <c r="DA32" i="286"/>
  <c r="DA15" i="275"/>
  <c r="DA20" i="275" s="1"/>
  <c r="DB17" i="275" s="1"/>
  <c r="DA38" i="273"/>
  <c r="DB39" i="273" s="1"/>
  <c r="DB41" i="273" s="1"/>
  <c r="DA144" i="273"/>
  <c r="DC151" i="273"/>
  <c r="DC24" i="273"/>
  <c r="DC25" i="273" s="1"/>
  <c r="DE5" i="275"/>
  <c r="DE5" i="288"/>
  <c r="DF10" i="273"/>
  <c r="DE5" i="273"/>
  <c r="DE13" i="273"/>
  <c r="DE14" i="273" s="1"/>
  <c r="DE5" i="265"/>
  <c r="DE5" i="286"/>
  <c r="DE5" i="280"/>
  <c r="DE5" i="285"/>
  <c r="DE5" i="282"/>
  <c r="DE5" i="278"/>
  <c r="DD12" i="288"/>
  <c r="DD37" i="273"/>
  <c r="DD47" i="273"/>
  <c r="DD48" i="273" s="1"/>
  <c r="DD51" i="273" s="1"/>
  <c r="DD37" i="288"/>
  <c r="DD19" i="273"/>
  <c r="DD20" i="273" s="1"/>
  <c r="DD56" i="273"/>
  <c r="CY19" i="278"/>
  <c r="CY21" i="278" s="1"/>
  <c r="CY26" i="278" s="1"/>
  <c r="CZ140" i="273"/>
  <c r="BG43" i="282"/>
  <c r="BG30" i="282"/>
  <c r="BG31" i="282" s="1"/>
  <c r="BH28" i="282" s="1"/>
  <c r="DC40" i="278" l="1"/>
  <c r="DC127" i="273"/>
  <c r="DC128" i="273" s="1"/>
  <c r="DC21" i="289" s="1"/>
  <c r="DD40" i="278" s="1"/>
  <c r="DC2" i="289"/>
  <c r="DB48" i="278"/>
  <c r="DB69" i="278"/>
  <c r="DA43" i="278"/>
  <c r="DA10" i="265" s="1"/>
  <c r="DA83" i="278"/>
  <c r="DA74" i="278"/>
  <c r="DA70" i="278"/>
  <c r="AT82" i="278"/>
  <c r="AT73" i="278" s="1"/>
  <c r="AS69" i="265"/>
  <c r="CX71" i="278"/>
  <c r="CX75" i="278" s="1"/>
  <c r="CW54" i="278"/>
  <c r="AS64" i="265"/>
  <c r="AT61" i="278"/>
  <c r="CX9" i="265"/>
  <c r="CX11" i="265" s="1"/>
  <c r="CX42" i="282" s="1"/>
  <c r="CX62" i="278"/>
  <c r="CX53" i="278"/>
  <c r="CX49" i="278"/>
  <c r="CX50" i="278" s="1"/>
  <c r="CY157" i="273"/>
  <c r="CX50" i="288"/>
  <c r="CX51" i="288" s="1"/>
  <c r="CX54" i="288" s="1"/>
  <c r="CX57" i="288" s="1"/>
  <c r="CX64" i="288" s="1"/>
  <c r="CZ29" i="280"/>
  <c r="DA85" i="280"/>
  <c r="DA25" i="280"/>
  <c r="DA26" i="280" s="1"/>
  <c r="DA29" i="280" s="1"/>
  <c r="CY27" i="278"/>
  <c r="CY32" i="278" s="1"/>
  <c r="CY34" i="278" s="1"/>
  <c r="BH19" i="282"/>
  <c r="BH21" i="282" s="1"/>
  <c r="DC152" i="273"/>
  <c r="DC153" i="273" s="1"/>
  <c r="DC18" i="288"/>
  <c r="DC2" i="286"/>
  <c r="DC2" i="280"/>
  <c r="DC122" i="273"/>
  <c r="DC123" i="273" s="1"/>
  <c r="DC17" i="280" s="1"/>
  <c r="DC42" i="288"/>
  <c r="DC90" i="273"/>
  <c r="DC91" i="273" s="1"/>
  <c r="DC2" i="275"/>
  <c r="DC2" i="288"/>
  <c r="DC111" i="273"/>
  <c r="DC112" i="273" s="1"/>
  <c r="DC11" i="285" s="1"/>
  <c r="DC12" i="285" s="1"/>
  <c r="DC32" i="273"/>
  <c r="DC33" i="273" s="1"/>
  <c r="DC96" i="273"/>
  <c r="DC97" i="273" s="1"/>
  <c r="DC2" i="265"/>
  <c r="DC2" i="273"/>
  <c r="DC2" i="278"/>
  <c r="DC75" i="273"/>
  <c r="DC2" i="285"/>
  <c r="DC2" i="282"/>
  <c r="DB52" i="273"/>
  <c r="DB42" i="273"/>
  <c r="DB4" i="289" s="1"/>
  <c r="CZ138" i="273"/>
  <c r="DA135" i="273"/>
  <c r="DE12" i="288"/>
  <c r="DE37" i="273"/>
  <c r="DE47" i="273"/>
  <c r="DE48" i="273" s="1"/>
  <c r="DE51" i="273" s="1"/>
  <c r="DE37" i="288"/>
  <c r="DE19" i="273"/>
  <c r="DE20" i="273" s="1"/>
  <c r="DE56" i="273"/>
  <c r="DG10" i="273"/>
  <c r="DF5" i="286"/>
  <c r="DF5" i="275"/>
  <c r="DF5" i="285"/>
  <c r="DF5" i="278"/>
  <c r="DF5" i="280"/>
  <c r="DF13" i="273"/>
  <c r="DF14" i="273" s="1"/>
  <c r="DF5" i="288"/>
  <c r="DF5" i="265"/>
  <c r="DF5" i="273"/>
  <c r="DF5" i="282"/>
  <c r="CX3" i="278"/>
  <c r="CX3" i="288"/>
  <c r="CX50" i="273"/>
  <c r="CX3" i="280"/>
  <c r="CX3" i="282"/>
  <c r="CX3" i="285"/>
  <c r="CX3" i="286"/>
  <c r="CX3" i="275"/>
  <c r="CX3" i="265"/>
  <c r="CX3" i="273"/>
  <c r="DA146" i="273"/>
  <c r="CZ11" i="278"/>
  <c r="CZ13" i="278" s="1"/>
  <c r="CZ25" i="278" s="1"/>
  <c r="DB33" i="278"/>
  <c r="DB41" i="278"/>
  <c r="DB42" i="278" s="1"/>
  <c r="DB20" i="278"/>
  <c r="DB139" i="273"/>
  <c r="DB56" i="288"/>
  <c r="DB145" i="273"/>
  <c r="DB155" i="273"/>
  <c r="DB12" i="278"/>
  <c r="DB134" i="273"/>
  <c r="DB22" i="285"/>
  <c r="DB13" i="285"/>
  <c r="DB13" i="265" s="1"/>
  <c r="DB49" i="280"/>
  <c r="DB76" i="288"/>
  <c r="DB77" i="288" s="1"/>
  <c r="DB79" i="288" s="1"/>
  <c r="CW42" i="282"/>
  <c r="CW14" i="265"/>
  <c r="DA140" i="273"/>
  <c r="CZ19" i="278"/>
  <c r="CZ21" i="278" s="1"/>
  <c r="CZ26" i="278" s="1"/>
  <c r="DD151" i="273"/>
  <c r="DD24" i="273"/>
  <c r="DD25" i="273" s="1"/>
  <c r="CZ60" i="273"/>
  <c r="CY66" i="273"/>
  <c r="CY67" i="273" s="1"/>
  <c r="CY3" i="289" s="1"/>
  <c r="CY59" i="265"/>
  <c r="CY60" i="265" s="1"/>
  <c r="CZ20" i="285"/>
  <c r="CZ23" i="285" s="1"/>
  <c r="DB38" i="273"/>
  <c r="DC39" i="273" s="1"/>
  <c r="DC41" i="273" s="1"/>
  <c r="DB144" i="273"/>
  <c r="DC76" i="273"/>
  <c r="DB81" i="280"/>
  <c r="DB82" i="280" s="1"/>
  <c r="DB106" i="280"/>
  <c r="DB107" i="280" s="1"/>
  <c r="DB109" i="280" s="1"/>
  <c r="DB156" i="273"/>
  <c r="DB15" i="286"/>
  <c r="DB20" i="282"/>
  <c r="DB100" i="273"/>
  <c r="DC101" i="273" s="1"/>
  <c r="DC59" i="273" s="1"/>
  <c r="DB76" i="273"/>
  <c r="DA4" i="285"/>
  <c r="DA4" i="286"/>
  <c r="DA4" i="273"/>
  <c r="DA4" i="288"/>
  <c r="DA4" i="265"/>
  <c r="DA4" i="275"/>
  <c r="DA4" i="282"/>
  <c r="DA4" i="280"/>
  <c r="DA4" i="278"/>
  <c r="DC80" i="278" l="1"/>
  <c r="DC12" i="289"/>
  <c r="DB80" i="278"/>
  <c r="DB12" i="289"/>
  <c r="DB13" i="289" s="1"/>
  <c r="DB20" i="289" s="1"/>
  <c r="DD127" i="273"/>
  <c r="DD128" i="273" s="1"/>
  <c r="DD21" i="289" s="1"/>
  <c r="DD2" i="289"/>
  <c r="DB43" i="278"/>
  <c r="DB83" i="278"/>
  <c r="DB74" i="278"/>
  <c r="DB70" i="278"/>
  <c r="DC48" i="278"/>
  <c r="DC69" i="278"/>
  <c r="CY71" i="278"/>
  <c r="CY75" i="278" s="1"/>
  <c r="CX54" i="278"/>
  <c r="AT52" i="278"/>
  <c r="AT55" i="278" s="1"/>
  <c r="AT76" i="278"/>
  <c r="AT77" i="278" s="1"/>
  <c r="AT31" i="265" s="1"/>
  <c r="DC24" i="280"/>
  <c r="DC59" i="278"/>
  <c r="DB24" i="280"/>
  <c r="DB59" i="278"/>
  <c r="CX14" i="265"/>
  <c r="CY9" i="265"/>
  <c r="CY11" i="265" s="1"/>
  <c r="CY42" i="282" s="1"/>
  <c r="CY62" i="278"/>
  <c r="CY53" i="278"/>
  <c r="CY49" i="278"/>
  <c r="CY50" i="278" s="1"/>
  <c r="CY50" i="288"/>
  <c r="CY51" i="288" s="1"/>
  <c r="CY54" i="288" s="1"/>
  <c r="CY57" i="288" s="1"/>
  <c r="CY64" i="288" s="1"/>
  <c r="CZ157" i="273"/>
  <c r="DB85" i="280"/>
  <c r="DB25" i="280"/>
  <c r="DB26" i="280" s="1"/>
  <c r="DC42" i="273"/>
  <c r="DC4" i="289" s="1"/>
  <c r="DC52" i="273"/>
  <c r="CY3" i="273"/>
  <c r="CY3" i="275"/>
  <c r="CY3" i="280"/>
  <c r="CY3" i="286"/>
  <c r="CY3" i="282"/>
  <c r="CY50" i="273"/>
  <c r="CY3" i="285"/>
  <c r="CY3" i="265"/>
  <c r="CY3" i="278"/>
  <c r="CY3" i="288"/>
  <c r="DB138" i="280"/>
  <c r="DB67" i="280"/>
  <c r="DB61" i="288"/>
  <c r="DB73" i="282"/>
  <c r="DB55" i="288"/>
  <c r="DB32" i="286"/>
  <c r="DB20" i="286"/>
  <c r="DB13" i="288"/>
  <c r="DB57" i="273"/>
  <c r="DB26" i="282"/>
  <c r="DB38" i="288"/>
  <c r="DB84" i="282"/>
  <c r="DB43" i="286"/>
  <c r="DB15" i="275"/>
  <c r="DB20" i="275" s="1"/>
  <c r="DC17" i="275" s="1"/>
  <c r="DB79" i="273"/>
  <c r="DC80" i="273" s="1"/>
  <c r="DC58" i="273" s="1"/>
  <c r="DB18" i="285"/>
  <c r="CZ59" i="265"/>
  <c r="CZ60" i="265" s="1"/>
  <c r="DA20" i="285"/>
  <c r="DA23" i="285" s="1"/>
  <c r="CY14" i="265"/>
  <c r="CZ66" i="273"/>
  <c r="CZ67" i="273" s="1"/>
  <c r="CZ3" i="289" s="1"/>
  <c r="DA60" i="273"/>
  <c r="DD122" i="273"/>
  <c r="DD123" i="273" s="1"/>
  <c r="DD17" i="280" s="1"/>
  <c r="DD152" i="273"/>
  <c r="DD153" i="273" s="1"/>
  <c r="DD18" i="288"/>
  <c r="DD2" i="275"/>
  <c r="DD2" i="282"/>
  <c r="DD75" i="273"/>
  <c r="DD2" i="278"/>
  <c r="DD2" i="273"/>
  <c r="DD42" i="288"/>
  <c r="DD111" i="273"/>
  <c r="DD112" i="273" s="1"/>
  <c r="DD11" i="285" s="1"/>
  <c r="DD12" i="285" s="1"/>
  <c r="DD32" i="273"/>
  <c r="DD33" i="273" s="1"/>
  <c r="DD96" i="273"/>
  <c r="DD97" i="273" s="1"/>
  <c r="DD2" i="265"/>
  <c r="DD2" i="285"/>
  <c r="DD2" i="280"/>
  <c r="DD2" i="286"/>
  <c r="DD90" i="273"/>
  <c r="DD91" i="273" s="1"/>
  <c r="DD2" i="288"/>
  <c r="DB140" i="273"/>
  <c r="DA19" i="278"/>
  <c r="DA21" i="278" s="1"/>
  <c r="DA26" i="278" s="1"/>
  <c r="DB10" i="265"/>
  <c r="CZ27" i="278"/>
  <c r="CZ32" i="278" s="1"/>
  <c r="CZ34" i="278" s="1"/>
  <c r="DA138" i="273"/>
  <c r="DB135" i="273"/>
  <c r="DD76" i="273"/>
  <c r="DC56" i="288"/>
  <c r="DC145" i="273"/>
  <c r="DC20" i="278"/>
  <c r="DC134" i="273"/>
  <c r="DC155" i="273"/>
  <c r="DC33" i="278"/>
  <c r="DC41" i="278"/>
  <c r="DC42" i="278" s="1"/>
  <c r="DC139" i="273"/>
  <c r="DC12" i="278"/>
  <c r="DC22" i="285"/>
  <c r="DC13" i="285"/>
  <c r="DC13" i="265" s="1"/>
  <c r="DC138" i="280"/>
  <c r="DC67" i="280"/>
  <c r="DC55" i="288"/>
  <c r="DC73" i="282"/>
  <c r="DC61" i="288"/>
  <c r="DC20" i="286"/>
  <c r="DC79" i="273"/>
  <c r="DD80" i="273" s="1"/>
  <c r="DD58" i="273" s="1"/>
  <c r="DC57" i="273"/>
  <c r="DC32" i="286"/>
  <c r="DC26" i="282"/>
  <c r="DC38" i="288"/>
  <c r="DC84" i="282"/>
  <c r="DC13" i="288"/>
  <c r="DC18" i="285"/>
  <c r="DC43" i="286"/>
  <c r="DC15" i="275"/>
  <c r="DB146" i="273"/>
  <c r="DA11" i="278"/>
  <c r="DA13" i="278" s="1"/>
  <c r="DA25" i="278" s="1"/>
  <c r="DF12" i="288"/>
  <c r="DF37" i="273"/>
  <c r="DF47" i="273"/>
  <c r="DF48" i="273" s="1"/>
  <c r="DF51" i="273" s="1"/>
  <c r="DF37" i="288"/>
  <c r="DF19" i="273"/>
  <c r="DF20" i="273" s="1"/>
  <c r="DF56" i="273"/>
  <c r="DG5" i="278"/>
  <c r="DG13" i="273"/>
  <c r="DG14" i="273" s="1"/>
  <c r="DG5" i="265"/>
  <c r="DG5" i="288"/>
  <c r="DG5" i="273"/>
  <c r="DH10" i="273"/>
  <c r="DG5" i="275"/>
  <c r="DG5" i="280"/>
  <c r="DG5" i="286"/>
  <c r="DG5" i="282"/>
  <c r="DG5" i="285"/>
  <c r="DE151" i="273"/>
  <c r="DE24" i="273"/>
  <c r="DE25" i="273" s="1"/>
  <c r="DB4" i="285"/>
  <c r="DB4" i="282"/>
  <c r="DB4" i="286"/>
  <c r="DB4" i="275"/>
  <c r="DB4" i="265"/>
  <c r="DB4" i="280"/>
  <c r="DB4" i="278"/>
  <c r="DB4" i="288"/>
  <c r="DB4" i="273"/>
  <c r="DC38" i="273"/>
  <c r="DD39" i="273" s="1"/>
  <c r="DD41" i="273" s="1"/>
  <c r="DC144" i="273"/>
  <c r="DC20" i="282"/>
  <c r="DC15" i="286"/>
  <c r="DC100" i="273"/>
  <c r="DD101" i="273" s="1"/>
  <c r="DD59" i="273" s="1"/>
  <c r="DC49" i="280"/>
  <c r="DC76" i="288"/>
  <c r="DC77" i="288" s="1"/>
  <c r="DC79" i="288" s="1"/>
  <c r="DC81" i="280"/>
  <c r="DC82" i="280" s="1"/>
  <c r="DC106" i="280"/>
  <c r="DC107" i="280" s="1"/>
  <c r="DC109" i="280" s="1"/>
  <c r="DC156" i="273"/>
  <c r="BH30" i="282"/>
  <c r="BH31" i="282" s="1"/>
  <c r="BI28" i="282" s="1"/>
  <c r="BH43" i="282"/>
  <c r="DE127" i="273" l="1"/>
  <c r="DE128" i="273" s="1"/>
  <c r="DE21" i="289" s="1"/>
  <c r="DE2" i="289"/>
  <c r="DD80" i="278"/>
  <c r="DD12" i="289"/>
  <c r="DC13" i="289"/>
  <c r="DC20" i="289" s="1"/>
  <c r="DC43" i="278"/>
  <c r="DC10" i="265" s="1"/>
  <c r="DC83" i="278"/>
  <c r="DC74" i="278"/>
  <c r="DC70" i="278"/>
  <c r="DD48" i="278"/>
  <c r="DD69" i="278"/>
  <c r="AT84" i="278"/>
  <c r="AT85" i="278" s="1"/>
  <c r="AT63" i="278"/>
  <c r="AT64" i="278" s="1"/>
  <c r="AT30" i="265"/>
  <c r="CZ71" i="278"/>
  <c r="CZ75" i="278" s="1"/>
  <c r="CY54" i="278"/>
  <c r="DD24" i="280"/>
  <c r="DD59" i="278"/>
  <c r="CZ62" i="278"/>
  <c r="CZ49" i="278"/>
  <c r="CZ50" i="278" s="1"/>
  <c r="CZ53" i="278"/>
  <c r="CZ50" i="288"/>
  <c r="CZ51" i="288" s="1"/>
  <c r="CZ54" i="288" s="1"/>
  <c r="CZ57" i="288" s="1"/>
  <c r="CZ64" i="288" s="1"/>
  <c r="DA157" i="273"/>
  <c r="DC20" i="275"/>
  <c r="DD17" i="275" s="1"/>
  <c r="DA27" i="278"/>
  <c r="DA32" i="278" s="1"/>
  <c r="DA34" i="278" s="1"/>
  <c r="DB29" i="280"/>
  <c r="DC85" i="280"/>
  <c r="DC25" i="280"/>
  <c r="DC26" i="280" s="1"/>
  <c r="DC29" i="280" s="1"/>
  <c r="DE122" i="273"/>
  <c r="DE123" i="273" s="1"/>
  <c r="DE17" i="280" s="1"/>
  <c r="DE42" i="288"/>
  <c r="DE111" i="273"/>
  <c r="DE112" i="273" s="1"/>
  <c r="DE11" i="285" s="1"/>
  <c r="DE12" i="285" s="1"/>
  <c r="DE32" i="273"/>
  <c r="DE33" i="273" s="1"/>
  <c r="DE96" i="273"/>
  <c r="DE97" i="273" s="1"/>
  <c r="DE2" i="265"/>
  <c r="DE2" i="285"/>
  <c r="DE2" i="278"/>
  <c r="DE2" i="282"/>
  <c r="DE90" i="273"/>
  <c r="DE91" i="273" s="1"/>
  <c r="DE2" i="288"/>
  <c r="DE18" i="288"/>
  <c r="DE2" i="275"/>
  <c r="DE2" i="280"/>
  <c r="DE2" i="286"/>
  <c r="DE152" i="273"/>
  <c r="DE153" i="273" s="1"/>
  <c r="DE75" i="273"/>
  <c r="DE76" i="273" s="1"/>
  <c r="DE2" i="273"/>
  <c r="DF24" i="273"/>
  <c r="DF25" i="273" s="1"/>
  <c r="DF151" i="273"/>
  <c r="DD138" i="280"/>
  <c r="DD67" i="280"/>
  <c r="DD61" i="288"/>
  <c r="DD20" i="286"/>
  <c r="DD57" i="273"/>
  <c r="DD26" i="282"/>
  <c r="DD32" i="286"/>
  <c r="DD73" i="282"/>
  <c r="DD43" i="286"/>
  <c r="DD84" i="282"/>
  <c r="DD13" i="288"/>
  <c r="DD18" i="285"/>
  <c r="DD38" i="288"/>
  <c r="DD79" i="273"/>
  <c r="DE80" i="273" s="1"/>
  <c r="DE58" i="273" s="1"/>
  <c r="DD55" i="288"/>
  <c r="DD15" i="275"/>
  <c r="DD56" i="288"/>
  <c r="DD145" i="273"/>
  <c r="DD20" i="278"/>
  <c r="DD134" i="273"/>
  <c r="DD155" i="273"/>
  <c r="DD33" i="278"/>
  <c r="DD41" i="278"/>
  <c r="DD42" i="278" s="1"/>
  <c r="DD139" i="273"/>
  <c r="DD12" i="278"/>
  <c r="DD22" i="285"/>
  <c r="DD13" i="285"/>
  <c r="DD13" i="265" s="1"/>
  <c r="DD81" i="280"/>
  <c r="DD82" i="280" s="1"/>
  <c r="DD106" i="280"/>
  <c r="DD107" i="280" s="1"/>
  <c r="DD109" i="280" s="1"/>
  <c r="DD156" i="273"/>
  <c r="CZ3" i="275"/>
  <c r="CZ3" i="280"/>
  <c r="CZ3" i="278"/>
  <c r="CZ3" i="288"/>
  <c r="CZ50" i="273"/>
  <c r="CZ3" i="285"/>
  <c r="CZ3" i="265"/>
  <c r="CZ3" i="273"/>
  <c r="CZ3" i="286"/>
  <c r="CZ3" i="282"/>
  <c r="BI19" i="282"/>
  <c r="BI21" i="282" s="1"/>
  <c r="DD42" i="273"/>
  <c r="DD4" i="289" s="1"/>
  <c r="DD52" i="273"/>
  <c r="DH5" i="285"/>
  <c r="DH5" i="286"/>
  <c r="DH13" i="273"/>
  <c r="DH14" i="273" s="1"/>
  <c r="DI10" i="273"/>
  <c r="DH5" i="273"/>
  <c r="DH5" i="282"/>
  <c r="DH5" i="265"/>
  <c r="DH5" i="280"/>
  <c r="DH5" i="288"/>
  <c r="DH5" i="278"/>
  <c r="DH5" i="275"/>
  <c r="DG37" i="288"/>
  <c r="DG56" i="273"/>
  <c r="DG47" i="273"/>
  <c r="DG48" i="273" s="1"/>
  <c r="DG51" i="273" s="1"/>
  <c r="DG37" i="273"/>
  <c r="DG12" i="288"/>
  <c r="DG19" i="273"/>
  <c r="DG20" i="273" s="1"/>
  <c r="DC146" i="273"/>
  <c r="DB11" i="278"/>
  <c r="DB13" i="278" s="1"/>
  <c r="DB25" i="278" s="1"/>
  <c r="DB138" i="273"/>
  <c r="DC135" i="273"/>
  <c r="CZ9" i="265"/>
  <c r="CZ11" i="265" s="1"/>
  <c r="DB19" i="278"/>
  <c r="DB21" i="278" s="1"/>
  <c r="DB26" i="278" s="1"/>
  <c r="DC140" i="273"/>
  <c r="DD15" i="286"/>
  <c r="DD100" i="273"/>
  <c r="DE101" i="273" s="1"/>
  <c r="DE59" i="273" s="1"/>
  <c r="DD20" i="282"/>
  <c r="DD38" i="273"/>
  <c r="DE39" i="273" s="1"/>
  <c r="DE41" i="273" s="1"/>
  <c r="DD144" i="273"/>
  <c r="DD49" i="280"/>
  <c r="DD76" i="288"/>
  <c r="DD77" i="288" s="1"/>
  <c r="DD79" i="288" s="1"/>
  <c r="DA66" i="273"/>
  <c r="DA67" i="273" s="1"/>
  <c r="DA3" i="289" s="1"/>
  <c r="DB60" i="273"/>
  <c r="DA59" i="265"/>
  <c r="DA60" i="265" s="1"/>
  <c r="DB20" i="285"/>
  <c r="DB23" i="285" s="1"/>
  <c r="DC4" i="285"/>
  <c r="DC4" i="286"/>
  <c r="DC4" i="288"/>
  <c r="DC4" i="282"/>
  <c r="DC4" i="275"/>
  <c r="DC4" i="280"/>
  <c r="DC4" i="265"/>
  <c r="DC4" i="273"/>
  <c r="DC4" i="278"/>
  <c r="DF127" i="273" l="1"/>
  <c r="DF128" i="273" s="1"/>
  <c r="DF21" i="289" s="1"/>
  <c r="DF2" i="289"/>
  <c r="DE80" i="278"/>
  <c r="DE12" i="289"/>
  <c r="DD13" i="289"/>
  <c r="DD20" i="289" s="1"/>
  <c r="DE40" i="278" s="1"/>
  <c r="DD43" i="278"/>
  <c r="DD10" i="265" s="1"/>
  <c r="DD83" i="278"/>
  <c r="DD74" i="278"/>
  <c r="DD70" i="278"/>
  <c r="DE48" i="278"/>
  <c r="DE69" i="278"/>
  <c r="AU82" i="278"/>
  <c r="AU73" i="278" s="1"/>
  <c r="AT69" i="265"/>
  <c r="CZ54" i="278"/>
  <c r="AT64" i="265"/>
  <c r="AU61" i="278"/>
  <c r="DA71" i="278"/>
  <c r="DA75" i="278" s="1"/>
  <c r="DE24" i="280"/>
  <c r="DE59" i="278"/>
  <c r="DA9" i="265"/>
  <c r="DA11" i="265" s="1"/>
  <c r="DA14" i="265" s="1"/>
  <c r="DA62" i="278"/>
  <c r="DA53" i="278"/>
  <c r="DA49" i="278"/>
  <c r="DA50" i="278" s="1"/>
  <c r="DA50" i="288"/>
  <c r="DA51" i="288" s="1"/>
  <c r="DA54" i="288" s="1"/>
  <c r="DA57" i="288" s="1"/>
  <c r="DA64" i="288" s="1"/>
  <c r="DB157" i="273"/>
  <c r="DD20" i="275"/>
  <c r="DE17" i="275" s="1"/>
  <c r="DD85" i="280"/>
  <c r="DD25" i="280"/>
  <c r="DD26" i="280" s="1"/>
  <c r="DC20" i="285"/>
  <c r="DC23" i="285" s="1"/>
  <c r="DB59" i="265"/>
  <c r="DB60" i="265" s="1"/>
  <c r="DE42" i="273"/>
  <c r="DE4" i="289" s="1"/>
  <c r="DE52" i="273"/>
  <c r="DC11" i="278"/>
  <c r="DC13" i="278" s="1"/>
  <c r="DC25" i="278" s="1"/>
  <c r="DD146" i="273"/>
  <c r="DB66" i="273"/>
  <c r="DB67" i="273" s="1"/>
  <c r="DB3" i="289" s="1"/>
  <c r="DC60" i="273"/>
  <c r="DB27" i="278"/>
  <c r="DB32" i="278" s="1"/>
  <c r="DB34" i="278" s="1"/>
  <c r="DG24" i="273"/>
  <c r="DG25" i="273" s="1"/>
  <c r="DG151" i="273"/>
  <c r="DH12" i="288"/>
  <c r="DH56" i="273"/>
  <c r="DH47" i="273"/>
  <c r="DH48" i="273" s="1"/>
  <c r="DH51" i="273" s="1"/>
  <c r="DH37" i="288"/>
  <c r="DH19" i="273"/>
  <c r="DH20" i="273" s="1"/>
  <c r="DH37" i="273"/>
  <c r="DD4" i="280"/>
  <c r="DD4" i="286"/>
  <c r="DD4" i="285"/>
  <c r="DD4" i="278"/>
  <c r="DD4" i="288"/>
  <c r="DD4" i="275"/>
  <c r="DD4" i="282"/>
  <c r="DD4" i="265"/>
  <c r="DD4" i="273"/>
  <c r="DF111" i="273"/>
  <c r="DF112" i="273" s="1"/>
  <c r="DF11" i="285" s="1"/>
  <c r="DF12" i="285" s="1"/>
  <c r="DF32" i="273"/>
  <c r="DF33" i="273" s="1"/>
  <c r="DF96" i="273"/>
  <c r="DF97" i="273" s="1"/>
  <c r="DF2" i="265"/>
  <c r="DF2" i="273"/>
  <c r="DF2" i="280"/>
  <c r="DF75" i="273"/>
  <c r="DF2" i="288"/>
  <c r="DF2" i="282"/>
  <c r="DF122" i="273"/>
  <c r="DF123" i="273" s="1"/>
  <c r="DF17" i="280" s="1"/>
  <c r="DF152" i="273"/>
  <c r="DF153" i="273" s="1"/>
  <c r="DF18" i="288"/>
  <c r="DF2" i="286"/>
  <c r="DF2" i="278"/>
  <c r="DF42" i="288"/>
  <c r="DF2" i="285"/>
  <c r="DF90" i="273"/>
  <c r="DF91" i="273" s="1"/>
  <c r="DF2" i="275"/>
  <c r="DF76" i="273"/>
  <c r="DE155" i="273"/>
  <c r="DE33" i="278"/>
  <c r="DE41" i="278"/>
  <c r="DE139" i="273"/>
  <c r="DE12" i="278"/>
  <c r="DE56" i="288"/>
  <c r="DE145" i="273"/>
  <c r="DE20" i="278"/>
  <c r="DE134" i="273"/>
  <c r="DE13" i="285"/>
  <c r="DE13" i="265" s="1"/>
  <c r="DE22" i="285"/>
  <c r="DE49" i="280"/>
  <c r="DE76" i="288"/>
  <c r="DE77" i="288" s="1"/>
  <c r="DE79" i="288" s="1"/>
  <c r="DA3" i="285"/>
  <c r="DA3" i="288"/>
  <c r="DA3" i="286"/>
  <c r="DA3" i="282"/>
  <c r="DA50" i="273"/>
  <c r="DA3" i="280"/>
  <c r="DA3" i="265"/>
  <c r="DA3" i="275"/>
  <c r="DA3" i="273"/>
  <c r="DA3" i="278"/>
  <c r="DD140" i="273"/>
  <c r="DC19" i="278"/>
  <c r="DC21" i="278" s="1"/>
  <c r="DC26" i="278" s="1"/>
  <c r="CZ14" i="265"/>
  <c r="CZ42" i="282"/>
  <c r="DD135" i="273"/>
  <c r="DC138" i="273"/>
  <c r="DI5" i="288"/>
  <c r="DI5" i="273"/>
  <c r="DI5" i="282"/>
  <c r="DI5" i="278"/>
  <c r="DI5" i="265"/>
  <c r="DI5" i="286"/>
  <c r="DI5" i="280"/>
  <c r="DI5" i="285"/>
  <c r="DI5" i="275"/>
  <c r="DI13" i="273"/>
  <c r="DI14" i="273" s="1"/>
  <c r="DJ10" i="273"/>
  <c r="BI43" i="282"/>
  <c r="BI30" i="282"/>
  <c r="BI31" i="282" s="1"/>
  <c r="BJ28" i="282" s="1"/>
  <c r="DE67" i="280"/>
  <c r="DE138" i="280"/>
  <c r="DE84" i="282"/>
  <c r="DE26" i="282"/>
  <c r="DE13" i="288"/>
  <c r="DE18" i="285"/>
  <c r="DE38" i="288"/>
  <c r="DE32" i="286"/>
  <c r="DE79" i="273"/>
  <c r="DF80" i="273" s="1"/>
  <c r="DF58" i="273" s="1"/>
  <c r="DE73" i="282"/>
  <c r="DE61" i="288"/>
  <c r="DE55" i="288"/>
  <c r="DE20" i="286"/>
  <c r="DE15" i="275"/>
  <c r="DE43" i="286"/>
  <c r="DE57" i="273"/>
  <c r="DE81" i="280"/>
  <c r="DE82" i="280" s="1"/>
  <c r="DE106" i="280"/>
  <c r="DE107" i="280" s="1"/>
  <c r="DE109" i="280" s="1"/>
  <c r="DE156" i="273"/>
  <c r="DE100" i="273"/>
  <c r="DF101" i="273" s="1"/>
  <c r="DF59" i="273" s="1"/>
  <c r="DE15" i="286"/>
  <c r="DE20" i="282"/>
  <c r="DE144" i="273"/>
  <c r="DE38" i="273"/>
  <c r="DF39" i="273" s="1"/>
  <c r="DF41" i="273" s="1"/>
  <c r="DE42" i="278" l="1"/>
  <c r="DE43" i="278" s="1"/>
  <c r="DE10" i="265" s="1"/>
  <c r="DG40" i="278"/>
  <c r="DF40" i="278"/>
  <c r="DE13" i="289"/>
  <c r="DE20" i="289" s="1"/>
  <c r="DG127" i="273"/>
  <c r="DG128" i="273" s="1"/>
  <c r="DG21" i="289" s="1"/>
  <c r="DG2" i="289"/>
  <c r="DE20" i="275"/>
  <c r="DF17" i="275" s="1"/>
  <c r="DF80" i="278"/>
  <c r="DF12" i="289"/>
  <c r="DE83" i="278"/>
  <c r="DE70" i="278"/>
  <c r="DF48" i="278"/>
  <c r="DF69" i="278"/>
  <c r="AU76" i="278"/>
  <c r="AU77" i="278" s="1"/>
  <c r="AU31" i="265" s="1"/>
  <c r="AU52" i="278"/>
  <c r="AU55" i="278" s="1"/>
  <c r="DA42" i="282"/>
  <c r="DB71" i="278"/>
  <c r="DB75" i="278" s="1"/>
  <c r="DA54" i="278"/>
  <c r="DF24" i="280"/>
  <c r="DF59" i="278"/>
  <c r="DB62" i="278"/>
  <c r="DB53" i="278"/>
  <c r="DB49" i="278"/>
  <c r="DB50" i="278" s="1"/>
  <c r="DB50" i="288"/>
  <c r="DB51" i="288" s="1"/>
  <c r="DB54" i="288" s="1"/>
  <c r="DB57" i="288" s="1"/>
  <c r="DB64" i="288" s="1"/>
  <c r="DC157" i="273"/>
  <c r="DD29" i="280"/>
  <c r="DE85" i="280"/>
  <c r="DE25" i="280"/>
  <c r="DE26" i="280" s="1"/>
  <c r="DF42" i="273"/>
  <c r="DF4" i="289" s="1"/>
  <c r="DF52" i="273"/>
  <c r="DE135" i="273"/>
  <c r="DD138" i="273"/>
  <c r="BJ19" i="282"/>
  <c r="BJ21" i="282" s="1"/>
  <c r="DJ5" i="275"/>
  <c r="DJ5" i="286"/>
  <c r="DJ5" i="280"/>
  <c r="DJ5" i="273"/>
  <c r="DJ5" i="288"/>
  <c r="DJ5" i="278"/>
  <c r="DJ5" i="285"/>
  <c r="DJ5" i="265"/>
  <c r="DJ5" i="282"/>
  <c r="DJ13" i="273"/>
  <c r="DJ14" i="273" s="1"/>
  <c r="DK10" i="273"/>
  <c r="DD19" i="278"/>
  <c r="DD21" i="278" s="1"/>
  <c r="DD26" i="278" s="1"/>
  <c r="DE140" i="273"/>
  <c r="DF49" i="280"/>
  <c r="DF76" i="288"/>
  <c r="DF77" i="288" s="1"/>
  <c r="DF79" i="288" s="1"/>
  <c r="DF144" i="273"/>
  <c r="DF38" i="273"/>
  <c r="DG39" i="273" s="1"/>
  <c r="DG41" i="273" s="1"/>
  <c r="DG75" i="273"/>
  <c r="DG76" i="273" s="1"/>
  <c r="DG90" i="273"/>
  <c r="DG91" i="273" s="1"/>
  <c r="DG2" i="288"/>
  <c r="DG2" i="286"/>
  <c r="DG152" i="273"/>
  <c r="DG153" i="273" s="1"/>
  <c r="DG18" i="288"/>
  <c r="DG2" i="282"/>
  <c r="DG2" i="273"/>
  <c r="DG122" i="273"/>
  <c r="DG123" i="273" s="1"/>
  <c r="DG17" i="280" s="1"/>
  <c r="DG42" i="288"/>
  <c r="DG2" i="280"/>
  <c r="DG2" i="275"/>
  <c r="DG111" i="273"/>
  <c r="DG112" i="273" s="1"/>
  <c r="DG11" i="285" s="1"/>
  <c r="DG12" i="285" s="1"/>
  <c r="DG32" i="273"/>
  <c r="DG33" i="273" s="1"/>
  <c r="DG96" i="273"/>
  <c r="DG97" i="273" s="1"/>
  <c r="DG2" i="265"/>
  <c r="DG2" i="278"/>
  <c r="DG2" i="285"/>
  <c r="DD60" i="273"/>
  <c r="DC66" i="273"/>
  <c r="DC67" i="273" s="1"/>
  <c r="DC3" i="289" s="1"/>
  <c r="DC27" i="278"/>
  <c r="DC32" i="278" s="1"/>
  <c r="DC34" i="278" s="1"/>
  <c r="DI12" i="288"/>
  <c r="DI56" i="273"/>
  <c r="DI47" i="273"/>
  <c r="DI48" i="273" s="1"/>
  <c r="DI51" i="273" s="1"/>
  <c r="DI37" i="288"/>
  <c r="DI19" i="273"/>
  <c r="DI20" i="273" s="1"/>
  <c r="DI37" i="273"/>
  <c r="DF138" i="280"/>
  <c r="DF67" i="280"/>
  <c r="DF55" i="288"/>
  <c r="DF32" i="286"/>
  <c r="DF20" i="286"/>
  <c r="DF79" i="273"/>
  <c r="DG80" i="273" s="1"/>
  <c r="DG58" i="273" s="1"/>
  <c r="DF26" i="282"/>
  <c r="DF13" i="288"/>
  <c r="DF57" i="273"/>
  <c r="DF84" i="282"/>
  <c r="DF43" i="286"/>
  <c r="DF61" i="288"/>
  <c r="DF15" i="275"/>
  <c r="DF73" i="282"/>
  <c r="DF38" i="288"/>
  <c r="DF18" i="285"/>
  <c r="DF20" i="282"/>
  <c r="DF15" i="286"/>
  <c r="DF100" i="273"/>
  <c r="DG101" i="273" s="1"/>
  <c r="DG59" i="273" s="1"/>
  <c r="DF81" i="280"/>
  <c r="DF82" i="280" s="1"/>
  <c r="DF106" i="280"/>
  <c r="DF107" i="280" s="1"/>
  <c r="DF109" i="280" s="1"/>
  <c r="DF156" i="273"/>
  <c r="DF56" i="288"/>
  <c r="DF12" i="278"/>
  <c r="DF134" i="273"/>
  <c r="DF33" i="278"/>
  <c r="DF155" i="273"/>
  <c r="DF20" i="278"/>
  <c r="DF139" i="273"/>
  <c r="DF145" i="273"/>
  <c r="DF41" i="278"/>
  <c r="DF42" i="278" s="1"/>
  <c r="DF13" i="285"/>
  <c r="DF13" i="265" s="1"/>
  <c r="DF22" i="285"/>
  <c r="DH24" i="273"/>
  <c r="DH25" i="273" s="1"/>
  <c r="DH151" i="273"/>
  <c r="DB9" i="265"/>
  <c r="DB11" i="265" s="1"/>
  <c r="DB3" i="285"/>
  <c r="DB50" i="273"/>
  <c r="DB3" i="273"/>
  <c r="DB3" i="275"/>
  <c r="DB3" i="265"/>
  <c r="DB3" i="286"/>
  <c r="DB3" i="278"/>
  <c r="DB3" i="280"/>
  <c r="DB3" i="288"/>
  <c r="DB3" i="282"/>
  <c r="DE146" i="273"/>
  <c r="DD11" i="278"/>
  <c r="DD13" i="278" s="1"/>
  <c r="DD25" i="278" s="1"/>
  <c r="DE4" i="282"/>
  <c r="DE4" i="286"/>
  <c r="DE4" i="265"/>
  <c r="DE4" i="288"/>
  <c r="DE4" i="285"/>
  <c r="DE4" i="278"/>
  <c r="DE4" i="275"/>
  <c r="DE4" i="280"/>
  <c r="DE4" i="273"/>
  <c r="DC59" i="265"/>
  <c r="DC60" i="265" s="1"/>
  <c r="DD20" i="285"/>
  <c r="DD23" i="285" s="1"/>
  <c r="DE74" i="278" l="1"/>
  <c r="DH40" i="278"/>
  <c r="DF13" i="289"/>
  <c r="DF20" i="289" s="1"/>
  <c r="DH127" i="273"/>
  <c r="DH128" i="273" s="1"/>
  <c r="DH21" i="289" s="1"/>
  <c r="DH2" i="289"/>
  <c r="DG80" i="278"/>
  <c r="DG12" i="289"/>
  <c r="DF20" i="275"/>
  <c r="DG17" i="275" s="1"/>
  <c r="DF43" i="278"/>
  <c r="DF83" i="278"/>
  <c r="DF74" i="278"/>
  <c r="DF70" i="278"/>
  <c r="DG48" i="278"/>
  <c r="DG69" i="278"/>
  <c r="AU84" i="278"/>
  <c r="AU85" i="278" s="1"/>
  <c r="AU30" i="265"/>
  <c r="AU63" i="278"/>
  <c r="AU64" i="278" s="1"/>
  <c r="DC71" i="278"/>
  <c r="DC75" i="278" s="1"/>
  <c r="DB54" i="278"/>
  <c r="DG24" i="280"/>
  <c r="DG59" i="278"/>
  <c r="DC62" i="278"/>
  <c r="DC53" i="278"/>
  <c r="DC49" i="278"/>
  <c r="DC50" i="278" s="1"/>
  <c r="DC50" i="288"/>
  <c r="DC51" i="288" s="1"/>
  <c r="DC54" i="288" s="1"/>
  <c r="DC57" i="288" s="1"/>
  <c r="DC64" i="288" s="1"/>
  <c r="DD157" i="273"/>
  <c r="DD27" i="278"/>
  <c r="DD32" i="278" s="1"/>
  <c r="DD34" i="278" s="1"/>
  <c r="DE29" i="280"/>
  <c r="DF85" i="280"/>
  <c r="DF25" i="280"/>
  <c r="DF26" i="280" s="1"/>
  <c r="DD59" i="265"/>
  <c r="DD60" i="265" s="1"/>
  <c r="DE20" i="285"/>
  <c r="DE23" i="285" s="1"/>
  <c r="DF146" i="273"/>
  <c r="DE11" i="278"/>
  <c r="DE13" i="278" s="1"/>
  <c r="DE25" i="278" s="1"/>
  <c r="DH18" i="288"/>
  <c r="DH2" i="280"/>
  <c r="DH2" i="288"/>
  <c r="DH122" i="273"/>
  <c r="DH123" i="273" s="1"/>
  <c r="DH17" i="280" s="1"/>
  <c r="DH152" i="273"/>
  <c r="DH153" i="273" s="1"/>
  <c r="DH75" i="273"/>
  <c r="DH76" i="273" s="1"/>
  <c r="DH2" i="278"/>
  <c r="DH2" i="275"/>
  <c r="DH42" i="288"/>
  <c r="DH111" i="273"/>
  <c r="DH112" i="273" s="1"/>
  <c r="DH11" i="285" s="1"/>
  <c r="DH12" i="285" s="1"/>
  <c r="DH96" i="273"/>
  <c r="DH97" i="273" s="1"/>
  <c r="DH32" i="273"/>
  <c r="DH33" i="273" s="1"/>
  <c r="DH2" i="265"/>
  <c r="DH2" i="286"/>
  <c r="DH2" i="285"/>
  <c r="DH90" i="273"/>
  <c r="DH91" i="273" s="1"/>
  <c r="DH2" i="282"/>
  <c r="DH2" i="273"/>
  <c r="DF10" i="265"/>
  <c r="DI151" i="273"/>
  <c r="DI24" i="273"/>
  <c r="DI25" i="273" s="1"/>
  <c r="DC9" i="265"/>
  <c r="DC11" i="265" s="1"/>
  <c r="DE60" i="273"/>
  <c r="DD66" i="273"/>
  <c r="DD67" i="273" s="1"/>
  <c r="DD3" i="289" s="1"/>
  <c r="DG33" i="278"/>
  <c r="DG41" i="278"/>
  <c r="DG42" i="278" s="1"/>
  <c r="DG56" i="288"/>
  <c r="DG12" i="278"/>
  <c r="DG134" i="273"/>
  <c r="DG145" i="273"/>
  <c r="DG155" i="273"/>
  <c r="DG20" i="278"/>
  <c r="DG139" i="273"/>
  <c r="DG22" i="285"/>
  <c r="DG13" i="285"/>
  <c r="DG13" i="265" s="1"/>
  <c r="DG49" i="280"/>
  <c r="DG76" i="288"/>
  <c r="DG77" i="288" s="1"/>
  <c r="DG79" i="288" s="1"/>
  <c r="DG81" i="280"/>
  <c r="DG82" i="280" s="1"/>
  <c r="DG106" i="280"/>
  <c r="DG107" i="280" s="1"/>
  <c r="DG109" i="280" s="1"/>
  <c r="DG156" i="273"/>
  <c r="DG52" i="273"/>
  <c r="DG42" i="273"/>
  <c r="DG4" i="289" s="1"/>
  <c r="DF140" i="273"/>
  <c r="DE19" i="278"/>
  <c r="DE21" i="278" s="1"/>
  <c r="DE26" i="278" s="1"/>
  <c r="DJ56" i="273"/>
  <c r="DJ47" i="273"/>
  <c r="DJ48" i="273" s="1"/>
  <c r="DJ51" i="273" s="1"/>
  <c r="DJ37" i="273"/>
  <c r="DJ19" i="273"/>
  <c r="DJ20" i="273" s="1"/>
  <c r="DJ37" i="288"/>
  <c r="DJ12" i="288"/>
  <c r="BJ30" i="282"/>
  <c r="BJ31" i="282" s="1"/>
  <c r="BK28" i="282" s="1"/>
  <c r="BJ43" i="282"/>
  <c r="DF4" i="282"/>
  <c r="DF4" i="288"/>
  <c r="DF4" i="278"/>
  <c r="DF4" i="273"/>
  <c r="DF4" i="285"/>
  <c r="DF4" i="286"/>
  <c r="DF4" i="265"/>
  <c r="DF4" i="280"/>
  <c r="DF4" i="275"/>
  <c r="DD9" i="265"/>
  <c r="DD11" i="265" s="1"/>
  <c r="DB42" i="282"/>
  <c r="DB14" i="265"/>
  <c r="DG138" i="280"/>
  <c r="DG67" i="280"/>
  <c r="DG84" i="282"/>
  <c r="DG13" i="288"/>
  <c r="DG18" i="285"/>
  <c r="DG26" i="282"/>
  <c r="DG38" i="288"/>
  <c r="DG32" i="286"/>
  <c r="DG15" i="275"/>
  <c r="DG73" i="282"/>
  <c r="DG61" i="288"/>
  <c r="DG20" i="286"/>
  <c r="DG79" i="273"/>
  <c r="DH80" i="273" s="1"/>
  <c r="DH58" i="273" s="1"/>
  <c r="DG55" i="288"/>
  <c r="DG43" i="286"/>
  <c r="DG57" i="273"/>
  <c r="DC3" i="285"/>
  <c r="DC3" i="288"/>
  <c r="DC3" i="282"/>
  <c r="DC3" i="273"/>
  <c r="DC50" i="273"/>
  <c r="DC3" i="278"/>
  <c r="DC3" i="275"/>
  <c r="DC3" i="280"/>
  <c r="DC3" i="286"/>
  <c r="DC3" i="265"/>
  <c r="DG38" i="273"/>
  <c r="DH39" i="273" s="1"/>
  <c r="DH41" i="273" s="1"/>
  <c r="DG144" i="273"/>
  <c r="DG20" i="282"/>
  <c r="DG15" i="286"/>
  <c r="DG100" i="273"/>
  <c r="DH101" i="273" s="1"/>
  <c r="DH59" i="273" s="1"/>
  <c r="DK13" i="273"/>
  <c r="DK14" i="273" s="1"/>
  <c r="DK5" i="275"/>
  <c r="DK5" i="265"/>
  <c r="DK5" i="278"/>
  <c r="DL10" i="273"/>
  <c r="DK5" i="282"/>
  <c r="DK5" i="288"/>
  <c r="DK5" i="273"/>
  <c r="DK5" i="285"/>
  <c r="DK5" i="280"/>
  <c r="DK5" i="286"/>
  <c r="DF135" i="273"/>
  <c r="DE138" i="273"/>
  <c r="DG13" i="289" l="1"/>
  <c r="DG20" i="289" s="1"/>
  <c r="DH80" i="278"/>
  <c r="DH12" i="289"/>
  <c r="DH13" i="289" s="1"/>
  <c r="DH20" i="289" s="1"/>
  <c r="DI40" i="278" s="1"/>
  <c r="DG20" i="275"/>
  <c r="DH17" i="275" s="1"/>
  <c r="DI127" i="273"/>
  <c r="DI128" i="273" s="1"/>
  <c r="DI21" i="289" s="1"/>
  <c r="DI2" i="289"/>
  <c r="DG43" i="278"/>
  <c r="DG83" i="278"/>
  <c r="DG74" i="278"/>
  <c r="DG70" i="278"/>
  <c r="DH48" i="278"/>
  <c r="DH69" i="278"/>
  <c r="AV82" i="278"/>
  <c r="AV73" i="278" s="1"/>
  <c r="AU69" i="265"/>
  <c r="DC54" i="278"/>
  <c r="DD71" i="278"/>
  <c r="DD75" i="278" s="1"/>
  <c r="AU64" i="265"/>
  <c r="AV61" i="278"/>
  <c r="DH24" i="280"/>
  <c r="DH59" i="278"/>
  <c r="DD62" i="278"/>
  <c r="DD49" i="278"/>
  <c r="DD50" i="278" s="1"/>
  <c r="DD53" i="278"/>
  <c r="DE157" i="273"/>
  <c r="DD50" i="288"/>
  <c r="DD51" i="288" s="1"/>
  <c r="DD54" i="288" s="1"/>
  <c r="DD57" i="288" s="1"/>
  <c r="DD64" i="288" s="1"/>
  <c r="DF29" i="280"/>
  <c r="DG85" i="280"/>
  <c r="DG25" i="280"/>
  <c r="DG26" i="280" s="1"/>
  <c r="DG29" i="280" s="1"/>
  <c r="DF138" i="273"/>
  <c r="DG135" i="273"/>
  <c r="DL5" i="273"/>
  <c r="DM10" i="273"/>
  <c r="DL5" i="278"/>
  <c r="DL13" i="273"/>
  <c r="DL14" i="273" s="1"/>
  <c r="DL5" i="286"/>
  <c r="DL5" i="288"/>
  <c r="DL5" i="282"/>
  <c r="DL5" i="265"/>
  <c r="DL5" i="275"/>
  <c r="DL5" i="280"/>
  <c r="DL5" i="285"/>
  <c r="DK12" i="288"/>
  <c r="DK19" i="273"/>
  <c r="DK20" i="273" s="1"/>
  <c r="DK47" i="273"/>
  <c r="DK48" i="273" s="1"/>
  <c r="DK51" i="273" s="1"/>
  <c r="DK56" i="273"/>
  <c r="DK37" i="288"/>
  <c r="DK37" i="273"/>
  <c r="DH52" i="273"/>
  <c r="DH42" i="273"/>
  <c r="DH4" i="289" s="1"/>
  <c r="DD42" i="282"/>
  <c r="DD14" i="265"/>
  <c r="BK19" i="282"/>
  <c r="BK21" i="282" s="1"/>
  <c r="DG4" i="282"/>
  <c r="DG4" i="285"/>
  <c r="DG4" i="288"/>
  <c r="DG4" i="275"/>
  <c r="DG4" i="265"/>
  <c r="DG4" i="278"/>
  <c r="DG4" i="273"/>
  <c r="DG4" i="280"/>
  <c r="DG4" i="286"/>
  <c r="DH138" i="280"/>
  <c r="DH67" i="280"/>
  <c r="DH84" i="282"/>
  <c r="DH38" i="288"/>
  <c r="DH20" i="286"/>
  <c r="DH79" i="273"/>
  <c r="DI80" i="273" s="1"/>
  <c r="DI58" i="273" s="1"/>
  <c r="DH26" i="282"/>
  <c r="DH13" i="288"/>
  <c r="DH18" i="285"/>
  <c r="DH55" i="288"/>
  <c r="DH32" i="286"/>
  <c r="DH15" i="275"/>
  <c r="DH73" i="282"/>
  <c r="DH61" i="288"/>
  <c r="DH43" i="286"/>
  <c r="DH57" i="273"/>
  <c r="DD3" i="280"/>
  <c r="DD3" i="282"/>
  <c r="DD3" i="275"/>
  <c r="DD3" i="288"/>
  <c r="DD3" i="286"/>
  <c r="DD50" i="273"/>
  <c r="DD3" i="265"/>
  <c r="DD3" i="273"/>
  <c r="DD3" i="285"/>
  <c r="DD3" i="278"/>
  <c r="DC42" i="282"/>
  <c r="DC14" i="265"/>
  <c r="DI122" i="273"/>
  <c r="DI123" i="273" s="1"/>
  <c r="DI17" i="280" s="1"/>
  <c r="DI42" i="288"/>
  <c r="DI96" i="273"/>
  <c r="DI97" i="273" s="1"/>
  <c r="DI32" i="273"/>
  <c r="DI33" i="273" s="1"/>
  <c r="DI2" i="265"/>
  <c r="DI2" i="278"/>
  <c r="DI2" i="285"/>
  <c r="DI111" i="273"/>
  <c r="DI112" i="273" s="1"/>
  <c r="DI11" i="285" s="1"/>
  <c r="DI12" i="285" s="1"/>
  <c r="DI90" i="273"/>
  <c r="DI91" i="273" s="1"/>
  <c r="DI2" i="288"/>
  <c r="DI2" i="286"/>
  <c r="DI18" i="288"/>
  <c r="DI2" i="282"/>
  <c r="DI2" i="273"/>
  <c r="DI152" i="273"/>
  <c r="DI153" i="273" s="1"/>
  <c r="DI75" i="273"/>
  <c r="DI76" i="273" s="1"/>
  <c r="DI2" i="280"/>
  <c r="DI2" i="275"/>
  <c r="DH100" i="273"/>
  <c r="DI101" i="273" s="1"/>
  <c r="DI59" i="273" s="1"/>
  <c r="DH15" i="286"/>
  <c r="DH20" i="282"/>
  <c r="DH144" i="273"/>
  <c r="DH38" i="273"/>
  <c r="DI39" i="273" s="1"/>
  <c r="DI41" i="273" s="1"/>
  <c r="DH22" i="285"/>
  <c r="DH13" i="285"/>
  <c r="DH13" i="265" s="1"/>
  <c r="DH49" i="280"/>
  <c r="DH76" i="288"/>
  <c r="DH77" i="288" s="1"/>
  <c r="DH79" i="288" s="1"/>
  <c r="DG146" i="273"/>
  <c r="DF11" i="278"/>
  <c r="DF13" i="278" s="1"/>
  <c r="DF25" i="278" s="1"/>
  <c r="DE59" i="265"/>
  <c r="DE60" i="265" s="1"/>
  <c r="DF20" i="285"/>
  <c r="DF23" i="285" s="1"/>
  <c r="DJ24" i="273"/>
  <c r="DJ25" i="273" s="1"/>
  <c r="DJ151" i="273"/>
  <c r="DF19" i="278"/>
  <c r="DF21" i="278" s="1"/>
  <c r="DF26" i="278" s="1"/>
  <c r="DG140" i="273"/>
  <c r="DG10" i="265"/>
  <c r="DE66" i="273"/>
  <c r="DE67" i="273" s="1"/>
  <c r="DE3" i="289" s="1"/>
  <c r="DF60" i="273"/>
  <c r="DH155" i="273"/>
  <c r="DH33" i="278"/>
  <c r="DH41" i="278"/>
  <c r="DH42" i="278" s="1"/>
  <c r="DH12" i="278"/>
  <c r="DH134" i="273"/>
  <c r="DH56" i="288"/>
  <c r="DH145" i="273"/>
  <c r="DH20" i="278"/>
  <c r="DH139" i="273"/>
  <c r="DH81" i="280"/>
  <c r="DH82" i="280" s="1"/>
  <c r="DH106" i="280"/>
  <c r="DH107" i="280" s="1"/>
  <c r="DH109" i="280" s="1"/>
  <c r="DH156" i="273"/>
  <c r="DE27" i="278"/>
  <c r="DE32" i="278" s="1"/>
  <c r="DE34" i="278" s="1"/>
  <c r="DJ40" i="278" l="1"/>
  <c r="DJ127" i="273"/>
  <c r="DJ128" i="273" s="1"/>
  <c r="DJ21" i="289" s="1"/>
  <c r="DJ2" i="289"/>
  <c r="DI80" i="278"/>
  <c r="DI12" i="289"/>
  <c r="DI13" i="289" s="1"/>
  <c r="DI20" i="289" s="1"/>
  <c r="DH20" i="275"/>
  <c r="DI17" i="275" s="1"/>
  <c r="DH43" i="278"/>
  <c r="DH10" i="265" s="1"/>
  <c r="DH83" i="278"/>
  <c r="DH74" i="278"/>
  <c r="DH70" i="278"/>
  <c r="DI48" i="278"/>
  <c r="DI69" i="278"/>
  <c r="DD54" i="278"/>
  <c r="DE71" i="278"/>
  <c r="DE75" i="278" s="1"/>
  <c r="AV52" i="278"/>
  <c r="AV55" i="278" s="1"/>
  <c r="AV76" i="278"/>
  <c r="AV77" i="278" s="1"/>
  <c r="AV31" i="265" s="1"/>
  <c r="DI24" i="280"/>
  <c r="DI59" i="278"/>
  <c r="DE62" i="278"/>
  <c r="DE53" i="278"/>
  <c r="DE49" i="278"/>
  <c r="DE50" i="278" s="1"/>
  <c r="DE50" i="288"/>
  <c r="DE51" i="288" s="1"/>
  <c r="DE54" i="288" s="1"/>
  <c r="DE57" i="288" s="1"/>
  <c r="DE64" i="288" s="1"/>
  <c r="DF157" i="273"/>
  <c r="DH85" i="280"/>
  <c r="DH25" i="280"/>
  <c r="DH26" i="280" s="1"/>
  <c r="DI67" i="280"/>
  <c r="DI138" i="280"/>
  <c r="DI26" i="282"/>
  <c r="DI13" i="288"/>
  <c r="DI18" i="285"/>
  <c r="DI73" i="282"/>
  <c r="DI55" i="288"/>
  <c r="DI32" i="286"/>
  <c r="DI57" i="273"/>
  <c r="DI61" i="288"/>
  <c r="DI43" i="286"/>
  <c r="DI15" i="275"/>
  <c r="DI20" i="275" s="1"/>
  <c r="DJ17" i="275" s="1"/>
  <c r="DI84" i="282"/>
  <c r="DI38" i="288"/>
  <c r="DI20" i="286"/>
  <c r="DI79" i="273"/>
  <c r="DJ80" i="273" s="1"/>
  <c r="DJ58" i="273" s="1"/>
  <c r="DE3" i="282"/>
  <c r="DE3" i="278"/>
  <c r="DE50" i="273"/>
  <c r="DE3" i="273"/>
  <c r="DE3" i="265"/>
  <c r="DE3" i="285"/>
  <c r="DE3" i="275"/>
  <c r="DE3" i="288"/>
  <c r="DE3" i="280"/>
  <c r="DE3" i="286"/>
  <c r="DJ122" i="273"/>
  <c r="DJ123" i="273" s="1"/>
  <c r="DJ17" i="280" s="1"/>
  <c r="DJ152" i="273"/>
  <c r="DJ153" i="273" s="1"/>
  <c r="DJ18" i="288"/>
  <c r="DJ2" i="275"/>
  <c r="DJ2" i="282"/>
  <c r="DJ42" i="288"/>
  <c r="DJ2" i="286"/>
  <c r="DJ2" i="278"/>
  <c r="DJ96" i="273"/>
  <c r="DJ97" i="273" s="1"/>
  <c r="DJ111" i="273"/>
  <c r="DJ112" i="273" s="1"/>
  <c r="DJ11" i="285" s="1"/>
  <c r="DJ12" i="285" s="1"/>
  <c r="DJ32" i="273"/>
  <c r="DJ33" i="273" s="1"/>
  <c r="DJ2" i="265"/>
  <c r="DJ2" i="285"/>
  <c r="DJ2" i="280"/>
  <c r="DJ75" i="273"/>
  <c r="DJ76" i="273" s="1"/>
  <c r="DJ90" i="273"/>
  <c r="DJ91" i="273" s="1"/>
  <c r="DJ2" i="288"/>
  <c r="DJ2" i="273"/>
  <c r="DF59" i="265"/>
  <c r="DF60" i="265" s="1"/>
  <c r="DG20" i="285"/>
  <c r="DG23" i="285" s="1"/>
  <c r="DF27" i="278"/>
  <c r="DF32" i="278" s="1"/>
  <c r="DF34" i="278" s="1"/>
  <c r="DI81" i="280"/>
  <c r="DI82" i="280" s="1"/>
  <c r="DI106" i="280"/>
  <c r="DI107" i="280" s="1"/>
  <c r="DI109" i="280" s="1"/>
  <c r="DI156" i="273"/>
  <c r="DI20" i="282"/>
  <c r="DI100" i="273"/>
  <c r="DJ101" i="273" s="1"/>
  <c r="DJ59" i="273" s="1"/>
  <c r="DI15" i="286"/>
  <c r="DI155" i="273"/>
  <c r="DI33" i="278"/>
  <c r="DI56" i="288"/>
  <c r="DI12" i="278"/>
  <c r="DI134" i="273"/>
  <c r="DI41" i="278"/>
  <c r="DI42" i="278" s="1"/>
  <c r="DI145" i="273"/>
  <c r="DI20" i="278"/>
  <c r="DI139" i="273"/>
  <c r="DI49" i="280"/>
  <c r="DI76" i="288"/>
  <c r="DI77" i="288" s="1"/>
  <c r="DI79" i="288" s="1"/>
  <c r="BK30" i="282"/>
  <c r="BK31" i="282" s="1"/>
  <c r="BL28" i="282" s="1"/>
  <c r="BK43" i="282"/>
  <c r="DK24" i="273"/>
  <c r="DK25" i="273" s="1"/>
  <c r="DK151" i="273"/>
  <c r="DE9" i="265"/>
  <c r="DE11" i="265" s="1"/>
  <c r="DF66" i="273"/>
  <c r="DF67" i="273" s="1"/>
  <c r="DF3" i="289" s="1"/>
  <c r="DG60" i="273"/>
  <c r="DG19" i="278"/>
  <c r="DG21" i="278" s="1"/>
  <c r="DG26" i="278" s="1"/>
  <c r="DH140" i="273"/>
  <c r="DG11" i="278"/>
  <c r="DG13" i="278" s="1"/>
  <c r="DG25" i="278" s="1"/>
  <c r="DH146" i="273"/>
  <c r="DI42" i="273"/>
  <c r="DI4" i="289" s="1"/>
  <c r="DI52" i="273"/>
  <c r="DI13" i="285"/>
  <c r="DI13" i="265" s="1"/>
  <c r="DI22" i="285"/>
  <c r="DI38" i="273"/>
  <c r="DJ39" i="273" s="1"/>
  <c r="DJ41" i="273" s="1"/>
  <c r="DI144" i="273"/>
  <c r="DH4" i="282"/>
  <c r="DH4" i="286"/>
  <c r="DH4" i="265"/>
  <c r="DH4" i="288"/>
  <c r="DH4" i="285"/>
  <c r="DH4" i="278"/>
  <c r="DH4" i="275"/>
  <c r="DH4" i="280"/>
  <c r="DH4" i="273"/>
  <c r="DL37" i="273"/>
  <c r="DL56" i="273"/>
  <c r="DL19" i="273"/>
  <c r="DL20" i="273" s="1"/>
  <c r="DL47" i="273"/>
  <c r="DL48" i="273" s="1"/>
  <c r="DL51" i="273" s="1"/>
  <c r="DL12" i="288"/>
  <c r="DL37" i="288"/>
  <c r="DM5" i="265"/>
  <c r="DM5" i="278"/>
  <c r="DN10" i="273"/>
  <c r="DM5" i="282"/>
  <c r="DM13" i="273"/>
  <c r="DM14" i="273" s="1"/>
  <c r="DM5" i="275"/>
  <c r="DM5" i="288"/>
  <c r="DM5" i="273"/>
  <c r="DM5" i="285"/>
  <c r="DM5" i="280"/>
  <c r="DM5" i="286"/>
  <c r="DH135" i="273"/>
  <c r="DG138" i="273"/>
  <c r="DK40" i="278" l="1"/>
  <c r="DK127" i="273"/>
  <c r="DK128" i="273" s="1"/>
  <c r="DK21" i="289" s="1"/>
  <c r="DL40" i="278" s="1"/>
  <c r="DK2" i="289"/>
  <c r="DJ80" i="278"/>
  <c r="DJ12" i="289"/>
  <c r="DJ13" i="289" s="1"/>
  <c r="DJ20" i="289" s="1"/>
  <c r="DJ48" i="278"/>
  <c r="DJ69" i="278"/>
  <c r="AV84" i="278"/>
  <c r="AV85" i="278" s="1"/>
  <c r="DI43" i="278"/>
  <c r="DI83" i="278"/>
  <c r="DI74" i="278"/>
  <c r="DI70" i="278"/>
  <c r="DF71" i="278"/>
  <c r="DF75" i="278" s="1"/>
  <c r="AV30" i="265"/>
  <c r="AV63" i="278"/>
  <c r="AV64" i="278" s="1"/>
  <c r="DE54" i="278"/>
  <c r="DJ24" i="280"/>
  <c r="DJ59" i="278"/>
  <c r="DF62" i="278"/>
  <c r="DF53" i="278"/>
  <c r="DF49" i="278"/>
  <c r="DF50" i="278" s="1"/>
  <c r="DG27" i="278"/>
  <c r="DG32" i="278" s="1"/>
  <c r="DG34" i="278" s="1"/>
  <c r="DG157" i="273"/>
  <c r="DF50" i="288"/>
  <c r="DF51" i="288" s="1"/>
  <c r="DF54" i="288" s="1"/>
  <c r="DF57" i="288" s="1"/>
  <c r="DF64" i="288" s="1"/>
  <c r="DH29" i="280"/>
  <c r="DI85" i="280"/>
  <c r="DI25" i="280"/>
  <c r="DI26" i="280" s="1"/>
  <c r="DH138" i="273"/>
  <c r="DI135" i="273"/>
  <c r="DM56" i="273"/>
  <c r="DM12" i="288"/>
  <c r="DM47" i="273"/>
  <c r="DM48" i="273" s="1"/>
  <c r="DM51" i="273" s="1"/>
  <c r="DM19" i="273"/>
  <c r="DM20" i="273" s="1"/>
  <c r="DM37" i="288"/>
  <c r="DM37" i="273"/>
  <c r="DN13" i="273"/>
  <c r="DN14" i="273" s="1"/>
  <c r="DN5" i="286"/>
  <c r="DN5" i="288"/>
  <c r="DN5" i="273"/>
  <c r="DO10" i="273"/>
  <c r="DN5" i="275"/>
  <c r="DN5" i="265"/>
  <c r="DN5" i="280"/>
  <c r="DN5" i="278"/>
  <c r="DN5" i="282"/>
  <c r="DN5" i="285"/>
  <c r="DL24" i="273"/>
  <c r="DL25" i="273" s="1"/>
  <c r="DL151" i="273"/>
  <c r="DJ42" i="273"/>
  <c r="DJ4" i="289" s="1"/>
  <c r="DJ52" i="273"/>
  <c r="DI4" i="265"/>
  <c r="DI4" i="288"/>
  <c r="DI4" i="285"/>
  <c r="DI4" i="278"/>
  <c r="DI4" i="275"/>
  <c r="DI4" i="280"/>
  <c r="DI4" i="273"/>
  <c r="DI4" i="282"/>
  <c r="DI4" i="286"/>
  <c r="DI146" i="273"/>
  <c r="DH11" i="278"/>
  <c r="DH13" i="278" s="1"/>
  <c r="DH25" i="278" s="1"/>
  <c r="DI140" i="273"/>
  <c r="DH19" i="278"/>
  <c r="DH21" i="278" s="1"/>
  <c r="DH26" i="278" s="1"/>
  <c r="DG66" i="273"/>
  <c r="DG67" i="273" s="1"/>
  <c r="DG3" i="289" s="1"/>
  <c r="DH60" i="273"/>
  <c r="DE14" i="265"/>
  <c r="DE42" i="282"/>
  <c r="DK96" i="273"/>
  <c r="DK97" i="273" s="1"/>
  <c r="DK90" i="273"/>
  <c r="DK91" i="273" s="1"/>
  <c r="DK2" i="288"/>
  <c r="DK2" i="275"/>
  <c r="DK152" i="273"/>
  <c r="DK153" i="273" s="1"/>
  <c r="DK18" i="288"/>
  <c r="DK2" i="282"/>
  <c r="DK2" i="285"/>
  <c r="DK122" i="273"/>
  <c r="DK123" i="273" s="1"/>
  <c r="DK17" i="280" s="1"/>
  <c r="DK42" i="288"/>
  <c r="DK2" i="280"/>
  <c r="DK2" i="286"/>
  <c r="DK111" i="273"/>
  <c r="DK112" i="273" s="1"/>
  <c r="DK11" i="285" s="1"/>
  <c r="DK12" i="285" s="1"/>
  <c r="DK75" i="273"/>
  <c r="DK76" i="273" s="1"/>
  <c r="DK32" i="273"/>
  <c r="DK33" i="273" s="1"/>
  <c r="DK2" i="265"/>
  <c r="DK2" i="278"/>
  <c r="DK2" i="273"/>
  <c r="BL19" i="282"/>
  <c r="BL21" i="282" s="1"/>
  <c r="DF9" i="265"/>
  <c r="DF11" i="265" s="1"/>
  <c r="DJ144" i="273"/>
  <c r="DJ38" i="273"/>
  <c r="DK39" i="273" s="1"/>
  <c r="DK41" i="273" s="1"/>
  <c r="DJ41" i="278"/>
  <c r="DJ42" i="278" s="1"/>
  <c r="DJ139" i="273"/>
  <c r="DJ20" i="278"/>
  <c r="DJ145" i="273"/>
  <c r="DJ155" i="273"/>
  <c r="DJ33" i="278"/>
  <c r="DJ56" i="288"/>
  <c r="DJ12" i="278"/>
  <c r="DJ134" i="273"/>
  <c r="DJ49" i="280"/>
  <c r="DJ76" i="288"/>
  <c r="DJ77" i="288" s="1"/>
  <c r="DJ79" i="288" s="1"/>
  <c r="DJ138" i="280"/>
  <c r="DJ67" i="280"/>
  <c r="DJ26" i="282"/>
  <c r="DJ38" i="288"/>
  <c r="DJ43" i="286"/>
  <c r="DJ57" i="273"/>
  <c r="DJ73" i="282"/>
  <c r="DJ55" i="288"/>
  <c r="DJ20" i="286"/>
  <c r="DJ61" i="288"/>
  <c r="DJ13" i="288"/>
  <c r="DJ18" i="285"/>
  <c r="DJ79" i="273"/>
  <c r="DK80" i="273" s="1"/>
  <c r="DK58" i="273" s="1"/>
  <c r="DJ84" i="282"/>
  <c r="DJ32" i="286"/>
  <c r="DJ15" i="275"/>
  <c r="DJ20" i="275" s="1"/>
  <c r="DK17" i="275" s="1"/>
  <c r="DF3" i="265"/>
  <c r="DF50" i="273"/>
  <c r="DF3" i="285"/>
  <c r="DF3" i="278"/>
  <c r="DF3" i="288"/>
  <c r="DF3" i="273"/>
  <c r="DF3" i="282"/>
  <c r="DF3" i="286"/>
  <c r="DF3" i="275"/>
  <c r="DF3" i="280"/>
  <c r="DI10" i="265"/>
  <c r="DG59" i="265"/>
  <c r="DG60" i="265" s="1"/>
  <c r="DH20" i="285"/>
  <c r="DH23" i="285" s="1"/>
  <c r="DJ15" i="286"/>
  <c r="DJ100" i="273"/>
  <c r="DK101" i="273" s="1"/>
  <c r="DK59" i="273" s="1"/>
  <c r="DJ20" i="282"/>
  <c r="DJ22" i="285"/>
  <c r="DJ13" i="285"/>
  <c r="DJ13" i="265" s="1"/>
  <c r="DJ81" i="280"/>
  <c r="DJ82" i="280" s="1"/>
  <c r="DJ106" i="280"/>
  <c r="DJ107" i="280" s="1"/>
  <c r="DJ109" i="280" s="1"/>
  <c r="DJ156" i="273"/>
  <c r="DK80" i="278" l="1"/>
  <c r="DK12" i="289"/>
  <c r="DK13" i="289" s="1"/>
  <c r="DK20" i="289" s="1"/>
  <c r="DL127" i="273"/>
  <c r="DL128" i="273" s="1"/>
  <c r="DL21" i="289" s="1"/>
  <c r="DL2" i="289"/>
  <c r="AW82" i="278"/>
  <c r="AW73" i="278" s="1"/>
  <c r="AV69" i="265"/>
  <c r="DJ43" i="278"/>
  <c r="DJ10" i="265" s="1"/>
  <c r="DJ83" i="278"/>
  <c r="DJ74" i="278"/>
  <c r="DJ70" i="278"/>
  <c r="DK48" i="278"/>
  <c r="DK69" i="278"/>
  <c r="DG71" i="278"/>
  <c r="DG75" i="278" s="1"/>
  <c r="AV64" i="265"/>
  <c r="AW61" i="278"/>
  <c r="DG9" i="265"/>
  <c r="DG11" i="265" s="1"/>
  <c r="DG14" i="265" s="1"/>
  <c r="DF54" i="278"/>
  <c r="DK24" i="280"/>
  <c r="DK59" i="278"/>
  <c r="DG62" i="278"/>
  <c r="DG53" i="278"/>
  <c r="DG49" i="278"/>
  <c r="DG50" i="278" s="1"/>
  <c r="DG50" i="288"/>
  <c r="DG51" i="288" s="1"/>
  <c r="DG54" i="288" s="1"/>
  <c r="DG57" i="288" s="1"/>
  <c r="DG64" i="288" s="1"/>
  <c r="DH157" i="273"/>
  <c r="DI29" i="280"/>
  <c r="DJ85" i="280"/>
  <c r="DJ25" i="280"/>
  <c r="DJ26" i="280" s="1"/>
  <c r="DG42" i="282"/>
  <c r="DK144" i="273"/>
  <c r="DK38" i="273"/>
  <c r="DL39" i="273" s="1"/>
  <c r="DL41" i="273" s="1"/>
  <c r="DH59" i="265"/>
  <c r="DH60" i="265" s="1"/>
  <c r="DI20" i="285"/>
  <c r="DI23" i="285" s="1"/>
  <c r="DK52" i="273"/>
  <c r="DK42" i="273"/>
  <c r="DK4" i="289" s="1"/>
  <c r="DK138" i="280"/>
  <c r="DK67" i="280"/>
  <c r="DK26" i="282"/>
  <c r="DK32" i="286"/>
  <c r="DK57" i="273"/>
  <c r="DK73" i="282"/>
  <c r="DK55" i="288"/>
  <c r="DK13" i="288"/>
  <c r="DK18" i="285"/>
  <c r="DK61" i="288"/>
  <c r="DK20" i="286"/>
  <c r="DK15" i="275"/>
  <c r="DK20" i="275" s="1"/>
  <c r="DL17" i="275" s="1"/>
  <c r="DK84" i="282"/>
  <c r="DK38" i="288"/>
  <c r="DK43" i="286"/>
  <c r="DK79" i="273"/>
  <c r="DL80" i="273" s="1"/>
  <c r="DL58" i="273" s="1"/>
  <c r="DF42" i="282"/>
  <c r="DF14" i="265"/>
  <c r="BL43" i="282"/>
  <c r="BL30" i="282"/>
  <c r="BL31" i="282" s="1"/>
  <c r="BM28" i="282" s="1"/>
  <c r="DK100" i="273"/>
  <c r="DL101" i="273" s="1"/>
  <c r="DL59" i="273" s="1"/>
  <c r="DK20" i="282"/>
  <c r="DK15" i="286"/>
  <c r="DI60" i="273"/>
  <c r="DH66" i="273"/>
  <c r="DH67" i="273" s="1"/>
  <c r="DH3" i="289" s="1"/>
  <c r="DH27" i="278"/>
  <c r="DH32" i="278" s="1"/>
  <c r="DH34" i="278" s="1"/>
  <c r="DM151" i="273"/>
  <c r="DM24" i="273"/>
  <c r="DM25" i="273" s="1"/>
  <c r="DJ135" i="273"/>
  <c r="DI138" i="273"/>
  <c r="DK22" i="285"/>
  <c r="DK13" i="285"/>
  <c r="DK13" i="265" s="1"/>
  <c r="DK49" i="280"/>
  <c r="DK76" i="288"/>
  <c r="DK77" i="288" s="1"/>
  <c r="DK79" i="288" s="1"/>
  <c r="DK81" i="280"/>
  <c r="DK82" i="280" s="1"/>
  <c r="DK106" i="280"/>
  <c r="DK107" i="280" s="1"/>
  <c r="DK109" i="280" s="1"/>
  <c r="DK156" i="273"/>
  <c r="DK155" i="273"/>
  <c r="DK12" i="278"/>
  <c r="DK139" i="273"/>
  <c r="DK33" i="278"/>
  <c r="DK145" i="273"/>
  <c r="DK56" i="288"/>
  <c r="DK20" i="278"/>
  <c r="DK134" i="273"/>
  <c r="DK41" i="278"/>
  <c r="DK42" i="278" s="1"/>
  <c r="DG3" i="288"/>
  <c r="DG3" i="280"/>
  <c r="DG3" i="265"/>
  <c r="DG3" i="273"/>
  <c r="DG3" i="275"/>
  <c r="DG3" i="285"/>
  <c r="DG3" i="286"/>
  <c r="DG3" i="278"/>
  <c r="DG50" i="273"/>
  <c r="DG3" i="282"/>
  <c r="DJ140" i="273"/>
  <c r="DI19" i="278"/>
  <c r="DI21" i="278" s="1"/>
  <c r="DI26" i="278" s="1"/>
  <c r="DJ146" i="273"/>
  <c r="DI11" i="278"/>
  <c r="DI13" i="278" s="1"/>
  <c r="DI25" i="278" s="1"/>
  <c r="DJ4" i="280"/>
  <c r="DJ4" i="288"/>
  <c r="DJ4" i="282"/>
  <c r="DJ4" i="273"/>
  <c r="DJ4" i="265"/>
  <c r="DJ4" i="286"/>
  <c r="DJ4" i="285"/>
  <c r="DJ4" i="278"/>
  <c r="DJ4" i="275"/>
  <c r="DL122" i="273"/>
  <c r="DL123" i="273" s="1"/>
  <c r="DL17" i="280" s="1"/>
  <c r="DL152" i="273"/>
  <c r="DL153" i="273" s="1"/>
  <c r="DL75" i="273"/>
  <c r="DL76" i="273" s="1"/>
  <c r="DL2" i="278"/>
  <c r="DL2" i="275"/>
  <c r="DL18" i="288"/>
  <c r="DL2" i="280"/>
  <c r="DL2" i="288"/>
  <c r="DL96" i="273"/>
  <c r="DL97" i="273" s="1"/>
  <c r="DL2" i="282"/>
  <c r="DL2" i="273"/>
  <c r="DL42" i="288"/>
  <c r="DL90" i="273"/>
  <c r="DL91" i="273" s="1"/>
  <c r="DL111" i="273"/>
  <c r="DL112" i="273" s="1"/>
  <c r="DL11" i="285" s="1"/>
  <c r="DL12" i="285" s="1"/>
  <c r="DL32" i="273"/>
  <c r="DL33" i="273" s="1"/>
  <c r="DL2" i="265"/>
  <c r="DL2" i="286"/>
  <c r="DL2" i="285"/>
  <c r="DO5" i="275"/>
  <c r="DO13" i="273"/>
  <c r="DO14" i="273" s="1"/>
  <c r="DO5" i="280"/>
  <c r="DO5" i="288"/>
  <c r="DO5" i="282"/>
  <c r="DP10" i="273"/>
  <c r="DO5" i="265"/>
  <c r="DO5" i="285"/>
  <c r="DO5" i="273"/>
  <c r="DO5" i="286"/>
  <c r="DO5" i="278"/>
  <c r="DN37" i="288"/>
  <c r="DN56" i="273"/>
  <c r="DN47" i="273"/>
  <c r="DN48" i="273" s="1"/>
  <c r="DN51" i="273" s="1"/>
  <c r="DN12" i="288"/>
  <c r="DN19" i="273"/>
  <c r="DN20" i="273" s="1"/>
  <c r="DN37" i="273"/>
  <c r="DL80" i="278" l="1"/>
  <c r="DL12" i="289"/>
  <c r="DL13" i="289" s="1"/>
  <c r="DL20" i="289" s="1"/>
  <c r="DM40" i="278" s="1"/>
  <c r="DM127" i="273"/>
  <c r="DM128" i="273" s="1"/>
  <c r="DM21" i="289" s="1"/>
  <c r="DM2" i="289"/>
  <c r="DK43" i="278"/>
  <c r="DK83" i="278"/>
  <c r="DK74" i="278"/>
  <c r="DK70" i="278"/>
  <c r="DL48" i="278"/>
  <c r="DL69" i="278"/>
  <c r="DH71" i="278"/>
  <c r="DH75" i="278" s="1"/>
  <c r="DG54" i="278"/>
  <c r="AW52" i="278"/>
  <c r="AW55" i="278" s="1"/>
  <c r="AW76" i="278"/>
  <c r="AW77" i="278" s="1"/>
  <c r="AW31" i="265" s="1"/>
  <c r="DI27" i="278"/>
  <c r="DI32" i="278" s="1"/>
  <c r="DI34" i="278" s="1"/>
  <c r="DI49" i="278" s="1"/>
  <c r="DI50" i="278" s="1"/>
  <c r="DL24" i="280"/>
  <c r="DL59" i="278"/>
  <c r="DH62" i="278"/>
  <c r="DH49" i="278"/>
  <c r="DH50" i="278" s="1"/>
  <c r="DH53" i="278"/>
  <c r="DH50" i="288"/>
  <c r="DH51" i="288" s="1"/>
  <c r="DH54" i="288" s="1"/>
  <c r="DH57" i="288" s="1"/>
  <c r="DH64" i="288" s="1"/>
  <c r="DI157" i="273"/>
  <c r="DJ29" i="280"/>
  <c r="DK85" i="280"/>
  <c r="DK25" i="280"/>
  <c r="DK26" i="280" s="1"/>
  <c r="DK29" i="280" s="1"/>
  <c r="DL138" i="280"/>
  <c r="DL67" i="280"/>
  <c r="DL26" i="282"/>
  <c r="DL13" i="288"/>
  <c r="DL18" i="285"/>
  <c r="DL73" i="282"/>
  <c r="DL55" i="288"/>
  <c r="DL32" i="286"/>
  <c r="DL15" i="275"/>
  <c r="DL20" i="275" s="1"/>
  <c r="DM17" i="275" s="1"/>
  <c r="DL61" i="288"/>
  <c r="DL43" i="286"/>
  <c r="DL57" i="273"/>
  <c r="DL84" i="282"/>
  <c r="DL38" i="288"/>
  <c r="DL20" i="286"/>
  <c r="DL79" i="273"/>
  <c r="DM80" i="273" s="1"/>
  <c r="DM58" i="273" s="1"/>
  <c r="DL38" i="273"/>
  <c r="DM39" i="273" s="1"/>
  <c r="DM41" i="273" s="1"/>
  <c r="DL144" i="273"/>
  <c r="DL20" i="282"/>
  <c r="DL100" i="273"/>
  <c r="DM101" i="273" s="1"/>
  <c r="DM59" i="273" s="1"/>
  <c r="DL15" i="286"/>
  <c r="DL49" i="280"/>
  <c r="DL76" i="288"/>
  <c r="DL77" i="288" s="1"/>
  <c r="DL79" i="288" s="1"/>
  <c r="DJ11" i="278"/>
  <c r="DJ13" i="278" s="1"/>
  <c r="DJ25" i="278" s="1"/>
  <c r="DK146" i="273"/>
  <c r="DJ19" i="278"/>
  <c r="DJ21" i="278" s="1"/>
  <c r="DJ26" i="278" s="1"/>
  <c r="DK140" i="273"/>
  <c r="DN24" i="273"/>
  <c r="DN25" i="273" s="1"/>
  <c r="DN151" i="273"/>
  <c r="DP5" i="282"/>
  <c r="DP5" i="286"/>
  <c r="DP5" i="275"/>
  <c r="DP5" i="280"/>
  <c r="DP5" i="285"/>
  <c r="DQ10" i="273"/>
  <c r="DP5" i="278"/>
  <c r="DP13" i="273"/>
  <c r="DP14" i="273" s="1"/>
  <c r="DP5" i="265"/>
  <c r="DP5" i="288"/>
  <c r="DP5" i="273"/>
  <c r="DO37" i="288"/>
  <c r="DO19" i="273"/>
  <c r="DO20" i="273" s="1"/>
  <c r="DO56" i="273"/>
  <c r="DO37" i="273"/>
  <c r="DO47" i="273"/>
  <c r="DO48" i="273" s="1"/>
  <c r="DO51" i="273" s="1"/>
  <c r="DO12" i="288"/>
  <c r="DL22" i="285"/>
  <c r="DL13" i="285"/>
  <c r="DL13" i="265" s="1"/>
  <c r="DL81" i="280"/>
  <c r="DL82" i="280" s="1"/>
  <c r="DL106" i="280"/>
  <c r="DL107" i="280" s="1"/>
  <c r="DL109" i="280" s="1"/>
  <c r="DL156" i="273"/>
  <c r="DI9" i="265"/>
  <c r="DI11" i="265" s="1"/>
  <c r="DH3" i="278"/>
  <c r="DH3" i="285"/>
  <c r="DH3" i="280"/>
  <c r="DH3" i="265"/>
  <c r="DH3" i="273"/>
  <c r="DH3" i="282"/>
  <c r="DH50" i="273"/>
  <c r="DH3" i="286"/>
  <c r="DH3" i="288"/>
  <c r="DH3" i="275"/>
  <c r="DL56" i="288"/>
  <c r="DL33" i="278"/>
  <c r="DL20" i="278"/>
  <c r="DL145" i="273"/>
  <c r="DL155" i="273"/>
  <c r="DL41" i="278"/>
  <c r="DL42" i="278" s="1"/>
  <c r="DL139" i="273"/>
  <c r="DL12" i="278"/>
  <c r="DL134" i="273"/>
  <c r="DK10" i="265"/>
  <c r="DK135" i="273"/>
  <c r="DJ138" i="273"/>
  <c r="DM122" i="273"/>
  <c r="DM123" i="273" s="1"/>
  <c r="DM17" i="280" s="1"/>
  <c r="DM42" i="288"/>
  <c r="DM111" i="273"/>
  <c r="DM112" i="273" s="1"/>
  <c r="DM11" i="285" s="1"/>
  <c r="DM12" i="285" s="1"/>
  <c r="DM75" i="273"/>
  <c r="DM2" i="280"/>
  <c r="DM2" i="288"/>
  <c r="DM152" i="273"/>
  <c r="DM153" i="273" s="1"/>
  <c r="DM96" i="273"/>
  <c r="DM97" i="273" s="1"/>
  <c r="DM90" i="273"/>
  <c r="DM91" i="273" s="1"/>
  <c r="DM2" i="282"/>
  <c r="DM2" i="285"/>
  <c r="DM18" i="288"/>
  <c r="DM32" i="273"/>
  <c r="DM33" i="273" s="1"/>
  <c r="DM2" i="265"/>
  <c r="DM2" i="275"/>
  <c r="DM2" i="273"/>
  <c r="DM2" i="278"/>
  <c r="DM2" i="286"/>
  <c r="DH9" i="265"/>
  <c r="DH11" i="265" s="1"/>
  <c r="DI66" i="273"/>
  <c r="DI67" i="273" s="1"/>
  <c r="DI3" i="289" s="1"/>
  <c r="DJ60" i="273"/>
  <c r="BM19" i="282"/>
  <c r="BM21" i="282" s="1"/>
  <c r="DK4" i="286"/>
  <c r="DK4" i="280"/>
  <c r="DK4" i="275"/>
  <c r="DK4" i="288"/>
  <c r="DK4" i="265"/>
  <c r="DK4" i="273"/>
  <c r="DK4" i="278"/>
  <c r="DK4" i="285"/>
  <c r="DK4" i="282"/>
  <c r="DI59" i="265"/>
  <c r="DI60" i="265" s="1"/>
  <c r="DJ20" i="285"/>
  <c r="DJ23" i="285" s="1"/>
  <c r="DL52" i="273"/>
  <c r="DL42" i="273"/>
  <c r="DL4" i="289" s="1"/>
  <c r="DN40" i="278" l="1"/>
  <c r="DN127" i="273"/>
  <c r="DN128" i="273" s="1"/>
  <c r="DN21" i="289" s="1"/>
  <c r="DN2" i="289"/>
  <c r="DM48" i="278"/>
  <c r="DM69" i="278"/>
  <c r="DL43" i="278"/>
  <c r="DL83" i="278"/>
  <c r="DL74" i="278"/>
  <c r="DL70" i="278"/>
  <c r="AW84" i="278"/>
  <c r="AW85" i="278" s="1"/>
  <c r="DH54" i="278"/>
  <c r="DI54" i="278"/>
  <c r="DI53" i="278"/>
  <c r="DI71" i="278"/>
  <c r="DI75" i="278" s="1"/>
  <c r="AW63" i="278"/>
  <c r="AW64" i="278" s="1"/>
  <c r="AW30" i="265"/>
  <c r="DI62" i="278"/>
  <c r="DJ157" i="273"/>
  <c r="DI50" i="288"/>
  <c r="DI51" i="288" s="1"/>
  <c r="DI54" i="288" s="1"/>
  <c r="DI57" i="288" s="1"/>
  <c r="DI64" i="288" s="1"/>
  <c r="DL85" i="280"/>
  <c r="DL25" i="280"/>
  <c r="DL26" i="280" s="1"/>
  <c r="DL29" i="280" s="1"/>
  <c r="DL4" i="280"/>
  <c r="DL4" i="278"/>
  <c r="DL4" i="265"/>
  <c r="DL4" i="285"/>
  <c r="DL4" i="286"/>
  <c r="DL4" i="282"/>
  <c r="DL4" i="288"/>
  <c r="DL4" i="275"/>
  <c r="DL4" i="273"/>
  <c r="DJ66" i="273"/>
  <c r="DJ67" i="273" s="1"/>
  <c r="DJ3" i="289" s="1"/>
  <c r="DK60" i="273"/>
  <c r="BM30" i="282"/>
  <c r="BM31" i="282" s="1"/>
  <c r="BN28" i="282" s="1"/>
  <c r="BM43" i="282"/>
  <c r="DI3" i="275"/>
  <c r="DI3" i="273"/>
  <c r="DI3" i="282"/>
  <c r="DI3" i="286"/>
  <c r="DI3" i="280"/>
  <c r="DI3" i="278"/>
  <c r="DI3" i="265"/>
  <c r="DI3" i="285"/>
  <c r="DI50" i="273"/>
  <c r="DI3" i="288"/>
  <c r="DH42" i="282"/>
  <c r="DH14" i="265"/>
  <c r="DM38" i="273"/>
  <c r="DN39" i="273" s="1"/>
  <c r="DN41" i="273" s="1"/>
  <c r="DM144" i="273"/>
  <c r="DM15" i="286"/>
  <c r="DM100" i="273"/>
  <c r="DN101" i="273" s="1"/>
  <c r="DN59" i="273" s="1"/>
  <c r="DM20" i="282"/>
  <c r="DM81" i="280"/>
  <c r="DM82" i="280" s="1"/>
  <c r="DM106" i="280"/>
  <c r="DM107" i="280" s="1"/>
  <c r="DM109" i="280" s="1"/>
  <c r="DM156" i="273"/>
  <c r="DM22" i="285"/>
  <c r="DM13" i="285"/>
  <c r="DM13" i="265" s="1"/>
  <c r="DM49" i="280"/>
  <c r="DM76" i="288"/>
  <c r="DM77" i="288" s="1"/>
  <c r="DM79" i="288" s="1"/>
  <c r="DL135" i="273"/>
  <c r="DK138" i="273"/>
  <c r="DI14" i="265"/>
  <c r="DI42" i="282"/>
  <c r="DP19" i="273"/>
  <c r="DP20" i="273" s="1"/>
  <c r="DP37" i="273"/>
  <c r="DP12" i="288"/>
  <c r="DP47" i="273"/>
  <c r="DP48" i="273" s="1"/>
  <c r="DP51" i="273" s="1"/>
  <c r="DP37" i="288"/>
  <c r="DP56" i="273"/>
  <c r="DQ5" i="275"/>
  <c r="DQ13" i="273"/>
  <c r="DQ14" i="273" s="1"/>
  <c r="DQ5" i="280"/>
  <c r="DQ5" i="265"/>
  <c r="DQ5" i="282"/>
  <c r="DR10" i="273"/>
  <c r="DQ5" i="286"/>
  <c r="DQ5" i="288"/>
  <c r="DQ5" i="273"/>
  <c r="DQ5" i="285"/>
  <c r="DQ5" i="278"/>
  <c r="DN18" i="288"/>
  <c r="DN2" i="275"/>
  <c r="DN2" i="280"/>
  <c r="DN122" i="273"/>
  <c r="DN123" i="273" s="1"/>
  <c r="DN17" i="280" s="1"/>
  <c r="DN152" i="273"/>
  <c r="DN153" i="273" s="1"/>
  <c r="DN75" i="273"/>
  <c r="DN96" i="273"/>
  <c r="DN97" i="273" s="1"/>
  <c r="DN2" i="288"/>
  <c r="DN2" i="273"/>
  <c r="DN42" i="288"/>
  <c r="DN90" i="273"/>
  <c r="DN91" i="273" s="1"/>
  <c r="DN111" i="273"/>
  <c r="DN112" i="273" s="1"/>
  <c r="DN11" i="285" s="1"/>
  <c r="DN12" i="285" s="1"/>
  <c r="DN32" i="273"/>
  <c r="DN33" i="273" s="1"/>
  <c r="DN2" i="265"/>
  <c r="DN2" i="285"/>
  <c r="DN2" i="278"/>
  <c r="DN2" i="286"/>
  <c r="DN2" i="282"/>
  <c r="DK19" i="278"/>
  <c r="DK21" i="278" s="1"/>
  <c r="DK26" i="278" s="1"/>
  <c r="DL140" i="273"/>
  <c r="DL146" i="273"/>
  <c r="DK11" i="278"/>
  <c r="DK13" i="278" s="1"/>
  <c r="DK25" i="278" s="1"/>
  <c r="DM52" i="273"/>
  <c r="DM42" i="273"/>
  <c r="DM4" i="289" s="1"/>
  <c r="DJ59" i="265"/>
  <c r="DJ60" i="265" s="1"/>
  <c r="DK20" i="285"/>
  <c r="DK23" i="285" s="1"/>
  <c r="DM33" i="278"/>
  <c r="DM145" i="273"/>
  <c r="DM56" i="288"/>
  <c r="DM20" i="278"/>
  <c r="DM134" i="273"/>
  <c r="DM41" i="278"/>
  <c r="DM42" i="278" s="1"/>
  <c r="DM155" i="273"/>
  <c r="DM12" i="278"/>
  <c r="DM139" i="273"/>
  <c r="DN76" i="273"/>
  <c r="DM76" i="273"/>
  <c r="DL10" i="265"/>
  <c r="DO24" i="273"/>
  <c r="DO25" i="273" s="1"/>
  <c r="DO151" i="273"/>
  <c r="DJ27" i="278"/>
  <c r="DJ32" i="278" s="1"/>
  <c r="DJ34" i="278" s="1"/>
  <c r="DO40" i="278" l="1"/>
  <c r="DN80" i="278"/>
  <c r="DN12" i="289"/>
  <c r="DO127" i="273"/>
  <c r="DO128" i="273" s="1"/>
  <c r="DO21" i="289" s="1"/>
  <c r="DO2" i="289"/>
  <c r="DM80" i="278"/>
  <c r="DM12" i="289"/>
  <c r="DM13" i="289" s="1"/>
  <c r="DM20" i="289" s="1"/>
  <c r="DM43" i="278"/>
  <c r="DM83" i="278"/>
  <c r="DM74" i="278"/>
  <c r="DM70" i="278"/>
  <c r="DN48" i="278"/>
  <c r="DN69" i="278"/>
  <c r="AX82" i="278"/>
  <c r="AX73" i="278" s="1"/>
  <c r="AW69" i="265"/>
  <c r="AW64" i="265"/>
  <c r="AX61" i="278"/>
  <c r="DJ71" i="278"/>
  <c r="DJ75" i="278" s="1"/>
  <c r="DN24" i="280"/>
  <c r="DN59" i="278"/>
  <c r="DM24" i="280"/>
  <c r="DM59" i="278"/>
  <c r="DJ62" i="278"/>
  <c r="DJ53" i="278"/>
  <c r="DJ49" i="278"/>
  <c r="DJ50" i="278" s="1"/>
  <c r="DK157" i="273"/>
  <c r="DJ50" i="288"/>
  <c r="DJ51" i="288" s="1"/>
  <c r="DJ54" i="288" s="1"/>
  <c r="DJ57" i="288" s="1"/>
  <c r="DJ64" i="288" s="1"/>
  <c r="DM85" i="280"/>
  <c r="DM25" i="280"/>
  <c r="DM26" i="280" s="1"/>
  <c r="DN138" i="280"/>
  <c r="DN67" i="280"/>
  <c r="DN73" i="282"/>
  <c r="DN55" i="288"/>
  <c r="DN20" i="286"/>
  <c r="DN79" i="273"/>
  <c r="DO80" i="273" s="1"/>
  <c r="DO58" i="273" s="1"/>
  <c r="DN61" i="288"/>
  <c r="DN13" i="288"/>
  <c r="DN18" i="285"/>
  <c r="DN84" i="282"/>
  <c r="DN32" i="286"/>
  <c r="DN15" i="275"/>
  <c r="DN26" i="282"/>
  <c r="DN38" i="288"/>
  <c r="DN43" i="286"/>
  <c r="DN57" i="273"/>
  <c r="DJ9" i="265"/>
  <c r="DJ11" i="265" s="1"/>
  <c r="DO111" i="273"/>
  <c r="DO112" i="273" s="1"/>
  <c r="DO11" i="285" s="1"/>
  <c r="DO12" i="285" s="1"/>
  <c r="DO75" i="273"/>
  <c r="DO32" i="273"/>
  <c r="DO33" i="273" s="1"/>
  <c r="DO2" i="265"/>
  <c r="DO2" i="285"/>
  <c r="DO2" i="280"/>
  <c r="DO96" i="273"/>
  <c r="DO97" i="273" s="1"/>
  <c r="DO90" i="273"/>
  <c r="DO91" i="273" s="1"/>
  <c r="DO2" i="288"/>
  <c r="DO2" i="273"/>
  <c r="DO152" i="273"/>
  <c r="DO153" i="273" s="1"/>
  <c r="DO18" i="288"/>
  <c r="DO2" i="275"/>
  <c r="DO2" i="282"/>
  <c r="DO122" i="273"/>
  <c r="DO123" i="273" s="1"/>
  <c r="DO17" i="280" s="1"/>
  <c r="DO42" i="288"/>
  <c r="DO2" i="286"/>
  <c r="DO2" i="278"/>
  <c r="DM67" i="280"/>
  <c r="DM138" i="280"/>
  <c r="DM26" i="282"/>
  <c r="DM38" i="288"/>
  <c r="DM43" i="286"/>
  <c r="DM79" i="273"/>
  <c r="DN80" i="273" s="1"/>
  <c r="DN58" i="273" s="1"/>
  <c r="DM61" i="288"/>
  <c r="DM20" i="286"/>
  <c r="DM73" i="282"/>
  <c r="DM55" i="288"/>
  <c r="DM13" i="288"/>
  <c r="DM18" i="285"/>
  <c r="DM84" i="282"/>
  <c r="DM32" i="286"/>
  <c r="DM57" i="273"/>
  <c r="DM15" i="275"/>
  <c r="DM20" i="275" s="1"/>
  <c r="DN17" i="275" s="1"/>
  <c r="DK59" i="265"/>
  <c r="DK60" i="265" s="1"/>
  <c r="DL20" i="285"/>
  <c r="DL23" i="285" s="1"/>
  <c r="DK27" i="278"/>
  <c r="DK32" i="278" s="1"/>
  <c r="DK34" i="278" s="1"/>
  <c r="DM140" i="273"/>
  <c r="DL19" i="278"/>
  <c r="DL21" i="278" s="1"/>
  <c r="DL26" i="278" s="1"/>
  <c r="DN13" i="285"/>
  <c r="DN13" i="265" s="1"/>
  <c r="DN22" i="285"/>
  <c r="DO76" i="273"/>
  <c r="DN49" i="280"/>
  <c r="DN76" i="288"/>
  <c r="DN77" i="288" s="1"/>
  <c r="DN79" i="288" s="1"/>
  <c r="DP24" i="273"/>
  <c r="DP25" i="273" s="1"/>
  <c r="DP151" i="273"/>
  <c r="DL138" i="273"/>
  <c r="DM135" i="273"/>
  <c r="DN42" i="273"/>
  <c r="DN4" i="289" s="1"/>
  <c r="DN52" i="273"/>
  <c r="BN19" i="282"/>
  <c r="BN21" i="282" s="1"/>
  <c r="DJ3" i="280"/>
  <c r="DJ3" i="282"/>
  <c r="DJ3" i="288"/>
  <c r="DJ50" i="273"/>
  <c r="DJ3" i="286"/>
  <c r="DJ3" i="273"/>
  <c r="DJ3" i="275"/>
  <c r="DJ3" i="285"/>
  <c r="DJ3" i="278"/>
  <c r="DJ3" i="265"/>
  <c r="DM10" i="265"/>
  <c r="DM4" i="282"/>
  <c r="DM4" i="286"/>
  <c r="DM4" i="275"/>
  <c r="DM4" i="278"/>
  <c r="DM4" i="265"/>
  <c r="DM4" i="280"/>
  <c r="DM4" i="273"/>
  <c r="DM4" i="285"/>
  <c r="DM4" i="288"/>
  <c r="DL11" i="278"/>
  <c r="DL13" i="278" s="1"/>
  <c r="DL25" i="278" s="1"/>
  <c r="DM146" i="273"/>
  <c r="DN38" i="273"/>
  <c r="DO39" i="273" s="1"/>
  <c r="DO41" i="273" s="1"/>
  <c r="DN144" i="273"/>
  <c r="DN15" i="286"/>
  <c r="DN20" i="282"/>
  <c r="DN100" i="273"/>
  <c r="DO101" i="273" s="1"/>
  <c r="DO59" i="273" s="1"/>
  <c r="DN56" i="288"/>
  <c r="DN33" i="278"/>
  <c r="DN155" i="273"/>
  <c r="DN12" i="278"/>
  <c r="DN134" i="273"/>
  <c r="DN41" i="278"/>
  <c r="DN42" i="278" s="1"/>
  <c r="DN139" i="273"/>
  <c r="DN20" i="278"/>
  <c r="DN145" i="273"/>
  <c r="DN81" i="280"/>
  <c r="DN82" i="280" s="1"/>
  <c r="DN106" i="280"/>
  <c r="DN107" i="280" s="1"/>
  <c r="DN109" i="280" s="1"/>
  <c r="DN156" i="273"/>
  <c r="DR5" i="288"/>
  <c r="DR5" i="282"/>
  <c r="DS10" i="273"/>
  <c r="DR5" i="275"/>
  <c r="DR13" i="273"/>
  <c r="DR14" i="273" s="1"/>
  <c r="DR5" i="280"/>
  <c r="DR5" i="273"/>
  <c r="DR5" i="286"/>
  <c r="DR5" i="285"/>
  <c r="DR5" i="265"/>
  <c r="DR5" i="278"/>
  <c r="DQ19" i="273"/>
  <c r="DQ20" i="273" s="1"/>
  <c r="DQ56" i="273"/>
  <c r="DQ37" i="288"/>
  <c r="DQ47" i="273"/>
  <c r="DQ48" i="273" s="1"/>
  <c r="DQ51" i="273" s="1"/>
  <c r="DQ12" i="288"/>
  <c r="DQ37" i="273"/>
  <c r="DL60" i="273"/>
  <c r="DK66" i="273"/>
  <c r="DK67" i="273" s="1"/>
  <c r="DK3" i="289" s="1"/>
  <c r="DP40" i="278" l="1"/>
  <c r="DP127" i="273"/>
  <c r="DP128" i="273" s="1"/>
  <c r="DP21" i="289" s="1"/>
  <c r="DP2" i="289"/>
  <c r="DO80" i="278"/>
  <c r="DO12" i="289"/>
  <c r="DN13" i="289"/>
  <c r="DN20" i="289" s="1"/>
  <c r="DO48" i="278"/>
  <c r="DO69" i="278"/>
  <c r="DN43" i="278"/>
  <c r="DN10" i="265" s="1"/>
  <c r="DN83" i="278"/>
  <c r="DN74" i="278"/>
  <c r="DN70" i="278"/>
  <c r="DL27" i="278"/>
  <c r="DL32" i="278" s="1"/>
  <c r="DL34" i="278" s="1"/>
  <c r="DL49" i="278" s="1"/>
  <c r="DL50" i="278" s="1"/>
  <c r="AX52" i="278"/>
  <c r="AX55" i="278" s="1"/>
  <c r="AX76" i="278"/>
  <c r="AX77" i="278" s="1"/>
  <c r="AX31" i="265" s="1"/>
  <c r="DL71" i="278"/>
  <c r="DL75" i="278" s="1"/>
  <c r="DK71" i="278"/>
  <c r="DK75" i="278" s="1"/>
  <c r="DJ54" i="278"/>
  <c r="DO24" i="280"/>
  <c r="DO59" i="278"/>
  <c r="DL62" i="278"/>
  <c r="DK62" i="278"/>
  <c r="DK53" i="278"/>
  <c r="DK49" i="278"/>
  <c r="DK50" i="278" s="1"/>
  <c r="DK50" i="288"/>
  <c r="DK51" i="288" s="1"/>
  <c r="DK54" i="288" s="1"/>
  <c r="DK57" i="288" s="1"/>
  <c r="DK64" i="288" s="1"/>
  <c r="DL157" i="273"/>
  <c r="DM29" i="280"/>
  <c r="DN85" i="280"/>
  <c r="DN25" i="280"/>
  <c r="DN26" i="280" s="1"/>
  <c r="DK3" i="286"/>
  <c r="DK3" i="278"/>
  <c r="DK3" i="273"/>
  <c r="DK3" i="275"/>
  <c r="DK3" i="265"/>
  <c r="DK3" i="285"/>
  <c r="DK3" i="282"/>
  <c r="DK50" i="273"/>
  <c r="DK3" i="280"/>
  <c r="DK3" i="288"/>
  <c r="DQ151" i="273"/>
  <c r="DQ24" i="273"/>
  <c r="DQ25" i="273" s="1"/>
  <c r="DO52" i="273"/>
  <c r="DO42" i="273"/>
  <c r="DO4" i="289" s="1"/>
  <c r="DN146" i="273"/>
  <c r="DM11" i="278"/>
  <c r="DM13" i="278" s="1"/>
  <c r="DM25" i="278" s="1"/>
  <c r="DO138" i="280"/>
  <c r="DO67" i="280"/>
  <c r="DO73" i="282"/>
  <c r="DO55" i="288"/>
  <c r="DO32" i="286"/>
  <c r="DO57" i="273"/>
  <c r="DO84" i="282"/>
  <c r="DO13" i="288"/>
  <c r="DO18" i="285"/>
  <c r="DO26" i="282"/>
  <c r="DO38" i="288"/>
  <c r="DO20" i="286"/>
  <c r="DO15" i="275"/>
  <c r="DO61" i="288"/>
  <c r="DO43" i="286"/>
  <c r="DO79" i="273"/>
  <c r="DP80" i="273" s="1"/>
  <c r="DP58" i="273" s="1"/>
  <c r="DM19" i="278"/>
  <c r="DM21" i="278" s="1"/>
  <c r="DM26" i="278" s="1"/>
  <c r="DN140" i="273"/>
  <c r="DL59" i="265"/>
  <c r="DL60" i="265" s="1"/>
  <c r="DM20" i="285"/>
  <c r="DM23" i="285" s="1"/>
  <c r="DO49" i="280"/>
  <c r="DO76" i="288"/>
  <c r="DO77" i="288" s="1"/>
  <c r="DO79" i="288" s="1"/>
  <c r="DO81" i="280"/>
  <c r="DO82" i="280" s="1"/>
  <c r="DO106" i="280"/>
  <c r="DO107" i="280" s="1"/>
  <c r="DO109" i="280" s="1"/>
  <c r="DO156" i="273"/>
  <c r="DO33" i="278"/>
  <c r="DO145" i="273"/>
  <c r="DO56" i="288"/>
  <c r="DO20" i="278"/>
  <c r="DO134" i="273"/>
  <c r="DO41" i="278"/>
  <c r="DO42" i="278" s="1"/>
  <c r="DO155" i="273"/>
  <c r="DO12" i="278"/>
  <c r="DO139" i="273"/>
  <c r="DO144" i="273"/>
  <c r="DO38" i="273"/>
  <c r="DP39" i="273" s="1"/>
  <c r="DP41" i="273" s="1"/>
  <c r="DO22" i="285"/>
  <c r="DO13" i="285"/>
  <c r="DO13" i="265" s="1"/>
  <c r="DJ42" i="282"/>
  <c r="DJ14" i="265"/>
  <c r="DL66" i="273"/>
  <c r="DL67" i="273" s="1"/>
  <c r="DL3" i="289" s="1"/>
  <c r="DM60" i="273"/>
  <c r="DR37" i="288"/>
  <c r="DR19" i="273"/>
  <c r="DR20" i="273" s="1"/>
  <c r="DR56" i="273"/>
  <c r="DR12" i="288"/>
  <c r="DR37" i="273"/>
  <c r="DR47" i="273"/>
  <c r="DR48" i="273" s="1"/>
  <c r="DR51" i="273" s="1"/>
  <c r="DS5" i="273"/>
  <c r="DS5" i="286"/>
  <c r="DS5" i="275"/>
  <c r="DS13" i="273"/>
  <c r="DS14" i="273" s="1"/>
  <c r="DS5" i="280"/>
  <c r="DS5" i="278"/>
  <c r="DS5" i="288"/>
  <c r="DS5" i="282"/>
  <c r="DT10" i="273"/>
  <c r="DS5" i="265"/>
  <c r="DS5" i="285"/>
  <c r="BN30" i="282"/>
  <c r="BN31" i="282" s="1"/>
  <c r="BO28" i="282" s="1"/>
  <c r="BN43" i="282"/>
  <c r="DN4" i="278"/>
  <c r="DN4" i="286"/>
  <c r="DN4" i="280"/>
  <c r="DN4" i="288"/>
  <c r="DN4" i="282"/>
  <c r="DN4" i="285"/>
  <c r="DN4" i="265"/>
  <c r="DN4" i="275"/>
  <c r="DN4" i="273"/>
  <c r="DN135" i="273"/>
  <c r="DM138" i="273"/>
  <c r="DP75" i="273"/>
  <c r="DP76" i="273" s="1"/>
  <c r="DP2" i="286"/>
  <c r="DP2" i="282"/>
  <c r="DP90" i="273"/>
  <c r="DP91" i="273" s="1"/>
  <c r="DP111" i="273"/>
  <c r="DP112" i="273" s="1"/>
  <c r="DP11" i="285" s="1"/>
  <c r="DP12" i="285" s="1"/>
  <c r="DP32" i="273"/>
  <c r="DP33" i="273" s="1"/>
  <c r="DP2" i="265"/>
  <c r="DP2" i="285"/>
  <c r="DP2" i="278"/>
  <c r="DP42" i="288"/>
  <c r="DP96" i="273"/>
  <c r="DP97" i="273" s="1"/>
  <c r="DP2" i="288"/>
  <c r="DP2" i="273"/>
  <c r="DP122" i="273"/>
  <c r="DP123" i="273" s="1"/>
  <c r="DP17" i="280" s="1"/>
  <c r="DP152" i="273"/>
  <c r="DP153" i="273" s="1"/>
  <c r="DP18" i="288"/>
  <c r="DP2" i="275"/>
  <c r="DP2" i="280"/>
  <c r="DK9" i="265"/>
  <c r="DK11" i="265" s="1"/>
  <c r="DO100" i="273"/>
  <c r="DP101" i="273" s="1"/>
  <c r="DP59" i="273" s="1"/>
  <c r="DO15" i="286"/>
  <c r="DO20" i="282"/>
  <c r="DN20" i="275"/>
  <c r="DO17" i="275" s="1"/>
  <c r="DP80" i="278" l="1"/>
  <c r="DP12" i="289"/>
  <c r="DQ127" i="273"/>
  <c r="DQ128" i="273" s="1"/>
  <c r="DQ21" i="289" s="1"/>
  <c r="DQ2" i="289"/>
  <c r="DO13" i="289"/>
  <c r="DO20" i="289" s="1"/>
  <c r="DL53" i="278"/>
  <c r="DO43" i="278"/>
  <c r="DO83" i="278"/>
  <c r="DO74" i="278"/>
  <c r="DO70" i="278"/>
  <c r="AX84" i="278"/>
  <c r="AX85" i="278" s="1"/>
  <c r="DP48" i="278"/>
  <c r="DP69" i="278"/>
  <c r="DL9" i="265"/>
  <c r="DL11" i="265" s="1"/>
  <c r="DL42" i="282" s="1"/>
  <c r="DK54" i="278"/>
  <c r="DL54" i="278"/>
  <c r="AX63" i="278"/>
  <c r="AX64" i="278" s="1"/>
  <c r="AX30" i="265"/>
  <c r="DP24" i="280"/>
  <c r="DP59" i="278"/>
  <c r="DM157" i="273"/>
  <c r="DL50" i="288"/>
  <c r="DL51" i="288" s="1"/>
  <c r="DL54" i="288" s="1"/>
  <c r="DL57" i="288" s="1"/>
  <c r="DL64" i="288" s="1"/>
  <c r="DN29" i="280"/>
  <c r="DO85" i="280"/>
  <c r="DO25" i="280"/>
  <c r="DO26" i="280" s="1"/>
  <c r="DO29" i="280" s="1"/>
  <c r="DP138" i="280"/>
  <c r="DP67" i="280"/>
  <c r="DP73" i="282"/>
  <c r="DP55" i="288"/>
  <c r="DP32" i="286"/>
  <c r="DP15" i="275"/>
  <c r="DP26" i="282"/>
  <c r="DP13" i="288"/>
  <c r="DP18" i="285"/>
  <c r="DP84" i="282"/>
  <c r="DP38" i="288"/>
  <c r="DP20" i="286"/>
  <c r="DP79" i="273"/>
  <c r="DQ80" i="273" s="1"/>
  <c r="DQ58" i="273" s="1"/>
  <c r="DP61" i="288"/>
  <c r="DP43" i="286"/>
  <c r="DP57" i="273"/>
  <c r="DP81" i="280"/>
  <c r="DP82" i="280" s="1"/>
  <c r="DP106" i="280"/>
  <c r="DP107" i="280" s="1"/>
  <c r="DP109" i="280" s="1"/>
  <c r="DP156" i="273"/>
  <c r="DP22" i="285"/>
  <c r="DP13" i="285"/>
  <c r="DP13" i="265" s="1"/>
  <c r="DL3" i="265"/>
  <c r="DL3" i="273"/>
  <c r="DL3" i="286"/>
  <c r="DL3" i="288"/>
  <c r="DL3" i="275"/>
  <c r="DL3" i="278"/>
  <c r="DL50" i="273"/>
  <c r="DL3" i="282"/>
  <c r="DL3" i="280"/>
  <c r="DL3" i="285"/>
  <c r="DM59" i="265"/>
  <c r="DM60" i="265" s="1"/>
  <c r="DN20" i="285"/>
  <c r="DN23" i="285" s="1"/>
  <c r="DK42" i="282"/>
  <c r="DK14" i="265"/>
  <c r="DP49" i="280"/>
  <c r="DP76" i="288"/>
  <c r="DP77" i="288" s="1"/>
  <c r="DP79" i="288" s="1"/>
  <c r="DP144" i="273"/>
  <c r="DP38" i="273"/>
  <c r="DQ39" i="273" s="1"/>
  <c r="DQ41" i="273" s="1"/>
  <c r="DP100" i="273"/>
  <c r="DQ101" i="273" s="1"/>
  <c r="DQ59" i="273" s="1"/>
  <c r="DP15" i="286"/>
  <c r="DP20" i="282"/>
  <c r="DN138" i="273"/>
  <c r="DO135" i="273"/>
  <c r="DL14" i="265"/>
  <c r="DT5" i="285"/>
  <c r="DT5" i="282"/>
  <c r="DT5" i="286"/>
  <c r="DT5" i="275"/>
  <c r="DT5" i="280"/>
  <c r="DT5" i="288"/>
  <c r="DT5" i="273"/>
  <c r="DU10" i="273"/>
  <c r="DT5" i="278"/>
  <c r="DT13" i="273"/>
  <c r="DT14" i="273" s="1"/>
  <c r="DT5" i="265"/>
  <c r="DN60" i="273"/>
  <c r="DM66" i="273"/>
  <c r="DM67" i="273" s="1"/>
  <c r="DM3" i="289" s="1"/>
  <c r="DP52" i="273"/>
  <c r="DP42" i="273"/>
  <c r="DP4" i="289" s="1"/>
  <c r="DN19" i="278"/>
  <c r="DN21" i="278" s="1"/>
  <c r="DN26" i="278" s="1"/>
  <c r="DO140" i="273"/>
  <c r="DO20" i="275"/>
  <c r="DP17" i="275" s="1"/>
  <c r="DM27" i="278"/>
  <c r="DM32" i="278" s="1"/>
  <c r="DM34" i="278" s="1"/>
  <c r="DP155" i="273"/>
  <c r="DP41" i="278"/>
  <c r="DP42" i="278" s="1"/>
  <c r="DP139" i="273"/>
  <c r="DP12" i="278"/>
  <c r="DP134" i="273"/>
  <c r="DP56" i="288"/>
  <c r="DP33" i="278"/>
  <c r="DP20" i="278"/>
  <c r="DP145" i="273"/>
  <c r="BO19" i="282"/>
  <c r="BO21" i="282" s="1"/>
  <c r="DS37" i="288"/>
  <c r="DS19" i="273"/>
  <c r="DS20" i="273" s="1"/>
  <c r="DS56" i="273"/>
  <c r="DS12" i="288"/>
  <c r="DS37" i="273"/>
  <c r="DS47" i="273"/>
  <c r="DS48" i="273" s="1"/>
  <c r="DS51" i="273" s="1"/>
  <c r="DR151" i="273"/>
  <c r="DR24" i="273"/>
  <c r="DR25" i="273" s="1"/>
  <c r="DO10" i="265"/>
  <c r="DN11" i="278"/>
  <c r="DN13" i="278" s="1"/>
  <c r="DN25" i="278" s="1"/>
  <c r="DO146" i="273"/>
  <c r="DO4" i="273"/>
  <c r="DO4" i="286"/>
  <c r="DO4" i="288"/>
  <c r="DO4" i="275"/>
  <c r="DO4" i="265"/>
  <c r="DO4" i="280"/>
  <c r="DO4" i="278"/>
  <c r="DO4" i="285"/>
  <c r="DO4" i="282"/>
  <c r="DQ152" i="273"/>
  <c r="DQ153" i="273" s="1"/>
  <c r="DQ96" i="273"/>
  <c r="DQ97" i="273" s="1"/>
  <c r="DQ90" i="273"/>
  <c r="DQ91" i="273" s="1"/>
  <c r="DQ2" i="275"/>
  <c r="DQ2" i="280"/>
  <c r="DQ122" i="273"/>
  <c r="DQ123" i="273" s="1"/>
  <c r="DQ17" i="280" s="1"/>
  <c r="DQ42" i="288"/>
  <c r="DQ111" i="273"/>
  <c r="DQ112" i="273" s="1"/>
  <c r="DQ11" i="285" s="1"/>
  <c r="DQ12" i="285" s="1"/>
  <c r="DQ75" i="273"/>
  <c r="DQ76" i="273" s="1"/>
  <c r="DQ2" i="286"/>
  <c r="DQ2" i="288"/>
  <c r="DQ2" i="285"/>
  <c r="DQ2" i="282"/>
  <c r="DQ18" i="288"/>
  <c r="DQ32" i="273"/>
  <c r="DQ33" i="273" s="1"/>
  <c r="DQ2" i="265"/>
  <c r="DQ2" i="273"/>
  <c r="DQ2" i="278"/>
  <c r="DQ80" i="278" l="1"/>
  <c r="DQ12" i="289"/>
  <c r="DR127" i="273"/>
  <c r="DR128" i="273" s="1"/>
  <c r="DR21" i="289" s="1"/>
  <c r="DR2" i="289"/>
  <c r="DP13" i="289"/>
  <c r="DP20" i="289" s="1"/>
  <c r="DQ40" i="278" s="1"/>
  <c r="AY82" i="278"/>
  <c r="AY73" i="278" s="1"/>
  <c r="AX69" i="265"/>
  <c r="DQ48" i="278"/>
  <c r="DQ69" i="278"/>
  <c r="DP43" i="278"/>
  <c r="DP83" i="278"/>
  <c r="DP74" i="278"/>
  <c r="DP70" i="278"/>
  <c r="AX64" i="265"/>
  <c r="AY61" i="278"/>
  <c r="DM71" i="278"/>
  <c r="DM75" i="278" s="1"/>
  <c r="DQ24" i="280"/>
  <c r="DQ59" i="278"/>
  <c r="DM62" i="278"/>
  <c r="DM53" i="278"/>
  <c r="DM49" i="278"/>
  <c r="DM50" i="278" s="1"/>
  <c r="DM50" i="288"/>
  <c r="DM51" i="288" s="1"/>
  <c r="DM54" i="288" s="1"/>
  <c r="DM57" i="288" s="1"/>
  <c r="DM64" i="288" s="1"/>
  <c r="DN157" i="273"/>
  <c r="DN27" i="278"/>
  <c r="DN32" i="278" s="1"/>
  <c r="DN34" i="278" s="1"/>
  <c r="DP85" i="280"/>
  <c r="DP25" i="280"/>
  <c r="DP26" i="280" s="1"/>
  <c r="DP29" i="280" s="1"/>
  <c r="DQ13" i="285"/>
  <c r="DQ13" i="265" s="1"/>
  <c r="DQ22" i="285"/>
  <c r="DQ49" i="280"/>
  <c r="DQ76" i="288"/>
  <c r="DQ77" i="288" s="1"/>
  <c r="DQ79" i="288" s="1"/>
  <c r="DQ155" i="273"/>
  <c r="DQ20" i="278"/>
  <c r="DQ134" i="273"/>
  <c r="DQ33" i="278"/>
  <c r="DQ145" i="273"/>
  <c r="DQ12" i="278"/>
  <c r="DQ139" i="273"/>
  <c r="DQ56" i="288"/>
  <c r="DQ41" i="278"/>
  <c r="DQ42" i="278" s="1"/>
  <c r="DQ67" i="280"/>
  <c r="DQ138" i="280"/>
  <c r="DQ55" i="288"/>
  <c r="DQ32" i="286"/>
  <c r="DQ57" i="273"/>
  <c r="DQ73" i="282"/>
  <c r="DQ61" i="288"/>
  <c r="DQ43" i="286"/>
  <c r="DQ79" i="273"/>
  <c r="DR80" i="273" s="1"/>
  <c r="DR58" i="273" s="1"/>
  <c r="DQ84" i="282"/>
  <c r="DQ38" i="288"/>
  <c r="DQ20" i="286"/>
  <c r="DQ15" i="275"/>
  <c r="DQ26" i="282"/>
  <c r="DQ13" i="288"/>
  <c r="DQ18" i="285"/>
  <c r="DQ144" i="273"/>
  <c r="DQ38" i="273"/>
  <c r="DR39" i="273" s="1"/>
  <c r="DR41" i="273" s="1"/>
  <c r="DQ15" i="286"/>
  <c r="DQ20" i="282"/>
  <c r="DQ100" i="273"/>
  <c r="DR101" i="273" s="1"/>
  <c r="DR59" i="273" s="1"/>
  <c r="DQ81" i="280"/>
  <c r="DQ82" i="280" s="1"/>
  <c r="DQ106" i="280"/>
  <c r="DQ107" i="280" s="1"/>
  <c r="DQ109" i="280" s="1"/>
  <c r="DQ156" i="273"/>
  <c r="DO11" i="278"/>
  <c r="DO13" i="278" s="1"/>
  <c r="DO25" i="278" s="1"/>
  <c r="DP146" i="273"/>
  <c r="DR42" i="288"/>
  <c r="DR90" i="273"/>
  <c r="DR91" i="273" s="1"/>
  <c r="DR111" i="273"/>
  <c r="DR112" i="273" s="1"/>
  <c r="DR11" i="285" s="1"/>
  <c r="DR12" i="285" s="1"/>
  <c r="DR32" i="273"/>
  <c r="DR33" i="273" s="1"/>
  <c r="DR2" i="265"/>
  <c r="DR2" i="288"/>
  <c r="DR2" i="273"/>
  <c r="DR96" i="273"/>
  <c r="DR97" i="273" s="1"/>
  <c r="DR2" i="282"/>
  <c r="DR2" i="275"/>
  <c r="DR18" i="288"/>
  <c r="DR2" i="280"/>
  <c r="DR2" i="285"/>
  <c r="DR122" i="273"/>
  <c r="DR123" i="273" s="1"/>
  <c r="DR17" i="280" s="1"/>
  <c r="DR152" i="273"/>
  <c r="DR153" i="273" s="1"/>
  <c r="DR75" i="273"/>
  <c r="DR76" i="273" s="1"/>
  <c r="DR2" i="278"/>
  <c r="DR2" i="286"/>
  <c r="DS24" i="273"/>
  <c r="DS25" i="273" s="1"/>
  <c r="DS151" i="273"/>
  <c r="BO30" i="282"/>
  <c r="BO31" i="282" s="1"/>
  <c r="BP28" i="282" s="1"/>
  <c r="BO43" i="282"/>
  <c r="DM9" i="265"/>
  <c r="DM11" i="265" s="1"/>
  <c r="DO19" i="278"/>
  <c r="DO21" i="278" s="1"/>
  <c r="DO26" i="278" s="1"/>
  <c r="DP140" i="273"/>
  <c r="DM3" i="286"/>
  <c r="DM50" i="273"/>
  <c r="DM3" i="273"/>
  <c r="DM3" i="265"/>
  <c r="DM3" i="285"/>
  <c r="DM3" i="282"/>
  <c r="DM3" i="288"/>
  <c r="DM3" i="278"/>
  <c r="DM3" i="275"/>
  <c r="DM3" i="280"/>
  <c r="DO138" i="273"/>
  <c r="DP135" i="273"/>
  <c r="DQ52" i="273"/>
  <c r="DQ42" i="273"/>
  <c r="DQ4" i="289" s="1"/>
  <c r="DN59" i="265"/>
  <c r="DN60" i="265" s="1"/>
  <c r="DO20" i="285"/>
  <c r="DO23" i="285" s="1"/>
  <c r="DP20" i="275"/>
  <c r="DQ17" i="275" s="1"/>
  <c r="DP10" i="265"/>
  <c r="DP4" i="286"/>
  <c r="DP4" i="285"/>
  <c r="DP4" i="265"/>
  <c r="DP4" i="275"/>
  <c r="DP4" i="282"/>
  <c r="DP4" i="280"/>
  <c r="DP4" i="273"/>
  <c r="DP4" i="288"/>
  <c r="DP4" i="278"/>
  <c r="DN66" i="273"/>
  <c r="DN67" i="273" s="1"/>
  <c r="DN3" i="289" s="1"/>
  <c r="DO60" i="273"/>
  <c r="DT37" i="288"/>
  <c r="DT19" i="273"/>
  <c r="DT20" i="273" s="1"/>
  <c r="DT56" i="273"/>
  <c r="DT12" i="288"/>
  <c r="DT37" i="273"/>
  <c r="DT47" i="273"/>
  <c r="DT48" i="273" s="1"/>
  <c r="DT51" i="273" s="1"/>
  <c r="DU5" i="282"/>
  <c r="DU5" i="278"/>
  <c r="DU5" i="285"/>
  <c r="DU5" i="280"/>
  <c r="DU5" i="286"/>
  <c r="DU5" i="273"/>
  <c r="DU13" i="273"/>
  <c r="DU14" i="273" s="1"/>
  <c r="DU5" i="265"/>
  <c r="DU5" i="275"/>
  <c r="DU5" i="288"/>
  <c r="DV10" i="273"/>
  <c r="DS40" i="278" l="1"/>
  <c r="DR40" i="278"/>
  <c r="DS127" i="273"/>
  <c r="DS128" i="273" s="1"/>
  <c r="DS21" i="289" s="1"/>
  <c r="DT40" i="278" s="1"/>
  <c r="DS2" i="289"/>
  <c r="DR80" i="278"/>
  <c r="DR12" i="289"/>
  <c r="DQ13" i="289"/>
  <c r="DQ20" i="289" s="1"/>
  <c r="DR48" i="278"/>
  <c r="DR69" i="278"/>
  <c r="DQ43" i="278"/>
  <c r="DQ83" i="278"/>
  <c r="DQ74" i="278"/>
  <c r="DQ70" i="278"/>
  <c r="DM54" i="278"/>
  <c r="AY52" i="278"/>
  <c r="AY55" i="278" s="1"/>
  <c r="AY76" i="278"/>
  <c r="AY77" i="278" s="1"/>
  <c r="AY31" i="265" s="1"/>
  <c r="DN71" i="278"/>
  <c r="DN75" i="278" s="1"/>
  <c r="DR24" i="280"/>
  <c r="DR59" i="278"/>
  <c r="DN9" i="265"/>
  <c r="DN11" i="265" s="1"/>
  <c r="DN42" i="282" s="1"/>
  <c r="DN62" i="278"/>
  <c r="DN53" i="278"/>
  <c r="DN49" i="278"/>
  <c r="DN50" i="278" s="1"/>
  <c r="DN50" i="288"/>
  <c r="DN51" i="288" s="1"/>
  <c r="DN54" i="288" s="1"/>
  <c r="DN57" i="288" s="1"/>
  <c r="DN64" i="288" s="1"/>
  <c r="DO157" i="273"/>
  <c r="DQ85" i="280"/>
  <c r="DQ25" i="280"/>
  <c r="DQ26" i="280" s="1"/>
  <c r="DQ29" i="280" s="1"/>
  <c r="DT151" i="273"/>
  <c r="DT24" i="273"/>
  <c r="DT25" i="273" s="1"/>
  <c r="DO66" i="273"/>
  <c r="DO67" i="273" s="1"/>
  <c r="DO3" i="289" s="1"/>
  <c r="DP60" i="273"/>
  <c r="DQ4" i="280"/>
  <c r="DQ4" i="273"/>
  <c r="DQ4" i="282"/>
  <c r="DQ4" i="286"/>
  <c r="DQ4" i="265"/>
  <c r="DQ4" i="288"/>
  <c r="DQ4" i="285"/>
  <c r="DQ4" i="278"/>
  <c r="DQ4" i="275"/>
  <c r="BP19" i="282"/>
  <c r="BP21" i="282" s="1"/>
  <c r="DS122" i="273"/>
  <c r="DS123" i="273" s="1"/>
  <c r="DS17" i="280" s="1"/>
  <c r="DS42" i="288"/>
  <c r="DS111" i="273"/>
  <c r="DS112" i="273" s="1"/>
  <c r="DS11" i="285" s="1"/>
  <c r="DS12" i="285" s="1"/>
  <c r="DS75" i="273"/>
  <c r="DS76" i="273" s="1"/>
  <c r="DS2" i="280"/>
  <c r="DS2" i="273"/>
  <c r="DS152" i="273"/>
  <c r="DS153" i="273" s="1"/>
  <c r="DS96" i="273"/>
  <c r="DS97" i="273" s="1"/>
  <c r="DS90" i="273"/>
  <c r="DS91" i="273" s="1"/>
  <c r="DS2" i="282"/>
  <c r="DS2" i="286"/>
  <c r="DS18" i="288"/>
  <c r="DS32" i="273"/>
  <c r="DS33" i="273" s="1"/>
  <c r="DS2" i="265"/>
  <c r="DS2" i="288"/>
  <c r="DS2" i="285"/>
  <c r="DS2" i="278"/>
  <c r="DS2" i="275"/>
  <c r="DR49" i="280"/>
  <c r="DR76" i="288"/>
  <c r="DR77" i="288" s="1"/>
  <c r="DR79" i="288" s="1"/>
  <c r="DR41" i="278"/>
  <c r="DR42" i="278" s="1"/>
  <c r="DR139" i="273"/>
  <c r="DR56" i="288"/>
  <c r="DR12" i="278"/>
  <c r="DR134" i="273"/>
  <c r="DR33" i="278"/>
  <c r="DR155" i="273"/>
  <c r="DR20" i="278"/>
  <c r="DR145" i="273"/>
  <c r="DR38" i="273"/>
  <c r="DS39" i="273" s="1"/>
  <c r="DS41" i="273" s="1"/>
  <c r="DR144" i="273"/>
  <c r="DR15" i="286"/>
  <c r="DR20" i="282"/>
  <c r="DR100" i="273"/>
  <c r="DS101" i="273" s="1"/>
  <c r="DS59" i="273" s="1"/>
  <c r="DO27" i="278"/>
  <c r="DO32" i="278" s="1"/>
  <c r="DO34" i="278" s="1"/>
  <c r="DR42" i="273"/>
  <c r="DR4" i="289" s="1"/>
  <c r="DR52" i="273"/>
  <c r="DQ20" i="275"/>
  <c r="DR17" i="275" s="1"/>
  <c r="DQ10" i="265"/>
  <c r="DW10" i="273"/>
  <c r="DV5" i="282"/>
  <c r="DV5" i="285"/>
  <c r="DV5" i="278"/>
  <c r="DV5" i="280"/>
  <c r="DV5" i="286"/>
  <c r="DV13" i="273"/>
  <c r="DV14" i="273" s="1"/>
  <c r="DV5" i="265"/>
  <c r="DV5" i="275"/>
  <c r="DV5" i="288"/>
  <c r="DV5" i="273"/>
  <c r="DU19" i="273"/>
  <c r="DU20" i="273" s="1"/>
  <c r="DU56" i="273"/>
  <c r="DU37" i="288"/>
  <c r="DU12" i="288"/>
  <c r="DU37" i="273"/>
  <c r="DU47" i="273"/>
  <c r="DU48" i="273" s="1"/>
  <c r="DU51" i="273" s="1"/>
  <c r="DN3" i="273"/>
  <c r="DN3" i="278"/>
  <c r="DN3" i="275"/>
  <c r="DN3" i="286"/>
  <c r="DN50" i="273"/>
  <c r="DN3" i="288"/>
  <c r="DN3" i="282"/>
  <c r="DN3" i="285"/>
  <c r="DN3" i="265"/>
  <c r="DN3" i="280"/>
  <c r="DO59" i="265"/>
  <c r="DO60" i="265" s="1"/>
  <c r="DP20" i="285"/>
  <c r="DP23" i="285" s="1"/>
  <c r="DQ135" i="273"/>
  <c r="DP138" i="273"/>
  <c r="DP19" i="278"/>
  <c r="DP21" i="278" s="1"/>
  <c r="DP26" i="278" s="1"/>
  <c r="DQ140" i="273"/>
  <c r="DM14" i="265"/>
  <c r="DM42" i="282"/>
  <c r="DR81" i="280"/>
  <c r="DR82" i="280" s="1"/>
  <c r="DR106" i="280"/>
  <c r="DR107" i="280" s="1"/>
  <c r="DR109" i="280" s="1"/>
  <c r="DR156" i="273"/>
  <c r="DR22" i="285"/>
  <c r="DR13" i="285"/>
  <c r="DR13" i="265" s="1"/>
  <c r="DQ146" i="273"/>
  <c r="DP11" i="278"/>
  <c r="DP13" i="278" s="1"/>
  <c r="DP25" i="278" s="1"/>
  <c r="DP27" i="278" s="1"/>
  <c r="DP32" i="278" s="1"/>
  <c r="DP34" i="278" s="1"/>
  <c r="DR138" i="280"/>
  <c r="DR67" i="280"/>
  <c r="DR26" i="282"/>
  <c r="DR13" i="288"/>
  <c r="DR18" i="285"/>
  <c r="DR73" i="282"/>
  <c r="DR55" i="288"/>
  <c r="DR32" i="286"/>
  <c r="DR15" i="275"/>
  <c r="DR61" i="288"/>
  <c r="DR43" i="286"/>
  <c r="DR57" i="273"/>
  <c r="DR84" i="282"/>
  <c r="DR38" i="288"/>
  <c r="DR20" i="286"/>
  <c r="DR79" i="273"/>
  <c r="DS80" i="273" s="1"/>
  <c r="DS58" i="273" s="1"/>
  <c r="DS80" i="278" l="1"/>
  <c r="DS12" i="289"/>
  <c r="DT127" i="273"/>
  <c r="DT128" i="273" s="1"/>
  <c r="DT21" i="289" s="1"/>
  <c r="DT2" i="289"/>
  <c r="DR13" i="289"/>
  <c r="DR20" i="289" s="1"/>
  <c r="DR43" i="278"/>
  <c r="DR83" i="278"/>
  <c r="DR74" i="278"/>
  <c r="DR70" i="278"/>
  <c r="DS48" i="278"/>
  <c r="DS69" i="278"/>
  <c r="AY84" i="278"/>
  <c r="AY85" i="278" s="1"/>
  <c r="DP71" i="278"/>
  <c r="DP75" i="278" s="1"/>
  <c r="DO71" i="278"/>
  <c r="DO75" i="278" s="1"/>
  <c r="DN14" i="265"/>
  <c r="DN54" i="278"/>
  <c r="AY30" i="265"/>
  <c r="AY63" i="278"/>
  <c r="AY64" i="278" s="1"/>
  <c r="DS24" i="280"/>
  <c r="DS59" i="278"/>
  <c r="DO62" i="278"/>
  <c r="DO53" i="278"/>
  <c r="DO49" i="278"/>
  <c r="DO50" i="278" s="1"/>
  <c r="DP62" i="278"/>
  <c r="DP49" i="278"/>
  <c r="DP50" i="278" s="1"/>
  <c r="DP53" i="278"/>
  <c r="DP157" i="273"/>
  <c r="DO50" i="288"/>
  <c r="DO51" i="288" s="1"/>
  <c r="DO54" i="288" s="1"/>
  <c r="DO57" i="288" s="1"/>
  <c r="DO64" i="288" s="1"/>
  <c r="DR20" i="275"/>
  <c r="DS17" i="275" s="1"/>
  <c r="DR85" i="280"/>
  <c r="DR25" i="280"/>
  <c r="DR26" i="280" s="1"/>
  <c r="DR29" i="280" s="1"/>
  <c r="DS138" i="280"/>
  <c r="DS67" i="280"/>
  <c r="DS84" i="282"/>
  <c r="DS38" i="288"/>
  <c r="DS20" i="286"/>
  <c r="DS73" i="282"/>
  <c r="DS61" i="288"/>
  <c r="DS43" i="286"/>
  <c r="DS79" i="273"/>
  <c r="DT80" i="273" s="1"/>
  <c r="DT58" i="273" s="1"/>
  <c r="DS55" i="288"/>
  <c r="DS32" i="286"/>
  <c r="DS57" i="273"/>
  <c r="DS15" i="275"/>
  <c r="DS26" i="282"/>
  <c r="DS13" i="288"/>
  <c r="DS18" i="285"/>
  <c r="DR146" i="273"/>
  <c r="DQ11" i="278"/>
  <c r="DQ13" i="278" s="1"/>
  <c r="DQ25" i="278" s="1"/>
  <c r="DR140" i="273"/>
  <c r="DQ19" i="278"/>
  <c r="DQ21" i="278" s="1"/>
  <c r="DQ26" i="278" s="1"/>
  <c r="DP59" i="265"/>
  <c r="DP60" i="265" s="1"/>
  <c r="DQ20" i="285"/>
  <c r="DQ23" i="285" s="1"/>
  <c r="DP9" i="265"/>
  <c r="DP11" i="265" s="1"/>
  <c r="DR135" i="273"/>
  <c r="DQ138" i="273"/>
  <c r="DU24" i="273"/>
  <c r="DU25" i="273" s="1"/>
  <c r="DU151" i="273"/>
  <c r="DS52" i="273"/>
  <c r="DS42" i="273"/>
  <c r="DS4" i="289" s="1"/>
  <c r="DS144" i="273"/>
  <c r="DS38" i="273"/>
  <c r="DT39" i="273" s="1"/>
  <c r="DT41" i="273" s="1"/>
  <c r="DS100" i="273"/>
  <c r="DT101" i="273" s="1"/>
  <c r="DT59" i="273" s="1"/>
  <c r="DS15" i="286"/>
  <c r="DS20" i="282"/>
  <c r="DS81" i="280"/>
  <c r="DS82" i="280" s="1"/>
  <c r="DS106" i="280"/>
  <c r="DS107" i="280" s="1"/>
  <c r="DS109" i="280" s="1"/>
  <c r="DS156" i="273"/>
  <c r="DS22" i="285"/>
  <c r="DS13" i="285"/>
  <c r="DS13" i="265" s="1"/>
  <c r="DS49" i="280"/>
  <c r="DS76" i="288"/>
  <c r="DS77" i="288" s="1"/>
  <c r="DS79" i="288" s="1"/>
  <c r="BP43" i="282"/>
  <c r="BP30" i="282"/>
  <c r="BP31" i="282" s="1"/>
  <c r="BQ28" i="282" s="1"/>
  <c r="DO3" i="285"/>
  <c r="DO3" i="280"/>
  <c r="DO3" i="273"/>
  <c r="DO3" i="265"/>
  <c r="DO3" i="288"/>
  <c r="DO3" i="286"/>
  <c r="DO50" i="273"/>
  <c r="DO3" i="275"/>
  <c r="DO3" i="282"/>
  <c r="DO3" i="278"/>
  <c r="DV37" i="273"/>
  <c r="DV56" i="273"/>
  <c r="DV12" i="288"/>
  <c r="DV47" i="273"/>
  <c r="DV48" i="273" s="1"/>
  <c r="DV51" i="273" s="1"/>
  <c r="DV37" i="288"/>
  <c r="DV19" i="273"/>
  <c r="DV20" i="273" s="1"/>
  <c r="DX10" i="273"/>
  <c r="DW13" i="273"/>
  <c r="DW14" i="273" s="1"/>
  <c r="DW5" i="280"/>
  <c r="DW5" i="265"/>
  <c r="DW5" i="282"/>
  <c r="DW5" i="278"/>
  <c r="DW5" i="275"/>
  <c r="DW5" i="288"/>
  <c r="DW5" i="273"/>
  <c r="DW5" i="285"/>
  <c r="DW5" i="286"/>
  <c r="DR4" i="288"/>
  <c r="DR4" i="273"/>
  <c r="DR4" i="265"/>
  <c r="DR4" i="285"/>
  <c r="DR4" i="278"/>
  <c r="DR4" i="286"/>
  <c r="DR4" i="282"/>
  <c r="DR4" i="275"/>
  <c r="DR4" i="280"/>
  <c r="DO9" i="265"/>
  <c r="DO11" i="265" s="1"/>
  <c r="DR10" i="265"/>
  <c r="DS33" i="278"/>
  <c r="DS145" i="273"/>
  <c r="DS56" i="288"/>
  <c r="DS20" i="278"/>
  <c r="DS134" i="273"/>
  <c r="DS41" i="278"/>
  <c r="DS42" i="278" s="1"/>
  <c r="DS155" i="273"/>
  <c r="DS12" i="278"/>
  <c r="DS139" i="273"/>
  <c r="DP66" i="273"/>
  <c r="DP67" i="273" s="1"/>
  <c r="DP3" i="289" s="1"/>
  <c r="DQ60" i="273"/>
  <c r="DT42" i="288"/>
  <c r="DT90" i="273"/>
  <c r="DT91" i="273" s="1"/>
  <c r="DT111" i="273"/>
  <c r="DT112" i="273" s="1"/>
  <c r="DT11" i="285" s="1"/>
  <c r="DT12" i="285" s="1"/>
  <c r="DT32" i="273"/>
  <c r="DT33" i="273" s="1"/>
  <c r="DT2" i="265"/>
  <c r="DT2" i="278"/>
  <c r="DT2" i="273"/>
  <c r="DT96" i="273"/>
  <c r="DT97" i="273" s="1"/>
  <c r="DT2" i="288"/>
  <c r="DT2" i="275"/>
  <c r="DT18" i="288"/>
  <c r="DT2" i="282"/>
  <c r="DT2" i="285"/>
  <c r="DT122" i="273"/>
  <c r="DT123" i="273" s="1"/>
  <c r="DT17" i="280" s="1"/>
  <c r="DT152" i="273"/>
  <c r="DT153" i="273" s="1"/>
  <c r="DT75" i="273"/>
  <c r="DT2" i="280"/>
  <c r="DT2" i="286"/>
  <c r="DU127" i="273" l="1"/>
  <c r="DU128" i="273" s="1"/>
  <c r="DU21" i="289" s="1"/>
  <c r="DU2" i="289"/>
  <c r="DS13" i="289"/>
  <c r="DS20" i="289" s="1"/>
  <c r="DT48" i="278"/>
  <c r="DT69" i="278"/>
  <c r="DS43" i="278"/>
  <c r="DS10" i="265" s="1"/>
  <c r="DS83" i="278"/>
  <c r="DS74" i="278"/>
  <c r="DS70" i="278"/>
  <c r="AZ82" i="278"/>
  <c r="AZ73" i="278" s="1"/>
  <c r="AY69" i="265"/>
  <c r="DP54" i="278"/>
  <c r="DO54" i="278"/>
  <c r="AY64" i="265"/>
  <c r="AZ61" i="278"/>
  <c r="DP50" i="288"/>
  <c r="DP51" i="288" s="1"/>
  <c r="DP54" i="288" s="1"/>
  <c r="DP57" i="288" s="1"/>
  <c r="DP64" i="288" s="1"/>
  <c r="DQ157" i="273"/>
  <c r="DS20" i="275"/>
  <c r="DT17" i="275" s="1"/>
  <c r="DS85" i="280"/>
  <c r="DS25" i="280"/>
  <c r="DS26" i="280" s="1"/>
  <c r="DS29" i="280" s="1"/>
  <c r="DT81" i="280"/>
  <c r="DT82" i="280" s="1"/>
  <c r="DT106" i="280"/>
  <c r="DT107" i="280" s="1"/>
  <c r="DT109" i="280" s="1"/>
  <c r="DT156" i="273"/>
  <c r="DT13" i="285"/>
  <c r="DT13" i="265" s="1"/>
  <c r="DT22" i="285"/>
  <c r="DT49" i="280"/>
  <c r="DT76" i="288"/>
  <c r="DT77" i="288" s="1"/>
  <c r="DT79" i="288" s="1"/>
  <c r="DT20" i="278"/>
  <c r="DT145" i="273"/>
  <c r="DT155" i="273"/>
  <c r="DT41" i="278"/>
  <c r="DT42" i="278" s="1"/>
  <c r="DT139" i="273"/>
  <c r="DT12" i="278"/>
  <c r="DT134" i="273"/>
  <c r="DT56" i="288"/>
  <c r="DT33" i="278"/>
  <c r="DT38" i="273"/>
  <c r="DU39" i="273" s="1"/>
  <c r="DU41" i="273" s="1"/>
  <c r="DT144" i="273"/>
  <c r="DT20" i="282"/>
  <c r="DT100" i="273"/>
  <c r="DU101" i="273" s="1"/>
  <c r="DU59" i="273" s="1"/>
  <c r="DT15" i="286"/>
  <c r="DR60" i="273"/>
  <c r="DQ66" i="273"/>
  <c r="DQ67" i="273" s="1"/>
  <c r="DQ3" i="289" s="1"/>
  <c r="DX5" i="286"/>
  <c r="DX5" i="278"/>
  <c r="DX5" i="265"/>
  <c r="DX5" i="285"/>
  <c r="DX5" i="273"/>
  <c r="DY10" i="273"/>
  <c r="DX5" i="275"/>
  <c r="DX13" i="273"/>
  <c r="DX14" i="273" s="1"/>
  <c r="DX5" i="280"/>
  <c r="DX5" i="288"/>
  <c r="DX5" i="282"/>
  <c r="BQ19" i="282"/>
  <c r="BQ21" i="282" s="1"/>
  <c r="DT52" i="273"/>
  <c r="DT42" i="273"/>
  <c r="DT4" i="289" s="1"/>
  <c r="DS4" i="275"/>
  <c r="DS4" i="282"/>
  <c r="DS4" i="265"/>
  <c r="DS4" i="273"/>
  <c r="DS4" i="280"/>
  <c r="DS4" i="285"/>
  <c r="DS4" i="288"/>
  <c r="DS4" i="286"/>
  <c r="DS4" i="278"/>
  <c r="DU122" i="273"/>
  <c r="DU123" i="273" s="1"/>
  <c r="DU17" i="280" s="1"/>
  <c r="DU42" i="288"/>
  <c r="DU111" i="273"/>
  <c r="DU112" i="273" s="1"/>
  <c r="DU11" i="285" s="1"/>
  <c r="DU12" i="285" s="1"/>
  <c r="DU75" i="273"/>
  <c r="DU2" i="275"/>
  <c r="DU2" i="282"/>
  <c r="DU152" i="273"/>
  <c r="DU153" i="273" s="1"/>
  <c r="DU96" i="273"/>
  <c r="DU97" i="273" s="1"/>
  <c r="DU90" i="273"/>
  <c r="DU91" i="273" s="1"/>
  <c r="DU2" i="288"/>
  <c r="DU2" i="273"/>
  <c r="DU18" i="288"/>
  <c r="DU32" i="273"/>
  <c r="DU33" i="273" s="1"/>
  <c r="DU2" i="265"/>
  <c r="DU2" i="285"/>
  <c r="DU2" i="280"/>
  <c r="DU2" i="286"/>
  <c r="DU2" i="278"/>
  <c r="DP42" i="282"/>
  <c r="DP14" i="265"/>
  <c r="DQ59" i="265"/>
  <c r="DQ60" i="265" s="1"/>
  <c r="DR20" i="285"/>
  <c r="DR23" i="285" s="1"/>
  <c r="DQ27" i="278"/>
  <c r="DQ32" i="278" s="1"/>
  <c r="DQ34" i="278" s="1"/>
  <c r="DP3" i="278"/>
  <c r="DP3" i="275"/>
  <c r="DP3" i="288"/>
  <c r="DP3" i="280"/>
  <c r="DP3" i="286"/>
  <c r="DP3" i="282"/>
  <c r="DP3" i="285"/>
  <c r="DP50" i="273"/>
  <c r="DP3" i="273"/>
  <c r="DP3" i="265"/>
  <c r="DT76" i="273"/>
  <c r="DO42" i="282"/>
  <c r="DO14" i="265"/>
  <c r="DW56" i="273"/>
  <c r="DW47" i="273"/>
  <c r="DW48" i="273" s="1"/>
  <c r="DW51" i="273" s="1"/>
  <c r="DW37" i="273"/>
  <c r="DW19" i="273"/>
  <c r="DW20" i="273" s="1"/>
  <c r="DW37" i="288"/>
  <c r="DW12" i="288"/>
  <c r="DV151" i="273"/>
  <c r="DV24" i="273"/>
  <c r="DV25" i="273" s="1"/>
  <c r="DR138" i="273"/>
  <c r="DS135" i="273"/>
  <c r="DS140" i="273"/>
  <c r="DR19" i="278"/>
  <c r="DR21" i="278" s="1"/>
  <c r="DR26" i="278" s="1"/>
  <c r="DR11" i="278"/>
  <c r="DR13" i="278" s="1"/>
  <c r="DR25" i="278" s="1"/>
  <c r="DS146" i="273"/>
  <c r="DT80" i="278" l="1"/>
  <c r="DT12" i="289"/>
  <c r="DT13" i="289" s="1"/>
  <c r="DT20" i="289" s="1"/>
  <c r="DU40" i="278" s="1"/>
  <c r="DV127" i="273"/>
  <c r="DV128" i="273" s="1"/>
  <c r="DV21" i="289" s="1"/>
  <c r="DV2" i="289"/>
  <c r="DU48" i="278"/>
  <c r="DU69" i="278"/>
  <c r="DT43" i="278"/>
  <c r="DT10" i="265" s="1"/>
  <c r="DT83" i="278"/>
  <c r="DT74" i="278"/>
  <c r="DT70" i="278"/>
  <c r="AZ52" i="278"/>
  <c r="AZ55" i="278" s="1"/>
  <c r="AZ76" i="278"/>
  <c r="AZ77" i="278" s="1"/>
  <c r="AZ31" i="265" s="1"/>
  <c r="DQ71" i="278"/>
  <c r="DQ75" i="278" s="1"/>
  <c r="DT24" i="280"/>
  <c r="DT59" i="278"/>
  <c r="DQ62" i="278"/>
  <c r="DQ53" i="278"/>
  <c r="DQ49" i="278"/>
  <c r="DQ50" i="278" s="1"/>
  <c r="DR157" i="273"/>
  <c r="DQ50" i="288"/>
  <c r="DQ51" i="288" s="1"/>
  <c r="DQ54" i="288" s="1"/>
  <c r="DQ57" i="288" s="1"/>
  <c r="DQ64" i="288" s="1"/>
  <c r="DR27" i="278"/>
  <c r="DR32" i="278" s="1"/>
  <c r="DR34" i="278" s="1"/>
  <c r="DT85" i="280"/>
  <c r="DT25" i="280"/>
  <c r="DT135" i="273"/>
  <c r="DS138" i="273"/>
  <c r="DT138" i="280"/>
  <c r="DT67" i="280"/>
  <c r="DT61" i="288"/>
  <c r="DT43" i="286"/>
  <c r="DT57" i="273"/>
  <c r="DT84" i="282"/>
  <c r="DT38" i="288"/>
  <c r="DT20" i="286"/>
  <c r="DT79" i="273"/>
  <c r="DU80" i="273" s="1"/>
  <c r="DU58" i="273" s="1"/>
  <c r="DT26" i="282"/>
  <c r="DT13" i="288"/>
  <c r="DT18" i="285"/>
  <c r="DT73" i="282"/>
  <c r="DT55" i="288"/>
  <c r="DT32" i="286"/>
  <c r="DT15" i="275"/>
  <c r="DT20" i="275" s="1"/>
  <c r="DU17" i="275" s="1"/>
  <c r="DS11" i="278"/>
  <c r="DS13" i="278" s="1"/>
  <c r="DS25" i="278" s="1"/>
  <c r="DT146" i="273"/>
  <c r="DV90" i="273"/>
  <c r="DV91" i="273" s="1"/>
  <c r="DV111" i="273"/>
  <c r="DV112" i="273" s="1"/>
  <c r="DV11" i="285" s="1"/>
  <c r="DV12" i="285" s="1"/>
  <c r="DV32" i="273"/>
  <c r="DV33" i="273" s="1"/>
  <c r="DV2" i="265"/>
  <c r="DV2" i="285"/>
  <c r="DV2" i="280"/>
  <c r="DV75" i="273"/>
  <c r="DV76" i="273" s="1"/>
  <c r="DV96" i="273"/>
  <c r="DV97" i="273" s="1"/>
  <c r="DV2" i="288"/>
  <c r="DV2" i="273"/>
  <c r="DV122" i="273"/>
  <c r="DV123" i="273" s="1"/>
  <c r="DV17" i="280" s="1"/>
  <c r="DV152" i="273"/>
  <c r="DV153" i="273" s="1"/>
  <c r="DV18" i="288"/>
  <c r="DV2" i="275"/>
  <c r="DV2" i="282"/>
  <c r="DV42" i="288"/>
  <c r="DV2" i="286"/>
  <c r="DV2" i="278"/>
  <c r="DW24" i="273"/>
  <c r="DW25" i="273" s="1"/>
  <c r="DW151" i="273"/>
  <c r="DQ9" i="265"/>
  <c r="DQ11" i="265" s="1"/>
  <c r="DU38" i="273"/>
  <c r="DV39" i="273" s="1"/>
  <c r="DV41" i="273" s="1"/>
  <c r="DU144" i="273"/>
  <c r="DU20" i="282"/>
  <c r="DU100" i="273"/>
  <c r="DV101" i="273" s="1"/>
  <c r="DV59" i="273" s="1"/>
  <c r="DU15" i="286"/>
  <c r="DU81" i="280"/>
  <c r="DU82" i="280" s="1"/>
  <c r="DU106" i="280"/>
  <c r="DU107" i="280" s="1"/>
  <c r="DU109" i="280" s="1"/>
  <c r="DU156" i="273"/>
  <c r="DU22" i="285"/>
  <c r="DU13" i="285"/>
  <c r="DU13" i="265" s="1"/>
  <c r="DU49" i="280"/>
  <c r="DU76" i="288"/>
  <c r="DU77" i="288" s="1"/>
  <c r="DU79" i="288" s="1"/>
  <c r="DT4" i="280"/>
  <c r="DT4" i="273"/>
  <c r="DT4" i="282"/>
  <c r="DT4" i="286"/>
  <c r="DT4" i="265"/>
  <c r="DT4" i="288"/>
  <c r="DT4" i="285"/>
  <c r="DT4" i="278"/>
  <c r="DT4" i="275"/>
  <c r="DX12" i="288"/>
  <c r="DX19" i="273"/>
  <c r="DX20" i="273" s="1"/>
  <c r="DX37" i="273"/>
  <c r="DX37" i="288"/>
  <c r="DX56" i="273"/>
  <c r="DX47" i="273"/>
  <c r="DX48" i="273" s="1"/>
  <c r="DX51" i="273" s="1"/>
  <c r="DY5" i="288"/>
  <c r="DY5" i="282"/>
  <c r="DZ10" i="273"/>
  <c r="DY5" i="265"/>
  <c r="DY5" i="285"/>
  <c r="DY5" i="275"/>
  <c r="DY5" i="273"/>
  <c r="DY5" i="286"/>
  <c r="DY5" i="278"/>
  <c r="DY13" i="273"/>
  <c r="DY14" i="273" s="1"/>
  <c r="DY5" i="280"/>
  <c r="DR66" i="273"/>
  <c r="DR67" i="273" s="1"/>
  <c r="DR3" i="289" s="1"/>
  <c r="DS60" i="273"/>
  <c r="DT140" i="273"/>
  <c r="DS19" i="278"/>
  <c r="DS21" i="278" s="1"/>
  <c r="DS26" i="278" s="1"/>
  <c r="DR59" i="265"/>
  <c r="DR60" i="265" s="1"/>
  <c r="DS20" i="285"/>
  <c r="DS23" i="285" s="1"/>
  <c r="DU33" i="278"/>
  <c r="DU145" i="273"/>
  <c r="DU12" i="278"/>
  <c r="DU139" i="273"/>
  <c r="DU56" i="288"/>
  <c r="DU41" i="278"/>
  <c r="DU42" i="278" s="1"/>
  <c r="DU155" i="273"/>
  <c r="DU20" i="278"/>
  <c r="DU134" i="273"/>
  <c r="BQ30" i="282"/>
  <c r="BQ31" i="282" s="1"/>
  <c r="BR28" i="282" s="1"/>
  <c r="BQ43" i="282"/>
  <c r="DQ50" i="273"/>
  <c r="DQ3" i="285"/>
  <c r="DQ3" i="286"/>
  <c r="DQ3" i="265"/>
  <c r="DQ3" i="288"/>
  <c r="DQ3" i="282"/>
  <c r="DQ3" i="275"/>
  <c r="DQ3" i="273"/>
  <c r="DQ3" i="278"/>
  <c r="DQ3" i="280"/>
  <c r="DU52" i="273"/>
  <c r="DU42" i="273"/>
  <c r="DU4" i="289" s="1"/>
  <c r="DU76" i="273"/>
  <c r="DV40" i="278" l="1"/>
  <c r="DU80" i="278"/>
  <c r="DU12" i="289"/>
  <c r="DU13" i="289" s="1"/>
  <c r="DU20" i="289" s="1"/>
  <c r="DW127" i="273"/>
  <c r="DW128" i="273" s="1"/>
  <c r="DW21" i="289" s="1"/>
  <c r="DW2" i="289"/>
  <c r="DV80" i="278"/>
  <c r="DV12" i="289"/>
  <c r="DV13" i="289" s="1"/>
  <c r="DV20" i="289" s="1"/>
  <c r="DV48" i="278"/>
  <c r="DV69" i="278"/>
  <c r="DU43" i="278"/>
  <c r="DU83" i="278"/>
  <c r="DU74" i="278"/>
  <c r="DU70" i="278"/>
  <c r="AZ84" i="278"/>
  <c r="AZ85" i="278" s="1"/>
  <c r="DR71" i="278"/>
  <c r="DR75" i="278" s="1"/>
  <c r="DQ54" i="278"/>
  <c r="AZ30" i="265"/>
  <c r="AZ63" i="278"/>
  <c r="AZ64" i="278" s="1"/>
  <c r="DU24" i="280"/>
  <c r="DU59" i="278"/>
  <c r="DT26" i="280"/>
  <c r="DT29" i="280" s="1"/>
  <c r="DV24" i="280"/>
  <c r="DV59" i="278"/>
  <c r="DR9" i="265"/>
  <c r="DR11" i="265" s="1"/>
  <c r="DR14" i="265" s="1"/>
  <c r="DR62" i="278"/>
  <c r="DR53" i="278"/>
  <c r="DR49" i="278"/>
  <c r="DR50" i="278" s="1"/>
  <c r="DR50" i="288"/>
  <c r="DR51" i="288" s="1"/>
  <c r="DR54" i="288" s="1"/>
  <c r="DR57" i="288" s="1"/>
  <c r="DR64" i="288" s="1"/>
  <c r="DS157" i="273"/>
  <c r="DU85" i="280"/>
  <c r="DU25" i="280"/>
  <c r="DU26" i="280" s="1"/>
  <c r="DU67" i="280"/>
  <c r="DU138" i="280"/>
  <c r="DU26" i="282"/>
  <c r="DU13" i="288"/>
  <c r="DU18" i="285"/>
  <c r="DU84" i="282"/>
  <c r="DU38" i="288"/>
  <c r="DU20" i="286"/>
  <c r="DU15" i="275"/>
  <c r="DU20" i="275" s="1"/>
  <c r="DV17" i="275" s="1"/>
  <c r="DU73" i="282"/>
  <c r="DU61" i="288"/>
  <c r="DU43" i="286"/>
  <c r="DU79" i="273"/>
  <c r="DV80" i="273" s="1"/>
  <c r="DV58" i="273" s="1"/>
  <c r="DU55" i="288"/>
  <c r="DU32" i="286"/>
  <c r="DU57" i="273"/>
  <c r="BR19" i="282"/>
  <c r="BR21" i="282" s="1"/>
  <c r="DR3" i="265"/>
  <c r="DR3" i="273"/>
  <c r="DR3" i="280"/>
  <c r="DR3" i="285"/>
  <c r="DR3" i="278"/>
  <c r="DR3" i="286"/>
  <c r="DR3" i="275"/>
  <c r="DR3" i="288"/>
  <c r="DR50" i="273"/>
  <c r="DR3" i="282"/>
  <c r="DY19" i="273"/>
  <c r="DY20" i="273" s="1"/>
  <c r="DY56" i="273"/>
  <c r="DY37" i="288"/>
  <c r="DY47" i="273"/>
  <c r="DY48" i="273" s="1"/>
  <c r="DY51" i="273" s="1"/>
  <c r="DY12" i="288"/>
  <c r="DY37" i="273"/>
  <c r="DX24" i="273"/>
  <c r="DX25" i="273" s="1"/>
  <c r="DX151" i="273"/>
  <c r="DV42" i="273"/>
  <c r="DV4" i="289" s="1"/>
  <c r="DV52" i="273"/>
  <c r="DV49" i="280"/>
  <c r="DV76" i="288"/>
  <c r="DV77" i="288" s="1"/>
  <c r="DV79" i="288" s="1"/>
  <c r="DV38" i="273"/>
  <c r="DW39" i="273" s="1"/>
  <c r="DW41" i="273" s="1"/>
  <c r="DV144" i="273"/>
  <c r="DV20" i="282"/>
  <c r="DV15" i="286"/>
  <c r="DV100" i="273"/>
  <c r="DW101" i="273" s="1"/>
  <c r="DW59" i="273" s="1"/>
  <c r="DT11" i="278"/>
  <c r="DT13" i="278" s="1"/>
  <c r="DT25" i="278" s="1"/>
  <c r="DU146" i="273"/>
  <c r="DU135" i="273"/>
  <c r="DT138" i="273"/>
  <c r="DR42" i="282"/>
  <c r="DU4" i="286"/>
  <c r="DU4" i="280"/>
  <c r="DU4" i="288"/>
  <c r="DU4" i="273"/>
  <c r="DU4" i="265"/>
  <c r="DU4" i="282"/>
  <c r="DU4" i="275"/>
  <c r="DU4" i="278"/>
  <c r="DU4" i="285"/>
  <c r="DV138" i="280"/>
  <c r="DV67" i="280"/>
  <c r="DV84" i="282"/>
  <c r="DV38" i="288"/>
  <c r="DV20" i="286"/>
  <c r="DV79" i="273"/>
  <c r="DW80" i="273" s="1"/>
  <c r="DW58" i="273" s="1"/>
  <c r="DV61" i="288"/>
  <c r="DV43" i="286"/>
  <c r="DV57" i="273"/>
  <c r="DV73" i="282"/>
  <c r="DV55" i="288"/>
  <c r="DV32" i="286"/>
  <c r="DV15" i="275"/>
  <c r="DV26" i="282"/>
  <c r="DV13" i="288"/>
  <c r="DV18" i="285"/>
  <c r="DU10" i="265"/>
  <c r="DS59" i="265"/>
  <c r="DS60" i="265" s="1"/>
  <c r="DT20" i="285"/>
  <c r="DT23" i="285" s="1"/>
  <c r="DT19" i="278"/>
  <c r="DT21" i="278" s="1"/>
  <c r="DT26" i="278" s="1"/>
  <c r="DU140" i="273"/>
  <c r="DS66" i="273"/>
  <c r="DS67" i="273" s="1"/>
  <c r="DS3" i="289" s="1"/>
  <c r="DT60" i="273"/>
  <c r="DZ5" i="275"/>
  <c r="DZ13" i="273"/>
  <c r="DZ14" i="273" s="1"/>
  <c r="DZ5" i="280"/>
  <c r="DZ5" i="288"/>
  <c r="DZ5" i="282"/>
  <c r="EA10" i="273"/>
  <c r="DZ5" i="265"/>
  <c r="DZ5" i="278"/>
  <c r="DZ5" i="273"/>
  <c r="DZ5" i="286"/>
  <c r="DZ5" i="285"/>
  <c r="DQ14" i="265"/>
  <c r="DQ42" i="282"/>
  <c r="DW2" i="286"/>
  <c r="DW2" i="282"/>
  <c r="DW18" i="288"/>
  <c r="DW32" i="273"/>
  <c r="DW33" i="273" s="1"/>
  <c r="DW2" i="265"/>
  <c r="DW2" i="285"/>
  <c r="DW2" i="278"/>
  <c r="DW152" i="273"/>
  <c r="DW153" i="273" s="1"/>
  <c r="DW96" i="273"/>
  <c r="DW97" i="273" s="1"/>
  <c r="DW90" i="273"/>
  <c r="DW91" i="273" s="1"/>
  <c r="DW2" i="288"/>
  <c r="DW2" i="273"/>
  <c r="DW122" i="273"/>
  <c r="DW123" i="273" s="1"/>
  <c r="DW17" i="280" s="1"/>
  <c r="DW42" i="288"/>
  <c r="DW111" i="273"/>
  <c r="DW112" i="273" s="1"/>
  <c r="DW11" i="285" s="1"/>
  <c r="DW12" i="285" s="1"/>
  <c r="DW75" i="273"/>
  <c r="DW2" i="275"/>
  <c r="DW2" i="280"/>
  <c r="DV81" i="280"/>
  <c r="DV82" i="280" s="1"/>
  <c r="DV106" i="280"/>
  <c r="DV107" i="280" s="1"/>
  <c r="DV109" i="280" s="1"/>
  <c r="DV156" i="273"/>
  <c r="DV12" i="278"/>
  <c r="DV134" i="273"/>
  <c r="DV56" i="288"/>
  <c r="DV33" i="278"/>
  <c r="DV20" i="278"/>
  <c r="DV145" i="273"/>
  <c r="DV155" i="273"/>
  <c r="DV41" i="278"/>
  <c r="DV139" i="273"/>
  <c r="DV22" i="285"/>
  <c r="DV13" i="285"/>
  <c r="DV13" i="265" s="1"/>
  <c r="DS27" i="278"/>
  <c r="DS32" i="278" s="1"/>
  <c r="DS34" i="278" s="1"/>
  <c r="DV42" i="278" l="1"/>
  <c r="DV43" i="278" s="1"/>
  <c r="DV10" i="265" s="1"/>
  <c r="DW40" i="278"/>
  <c r="DX127" i="273"/>
  <c r="DX128" i="273" s="1"/>
  <c r="DX21" i="289" s="1"/>
  <c r="DX2" i="289"/>
  <c r="DV83" i="278"/>
  <c r="BA82" i="278"/>
  <c r="BA73" i="278" s="1"/>
  <c r="AZ69" i="265"/>
  <c r="DW48" i="278"/>
  <c r="DW69" i="278"/>
  <c r="DS71" i="278"/>
  <c r="DS75" i="278" s="1"/>
  <c r="AZ64" i="265"/>
  <c r="BA61" i="278"/>
  <c r="DR54" i="278"/>
  <c r="DS62" i="278"/>
  <c r="DS53" i="278"/>
  <c r="DS49" i="278"/>
  <c r="DS50" i="278" s="1"/>
  <c r="DT157" i="273"/>
  <c r="DS50" i="288"/>
  <c r="DS51" i="288" s="1"/>
  <c r="DS54" i="288" s="1"/>
  <c r="DS57" i="288" s="1"/>
  <c r="DS64" i="288" s="1"/>
  <c r="DV20" i="275"/>
  <c r="DW17" i="275" s="1"/>
  <c r="DU29" i="280"/>
  <c r="DV85" i="280"/>
  <c r="DV25" i="280"/>
  <c r="DV26" i="280" s="1"/>
  <c r="DV29" i="280" s="1"/>
  <c r="DT59" i="265"/>
  <c r="DT60" i="265" s="1"/>
  <c r="DU20" i="285"/>
  <c r="DU23" i="285" s="1"/>
  <c r="DW20" i="282"/>
  <c r="DW15" i="286"/>
  <c r="DW100" i="273"/>
  <c r="DX101" i="273" s="1"/>
  <c r="DX59" i="273" s="1"/>
  <c r="DW38" i="273"/>
  <c r="DX39" i="273" s="1"/>
  <c r="DX41" i="273" s="1"/>
  <c r="DW144" i="273"/>
  <c r="EA5" i="282"/>
  <c r="EA5" i="286"/>
  <c r="EA5" i="275"/>
  <c r="EA5" i="280"/>
  <c r="EA5" i="285"/>
  <c r="EB10" i="273"/>
  <c r="EA5" i="278"/>
  <c r="EA13" i="273"/>
  <c r="EA14" i="273" s="1"/>
  <c r="EA5" i="265"/>
  <c r="EA5" i="288"/>
  <c r="EA5" i="273"/>
  <c r="DS9" i="265"/>
  <c r="DS11" i="265" s="1"/>
  <c r="DW13" i="285"/>
  <c r="DW13" i="265" s="1"/>
  <c r="DW22" i="285"/>
  <c r="DW49" i="280"/>
  <c r="DW76" i="288"/>
  <c r="DW77" i="288" s="1"/>
  <c r="DW79" i="288" s="1"/>
  <c r="DW155" i="273"/>
  <c r="DW20" i="278"/>
  <c r="DW134" i="273"/>
  <c r="DW33" i="278"/>
  <c r="DW145" i="273"/>
  <c r="DW12" i="278"/>
  <c r="DW139" i="273"/>
  <c r="DW56" i="288"/>
  <c r="DW41" i="278"/>
  <c r="DW42" i="278" s="1"/>
  <c r="DS3" i="286"/>
  <c r="DS3" i="275"/>
  <c r="DS3" i="288"/>
  <c r="DS3" i="285"/>
  <c r="DS3" i="278"/>
  <c r="DS3" i="282"/>
  <c r="DS50" i="273"/>
  <c r="DS3" i="265"/>
  <c r="DS3" i="280"/>
  <c r="DS3" i="273"/>
  <c r="DV135" i="273"/>
  <c r="DU138" i="273"/>
  <c r="DT27" i="278"/>
  <c r="DT32" i="278" s="1"/>
  <c r="DT34" i="278" s="1"/>
  <c r="DW76" i="273"/>
  <c r="DX75" i="273"/>
  <c r="DX76" i="273" s="1"/>
  <c r="DX2" i="285"/>
  <c r="DX2" i="282"/>
  <c r="DX90" i="273"/>
  <c r="DX91" i="273" s="1"/>
  <c r="DX111" i="273"/>
  <c r="DX112" i="273" s="1"/>
  <c r="DX11" i="285" s="1"/>
  <c r="DX12" i="285" s="1"/>
  <c r="DX32" i="273"/>
  <c r="DX33" i="273" s="1"/>
  <c r="DX2" i="265"/>
  <c r="DX2" i="273"/>
  <c r="DX2" i="278"/>
  <c r="DX42" i="288"/>
  <c r="DX96" i="273"/>
  <c r="DX97" i="273" s="1"/>
  <c r="DX2" i="275"/>
  <c r="DX2" i="280"/>
  <c r="DX122" i="273"/>
  <c r="DX123" i="273" s="1"/>
  <c r="DX17" i="280" s="1"/>
  <c r="DX152" i="273"/>
  <c r="DX153" i="273" s="1"/>
  <c r="DX18" i="288"/>
  <c r="DX2" i="286"/>
  <c r="DX2" i="288"/>
  <c r="DW81" i="280"/>
  <c r="DW82" i="280" s="1"/>
  <c r="DW106" i="280"/>
  <c r="DW107" i="280" s="1"/>
  <c r="DW109" i="280" s="1"/>
  <c r="DW156" i="273"/>
  <c r="DZ37" i="273"/>
  <c r="DZ47" i="273"/>
  <c r="DZ48" i="273" s="1"/>
  <c r="DZ51" i="273" s="1"/>
  <c r="DZ37" i="288"/>
  <c r="DZ19" i="273"/>
  <c r="DZ20" i="273" s="1"/>
  <c r="DZ56" i="273"/>
  <c r="DZ12" i="288"/>
  <c r="DT66" i="273"/>
  <c r="DT67" i="273" s="1"/>
  <c r="DT3" i="289" s="1"/>
  <c r="DU60" i="273"/>
  <c r="DU19" i="278"/>
  <c r="DU21" i="278" s="1"/>
  <c r="DU26" i="278" s="1"/>
  <c r="DV140" i="273"/>
  <c r="DU11" i="278"/>
  <c r="DU13" i="278" s="1"/>
  <c r="DU25" i="278" s="1"/>
  <c r="DV146" i="273"/>
  <c r="DW52" i="273"/>
  <c r="DW42" i="273"/>
  <c r="DW4" i="289" s="1"/>
  <c r="DV4" i="275"/>
  <c r="DV4" i="278"/>
  <c r="DV4" i="288"/>
  <c r="DV4" i="280"/>
  <c r="DV4" i="265"/>
  <c r="DV4" i="285"/>
  <c r="DV4" i="273"/>
  <c r="DV4" i="282"/>
  <c r="DV4" i="286"/>
  <c r="DY151" i="273"/>
  <c r="DY24" i="273"/>
  <c r="DY25" i="273" s="1"/>
  <c r="BR43" i="282"/>
  <c r="BR30" i="282"/>
  <c r="BR31" i="282" s="1"/>
  <c r="BS28" i="282" s="1"/>
  <c r="DV70" i="278" l="1"/>
  <c r="DV74" i="278"/>
  <c r="DX40" i="278"/>
  <c r="DX80" i="278"/>
  <c r="DX12" i="289"/>
  <c r="DY127" i="273"/>
  <c r="DY128" i="273" s="1"/>
  <c r="DY21" i="289" s="1"/>
  <c r="DY2" i="289"/>
  <c r="DW80" i="278"/>
  <c r="DW12" i="289"/>
  <c r="DW13" i="289" s="1"/>
  <c r="DW20" i="289" s="1"/>
  <c r="DW43" i="278"/>
  <c r="DW10" i="265" s="1"/>
  <c r="DW83" i="278"/>
  <c r="DW74" i="278"/>
  <c r="DW70" i="278"/>
  <c r="DX48" i="278"/>
  <c r="DX69" i="278"/>
  <c r="DS54" i="278"/>
  <c r="DT71" i="278"/>
  <c r="DT75" i="278" s="1"/>
  <c r="BA76" i="278"/>
  <c r="BA77" i="278" s="1"/>
  <c r="BA31" i="265" s="1"/>
  <c r="BA52" i="278"/>
  <c r="BA55" i="278" s="1"/>
  <c r="DW24" i="280"/>
  <c r="DW59" i="278"/>
  <c r="DX24" i="280"/>
  <c r="DX59" i="278"/>
  <c r="DT62" i="278"/>
  <c r="DT49" i="278"/>
  <c r="DT50" i="278" s="1"/>
  <c r="DT53" i="278"/>
  <c r="DT50" i="288"/>
  <c r="DT51" i="288" s="1"/>
  <c r="DT54" i="288" s="1"/>
  <c r="DT57" i="288" s="1"/>
  <c r="DT64" i="288" s="1"/>
  <c r="DU157" i="273"/>
  <c r="DW85" i="280"/>
  <c r="DW25" i="280"/>
  <c r="DW26" i="280" s="1"/>
  <c r="DW29" i="280" s="1"/>
  <c r="DU27" i="278"/>
  <c r="DU32" i="278" s="1"/>
  <c r="DU34" i="278" s="1"/>
  <c r="DX138" i="280"/>
  <c r="DX67" i="280"/>
  <c r="DX61" i="288"/>
  <c r="DX20" i="286"/>
  <c r="DX73" i="282"/>
  <c r="DX55" i="288"/>
  <c r="DX13" i="288"/>
  <c r="DX18" i="285"/>
  <c r="DX79" i="273"/>
  <c r="DY80" i="273" s="1"/>
  <c r="DY58" i="273" s="1"/>
  <c r="DX84" i="282"/>
  <c r="DX32" i="286"/>
  <c r="DX15" i="275"/>
  <c r="DX26" i="282"/>
  <c r="DX38" i="288"/>
  <c r="DX43" i="286"/>
  <c r="DX57" i="273"/>
  <c r="BS19" i="282"/>
  <c r="BS21" i="282" s="1"/>
  <c r="DU59" i="265"/>
  <c r="DU60" i="265" s="1"/>
  <c r="DV20" i="285"/>
  <c r="DV23" i="285" s="1"/>
  <c r="DY18" i="288"/>
  <c r="DY2" i="275"/>
  <c r="DY2" i="280"/>
  <c r="DY152" i="273"/>
  <c r="DY153" i="273" s="1"/>
  <c r="DY96" i="273"/>
  <c r="DY97" i="273" s="1"/>
  <c r="DY90" i="273"/>
  <c r="DY91" i="273" s="1"/>
  <c r="DY2" i="288"/>
  <c r="DY2" i="273"/>
  <c r="DY122" i="273"/>
  <c r="DY123" i="273" s="1"/>
  <c r="DY17" i="280" s="1"/>
  <c r="DY42" i="288"/>
  <c r="DY111" i="273"/>
  <c r="DY112" i="273" s="1"/>
  <c r="DY11" i="285" s="1"/>
  <c r="DY12" i="285" s="1"/>
  <c r="DY75" i="273"/>
  <c r="DY32" i="273"/>
  <c r="DY33" i="273" s="1"/>
  <c r="DY2" i="265"/>
  <c r="DY2" i="285"/>
  <c r="DY2" i="278"/>
  <c r="DY2" i="286"/>
  <c r="DY2" i="282"/>
  <c r="DV11" i="278"/>
  <c r="DV13" i="278" s="1"/>
  <c r="DV25" i="278" s="1"/>
  <c r="DW146" i="273"/>
  <c r="DW140" i="273"/>
  <c r="DV19" i="278"/>
  <c r="DV21" i="278" s="1"/>
  <c r="DV26" i="278" s="1"/>
  <c r="DV60" i="273"/>
  <c r="DU66" i="273"/>
  <c r="DU67" i="273" s="1"/>
  <c r="DU3" i="289" s="1"/>
  <c r="DZ24" i="273"/>
  <c r="DZ25" i="273" s="1"/>
  <c r="DZ151" i="273"/>
  <c r="DX49" i="280"/>
  <c r="DX76" i="288"/>
  <c r="DX77" i="288" s="1"/>
  <c r="DX79" i="288" s="1"/>
  <c r="DX144" i="273"/>
  <c r="DX38" i="273"/>
  <c r="DY39" i="273" s="1"/>
  <c r="DY41" i="273" s="1"/>
  <c r="DX20" i="282"/>
  <c r="DX100" i="273"/>
  <c r="DY101" i="273" s="1"/>
  <c r="DY59" i="273" s="1"/>
  <c r="DX15" i="286"/>
  <c r="DT9" i="265"/>
  <c r="DT11" i="265" s="1"/>
  <c r="EA37" i="288"/>
  <c r="EA12" i="288"/>
  <c r="EA19" i="273"/>
  <c r="EA20" i="273" s="1"/>
  <c r="EA37" i="273"/>
  <c r="EA56" i="273"/>
  <c r="EA47" i="273"/>
  <c r="EA48" i="273" s="1"/>
  <c r="EA51" i="273" s="1"/>
  <c r="EB13" i="273"/>
  <c r="EB14" i="273" s="1"/>
  <c r="EB5" i="286"/>
  <c r="EB5" i="275"/>
  <c r="EB5" i="265"/>
  <c r="EC10" i="273"/>
  <c r="EB5" i="288"/>
  <c r="EB5" i="273"/>
  <c r="EB5" i="278"/>
  <c r="EB5" i="280"/>
  <c r="EB5" i="285"/>
  <c r="EB5" i="282"/>
  <c r="DX52" i="273"/>
  <c r="DX42" i="273"/>
  <c r="DX4" i="289" s="1"/>
  <c r="DW4" i="265"/>
  <c r="DW4" i="273"/>
  <c r="DW4" i="278"/>
  <c r="DW4" i="285"/>
  <c r="DW4" i="282"/>
  <c r="DW4" i="286"/>
  <c r="DW4" i="280"/>
  <c r="DW4" i="275"/>
  <c r="DW4" i="288"/>
  <c r="DT3" i="280"/>
  <c r="DT50" i="273"/>
  <c r="DT3" i="288"/>
  <c r="DT3" i="275"/>
  <c r="DT3" i="278"/>
  <c r="DT3" i="273"/>
  <c r="DT3" i="285"/>
  <c r="DT3" i="265"/>
  <c r="DT3" i="286"/>
  <c r="DT3" i="282"/>
  <c r="DX81" i="280"/>
  <c r="DX82" i="280" s="1"/>
  <c r="DX106" i="280"/>
  <c r="DX107" i="280" s="1"/>
  <c r="DX109" i="280" s="1"/>
  <c r="DX156" i="273"/>
  <c r="DX20" i="278"/>
  <c r="DX145" i="273"/>
  <c r="DX56" i="288"/>
  <c r="DX33" i="278"/>
  <c r="DX155" i="273"/>
  <c r="DX12" i="278"/>
  <c r="DX134" i="273"/>
  <c r="DX41" i="278"/>
  <c r="DX42" i="278" s="1"/>
  <c r="DX139" i="273"/>
  <c r="DX13" i="285"/>
  <c r="DX13" i="265" s="1"/>
  <c r="DX22" i="285"/>
  <c r="DY76" i="273"/>
  <c r="DW138" i="280"/>
  <c r="DW67" i="280"/>
  <c r="DW73" i="282"/>
  <c r="DW55" i="288"/>
  <c r="DW13" i="288"/>
  <c r="DW18" i="285"/>
  <c r="DW84" i="282"/>
  <c r="DW32" i="286"/>
  <c r="DW57" i="273"/>
  <c r="DW26" i="282"/>
  <c r="DW38" i="288"/>
  <c r="DW43" i="286"/>
  <c r="DW79" i="273"/>
  <c r="DX80" i="273" s="1"/>
  <c r="DX58" i="273" s="1"/>
  <c r="DW61" i="288"/>
  <c r="DW20" i="286"/>
  <c r="DW15" i="275"/>
  <c r="DW20" i="275" s="1"/>
  <c r="DX17" i="275" s="1"/>
  <c r="DV138" i="273"/>
  <c r="DW135" i="273"/>
  <c r="DS42" i="282"/>
  <c r="DS14" i="265"/>
  <c r="DY80" i="278" l="1"/>
  <c r="DY12" i="289"/>
  <c r="DZ127" i="273"/>
  <c r="DZ128" i="273" s="1"/>
  <c r="DZ21" i="289" s="1"/>
  <c r="DZ2" i="289"/>
  <c r="DX13" i="289"/>
  <c r="DX20" i="289" s="1"/>
  <c r="DY40" i="278" s="1"/>
  <c r="DX43" i="278"/>
  <c r="DX10" i="265" s="1"/>
  <c r="DX83" i="278"/>
  <c r="DX74" i="278"/>
  <c r="DX70" i="278"/>
  <c r="DY48" i="278"/>
  <c r="DY69" i="278"/>
  <c r="BA84" i="278"/>
  <c r="BA85" i="278" s="1"/>
  <c r="DU71" i="278"/>
  <c r="DU75" i="278" s="1"/>
  <c r="DT54" i="278"/>
  <c r="BA30" i="265"/>
  <c r="BA63" i="278"/>
  <c r="BA64" i="278" s="1"/>
  <c r="DY24" i="280"/>
  <c r="DY59" i="278"/>
  <c r="DU9" i="265"/>
  <c r="DU11" i="265" s="1"/>
  <c r="DU14" i="265" s="1"/>
  <c r="DU62" i="278"/>
  <c r="DU53" i="278"/>
  <c r="DU49" i="278"/>
  <c r="DU50" i="278" s="1"/>
  <c r="DV157" i="273"/>
  <c r="DU50" i="288"/>
  <c r="DU51" i="288" s="1"/>
  <c r="DU54" i="288" s="1"/>
  <c r="DU57" i="288" s="1"/>
  <c r="DU64" i="288" s="1"/>
  <c r="DX85" i="280"/>
  <c r="DX25" i="280"/>
  <c r="DX26" i="280" s="1"/>
  <c r="DX29" i="280" s="1"/>
  <c r="DW138" i="273"/>
  <c r="DX135" i="273"/>
  <c r="DY67" i="280"/>
  <c r="DY138" i="280"/>
  <c r="DY26" i="282"/>
  <c r="DY38" i="288"/>
  <c r="DY43" i="286"/>
  <c r="DY15" i="275"/>
  <c r="DY84" i="282"/>
  <c r="DY32" i="286"/>
  <c r="DY57" i="273"/>
  <c r="DY55" i="288"/>
  <c r="DY13" i="288"/>
  <c r="DY18" i="285"/>
  <c r="DY73" i="282"/>
  <c r="DY61" i="288"/>
  <c r="DY20" i="286"/>
  <c r="DY79" i="273"/>
  <c r="DZ80" i="273" s="1"/>
  <c r="DZ58" i="273" s="1"/>
  <c r="DX4" i="286"/>
  <c r="DX4" i="282"/>
  <c r="DX4" i="275"/>
  <c r="DX4" i="280"/>
  <c r="DX4" i="288"/>
  <c r="DX4" i="273"/>
  <c r="DX4" i="265"/>
  <c r="DX4" i="285"/>
  <c r="DX4" i="278"/>
  <c r="EC5" i="285"/>
  <c r="EC5" i="280"/>
  <c r="EC5" i="286"/>
  <c r="EC5" i="282"/>
  <c r="EC5" i="278"/>
  <c r="EC5" i="275"/>
  <c r="EC5" i="288"/>
  <c r="ED10" i="273"/>
  <c r="EC5" i="273"/>
  <c r="EC13" i="273"/>
  <c r="EC14" i="273" s="1"/>
  <c r="EC5" i="265"/>
  <c r="EB47" i="273"/>
  <c r="EB48" i="273" s="1"/>
  <c r="EB51" i="273" s="1"/>
  <c r="EB37" i="288"/>
  <c r="EB56" i="273"/>
  <c r="EB19" i="273"/>
  <c r="EB20" i="273" s="1"/>
  <c r="EB37" i="273"/>
  <c r="EB12" i="288"/>
  <c r="EA24" i="273"/>
  <c r="EA25" i="273" s="1"/>
  <c r="EA151" i="273"/>
  <c r="DV66" i="273"/>
  <c r="DV67" i="273" s="1"/>
  <c r="DV3" i="289" s="1"/>
  <c r="DW60" i="273"/>
  <c r="DX140" i="273"/>
  <c r="DW19" i="278"/>
  <c r="DW21" i="278" s="1"/>
  <c r="DW26" i="278" s="1"/>
  <c r="DW11" i="278"/>
  <c r="DW13" i="278" s="1"/>
  <c r="DW25" i="278" s="1"/>
  <c r="DX146" i="273"/>
  <c r="DY38" i="273"/>
  <c r="DZ39" i="273" s="1"/>
  <c r="DZ41" i="273" s="1"/>
  <c r="DY144" i="273"/>
  <c r="DY22" i="285"/>
  <c r="DY13" i="285"/>
  <c r="DY13" i="265" s="1"/>
  <c r="DY49" i="280"/>
  <c r="DY76" i="288"/>
  <c r="DY77" i="288" s="1"/>
  <c r="DY79" i="288" s="1"/>
  <c r="DY20" i="278"/>
  <c r="DY134" i="273"/>
  <c r="DY56" i="288"/>
  <c r="DY41" i="278"/>
  <c r="DY12" i="278"/>
  <c r="DY139" i="273"/>
  <c r="DY155" i="273"/>
  <c r="DY33" i="278"/>
  <c r="DY145" i="273"/>
  <c r="DX20" i="275"/>
  <c r="DY17" i="275" s="1"/>
  <c r="DT42" i="282"/>
  <c r="DT14" i="265"/>
  <c r="DY52" i="273"/>
  <c r="DY42" i="273"/>
  <c r="DY4" i="289" s="1"/>
  <c r="DZ42" i="288"/>
  <c r="DZ96" i="273"/>
  <c r="DZ97" i="273" s="1"/>
  <c r="DZ2" i="275"/>
  <c r="DZ2" i="280"/>
  <c r="DZ122" i="273"/>
  <c r="DZ123" i="273" s="1"/>
  <c r="DZ17" i="280" s="1"/>
  <c r="DZ152" i="273"/>
  <c r="DZ153" i="273" s="1"/>
  <c r="DZ18" i="288"/>
  <c r="DZ2" i="286"/>
  <c r="DZ2" i="288"/>
  <c r="DZ75" i="273"/>
  <c r="DZ76" i="273" s="1"/>
  <c r="DZ2" i="285"/>
  <c r="DZ2" i="282"/>
  <c r="DZ90" i="273"/>
  <c r="DZ91" i="273" s="1"/>
  <c r="DZ111" i="273"/>
  <c r="DZ112" i="273" s="1"/>
  <c r="DZ11" i="285" s="1"/>
  <c r="DZ12" i="285" s="1"/>
  <c r="DZ32" i="273"/>
  <c r="DZ33" i="273" s="1"/>
  <c r="DZ2" i="265"/>
  <c r="DZ2" i="273"/>
  <c r="DZ2" i="278"/>
  <c r="DU3" i="265"/>
  <c r="DU3" i="286"/>
  <c r="DU3" i="275"/>
  <c r="DU50" i="273"/>
  <c r="DU3" i="288"/>
  <c r="DU3" i="285"/>
  <c r="DU3" i="273"/>
  <c r="DU3" i="278"/>
  <c r="DU3" i="282"/>
  <c r="DU3" i="280"/>
  <c r="DV27" i="278"/>
  <c r="DV32" i="278" s="1"/>
  <c r="DV34" i="278" s="1"/>
  <c r="DY15" i="286"/>
  <c r="DY100" i="273"/>
  <c r="DZ101" i="273" s="1"/>
  <c r="DZ59" i="273" s="1"/>
  <c r="DY20" i="282"/>
  <c r="DY81" i="280"/>
  <c r="DY82" i="280" s="1"/>
  <c r="DY106" i="280"/>
  <c r="DY107" i="280" s="1"/>
  <c r="DY109" i="280" s="1"/>
  <c r="DY156" i="273"/>
  <c r="DV59" i="265"/>
  <c r="DV60" i="265" s="1"/>
  <c r="DW20" i="285"/>
  <c r="DW23" i="285" s="1"/>
  <c r="BS30" i="282"/>
  <c r="BS31" i="282" s="1"/>
  <c r="BT28" i="282" s="1"/>
  <c r="BS43" i="282"/>
  <c r="DU42" i="282" l="1"/>
  <c r="DY42" i="278"/>
  <c r="DY43" i="278" s="1"/>
  <c r="DY10" i="265" s="1"/>
  <c r="DZ40" i="278"/>
  <c r="DZ80" i="278"/>
  <c r="DZ12" i="289"/>
  <c r="EA127" i="273"/>
  <c r="EA128" i="273" s="1"/>
  <c r="EA21" i="289" s="1"/>
  <c r="EA2" i="289"/>
  <c r="DY13" i="289"/>
  <c r="DY20" i="289" s="1"/>
  <c r="DZ48" i="278"/>
  <c r="DZ69" i="278"/>
  <c r="DY83" i="278"/>
  <c r="DY70" i="278"/>
  <c r="BB82" i="278"/>
  <c r="BB73" i="278" s="1"/>
  <c r="BA69" i="265"/>
  <c r="DV71" i="278"/>
  <c r="DV75" i="278" s="1"/>
  <c r="BA64" i="265"/>
  <c r="BB61" i="278"/>
  <c r="DU54" i="278"/>
  <c r="DZ24" i="280"/>
  <c r="DZ59" i="278"/>
  <c r="DV62" i="278"/>
  <c r="DV53" i="278"/>
  <c r="DV49" i="278"/>
  <c r="DV50" i="278" s="1"/>
  <c r="DW157" i="273"/>
  <c r="DV50" i="288"/>
  <c r="DV51" i="288" s="1"/>
  <c r="DV54" i="288" s="1"/>
  <c r="DV57" i="288" s="1"/>
  <c r="DV64" i="288" s="1"/>
  <c r="DY85" i="280"/>
  <c r="DY25" i="280"/>
  <c r="DW27" i="278"/>
  <c r="DW32" i="278" s="1"/>
  <c r="DW34" i="278" s="1"/>
  <c r="DY26" i="280"/>
  <c r="DY29" i="280" s="1"/>
  <c r="DW59" i="265"/>
  <c r="DW60" i="265" s="1"/>
  <c r="DX20" i="285"/>
  <c r="DX23" i="285" s="1"/>
  <c r="DZ15" i="286"/>
  <c r="DZ100" i="273"/>
  <c r="EA101" i="273" s="1"/>
  <c r="EA59" i="273" s="1"/>
  <c r="DZ20" i="282"/>
  <c r="DZ49" i="280"/>
  <c r="DZ76" i="288"/>
  <c r="DZ77" i="288" s="1"/>
  <c r="DZ79" i="288" s="1"/>
  <c r="DZ138" i="280"/>
  <c r="DZ67" i="280"/>
  <c r="DZ26" i="282"/>
  <c r="DZ32" i="286"/>
  <c r="DZ15" i="275"/>
  <c r="DZ73" i="282"/>
  <c r="DZ55" i="288"/>
  <c r="DZ13" i="288"/>
  <c r="DZ18" i="285"/>
  <c r="DZ61" i="288"/>
  <c r="DZ20" i="286"/>
  <c r="DZ79" i="273"/>
  <c r="EA80" i="273" s="1"/>
  <c r="EA58" i="273" s="1"/>
  <c r="DZ84" i="282"/>
  <c r="DZ38" i="288"/>
  <c r="DZ43" i="286"/>
  <c r="DZ57" i="273"/>
  <c r="DZ13" i="285"/>
  <c r="DZ13" i="265" s="1"/>
  <c r="DZ22" i="285"/>
  <c r="DZ81" i="280"/>
  <c r="DZ82" i="280" s="1"/>
  <c r="DZ106" i="280"/>
  <c r="DZ107" i="280" s="1"/>
  <c r="DZ109" i="280" s="1"/>
  <c r="DZ156" i="273"/>
  <c r="DZ155" i="273"/>
  <c r="DZ41" i="278"/>
  <c r="DZ42" i="278" s="1"/>
  <c r="DZ139" i="273"/>
  <c r="DZ12" i="278"/>
  <c r="DZ134" i="273"/>
  <c r="DZ56" i="288"/>
  <c r="DZ33" i="278"/>
  <c r="DZ20" i="278"/>
  <c r="DZ145" i="273"/>
  <c r="DY4" i="288"/>
  <c r="DY4" i="286"/>
  <c r="DY4" i="265"/>
  <c r="DY4" i="278"/>
  <c r="DY4" i="285"/>
  <c r="DY4" i="280"/>
  <c r="DY4" i="275"/>
  <c r="DY4" i="282"/>
  <c r="DY4" i="273"/>
  <c r="DZ52" i="273"/>
  <c r="DZ42" i="273"/>
  <c r="DZ4" i="289" s="1"/>
  <c r="DX60" i="273"/>
  <c r="DW66" i="273"/>
  <c r="DW67" i="273" s="1"/>
  <c r="DW3" i="289" s="1"/>
  <c r="EB24" i="273"/>
  <c r="EB25" i="273" s="1"/>
  <c r="EB151" i="273"/>
  <c r="DX138" i="273"/>
  <c r="DY135" i="273"/>
  <c r="BT19" i="282"/>
  <c r="BT21" i="282" s="1"/>
  <c r="DV9" i="265"/>
  <c r="DV11" i="265" s="1"/>
  <c r="DZ144" i="273"/>
  <c r="DZ38" i="273"/>
  <c r="EA39" i="273" s="1"/>
  <c r="EA41" i="273" s="1"/>
  <c r="DX11" i="278"/>
  <c r="DX13" i="278" s="1"/>
  <c r="DX25" i="278" s="1"/>
  <c r="DY146" i="273"/>
  <c r="DX19" i="278"/>
  <c r="DX21" i="278" s="1"/>
  <c r="DX26" i="278" s="1"/>
  <c r="DY140" i="273"/>
  <c r="DV3" i="285"/>
  <c r="DV3" i="280"/>
  <c r="DV3" i="265"/>
  <c r="DV3" i="273"/>
  <c r="DV3" i="275"/>
  <c r="DV50" i="273"/>
  <c r="DV3" i="278"/>
  <c r="DV3" i="282"/>
  <c r="DV3" i="288"/>
  <c r="DV3" i="286"/>
  <c r="EA2" i="280"/>
  <c r="EA2" i="286"/>
  <c r="EA18" i="288"/>
  <c r="EA2" i="282"/>
  <c r="EA2" i="285"/>
  <c r="EA152" i="273"/>
  <c r="EA153" i="273" s="1"/>
  <c r="EA96" i="273"/>
  <c r="EA97" i="273" s="1"/>
  <c r="EA90" i="273"/>
  <c r="EA91" i="273" s="1"/>
  <c r="EA2" i="288"/>
  <c r="EA2" i="275"/>
  <c r="EA122" i="273"/>
  <c r="EA123" i="273" s="1"/>
  <c r="EA17" i="280" s="1"/>
  <c r="EA42" i="288"/>
  <c r="EA111" i="273"/>
  <c r="EA112" i="273" s="1"/>
  <c r="EA11" i="285" s="1"/>
  <c r="EA12" i="285" s="1"/>
  <c r="EA75" i="273"/>
  <c r="EA32" i="273"/>
  <c r="EA33" i="273" s="1"/>
  <c r="EA2" i="265"/>
  <c r="EA2" i="278"/>
  <c r="EA2" i="273"/>
  <c r="EC37" i="288"/>
  <c r="EC37" i="273"/>
  <c r="EC47" i="273"/>
  <c r="EC48" i="273" s="1"/>
  <c r="EC51" i="273" s="1"/>
  <c r="EC56" i="273"/>
  <c r="EC12" i="288"/>
  <c r="EC19" i="273"/>
  <c r="EC20" i="273" s="1"/>
  <c r="ED5" i="285"/>
  <c r="ED5" i="278"/>
  <c r="ED5" i="280"/>
  <c r="ED5" i="286"/>
  <c r="ED5" i="282"/>
  <c r="ED13" i="273"/>
  <c r="ED14" i="273" s="1"/>
  <c r="ED5" i="265"/>
  <c r="ED5" i="275"/>
  <c r="ED5" i="288"/>
  <c r="EE10" i="273"/>
  <c r="ED5" i="273"/>
  <c r="DY20" i="275"/>
  <c r="DZ17" i="275" s="1"/>
  <c r="DY74" i="278" l="1"/>
  <c r="EB40" i="278"/>
  <c r="EA40" i="278"/>
  <c r="EB127" i="273"/>
  <c r="EB128" i="273" s="1"/>
  <c r="EB21" i="289" s="1"/>
  <c r="EB2" i="289"/>
  <c r="DZ13" i="289"/>
  <c r="DZ20" i="289" s="1"/>
  <c r="EA48" i="278"/>
  <c r="EA69" i="278"/>
  <c r="DZ43" i="278"/>
  <c r="DZ10" i="265" s="1"/>
  <c r="DZ83" i="278"/>
  <c r="DZ74" i="278"/>
  <c r="DZ70" i="278"/>
  <c r="DW71" i="278"/>
  <c r="DW75" i="278" s="1"/>
  <c r="DV54" i="278"/>
  <c r="BB52" i="278"/>
  <c r="BB55" i="278" s="1"/>
  <c r="BB76" i="278"/>
  <c r="BB77" i="278" s="1"/>
  <c r="BB31" i="265" s="1"/>
  <c r="DW9" i="265"/>
  <c r="DW11" i="265" s="1"/>
  <c r="DW14" i="265" s="1"/>
  <c r="DW62" i="278"/>
  <c r="DW53" i="278"/>
  <c r="DW49" i="278"/>
  <c r="DW50" i="278" s="1"/>
  <c r="DW50" i="288"/>
  <c r="DW51" i="288" s="1"/>
  <c r="DW54" i="288" s="1"/>
  <c r="DW57" i="288" s="1"/>
  <c r="DW64" i="288" s="1"/>
  <c r="DX157" i="273"/>
  <c r="DZ85" i="280"/>
  <c r="DZ25" i="280"/>
  <c r="DZ26" i="280" s="1"/>
  <c r="DZ29" i="280" s="1"/>
  <c r="EA20" i="282"/>
  <c r="EA100" i="273"/>
  <c r="EB101" i="273" s="1"/>
  <c r="EB59" i="273" s="1"/>
  <c r="EA15" i="286"/>
  <c r="EE5" i="265"/>
  <c r="EE5" i="280"/>
  <c r="EE5" i="286"/>
  <c r="EE5" i="282"/>
  <c r="EE5" i="275"/>
  <c r="EE5" i="285"/>
  <c r="EF10" i="273"/>
  <c r="EE5" i="273"/>
  <c r="EE13" i="273"/>
  <c r="EE14" i="273" s="1"/>
  <c r="EE5" i="278"/>
  <c r="EE5" i="288"/>
  <c r="ED56" i="273"/>
  <c r="ED47" i="273"/>
  <c r="ED48" i="273" s="1"/>
  <c r="ED51" i="273" s="1"/>
  <c r="ED37" i="273"/>
  <c r="ED19" i="273"/>
  <c r="ED20" i="273" s="1"/>
  <c r="ED37" i="288"/>
  <c r="ED12" i="288"/>
  <c r="EC24" i="273"/>
  <c r="EC25" i="273" s="1"/>
  <c r="EC151" i="273"/>
  <c r="EA144" i="273"/>
  <c r="EA38" i="273"/>
  <c r="EB39" i="273" s="1"/>
  <c r="EB41" i="273" s="1"/>
  <c r="EA13" i="285"/>
  <c r="EA13" i="265" s="1"/>
  <c r="EA22" i="285"/>
  <c r="EA49" i="280"/>
  <c r="EA76" i="288"/>
  <c r="EA77" i="288" s="1"/>
  <c r="EA79" i="288" s="1"/>
  <c r="EA155" i="273"/>
  <c r="EA41" i="278"/>
  <c r="EA42" i="278" s="1"/>
  <c r="EA56" i="288"/>
  <c r="EA20" i="278"/>
  <c r="EA134" i="273"/>
  <c r="EA33" i="278"/>
  <c r="EA145" i="273"/>
  <c r="EA12" i="278"/>
  <c r="EA139" i="273"/>
  <c r="DZ140" i="273"/>
  <c r="DY19" i="278"/>
  <c r="DY21" i="278" s="1"/>
  <c r="DY26" i="278" s="1"/>
  <c r="DZ146" i="273"/>
  <c r="DY11" i="278"/>
  <c r="DY13" i="278" s="1"/>
  <c r="DY25" i="278" s="1"/>
  <c r="DY27" i="278" s="1"/>
  <c r="DY32" i="278" s="1"/>
  <c r="DY34" i="278" s="1"/>
  <c r="DV42" i="282"/>
  <c r="DV14" i="265"/>
  <c r="BT43" i="282"/>
  <c r="BT30" i="282"/>
  <c r="BT31" i="282" s="1"/>
  <c r="BU28" i="282" s="1"/>
  <c r="EB42" i="288"/>
  <c r="EB90" i="273"/>
  <c r="EB91" i="273" s="1"/>
  <c r="EB111" i="273"/>
  <c r="EB112" i="273" s="1"/>
  <c r="EB11" i="285" s="1"/>
  <c r="EB12" i="285" s="1"/>
  <c r="EB32" i="273"/>
  <c r="EB33" i="273" s="1"/>
  <c r="EB2" i="265"/>
  <c r="EB2" i="273"/>
  <c r="EB2" i="280"/>
  <c r="EB96" i="273"/>
  <c r="EB97" i="273" s="1"/>
  <c r="EB2" i="275"/>
  <c r="EB2" i="288"/>
  <c r="EB18" i="288"/>
  <c r="EB2" i="286"/>
  <c r="EB2" i="282"/>
  <c r="EB122" i="273"/>
  <c r="EB123" i="273" s="1"/>
  <c r="EB17" i="280" s="1"/>
  <c r="EB152" i="273"/>
  <c r="EB153" i="273" s="1"/>
  <c r="EB75" i="273"/>
  <c r="EB2" i="285"/>
  <c r="EB2" i="278"/>
  <c r="DX66" i="273"/>
  <c r="DX67" i="273" s="1"/>
  <c r="DX3" i="289" s="1"/>
  <c r="DY60" i="273"/>
  <c r="DX59" i="265"/>
  <c r="DX60" i="265" s="1"/>
  <c r="DY20" i="285"/>
  <c r="DY23" i="285" s="1"/>
  <c r="EA81" i="280"/>
  <c r="EA82" i="280" s="1"/>
  <c r="EA106" i="280"/>
  <c r="EA107" i="280" s="1"/>
  <c r="EA109" i="280" s="1"/>
  <c r="EA156" i="273"/>
  <c r="DX27" i="278"/>
  <c r="DX32" i="278" s="1"/>
  <c r="DX34" i="278" s="1"/>
  <c r="EA52" i="273"/>
  <c r="EA42" i="273"/>
  <c r="EA4" i="289" s="1"/>
  <c r="DY138" i="273"/>
  <c r="DZ135" i="273"/>
  <c r="DW3" i="282"/>
  <c r="DW3" i="273"/>
  <c r="DW3" i="288"/>
  <c r="DW3" i="280"/>
  <c r="DW3" i="265"/>
  <c r="DW3" i="278"/>
  <c r="DW3" i="286"/>
  <c r="DW50" i="273"/>
  <c r="DW3" i="275"/>
  <c r="DW3" i="285"/>
  <c r="DW42" i="282"/>
  <c r="DZ4" i="275"/>
  <c r="DZ4" i="280"/>
  <c r="DZ4" i="288"/>
  <c r="DZ4" i="273"/>
  <c r="DZ4" i="265"/>
  <c r="DZ4" i="285"/>
  <c r="DZ4" i="278"/>
  <c r="DZ4" i="286"/>
  <c r="DZ4" i="282"/>
  <c r="EA76" i="273"/>
  <c r="DZ20" i="275"/>
  <c r="EA17" i="275" s="1"/>
  <c r="EC127" i="273" l="1"/>
  <c r="EC128" i="273" s="1"/>
  <c r="EC21" i="289" s="1"/>
  <c r="EC2" i="289"/>
  <c r="EA80" i="278"/>
  <c r="EA12" i="289"/>
  <c r="EA13" i="289" s="1"/>
  <c r="EA20" i="289" s="1"/>
  <c r="EB48" i="278"/>
  <c r="EB69" i="278"/>
  <c r="EA43" i="278"/>
  <c r="EA10" i="265" s="1"/>
  <c r="EA83" i="278"/>
  <c r="EA74" i="278"/>
  <c r="EA70" i="278"/>
  <c r="BB84" i="278"/>
  <c r="BB85" i="278" s="1"/>
  <c r="DW54" i="278"/>
  <c r="BB30" i="265"/>
  <c r="BB63" i="278"/>
  <c r="BB64" i="278" s="1"/>
  <c r="DX71" i="278"/>
  <c r="DX75" i="278" s="1"/>
  <c r="DY71" i="278"/>
  <c r="DY75" i="278" s="1"/>
  <c r="EA24" i="280"/>
  <c r="EA59" i="278"/>
  <c r="DX62" i="278"/>
  <c r="DX49" i="278"/>
  <c r="DX50" i="278" s="1"/>
  <c r="DX53" i="278"/>
  <c r="DY62" i="278"/>
  <c r="DY53" i="278"/>
  <c r="DY49" i="278"/>
  <c r="DY50" i="278" s="1"/>
  <c r="DY157" i="273"/>
  <c r="DX50" i="288"/>
  <c r="DX51" i="288" s="1"/>
  <c r="DX54" i="288" s="1"/>
  <c r="DX57" i="288" s="1"/>
  <c r="DX64" i="288" s="1"/>
  <c r="EA85" i="280"/>
  <c r="EA25" i="280"/>
  <c r="EA138" i="280"/>
  <c r="EA67" i="280"/>
  <c r="EA55" i="288"/>
  <c r="EA13" i="288"/>
  <c r="EA18" i="285"/>
  <c r="EA73" i="282"/>
  <c r="EA61" i="288"/>
  <c r="EA20" i="286"/>
  <c r="EA15" i="275"/>
  <c r="EA20" i="275" s="1"/>
  <c r="EB17" i="275" s="1"/>
  <c r="EA84" i="282"/>
  <c r="EA38" i="288"/>
  <c r="EA43" i="286"/>
  <c r="EA79" i="273"/>
  <c r="EB80" i="273" s="1"/>
  <c r="EB58" i="273" s="1"/>
  <c r="EA26" i="282"/>
  <c r="EA32" i="286"/>
  <c r="EA57" i="273"/>
  <c r="DZ138" i="273"/>
  <c r="EA135" i="273"/>
  <c r="EA4" i="265"/>
  <c r="EA4" i="285"/>
  <c r="EA4" i="278"/>
  <c r="EA4" i="286"/>
  <c r="EA4" i="282"/>
  <c r="EA4" i="275"/>
  <c r="EA4" i="280"/>
  <c r="EA4" i="288"/>
  <c r="EA4" i="273"/>
  <c r="DX9" i="265"/>
  <c r="DX11" i="265" s="1"/>
  <c r="DY59" i="265"/>
  <c r="DY60" i="265" s="1"/>
  <c r="DZ20" i="285"/>
  <c r="DZ23" i="285" s="1"/>
  <c r="DZ60" i="273"/>
  <c r="DY66" i="273"/>
  <c r="DY67" i="273" s="1"/>
  <c r="DY3" i="289" s="1"/>
  <c r="EB81" i="280"/>
  <c r="EB82" i="280" s="1"/>
  <c r="EB106" i="280"/>
  <c r="EB107" i="280" s="1"/>
  <c r="EB109" i="280" s="1"/>
  <c r="EB156" i="273"/>
  <c r="EB13" i="285"/>
  <c r="EB13" i="265" s="1"/>
  <c r="EB22" i="285"/>
  <c r="EA146" i="273"/>
  <c r="DZ11" i="278"/>
  <c r="DZ13" i="278" s="1"/>
  <c r="DZ25" i="278" s="1"/>
  <c r="EA140" i="273"/>
  <c r="DZ19" i="278"/>
  <c r="DZ21" i="278" s="1"/>
  <c r="DZ26" i="278" s="1"/>
  <c r="EB42" i="273"/>
  <c r="EB4" i="289" s="1"/>
  <c r="EB52" i="273"/>
  <c r="EC2" i="286"/>
  <c r="EC2" i="278"/>
  <c r="EC18" i="288"/>
  <c r="EC32" i="273"/>
  <c r="EC33" i="273" s="1"/>
  <c r="EC2" i="265"/>
  <c r="EC2" i="285"/>
  <c r="EC2" i="280"/>
  <c r="EC152" i="273"/>
  <c r="EC153" i="273" s="1"/>
  <c r="EC96" i="273"/>
  <c r="EC97" i="273" s="1"/>
  <c r="EC90" i="273"/>
  <c r="EC91" i="273" s="1"/>
  <c r="EC2" i="288"/>
  <c r="EC2" i="273"/>
  <c r="EC122" i="273"/>
  <c r="EC123" i="273" s="1"/>
  <c r="EC17" i="280" s="1"/>
  <c r="EC42" i="288"/>
  <c r="EC111" i="273"/>
  <c r="EC112" i="273" s="1"/>
  <c r="EC11" i="285" s="1"/>
  <c r="EC12" i="285" s="1"/>
  <c r="EC75" i="273"/>
  <c r="EC76" i="273" s="1"/>
  <c r="EC2" i="275"/>
  <c r="EC2" i="282"/>
  <c r="DX3" i="286"/>
  <c r="DX3" i="280"/>
  <c r="DX3" i="278"/>
  <c r="DX3" i="265"/>
  <c r="DX3" i="288"/>
  <c r="DX3" i="282"/>
  <c r="DX3" i="275"/>
  <c r="DX3" i="285"/>
  <c r="DX50" i="273"/>
  <c r="DX3" i="273"/>
  <c r="EB49" i="280"/>
  <c r="EB76" i="288"/>
  <c r="EB77" i="288" s="1"/>
  <c r="EB79" i="288" s="1"/>
  <c r="EB20" i="278"/>
  <c r="EB145" i="273"/>
  <c r="EB155" i="273"/>
  <c r="EB41" i="278"/>
  <c r="EB42" i="278" s="1"/>
  <c r="EB139" i="273"/>
  <c r="EB12" i="278"/>
  <c r="EB134" i="273"/>
  <c r="EB56" i="288"/>
  <c r="EB33" i="278"/>
  <c r="EB144" i="273"/>
  <c r="EB38" i="273"/>
  <c r="EC39" i="273" s="1"/>
  <c r="EC41" i="273" s="1"/>
  <c r="EB100" i="273"/>
  <c r="EC101" i="273" s="1"/>
  <c r="EC59" i="273" s="1"/>
  <c r="EB20" i="282"/>
  <c r="EB15" i="286"/>
  <c r="BU19" i="282"/>
  <c r="BU21" i="282" s="1"/>
  <c r="DY9" i="265"/>
  <c r="DY11" i="265" s="1"/>
  <c r="ED24" i="273"/>
  <c r="ED25" i="273" s="1"/>
  <c r="ED151" i="273"/>
  <c r="EE37" i="273"/>
  <c r="EE56" i="273"/>
  <c r="EE47" i="273"/>
  <c r="EE48" i="273" s="1"/>
  <c r="EE51" i="273" s="1"/>
  <c r="EE37" i="288"/>
  <c r="EE12" i="288"/>
  <c r="EE19" i="273"/>
  <c r="EE20" i="273" s="1"/>
  <c r="EF5" i="275"/>
  <c r="EF5" i="286"/>
  <c r="EF5" i="288"/>
  <c r="EF5" i="273"/>
  <c r="EF5" i="285"/>
  <c r="EF13" i="273"/>
  <c r="EF14" i="273" s="1"/>
  <c r="EF5" i="278"/>
  <c r="EF5" i="265"/>
  <c r="EF5" i="280"/>
  <c r="EG10" i="273"/>
  <c r="EF5" i="282"/>
  <c r="EB76" i="273"/>
  <c r="ED127" i="273" l="1"/>
  <c r="ED128" i="273" s="1"/>
  <c r="ED21" i="289" s="1"/>
  <c r="ED2" i="289"/>
  <c r="EB80" i="278"/>
  <c r="EB12" i="289"/>
  <c r="EB13" i="289" s="1"/>
  <c r="EB20" i="289" s="1"/>
  <c r="EC40" i="278" s="1"/>
  <c r="EC80" i="278"/>
  <c r="EC12" i="289"/>
  <c r="EC13" i="289" s="1"/>
  <c r="EC20" i="289" s="1"/>
  <c r="BC82" i="278"/>
  <c r="BC73" i="278" s="1"/>
  <c r="BB69" i="265"/>
  <c r="EB43" i="278"/>
  <c r="EB83" i="278"/>
  <c r="EB74" i="278"/>
  <c r="EB70" i="278"/>
  <c r="EC48" i="278"/>
  <c r="EC69" i="278"/>
  <c r="EA26" i="280"/>
  <c r="EA29" i="280" s="1"/>
  <c r="DY54" i="278"/>
  <c r="DX54" i="278"/>
  <c r="BB64" i="265"/>
  <c r="BC61" i="278"/>
  <c r="EB24" i="280"/>
  <c r="EB59" i="278"/>
  <c r="EC24" i="280"/>
  <c r="EC59" i="278"/>
  <c r="DY50" i="288"/>
  <c r="DY51" i="288" s="1"/>
  <c r="DY54" i="288" s="1"/>
  <c r="DY57" i="288" s="1"/>
  <c r="DY64" i="288" s="1"/>
  <c r="DZ157" i="273"/>
  <c r="EB85" i="280"/>
  <c r="EB25" i="280"/>
  <c r="ED18" i="288"/>
  <c r="ED2" i="286"/>
  <c r="ED2" i="288"/>
  <c r="ED122" i="273"/>
  <c r="ED123" i="273" s="1"/>
  <c r="ED17" i="280" s="1"/>
  <c r="ED152" i="273"/>
  <c r="ED153" i="273" s="1"/>
  <c r="ED75" i="273"/>
  <c r="ED76" i="273" s="1"/>
  <c r="ED2" i="285"/>
  <c r="ED2" i="282"/>
  <c r="ED42" i="288"/>
  <c r="ED90" i="273"/>
  <c r="ED91" i="273" s="1"/>
  <c r="ED111" i="273"/>
  <c r="ED112" i="273" s="1"/>
  <c r="ED11" i="285" s="1"/>
  <c r="ED12" i="285" s="1"/>
  <c r="ED32" i="273"/>
  <c r="ED33" i="273" s="1"/>
  <c r="ED2" i="265"/>
  <c r="ED2" i="273"/>
  <c r="ED2" i="278"/>
  <c r="ED96" i="273"/>
  <c r="ED97" i="273" s="1"/>
  <c r="ED2" i="275"/>
  <c r="ED2" i="280"/>
  <c r="BU30" i="282"/>
  <c r="BU31" i="282" s="1"/>
  <c r="BV28" i="282" s="1"/>
  <c r="BU43" i="282"/>
  <c r="EC100" i="273"/>
  <c r="ED101" i="273" s="1"/>
  <c r="ED59" i="273" s="1"/>
  <c r="EC20" i="282"/>
  <c r="EC15" i="286"/>
  <c r="EC144" i="273"/>
  <c r="EC38" i="273"/>
  <c r="ED39" i="273" s="1"/>
  <c r="ED41" i="273" s="1"/>
  <c r="EB138" i="280"/>
  <c r="EB67" i="280"/>
  <c r="EB61" i="288"/>
  <c r="EB20" i="286"/>
  <c r="EB79" i="273"/>
  <c r="EC80" i="273" s="1"/>
  <c r="EC58" i="273" s="1"/>
  <c r="EB84" i="282"/>
  <c r="EB38" i="288"/>
  <c r="EB43" i="286"/>
  <c r="EB57" i="273"/>
  <c r="EB26" i="282"/>
  <c r="EB32" i="286"/>
  <c r="EB15" i="275"/>
  <c r="EB20" i="275" s="1"/>
  <c r="EC17" i="275" s="1"/>
  <c r="EB73" i="282"/>
  <c r="EB55" i="288"/>
  <c r="EB13" i="288"/>
  <c r="EB18" i="285"/>
  <c r="EG5" i="278"/>
  <c r="EG5" i="280"/>
  <c r="EG5" i="282"/>
  <c r="EG5" i="275"/>
  <c r="EG5" i="273"/>
  <c r="EG5" i="288"/>
  <c r="EG5" i="286"/>
  <c r="EH10" i="273"/>
  <c r="EG5" i="265"/>
  <c r="EG13" i="273"/>
  <c r="EG14" i="273" s="1"/>
  <c r="EG5" i="285"/>
  <c r="EF12" i="288"/>
  <c r="EF19" i="273"/>
  <c r="EF20" i="273" s="1"/>
  <c r="EF37" i="273"/>
  <c r="EF37" i="288"/>
  <c r="EF56" i="273"/>
  <c r="EF47" i="273"/>
  <c r="EF48" i="273" s="1"/>
  <c r="EF51" i="273" s="1"/>
  <c r="EE24" i="273"/>
  <c r="EE25" i="273" s="1"/>
  <c r="EE151" i="273"/>
  <c r="DY14" i="265"/>
  <c r="DY42" i="282"/>
  <c r="EC52" i="273"/>
  <c r="EC42" i="273"/>
  <c r="EC4" i="289" s="1"/>
  <c r="EC13" i="285"/>
  <c r="EC13" i="265" s="1"/>
  <c r="EC22" i="285"/>
  <c r="EC49" i="280"/>
  <c r="EC76" i="288"/>
  <c r="EC77" i="288" s="1"/>
  <c r="EC79" i="288" s="1"/>
  <c r="EC56" i="288"/>
  <c r="EC20" i="278"/>
  <c r="EC21" i="278" s="1"/>
  <c r="EC26" i="278" s="1"/>
  <c r="EC134" i="273"/>
  <c r="EC41" i="278"/>
  <c r="EC155" i="273"/>
  <c r="EC12" i="278"/>
  <c r="EC13" i="278" s="1"/>
  <c r="EC25" i="278" s="1"/>
  <c r="EC27" i="278" s="1"/>
  <c r="EC32" i="278" s="1"/>
  <c r="EC139" i="273"/>
  <c r="EC33" i="278"/>
  <c r="EC145" i="273"/>
  <c r="EB4" i="265"/>
  <c r="EB4" i="278"/>
  <c r="EB4" i="285"/>
  <c r="EB4" i="280"/>
  <c r="EB4" i="275"/>
  <c r="EB4" i="282"/>
  <c r="EB4" i="273"/>
  <c r="EB4" i="288"/>
  <c r="EB4" i="286"/>
  <c r="DZ27" i="278"/>
  <c r="DZ32" i="278" s="1"/>
  <c r="DZ34" i="278" s="1"/>
  <c r="DY3" i="286"/>
  <c r="DY3" i="280"/>
  <c r="DY3" i="285"/>
  <c r="DY3" i="273"/>
  <c r="DY3" i="275"/>
  <c r="DY3" i="288"/>
  <c r="DY50" i="273"/>
  <c r="DY3" i="282"/>
  <c r="DY3" i="265"/>
  <c r="DY3" i="278"/>
  <c r="EA138" i="273"/>
  <c r="EB135" i="273"/>
  <c r="EB10" i="265"/>
  <c r="EC138" i="280"/>
  <c r="EC67" i="280"/>
  <c r="EC26" i="282"/>
  <c r="EC32" i="286"/>
  <c r="EC57" i="273"/>
  <c r="EC73" i="282"/>
  <c r="EC55" i="288"/>
  <c r="EC13" i="288"/>
  <c r="EC18" i="285"/>
  <c r="EC61" i="288"/>
  <c r="EC20" i="286"/>
  <c r="EC15" i="275"/>
  <c r="EC84" i="282"/>
  <c r="EC38" i="288"/>
  <c r="EC43" i="286"/>
  <c r="EC79" i="273"/>
  <c r="ED80" i="273" s="1"/>
  <c r="ED58" i="273" s="1"/>
  <c r="EC81" i="280"/>
  <c r="EC82" i="280" s="1"/>
  <c r="EC106" i="280"/>
  <c r="EC107" i="280" s="1"/>
  <c r="EC109" i="280" s="1"/>
  <c r="EC156" i="273"/>
  <c r="EA19" i="278"/>
  <c r="EA21" i="278" s="1"/>
  <c r="EA26" i="278" s="1"/>
  <c r="EB140" i="273"/>
  <c r="EB146" i="273"/>
  <c r="EA11" i="278"/>
  <c r="EA13" i="278" s="1"/>
  <c r="EA25" i="278" s="1"/>
  <c r="DZ66" i="273"/>
  <c r="DZ67" i="273" s="1"/>
  <c r="DZ3" i="289" s="1"/>
  <c r="EA60" i="273"/>
  <c r="DZ59" i="265"/>
  <c r="DZ60" i="265" s="1"/>
  <c r="EA20" i="285"/>
  <c r="EA23" i="285" s="1"/>
  <c r="DX42" i="282"/>
  <c r="DX14" i="265"/>
  <c r="EC42" i="278" l="1"/>
  <c r="EC43" i="278" s="1"/>
  <c r="EC10" i="265" s="1"/>
  <c r="ED40" i="278"/>
  <c r="EE127" i="273"/>
  <c r="EE128" i="273" s="1"/>
  <c r="EE21" i="289" s="1"/>
  <c r="EE2" i="289"/>
  <c r="ED80" i="278"/>
  <c r="ED12" i="289"/>
  <c r="ED13" i="289" s="1"/>
  <c r="ED20" i="289" s="1"/>
  <c r="EB26" i="280"/>
  <c r="EC83" i="278"/>
  <c r="EC70" i="278"/>
  <c r="ED48" i="278"/>
  <c r="ED69" i="278"/>
  <c r="DZ71" i="278"/>
  <c r="DZ75" i="278" s="1"/>
  <c r="BC52" i="278"/>
  <c r="BC55" i="278" s="1"/>
  <c r="BC76" i="278"/>
  <c r="BC77" i="278" s="1"/>
  <c r="BC31" i="265" s="1"/>
  <c r="ED24" i="280"/>
  <c r="ED59" i="278"/>
  <c r="DZ53" i="278"/>
  <c r="DZ49" i="278"/>
  <c r="DZ50" i="278" s="1"/>
  <c r="DZ62" i="278"/>
  <c r="EA157" i="273"/>
  <c r="DZ50" i="288"/>
  <c r="DZ51" i="288" s="1"/>
  <c r="DZ54" i="288" s="1"/>
  <c r="DZ57" i="288" s="1"/>
  <c r="DZ64" i="288" s="1"/>
  <c r="EB29" i="280"/>
  <c r="EA27" i="278"/>
  <c r="EA32" i="278" s="1"/>
  <c r="EA34" i="278" s="1"/>
  <c r="EC85" i="280"/>
  <c r="EC25" i="280"/>
  <c r="EC26" i="280" s="1"/>
  <c r="EC29" i="280" s="1"/>
  <c r="EC20" i="275"/>
  <c r="ED17" i="275" s="1"/>
  <c r="EA59" i="265"/>
  <c r="EA60" i="265" s="1"/>
  <c r="EB20" i="285"/>
  <c r="EB23" i="285" s="1"/>
  <c r="EA66" i="273"/>
  <c r="EA67" i="273" s="1"/>
  <c r="EA3" i="289" s="1"/>
  <c r="EB60" i="273"/>
  <c r="EB11" i="278"/>
  <c r="EB13" i="278" s="1"/>
  <c r="EB25" i="278" s="1"/>
  <c r="EC146" i="273"/>
  <c r="ED138" i="280"/>
  <c r="ED67" i="280"/>
  <c r="ED84" i="282"/>
  <c r="ED38" i="288"/>
  <c r="ED20" i="286"/>
  <c r="ED79" i="273"/>
  <c r="EE80" i="273" s="1"/>
  <c r="EE58" i="273" s="1"/>
  <c r="ED61" i="288"/>
  <c r="ED43" i="286"/>
  <c r="ED57" i="273"/>
  <c r="ED73" i="282"/>
  <c r="ED55" i="288"/>
  <c r="ED32" i="286"/>
  <c r="ED15" i="275"/>
  <c r="ED26" i="282"/>
  <c r="ED13" i="288"/>
  <c r="ED18" i="285"/>
  <c r="EB138" i="273"/>
  <c r="EC135" i="273"/>
  <c r="EE152" i="273"/>
  <c r="EE153" i="273" s="1"/>
  <c r="EE18" i="288"/>
  <c r="EE32" i="273"/>
  <c r="EE33" i="273" s="1"/>
  <c r="EE2" i="265"/>
  <c r="EE2" i="286"/>
  <c r="EE2" i="285"/>
  <c r="EE96" i="273"/>
  <c r="EE97" i="273" s="1"/>
  <c r="EE90" i="273"/>
  <c r="EE91" i="273" s="1"/>
  <c r="EE2" i="282"/>
  <c r="EE2" i="273"/>
  <c r="EE111" i="273"/>
  <c r="EE112" i="273" s="1"/>
  <c r="EE11" i="285" s="1"/>
  <c r="EE12" i="285" s="1"/>
  <c r="EE75" i="273"/>
  <c r="EE76" i="273" s="1"/>
  <c r="EE2" i="280"/>
  <c r="EE2" i="288"/>
  <c r="EE122" i="273"/>
  <c r="EE123" i="273" s="1"/>
  <c r="EE17" i="280" s="1"/>
  <c r="EE42" i="288"/>
  <c r="EE2" i="278"/>
  <c r="EE2" i="275"/>
  <c r="EG56" i="273"/>
  <c r="EG12" i="288"/>
  <c r="EG19" i="273"/>
  <c r="EG20" i="273" s="1"/>
  <c r="EG37" i="288"/>
  <c r="EG37" i="273"/>
  <c r="EG47" i="273"/>
  <c r="EG48" i="273" s="1"/>
  <c r="EG51" i="273" s="1"/>
  <c r="EH5" i="273"/>
  <c r="EH5" i="275"/>
  <c r="EH5" i="285"/>
  <c r="EH5" i="288"/>
  <c r="EH5" i="280"/>
  <c r="EI10" i="273"/>
  <c r="EH5" i="265"/>
  <c r="EH13" i="273"/>
  <c r="EH14" i="273" s="1"/>
  <c r="EH5" i="278"/>
  <c r="EH5" i="282"/>
  <c r="EH5" i="286"/>
  <c r="ED42" i="273"/>
  <c r="ED4" i="289" s="1"/>
  <c r="ED52" i="273"/>
  <c r="ED13" i="285"/>
  <c r="ED13" i="265" s="1"/>
  <c r="ED22" i="285"/>
  <c r="ED81" i="280"/>
  <c r="ED82" i="280" s="1"/>
  <c r="ED106" i="280"/>
  <c r="ED107" i="280" s="1"/>
  <c r="ED109" i="280" s="1"/>
  <c r="ED156" i="273"/>
  <c r="DZ3" i="275"/>
  <c r="DZ50" i="273"/>
  <c r="DZ3" i="288"/>
  <c r="DZ3" i="282"/>
  <c r="DZ3" i="286"/>
  <c r="DZ3" i="280"/>
  <c r="DZ3" i="285"/>
  <c r="DZ3" i="265"/>
  <c r="DZ3" i="273"/>
  <c r="DZ3" i="278"/>
  <c r="EC140" i="273"/>
  <c r="EB19" i="278"/>
  <c r="EB21" i="278" s="1"/>
  <c r="EB26" i="278" s="1"/>
  <c r="DZ9" i="265"/>
  <c r="DZ11" i="265" s="1"/>
  <c r="EC34" i="278"/>
  <c r="EC4" i="278"/>
  <c r="EC4" i="275"/>
  <c r="EC4" i="280"/>
  <c r="EC4" i="273"/>
  <c r="EC4" i="282"/>
  <c r="EC4" i="286"/>
  <c r="EC4" i="265"/>
  <c r="EC4" i="288"/>
  <c r="EC4" i="285"/>
  <c r="EF151" i="273"/>
  <c r="EF24" i="273"/>
  <c r="EF25" i="273" s="1"/>
  <c r="BV19" i="282"/>
  <c r="BV21" i="282" s="1"/>
  <c r="ED20" i="278"/>
  <c r="ED21" i="278" s="1"/>
  <c r="ED26" i="278" s="1"/>
  <c r="ED145" i="273"/>
  <c r="ED155" i="273"/>
  <c r="ED41" i="278"/>
  <c r="ED42" i="278" s="1"/>
  <c r="ED139" i="273"/>
  <c r="ED12" i="278"/>
  <c r="ED13" i="278" s="1"/>
  <c r="ED25" i="278" s="1"/>
  <c r="ED134" i="273"/>
  <c r="ED56" i="288"/>
  <c r="ED33" i="278"/>
  <c r="ED38" i="273"/>
  <c r="EE39" i="273" s="1"/>
  <c r="EE41" i="273" s="1"/>
  <c r="ED144" i="273"/>
  <c r="ED20" i="282"/>
  <c r="ED15" i="286"/>
  <c r="ED100" i="273"/>
  <c r="EE101" i="273" s="1"/>
  <c r="EE59" i="273" s="1"/>
  <c r="ED49" i="280"/>
  <c r="ED76" i="288"/>
  <c r="ED77" i="288" s="1"/>
  <c r="ED79" i="288" s="1"/>
  <c r="EC74" i="278" l="1"/>
  <c r="EF40" i="278"/>
  <c r="EE40" i="278"/>
  <c r="EF127" i="273"/>
  <c r="EF128" i="273" s="1"/>
  <c r="EF21" i="289" s="1"/>
  <c r="EF2" i="289"/>
  <c r="EE80" i="278"/>
  <c r="EE12" i="289"/>
  <c r="EE13" i="289" s="1"/>
  <c r="EE20" i="289" s="1"/>
  <c r="ED43" i="278"/>
  <c r="ED83" i="278"/>
  <c r="ED74" i="278"/>
  <c r="ED70" i="278"/>
  <c r="EE48" i="278"/>
  <c r="EE69" i="278"/>
  <c r="BC84" i="278"/>
  <c r="BC85" i="278" s="1"/>
  <c r="EC71" i="278"/>
  <c r="EC75" i="278" s="1"/>
  <c r="DZ54" i="278"/>
  <c r="BC30" i="265"/>
  <c r="BC63" i="278"/>
  <c r="BC64" i="278" s="1"/>
  <c r="EA71" i="278"/>
  <c r="EA75" i="278" s="1"/>
  <c r="EE24" i="280"/>
  <c r="EE59" i="278"/>
  <c r="EA9" i="265"/>
  <c r="EA11" i="265" s="1"/>
  <c r="EA42" i="282" s="1"/>
  <c r="EA62" i="278"/>
  <c r="EA53" i="278"/>
  <c r="EA49" i="278"/>
  <c r="EA50" i="278" s="1"/>
  <c r="EC62" i="278"/>
  <c r="EC53" i="278"/>
  <c r="EC49" i="278"/>
  <c r="EC50" i="278" s="1"/>
  <c r="EB157" i="273"/>
  <c r="EA50" i="288"/>
  <c r="EA51" i="288" s="1"/>
  <c r="EA54" i="288" s="1"/>
  <c r="EA57" i="288" s="1"/>
  <c r="EA64" i="288" s="1"/>
  <c r="ED85" i="280"/>
  <c r="ED25" i="280"/>
  <c r="ED20" i="275"/>
  <c r="EE17" i="275" s="1"/>
  <c r="ED26" i="280"/>
  <c r="ED29" i="280" s="1"/>
  <c r="ED27" i="278"/>
  <c r="ED32" i="278" s="1"/>
  <c r="ED34" i="278" s="1"/>
  <c r="ED9" i="265" s="1"/>
  <c r="EE52" i="273"/>
  <c r="EE42" i="273"/>
  <c r="EE4" i="289" s="1"/>
  <c r="ED10" i="265"/>
  <c r="EE138" i="280"/>
  <c r="EE67" i="280"/>
  <c r="EE73" i="282"/>
  <c r="EE55" i="288"/>
  <c r="EE13" i="288"/>
  <c r="EE18" i="285"/>
  <c r="EE26" i="282"/>
  <c r="EE32" i="286"/>
  <c r="EE57" i="273"/>
  <c r="EE15" i="275"/>
  <c r="EE84" i="282"/>
  <c r="EE38" i="288"/>
  <c r="EE43" i="286"/>
  <c r="EE79" i="273"/>
  <c r="EF80" i="273" s="1"/>
  <c r="EF58" i="273" s="1"/>
  <c r="EE61" i="288"/>
  <c r="EE20" i="286"/>
  <c r="BV43" i="282"/>
  <c r="BV30" i="282"/>
  <c r="BV31" i="282" s="1"/>
  <c r="BW28" i="282" s="1"/>
  <c r="EF75" i="273"/>
  <c r="EF96" i="273"/>
  <c r="EF97" i="273" s="1"/>
  <c r="EF2" i="288"/>
  <c r="EF2" i="273"/>
  <c r="EF122" i="273"/>
  <c r="EF123" i="273" s="1"/>
  <c r="EF17" i="280" s="1"/>
  <c r="EF152" i="273"/>
  <c r="EF153" i="273" s="1"/>
  <c r="EF18" i="288"/>
  <c r="EF2" i="275"/>
  <c r="EF2" i="282"/>
  <c r="EF42" i="288"/>
  <c r="EF2" i="286"/>
  <c r="EF2" i="278"/>
  <c r="EF90" i="273"/>
  <c r="EF91" i="273" s="1"/>
  <c r="EF111" i="273"/>
  <c r="EF112" i="273" s="1"/>
  <c r="EF11" i="285" s="1"/>
  <c r="EF12" i="285" s="1"/>
  <c r="EF32" i="273"/>
  <c r="EF33" i="273" s="1"/>
  <c r="EF2" i="265"/>
  <c r="EF2" i="285"/>
  <c r="EF2" i="280"/>
  <c r="DZ42" i="282"/>
  <c r="DZ14" i="265"/>
  <c r="EC19" i="278"/>
  <c r="ED140" i="273"/>
  <c r="ED4" i="273"/>
  <c r="ED4" i="275"/>
  <c r="ED4" i="285"/>
  <c r="ED4" i="286"/>
  <c r="ED4" i="265"/>
  <c r="ED4" i="282"/>
  <c r="ED4" i="280"/>
  <c r="ED4" i="278"/>
  <c r="ED4" i="288"/>
  <c r="EB59" i="265"/>
  <c r="EB60" i="265" s="1"/>
  <c r="EC20" i="285"/>
  <c r="EC23" i="285" s="1"/>
  <c r="EH12" i="288"/>
  <c r="EH19" i="273"/>
  <c r="EH20" i="273" s="1"/>
  <c r="EH37" i="273"/>
  <c r="EH37" i="288"/>
  <c r="EH56" i="273"/>
  <c r="EH47" i="273"/>
  <c r="EH48" i="273" s="1"/>
  <c r="EH51" i="273" s="1"/>
  <c r="EI5" i="273"/>
  <c r="EI5" i="285"/>
  <c r="EI5" i="275"/>
  <c r="EI5" i="265"/>
  <c r="EI13" i="273"/>
  <c r="EI14" i="273" s="1"/>
  <c r="EI5" i="282"/>
  <c r="EI5" i="288"/>
  <c r="EI5" i="286"/>
  <c r="EI5" i="278"/>
  <c r="EJ10" i="273"/>
  <c r="EI5" i="280"/>
  <c r="EF76" i="273"/>
  <c r="EE15" i="286"/>
  <c r="EE100" i="273"/>
  <c r="EF101" i="273" s="1"/>
  <c r="EF59" i="273" s="1"/>
  <c r="EE20" i="282"/>
  <c r="ED135" i="273"/>
  <c r="EC138" i="273"/>
  <c r="EB27" i="278"/>
  <c r="EB32" i="278" s="1"/>
  <c r="EB34" i="278" s="1"/>
  <c r="EB66" i="273"/>
  <c r="EB67" i="273" s="1"/>
  <c r="EB3" i="289" s="1"/>
  <c r="EC60" i="273"/>
  <c r="EC9" i="265"/>
  <c r="EC11" i="265" s="1"/>
  <c r="EA14" i="265"/>
  <c r="EG24" i="273"/>
  <c r="EG25" i="273" s="1"/>
  <c r="EG151" i="273"/>
  <c r="EE49" i="280"/>
  <c r="EE76" i="288"/>
  <c r="EE77" i="288" s="1"/>
  <c r="EE79" i="288" s="1"/>
  <c r="EE13" i="285"/>
  <c r="EE13" i="265" s="1"/>
  <c r="EE22" i="285"/>
  <c r="EE41" i="278"/>
  <c r="EE155" i="273"/>
  <c r="EE12" i="278"/>
  <c r="EE13" i="278" s="1"/>
  <c r="EE25" i="278" s="1"/>
  <c r="EE139" i="273"/>
  <c r="EE33" i="278"/>
  <c r="EE145" i="273"/>
  <c r="EE56" i="288"/>
  <c r="EE20" i="278"/>
  <c r="EE21" i="278" s="1"/>
  <c r="EE26" i="278" s="1"/>
  <c r="EE134" i="273"/>
  <c r="EE38" i="273"/>
  <c r="EF39" i="273" s="1"/>
  <c r="EF41" i="273" s="1"/>
  <c r="EE144" i="273"/>
  <c r="EE81" i="280"/>
  <c r="EE82" i="280" s="1"/>
  <c r="EE106" i="280"/>
  <c r="EE107" i="280" s="1"/>
  <c r="EE109" i="280" s="1"/>
  <c r="EE156" i="273"/>
  <c r="EC11" i="278"/>
  <c r="ED146" i="273"/>
  <c r="EA3" i="273"/>
  <c r="EA3" i="288"/>
  <c r="EA50" i="273"/>
  <c r="EA3" i="278"/>
  <c r="EA3" i="265"/>
  <c r="EA3" i="275"/>
  <c r="EA3" i="285"/>
  <c r="EA3" i="282"/>
  <c r="EA3" i="286"/>
  <c r="EA3" i="280"/>
  <c r="EE42" i="278" l="1"/>
  <c r="ED11" i="265"/>
  <c r="ED14" i="265" s="1"/>
  <c r="EG127" i="273"/>
  <c r="EG128" i="273" s="1"/>
  <c r="EG21" i="289" s="1"/>
  <c r="EG2" i="289"/>
  <c r="EF80" i="278"/>
  <c r="EF12" i="289"/>
  <c r="EF13" i="289" s="1"/>
  <c r="EF20" i="289" s="1"/>
  <c r="EG40" i="278" s="1"/>
  <c r="EE43" i="278"/>
  <c r="EE83" i="278"/>
  <c r="EE74" i="278"/>
  <c r="EE70" i="278"/>
  <c r="EF48" i="278"/>
  <c r="EF69" i="278"/>
  <c r="BD82" i="278"/>
  <c r="BD73" i="278" s="1"/>
  <c r="BC69" i="265"/>
  <c r="EB71" i="278"/>
  <c r="EB75" i="278" s="1"/>
  <c r="EC54" i="278"/>
  <c r="BC64" i="265"/>
  <c r="BD61" i="278"/>
  <c r="ED71" i="278"/>
  <c r="ED75" i="278" s="1"/>
  <c r="EA54" i="278"/>
  <c r="EF24" i="280"/>
  <c r="EF59" i="278"/>
  <c r="ED62" i="278"/>
  <c r="ED53" i="278"/>
  <c r="ED49" i="278"/>
  <c r="ED50" i="278" s="1"/>
  <c r="EB62" i="278"/>
  <c r="EB49" i="278"/>
  <c r="EB50" i="278" s="1"/>
  <c r="EB53" i="278"/>
  <c r="EE20" i="275"/>
  <c r="EF17" i="275" s="1"/>
  <c r="EC157" i="273"/>
  <c r="EB50" i="288"/>
  <c r="EB51" i="288" s="1"/>
  <c r="EB54" i="288" s="1"/>
  <c r="EB57" i="288" s="1"/>
  <c r="EB64" i="288" s="1"/>
  <c r="EE85" i="280"/>
  <c r="EE25" i="280"/>
  <c r="EE26" i="280" s="1"/>
  <c r="EE29" i="280" s="1"/>
  <c r="EE146" i="273"/>
  <c r="ED11" i="278"/>
  <c r="EF42" i="273"/>
  <c r="EF4" i="289" s="1"/>
  <c r="EF52" i="273"/>
  <c r="EC42" i="282"/>
  <c r="EC14" i="265"/>
  <c r="EB3" i="273"/>
  <c r="EB3" i="275"/>
  <c r="EB50" i="273"/>
  <c r="EB3" i="285"/>
  <c r="EB3" i="280"/>
  <c r="EB3" i="278"/>
  <c r="EB3" i="288"/>
  <c r="EB3" i="282"/>
  <c r="EB3" i="265"/>
  <c r="EB3" i="286"/>
  <c r="EB9" i="265"/>
  <c r="EB11" i="265" s="1"/>
  <c r="EF138" i="280"/>
  <c r="EF67" i="280"/>
  <c r="EF73" i="282"/>
  <c r="EF55" i="288"/>
  <c r="EF32" i="286"/>
  <c r="EF15" i="275"/>
  <c r="EF84" i="282"/>
  <c r="EF13" i="288"/>
  <c r="EF18" i="285"/>
  <c r="EF26" i="282"/>
  <c r="EF38" i="288"/>
  <c r="EF20" i="286"/>
  <c r="EF79" i="273"/>
  <c r="EG80" i="273" s="1"/>
  <c r="EG58" i="273" s="1"/>
  <c r="EF61" i="288"/>
  <c r="EF43" i="286"/>
  <c r="EF57" i="273"/>
  <c r="EJ5" i="265"/>
  <c r="EJ5" i="280"/>
  <c r="EJ5" i="278"/>
  <c r="EJ5" i="286"/>
  <c r="EJ5" i="273"/>
  <c r="EK10" i="273"/>
  <c r="EJ5" i="285"/>
  <c r="EJ13" i="273"/>
  <c r="EJ14" i="273" s="1"/>
  <c r="EJ5" i="275"/>
  <c r="EJ5" i="282"/>
  <c r="EJ5" i="288"/>
  <c r="EH151" i="273"/>
  <c r="EH24" i="273"/>
  <c r="EH25" i="273" s="1"/>
  <c r="EC59" i="265"/>
  <c r="EC60" i="265" s="1"/>
  <c r="ED20" i="285"/>
  <c r="ED23" i="285" s="1"/>
  <c r="EE27" i="278"/>
  <c r="EE32" i="278" s="1"/>
  <c r="EE34" i="278" s="1"/>
  <c r="EE10" i="265"/>
  <c r="EG152" i="273"/>
  <c r="EG153" i="273" s="1"/>
  <c r="EG96" i="273"/>
  <c r="EG97" i="273" s="1"/>
  <c r="EG90" i="273"/>
  <c r="EG91" i="273" s="1"/>
  <c r="EG2" i="288"/>
  <c r="EG2" i="275"/>
  <c r="EG122" i="273"/>
  <c r="EG123" i="273" s="1"/>
  <c r="EG17" i="280" s="1"/>
  <c r="EG42" i="288"/>
  <c r="EG111" i="273"/>
  <c r="EG112" i="273" s="1"/>
  <c r="EG11" i="285" s="1"/>
  <c r="EG12" i="285" s="1"/>
  <c r="EG75" i="273"/>
  <c r="EG76" i="273" s="1"/>
  <c r="EG2" i="282"/>
  <c r="EG2" i="285"/>
  <c r="EG2" i="280"/>
  <c r="EG2" i="286"/>
  <c r="EG18" i="288"/>
  <c r="EG32" i="273"/>
  <c r="EG33" i="273" s="1"/>
  <c r="EG2" i="265"/>
  <c r="EG2" i="278"/>
  <c r="EG2" i="273"/>
  <c r="ED42" i="282"/>
  <c r="ED60" i="273"/>
  <c r="EC66" i="273"/>
  <c r="EC67" i="273" s="1"/>
  <c r="EC3" i="289" s="1"/>
  <c r="EE135" i="273"/>
  <c r="ED138" i="273"/>
  <c r="EI37" i="273"/>
  <c r="EI37" i="288"/>
  <c r="EI19" i="273"/>
  <c r="EI20" i="273" s="1"/>
  <c r="EI56" i="273"/>
  <c r="EI12" i="288"/>
  <c r="EI47" i="273"/>
  <c r="EI48" i="273" s="1"/>
  <c r="EI51" i="273" s="1"/>
  <c r="EF22" i="285"/>
  <c r="EF13" i="285"/>
  <c r="EF13" i="265" s="1"/>
  <c r="EF81" i="280"/>
  <c r="EF82" i="280" s="1"/>
  <c r="EF106" i="280"/>
  <c r="EF107" i="280" s="1"/>
  <c r="EF109" i="280" s="1"/>
  <c r="EF156" i="273"/>
  <c r="EF155" i="273"/>
  <c r="EF41" i="278"/>
  <c r="EF42" i="278" s="1"/>
  <c r="EF139" i="273"/>
  <c r="EF12" i="278"/>
  <c r="EF13" i="278" s="1"/>
  <c r="EF25" i="278" s="1"/>
  <c r="EF134" i="273"/>
  <c r="EF56" i="288"/>
  <c r="EF33" i="278"/>
  <c r="EF20" i="278"/>
  <c r="EF21" i="278" s="1"/>
  <c r="EF26" i="278" s="1"/>
  <c r="EF145" i="273"/>
  <c r="EE4" i="265"/>
  <c r="EE4" i="288"/>
  <c r="EE4" i="275"/>
  <c r="EE4" i="282"/>
  <c r="EE4" i="273"/>
  <c r="EE4" i="278"/>
  <c r="EE4" i="280"/>
  <c r="EE4" i="286"/>
  <c r="EE4" i="285"/>
  <c r="ED19" i="278"/>
  <c r="EE140" i="273"/>
  <c r="EF144" i="273"/>
  <c r="EF38" i="273"/>
  <c r="EG39" i="273" s="1"/>
  <c r="EG41" i="273" s="1"/>
  <c r="EF15" i="286"/>
  <c r="EF100" i="273"/>
  <c r="EG101" i="273" s="1"/>
  <c r="EG59" i="273" s="1"/>
  <c r="EF20" i="282"/>
  <c r="EF49" i="280"/>
  <c r="EF76" i="288"/>
  <c r="EF77" i="288" s="1"/>
  <c r="EF79" i="288" s="1"/>
  <c r="BW19" i="282"/>
  <c r="BW21" i="282" s="1"/>
  <c r="EH40" i="278" l="1"/>
  <c r="EG80" i="278"/>
  <c r="EG12" i="289"/>
  <c r="EG13" i="289" s="1"/>
  <c r="EG20" i="289" s="1"/>
  <c r="EH127" i="273"/>
  <c r="EH128" i="273" s="1"/>
  <c r="EH21" i="289" s="1"/>
  <c r="EI40" i="278" s="1"/>
  <c r="EH2" i="289"/>
  <c r="EF43" i="278"/>
  <c r="EF83" i="278"/>
  <c r="EF74" i="278"/>
  <c r="EF70" i="278"/>
  <c r="EG48" i="278"/>
  <c r="EG69" i="278"/>
  <c r="EF20" i="275"/>
  <c r="EG17" i="275" s="1"/>
  <c r="EE71" i="278"/>
  <c r="EE75" i="278" s="1"/>
  <c r="EB54" i="278"/>
  <c r="ED54" i="278"/>
  <c r="BD52" i="278"/>
  <c r="BD55" i="278" s="1"/>
  <c r="BD76" i="278"/>
  <c r="BD77" i="278" s="1"/>
  <c r="BD31" i="265" s="1"/>
  <c r="EG24" i="280"/>
  <c r="EG59" i="278"/>
  <c r="EE62" i="278"/>
  <c r="EE53" i="278"/>
  <c r="EE49" i="278"/>
  <c r="EE50" i="278" s="1"/>
  <c r="EC50" i="288"/>
  <c r="EC51" i="288" s="1"/>
  <c r="EC54" i="288" s="1"/>
  <c r="EC57" i="288" s="1"/>
  <c r="EC64" i="288" s="1"/>
  <c r="ED157" i="273"/>
  <c r="EF85" i="280"/>
  <c r="EF25" i="280"/>
  <c r="EF26" i="280" s="1"/>
  <c r="EF29" i="280" s="1"/>
  <c r="EG138" i="280"/>
  <c r="EG67" i="280"/>
  <c r="EG84" i="282"/>
  <c r="EG38" i="288"/>
  <c r="EG43" i="286"/>
  <c r="EG79" i="273"/>
  <c r="EH80" i="273" s="1"/>
  <c r="EH58" i="273" s="1"/>
  <c r="EG26" i="282"/>
  <c r="EG32" i="286"/>
  <c r="EG57" i="273"/>
  <c r="EG55" i="288"/>
  <c r="EG13" i="288"/>
  <c r="EG18" i="285"/>
  <c r="EG73" i="282"/>
  <c r="EG61" i="288"/>
  <c r="EG20" i="286"/>
  <c r="EG15" i="275"/>
  <c r="EG20" i="275" s="1"/>
  <c r="EH17" i="275" s="1"/>
  <c r="EG42" i="273"/>
  <c r="EG4" i="289" s="1"/>
  <c r="EG52" i="273"/>
  <c r="EE19" i="278"/>
  <c r="EF140" i="273"/>
  <c r="EF27" i="278"/>
  <c r="EF32" i="278" s="1"/>
  <c r="EF34" i="278" s="1"/>
  <c r="EF10" i="265"/>
  <c r="EI24" i="273"/>
  <c r="EI25" i="273" s="1"/>
  <c r="EI151" i="273"/>
  <c r="EC3" i="286"/>
  <c r="EC3" i="273"/>
  <c r="EC3" i="288"/>
  <c r="EC3" i="265"/>
  <c r="EC3" i="285"/>
  <c r="EC3" i="278"/>
  <c r="EC3" i="282"/>
  <c r="EC50" i="273"/>
  <c r="EC3" i="275"/>
  <c r="EC3" i="280"/>
  <c r="EG13" i="285"/>
  <c r="EG13" i="265" s="1"/>
  <c r="EG22" i="285"/>
  <c r="EG49" i="280"/>
  <c r="EG76" i="288"/>
  <c r="EG77" i="288" s="1"/>
  <c r="EG79" i="288" s="1"/>
  <c r="EG155" i="273"/>
  <c r="EG20" i="278"/>
  <c r="EG21" i="278" s="1"/>
  <c r="EG26" i="278" s="1"/>
  <c r="EG134" i="273"/>
  <c r="EG33" i="278"/>
  <c r="EG145" i="273"/>
  <c r="EG12" i="278"/>
  <c r="EG13" i="278" s="1"/>
  <c r="EG25" i="278" s="1"/>
  <c r="EG139" i="273"/>
  <c r="EG56" i="288"/>
  <c r="EG41" i="278"/>
  <c r="EG42" i="278" s="1"/>
  <c r="EB42" i="282"/>
  <c r="EB14" i="265"/>
  <c r="BW30" i="282"/>
  <c r="BW31" i="282" s="1"/>
  <c r="BX28" i="282" s="1"/>
  <c r="BW43" i="282"/>
  <c r="EF135" i="273"/>
  <c r="EE138" i="273"/>
  <c r="ED66" i="273"/>
  <c r="ED67" i="273" s="1"/>
  <c r="ED3" i="289" s="1"/>
  <c r="EE60" i="273"/>
  <c r="EG38" i="273"/>
  <c r="EH39" i="273" s="1"/>
  <c r="EH41" i="273" s="1"/>
  <c r="EG144" i="273"/>
  <c r="EG20" i="282"/>
  <c r="EG15" i="286"/>
  <c r="EG100" i="273"/>
  <c r="EH101" i="273" s="1"/>
  <c r="EH59" i="273" s="1"/>
  <c r="EG81" i="280"/>
  <c r="EG82" i="280" s="1"/>
  <c r="EG106" i="280"/>
  <c r="EG107" i="280" s="1"/>
  <c r="EG109" i="280" s="1"/>
  <c r="EG156" i="273"/>
  <c r="EE9" i="265"/>
  <c r="EE11" i="265" s="1"/>
  <c r="ED59" i="265"/>
  <c r="ED60" i="265" s="1"/>
  <c r="EE20" i="285"/>
  <c r="EE23" i="285" s="1"/>
  <c r="EH42" i="288"/>
  <c r="EH96" i="273"/>
  <c r="EH97" i="273" s="1"/>
  <c r="EH2" i="282"/>
  <c r="EH2" i="285"/>
  <c r="EH122" i="273"/>
  <c r="EH123" i="273" s="1"/>
  <c r="EH17" i="280" s="1"/>
  <c r="EH152" i="273"/>
  <c r="EH153" i="273" s="1"/>
  <c r="EH18" i="288"/>
  <c r="EH2" i="280"/>
  <c r="EH2" i="288"/>
  <c r="EH75" i="273"/>
  <c r="EH76" i="273" s="1"/>
  <c r="EH2" i="278"/>
  <c r="EH2" i="286"/>
  <c r="EH90" i="273"/>
  <c r="EH91" i="273" s="1"/>
  <c r="EH111" i="273"/>
  <c r="EH112" i="273" s="1"/>
  <c r="EH11" i="285" s="1"/>
  <c r="EH12" i="285" s="1"/>
  <c r="EH32" i="273"/>
  <c r="EH33" i="273" s="1"/>
  <c r="EH2" i="265"/>
  <c r="EH2" i="275"/>
  <c r="EH2" i="273"/>
  <c r="EJ56" i="273"/>
  <c r="EJ47" i="273"/>
  <c r="EJ48" i="273" s="1"/>
  <c r="EJ51" i="273" s="1"/>
  <c r="EJ37" i="273"/>
  <c r="EJ12" i="288"/>
  <c r="EJ19" i="273"/>
  <c r="EJ20" i="273" s="1"/>
  <c r="EJ37" i="288"/>
  <c r="EK5" i="288"/>
  <c r="EK5" i="273"/>
  <c r="EK5" i="285"/>
  <c r="EK5" i="265"/>
  <c r="EK5" i="280"/>
  <c r="EK5" i="275"/>
  <c r="EL10" i="273"/>
  <c r="EK5" i="282"/>
  <c r="EK13" i="273"/>
  <c r="EK14" i="273" s="1"/>
  <c r="EK5" i="278"/>
  <c r="EK5" i="286"/>
  <c r="EF4" i="265"/>
  <c r="EF4" i="278"/>
  <c r="EF4" i="285"/>
  <c r="EF4" i="280"/>
  <c r="EF4" i="275"/>
  <c r="EF4" i="282"/>
  <c r="EF4" i="273"/>
  <c r="EF4" i="288"/>
  <c r="EF4" i="286"/>
  <c r="EE11" i="278"/>
  <c r="EF146" i="273"/>
  <c r="EI127" i="273" l="1"/>
  <c r="EI128" i="273" s="1"/>
  <c r="EI21" i="289" s="1"/>
  <c r="EJ40" i="278" s="1"/>
  <c r="EI2" i="289"/>
  <c r="EH80" i="278"/>
  <c r="EH12" i="289"/>
  <c r="EH13" i="289" s="1"/>
  <c r="EH20" i="289" s="1"/>
  <c r="EG27" i="278"/>
  <c r="EG32" i="278" s="1"/>
  <c r="EG34" i="278" s="1"/>
  <c r="EG62" i="278" s="1"/>
  <c r="EG43" i="278"/>
  <c r="EG83" i="278"/>
  <c r="EG74" i="278"/>
  <c r="EG70" i="278"/>
  <c r="EG71" i="278" s="1"/>
  <c r="EG75" i="278" s="1"/>
  <c r="BD84" i="278"/>
  <c r="BD85" i="278" s="1"/>
  <c r="EH48" i="278"/>
  <c r="EH69" i="278"/>
  <c r="EE54" i="278"/>
  <c r="BD63" i="278"/>
  <c r="BD64" i="278" s="1"/>
  <c r="BD30" i="265"/>
  <c r="EF71" i="278"/>
  <c r="EF75" i="278" s="1"/>
  <c r="EH24" i="280"/>
  <c r="EH59" i="278"/>
  <c r="EG53" i="278"/>
  <c r="EF62" i="278"/>
  <c r="EF49" i="278"/>
  <c r="EF50" i="278" s="1"/>
  <c r="EF53" i="278"/>
  <c r="EE157" i="273"/>
  <c r="ED50" i="288"/>
  <c r="ED51" i="288" s="1"/>
  <c r="ED54" i="288" s="1"/>
  <c r="ED57" i="288" s="1"/>
  <c r="ED64" i="288" s="1"/>
  <c r="EG85" i="280"/>
  <c r="EG25" i="280"/>
  <c r="EG26" i="280" s="1"/>
  <c r="EG29" i="280" s="1"/>
  <c r="EK37" i="288"/>
  <c r="EK12" i="288"/>
  <c r="EK19" i="273"/>
  <c r="EK20" i="273" s="1"/>
  <c r="EK37" i="273"/>
  <c r="EK56" i="273"/>
  <c r="EK47" i="273"/>
  <c r="EK48" i="273" s="1"/>
  <c r="EK51" i="273" s="1"/>
  <c r="EL5" i="282"/>
  <c r="EL5" i="265"/>
  <c r="EL5" i="275"/>
  <c r="EL5" i="280"/>
  <c r="EL5" i="278"/>
  <c r="EM10" i="273"/>
  <c r="EL5" i="285"/>
  <c r="EL13" i="273"/>
  <c r="EL14" i="273" s="1"/>
  <c r="EL5" i="288"/>
  <c r="EL5" i="286"/>
  <c r="EL5" i="273"/>
  <c r="EH20" i="282"/>
  <c r="EH15" i="286"/>
  <c r="EH100" i="273"/>
  <c r="EI101" i="273" s="1"/>
  <c r="EI59" i="273" s="1"/>
  <c r="EH49" i="280"/>
  <c r="EH76" i="288"/>
  <c r="EH77" i="288" s="1"/>
  <c r="EH79" i="288" s="1"/>
  <c r="EE42" i="282"/>
  <c r="EE14" i="265"/>
  <c r="EH22" i="285"/>
  <c r="EH13" i="285"/>
  <c r="EH13" i="265" s="1"/>
  <c r="EH81" i="280"/>
  <c r="EH82" i="280" s="1"/>
  <c r="EH106" i="280"/>
  <c r="EH107" i="280" s="1"/>
  <c r="EH109" i="280" s="1"/>
  <c r="EH156" i="273"/>
  <c r="EH20" i="278"/>
  <c r="EH21" i="278" s="1"/>
  <c r="EH26" i="278" s="1"/>
  <c r="EH145" i="273"/>
  <c r="EH56" i="288"/>
  <c r="EH33" i="278"/>
  <c r="EH155" i="273"/>
  <c r="EH12" i="278"/>
  <c r="EH13" i="278" s="1"/>
  <c r="EH25" i="278" s="1"/>
  <c r="EH134" i="273"/>
  <c r="EH41" i="278"/>
  <c r="EH42" i="278" s="1"/>
  <c r="EH139" i="273"/>
  <c r="EE59" i="265"/>
  <c r="EE60" i="265" s="1"/>
  <c r="EF20" i="285"/>
  <c r="EF23" i="285" s="1"/>
  <c r="ED3" i="280"/>
  <c r="ED3" i="288"/>
  <c r="ED3" i="282"/>
  <c r="ED3" i="265"/>
  <c r="ED3" i="275"/>
  <c r="ED3" i="273"/>
  <c r="ED3" i="285"/>
  <c r="ED3" i="286"/>
  <c r="ED50" i="273"/>
  <c r="ED3" i="278"/>
  <c r="EF138" i="273"/>
  <c r="EG135" i="273"/>
  <c r="EG10" i="265"/>
  <c r="EI96" i="273"/>
  <c r="EI97" i="273" s="1"/>
  <c r="EI90" i="273"/>
  <c r="EI91" i="273" s="1"/>
  <c r="EI2" i="275"/>
  <c r="EI2" i="282"/>
  <c r="EI152" i="273"/>
  <c r="EI153" i="273" s="1"/>
  <c r="EI18" i="288"/>
  <c r="EI32" i="273"/>
  <c r="EI33" i="273" s="1"/>
  <c r="EI2" i="265"/>
  <c r="EI2" i="273"/>
  <c r="EI2" i="280"/>
  <c r="EI122" i="273"/>
  <c r="EI123" i="273" s="1"/>
  <c r="EI17" i="280" s="1"/>
  <c r="EI42" i="288"/>
  <c r="EI2" i="285"/>
  <c r="EI2" i="288"/>
  <c r="EI111" i="273"/>
  <c r="EI112" i="273" s="1"/>
  <c r="EI11" i="285" s="1"/>
  <c r="EI12" i="285" s="1"/>
  <c r="EI75" i="273"/>
  <c r="EI76" i="273" s="1"/>
  <c r="EI2" i="286"/>
  <c r="EI2" i="278"/>
  <c r="EG140" i="273"/>
  <c r="EF19" i="278"/>
  <c r="EG4" i="288"/>
  <c r="EG4" i="286"/>
  <c r="EG4" i="265"/>
  <c r="EG4" i="278"/>
  <c r="EG4" i="285"/>
  <c r="EG4" i="280"/>
  <c r="EG4" i="275"/>
  <c r="EG4" i="282"/>
  <c r="EG4" i="273"/>
  <c r="EG146" i="273"/>
  <c r="EF11" i="278"/>
  <c r="EJ24" i="273"/>
  <c r="EJ25" i="273" s="1"/>
  <c r="EJ151" i="273"/>
  <c r="EH144" i="273"/>
  <c r="EH38" i="273"/>
  <c r="EI39" i="273" s="1"/>
  <c r="EI41" i="273" s="1"/>
  <c r="EH138" i="280"/>
  <c r="EH67" i="280"/>
  <c r="EH26" i="282"/>
  <c r="EH13" i="288"/>
  <c r="EH18" i="285"/>
  <c r="EH55" i="288"/>
  <c r="EH32" i="286"/>
  <c r="EH15" i="275"/>
  <c r="EH20" i="275" s="1"/>
  <c r="EI17" i="275" s="1"/>
  <c r="EH73" i="282"/>
  <c r="EH61" i="288"/>
  <c r="EH43" i="286"/>
  <c r="EH57" i="273"/>
  <c r="EH84" i="282"/>
  <c r="EH38" i="288"/>
  <c r="EH20" i="286"/>
  <c r="EH79" i="273"/>
  <c r="EI80" i="273" s="1"/>
  <c r="EI58" i="273" s="1"/>
  <c r="EH52" i="273"/>
  <c r="EH42" i="273"/>
  <c r="EH4" i="289" s="1"/>
  <c r="EE66" i="273"/>
  <c r="EE67" i="273" s="1"/>
  <c r="EE3" i="289" s="1"/>
  <c r="EF60" i="273"/>
  <c r="BX19" i="282"/>
  <c r="BX21" i="282" s="1"/>
  <c r="EF9" i="265"/>
  <c r="EF11" i="265" s="1"/>
  <c r="EJ127" i="273" l="1"/>
  <c r="EJ128" i="273" s="1"/>
  <c r="EJ21" i="289" s="1"/>
  <c r="EJ2" i="289"/>
  <c r="EI80" i="278"/>
  <c r="EI12" i="289"/>
  <c r="EI13" i="289" s="1"/>
  <c r="EI20" i="289" s="1"/>
  <c r="EG9" i="265"/>
  <c r="EG11" i="265" s="1"/>
  <c r="EG49" i="278"/>
  <c r="EG50" i="278" s="1"/>
  <c r="EG54" i="278" s="1"/>
  <c r="BE82" i="278"/>
  <c r="BE73" i="278" s="1"/>
  <c r="BD69" i="265"/>
  <c r="EI48" i="278"/>
  <c r="EI69" i="278"/>
  <c r="EH43" i="278"/>
  <c r="EH83" i="278"/>
  <c r="EH74" i="278"/>
  <c r="EH70" i="278"/>
  <c r="BD64" i="265"/>
  <c r="BE61" i="278"/>
  <c r="EF54" i="278"/>
  <c r="EI24" i="280"/>
  <c r="EI59" i="278"/>
  <c r="EF157" i="273"/>
  <c r="EE50" i="288"/>
  <c r="EE51" i="288" s="1"/>
  <c r="EE54" i="288" s="1"/>
  <c r="EE57" i="288" s="1"/>
  <c r="EE64" i="288" s="1"/>
  <c r="EH27" i="278"/>
  <c r="EH32" i="278" s="1"/>
  <c r="EH34" i="278" s="1"/>
  <c r="EH85" i="280"/>
  <c r="EH25" i="280"/>
  <c r="EH26" i="280" s="1"/>
  <c r="EH29" i="280" s="1"/>
  <c r="EI138" i="280"/>
  <c r="EI67" i="280"/>
  <c r="EI73" i="282"/>
  <c r="EI55" i="288"/>
  <c r="EI13" i="288"/>
  <c r="EI18" i="285"/>
  <c r="EI26" i="282"/>
  <c r="EI32" i="286"/>
  <c r="EI57" i="273"/>
  <c r="EI84" i="282"/>
  <c r="EI38" i="288"/>
  <c r="EI43" i="286"/>
  <c r="EI79" i="273"/>
  <c r="EJ80" i="273" s="1"/>
  <c r="EJ58" i="273" s="1"/>
  <c r="EI61" i="288"/>
  <c r="EI20" i="286"/>
  <c r="EI15" i="275"/>
  <c r="EI20" i="275" s="1"/>
  <c r="EJ17" i="275" s="1"/>
  <c r="BX30" i="282"/>
  <c r="BX31" i="282" s="1"/>
  <c r="BY28" i="282" s="1"/>
  <c r="BX43" i="282"/>
  <c r="EG60" i="273"/>
  <c r="EF66" i="273"/>
  <c r="EF67" i="273" s="1"/>
  <c r="EF3" i="289" s="1"/>
  <c r="EH4" i="282"/>
  <c r="EH4" i="273"/>
  <c r="EH4" i="288"/>
  <c r="EH4" i="286"/>
  <c r="EH4" i="265"/>
  <c r="EH4" i="278"/>
  <c r="EH4" i="285"/>
  <c r="EH4" i="280"/>
  <c r="EH4" i="275"/>
  <c r="EI42" i="273"/>
  <c r="EI4" i="289" s="1"/>
  <c r="EI52" i="273"/>
  <c r="EI13" i="285"/>
  <c r="EI13" i="265" s="1"/>
  <c r="EI22" i="285"/>
  <c r="EI49" i="280"/>
  <c r="EI76" i="288"/>
  <c r="EI77" i="288" s="1"/>
  <c r="EI79" i="288" s="1"/>
  <c r="EI38" i="273"/>
  <c r="EJ39" i="273" s="1"/>
  <c r="EJ41" i="273" s="1"/>
  <c r="EI144" i="273"/>
  <c r="EI81" i="280"/>
  <c r="EI82" i="280" s="1"/>
  <c r="EI106" i="280"/>
  <c r="EI107" i="280" s="1"/>
  <c r="EI109" i="280" s="1"/>
  <c r="EI156" i="273"/>
  <c r="EI12" i="278"/>
  <c r="EI13" i="278" s="1"/>
  <c r="EI25" i="278" s="1"/>
  <c r="EI139" i="273"/>
  <c r="EI56" i="288"/>
  <c r="EI41" i="278"/>
  <c r="EI42" i="278" s="1"/>
  <c r="EI155" i="273"/>
  <c r="EI20" i="278"/>
  <c r="EI21" i="278" s="1"/>
  <c r="EI26" i="278" s="1"/>
  <c r="EI134" i="273"/>
  <c r="EI33" i="278"/>
  <c r="EI145" i="273"/>
  <c r="EH135" i="273"/>
  <c r="EG138" i="273"/>
  <c r="EF59" i="265"/>
  <c r="EF60" i="265" s="1"/>
  <c r="EG20" i="285"/>
  <c r="EG23" i="285" s="1"/>
  <c r="EL19" i="273"/>
  <c r="EL20" i="273" s="1"/>
  <c r="EL37" i="288"/>
  <c r="EL12" i="288"/>
  <c r="EL56" i="273"/>
  <c r="EL47" i="273"/>
  <c r="EL48" i="273" s="1"/>
  <c r="EL51" i="273" s="1"/>
  <c r="EL37" i="273"/>
  <c r="EN10" i="273"/>
  <c r="EM5" i="282"/>
  <c r="EM13" i="273"/>
  <c r="EM14" i="273" s="1"/>
  <c r="EM5" i="278"/>
  <c r="EM5" i="288"/>
  <c r="EM5" i="280"/>
  <c r="EM5" i="285"/>
  <c r="EM5" i="273"/>
  <c r="EM5" i="265"/>
  <c r="EM5" i="275"/>
  <c r="EM5" i="286"/>
  <c r="EF42" i="282"/>
  <c r="EF14" i="265"/>
  <c r="EE3" i="265"/>
  <c r="EE3" i="285"/>
  <c r="EE3" i="273"/>
  <c r="EE3" i="275"/>
  <c r="EE3" i="282"/>
  <c r="EE3" i="280"/>
  <c r="EE3" i="278"/>
  <c r="EE3" i="286"/>
  <c r="EE50" i="273"/>
  <c r="EE3" i="288"/>
  <c r="EJ42" i="288"/>
  <c r="EJ96" i="273"/>
  <c r="EJ97" i="273" s="1"/>
  <c r="EJ2" i="288"/>
  <c r="EJ2" i="273"/>
  <c r="EJ122" i="273"/>
  <c r="EJ123" i="273" s="1"/>
  <c r="EJ17" i="280" s="1"/>
  <c r="EJ152" i="273"/>
  <c r="EJ153" i="273" s="1"/>
  <c r="EJ18" i="288"/>
  <c r="EJ2" i="275"/>
  <c r="EJ2" i="282"/>
  <c r="EJ75" i="273"/>
  <c r="EJ76" i="273" s="1"/>
  <c r="EJ2" i="286"/>
  <c r="EJ2" i="278"/>
  <c r="EJ90" i="273"/>
  <c r="EJ91" i="273" s="1"/>
  <c r="EJ111" i="273"/>
  <c r="EJ112" i="273" s="1"/>
  <c r="EJ11" i="285" s="1"/>
  <c r="EJ12" i="285" s="1"/>
  <c r="EJ32" i="273"/>
  <c r="EJ33" i="273" s="1"/>
  <c r="EJ2" i="265"/>
  <c r="EJ2" i="285"/>
  <c r="EJ2" i="280"/>
  <c r="EH146" i="273"/>
  <c r="EG11" i="278"/>
  <c r="EG19" i="278"/>
  <c r="EH140" i="273"/>
  <c r="EI20" i="282"/>
  <c r="EI15" i="286"/>
  <c r="EI100" i="273"/>
  <c r="EJ101" i="273" s="1"/>
  <c r="EJ59" i="273" s="1"/>
  <c r="EH10" i="265"/>
  <c r="EK24" i="273"/>
  <c r="EK25" i="273" s="1"/>
  <c r="EK151" i="273"/>
  <c r="EG14" i="265" l="1"/>
  <c r="EG42" i="282"/>
  <c r="EK127" i="273"/>
  <c r="EK128" i="273" s="1"/>
  <c r="EK21" i="289" s="1"/>
  <c r="EK2" i="289"/>
  <c r="EJ80" i="278"/>
  <c r="EJ12" i="289"/>
  <c r="EJ13" i="289" s="1"/>
  <c r="EJ20" i="289" s="1"/>
  <c r="EK40" i="278" s="1"/>
  <c r="EJ48" i="278"/>
  <c r="EJ69" i="278"/>
  <c r="EI43" i="278"/>
  <c r="EI10" i="265" s="1"/>
  <c r="EI83" i="278"/>
  <c r="EI74" i="278"/>
  <c r="EI70" i="278"/>
  <c r="BE52" i="278"/>
  <c r="BE55" i="278" s="1"/>
  <c r="BE76" i="278"/>
  <c r="BE77" i="278" s="1"/>
  <c r="BE31" i="265" s="1"/>
  <c r="EH71" i="278"/>
  <c r="EH75" i="278" s="1"/>
  <c r="EJ24" i="280"/>
  <c r="EJ59" i="278"/>
  <c r="EH9" i="265"/>
  <c r="EH62" i="278"/>
  <c r="EH53" i="278"/>
  <c r="EH49" i="278"/>
  <c r="EH50" i="278" s="1"/>
  <c r="EG157" i="273"/>
  <c r="EF50" i="288"/>
  <c r="EF51" i="288" s="1"/>
  <c r="EF54" i="288" s="1"/>
  <c r="EF57" i="288" s="1"/>
  <c r="EF64" i="288" s="1"/>
  <c r="EI85" i="280"/>
  <c r="EI25" i="280"/>
  <c r="EI26" i="280" s="1"/>
  <c r="EI29" i="280" s="1"/>
  <c r="EH11" i="265"/>
  <c r="EH14" i="265" s="1"/>
  <c r="EI27" i="278"/>
  <c r="EI32" i="278" s="1"/>
  <c r="EI34" i="278" s="1"/>
  <c r="EK96" i="273"/>
  <c r="EK97" i="273" s="1"/>
  <c r="EK90" i="273"/>
  <c r="EK91" i="273" s="1"/>
  <c r="EK2" i="275"/>
  <c r="EK2" i="288"/>
  <c r="EK152" i="273"/>
  <c r="EK153" i="273" s="1"/>
  <c r="EK18" i="288"/>
  <c r="EK2" i="286"/>
  <c r="EK2" i="280"/>
  <c r="EK122" i="273"/>
  <c r="EK123" i="273" s="1"/>
  <c r="EK17" i="280" s="1"/>
  <c r="EK42" i="288"/>
  <c r="EK2" i="285"/>
  <c r="EK2" i="282"/>
  <c r="EK111" i="273"/>
  <c r="EK112" i="273" s="1"/>
  <c r="EK11" i="285" s="1"/>
  <c r="EK12" i="285" s="1"/>
  <c r="EK75" i="273"/>
  <c r="EK32" i="273"/>
  <c r="EK33" i="273" s="1"/>
  <c r="EK2" i="265"/>
  <c r="EK2" i="273"/>
  <c r="EK2" i="278"/>
  <c r="EJ138" i="280"/>
  <c r="EJ67" i="280"/>
  <c r="EJ73" i="282"/>
  <c r="EJ61" i="288"/>
  <c r="EJ20" i="286"/>
  <c r="EJ79" i="273"/>
  <c r="EK80" i="273" s="1"/>
  <c r="EK58" i="273" s="1"/>
  <c r="EJ55" i="288"/>
  <c r="EJ13" i="288"/>
  <c r="EJ18" i="285"/>
  <c r="EJ26" i="282"/>
  <c r="EJ32" i="286"/>
  <c r="EJ15" i="275"/>
  <c r="EJ20" i="275" s="1"/>
  <c r="EK17" i="275" s="1"/>
  <c r="EJ84" i="282"/>
  <c r="EJ38" i="288"/>
  <c r="EJ43" i="286"/>
  <c r="EJ57" i="273"/>
  <c r="EH11" i="278"/>
  <c r="EI146" i="273"/>
  <c r="EH42" i="282"/>
  <c r="EI140" i="273"/>
  <c r="EH19" i="278"/>
  <c r="EJ13" i="285"/>
  <c r="EJ13" i="265" s="1"/>
  <c r="EJ22" i="285"/>
  <c r="EK76" i="273"/>
  <c r="EJ81" i="280"/>
  <c r="EJ82" i="280" s="1"/>
  <c r="EJ106" i="280"/>
  <c r="EJ107" i="280" s="1"/>
  <c r="EJ109" i="280" s="1"/>
  <c r="EJ156" i="273"/>
  <c r="EJ155" i="273"/>
  <c r="EJ33" i="278"/>
  <c r="EJ56" i="288"/>
  <c r="EJ12" i="278"/>
  <c r="EJ13" i="278" s="1"/>
  <c r="EJ25" i="278" s="1"/>
  <c r="EJ134" i="273"/>
  <c r="EJ41" i="278"/>
  <c r="EJ42" i="278" s="1"/>
  <c r="EJ139" i="273"/>
  <c r="EJ20" i="278"/>
  <c r="EJ21" i="278" s="1"/>
  <c r="EJ26" i="278" s="1"/>
  <c r="EJ145" i="273"/>
  <c r="EI135" i="273"/>
  <c r="EH138" i="273"/>
  <c r="EJ42" i="273"/>
  <c r="EJ4" i="289" s="1"/>
  <c r="EJ52" i="273"/>
  <c r="EI4" i="275"/>
  <c r="EI4" i="280"/>
  <c r="EI4" i="265"/>
  <c r="EI4" i="286"/>
  <c r="EI4" i="285"/>
  <c r="EI4" i="273"/>
  <c r="EI4" i="288"/>
  <c r="EI4" i="278"/>
  <c r="EI4" i="282"/>
  <c r="EG66" i="273"/>
  <c r="EG67" i="273" s="1"/>
  <c r="EG3" i="289" s="1"/>
  <c r="EH60" i="273"/>
  <c r="EJ144" i="273"/>
  <c r="EJ38" i="273"/>
  <c r="EK39" i="273" s="1"/>
  <c r="EK41" i="273" s="1"/>
  <c r="EJ15" i="286"/>
  <c r="EJ100" i="273"/>
  <c r="EK101" i="273" s="1"/>
  <c r="EK59" i="273" s="1"/>
  <c r="EJ20" i="282"/>
  <c r="EJ49" i="280"/>
  <c r="EJ76" i="288"/>
  <c r="EJ77" i="288" s="1"/>
  <c r="EJ79" i="288" s="1"/>
  <c r="EM37" i="288"/>
  <c r="EM12" i="288"/>
  <c r="EM19" i="273"/>
  <c r="EM20" i="273" s="1"/>
  <c r="EM37" i="273"/>
  <c r="EM56" i="273"/>
  <c r="EM47" i="273"/>
  <c r="EM48" i="273" s="1"/>
  <c r="EM51" i="273" s="1"/>
  <c r="EN13" i="273"/>
  <c r="EN14" i="273" s="1"/>
  <c r="EN5" i="275"/>
  <c r="EN5" i="282"/>
  <c r="EN5" i="288"/>
  <c r="EO10" i="273"/>
  <c r="EN5" i="285"/>
  <c r="EN5" i="286"/>
  <c r="EN5" i="273"/>
  <c r="EN5" i="265"/>
  <c r="EN5" i="280"/>
  <c r="EN5" i="278"/>
  <c r="EL24" i="273"/>
  <c r="EL25" i="273" s="1"/>
  <c r="EL151" i="273"/>
  <c r="EG59" i="265"/>
  <c r="EG60" i="265" s="1"/>
  <c r="EH20" i="285"/>
  <c r="EH23" i="285" s="1"/>
  <c r="EF50" i="273"/>
  <c r="EF3" i="275"/>
  <c r="EF3" i="273"/>
  <c r="EF3" i="286"/>
  <c r="EF3" i="278"/>
  <c r="EF3" i="288"/>
  <c r="EF3" i="285"/>
  <c r="EF3" i="280"/>
  <c r="EF3" i="282"/>
  <c r="EF3" i="265"/>
  <c r="BY19" i="282"/>
  <c r="BY21" i="282" s="1"/>
  <c r="EL40" i="278" l="1"/>
  <c r="EL127" i="273"/>
  <c r="EL128" i="273" s="1"/>
  <c r="EL21" i="289" s="1"/>
  <c r="EM40" i="278" s="1"/>
  <c r="EL2" i="289"/>
  <c r="EK80" i="278"/>
  <c r="EK12" i="289"/>
  <c r="EK13" i="289" s="1"/>
  <c r="EK20" i="289" s="1"/>
  <c r="EJ43" i="278"/>
  <c r="EJ10" i="265" s="1"/>
  <c r="EJ83" i="278"/>
  <c r="EJ74" i="278"/>
  <c r="EJ70" i="278"/>
  <c r="EK48" i="278"/>
  <c r="EK69" i="278"/>
  <c r="BE84" i="278"/>
  <c r="BE85" i="278" s="1"/>
  <c r="EI71" i="278"/>
  <c r="EI75" i="278" s="1"/>
  <c r="EH54" i="278"/>
  <c r="BE30" i="265"/>
  <c r="BE63" i="278"/>
  <c r="BE64" i="278" s="1"/>
  <c r="EK24" i="280"/>
  <c r="EK59" i="278"/>
  <c r="EI9" i="265"/>
  <c r="EI11" i="265" s="1"/>
  <c r="EI42" i="282" s="1"/>
  <c r="EI62" i="278"/>
  <c r="EI53" i="278"/>
  <c r="EI49" i="278"/>
  <c r="EI50" i="278" s="1"/>
  <c r="EH157" i="273"/>
  <c r="EG50" i="288"/>
  <c r="EG51" i="288" s="1"/>
  <c r="EG54" i="288" s="1"/>
  <c r="EG57" i="288" s="1"/>
  <c r="EG64" i="288" s="1"/>
  <c r="EJ85" i="280"/>
  <c r="EJ25" i="280"/>
  <c r="EJ26" i="280" s="1"/>
  <c r="EJ29" i="280" s="1"/>
  <c r="EL96" i="273"/>
  <c r="EL97" i="273" s="1"/>
  <c r="EL2" i="288"/>
  <c r="EL2" i="273"/>
  <c r="EL42" i="288"/>
  <c r="EL90" i="273"/>
  <c r="EL91" i="273" s="1"/>
  <c r="EL111" i="273"/>
  <c r="EL112" i="273" s="1"/>
  <c r="EL11" i="285" s="1"/>
  <c r="EL12" i="285" s="1"/>
  <c r="EL32" i="273"/>
  <c r="EL33" i="273" s="1"/>
  <c r="EL2" i="265"/>
  <c r="EL2" i="285"/>
  <c r="EL2" i="280"/>
  <c r="EL122" i="273"/>
  <c r="EL123" i="273" s="1"/>
  <c r="EL17" i="280" s="1"/>
  <c r="EL152" i="273"/>
  <c r="EL153" i="273" s="1"/>
  <c r="EL75" i="273"/>
  <c r="EL76" i="273" s="1"/>
  <c r="EL2" i="286"/>
  <c r="EL2" i="278"/>
  <c r="EL18" i="288"/>
  <c r="EL2" i="275"/>
  <c r="EL2" i="282"/>
  <c r="EO5" i="286"/>
  <c r="EP10" i="273"/>
  <c r="EO5" i="282"/>
  <c r="EO5" i="275"/>
  <c r="EO5" i="280"/>
  <c r="EO13" i="273"/>
  <c r="EO14" i="273" s="1"/>
  <c r="EO5" i="278"/>
  <c r="EO5" i="288"/>
  <c r="EO5" i="273"/>
  <c r="EO5" i="285"/>
  <c r="EO5" i="265"/>
  <c r="EN37" i="273"/>
  <c r="EN56" i="273"/>
  <c r="EN47" i="273"/>
  <c r="EN48" i="273" s="1"/>
  <c r="EN51" i="273" s="1"/>
  <c r="EN37" i="288"/>
  <c r="EN12" i="288"/>
  <c r="EN19" i="273"/>
  <c r="EN20" i="273" s="1"/>
  <c r="EM24" i="273"/>
  <c r="EM25" i="273" s="1"/>
  <c r="EM151" i="273"/>
  <c r="EG3" i="286"/>
  <c r="EG3" i="285"/>
  <c r="EG50" i="273"/>
  <c r="EG3" i="280"/>
  <c r="EG3" i="282"/>
  <c r="EG3" i="288"/>
  <c r="EG3" i="273"/>
  <c r="EG3" i="265"/>
  <c r="EG3" i="278"/>
  <c r="EG3" i="275"/>
  <c r="EI138" i="273"/>
  <c r="EJ135" i="273"/>
  <c r="EJ27" i="278"/>
  <c r="EJ32" i="278" s="1"/>
  <c r="EJ34" i="278" s="1"/>
  <c r="EJ140" i="273"/>
  <c r="EI19" i="278"/>
  <c r="EK100" i="273"/>
  <c r="EL101" i="273" s="1"/>
  <c r="EL59" i="273" s="1"/>
  <c r="EK20" i="282"/>
  <c r="EK15" i="286"/>
  <c r="BY30" i="282"/>
  <c r="BY31" i="282" s="1"/>
  <c r="BZ28" i="282" s="1"/>
  <c r="BY43" i="282"/>
  <c r="EH59" i="265"/>
  <c r="EH60" i="265" s="1"/>
  <c r="EI20" i="285"/>
  <c r="EI23" i="285" s="1"/>
  <c r="EK42" i="273"/>
  <c r="EK4" i="289" s="1"/>
  <c r="EK52" i="273"/>
  <c r="EH66" i="273"/>
  <c r="EH67" i="273" s="1"/>
  <c r="EH3" i="289" s="1"/>
  <c r="EI60" i="273"/>
  <c r="EJ4" i="278"/>
  <c r="EJ4" i="273"/>
  <c r="EJ4" i="286"/>
  <c r="EJ4" i="280"/>
  <c r="EJ4" i="288"/>
  <c r="EJ4" i="285"/>
  <c r="EJ4" i="265"/>
  <c r="EJ4" i="282"/>
  <c r="EJ4" i="275"/>
  <c r="EK138" i="280"/>
  <c r="EK67" i="280"/>
  <c r="EK61" i="288"/>
  <c r="EK20" i="286"/>
  <c r="EK15" i="275"/>
  <c r="EK20" i="275" s="1"/>
  <c r="EL17" i="275" s="1"/>
  <c r="EK26" i="282"/>
  <c r="EK38" i="288"/>
  <c r="EK43" i="286"/>
  <c r="EK79" i="273"/>
  <c r="EL80" i="273" s="1"/>
  <c r="EL58" i="273" s="1"/>
  <c r="EK84" i="282"/>
  <c r="EK32" i="286"/>
  <c r="EK57" i="273"/>
  <c r="EK73" i="282"/>
  <c r="EK55" i="288"/>
  <c r="EK13" i="288"/>
  <c r="EK18" i="285"/>
  <c r="EJ146" i="273"/>
  <c r="EI11" i="278"/>
  <c r="EK144" i="273"/>
  <c r="EK38" i="273"/>
  <c r="EL39" i="273" s="1"/>
  <c r="EL41" i="273" s="1"/>
  <c r="EK22" i="285"/>
  <c r="EK13" i="285"/>
  <c r="EK13" i="265" s="1"/>
  <c r="EK49" i="280"/>
  <c r="EK76" i="288"/>
  <c r="EK77" i="288" s="1"/>
  <c r="EK79" i="288" s="1"/>
  <c r="EK81" i="280"/>
  <c r="EK82" i="280" s="1"/>
  <c r="EK106" i="280"/>
  <c r="EK107" i="280" s="1"/>
  <c r="EK109" i="280" s="1"/>
  <c r="EK156" i="273"/>
  <c r="EK56" i="288"/>
  <c r="EK41" i="278"/>
  <c r="EK42" i="278" s="1"/>
  <c r="EK12" i="278"/>
  <c r="EK13" i="278" s="1"/>
  <c r="EK25" i="278" s="1"/>
  <c r="EK139" i="273"/>
  <c r="EK155" i="273"/>
  <c r="EK33" i="278"/>
  <c r="EK145" i="273"/>
  <c r="EK20" i="278"/>
  <c r="EK21" i="278" s="1"/>
  <c r="EK26" i="278" s="1"/>
  <c r="EK134" i="273"/>
  <c r="EL80" i="278" l="1"/>
  <c r="EL12" i="289"/>
  <c r="EL13" i="289" s="1"/>
  <c r="EL20" i="289" s="1"/>
  <c r="EM127" i="273"/>
  <c r="EM128" i="273" s="1"/>
  <c r="EM21" i="289" s="1"/>
  <c r="EN40" i="278" s="1"/>
  <c r="EM2" i="289"/>
  <c r="EK43" i="278"/>
  <c r="EK83" i="278"/>
  <c r="EK74" i="278"/>
  <c r="EK70" i="278"/>
  <c r="EL48" i="278"/>
  <c r="EL69" i="278"/>
  <c r="BF82" i="278"/>
  <c r="BF73" i="278" s="1"/>
  <c r="BE69" i="265"/>
  <c r="EJ71" i="278"/>
  <c r="EJ75" i="278" s="1"/>
  <c r="EI54" i="278"/>
  <c r="BE64" i="265"/>
  <c r="BF61" i="278"/>
  <c r="EL24" i="280"/>
  <c r="EL59" i="278"/>
  <c r="EJ62" i="278"/>
  <c r="EJ49" i="278"/>
  <c r="EJ50" i="278" s="1"/>
  <c r="EJ53" i="278"/>
  <c r="EH50" i="288"/>
  <c r="EH51" i="288" s="1"/>
  <c r="EH54" i="288" s="1"/>
  <c r="EH57" i="288" s="1"/>
  <c r="EH64" i="288" s="1"/>
  <c r="EI157" i="273"/>
  <c r="EI14" i="265"/>
  <c r="EK85" i="280"/>
  <c r="EK25" i="280"/>
  <c r="EK26" i="280" s="1"/>
  <c r="EK29" i="280" s="1"/>
  <c r="EK27" i="278"/>
  <c r="EK32" i="278" s="1"/>
  <c r="EK34" i="278" s="1"/>
  <c r="EL42" i="273"/>
  <c r="EL4" i="289" s="1"/>
  <c r="EL52" i="273"/>
  <c r="EJ11" i="278"/>
  <c r="EK146" i="273"/>
  <c r="EJ60" i="273"/>
  <c r="EI66" i="273"/>
  <c r="EI67" i="273" s="1"/>
  <c r="EI3" i="289" s="1"/>
  <c r="EK4" i="273"/>
  <c r="EK4" i="285"/>
  <c r="EK4" i="286"/>
  <c r="EK4" i="280"/>
  <c r="EK4" i="288"/>
  <c r="EK4" i="282"/>
  <c r="EK4" i="265"/>
  <c r="EK4" i="278"/>
  <c r="EK4" i="275"/>
  <c r="BZ19" i="282"/>
  <c r="BZ21" i="282" s="1"/>
  <c r="EL138" i="280"/>
  <c r="EL67" i="280"/>
  <c r="EL73" i="282"/>
  <c r="EL61" i="288"/>
  <c r="EL43" i="286"/>
  <c r="EL57" i="273"/>
  <c r="EL55" i="288"/>
  <c r="EL32" i="286"/>
  <c r="EL15" i="275"/>
  <c r="EL20" i="275" s="1"/>
  <c r="EM17" i="275" s="1"/>
  <c r="EL26" i="282"/>
  <c r="EL13" i="288"/>
  <c r="EL18" i="285"/>
  <c r="EL84" i="282"/>
  <c r="EL38" i="288"/>
  <c r="EL20" i="286"/>
  <c r="EL79" i="273"/>
  <c r="EM80" i="273" s="1"/>
  <c r="EM58" i="273" s="1"/>
  <c r="EJ9" i="265"/>
  <c r="EJ11" i="265" s="1"/>
  <c r="EM2" i="286"/>
  <c r="EM2" i="282"/>
  <c r="EM18" i="288"/>
  <c r="EM2" i="275"/>
  <c r="EM2" i="280"/>
  <c r="EM152" i="273"/>
  <c r="EM153" i="273" s="1"/>
  <c r="EM96" i="273"/>
  <c r="EM97" i="273" s="1"/>
  <c r="EM90" i="273"/>
  <c r="EM91" i="273" s="1"/>
  <c r="EM2" i="288"/>
  <c r="EM2" i="273"/>
  <c r="EM122" i="273"/>
  <c r="EM123" i="273" s="1"/>
  <c r="EM17" i="280" s="1"/>
  <c r="EM42" i="288"/>
  <c r="EM111" i="273"/>
  <c r="EM112" i="273" s="1"/>
  <c r="EM11" i="285" s="1"/>
  <c r="EM12" i="285" s="1"/>
  <c r="EM75" i="273"/>
  <c r="EM76" i="273" s="1"/>
  <c r="EM32" i="273"/>
  <c r="EM33" i="273" s="1"/>
  <c r="EM2" i="265"/>
  <c r="EM2" i="285"/>
  <c r="EM2" i="278"/>
  <c r="EO19" i="273"/>
  <c r="EO20" i="273" s="1"/>
  <c r="EO37" i="288"/>
  <c r="EO56" i="273"/>
  <c r="EO37" i="273"/>
  <c r="EO12" i="288"/>
  <c r="EO47" i="273"/>
  <c r="EO48" i="273" s="1"/>
  <c r="EO51" i="273" s="1"/>
  <c r="EP5" i="282"/>
  <c r="EP5" i="288"/>
  <c r="EQ10" i="273"/>
  <c r="EP5" i="278"/>
  <c r="EP13" i="273"/>
  <c r="EP14" i="273" s="1"/>
  <c r="EP5" i="275"/>
  <c r="EP5" i="273"/>
  <c r="EP5" i="265"/>
  <c r="EP5" i="280"/>
  <c r="EP5" i="285"/>
  <c r="EP5" i="286"/>
  <c r="EL81" i="280"/>
  <c r="EL82" i="280" s="1"/>
  <c r="EL106" i="280"/>
  <c r="EL107" i="280" s="1"/>
  <c r="EL109" i="280" s="1"/>
  <c r="EL156" i="273"/>
  <c r="EL22" i="285"/>
  <c r="EL13" i="285"/>
  <c r="EL13" i="265" s="1"/>
  <c r="EK10" i="265"/>
  <c r="EH3" i="285"/>
  <c r="EH3" i="280"/>
  <c r="EH3" i="265"/>
  <c r="EH3" i="273"/>
  <c r="EH50" i="273"/>
  <c r="EH3" i="286"/>
  <c r="EH3" i="288"/>
  <c r="EH3" i="275"/>
  <c r="EH3" i="282"/>
  <c r="EH3" i="278"/>
  <c r="EI59" i="265"/>
  <c r="EI60" i="265" s="1"/>
  <c r="EJ20" i="285"/>
  <c r="EJ23" i="285" s="1"/>
  <c r="EJ19" i="278"/>
  <c r="EK140" i="273"/>
  <c r="EK135" i="273"/>
  <c r="EJ138" i="273"/>
  <c r="EN24" i="273"/>
  <c r="EN25" i="273" s="1"/>
  <c r="EN151" i="273"/>
  <c r="EL49" i="280"/>
  <c r="EL76" i="288"/>
  <c r="EL77" i="288" s="1"/>
  <c r="EL79" i="288" s="1"/>
  <c r="EL144" i="273"/>
  <c r="EL38" i="273"/>
  <c r="EM39" i="273" s="1"/>
  <c r="EM41" i="273" s="1"/>
  <c r="EL100" i="273"/>
  <c r="EM101" i="273" s="1"/>
  <c r="EM59" i="273" s="1"/>
  <c r="EL15" i="286"/>
  <c r="EL20" i="282"/>
  <c r="EL155" i="273"/>
  <c r="EL41" i="278"/>
  <c r="EL42" i="278" s="1"/>
  <c r="EL139" i="273"/>
  <c r="EL12" i="278"/>
  <c r="EL13" i="278" s="1"/>
  <c r="EL25" i="278" s="1"/>
  <c r="EL134" i="273"/>
  <c r="EL56" i="288"/>
  <c r="EL33" i="278"/>
  <c r="EL20" i="278"/>
  <c r="EL21" i="278" s="1"/>
  <c r="EL26" i="278" s="1"/>
  <c r="EL145" i="273"/>
  <c r="EN127" i="273" l="1"/>
  <c r="EN128" i="273" s="1"/>
  <c r="EN21" i="289" s="1"/>
  <c r="EN2" i="289"/>
  <c r="EM80" i="278"/>
  <c r="EM12" i="289"/>
  <c r="EM13" i="289" s="1"/>
  <c r="EM20" i="289" s="1"/>
  <c r="EL43" i="278"/>
  <c r="EL10" i="265" s="1"/>
  <c r="EL83" i="278"/>
  <c r="EL74" i="278"/>
  <c r="EL70" i="278"/>
  <c r="EM48" i="278"/>
  <c r="EM69" i="278"/>
  <c r="EK71" i="278"/>
  <c r="EK75" i="278" s="1"/>
  <c r="EJ54" i="278"/>
  <c r="BF52" i="278"/>
  <c r="BF55" i="278" s="1"/>
  <c r="BF76" i="278"/>
  <c r="BF77" i="278" s="1"/>
  <c r="BF31" i="265" s="1"/>
  <c r="EM24" i="280"/>
  <c r="EM59" i="278"/>
  <c r="EK9" i="265"/>
  <c r="EK11" i="265" s="1"/>
  <c r="EK62" i="278"/>
  <c r="EK53" i="278"/>
  <c r="EK49" i="278"/>
  <c r="EK50" i="278" s="1"/>
  <c r="EJ157" i="273"/>
  <c r="EI50" i="288"/>
  <c r="EI51" i="288" s="1"/>
  <c r="EI54" i="288" s="1"/>
  <c r="EI57" i="288" s="1"/>
  <c r="EI64" i="288" s="1"/>
  <c r="EL85" i="280"/>
  <c r="EL25" i="280"/>
  <c r="EL26" i="280" s="1"/>
  <c r="EL29" i="280" s="1"/>
  <c r="EM42" i="273"/>
  <c r="EM4" i="289" s="1"/>
  <c r="EM52" i="273"/>
  <c r="EM138" i="280"/>
  <c r="EM67" i="280"/>
  <c r="EM61" i="288"/>
  <c r="EM43" i="286"/>
  <c r="EM79" i="273"/>
  <c r="EN80" i="273" s="1"/>
  <c r="EN58" i="273" s="1"/>
  <c r="EM84" i="282"/>
  <c r="EM38" i="288"/>
  <c r="EM20" i="286"/>
  <c r="EM15" i="275"/>
  <c r="EM20" i="275" s="1"/>
  <c r="EN17" i="275" s="1"/>
  <c r="EM26" i="282"/>
  <c r="EM13" i="288"/>
  <c r="EM18" i="285"/>
  <c r="EM73" i="282"/>
  <c r="EM55" i="288"/>
  <c r="EM32" i="286"/>
  <c r="EM57" i="273"/>
  <c r="EK19" i="278"/>
  <c r="EL140" i="273"/>
  <c r="EM100" i="273"/>
  <c r="EN101" i="273" s="1"/>
  <c r="EN59" i="273" s="1"/>
  <c r="EM20" i="282"/>
  <c r="EM15" i="286"/>
  <c r="EM81" i="280"/>
  <c r="EM82" i="280" s="1"/>
  <c r="EM106" i="280"/>
  <c r="EM107" i="280" s="1"/>
  <c r="EM109" i="280" s="1"/>
  <c r="EM156" i="273"/>
  <c r="EK60" i="273"/>
  <c r="EJ66" i="273"/>
  <c r="EJ67" i="273" s="1"/>
  <c r="EJ3" i="289" s="1"/>
  <c r="EL146" i="273"/>
  <c r="EK11" i="278"/>
  <c r="EL27" i="278"/>
  <c r="EL32" i="278" s="1"/>
  <c r="EL34" i="278" s="1"/>
  <c r="EN75" i="273"/>
  <c r="EN2" i="285"/>
  <c r="EN2" i="282"/>
  <c r="EN90" i="273"/>
  <c r="EN91" i="273" s="1"/>
  <c r="EN111" i="273"/>
  <c r="EN112" i="273" s="1"/>
  <c r="EN11" i="285" s="1"/>
  <c r="EN12" i="285" s="1"/>
  <c r="EN32" i="273"/>
  <c r="EN33" i="273" s="1"/>
  <c r="EN2" i="265"/>
  <c r="EN2" i="273"/>
  <c r="EN2" i="278"/>
  <c r="EN42" i="288"/>
  <c r="EN96" i="273"/>
  <c r="EN97" i="273" s="1"/>
  <c r="EN2" i="275"/>
  <c r="EN2" i="280"/>
  <c r="EN122" i="273"/>
  <c r="EN123" i="273" s="1"/>
  <c r="EN17" i="280" s="1"/>
  <c r="EN152" i="273"/>
  <c r="EN153" i="273" s="1"/>
  <c r="EN18" i="288"/>
  <c r="EN2" i="286"/>
  <c r="EN2" i="288"/>
  <c r="EL135" i="273"/>
  <c r="EK138" i="273"/>
  <c r="EJ59" i="265"/>
  <c r="EJ60" i="265" s="1"/>
  <c r="EK20" i="285"/>
  <c r="EK23" i="285" s="1"/>
  <c r="EP37" i="273"/>
  <c r="EP47" i="273"/>
  <c r="EP48" i="273" s="1"/>
  <c r="EP51" i="273" s="1"/>
  <c r="EP12" i="288"/>
  <c r="EP37" i="288"/>
  <c r="EP19" i="273"/>
  <c r="EP20" i="273" s="1"/>
  <c r="EP56" i="273"/>
  <c r="EQ5" i="288"/>
  <c r="EQ5" i="278"/>
  <c r="EQ5" i="273"/>
  <c r="EQ5" i="282"/>
  <c r="EQ5" i="280"/>
  <c r="EQ13" i="273"/>
  <c r="EQ14" i="273" s="1"/>
  <c r="EQ5" i="285"/>
  <c r="EQ5" i="275"/>
  <c r="EQ5" i="286"/>
  <c r="ER10" i="273"/>
  <c r="EQ5" i="265"/>
  <c r="EO151" i="273"/>
  <c r="EO24" i="273"/>
  <c r="EO25" i="273" s="1"/>
  <c r="EM38" i="273"/>
  <c r="EN39" i="273" s="1"/>
  <c r="EN41" i="273" s="1"/>
  <c r="EM144" i="273"/>
  <c r="EM22" i="285"/>
  <c r="EM13" i="285"/>
  <c r="EM13" i="265" s="1"/>
  <c r="EM49" i="280"/>
  <c r="EM76" i="288"/>
  <c r="EM77" i="288" s="1"/>
  <c r="EM79" i="288" s="1"/>
  <c r="EM56" i="288"/>
  <c r="EM41" i="278"/>
  <c r="EM42" i="278" s="1"/>
  <c r="EM12" i="278"/>
  <c r="EM13" i="278" s="1"/>
  <c r="EM25" i="278" s="1"/>
  <c r="EM20" i="278"/>
  <c r="EM21" i="278" s="1"/>
  <c r="EM26" i="278" s="1"/>
  <c r="EM134" i="273"/>
  <c r="EM155" i="273"/>
  <c r="EM33" i="278"/>
  <c r="EM145" i="273"/>
  <c r="EM139" i="273"/>
  <c r="EJ42" i="282"/>
  <c r="EJ14" i="265"/>
  <c r="BZ43" i="282"/>
  <c r="BZ30" i="282"/>
  <c r="BZ31" i="282" s="1"/>
  <c r="CA28" i="282" s="1"/>
  <c r="EI3" i="286"/>
  <c r="EI3" i="280"/>
  <c r="EI3" i="265"/>
  <c r="EI3" i="288"/>
  <c r="EI3" i="278"/>
  <c r="EI3" i="285"/>
  <c r="EI50" i="273"/>
  <c r="EI3" i="282"/>
  <c r="EI3" i="273"/>
  <c r="EI3" i="275"/>
  <c r="EL4" i="265"/>
  <c r="EL4" i="273"/>
  <c r="EL4" i="278"/>
  <c r="EL4" i="285"/>
  <c r="EL4" i="282"/>
  <c r="EL4" i="286"/>
  <c r="EL4" i="288"/>
  <c r="EL4" i="275"/>
  <c r="EL4" i="280"/>
  <c r="EO127" i="273" l="1"/>
  <c r="EO128" i="273" s="1"/>
  <c r="EO21" i="289" s="1"/>
  <c r="EO2" i="289"/>
  <c r="EM43" i="278"/>
  <c r="EM10" i="265" s="1"/>
  <c r="EM83" i="278"/>
  <c r="EM74" i="278"/>
  <c r="EM70" i="278"/>
  <c r="BF84" i="278"/>
  <c r="EN48" i="278"/>
  <c r="EN69" i="278"/>
  <c r="EK54" i="278"/>
  <c r="BF85" i="278"/>
  <c r="BF30" i="265"/>
  <c r="BF63" i="278"/>
  <c r="BF64" i="278" s="1"/>
  <c r="EL71" i="278"/>
  <c r="EL75" i="278" s="1"/>
  <c r="EL62" i="278"/>
  <c r="EL53" i="278"/>
  <c r="EL49" i="278"/>
  <c r="EL50" i="278" s="1"/>
  <c r="EJ50" i="288"/>
  <c r="EJ51" i="288" s="1"/>
  <c r="EJ54" i="288" s="1"/>
  <c r="EJ57" i="288" s="1"/>
  <c r="EJ64" i="288" s="1"/>
  <c r="EK157" i="273"/>
  <c r="EM85" i="280"/>
  <c r="EM25" i="280"/>
  <c r="EM26" i="280" s="1"/>
  <c r="EM29" i="280" s="1"/>
  <c r="EO2" i="278"/>
  <c r="EO2" i="286"/>
  <c r="EO18" i="288"/>
  <c r="EO32" i="273"/>
  <c r="EO33" i="273" s="1"/>
  <c r="EO2" i="265"/>
  <c r="EO2" i="275"/>
  <c r="EO2" i="273"/>
  <c r="EO152" i="273"/>
  <c r="EO153" i="273" s="1"/>
  <c r="EO96" i="273"/>
  <c r="EO97" i="273" s="1"/>
  <c r="EO90" i="273"/>
  <c r="EO91" i="273" s="1"/>
  <c r="EO2" i="282"/>
  <c r="EO2" i="285"/>
  <c r="EO122" i="273"/>
  <c r="EO123" i="273" s="1"/>
  <c r="EO17" i="280" s="1"/>
  <c r="EO42" i="288"/>
  <c r="EO111" i="273"/>
  <c r="EO112" i="273" s="1"/>
  <c r="EO11" i="285" s="1"/>
  <c r="EO12" i="285" s="1"/>
  <c r="EO75" i="273"/>
  <c r="EO76" i="273" s="1"/>
  <c r="EO2" i="280"/>
  <c r="EO2" i="288"/>
  <c r="ER5" i="280"/>
  <c r="ER13" i="273"/>
  <c r="ER14" i="273" s="1"/>
  <c r="ER5" i="273"/>
  <c r="ER5" i="286"/>
  <c r="ER5" i="278"/>
  <c r="ES10" i="273"/>
  <c r="ER5" i="288"/>
  <c r="ER5" i="282"/>
  <c r="ER5" i="285"/>
  <c r="ER5" i="275"/>
  <c r="ER5" i="265"/>
  <c r="EQ56" i="273"/>
  <c r="EQ47" i="273"/>
  <c r="EQ48" i="273" s="1"/>
  <c r="EQ51" i="273" s="1"/>
  <c r="EQ37" i="288"/>
  <c r="EQ19" i="273"/>
  <c r="EQ20" i="273" s="1"/>
  <c r="EQ37" i="273"/>
  <c r="EQ12" i="288"/>
  <c r="EK42" i="282"/>
  <c r="EK14" i="265"/>
  <c r="EN49" i="280"/>
  <c r="EN76" i="288"/>
  <c r="EN77" i="288" s="1"/>
  <c r="EN79" i="288" s="1"/>
  <c r="EN38" i="273"/>
  <c r="EO39" i="273" s="1"/>
  <c r="EO41" i="273" s="1"/>
  <c r="EN144" i="273"/>
  <c r="EN100" i="273"/>
  <c r="EO101" i="273" s="1"/>
  <c r="EO59" i="273" s="1"/>
  <c r="EN15" i="286"/>
  <c r="EN20" i="282"/>
  <c r="EL9" i="265"/>
  <c r="EL11" i="265" s="1"/>
  <c r="EK66" i="273"/>
  <c r="EK67" i="273" s="1"/>
  <c r="EK3" i="289" s="1"/>
  <c r="EL60" i="273"/>
  <c r="EM140" i="273"/>
  <c r="EL19" i="278"/>
  <c r="EM4" i="280"/>
  <c r="EM4" i="288"/>
  <c r="EM4" i="278"/>
  <c r="EM4" i="282"/>
  <c r="EM4" i="265"/>
  <c r="EM4" i="275"/>
  <c r="EM4" i="286"/>
  <c r="EM4" i="285"/>
  <c r="EM4" i="273"/>
  <c r="CA19" i="282"/>
  <c r="CA21" i="282" s="1"/>
  <c r="EM27" i="278"/>
  <c r="EM32" i="278" s="1"/>
  <c r="EM34" i="278" s="1"/>
  <c r="EN42" i="273"/>
  <c r="EN4" i="289" s="1"/>
  <c r="EN52" i="273"/>
  <c r="EP24" i="273"/>
  <c r="EP25" i="273" s="1"/>
  <c r="EP151" i="273"/>
  <c r="EK59" i="265"/>
  <c r="EK60" i="265" s="1"/>
  <c r="EL20" i="285"/>
  <c r="EL23" i="285" s="1"/>
  <c r="EL138" i="273"/>
  <c r="EM135" i="273"/>
  <c r="EN81" i="280"/>
  <c r="EN82" i="280" s="1"/>
  <c r="EN106" i="280"/>
  <c r="EN107" i="280" s="1"/>
  <c r="EN109" i="280" s="1"/>
  <c r="EN156" i="273"/>
  <c r="EN155" i="273"/>
  <c r="EN12" i="278"/>
  <c r="EN13" i="278" s="1"/>
  <c r="EN25" i="278" s="1"/>
  <c r="EN134" i="273"/>
  <c r="EN41" i="278"/>
  <c r="EN42" i="278" s="1"/>
  <c r="EN139" i="273"/>
  <c r="EN20" i="278"/>
  <c r="EN21" i="278" s="1"/>
  <c r="EN26" i="278" s="1"/>
  <c r="EN145" i="273"/>
  <c r="EN56" i="288"/>
  <c r="EN33" i="278"/>
  <c r="EN22" i="285"/>
  <c r="EN13" i="285"/>
  <c r="EN13" i="265" s="1"/>
  <c r="EL11" i="278"/>
  <c r="EM146" i="273"/>
  <c r="EJ50" i="273"/>
  <c r="EJ3" i="288"/>
  <c r="EJ3" i="285"/>
  <c r="EJ3" i="282"/>
  <c r="EJ3" i="275"/>
  <c r="EJ3" i="278"/>
  <c r="EJ3" i="280"/>
  <c r="EJ3" i="286"/>
  <c r="EJ3" i="265"/>
  <c r="EJ3" i="273"/>
  <c r="EN76" i="273"/>
  <c r="EO80" i="278" l="1"/>
  <c r="EO12" i="289"/>
  <c r="EP127" i="273"/>
  <c r="EP128" i="273" s="1"/>
  <c r="EP21" i="289" s="1"/>
  <c r="EP2" i="289"/>
  <c r="EN80" i="278"/>
  <c r="EN12" i="289"/>
  <c r="EN13" i="289" s="1"/>
  <c r="EN20" i="289" s="1"/>
  <c r="EO40" i="278" s="1"/>
  <c r="EN43" i="278"/>
  <c r="EN83" i="278"/>
  <c r="EN74" i="278"/>
  <c r="EN70" i="278"/>
  <c r="BG82" i="278"/>
  <c r="BG73" i="278" s="1"/>
  <c r="BF69" i="265"/>
  <c r="EO48" i="278"/>
  <c r="EO69" i="278"/>
  <c r="EM71" i="278"/>
  <c r="EM75" i="278" s="1"/>
  <c r="EL54" i="278"/>
  <c r="BF64" i="265"/>
  <c r="BG61" i="278"/>
  <c r="EN24" i="280"/>
  <c r="EN59" i="278"/>
  <c r="EO24" i="280"/>
  <c r="EO59" i="278"/>
  <c r="EM62" i="278"/>
  <c r="EM53" i="278"/>
  <c r="EM49" i="278"/>
  <c r="EM50" i="278" s="1"/>
  <c r="EL157" i="273"/>
  <c r="EK50" i="288"/>
  <c r="EK51" i="288" s="1"/>
  <c r="EK54" i="288" s="1"/>
  <c r="EK57" i="288" s="1"/>
  <c r="EK64" i="288" s="1"/>
  <c r="EN85" i="280"/>
  <c r="EN25" i="280"/>
  <c r="EN26" i="280" s="1"/>
  <c r="EN29" i="280" s="1"/>
  <c r="EN138" i="280"/>
  <c r="EN67" i="280"/>
  <c r="EN73" i="282"/>
  <c r="EN55" i="288"/>
  <c r="EN32" i="286"/>
  <c r="EN15" i="275"/>
  <c r="EN20" i="275" s="1"/>
  <c r="EO17" i="275" s="1"/>
  <c r="EN61" i="288"/>
  <c r="EN43" i="286"/>
  <c r="EN57" i="273"/>
  <c r="EN26" i="282"/>
  <c r="EN38" i="288"/>
  <c r="EN20" i="286"/>
  <c r="EN84" i="282"/>
  <c r="EN13" i="288"/>
  <c r="EN18" i="285"/>
  <c r="EN79" i="273"/>
  <c r="EO80" i="273" s="1"/>
  <c r="EO58" i="273" s="1"/>
  <c r="EM11" i="278"/>
  <c r="EN146" i="273"/>
  <c r="CA30" i="282"/>
  <c r="CA31" i="282" s="1"/>
  <c r="CB28" i="282" s="1"/>
  <c r="CA43" i="282"/>
  <c r="EK3" i="285"/>
  <c r="EK3" i="288"/>
  <c r="EK3" i="265"/>
  <c r="EK3" i="280"/>
  <c r="EK3" i="286"/>
  <c r="EK3" i="282"/>
  <c r="EK3" i="273"/>
  <c r="EK3" i="275"/>
  <c r="EK50" i="273"/>
  <c r="EK3" i="278"/>
  <c r="EO52" i="273"/>
  <c r="EO42" i="273"/>
  <c r="EO4" i="289" s="1"/>
  <c r="EQ24" i="273"/>
  <c r="EQ25" i="273" s="1"/>
  <c r="EQ151" i="273"/>
  <c r="EO22" i="285"/>
  <c r="EO13" i="285"/>
  <c r="EO13" i="265" s="1"/>
  <c r="EO49" i="280"/>
  <c r="EO76" i="288"/>
  <c r="EO77" i="288" s="1"/>
  <c r="EO79" i="288" s="1"/>
  <c r="EO56" i="288"/>
  <c r="EO20" i="278"/>
  <c r="EO21" i="278" s="1"/>
  <c r="EO26" i="278" s="1"/>
  <c r="EO134" i="273"/>
  <c r="EO41" i="278"/>
  <c r="EO42" i="278" s="1"/>
  <c r="EO155" i="273"/>
  <c r="EO12" i="278"/>
  <c r="EO13" i="278" s="1"/>
  <c r="EO25" i="278" s="1"/>
  <c r="EO27" i="278" s="1"/>
  <c r="EO32" i="278" s="1"/>
  <c r="EO139" i="273"/>
  <c r="EO33" i="278"/>
  <c r="EO145" i="273"/>
  <c r="EO138" i="280"/>
  <c r="EO67" i="280"/>
  <c r="EO61" i="288"/>
  <c r="EO43" i="286"/>
  <c r="EO79" i="273"/>
  <c r="EP80" i="273" s="1"/>
  <c r="EP58" i="273" s="1"/>
  <c r="EO84" i="282"/>
  <c r="EO38" i="288"/>
  <c r="EO20" i="286"/>
  <c r="EO15" i="275"/>
  <c r="EO26" i="282"/>
  <c r="EO13" i="288"/>
  <c r="EO18" i="285"/>
  <c r="EO73" i="282"/>
  <c r="EO55" i="288"/>
  <c r="EO32" i="286"/>
  <c r="EO57" i="273"/>
  <c r="EN10" i="265"/>
  <c r="EN27" i="278"/>
  <c r="EN32" i="278" s="1"/>
  <c r="EN34" i="278" s="1"/>
  <c r="EN135" i="273"/>
  <c r="EM138" i="273"/>
  <c r="EL59" i="265"/>
  <c r="EL60" i="265" s="1"/>
  <c r="EM20" i="285"/>
  <c r="EM23" i="285" s="1"/>
  <c r="EP90" i="273"/>
  <c r="EP91" i="273" s="1"/>
  <c r="EP111" i="273"/>
  <c r="EP112" i="273" s="1"/>
  <c r="EP11" i="285" s="1"/>
  <c r="EP12" i="285" s="1"/>
  <c r="EP32" i="273"/>
  <c r="EP33" i="273" s="1"/>
  <c r="EP2" i="265"/>
  <c r="EP2" i="273"/>
  <c r="EP2" i="280"/>
  <c r="EP75" i="273"/>
  <c r="EP76" i="273" s="1"/>
  <c r="EP2" i="285"/>
  <c r="EP2" i="278"/>
  <c r="EP122" i="273"/>
  <c r="EP123" i="273" s="1"/>
  <c r="EP17" i="280" s="1"/>
  <c r="EP152" i="273"/>
  <c r="EP153" i="273" s="1"/>
  <c r="EP18" i="288"/>
  <c r="EP2" i="286"/>
  <c r="EP2" i="282"/>
  <c r="EP42" i="288"/>
  <c r="EP96" i="273"/>
  <c r="EP97" i="273" s="1"/>
  <c r="EP2" i="275"/>
  <c r="EP2" i="288"/>
  <c r="EN4" i="282"/>
  <c r="EN4" i="278"/>
  <c r="EN4" i="280"/>
  <c r="EN4" i="275"/>
  <c r="EN4" i="288"/>
  <c r="EN4" i="286"/>
  <c r="EN4" i="265"/>
  <c r="EN4" i="273"/>
  <c r="EN4" i="285"/>
  <c r="EM9" i="265"/>
  <c r="EM11" i="265" s="1"/>
  <c r="EM19" i="278"/>
  <c r="EN140" i="273"/>
  <c r="EL66" i="273"/>
  <c r="EL67" i="273" s="1"/>
  <c r="EL3" i="289" s="1"/>
  <c r="EM60" i="273"/>
  <c r="EL42" i="282"/>
  <c r="EL14" i="265"/>
  <c r="ES5" i="273"/>
  <c r="ES5" i="286"/>
  <c r="ET10" i="273"/>
  <c r="ES5" i="265"/>
  <c r="ES5" i="288"/>
  <c r="ES13" i="273"/>
  <c r="ES14" i="273" s="1"/>
  <c r="ES5" i="285"/>
  <c r="ES5" i="278"/>
  <c r="ES5" i="280"/>
  <c r="ES5" i="282"/>
  <c r="ES5" i="275"/>
  <c r="ER37" i="273"/>
  <c r="ER47" i="273"/>
  <c r="ER48" i="273" s="1"/>
  <c r="ER51" i="273" s="1"/>
  <c r="ER12" i="288"/>
  <c r="ER37" i="288"/>
  <c r="ER19" i="273"/>
  <c r="ER20" i="273" s="1"/>
  <c r="ER56" i="273"/>
  <c r="EO20" i="282"/>
  <c r="EO15" i="286"/>
  <c r="EO100" i="273"/>
  <c r="EP101" i="273" s="1"/>
  <c r="EP59" i="273" s="1"/>
  <c r="EO81" i="280"/>
  <c r="EO82" i="280" s="1"/>
  <c r="EO106" i="280"/>
  <c r="EO107" i="280" s="1"/>
  <c r="EO109" i="280" s="1"/>
  <c r="EO156" i="273"/>
  <c r="EO38" i="273"/>
  <c r="EP39" i="273" s="1"/>
  <c r="EP41" i="273" s="1"/>
  <c r="EO144" i="273"/>
  <c r="EP40" i="278" l="1"/>
  <c r="EP80" i="278"/>
  <c r="EP12" i="289"/>
  <c r="EO13" i="289"/>
  <c r="EO20" i="289" s="1"/>
  <c r="EQ127" i="273"/>
  <c r="EQ128" i="273" s="1"/>
  <c r="EQ21" i="289" s="1"/>
  <c r="EQ2" i="289"/>
  <c r="EP48" i="278"/>
  <c r="EP69" i="278"/>
  <c r="EO43" i="278"/>
  <c r="EO83" i="278"/>
  <c r="EO74" i="278"/>
  <c r="EO70" i="278"/>
  <c r="EN71" i="278"/>
  <c r="EN75" i="278" s="1"/>
  <c r="EM54" i="278"/>
  <c r="BG52" i="278"/>
  <c r="BG55" i="278" s="1"/>
  <c r="BG76" i="278"/>
  <c r="BG77" i="278" s="1"/>
  <c r="BG31" i="265" s="1"/>
  <c r="EP24" i="280"/>
  <c r="EP59" i="278"/>
  <c r="EN62" i="278"/>
  <c r="EN49" i="278"/>
  <c r="EN50" i="278" s="1"/>
  <c r="EN53" i="278"/>
  <c r="EM157" i="273"/>
  <c r="EL50" i="288"/>
  <c r="EL51" i="288" s="1"/>
  <c r="EL54" i="288" s="1"/>
  <c r="EL57" i="288" s="1"/>
  <c r="EL64" i="288" s="1"/>
  <c r="EO20" i="275"/>
  <c r="EP17" i="275" s="1"/>
  <c r="EO85" i="280"/>
  <c r="EO25" i="280"/>
  <c r="EO26" i="280" s="1"/>
  <c r="EP52" i="273"/>
  <c r="EP42" i="273"/>
  <c r="EP4" i="289" s="1"/>
  <c r="ET5" i="282"/>
  <c r="EU10" i="273"/>
  <c r="ET5" i="286"/>
  <c r="ET13" i="273"/>
  <c r="ET14" i="273" s="1"/>
  <c r="ET5" i="275"/>
  <c r="ET5" i="273"/>
  <c r="ET5" i="288"/>
  <c r="ET5" i="280"/>
  <c r="ET5" i="285"/>
  <c r="ET5" i="265"/>
  <c r="ET5" i="278"/>
  <c r="EL3" i="288"/>
  <c r="EL3" i="280"/>
  <c r="EL3" i="275"/>
  <c r="EL50" i="273"/>
  <c r="EL3" i="286"/>
  <c r="EL3" i="282"/>
  <c r="EL3" i="273"/>
  <c r="EL3" i="278"/>
  <c r="EL3" i="265"/>
  <c r="EL3" i="285"/>
  <c r="EP138" i="280"/>
  <c r="EP67" i="280"/>
  <c r="EP55" i="288"/>
  <c r="EP13" i="288"/>
  <c r="EP18" i="285"/>
  <c r="EP26" i="282"/>
  <c r="EP32" i="286"/>
  <c r="EP15" i="275"/>
  <c r="EP84" i="282"/>
  <c r="EP38" i="288"/>
  <c r="EP43" i="286"/>
  <c r="EP57" i="273"/>
  <c r="EP73" i="282"/>
  <c r="EP61" i="288"/>
  <c r="EP20" i="286"/>
  <c r="EP79" i="273"/>
  <c r="EQ80" i="273" s="1"/>
  <c r="EQ58" i="273" s="1"/>
  <c r="ER151" i="273"/>
  <c r="ER24" i="273"/>
  <c r="ER25" i="273" s="1"/>
  <c r="ES37" i="273"/>
  <c r="ES56" i="273"/>
  <c r="ES19" i="273"/>
  <c r="ES20" i="273" s="1"/>
  <c r="ES12" i="288"/>
  <c r="ES37" i="288"/>
  <c r="ES47" i="273"/>
  <c r="ES48" i="273" s="1"/>
  <c r="ES51" i="273" s="1"/>
  <c r="EN60" i="273"/>
  <c r="EM66" i="273"/>
  <c r="EM67" i="273" s="1"/>
  <c r="EM3" i="289" s="1"/>
  <c r="EO140" i="273"/>
  <c r="EN19" i="278"/>
  <c r="EP20" i="278"/>
  <c r="EP21" i="278" s="1"/>
  <c r="EP26" i="278" s="1"/>
  <c r="EP145" i="273"/>
  <c r="EP155" i="273"/>
  <c r="EP41" i="278"/>
  <c r="EP42" i="278" s="1"/>
  <c r="EP139" i="273"/>
  <c r="EP12" i="278"/>
  <c r="EP13" i="278" s="1"/>
  <c r="EP25" i="278" s="1"/>
  <c r="EP134" i="273"/>
  <c r="EP56" i="288"/>
  <c r="EP33" i="278"/>
  <c r="EP49" i="280"/>
  <c r="EP76" i="288"/>
  <c r="EP77" i="288" s="1"/>
  <c r="EP79" i="288" s="1"/>
  <c r="EP22" i="285"/>
  <c r="EP13" i="285"/>
  <c r="EP13" i="265" s="1"/>
  <c r="EO135" i="273"/>
  <c r="EN138" i="273"/>
  <c r="EN9" i="265"/>
  <c r="EN11" i="265" s="1"/>
  <c r="EO34" i="278"/>
  <c r="EO10" i="265"/>
  <c r="EO4" i="278"/>
  <c r="EO4" i="286"/>
  <c r="EO4" i="280"/>
  <c r="EO4" i="288"/>
  <c r="EO4" i="282"/>
  <c r="EO4" i="285"/>
  <c r="EO4" i="265"/>
  <c r="EO4" i="275"/>
  <c r="EO4" i="273"/>
  <c r="EM42" i="282"/>
  <c r="EM14" i="265"/>
  <c r="EP81" i="280"/>
  <c r="EP82" i="280" s="1"/>
  <c r="EP106" i="280"/>
  <c r="EP107" i="280" s="1"/>
  <c r="EP109" i="280" s="1"/>
  <c r="EP156" i="273"/>
  <c r="EP144" i="273"/>
  <c r="EP38" i="273"/>
  <c r="EQ39" i="273" s="1"/>
  <c r="EQ41" i="273" s="1"/>
  <c r="EP100" i="273"/>
  <c r="EQ101" i="273" s="1"/>
  <c r="EQ59" i="273" s="1"/>
  <c r="EP20" i="282"/>
  <c r="EP15" i="286"/>
  <c r="EM59" i="265"/>
  <c r="EM60" i="265" s="1"/>
  <c r="EN20" i="285"/>
  <c r="EN23" i="285" s="1"/>
  <c r="EQ152" i="273"/>
  <c r="EQ153" i="273" s="1"/>
  <c r="EQ96" i="273"/>
  <c r="EQ97" i="273" s="1"/>
  <c r="EQ90" i="273"/>
  <c r="EQ91" i="273" s="1"/>
  <c r="EQ2" i="288"/>
  <c r="EQ2" i="273"/>
  <c r="EQ122" i="273"/>
  <c r="EQ123" i="273" s="1"/>
  <c r="EQ17" i="280" s="1"/>
  <c r="EQ42" i="288"/>
  <c r="EQ111" i="273"/>
  <c r="EQ112" i="273" s="1"/>
  <c r="EQ11" i="285" s="1"/>
  <c r="EQ12" i="285" s="1"/>
  <c r="EQ75" i="273"/>
  <c r="EQ2" i="275"/>
  <c r="EQ2" i="282"/>
  <c r="EQ2" i="286"/>
  <c r="EQ2" i="278"/>
  <c r="EQ18" i="288"/>
  <c r="EQ32" i="273"/>
  <c r="EQ33" i="273" s="1"/>
  <c r="EQ2" i="265"/>
  <c r="EQ2" i="285"/>
  <c r="EQ2" i="280"/>
  <c r="CB19" i="282"/>
  <c r="CB21" i="282" s="1"/>
  <c r="EN11" i="278"/>
  <c r="EO146" i="273"/>
  <c r="ER40" i="278" l="1"/>
  <c r="EQ40" i="278"/>
  <c r="EP13" i="289"/>
  <c r="EP20" i="289" s="1"/>
  <c r="ER127" i="273"/>
  <c r="ER128" i="273" s="1"/>
  <c r="ER21" i="289" s="1"/>
  <c r="ER2" i="289"/>
  <c r="EQ48" i="278"/>
  <c r="EQ69" i="278"/>
  <c r="EP43" i="278"/>
  <c r="EP83" i="278"/>
  <c r="EP74" i="278"/>
  <c r="EP70" i="278"/>
  <c r="BG84" i="278"/>
  <c r="BG85" i="278" s="1"/>
  <c r="BG63" i="278"/>
  <c r="BG64" i="278" s="1"/>
  <c r="BG30" i="265"/>
  <c r="EO71" i="278"/>
  <c r="EO75" i="278" s="1"/>
  <c r="EN54" i="278"/>
  <c r="EO62" i="278"/>
  <c r="EO53" i="278"/>
  <c r="EO49" i="278"/>
  <c r="EO50" i="278" s="1"/>
  <c r="EM50" i="288"/>
  <c r="EM51" i="288" s="1"/>
  <c r="EM54" i="288" s="1"/>
  <c r="EM57" i="288" s="1"/>
  <c r="EM64" i="288" s="1"/>
  <c r="EN157" i="273"/>
  <c r="EP27" i="278"/>
  <c r="EP32" i="278" s="1"/>
  <c r="EP34" i="278" s="1"/>
  <c r="EP20" i="275"/>
  <c r="EQ17" i="275" s="1"/>
  <c r="EO29" i="280"/>
  <c r="EP85" i="280"/>
  <c r="EP25" i="280"/>
  <c r="EP26" i="280" s="1"/>
  <c r="EP29" i="280" s="1"/>
  <c r="EN59" i="265"/>
  <c r="EN60" i="265" s="1"/>
  <c r="EO20" i="285"/>
  <c r="EO23" i="285" s="1"/>
  <c r="EQ13" i="285"/>
  <c r="EQ13" i="265" s="1"/>
  <c r="EQ22" i="285"/>
  <c r="EQ49" i="280"/>
  <c r="EQ76" i="288"/>
  <c r="EQ77" i="288" s="1"/>
  <c r="EQ79" i="288" s="1"/>
  <c r="EP146" i="273"/>
  <c r="EO11" i="278"/>
  <c r="CB30" i="282"/>
  <c r="CB31" i="282" s="1"/>
  <c r="CC28" i="282" s="1"/>
  <c r="CB43" i="282"/>
  <c r="EQ144" i="273"/>
  <c r="EQ38" i="273"/>
  <c r="ER39" i="273" s="1"/>
  <c r="ER41" i="273" s="1"/>
  <c r="EQ100" i="273"/>
  <c r="ER101" i="273" s="1"/>
  <c r="ER59" i="273" s="1"/>
  <c r="EQ20" i="282"/>
  <c r="EQ15" i="286"/>
  <c r="EQ81" i="280"/>
  <c r="EQ82" i="280" s="1"/>
  <c r="EQ106" i="280"/>
  <c r="EQ107" i="280" s="1"/>
  <c r="EQ109" i="280" s="1"/>
  <c r="EQ156" i="273"/>
  <c r="EQ52" i="273"/>
  <c r="EQ42" i="273"/>
  <c r="EQ4" i="289" s="1"/>
  <c r="EQ76" i="273"/>
  <c r="EO9" i="265"/>
  <c r="EO11" i="265" s="1"/>
  <c r="EN42" i="282"/>
  <c r="EN14" i="265"/>
  <c r="EP140" i="273"/>
  <c r="EO19" i="278"/>
  <c r="EO60" i="273"/>
  <c r="EN66" i="273"/>
  <c r="EN67" i="273" s="1"/>
  <c r="EN3" i="289" s="1"/>
  <c r="ER122" i="273"/>
  <c r="ER123" i="273" s="1"/>
  <c r="ER17" i="280" s="1"/>
  <c r="ER152" i="273"/>
  <c r="ER153" i="273" s="1"/>
  <c r="ER75" i="273"/>
  <c r="ER2" i="286"/>
  <c r="ER2" i="278"/>
  <c r="ER18" i="288"/>
  <c r="ER2" i="275"/>
  <c r="ER2" i="282"/>
  <c r="ER96" i="273"/>
  <c r="ER97" i="273" s="1"/>
  <c r="ER2" i="288"/>
  <c r="ER2" i="273"/>
  <c r="ER42" i="288"/>
  <c r="ER90" i="273"/>
  <c r="ER91" i="273" s="1"/>
  <c r="ER111" i="273"/>
  <c r="ER112" i="273" s="1"/>
  <c r="ER11" i="285" s="1"/>
  <c r="ER12" i="285" s="1"/>
  <c r="ER32" i="273"/>
  <c r="ER33" i="273" s="1"/>
  <c r="ER2" i="265"/>
  <c r="ER2" i="285"/>
  <c r="ER2" i="280"/>
  <c r="ET12" i="288"/>
  <c r="ET37" i="273"/>
  <c r="ET47" i="273"/>
  <c r="ET48" i="273" s="1"/>
  <c r="ET51" i="273" s="1"/>
  <c r="ET37" i="288"/>
  <c r="ET19" i="273"/>
  <c r="ET20" i="273" s="1"/>
  <c r="ET56" i="273"/>
  <c r="EU5" i="265"/>
  <c r="EU5" i="280"/>
  <c r="EU13" i="273"/>
  <c r="EU14" i="273" s="1"/>
  <c r="EU5" i="273"/>
  <c r="EU5" i="285"/>
  <c r="EU5" i="275"/>
  <c r="EV10" i="273"/>
  <c r="EU5" i="288"/>
  <c r="EU5" i="282"/>
  <c r="EU5" i="278"/>
  <c r="EU5" i="286"/>
  <c r="EQ56" i="288"/>
  <c r="EQ20" i="278"/>
  <c r="EQ21" i="278" s="1"/>
  <c r="EQ26" i="278" s="1"/>
  <c r="EQ134" i="273"/>
  <c r="EQ41" i="278"/>
  <c r="EQ42" i="278" s="1"/>
  <c r="EQ155" i="273"/>
  <c r="EQ12" i="278"/>
  <c r="EQ13" i="278" s="1"/>
  <c r="EQ25" i="278" s="1"/>
  <c r="EQ27" i="278" s="1"/>
  <c r="EQ32" i="278" s="1"/>
  <c r="EQ139" i="273"/>
  <c r="EQ33" i="278"/>
  <c r="EQ145" i="273"/>
  <c r="EP135" i="273"/>
  <c r="EO138" i="273"/>
  <c r="EP10" i="265"/>
  <c r="EM3" i="286"/>
  <c r="EM3" i="282"/>
  <c r="EM3" i="280"/>
  <c r="EM50" i="273"/>
  <c r="EM3" i="273"/>
  <c r="EM3" i="278"/>
  <c r="EM3" i="275"/>
  <c r="EM3" i="265"/>
  <c r="EM3" i="285"/>
  <c r="EM3" i="288"/>
  <c r="ES24" i="273"/>
  <c r="ES25" i="273" s="1"/>
  <c r="ES151" i="273"/>
  <c r="EP4" i="265"/>
  <c r="EP4" i="275"/>
  <c r="EP4" i="273"/>
  <c r="EP4" i="278"/>
  <c r="EP4" i="286"/>
  <c r="EP4" i="280"/>
  <c r="EP4" i="288"/>
  <c r="EP4" i="282"/>
  <c r="EP4" i="285"/>
  <c r="EQ80" i="278" l="1"/>
  <c r="EQ12" i="289"/>
  <c r="EQ13" i="289" s="1"/>
  <c r="EQ20" i="289" s="1"/>
  <c r="ES127" i="273"/>
  <c r="ES128" i="273" s="1"/>
  <c r="ES21" i="289" s="1"/>
  <c r="ES2" i="289"/>
  <c r="EQ43" i="278"/>
  <c r="EQ10" i="265" s="1"/>
  <c r="EQ83" i="278"/>
  <c r="EQ74" i="278"/>
  <c r="EQ70" i="278"/>
  <c r="ER48" i="278"/>
  <c r="ER69" i="278"/>
  <c r="BH82" i="278"/>
  <c r="BH73" i="278" s="1"/>
  <c r="BG69" i="265"/>
  <c r="EO54" i="278"/>
  <c r="BG64" i="265"/>
  <c r="BH61" i="278"/>
  <c r="EP71" i="278"/>
  <c r="EP75" i="278" s="1"/>
  <c r="EQ24" i="280"/>
  <c r="EQ59" i="278"/>
  <c r="EP9" i="265"/>
  <c r="EP11" i="265" s="1"/>
  <c r="EP62" i="278"/>
  <c r="EP53" i="278"/>
  <c r="EP49" i="278"/>
  <c r="EP50" i="278" s="1"/>
  <c r="EO157" i="273"/>
  <c r="EN50" i="288"/>
  <c r="EN51" i="288" s="1"/>
  <c r="EN54" i="288" s="1"/>
  <c r="EN57" i="288" s="1"/>
  <c r="EN64" i="288" s="1"/>
  <c r="EQ85" i="280"/>
  <c r="EQ25" i="280"/>
  <c r="EQ34" i="278"/>
  <c r="EQ9" i="265" s="1"/>
  <c r="ES152" i="273"/>
  <c r="ES153" i="273" s="1"/>
  <c r="ES96" i="273"/>
  <c r="ES97" i="273" s="1"/>
  <c r="ES90" i="273"/>
  <c r="ES91" i="273" s="1"/>
  <c r="ES2" i="275"/>
  <c r="ES2" i="280"/>
  <c r="ES122" i="273"/>
  <c r="ES123" i="273" s="1"/>
  <c r="ES17" i="280" s="1"/>
  <c r="ES42" i="288"/>
  <c r="ES111" i="273"/>
  <c r="ES112" i="273" s="1"/>
  <c r="ES11" i="285" s="1"/>
  <c r="ES12" i="285" s="1"/>
  <c r="ES75" i="273"/>
  <c r="ES76" i="273" s="1"/>
  <c r="ES2" i="286"/>
  <c r="ES2" i="288"/>
  <c r="ES2" i="285"/>
  <c r="ES2" i="282"/>
  <c r="ES18" i="288"/>
  <c r="ES32" i="273"/>
  <c r="ES33" i="273" s="1"/>
  <c r="ES2" i="265"/>
  <c r="ES2" i="273"/>
  <c r="ES2" i="278"/>
  <c r="EV5" i="286"/>
  <c r="EV5" i="285"/>
  <c r="EV5" i="273"/>
  <c r="EV5" i="265"/>
  <c r="EV5" i="275"/>
  <c r="EV5" i="288"/>
  <c r="EV5" i="280"/>
  <c r="EW10" i="273"/>
  <c r="EV5" i="282"/>
  <c r="EV13" i="273"/>
  <c r="EV14" i="273" s="1"/>
  <c r="EV5" i="278"/>
  <c r="EU37" i="288"/>
  <c r="EU19" i="273"/>
  <c r="EU20" i="273" s="1"/>
  <c r="EU56" i="273"/>
  <c r="EU12" i="288"/>
  <c r="EU37" i="273"/>
  <c r="EU47" i="273"/>
  <c r="EU48" i="273" s="1"/>
  <c r="EU51" i="273" s="1"/>
  <c r="ET24" i="273"/>
  <c r="ET25" i="273" s="1"/>
  <c r="ET151" i="273"/>
  <c r="ER22" i="285"/>
  <c r="ER13" i="285"/>
  <c r="ER13" i="265" s="1"/>
  <c r="ER81" i="280"/>
  <c r="ER82" i="280" s="1"/>
  <c r="ER106" i="280"/>
  <c r="ER107" i="280" s="1"/>
  <c r="ER109" i="280" s="1"/>
  <c r="ER156" i="273"/>
  <c r="ER38" i="273"/>
  <c r="ES39" i="273" s="1"/>
  <c r="ES41" i="273" s="1"/>
  <c r="ER144" i="273"/>
  <c r="ER20" i="282"/>
  <c r="ER15" i="286"/>
  <c r="ER100" i="273"/>
  <c r="ES101" i="273" s="1"/>
  <c r="ES59" i="273" s="1"/>
  <c r="ER41" i="278"/>
  <c r="ER42" i="278" s="1"/>
  <c r="ER139" i="273"/>
  <c r="ER20" i="278"/>
  <c r="ER21" i="278" s="1"/>
  <c r="ER26" i="278" s="1"/>
  <c r="ER145" i="273"/>
  <c r="ER155" i="273"/>
  <c r="ER33" i="278"/>
  <c r="ER56" i="288"/>
  <c r="ER12" i="278"/>
  <c r="ER13" i="278" s="1"/>
  <c r="ER25" i="278" s="1"/>
  <c r="ER134" i="273"/>
  <c r="ER49" i="280"/>
  <c r="ER76" i="288"/>
  <c r="ER77" i="288" s="1"/>
  <c r="ER79" i="288" s="1"/>
  <c r="EP60" i="273"/>
  <c r="EO66" i="273"/>
  <c r="EO67" i="273" s="1"/>
  <c r="EO3" i="289" s="1"/>
  <c r="EQ140" i="273"/>
  <c r="EP19" i="278"/>
  <c r="EO42" i="282"/>
  <c r="EO14" i="265"/>
  <c r="EQ138" i="280"/>
  <c r="EQ67" i="280"/>
  <c r="EQ26" i="282"/>
  <c r="EQ32" i="286"/>
  <c r="EQ57" i="273"/>
  <c r="EQ15" i="275"/>
  <c r="EQ20" i="275" s="1"/>
  <c r="ER17" i="275" s="1"/>
  <c r="EQ55" i="288"/>
  <c r="EQ13" i="288"/>
  <c r="EQ18" i="285"/>
  <c r="EQ73" i="282"/>
  <c r="EQ61" i="288"/>
  <c r="EQ20" i="286"/>
  <c r="EQ84" i="282"/>
  <c r="EQ38" i="288"/>
  <c r="EQ43" i="286"/>
  <c r="EQ79" i="273"/>
  <c r="ER80" i="273" s="1"/>
  <c r="ER58" i="273" s="1"/>
  <c r="ER76" i="273"/>
  <c r="EO59" i="265"/>
  <c r="EO60" i="265" s="1"/>
  <c r="EP20" i="285"/>
  <c r="EP23" i="285" s="1"/>
  <c r="EP138" i="273"/>
  <c r="EQ135" i="273"/>
  <c r="EN3" i="265"/>
  <c r="EN3" i="280"/>
  <c r="EN3" i="273"/>
  <c r="EN3" i="288"/>
  <c r="EN3" i="285"/>
  <c r="EN3" i="275"/>
  <c r="EN50" i="273"/>
  <c r="EN3" i="278"/>
  <c r="EN3" i="282"/>
  <c r="EN3" i="286"/>
  <c r="EQ4" i="265"/>
  <c r="EQ4" i="280"/>
  <c r="EQ4" i="278"/>
  <c r="EQ4" i="286"/>
  <c r="EQ4" i="273"/>
  <c r="EQ4" i="288"/>
  <c r="EQ4" i="282"/>
  <c r="EQ4" i="285"/>
  <c r="EQ4" i="275"/>
  <c r="ER42" i="273"/>
  <c r="ER4" i="289" s="1"/>
  <c r="ER52" i="273"/>
  <c r="CC19" i="282"/>
  <c r="CC21" i="282" s="1"/>
  <c r="EQ146" i="273"/>
  <c r="EP11" i="278"/>
  <c r="ER80" i="278" l="1"/>
  <c r="ER12" i="289"/>
  <c r="ER13" i="289" s="1"/>
  <c r="ER20" i="289" s="1"/>
  <c r="ES40" i="278" s="1"/>
  <c r="ET127" i="273"/>
  <c r="ET128" i="273" s="1"/>
  <c r="ET21" i="289" s="1"/>
  <c r="ET2" i="289"/>
  <c r="ES80" i="278"/>
  <c r="ES12" i="289"/>
  <c r="ES13" i="289" s="1"/>
  <c r="ES20" i="289" s="1"/>
  <c r="ER43" i="278"/>
  <c r="ER83" i="278"/>
  <c r="ER74" i="278"/>
  <c r="ER70" i="278"/>
  <c r="ES48" i="278"/>
  <c r="ES69" i="278"/>
  <c r="EQ26" i="280"/>
  <c r="EQ29" i="280" s="1"/>
  <c r="EP54" i="278"/>
  <c r="BH52" i="278"/>
  <c r="BH55" i="278" s="1"/>
  <c r="BH76" i="278"/>
  <c r="BH77" i="278" s="1"/>
  <c r="BH31" i="265" s="1"/>
  <c r="EQ71" i="278"/>
  <c r="EQ75" i="278" s="1"/>
  <c r="ES24" i="280"/>
  <c r="ES59" i="278"/>
  <c r="ER24" i="280"/>
  <c r="ER59" i="278"/>
  <c r="EQ62" i="278"/>
  <c r="EQ53" i="278"/>
  <c r="EQ49" i="278"/>
  <c r="EQ50" i="278" s="1"/>
  <c r="EP157" i="273"/>
  <c r="EO50" i="288"/>
  <c r="EO51" i="288" s="1"/>
  <c r="EO54" i="288" s="1"/>
  <c r="EO57" i="288" s="1"/>
  <c r="EO64" i="288" s="1"/>
  <c r="ER85" i="280"/>
  <c r="ER25" i="280"/>
  <c r="EQ11" i="278"/>
  <c r="ER146" i="273"/>
  <c r="CC30" i="282"/>
  <c r="CC31" i="282" s="1"/>
  <c r="CD28" i="282" s="1"/>
  <c r="CC43" i="282"/>
  <c r="ER4" i="285"/>
  <c r="ER4" i="288"/>
  <c r="ER4" i="273"/>
  <c r="ER4" i="282"/>
  <c r="ER4" i="265"/>
  <c r="ER4" i="278"/>
  <c r="ER4" i="280"/>
  <c r="ER4" i="275"/>
  <c r="ER4" i="286"/>
  <c r="EQ138" i="273"/>
  <c r="ER135" i="273"/>
  <c r="ER138" i="280"/>
  <c r="ER67" i="280"/>
  <c r="ER84" i="282"/>
  <c r="ER32" i="286"/>
  <c r="ER15" i="275"/>
  <c r="ER20" i="275" s="1"/>
  <c r="ES17" i="275" s="1"/>
  <c r="ER26" i="282"/>
  <c r="ER38" i="288"/>
  <c r="ER43" i="286"/>
  <c r="ER57" i="273"/>
  <c r="ER73" i="282"/>
  <c r="ER61" i="288"/>
  <c r="ER20" i="286"/>
  <c r="ER79" i="273"/>
  <c r="ES80" i="273" s="1"/>
  <c r="ES58" i="273" s="1"/>
  <c r="ER55" i="288"/>
  <c r="ER13" i="288"/>
  <c r="ER18" i="285"/>
  <c r="ER140" i="273"/>
  <c r="EQ19" i="278"/>
  <c r="EP66" i="273"/>
  <c r="EP67" i="273" s="1"/>
  <c r="EP3" i="289" s="1"/>
  <c r="EQ60" i="273"/>
  <c r="ES138" i="280"/>
  <c r="ES67" i="280"/>
  <c r="ES84" i="282"/>
  <c r="ES38" i="288"/>
  <c r="ES43" i="286"/>
  <c r="ES79" i="273"/>
  <c r="ET80" i="273" s="1"/>
  <c r="ET58" i="273" s="1"/>
  <c r="ES26" i="282"/>
  <c r="ES32" i="286"/>
  <c r="ES57" i="273"/>
  <c r="ES55" i="288"/>
  <c r="ES13" i="288"/>
  <c r="ES18" i="285"/>
  <c r="ES73" i="282"/>
  <c r="ES61" i="288"/>
  <c r="ES20" i="286"/>
  <c r="ES15" i="275"/>
  <c r="ER27" i="278"/>
  <c r="ER32" i="278" s="1"/>
  <c r="ER34" i="278" s="1"/>
  <c r="ES52" i="273"/>
  <c r="ES42" i="273"/>
  <c r="ES4" i="289" s="1"/>
  <c r="EU24" i="273"/>
  <c r="EU25" i="273" s="1"/>
  <c r="EU151" i="273"/>
  <c r="EQ11" i="265"/>
  <c r="ES22" i="285"/>
  <c r="ES13" i="285"/>
  <c r="ES13" i="265" s="1"/>
  <c r="ES49" i="280"/>
  <c r="ES76" i="288"/>
  <c r="ES77" i="288" s="1"/>
  <c r="ES79" i="288" s="1"/>
  <c r="ES155" i="273"/>
  <c r="ES41" i="278"/>
  <c r="ES42" i="278" s="1"/>
  <c r="ES56" i="288"/>
  <c r="ES20" i="278"/>
  <c r="ES21" i="278" s="1"/>
  <c r="ES26" i="278" s="1"/>
  <c r="ES134" i="273"/>
  <c r="ES33" i="278"/>
  <c r="ES145" i="273"/>
  <c r="ES12" i="278"/>
  <c r="ES13" i="278" s="1"/>
  <c r="ES25" i="278" s="1"/>
  <c r="ES27" i="278" s="1"/>
  <c r="ES32" i="278" s="1"/>
  <c r="ES34" i="278" s="1"/>
  <c r="ES139" i="273"/>
  <c r="EP59" i="265"/>
  <c r="EP60" i="265" s="1"/>
  <c r="EQ20" i="285"/>
  <c r="EQ23" i="285" s="1"/>
  <c r="EO3" i="280"/>
  <c r="EO3" i="286"/>
  <c r="EO3" i="278"/>
  <c r="EO3" i="265"/>
  <c r="EO50" i="273"/>
  <c r="EO3" i="282"/>
  <c r="EO3" i="273"/>
  <c r="EO3" i="275"/>
  <c r="EO3" i="288"/>
  <c r="EO3" i="285"/>
  <c r="ER10" i="265"/>
  <c r="ET75" i="273"/>
  <c r="ET76" i="273" s="1"/>
  <c r="ET2" i="285"/>
  <c r="ET2" i="288"/>
  <c r="ET90" i="273"/>
  <c r="ET91" i="273" s="1"/>
  <c r="ET111" i="273"/>
  <c r="ET112" i="273" s="1"/>
  <c r="ET11" i="285" s="1"/>
  <c r="ET12" i="285" s="1"/>
  <c r="ET32" i="273"/>
  <c r="ET33" i="273" s="1"/>
  <c r="ET2" i="265"/>
  <c r="ET2" i="273"/>
  <c r="ET2" i="280"/>
  <c r="ET42" i="288"/>
  <c r="ET96" i="273"/>
  <c r="ET97" i="273" s="1"/>
  <c r="ET2" i="275"/>
  <c r="ET2" i="282"/>
  <c r="ET122" i="273"/>
  <c r="ET123" i="273" s="1"/>
  <c r="ET17" i="280" s="1"/>
  <c r="ET152" i="273"/>
  <c r="ET153" i="273" s="1"/>
  <c r="ET18" i="288"/>
  <c r="ET2" i="286"/>
  <c r="ET2" i="278"/>
  <c r="EV37" i="288"/>
  <c r="EV37" i="273"/>
  <c r="EV47" i="273"/>
  <c r="EV48" i="273" s="1"/>
  <c r="EV51" i="273" s="1"/>
  <c r="EV56" i="273"/>
  <c r="EV12" i="288"/>
  <c r="EV19" i="273"/>
  <c r="EV20" i="273" s="1"/>
  <c r="EW5" i="278"/>
  <c r="EW5" i="286"/>
  <c r="EW5" i="273"/>
  <c r="EW5" i="265"/>
  <c r="EW5" i="285"/>
  <c r="EX10" i="273"/>
  <c r="EW13" i="273"/>
  <c r="EW14" i="273" s="1"/>
  <c r="EW5" i="275"/>
  <c r="EW5" i="282"/>
  <c r="EW5" i="288"/>
  <c r="EW5" i="280"/>
  <c r="EP42" i="282"/>
  <c r="EP14" i="265"/>
  <c r="ES38" i="273"/>
  <c r="ET39" i="273" s="1"/>
  <c r="ET41" i="273" s="1"/>
  <c r="ES144" i="273"/>
  <c r="ES100" i="273"/>
  <c r="ET101" i="273" s="1"/>
  <c r="ET59" i="273" s="1"/>
  <c r="ES20" i="282"/>
  <c r="ES15" i="286"/>
  <c r="ES81" i="280"/>
  <c r="ES82" i="280" s="1"/>
  <c r="ES106" i="280"/>
  <c r="ES107" i="280" s="1"/>
  <c r="ES109" i="280" s="1"/>
  <c r="ES156" i="273"/>
  <c r="ET40" i="278" l="1"/>
  <c r="EU127" i="273"/>
  <c r="EU128" i="273" s="1"/>
  <c r="EU21" i="289" s="1"/>
  <c r="EU2" i="289"/>
  <c r="ET80" i="278"/>
  <c r="ET12" i="289"/>
  <c r="ET13" i="289" s="1"/>
  <c r="ET20" i="289" s="1"/>
  <c r="ES43" i="278"/>
  <c r="ES10" i="265" s="1"/>
  <c r="ES83" i="278"/>
  <c r="ES74" i="278"/>
  <c r="ES70" i="278"/>
  <c r="ES71" i="278" s="1"/>
  <c r="ES75" i="278" s="1"/>
  <c r="ET48" i="278"/>
  <c r="ET69" i="278"/>
  <c r="ER26" i="280"/>
  <c r="ER29" i="280" s="1"/>
  <c r="BH84" i="278"/>
  <c r="BH85" i="278" s="1"/>
  <c r="ER71" i="278"/>
  <c r="ER75" i="278" s="1"/>
  <c r="EQ54" i="278"/>
  <c r="BH30" i="265"/>
  <c r="BH63" i="278"/>
  <c r="BH64" i="278" s="1"/>
  <c r="ET24" i="280"/>
  <c r="ET59" i="278"/>
  <c r="ES62" i="278"/>
  <c r="ES53" i="278"/>
  <c r="ES49" i="278"/>
  <c r="ES50" i="278" s="1"/>
  <c r="ER62" i="278"/>
  <c r="ER49" i="278"/>
  <c r="ER50" i="278" s="1"/>
  <c r="ER53" i="278"/>
  <c r="EP50" i="288"/>
  <c r="EP51" i="288" s="1"/>
  <c r="EP54" i="288" s="1"/>
  <c r="EP57" i="288" s="1"/>
  <c r="EP64" i="288" s="1"/>
  <c r="EQ157" i="273"/>
  <c r="ES85" i="280"/>
  <c r="ES25" i="280"/>
  <c r="ES20" i="275"/>
  <c r="ET17" i="275" s="1"/>
  <c r="EQ59" i="265"/>
  <c r="EQ60" i="265" s="1"/>
  <c r="ER20" i="285"/>
  <c r="ER23" i="285" s="1"/>
  <c r="EV24" i="273"/>
  <c r="EV25" i="273" s="1"/>
  <c r="EV151" i="273"/>
  <c r="ET49" i="280"/>
  <c r="ET76" i="288"/>
  <c r="ET77" i="288" s="1"/>
  <c r="ET79" i="288" s="1"/>
  <c r="ET100" i="273"/>
  <c r="EU101" i="273" s="1"/>
  <c r="EU59" i="273" s="1"/>
  <c r="ET15" i="286"/>
  <c r="ET20" i="282"/>
  <c r="ET138" i="280"/>
  <c r="ET67" i="280"/>
  <c r="ET73" i="282"/>
  <c r="ET61" i="288"/>
  <c r="ET20" i="286"/>
  <c r="ET26" i="282"/>
  <c r="ET38" i="288"/>
  <c r="ET43" i="286"/>
  <c r="ET57" i="273"/>
  <c r="ET84" i="282"/>
  <c r="ET32" i="286"/>
  <c r="ET15" i="275"/>
  <c r="ET55" i="288"/>
  <c r="ET13" i="288"/>
  <c r="ET18" i="285"/>
  <c r="ET79" i="273"/>
  <c r="EU80" i="273" s="1"/>
  <c r="EU58" i="273" s="1"/>
  <c r="ET42" i="273"/>
  <c r="ET4" i="289" s="1"/>
  <c r="ET52" i="273"/>
  <c r="EW56" i="273"/>
  <c r="EW47" i="273"/>
  <c r="EW48" i="273" s="1"/>
  <c r="EW51" i="273" s="1"/>
  <c r="EW37" i="273"/>
  <c r="EW19" i="273"/>
  <c r="EW20" i="273" s="1"/>
  <c r="EW37" i="288"/>
  <c r="EW12" i="288"/>
  <c r="ET81" i="280"/>
  <c r="ET82" i="280" s="1"/>
  <c r="ET106" i="280"/>
  <c r="ET107" i="280" s="1"/>
  <c r="ET109" i="280" s="1"/>
  <c r="ET156" i="273"/>
  <c r="ET155" i="273"/>
  <c r="ET12" i="278"/>
  <c r="ET13" i="278" s="1"/>
  <c r="ET25" i="278" s="1"/>
  <c r="ET145" i="273"/>
  <c r="ET56" i="288"/>
  <c r="ET33" i="278"/>
  <c r="ET20" i="278"/>
  <c r="ET21" i="278" s="1"/>
  <c r="ET26" i="278" s="1"/>
  <c r="ET134" i="273"/>
  <c r="ET41" i="278"/>
  <c r="ET139" i="273"/>
  <c r="ET22" i="285"/>
  <c r="ET13" i="285"/>
  <c r="ET13" i="265" s="1"/>
  <c r="ES9" i="265"/>
  <c r="ER9" i="265"/>
  <c r="ER11" i="265" s="1"/>
  <c r="EP3" i="265"/>
  <c r="EP3" i="286"/>
  <c r="EP50" i="273"/>
  <c r="EP3" i="280"/>
  <c r="EP3" i="273"/>
  <c r="EP3" i="285"/>
  <c r="EP3" i="282"/>
  <c r="EP3" i="278"/>
  <c r="EP3" i="288"/>
  <c r="EP3" i="275"/>
  <c r="ER19" i="278"/>
  <c r="ES140" i="273"/>
  <c r="ER138" i="273"/>
  <c r="ES135" i="273"/>
  <c r="ER11" i="278"/>
  <c r="ES146" i="273"/>
  <c r="EX13" i="273"/>
  <c r="EX14" i="273" s="1"/>
  <c r="EX5" i="285"/>
  <c r="EX5" i="265"/>
  <c r="EX5" i="280"/>
  <c r="EY10" i="273"/>
  <c r="EX5" i="282"/>
  <c r="EX5" i="275"/>
  <c r="EX5" i="286"/>
  <c r="EX5" i="288"/>
  <c r="EX5" i="273"/>
  <c r="EX5" i="278"/>
  <c r="ET38" i="273"/>
  <c r="EU39" i="273" s="1"/>
  <c r="EU41" i="273" s="1"/>
  <c r="ET144" i="273"/>
  <c r="EQ42" i="282"/>
  <c r="EQ14" i="265"/>
  <c r="EU152" i="273"/>
  <c r="EU153" i="273" s="1"/>
  <c r="EU96" i="273"/>
  <c r="EU97" i="273" s="1"/>
  <c r="EU90" i="273"/>
  <c r="EU91" i="273" s="1"/>
  <c r="EU2" i="288"/>
  <c r="EU2" i="273"/>
  <c r="EU122" i="273"/>
  <c r="EU123" i="273" s="1"/>
  <c r="EU17" i="280" s="1"/>
  <c r="EU42" i="288"/>
  <c r="EU111" i="273"/>
  <c r="EU112" i="273" s="1"/>
  <c r="EU11" i="285" s="1"/>
  <c r="EU12" i="285" s="1"/>
  <c r="EU75" i="273"/>
  <c r="EU2" i="275"/>
  <c r="EU2" i="282"/>
  <c r="EU2" i="286"/>
  <c r="EU2" i="278"/>
  <c r="EU18" i="288"/>
  <c r="EU32" i="273"/>
  <c r="EU33" i="273" s="1"/>
  <c r="EU2" i="265"/>
  <c r="EU2" i="285"/>
  <c r="EU2" i="280"/>
  <c r="ES4" i="278"/>
  <c r="ES4" i="285"/>
  <c r="ES4" i="286"/>
  <c r="ES4" i="273"/>
  <c r="ES4" i="288"/>
  <c r="ES4" i="280"/>
  <c r="ES4" i="265"/>
  <c r="ES4" i="282"/>
  <c r="ES4" i="275"/>
  <c r="EQ66" i="273"/>
  <c r="EQ67" i="273" s="1"/>
  <c r="EQ3" i="289" s="1"/>
  <c r="ER60" i="273"/>
  <c r="CD19" i="282"/>
  <c r="CD21" i="282" s="1"/>
  <c r="ET42" i="278" l="1"/>
  <c r="ET83" i="278" s="1"/>
  <c r="EU40" i="278"/>
  <c r="ES26" i="280"/>
  <c r="EV127" i="273"/>
  <c r="EV128" i="273" s="1"/>
  <c r="EV21" i="289" s="1"/>
  <c r="EV2" i="289"/>
  <c r="BI82" i="278"/>
  <c r="BI73" i="278" s="1"/>
  <c r="BH69" i="265"/>
  <c r="EU48" i="278"/>
  <c r="EU69" i="278"/>
  <c r="ET74" i="278"/>
  <c r="ER54" i="278"/>
  <c r="ES54" i="278"/>
  <c r="BH64" i="265"/>
  <c r="BI61" i="278"/>
  <c r="EQ50" i="288"/>
  <c r="EQ51" i="288" s="1"/>
  <c r="EQ54" i="288" s="1"/>
  <c r="EQ57" i="288" s="1"/>
  <c r="EQ64" i="288" s="1"/>
  <c r="ER157" i="273"/>
  <c r="ES29" i="280"/>
  <c r="ET85" i="280"/>
  <c r="ET25" i="280"/>
  <c r="ET26" i="280" s="1"/>
  <c r="ET29" i="280" s="1"/>
  <c r="ET20" i="275"/>
  <c r="EU17" i="275" s="1"/>
  <c r="EQ3" i="265"/>
  <c r="EQ50" i="273"/>
  <c r="EQ3" i="285"/>
  <c r="EQ3" i="278"/>
  <c r="EQ3" i="286"/>
  <c r="EQ3" i="273"/>
  <c r="EQ3" i="275"/>
  <c r="EQ3" i="288"/>
  <c r="EQ3" i="282"/>
  <c r="EQ3" i="280"/>
  <c r="EU38" i="273"/>
  <c r="EV39" i="273" s="1"/>
  <c r="EV41" i="273" s="1"/>
  <c r="EU144" i="273"/>
  <c r="EU20" i="282"/>
  <c r="EU15" i="286"/>
  <c r="EU100" i="273"/>
  <c r="EV101" i="273" s="1"/>
  <c r="EV59" i="273" s="1"/>
  <c r="CD30" i="282"/>
  <c r="CD31" i="282" s="1"/>
  <c r="CE28" i="282" s="1"/>
  <c r="CD43" i="282"/>
  <c r="ER66" i="273"/>
  <c r="ER67" i="273" s="1"/>
  <c r="ER3" i="289" s="1"/>
  <c r="ES60" i="273"/>
  <c r="EU22" i="285"/>
  <c r="EU13" i="285"/>
  <c r="EU13" i="265" s="1"/>
  <c r="EU49" i="280"/>
  <c r="EU76" i="288"/>
  <c r="EU77" i="288" s="1"/>
  <c r="EU79" i="288" s="1"/>
  <c r="EU155" i="273"/>
  <c r="EU20" i="278"/>
  <c r="EU21" i="278" s="1"/>
  <c r="EU26" i="278" s="1"/>
  <c r="EU134" i="273"/>
  <c r="EU33" i="278"/>
  <c r="EU145" i="273"/>
  <c r="EU12" i="278"/>
  <c r="EU13" i="278" s="1"/>
  <c r="EU25" i="278" s="1"/>
  <c r="EU27" i="278" s="1"/>
  <c r="EU32" i="278" s="1"/>
  <c r="EU139" i="273"/>
  <c r="EU56" i="288"/>
  <c r="EU41" i="278"/>
  <c r="EY5" i="278"/>
  <c r="EY13" i="273"/>
  <c r="EY14" i="273" s="1"/>
  <c r="EY5" i="288"/>
  <c r="EY5" i="286"/>
  <c r="EY5" i="282"/>
  <c r="EY5" i="265"/>
  <c r="EY5" i="273"/>
  <c r="EY5" i="275"/>
  <c r="EY5" i="280"/>
  <c r="EY5" i="285"/>
  <c r="EZ10" i="273"/>
  <c r="EX12" i="288"/>
  <c r="EX19" i="273"/>
  <c r="EX20" i="273" s="1"/>
  <c r="EX37" i="273"/>
  <c r="EX37" i="288"/>
  <c r="EX56" i="273"/>
  <c r="EX47" i="273"/>
  <c r="EX48" i="273" s="1"/>
  <c r="EX51" i="273" s="1"/>
  <c r="ES138" i="273"/>
  <c r="ET135" i="273"/>
  <c r="ER42" i="282"/>
  <c r="ER14" i="265"/>
  <c r="ES11" i="265"/>
  <c r="EU76" i="273"/>
  <c r="ET27" i="278"/>
  <c r="ET32" i="278" s="1"/>
  <c r="ET34" i="278" s="1"/>
  <c r="ET4" i="275"/>
  <c r="ET4" i="282"/>
  <c r="ET4" i="265"/>
  <c r="ET4" i="273"/>
  <c r="ET4" i="280"/>
  <c r="ET4" i="285"/>
  <c r="ET4" i="288"/>
  <c r="ET4" i="286"/>
  <c r="ET4" i="278"/>
  <c r="ER59" i="265"/>
  <c r="ER60" i="265" s="1"/>
  <c r="ES20" i="285"/>
  <c r="ES23" i="285" s="1"/>
  <c r="EU81" i="280"/>
  <c r="EU82" i="280" s="1"/>
  <c r="EU106" i="280"/>
  <c r="EU107" i="280" s="1"/>
  <c r="EU109" i="280" s="1"/>
  <c r="EU156" i="273"/>
  <c r="EU42" i="273"/>
  <c r="EU4" i="289" s="1"/>
  <c r="EU52" i="273"/>
  <c r="ES11" i="278"/>
  <c r="ET146" i="273"/>
  <c r="ES19" i="278"/>
  <c r="ET140" i="273"/>
  <c r="EW151" i="273"/>
  <c r="EW24" i="273"/>
  <c r="EW25" i="273" s="1"/>
  <c r="EV90" i="273"/>
  <c r="EV91" i="273" s="1"/>
  <c r="EV111" i="273"/>
  <c r="EV112" i="273" s="1"/>
  <c r="EV11" i="285" s="1"/>
  <c r="EV12" i="285" s="1"/>
  <c r="EV32" i="273"/>
  <c r="EV33" i="273" s="1"/>
  <c r="EV2" i="265"/>
  <c r="EV2" i="273"/>
  <c r="EV2" i="278"/>
  <c r="EV75" i="273"/>
  <c r="EV2" i="285"/>
  <c r="EV2" i="282"/>
  <c r="EV122" i="273"/>
  <c r="EV123" i="273" s="1"/>
  <c r="EV17" i="280" s="1"/>
  <c r="EV152" i="273"/>
  <c r="EV153" i="273" s="1"/>
  <c r="EV18" i="288"/>
  <c r="EV2" i="286"/>
  <c r="EV2" i="288"/>
  <c r="EV42" i="288"/>
  <c r="EV96" i="273"/>
  <c r="EV97" i="273" s="1"/>
  <c r="EV2" i="275"/>
  <c r="EV2" i="280"/>
  <c r="ET43" i="278" l="1"/>
  <c r="ET10" i="265" s="1"/>
  <c r="EU42" i="278"/>
  <c r="EU43" i="278" s="1"/>
  <c r="EU10" i="265" s="1"/>
  <c r="ET70" i="278"/>
  <c r="EV40" i="278"/>
  <c r="EW127" i="273"/>
  <c r="EW128" i="273" s="1"/>
  <c r="EW21" i="289" s="1"/>
  <c r="EW2" i="289"/>
  <c r="EU80" i="278"/>
  <c r="EU12" i="289"/>
  <c r="EU13" i="289" s="1"/>
  <c r="EU20" i="289" s="1"/>
  <c r="EV48" i="278"/>
  <c r="EV69" i="278"/>
  <c r="EU83" i="278"/>
  <c r="EU70" i="278"/>
  <c r="ET71" i="278"/>
  <c r="ET75" i="278" s="1"/>
  <c r="BI52" i="278"/>
  <c r="BI55" i="278" s="1"/>
  <c r="BI76" i="278"/>
  <c r="BI77" i="278" s="1"/>
  <c r="BI31" i="265" s="1"/>
  <c r="EU24" i="280"/>
  <c r="EU59" i="278"/>
  <c r="ET62" i="278"/>
  <c r="ET53" i="278"/>
  <c r="ET49" i="278"/>
  <c r="ET50" i="278" s="1"/>
  <c r="EU34" i="278"/>
  <c r="ES157" i="273"/>
  <c r="ER50" i="288"/>
  <c r="ER51" i="288" s="1"/>
  <c r="ER54" i="288" s="1"/>
  <c r="ER57" i="288" s="1"/>
  <c r="ER64" i="288" s="1"/>
  <c r="EU85" i="280"/>
  <c r="EU25" i="280"/>
  <c r="EU26" i="280" s="1"/>
  <c r="EU29" i="280" s="1"/>
  <c r="EV12" i="278"/>
  <c r="EV13" i="278" s="1"/>
  <c r="EV25" i="278" s="1"/>
  <c r="EV134" i="273"/>
  <c r="EV56" i="288"/>
  <c r="EV41" i="278"/>
  <c r="EV20" i="278"/>
  <c r="EV21" i="278" s="1"/>
  <c r="EV26" i="278" s="1"/>
  <c r="EV145" i="273"/>
  <c r="EV155" i="273"/>
  <c r="EV33" i="278"/>
  <c r="EV139" i="273"/>
  <c r="EV13" i="285"/>
  <c r="EV13" i="265" s="1"/>
  <c r="EV22" i="285"/>
  <c r="EV81" i="280"/>
  <c r="EV82" i="280" s="1"/>
  <c r="EV106" i="280"/>
  <c r="EV107" i="280" s="1"/>
  <c r="EV109" i="280" s="1"/>
  <c r="EV156" i="273"/>
  <c r="EV38" i="273"/>
  <c r="EW39" i="273" s="1"/>
  <c r="EW41" i="273" s="1"/>
  <c r="EV144" i="273"/>
  <c r="EV20" i="282"/>
  <c r="EV100" i="273"/>
  <c r="EW101" i="273" s="1"/>
  <c r="EW59" i="273" s="1"/>
  <c r="EV15" i="286"/>
  <c r="EW122" i="273"/>
  <c r="EW123" i="273" s="1"/>
  <c r="EW17" i="280" s="1"/>
  <c r="EW42" i="288"/>
  <c r="EW2" i="286"/>
  <c r="EW2" i="278"/>
  <c r="EW2" i="285"/>
  <c r="EW18" i="288"/>
  <c r="EW2" i="282"/>
  <c r="EW96" i="273"/>
  <c r="EW97" i="273" s="1"/>
  <c r="EW90" i="273"/>
  <c r="EW91" i="273" s="1"/>
  <c r="EW2" i="288"/>
  <c r="EW2" i="273"/>
  <c r="EW152" i="273"/>
  <c r="EW153" i="273" s="1"/>
  <c r="EW75" i="273"/>
  <c r="EW2" i="265"/>
  <c r="EW2" i="280"/>
  <c r="EW111" i="273"/>
  <c r="EW112" i="273" s="1"/>
  <c r="EW11" i="285" s="1"/>
  <c r="EW12" i="285" s="1"/>
  <c r="EW32" i="273"/>
  <c r="EW33" i="273" s="1"/>
  <c r="EW2" i="275"/>
  <c r="ET11" i="278"/>
  <c r="EU146" i="273"/>
  <c r="EU4" i="265"/>
  <c r="EU4" i="285"/>
  <c r="EU4" i="278"/>
  <c r="EU4" i="273"/>
  <c r="EU4" i="282"/>
  <c r="EU4" i="275"/>
  <c r="EU4" i="280"/>
  <c r="EU4" i="288"/>
  <c r="EU4" i="286"/>
  <c r="ET20" i="285"/>
  <c r="ET23" i="285" s="1"/>
  <c r="ES59" i="265"/>
  <c r="ES60" i="265" s="1"/>
  <c r="EU138" i="280"/>
  <c r="EU67" i="280"/>
  <c r="EU55" i="288"/>
  <c r="EU32" i="286"/>
  <c r="EU57" i="273"/>
  <c r="EU73" i="282"/>
  <c r="EU61" i="288"/>
  <c r="EU15" i="275"/>
  <c r="EU20" i="275" s="1"/>
  <c r="EV17" i="275" s="1"/>
  <c r="EU18" i="285"/>
  <c r="EU84" i="282"/>
  <c r="EU38" i="288"/>
  <c r="EU20" i="286"/>
  <c r="EU79" i="273"/>
  <c r="EV80" i="273" s="1"/>
  <c r="EV58" i="273" s="1"/>
  <c r="EU26" i="282"/>
  <c r="EU43" i="286"/>
  <c r="EU13" i="288"/>
  <c r="ES42" i="282"/>
  <c r="ES14" i="265"/>
  <c r="EY56" i="273"/>
  <c r="EY12" i="288"/>
  <c r="EY19" i="273"/>
  <c r="EY20" i="273" s="1"/>
  <c r="EY37" i="288"/>
  <c r="EY37" i="273"/>
  <c r="EY47" i="273"/>
  <c r="EY48" i="273" s="1"/>
  <c r="EY51" i="273" s="1"/>
  <c r="ES66" i="273"/>
  <c r="ES67" i="273" s="1"/>
  <c r="ES3" i="289" s="1"/>
  <c r="ET60" i="273"/>
  <c r="CE19" i="282"/>
  <c r="CE21" i="282" s="1"/>
  <c r="EV76" i="273"/>
  <c r="EV42" i="273"/>
  <c r="EV4" i="289" s="1"/>
  <c r="EV52" i="273"/>
  <c r="EV49" i="280"/>
  <c r="EV76" i="288"/>
  <c r="EV77" i="288" s="1"/>
  <c r="EV79" i="288" s="1"/>
  <c r="EU140" i="273"/>
  <c r="ET19" i="278"/>
  <c r="ET9" i="265"/>
  <c r="EU135" i="273"/>
  <c r="ET138" i="273"/>
  <c r="EX24" i="273"/>
  <c r="EX25" i="273" s="1"/>
  <c r="EX151" i="273"/>
  <c r="EZ13" i="273"/>
  <c r="EZ14" i="273" s="1"/>
  <c r="EZ5" i="282"/>
  <c r="EZ5" i="265"/>
  <c r="EZ5" i="275"/>
  <c r="EZ5" i="280"/>
  <c r="EZ5" i="285"/>
  <c r="FA10" i="273"/>
  <c r="EZ5" i="278"/>
  <c r="EZ5" i="288"/>
  <c r="EZ5" i="286"/>
  <c r="EZ5" i="273"/>
  <c r="ER50" i="273"/>
  <c r="ER3" i="275"/>
  <c r="ER3" i="285"/>
  <c r="ER3" i="273"/>
  <c r="ER3" i="288"/>
  <c r="ER3" i="265"/>
  <c r="ER3" i="286"/>
  <c r="ER3" i="282"/>
  <c r="ER3" i="280"/>
  <c r="ER3" i="278"/>
  <c r="ET11" i="265" l="1"/>
  <c r="EV42" i="278"/>
  <c r="EV83" i="278" s="1"/>
  <c r="EU74" i="278"/>
  <c r="EX127" i="273"/>
  <c r="EX128" i="273" s="1"/>
  <c r="EX21" i="289" s="1"/>
  <c r="EX2" i="289"/>
  <c r="EV80" i="278"/>
  <c r="EV12" i="289"/>
  <c r="EV13" i="289" s="1"/>
  <c r="EV20" i="289" s="1"/>
  <c r="EW40" i="278" s="1"/>
  <c r="EV43" i="278"/>
  <c r="BI84" i="278"/>
  <c r="BI85" i="278" s="1"/>
  <c r="EW48" i="278"/>
  <c r="EW69" i="278"/>
  <c r="EU71" i="278"/>
  <c r="EU75" i="278" s="1"/>
  <c r="BI30" i="265"/>
  <c r="BI63" i="278"/>
  <c r="BI64" i="278" s="1"/>
  <c r="ET54" i="278"/>
  <c r="EV24" i="280"/>
  <c r="EV59" i="278"/>
  <c r="EU9" i="265"/>
  <c r="EU11" i="265" s="1"/>
  <c r="EU62" i="278"/>
  <c r="EU53" i="278"/>
  <c r="EU49" i="278"/>
  <c r="EU50" i="278" s="1"/>
  <c r="ES50" i="288"/>
  <c r="ES51" i="288" s="1"/>
  <c r="ES54" i="288" s="1"/>
  <c r="ES57" i="288" s="1"/>
  <c r="ES64" i="288" s="1"/>
  <c r="ET157" i="273"/>
  <c r="EV85" i="280"/>
  <c r="EV25" i="280"/>
  <c r="EV135" i="273"/>
  <c r="EU138" i="273"/>
  <c r="FA5" i="265"/>
  <c r="FA5" i="280"/>
  <c r="FA5" i="285"/>
  <c r="FA5" i="286"/>
  <c r="FA5" i="275"/>
  <c r="FB10" i="273"/>
  <c r="FA5" i="273"/>
  <c r="FA13" i="273"/>
  <c r="FA14" i="273" s="1"/>
  <c r="FA5" i="282"/>
  <c r="FA5" i="288"/>
  <c r="FA5" i="278"/>
  <c r="EZ56" i="273"/>
  <c r="EZ47" i="273"/>
  <c r="EZ48" i="273" s="1"/>
  <c r="EZ51" i="273" s="1"/>
  <c r="EZ37" i="273"/>
  <c r="EZ12" i="288"/>
  <c r="EZ37" i="288"/>
  <c r="EZ19" i="273"/>
  <c r="EZ20" i="273" s="1"/>
  <c r="EX90" i="273"/>
  <c r="EX91" i="273" s="1"/>
  <c r="EX111" i="273"/>
  <c r="EX112" i="273" s="1"/>
  <c r="EX11" i="285" s="1"/>
  <c r="EX12" i="285" s="1"/>
  <c r="EX32" i="273"/>
  <c r="EX33" i="273" s="1"/>
  <c r="EX2" i="265"/>
  <c r="EX2" i="286"/>
  <c r="EX2" i="285"/>
  <c r="EX2" i="278"/>
  <c r="EX75" i="273"/>
  <c r="EX76" i="273" s="1"/>
  <c r="EX2" i="273"/>
  <c r="EX122" i="273"/>
  <c r="EX123" i="273" s="1"/>
  <c r="EX17" i="280" s="1"/>
  <c r="EX152" i="273"/>
  <c r="EX153" i="273" s="1"/>
  <c r="EX18" i="288"/>
  <c r="EX2" i="280"/>
  <c r="EX2" i="288"/>
  <c r="EX42" i="288"/>
  <c r="EX2" i="275"/>
  <c r="EX96" i="273"/>
  <c r="EX97" i="273" s="1"/>
  <c r="EX2" i="282"/>
  <c r="EV138" i="280"/>
  <c r="EV67" i="280"/>
  <c r="EV61" i="288"/>
  <c r="EV43" i="286"/>
  <c r="EV57" i="273"/>
  <c r="EV26" i="282"/>
  <c r="EV38" i="288"/>
  <c r="EV15" i="275"/>
  <c r="EV20" i="275" s="1"/>
  <c r="EW17" i="275" s="1"/>
  <c r="EV79" i="273"/>
  <c r="EW80" i="273" s="1"/>
  <c r="EW58" i="273" s="1"/>
  <c r="EV84" i="282"/>
  <c r="EV13" i="288"/>
  <c r="EV18" i="285"/>
  <c r="EV73" i="282"/>
  <c r="EV55" i="288"/>
  <c r="EV32" i="286"/>
  <c r="EV20" i="286"/>
  <c r="ES3" i="286"/>
  <c r="ES3" i="265"/>
  <c r="ES3" i="273"/>
  <c r="ES50" i="273"/>
  <c r="ES3" i="278"/>
  <c r="ES3" i="282"/>
  <c r="ES3" i="288"/>
  <c r="ES3" i="275"/>
  <c r="ES3" i="280"/>
  <c r="ES3" i="285"/>
  <c r="ET59" i="265"/>
  <c r="ET60" i="265" s="1"/>
  <c r="EU20" i="285"/>
  <c r="EU23" i="285" s="1"/>
  <c r="EV146" i="273"/>
  <c r="EU11" i="278"/>
  <c r="EW22" i="285"/>
  <c r="EW13" i="285"/>
  <c r="EW13" i="265" s="1"/>
  <c r="EW81" i="280"/>
  <c r="EW82" i="280" s="1"/>
  <c r="EW106" i="280"/>
  <c r="EW107" i="280" s="1"/>
  <c r="EW109" i="280" s="1"/>
  <c r="EW156" i="273"/>
  <c r="EW155" i="273"/>
  <c r="EW33" i="278"/>
  <c r="EW145" i="273"/>
  <c r="EW20" i="278"/>
  <c r="EW21" i="278" s="1"/>
  <c r="EW26" i="278" s="1"/>
  <c r="EW139" i="273"/>
  <c r="EW56" i="288"/>
  <c r="EW41" i="278"/>
  <c r="EW42" i="278" s="1"/>
  <c r="EW12" i="278"/>
  <c r="EW13" i="278" s="1"/>
  <c r="EW25" i="278" s="1"/>
  <c r="EW134" i="273"/>
  <c r="EW52" i="273"/>
  <c r="EW42" i="273"/>
  <c r="EW4" i="289" s="1"/>
  <c r="EV27" i="278"/>
  <c r="EV32" i="278" s="1"/>
  <c r="EV34" i="278" s="1"/>
  <c r="ET42" i="282"/>
  <c r="ET14" i="265"/>
  <c r="EU19" i="278"/>
  <c r="EV140" i="273"/>
  <c r="EV4" i="288"/>
  <c r="EV4" i="286"/>
  <c r="EV4" i="282"/>
  <c r="EV4" i="265"/>
  <c r="EV4" i="285"/>
  <c r="EV4" i="280"/>
  <c r="EV4" i="275"/>
  <c r="EV4" i="273"/>
  <c r="EV4" i="278"/>
  <c r="CE30" i="282"/>
  <c r="CE31" i="282" s="1"/>
  <c r="CF28" i="282" s="1"/>
  <c r="CE43" i="282"/>
  <c r="ET66" i="273"/>
  <c r="ET67" i="273" s="1"/>
  <c r="ET3" i="289" s="1"/>
  <c r="EU60" i="273"/>
  <c r="EY151" i="273"/>
  <c r="EY24" i="273"/>
  <c r="EY25" i="273" s="1"/>
  <c r="EW38" i="273"/>
  <c r="EX39" i="273" s="1"/>
  <c r="EX41" i="273" s="1"/>
  <c r="EW144" i="273"/>
  <c r="EW20" i="282"/>
  <c r="EW100" i="273"/>
  <c r="EX101" i="273" s="1"/>
  <c r="EX59" i="273" s="1"/>
  <c r="EW15" i="286"/>
  <c r="EW49" i="280"/>
  <c r="EW76" i="288"/>
  <c r="EW77" i="288" s="1"/>
  <c r="EW79" i="288" s="1"/>
  <c r="EW76" i="273"/>
  <c r="EV10" i="265"/>
  <c r="EV74" i="278" l="1"/>
  <c r="EV70" i="278"/>
  <c r="EV71" i="278" s="1"/>
  <c r="EV75" i="278" s="1"/>
  <c r="EV26" i="280"/>
  <c r="EV29" i="280" s="1"/>
  <c r="EX40" i="278"/>
  <c r="EW80" i="278"/>
  <c r="EW12" i="289"/>
  <c r="EW13" i="289" s="1"/>
  <c r="EW20" i="289" s="1"/>
  <c r="EY127" i="273"/>
  <c r="EY128" i="273" s="1"/>
  <c r="EY21" i="289" s="1"/>
  <c r="EY2" i="289"/>
  <c r="EX80" i="278"/>
  <c r="EX12" i="289"/>
  <c r="EX13" i="289" s="1"/>
  <c r="EX20" i="289" s="1"/>
  <c r="BJ82" i="278"/>
  <c r="BJ73" i="278" s="1"/>
  <c r="BI69" i="265"/>
  <c r="EX48" i="278"/>
  <c r="EX69" i="278"/>
  <c r="EW43" i="278"/>
  <c r="EW10" i="265" s="1"/>
  <c r="EW83" i="278"/>
  <c r="EW74" i="278"/>
  <c r="EW70" i="278"/>
  <c r="EU54" i="278"/>
  <c r="BI64" i="265"/>
  <c r="BJ61" i="278"/>
  <c r="EW24" i="280"/>
  <c r="EW59" i="278"/>
  <c r="EX24" i="280"/>
  <c r="EX59" i="278"/>
  <c r="EV62" i="278"/>
  <c r="EV49" i="278"/>
  <c r="EV50" i="278" s="1"/>
  <c r="EV53" i="278"/>
  <c r="EU157" i="273"/>
  <c r="ET50" i="288"/>
  <c r="ET51" i="288" s="1"/>
  <c r="ET54" i="288" s="1"/>
  <c r="ET57" i="288" s="1"/>
  <c r="ET64" i="288" s="1"/>
  <c r="EW27" i="278"/>
  <c r="EW32" i="278" s="1"/>
  <c r="EW34" i="278" s="1"/>
  <c r="EW85" i="280"/>
  <c r="EW25" i="280"/>
  <c r="EU59" i="265"/>
  <c r="EU60" i="265" s="1"/>
  <c r="EV20" i="285"/>
  <c r="EV23" i="285" s="1"/>
  <c r="EX52" i="273"/>
  <c r="EX42" i="273"/>
  <c r="EX4" i="289" s="1"/>
  <c r="EY111" i="273"/>
  <c r="EY112" i="273" s="1"/>
  <c r="EY11" i="285" s="1"/>
  <c r="EY12" i="285" s="1"/>
  <c r="EY75" i="273"/>
  <c r="EY2" i="280"/>
  <c r="EY2" i="288"/>
  <c r="EY42" i="288"/>
  <c r="EY2" i="286"/>
  <c r="EY2" i="285"/>
  <c r="EY152" i="273"/>
  <c r="EY153" i="273" s="1"/>
  <c r="EY18" i="288"/>
  <c r="EY32" i="273"/>
  <c r="EY33" i="273" s="1"/>
  <c r="EY2" i="265"/>
  <c r="EY2" i="275"/>
  <c r="EY2" i="273"/>
  <c r="EY96" i="273"/>
  <c r="EY97" i="273" s="1"/>
  <c r="EY90" i="273"/>
  <c r="EY91" i="273" s="1"/>
  <c r="EY2" i="278"/>
  <c r="EY122" i="273"/>
  <c r="EY123" i="273" s="1"/>
  <c r="EY17" i="280" s="1"/>
  <c r="EY2" i="282"/>
  <c r="ET3" i="278"/>
  <c r="ET3" i="273"/>
  <c r="ET3" i="275"/>
  <c r="ET3" i="282"/>
  <c r="ET3" i="265"/>
  <c r="ET50" i="273"/>
  <c r="ET3" i="288"/>
  <c r="ET3" i="280"/>
  <c r="ET3" i="285"/>
  <c r="ET3" i="286"/>
  <c r="CF19" i="282"/>
  <c r="CF21" i="282" s="1"/>
  <c r="EW4" i="265"/>
  <c r="EW4" i="273"/>
  <c r="EW4" i="280"/>
  <c r="EW4" i="288"/>
  <c r="EW4" i="282"/>
  <c r="EW4" i="286"/>
  <c r="EW4" i="278"/>
  <c r="EW4" i="285"/>
  <c r="EW4" i="275"/>
  <c r="EV11" i="278"/>
  <c r="EW146" i="273"/>
  <c r="EX49" i="280"/>
  <c r="EX76" i="288"/>
  <c r="EX77" i="288" s="1"/>
  <c r="EX79" i="288" s="1"/>
  <c r="EY76" i="273"/>
  <c r="EX22" i="285"/>
  <c r="EX13" i="285"/>
  <c r="EX13" i="265" s="1"/>
  <c r="EZ24" i="273"/>
  <c r="EZ25" i="273" s="1"/>
  <c r="EZ151" i="273"/>
  <c r="EW138" i="280"/>
  <c r="EW67" i="280"/>
  <c r="EW26" i="282"/>
  <c r="EW13" i="288"/>
  <c r="EW18" i="285"/>
  <c r="EW55" i="288"/>
  <c r="EW57" i="273"/>
  <c r="EW73" i="282"/>
  <c r="EW38" i="288"/>
  <c r="EW61" i="288"/>
  <c r="EW43" i="286"/>
  <c r="EW79" i="273"/>
  <c r="EX80" i="273" s="1"/>
  <c r="EX58" i="273" s="1"/>
  <c r="EW32" i="286"/>
  <c r="EW15" i="275"/>
  <c r="EW20" i="275" s="1"/>
  <c r="EX17" i="275" s="1"/>
  <c r="EW84" i="282"/>
  <c r="EW20" i="286"/>
  <c r="EX138" i="280"/>
  <c r="EX67" i="280"/>
  <c r="EX73" i="282"/>
  <c r="EX61" i="288"/>
  <c r="EX20" i="286"/>
  <c r="EX79" i="273"/>
  <c r="EY80" i="273" s="1"/>
  <c r="EY58" i="273" s="1"/>
  <c r="EX13" i="288"/>
  <c r="EX57" i="273"/>
  <c r="EX38" i="288"/>
  <c r="EX26" i="282"/>
  <c r="EX32" i="286"/>
  <c r="EX15" i="275"/>
  <c r="EX20" i="275" s="1"/>
  <c r="EY17" i="275" s="1"/>
  <c r="EX55" i="288"/>
  <c r="EX18" i="285"/>
  <c r="EX84" i="282"/>
  <c r="EX43" i="286"/>
  <c r="EU66" i="273"/>
  <c r="EU67" i="273" s="1"/>
  <c r="EU3" i="289" s="1"/>
  <c r="EV60" i="273"/>
  <c r="EV19" i="278"/>
  <c r="EW140" i="273"/>
  <c r="EV9" i="265"/>
  <c r="EV11" i="265" s="1"/>
  <c r="EU42" i="282"/>
  <c r="EU14" i="265"/>
  <c r="EX33" i="278"/>
  <c r="EX155" i="273"/>
  <c r="EX20" i="278"/>
  <c r="EX21" i="278" s="1"/>
  <c r="EX26" i="278" s="1"/>
  <c r="EX12" i="278"/>
  <c r="EX13" i="278" s="1"/>
  <c r="EX25" i="278" s="1"/>
  <c r="EX134" i="273"/>
  <c r="EX41" i="278"/>
  <c r="EX139" i="273"/>
  <c r="EX56" i="288"/>
  <c r="EX145" i="273"/>
  <c r="EX81" i="280"/>
  <c r="EX82" i="280" s="1"/>
  <c r="EX106" i="280"/>
  <c r="EX107" i="280" s="1"/>
  <c r="EX109" i="280" s="1"/>
  <c r="EX156" i="273"/>
  <c r="EX38" i="273"/>
  <c r="EY39" i="273" s="1"/>
  <c r="EY41" i="273" s="1"/>
  <c r="EX144" i="273"/>
  <c r="EX15" i="286"/>
  <c r="EX20" i="282"/>
  <c r="EX100" i="273"/>
  <c r="EY101" i="273" s="1"/>
  <c r="EY59" i="273" s="1"/>
  <c r="FA37" i="288"/>
  <c r="FA56" i="273"/>
  <c r="FA47" i="273"/>
  <c r="FA48" i="273" s="1"/>
  <c r="FA51" i="273" s="1"/>
  <c r="FA12" i="288"/>
  <c r="FA19" i="273"/>
  <c r="FA20" i="273" s="1"/>
  <c r="FA37" i="273"/>
  <c r="FB5" i="282"/>
  <c r="FB5" i="278"/>
  <c r="FB5" i="288"/>
  <c r="FB5" i="286"/>
  <c r="FB5" i="275"/>
  <c r="FB5" i="273"/>
  <c r="FB5" i="265"/>
  <c r="FB5" i="280"/>
  <c r="FB5" i="285"/>
  <c r="FB13" i="273"/>
  <c r="FB14" i="273" s="1"/>
  <c r="FC10" i="273"/>
  <c r="EV138" i="273"/>
  <c r="EW135" i="273"/>
  <c r="EX42" i="278" l="1"/>
  <c r="EX43" i="278" s="1"/>
  <c r="EX10" i="265" s="1"/>
  <c r="EY40" i="278"/>
  <c r="EZ127" i="273"/>
  <c r="EZ128" i="273" s="1"/>
  <c r="EZ21" i="289" s="1"/>
  <c r="EZ2" i="289"/>
  <c r="EY80" i="278"/>
  <c r="EY12" i="289"/>
  <c r="EY13" i="289" s="1"/>
  <c r="EY20" i="289" s="1"/>
  <c r="EX83" i="278"/>
  <c r="EY48" i="278"/>
  <c r="EY69" i="278"/>
  <c r="EW26" i="280"/>
  <c r="EW29" i="280" s="1"/>
  <c r="EW9" i="265"/>
  <c r="EW71" i="278"/>
  <c r="EW75" i="278" s="1"/>
  <c r="EV54" i="278"/>
  <c r="BJ52" i="278"/>
  <c r="BJ55" i="278" s="1"/>
  <c r="BJ76" i="278"/>
  <c r="BJ77" i="278" s="1"/>
  <c r="BJ31" i="265" s="1"/>
  <c r="EY24" i="280"/>
  <c r="EY59" i="278"/>
  <c r="EW62" i="278"/>
  <c r="EW53" i="278"/>
  <c r="EW49" i="278"/>
  <c r="EW50" i="278" s="1"/>
  <c r="EU50" i="288"/>
  <c r="EU51" i="288" s="1"/>
  <c r="EU54" i="288" s="1"/>
  <c r="EU57" i="288" s="1"/>
  <c r="EU64" i="288" s="1"/>
  <c r="EV157" i="273"/>
  <c r="EX85" i="280"/>
  <c r="EX25" i="280"/>
  <c r="EX26" i="280" s="1"/>
  <c r="EX29" i="280" s="1"/>
  <c r="EW11" i="265"/>
  <c r="EW14" i="265" s="1"/>
  <c r="EX135" i="273"/>
  <c r="EW138" i="273"/>
  <c r="FC5" i="265"/>
  <c r="FC13" i="273"/>
  <c r="FC14" i="273" s="1"/>
  <c r="FD10" i="273"/>
  <c r="FC5" i="275"/>
  <c r="FC5" i="286"/>
  <c r="FC5" i="282"/>
  <c r="FC5" i="280"/>
  <c r="FC5" i="285"/>
  <c r="FC5" i="278"/>
  <c r="FC5" i="273"/>
  <c r="FC5" i="288"/>
  <c r="FA24" i="273"/>
  <c r="FA25" i="273" s="1"/>
  <c r="FA151" i="273"/>
  <c r="EX27" i="278"/>
  <c r="EX32" i="278" s="1"/>
  <c r="EX34" i="278" s="1"/>
  <c r="EV42" i="282"/>
  <c r="EV14" i="265"/>
  <c r="EV66" i="273"/>
  <c r="EV67" i="273" s="1"/>
  <c r="EV3" i="289" s="1"/>
  <c r="EW60" i="273"/>
  <c r="EY138" i="280"/>
  <c r="EY67" i="280"/>
  <c r="EY26" i="282"/>
  <c r="EY13" i="288"/>
  <c r="EY18" i="285"/>
  <c r="EY84" i="282"/>
  <c r="EY32" i="286"/>
  <c r="EY15" i="275"/>
  <c r="EY20" i="275" s="1"/>
  <c r="EZ17" i="275" s="1"/>
  <c r="EY20" i="286"/>
  <c r="EY73" i="282"/>
  <c r="EY61" i="288"/>
  <c r="EY43" i="286"/>
  <c r="EY79" i="273"/>
  <c r="EZ80" i="273" s="1"/>
  <c r="EZ58" i="273" s="1"/>
  <c r="EY55" i="288"/>
  <c r="EY57" i="273"/>
  <c r="EY38" i="288"/>
  <c r="EW11" i="278"/>
  <c r="EX146" i="273"/>
  <c r="EY56" i="288"/>
  <c r="EY20" i="278"/>
  <c r="EY21" i="278" s="1"/>
  <c r="EY26" i="278" s="1"/>
  <c r="EY134" i="273"/>
  <c r="EY33" i="278"/>
  <c r="EY145" i="273"/>
  <c r="EY12" i="278"/>
  <c r="EY13" i="278" s="1"/>
  <c r="EY25" i="278" s="1"/>
  <c r="EY27" i="278" s="1"/>
  <c r="EY32" i="278" s="1"/>
  <c r="EY34" i="278" s="1"/>
  <c r="EY139" i="273"/>
  <c r="EY155" i="273"/>
  <c r="EY41" i="278"/>
  <c r="EY38" i="273"/>
  <c r="EZ39" i="273" s="1"/>
  <c r="EZ41" i="273" s="1"/>
  <c r="EY144" i="273"/>
  <c r="EY81" i="280"/>
  <c r="EY82" i="280" s="1"/>
  <c r="EY106" i="280"/>
  <c r="EY107" i="280" s="1"/>
  <c r="EY109" i="280" s="1"/>
  <c r="EY156" i="273"/>
  <c r="EX4" i="265"/>
  <c r="EX4" i="278"/>
  <c r="EX4" i="280"/>
  <c r="EX4" i="282"/>
  <c r="EX4" i="288"/>
  <c r="EX4" i="273"/>
  <c r="EX4" i="285"/>
  <c r="EX4" i="286"/>
  <c r="EX4" i="275"/>
  <c r="FB19" i="273"/>
  <c r="FB20" i="273" s="1"/>
  <c r="FB37" i="273"/>
  <c r="FB37" i="288"/>
  <c r="FB47" i="273"/>
  <c r="FB48" i="273" s="1"/>
  <c r="FB51" i="273" s="1"/>
  <c r="FB12" i="288"/>
  <c r="FB56" i="273"/>
  <c r="EY52" i="273"/>
  <c r="EY42" i="273"/>
  <c r="EY4" i="289" s="1"/>
  <c r="EX140" i="273"/>
  <c r="EW19" i="278"/>
  <c r="EU3" i="286"/>
  <c r="EU3" i="275"/>
  <c r="EU50" i="273"/>
  <c r="EU3" i="273"/>
  <c r="EU3" i="282"/>
  <c r="EU3" i="278"/>
  <c r="EU3" i="265"/>
  <c r="EU3" i="280"/>
  <c r="EU3" i="285"/>
  <c r="EU3" i="288"/>
  <c r="EZ96" i="273"/>
  <c r="EZ97" i="273" s="1"/>
  <c r="EZ2" i="275"/>
  <c r="EZ2" i="280"/>
  <c r="EZ42" i="288"/>
  <c r="EZ2" i="288"/>
  <c r="EZ111" i="273"/>
  <c r="EZ112" i="273" s="1"/>
  <c r="EZ11" i="285" s="1"/>
  <c r="EZ12" i="285" s="1"/>
  <c r="EZ2" i="265"/>
  <c r="EZ2" i="278"/>
  <c r="EZ122" i="273"/>
  <c r="EZ123" i="273" s="1"/>
  <c r="EZ17" i="280" s="1"/>
  <c r="EZ152" i="273"/>
  <c r="EZ153" i="273" s="1"/>
  <c r="EZ75" i="273"/>
  <c r="EZ2" i="285"/>
  <c r="EZ2" i="282"/>
  <c r="EZ90" i="273"/>
  <c r="EZ91" i="273" s="1"/>
  <c r="EZ32" i="273"/>
  <c r="EZ33" i="273" s="1"/>
  <c r="EZ2" i="286"/>
  <c r="EZ18" i="288"/>
  <c r="EZ2" i="273"/>
  <c r="EV59" i="265"/>
  <c r="EV60" i="265" s="1"/>
  <c r="EW20" i="285"/>
  <c r="EW23" i="285" s="1"/>
  <c r="CF43" i="282"/>
  <c r="CF30" i="282"/>
  <c r="CF31" i="282" s="1"/>
  <c r="CG28" i="282" s="1"/>
  <c r="EY49" i="280"/>
  <c r="EY76" i="288"/>
  <c r="EY77" i="288" s="1"/>
  <c r="EY79" i="288" s="1"/>
  <c r="EY20" i="282"/>
  <c r="EY100" i="273"/>
  <c r="EZ101" i="273" s="1"/>
  <c r="EZ59" i="273" s="1"/>
  <c r="EY15" i="286"/>
  <c r="EY13" i="285"/>
  <c r="EY13" i="265" s="1"/>
  <c r="EY22" i="285"/>
  <c r="EX70" i="278" l="1"/>
  <c r="EY42" i="278"/>
  <c r="EY43" i="278" s="1"/>
  <c r="EY10" i="265" s="1"/>
  <c r="EX74" i="278"/>
  <c r="EZ40" i="278"/>
  <c r="FA127" i="273"/>
  <c r="FA128" i="273" s="1"/>
  <c r="FA21" i="289" s="1"/>
  <c r="FA2" i="289"/>
  <c r="EZ48" i="278"/>
  <c r="EZ69" i="278"/>
  <c r="EY70" i="278"/>
  <c r="BJ84" i="278"/>
  <c r="BJ85" i="278" s="1"/>
  <c r="EY71" i="278"/>
  <c r="EY75" i="278" s="1"/>
  <c r="EX71" i="278"/>
  <c r="EX75" i="278" s="1"/>
  <c r="EW54" i="278"/>
  <c r="BJ63" i="278"/>
  <c r="BJ64" i="278" s="1"/>
  <c r="BJ30" i="265"/>
  <c r="EY62" i="278"/>
  <c r="EY53" i="278"/>
  <c r="EY49" i="278"/>
  <c r="EY50" i="278" s="1"/>
  <c r="EX62" i="278"/>
  <c r="EX53" i="278"/>
  <c r="EX49" i="278"/>
  <c r="EX50" i="278" s="1"/>
  <c r="EW157" i="273"/>
  <c r="EV50" i="288"/>
  <c r="EV51" i="288" s="1"/>
  <c r="EV54" i="288" s="1"/>
  <c r="EV57" i="288" s="1"/>
  <c r="EV64" i="288" s="1"/>
  <c r="EW42" i="282"/>
  <c r="EY85" i="280"/>
  <c r="EY25" i="280"/>
  <c r="EY26" i="280" s="1"/>
  <c r="EY29" i="280" s="1"/>
  <c r="EX20" i="285"/>
  <c r="EX23" i="285" s="1"/>
  <c r="EW59" i="265"/>
  <c r="EW60" i="265" s="1"/>
  <c r="EZ144" i="273"/>
  <c r="EZ38" i="273"/>
  <c r="FA39" i="273" s="1"/>
  <c r="FA41" i="273" s="1"/>
  <c r="EZ49" i="280"/>
  <c r="EZ76" i="288"/>
  <c r="EZ77" i="288" s="1"/>
  <c r="EZ79" i="288" s="1"/>
  <c r="EZ20" i="278"/>
  <c r="EZ21" i="278" s="1"/>
  <c r="EZ26" i="278" s="1"/>
  <c r="EZ145" i="273"/>
  <c r="EZ56" i="288"/>
  <c r="EZ41" i="278"/>
  <c r="EZ155" i="273"/>
  <c r="EZ12" i="278"/>
  <c r="EZ13" i="278" s="1"/>
  <c r="EZ25" i="278" s="1"/>
  <c r="EZ134" i="273"/>
  <c r="EZ139" i="273"/>
  <c r="EZ33" i="278"/>
  <c r="EZ15" i="286"/>
  <c r="EZ100" i="273"/>
  <c r="FA101" i="273" s="1"/>
  <c r="FA59" i="273" s="1"/>
  <c r="EZ20" i="282"/>
  <c r="EZ81" i="280"/>
  <c r="EZ82" i="280" s="1"/>
  <c r="EZ106" i="280"/>
  <c r="EZ107" i="280" s="1"/>
  <c r="EZ109" i="280" s="1"/>
  <c r="EZ156" i="273"/>
  <c r="EZ13" i="285"/>
  <c r="EZ13" i="265" s="1"/>
  <c r="EZ22" i="285"/>
  <c r="EY4" i="278"/>
  <c r="EY4" i="273"/>
  <c r="EY4" i="280"/>
  <c r="EY4" i="265"/>
  <c r="EY4" i="286"/>
  <c r="EY4" i="285"/>
  <c r="EY4" i="275"/>
  <c r="EY4" i="288"/>
  <c r="EY4" i="282"/>
  <c r="FB24" i="273"/>
  <c r="FB25" i="273" s="1"/>
  <c r="FB151" i="273"/>
  <c r="EZ42" i="273"/>
  <c r="EZ4" i="289" s="1"/>
  <c r="EZ52" i="273"/>
  <c r="EY9" i="265"/>
  <c r="EX11" i="278"/>
  <c r="EY146" i="273"/>
  <c r="EW66" i="273"/>
  <c r="EW67" i="273" s="1"/>
  <c r="EW3" i="289" s="1"/>
  <c r="EX60" i="273"/>
  <c r="EX9" i="265"/>
  <c r="EX11" i="265" s="1"/>
  <c r="FA96" i="273"/>
  <c r="FA97" i="273" s="1"/>
  <c r="FA90" i="273"/>
  <c r="FA91" i="273" s="1"/>
  <c r="FA2" i="288"/>
  <c r="FA2" i="286"/>
  <c r="FA152" i="273"/>
  <c r="FA153" i="273" s="1"/>
  <c r="FA18" i="288"/>
  <c r="FA2" i="278"/>
  <c r="FA75" i="273"/>
  <c r="FA2" i="273"/>
  <c r="FA122" i="273"/>
  <c r="FA123" i="273" s="1"/>
  <c r="FA17" i="280" s="1"/>
  <c r="FA42" i="288"/>
  <c r="FA2" i="280"/>
  <c r="FA2" i="275"/>
  <c r="FA111" i="273"/>
  <c r="FA112" i="273" s="1"/>
  <c r="FA11" i="285" s="1"/>
  <c r="FA12" i="285" s="1"/>
  <c r="FA2" i="265"/>
  <c r="FA2" i="285"/>
  <c r="FA32" i="273"/>
  <c r="FA33" i="273" s="1"/>
  <c r="FA2" i="282"/>
  <c r="FC19" i="273"/>
  <c r="FC20" i="273" s="1"/>
  <c r="FC37" i="288"/>
  <c r="FC56" i="273"/>
  <c r="FC47" i="273"/>
  <c r="FC48" i="273" s="1"/>
  <c r="FC51" i="273" s="1"/>
  <c r="FC12" i="288"/>
  <c r="FC37" i="273"/>
  <c r="CG19" i="282"/>
  <c r="CG21" i="282" s="1"/>
  <c r="FA76" i="273"/>
  <c r="EX19" i="278"/>
  <c r="EY140" i="273"/>
  <c r="EZ76" i="273"/>
  <c r="EV3" i="280"/>
  <c r="EV3" i="265"/>
  <c r="EV3" i="286"/>
  <c r="EV3" i="275"/>
  <c r="EV3" i="285"/>
  <c r="EV50" i="273"/>
  <c r="EV3" i="288"/>
  <c r="EV3" i="282"/>
  <c r="EV3" i="273"/>
  <c r="EV3" i="278"/>
  <c r="FD5" i="286"/>
  <c r="FD5" i="275"/>
  <c r="FD5" i="280"/>
  <c r="FD5" i="285"/>
  <c r="FD5" i="288"/>
  <c r="FD5" i="273"/>
  <c r="FD13" i="273"/>
  <c r="FD14" i="273" s="1"/>
  <c r="FE10" i="273"/>
  <c r="FD5" i="278"/>
  <c r="FD5" i="265"/>
  <c r="FD5" i="282"/>
  <c r="EX138" i="273"/>
  <c r="EY135" i="273"/>
  <c r="EY83" i="278" l="1"/>
  <c r="EZ42" i="278"/>
  <c r="EZ83" i="278" s="1"/>
  <c r="EY74" i="278"/>
  <c r="FA80" i="278"/>
  <c r="FA12" i="289"/>
  <c r="EZ80" i="278"/>
  <c r="EZ12" i="289"/>
  <c r="EZ13" i="289" s="1"/>
  <c r="EZ20" i="289" s="1"/>
  <c r="FA40" i="278" s="1"/>
  <c r="FB127" i="273"/>
  <c r="FB128" i="273" s="1"/>
  <c r="FB21" i="289" s="1"/>
  <c r="FB2" i="289"/>
  <c r="BK82" i="278"/>
  <c r="BK73" i="278" s="1"/>
  <c r="BJ69" i="265"/>
  <c r="EZ43" i="278"/>
  <c r="EZ74" i="278"/>
  <c r="FA48" i="278"/>
  <c r="FA69" i="278"/>
  <c r="EX54" i="278"/>
  <c r="BJ64" i="265"/>
  <c r="BK61" i="278"/>
  <c r="EY54" i="278"/>
  <c r="FA24" i="280"/>
  <c r="FA59" i="278"/>
  <c r="EZ24" i="280"/>
  <c r="EZ59" i="278"/>
  <c r="EW50" i="288"/>
  <c r="EW51" i="288" s="1"/>
  <c r="EW54" i="288" s="1"/>
  <c r="EW57" i="288" s="1"/>
  <c r="EW64" i="288" s="1"/>
  <c r="EX157" i="273"/>
  <c r="EZ85" i="280"/>
  <c r="EZ25" i="280"/>
  <c r="FF10" i="273"/>
  <c r="FE5" i="285"/>
  <c r="FE13" i="273"/>
  <c r="FE14" i="273" s="1"/>
  <c r="FE5" i="273"/>
  <c r="FE5" i="286"/>
  <c r="FE5" i="288"/>
  <c r="FE5" i="275"/>
  <c r="FE5" i="265"/>
  <c r="FE5" i="280"/>
  <c r="FE5" i="282"/>
  <c r="FE5" i="278"/>
  <c r="EY138" i="273"/>
  <c r="EZ135" i="273"/>
  <c r="FD37" i="288"/>
  <c r="FD37" i="273"/>
  <c r="FD12" i="288"/>
  <c r="FD56" i="273"/>
  <c r="FD19" i="273"/>
  <c r="FD20" i="273" s="1"/>
  <c r="FD47" i="273"/>
  <c r="FD48" i="273" s="1"/>
  <c r="FD51" i="273" s="1"/>
  <c r="CG30" i="282"/>
  <c r="CG31" i="282" s="1"/>
  <c r="CH28" i="282" s="1"/>
  <c r="CG43" i="282"/>
  <c r="FA22" i="285"/>
  <c r="FA13" i="285"/>
  <c r="FA13" i="265" s="1"/>
  <c r="FA49" i="280"/>
  <c r="FA76" i="288"/>
  <c r="FA77" i="288" s="1"/>
  <c r="FA79" i="288" s="1"/>
  <c r="FA100" i="273"/>
  <c r="FB101" i="273" s="1"/>
  <c r="FB59" i="273" s="1"/>
  <c r="FA20" i="282"/>
  <c r="FA15" i="286"/>
  <c r="EX42" i="282"/>
  <c r="EX14" i="265"/>
  <c r="EW50" i="273"/>
  <c r="EW3" i="288"/>
  <c r="EW3" i="278"/>
  <c r="EW3" i="275"/>
  <c r="EW3" i="273"/>
  <c r="EW3" i="286"/>
  <c r="EW3" i="280"/>
  <c r="EW3" i="282"/>
  <c r="EW3" i="265"/>
  <c r="EW3" i="285"/>
  <c r="EY11" i="278"/>
  <c r="EZ146" i="273"/>
  <c r="EZ4" i="275"/>
  <c r="EZ4" i="282"/>
  <c r="EZ4" i="288"/>
  <c r="EZ4" i="286"/>
  <c r="EZ4" i="265"/>
  <c r="EZ4" i="285"/>
  <c r="EZ4" i="280"/>
  <c r="EZ4" i="273"/>
  <c r="EZ4" i="278"/>
  <c r="EZ27" i="278"/>
  <c r="EZ32" i="278" s="1"/>
  <c r="EZ34" i="278" s="1"/>
  <c r="EZ10" i="265"/>
  <c r="FA42" i="273"/>
  <c r="FA4" i="289" s="1"/>
  <c r="FA52" i="273"/>
  <c r="EZ138" i="280"/>
  <c r="EZ67" i="280"/>
  <c r="EZ55" i="288"/>
  <c r="EZ32" i="286"/>
  <c r="EZ15" i="275"/>
  <c r="EZ20" i="275" s="1"/>
  <c r="FA17" i="275" s="1"/>
  <c r="EZ26" i="282"/>
  <c r="EZ18" i="285"/>
  <c r="EZ73" i="282"/>
  <c r="EZ43" i="286"/>
  <c r="EZ84" i="282"/>
  <c r="EZ38" i="288"/>
  <c r="EZ20" i="286"/>
  <c r="EZ79" i="273"/>
  <c r="FA80" i="273" s="1"/>
  <c r="FA58" i="273" s="1"/>
  <c r="EZ13" i="288"/>
  <c r="EZ57" i="273"/>
  <c r="EZ61" i="288"/>
  <c r="EY19" i="278"/>
  <c r="EZ140" i="273"/>
  <c r="FA138" i="280"/>
  <c r="FA67" i="280"/>
  <c r="FA61" i="288"/>
  <c r="FA43" i="286"/>
  <c r="FA15" i="275"/>
  <c r="FA20" i="275" s="1"/>
  <c r="FB17" i="275" s="1"/>
  <c r="FA26" i="282"/>
  <c r="FA20" i="286"/>
  <c r="FA38" i="288"/>
  <c r="FA57" i="273"/>
  <c r="FA84" i="282"/>
  <c r="FA13" i="288"/>
  <c r="FA18" i="285"/>
  <c r="FA73" i="282"/>
  <c r="FA55" i="288"/>
  <c r="FA79" i="273"/>
  <c r="FB80" i="273" s="1"/>
  <c r="FB58" i="273" s="1"/>
  <c r="FA32" i="286"/>
  <c r="FC151" i="273"/>
  <c r="FC24" i="273"/>
  <c r="FC25" i="273" s="1"/>
  <c r="FA144" i="273"/>
  <c r="FA38" i="273"/>
  <c r="FB39" i="273" s="1"/>
  <c r="FB41" i="273" s="1"/>
  <c r="FA81" i="280"/>
  <c r="FA82" i="280" s="1"/>
  <c r="FA106" i="280"/>
  <c r="FA107" i="280" s="1"/>
  <c r="FA109" i="280" s="1"/>
  <c r="FA156" i="273"/>
  <c r="FA155" i="273"/>
  <c r="FA20" i="278"/>
  <c r="FA21" i="278" s="1"/>
  <c r="FA26" i="278" s="1"/>
  <c r="FA134" i="273"/>
  <c r="FA33" i="278"/>
  <c r="FA145" i="273"/>
  <c r="FA12" i="278"/>
  <c r="FA13" i="278" s="1"/>
  <c r="FA25" i="278" s="1"/>
  <c r="FA139" i="273"/>
  <c r="FA56" i="288"/>
  <c r="FA41" i="278"/>
  <c r="EX66" i="273"/>
  <c r="EX67" i="273" s="1"/>
  <c r="EX3" i="289" s="1"/>
  <c r="EY60" i="273"/>
  <c r="EY11" i="265"/>
  <c r="FB122" i="273"/>
  <c r="FB123" i="273" s="1"/>
  <c r="FB17" i="280" s="1"/>
  <c r="FB152" i="273"/>
  <c r="FB153" i="273" s="1"/>
  <c r="FB75" i="273"/>
  <c r="FB2" i="285"/>
  <c r="FB2" i="282"/>
  <c r="FB18" i="288"/>
  <c r="FB2" i="280"/>
  <c r="FB2" i="273"/>
  <c r="FB96" i="273"/>
  <c r="FB97" i="273" s="1"/>
  <c r="FB2" i="275"/>
  <c r="FB2" i="288"/>
  <c r="FB42" i="288"/>
  <c r="FB90" i="273"/>
  <c r="FB91" i="273" s="1"/>
  <c r="FB32" i="273"/>
  <c r="FB33" i="273" s="1"/>
  <c r="FB2" i="286"/>
  <c r="FB111" i="273"/>
  <c r="FB112" i="273" s="1"/>
  <c r="FB11" i="285" s="1"/>
  <c r="FB12" i="285" s="1"/>
  <c r="FB2" i="265"/>
  <c r="FB2" i="278"/>
  <c r="EX59" i="265"/>
  <c r="EX60" i="265" s="1"/>
  <c r="EY20" i="285"/>
  <c r="EY23" i="285" s="1"/>
  <c r="FA42" i="278" l="1"/>
  <c r="EZ70" i="278"/>
  <c r="EZ71" i="278" s="1"/>
  <c r="EZ75" i="278" s="1"/>
  <c r="FB40" i="278"/>
  <c r="FC127" i="273"/>
  <c r="FC128" i="273" s="1"/>
  <c r="FC21" i="289" s="1"/>
  <c r="FC2" i="289"/>
  <c r="FA13" i="289"/>
  <c r="FA20" i="289" s="1"/>
  <c r="FA43" i="278"/>
  <c r="FA10" i="265" s="1"/>
  <c r="FA83" i="278"/>
  <c r="FA74" i="278"/>
  <c r="FA70" i="278"/>
  <c r="FB48" i="278"/>
  <c r="FB69" i="278"/>
  <c r="EZ26" i="280"/>
  <c r="EZ29" i="280" s="1"/>
  <c r="BK52" i="278"/>
  <c r="BK55" i="278" s="1"/>
  <c r="BK76" i="278"/>
  <c r="BK77" i="278" s="1"/>
  <c r="BK31" i="265" s="1"/>
  <c r="EZ62" i="278"/>
  <c r="EZ49" i="278"/>
  <c r="EZ50" i="278" s="1"/>
  <c r="EZ53" i="278"/>
  <c r="EY157" i="273"/>
  <c r="EX50" i="288"/>
  <c r="EX51" i="288" s="1"/>
  <c r="EX54" i="288" s="1"/>
  <c r="EX57" i="288" s="1"/>
  <c r="EX64" i="288" s="1"/>
  <c r="FA85" i="280"/>
  <c r="FA25" i="280"/>
  <c r="EY59" i="265"/>
  <c r="EY60" i="265" s="1"/>
  <c r="EZ20" i="285"/>
  <c r="EZ23" i="285" s="1"/>
  <c r="FB100" i="273"/>
  <c r="FC101" i="273" s="1"/>
  <c r="FC59" i="273" s="1"/>
  <c r="FB15" i="286"/>
  <c r="FB20" i="282"/>
  <c r="FB155" i="273"/>
  <c r="FB41" i="278"/>
  <c r="FB139" i="273"/>
  <c r="FB145" i="273"/>
  <c r="FB134" i="273"/>
  <c r="FB56" i="288"/>
  <c r="FB33" i="278"/>
  <c r="FB12" i="278"/>
  <c r="FB13" i="278" s="1"/>
  <c r="FB25" i="278" s="1"/>
  <c r="FB20" i="278"/>
  <c r="FB21" i="278" s="1"/>
  <c r="FB26" i="278" s="1"/>
  <c r="FB49" i="280"/>
  <c r="FB76" i="288"/>
  <c r="FB77" i="288" s="1"/>
  <c r="FB79" i="288" s="1"/>
  <c r="FA27" i="278"/>
  <c r="FA32" i="278" s="1"/>
  <c r="FA34" i="278" s="1"/>
  <c r="FB22" i="285"/>
  <c r="FB13" i="285"/>
  <c r="FB13" i="265" s="1"/>
  <c r="FB38" i="273"/>
  <c r="FC39" i="273" s="1"/>
  <c r="FC41" i="273" s="1"/>
  <c r="FB144" i="273"/>
  <c r="FB81" i="280"/>
  <c r="FB82" i="280" s="1"/>
  <c r="FB106" i="280"/>
  <c r="FB107" i="280" s="1"/>
  <c r="FB109" i="280" s="1"/>
  <c r="FB156" i="273"/>
  <c r="EY42" i="282"/>
  <c r="EY14" i="265"/>
  <c r="EY66" i="273"/>
  <c r="EY67" i="273" s="1"/>
  <c r="EY3" i="289" s="1"/>
  <c r="EZ60" i="273"/>
  <c r="FB42" i="273"/>
  <c r="FB4" i="289" s="1"/>
  <c r="FB52" i="273"/>
  <c r="FC152" i="273"/>
  <c r="FC153" i="273" s="1"/>
  <c r="FC96" i="273"/>
  <c r="FC97" i="273" s="1"/>
  <c r="FC90" i="273"/>
  <c r="FC91" i="273" s="1"/>
  <c r="FC2" i="275"/>
  <c r="FC2" i="288"/>
  <c r="FC42" i="288"/>
  <c r="FC111" i="273"/>
  <c r="FC112" i="273" s="1"/>
  <c r="FC11" i="285" s="1"/>
  <c r="FC12" i="285" s="1"/>
  <c r="FC32" i="273"/>
  <c r="FC33" i="273" s="1"/>
  <c r="FC2" i="286"/>
  <c r="FC122" i="273"/>
  <c r="FC123" i="273" s="1"/>
  <c r="FC17" i="280" s="1"/>
  <c r="FC75" i="273"/>
  <c r="FC2" i="273"/>
  <c r="FC2" i="285"/>
  <c r="FC2" i="278"/>
  <c r="FC18" i="288"/>
  <c r="FC2" i="282"/>
  <c r="FC2" i="265"/>
  <c r="FC2" i="280"/>
  <c r="EZ19" i="278"/>
  <c r="FA140" i="273"/>
  <c r="FA4" i="280"/>
  <c r="FA4" i="288"/>
  <c r="FA4" i="278"/>
  <c r="FA4" i="282"/>
  <c r="FA4" i="265"/>
  <c r="FA4" i="286"/>
  <c r="FA4" i="285"/>
  <c r="FA4" i="275"/>
  <c r="FA4" i="273"/>
  <c r="FA146" i="273"/>
  <c r="EZ11" i="278"/>
  <c r="CH19" i="282"/>
  <c r="CH21" i="282" s="1"/>
  <c r="FA135" i="273"/>
  <c r="EZ138" i="273"/>
  <c r="EX3" i="285"/>
  <c r="EX50" i="273"/>
  <c r="EX3" i="286"/>
  <c r="EX3" i="280"/>
  <c r="EX3" i="273"/>
  <c r="EX3" i="282"/>
  <c r="EX3" i="275"/>
  <c r="EX3" i="265"/>
  <c r="EX3" i="288"/>
  <c r="EX3" i="278"/>
  <c r="EZ9" i="265"/>
  <c r="EZ11" i="265" s="1"/>
  <c r="FB76" i="273"/>
  <c r="FD151" i="273"/>
  <c r="FD24" i="273"/>
  <c r="FD25" i="273" s="1"/>
  <c r="FE19" i="273"/>
  <c r="FE20" i="273" s="1"/>
  <c r="FE56" i="273"/>
  <c r="FE12" i="288"/>
  <c r="FE47" i="273"/>
  <c r="FE48" i="273" s="1"/>
  <c r="FE51" i="273" s="1"/>
  <c r="FE37" i="288"/>
  <c r="FE37" i="273"/>
  <c r="FF5" i="282"/>
  <c r="FF5" i="288"/>
  <c r="FF5" i="280"/>
  <c r="FF5" i="278"/>
  <c r="FF13" i="273"/>
  <c r="FF14" i="273" s="1"/>
  <c r="FG10" i="273"/>
  <c r="FF5" i="273"/>
  <c r="FF5" i="265"/>
  <c r="FF5" i="286"/>
  <c r="FF5" i="285"/>
  <c r="FF5" i="275"/>
  <c r="FB42" i="278" l="1"/>
  <c r="FB83" i="278" s="1"/>
  <c r="FC40" i="278"/>
  <c r="FD127" i="273"/>
  <c r="FD128" i="273" s="1"/>
  <c r="FD21" i="289" s="1"/>
  <c r="FD2" i="289"/>
  <c r="FB80" i="278"/>
  <c r="FB12" i="289"/>
  <c r="FB13" i="289" s="1"/>
  <c r="FB20" i="289" s="1"/>
  <c r="FA26" i="280"/>
  <c r="FA29" i="280" s="1"/>
  <c r="FC48" i="278"/>
  <c r="FC69" i="278"/>
  <c r="FB74" i="278"/>
  <c r="BK84" i="278"/>
  <c r="BK85" i="278" s="1"/>
  <c r="EZ54" i="278"/>
  <c r="FA71" i="278"/>
  <c r="FA75" i="278" s="1"/>
  <c r="BK63" i="278"/>
  <c r="BK64" i="278" s="1"/>
  <c r="BK30" i="265"/>
  <c r="FB24" i="280"/>
  <c r="FB59" i="278"/>
  <c r="FA62" i="278"/>
  <c r="FA53" i="278"/>
  <c r="FA49" i="278"/>
  <c r="FA50" i="278" s="1"/>
  <c r="EY50" i="288"/>
  <c r="EY51" i="288" s="1"/>
  <c r="EY54" i="288" s="1"/>
  <c r="EY57" i="288" s="1"/>
  <c r="EY64" i="288" s="1"/>
  <c r="EZ157" i="273"/>
  <c r="FB85" i="280"/>
  <c r="FB25" i="280"/>
  <c r="FB138" i="280"/>
  <c r="FB67" i="280"/>
  <c r="FB84" i="282"/>
  <c r="FB38" i="288"/>
  <c r="FB43" i="286"/>
  <c r="FB57" i="273"/>
  <c r="FB79" i="273"/>
  <c r="FC80" i="273" s="1"/>
  <c r="FC58" i="273" s="1"/>
  <c r="FB61" i="288"/>
  <c r="FB15" i="275"/>
  <c r="FB20" i="275" s="1"/>
  <c r="FC17" i="275" s="1"/>
  <c r="FB73" i="282"/>
  <c r="FB55" i="288"/>
  <c r="FB13" i="288"/>
  <c r="FB18" i="285"/>
  <c r="FB20" i="286"/>
  <c r="FB26" i="282"/>
  <c r="FB32" i="286"/>
  <c r="FF37" i="288"/>
  <c r="FF56" i="273"/>
  <c r="FF19" i="273"/>
  <c r="FF20" i="273" s="1"/>
  <c r="FF37" i="273"/>
  <c r="FF47" i="273"/>
  <c r="FF48" i="273" s="1"/>
  <c r="FF51" i="273" s="1"/>
  <c r="FF12" i="288"/>
  <c r="FE24" i="273"/>
  <c r="FE25" i="273" s="1"/>
  <c r="FE151" i="273"/>
  <c r="FD122" i="273"/>
  <c r="FD123" i="273" s="1"/>
  <c r="FD17" i="280" s="1"/>
  <c r="FD152" i="273"/>
  <c r="FD153" i="273" s="1"/>
  <c r="FD18" i="288"/>
  <c r="FD2" i="286"/>
  <c r="FD2" i="282"/>
  <c r="FD75" i="273"/>
  <c r="FD76" i="273" s="1"/>
  <c r="FD2" i="278"/>
  <c r="FD96" i="273"/>
  <c r="FD97" i="273" s="1"/>
  <c r="FD2" i="275"/>
  <c r="FD90" i="273"/>
  <c r="FD91" i="273" s="1"/>
  <c r="FD111" i="273"/>
  <c r="FD112" i="273" s="1"/>
  <c r="FD11" i="285" s="1"/>
  <c r="FD12" i="285" s="1"/>
  <c r="FD32" i="273"/>
  <c r="FD33" i="273" s="1"/>
  <c r="FD2" i="265"/>
  <c r="FD2" i="273"/>
  <c r="FD2" i="280"/>
  <c r="FD2" i="285"/>
  <c r="FD42" i="288"/>
  <c r="FD2" i="288"/>
  <c r="EZ42" i="282"/>
  <c r="EZ14" i="265"/>
  <c r="FA138" i="273"/>
  <c r="FB135" i="273"/>
  <c r="CH43" i="282"/>
  <c r="CH30" i="282"/>
  <c r="CH31" i="282" s="1"/>
  <c r="CI28" i="282" s="1"/>
  <c r="FB146" i="273"/>
  <c r="FA11" i="278"/>
  <c r="FA19" i="278"/>
  <c r="FB140" i="273"/>
  <c r="FC22" i="285"/>
  <c r="FC13" i="285"/>
  <c r="FC13" i="265" s="1"/>
  <c r="FC20" i="282"/>
  <c r="FC15" i="286"/>
  <c r="FC100" i="273"/>
  <c r="FD101" i="273" s="1"/>
  <c r="FD59" i="273" s="1"/>
  <c r="FC81" i="280"/>
  <c r="FC82" i="280" s="1"/>
  <c r="FC106" i="280"/>
  <c r="FC107" i="280" s="1"/>
  <c r="FC109" i="280" s="1"/>
  <c r="FC156" i="273"/>
  <c r="FB4" i="273"/>
  <c r="FB4" i="285"/>
  <c r="FB4" i="286"/>
  <c r="FB4" i="278"/>
  <c r="FB4" i="265"/>
  <c r="FB4" i="282"/>
  <c r="FB4" i="280"/>
  <c r="FB4" i="275"/>
  <c r="FB4" i="288"/>
  <c r="EZ66" i="273"/>
  <c r="EZ67" i="273" s="1"/>
  <c r="EZ3" i="289" s="1"/>
  <c r="FA60" i="273"/>
  <c r="FC52" i="273"/>
  <c r="FC42" i="273"/>
  <c r="FC4" i="289" s="1"/>
  <c r="FA9" i="265"/>
  <c r="FA11" i="265" s="1"/>
  <c r="FC76" i="273"/>
  <c r="FB27" i="278"/>
  <c r="FB32" i="278" s="1"/>
  <c r="FB34" i="278" s="1"/>
  <c r="FG5" i="265"/>
  <c r="FG5" i="285"/>
  <c r="FG5" i="288"/>
  <c r="FG5" i="280"/>
  <c r="FG5" i="286"/>
  <c r="FG13" i="273"/>
  <c r="FG14" i="273" s="1"/>
  <c r="FG5" i="275"/>
  <c r="FG5" i="282"/>
  <c r="FG5" i="278"/>
  <c r="FH10" i="273"/>
  <c r="FG5" i="273"/>
  <c r="FA20" i="285"/>
  <c r="FA23" i="285" s="1"/>
  <c r="EZ59" i="265"/>
  <c r="EZ60" i="265" s="1"/>
  <c r="FC49" i="280"/>
  <c r="FC76" i="288"/>
  <c r="FC77" i="288" s="1"/>
  <c r="FC79" i="288" s="1"/>
  <c r="FC144" i="273"/>
  <c r="FC38" i="273"/>
  <c r="FD39" i="273" s="1"/>
  <c r="FD41" i="273" s="1"/>
  <c r="FC33" i="278"/>
  <c r="FC145" i="273"/>
  <c r="FC139" i="273"/>
  <c r="FC20" i="278"/>
  <c r="FC21" i="278" s="1"/>
  <c r="FC26" i="278" s="1"/>
  <c r="FC155" i="273"/>
  <c r="FC41" i="278"/>
  <c r="FC42" i="278" s="1"/>
  <c r="FC56" i="288"/>
  <c r="FC12" i="278"/>
  <c r="FC13" i="278" s="1"/>
  <c r="FC25" i="278" s="1"/>
  <c r="FC134" i="273"/>
  <c r="EY3" i="280"/>
  <c r="EY3" i="288"/>
  <c r="EY3" i="273"/>
  <c r="EY3" i="275"/>
  <c r="EY3" i="285"/>
  <c r="EY3" i="286"/>
  <c r="EY3" i="278"/>
  <c r="EY3" i="282"/>
  <c r="EY50" i="273"/>
  <c r="EY3" i="265"/>
  <c r="FB43" i="278" l="1"/>
  <c r="FB10" i="265" s="1"/>
  <c r="FB70" i="278"/>
  <c r="FB71" i="278" s="1"/>
  <c r="FB75" i="278" s="1"/>
  <c r="FD40" i="278"/>
  <c r="FD80" i="278"/>
  <c r="FD12" i="289"/>
  <c r="FC80" i="278"/>
  <c r="FC12" i="289"/>
  <c r="FC13" i="289" s="1"/>
  <c r="FC20" i="289" s="1"/>
  <c r="FE127" i="273"/>
  <c r="FE128" i="273" s="1"/>
  <c r="FE21" i="289" s="1"/>
  <c r="FE2" i="289"/>
  <c r="FB26" i="280"/>
  <c r="FB29" i="280" s="1"/>
  <c r="BL82" i="278"/>
  <c r="BL73" i="278" s="1"/>
  <c r="BK69" i="265"/>
  <c r="FC43" i="278"/>
  <c r="FC10" i="265" s="1"/>
  <c r="FC83" i="278"/>
  <c r="FC74" i="278"/>
  <c r="FC70" i="278"/>
  <c r="FD48" i="278"/>
  <c r="FD69" i="278"/>
  <c r="FA54" i="278"/>
  <c r="BK64" i="265"/>
  <c r="BL61" i="278"/>
  <c r="FD24" i="280"/>
  <c r="FD59" i="278"/>
  <c r="FC24" i="280"/>
  <c r="FC59" i="278"/>
  <c r="FB62" i="278"/>
  <c r="FB53" i="278"/>
  <c r="FB49" i="278"/>
  <c r="FB50" i="278" s="1"/>
  <c r="FA157" i="273"/>
  <c r="EZ50" i="288"/>
  <c r="EZ51" i="288" s="1"/>
  <c r="EZ54" i="288" s="1"/>
  <c r="EZ57" i="288" s="1"/>
  <c r="EZ64" i="288" s="1"/>
  <c r="FC27" i="278"/>
  <c r="FC32" i="278" s="1"/>
  <c r="FC34" i="278" s="1"/>
  <c r="FC85" i="280"/>
  <c r="FC25" i="280"/>
  <c r="FD52" i="273"/>
  <c r="FD42" i="273"/>
  <c r="FD4" i="289" s="1"/>
  <c r="FH5" i="280"/>
  <c r="FH5" i="282"/>
  <c r="FH5" i="265"/>
  <c r="FH5" i="273"/>
  <c r="FH5" i="275"/>
  <c r="FH13" i="273"/>
  <c r="FH14" i="273" s="1"/>
  <c r="FH5" i="285"/>
  <c r="FH5" i="278"/>
  <c r="FH5" i="286"/>
  <c r="FI10" i="273"/>
  <c r="FH5" i="288"/>
  <c r="FG12" i="288"/>
  <c r="FG47" i="273"/>
  <c r="FG48" i="273" s="1"/>
  <c r="FG51" i="273" s="1"/>
  <c r="FG56" i="273"/>
  <c r="FG37" i="288"/>
  <c r="FG37" i="273"/>
  <c r="FG19" i="273"/>
  <c r="FG20" i="273" s="1"/>
  <c r="FB9" i="265"/>
  <c r="FB11" i="265" s="1"/>
  <c r="FA42" i="282"/>
  <c r="FA14" i="265"/>
  <c r="FB60" i="273"/>
  <c r="FA66" i="273"/>
  <c r="FA67" i="273" s="1"/>
  <c r="FA3" i="289" s="1"/>
  <c r="FC140" i="273"/>
  <c r="FB19" i="278"/>
  <c r="FB11" i="278"/>
  <c r="FC146" i="273"/>
  <c r="CI19" i="282"/>
  <c r="CI21" i="282" s="1"/>
  <c r="FB138" i="273"/>
  <c r="FC135" i="273"/>
  <c r="FD22" i="285"/>
  <c r="FD13" i="285"/>
  <c r="FD13" i="265" s="1"/>
  <c r="FD49" i="280"/>
  <c r="FD76" i="288"/>
  <c r="FD77" i="288" s="1"/>
  <c r="FD79" i="288" s="1"/>
  <c r="FE18" i="288"/>
  <c r="FE32" i="273"/>
  <c r="FE33" i="273" s="1"/>
  <c r="FE2" i="265"/>
  <c r="FE2" i="273"/>
  <c r="FE2" i="278"/>
  <c r="FE2" i="282"/>
  <c r="FE2" i="288"/>
  <c r="FE122" i="273"/>
  <c r="FE123" i="273" s="1"/>
  <c r="FE17" i="280" s="1"/>
  <c r="FE42" i="288"/>
  <c r="FE111" i="273"/>
  <c r="FE112" i="273" s="1"/>
  <c r="FE11" i="285" s="1"/>
  <c r="FE12" i="285" s="1"/>
  <c r="FE75" i="273"/>
  <c r="FE76" i="273" s="1"/>
  <c r="FE2" i="286"/>
  <c r="FE2" i="280"/>
  <c r="FE90" i="273"/>
  <c r="FE91" i="273" s="1"/>
  <c r="FE2" i="285"/>
  <c r="FE152" i="273"/>
  <c r="FE153" i="273" s="1"/>
  <c r="FE96" i="273"/>
  <c r="FE97" i="273" s="1"/>
  <c r="FE2" i="275"/>
  <c r="FF151" i="273"/>
  <c r="FF24" i="273"/>
  <c r="FF25" i="273" s="1"/>
  <c r="FA59" i="265"/>
  <c r="FA60" i="265" s="1"/>
  <c r="FB20" i="285"/>
  <c r="FB23" i="285" s="1"/>
  <c r="FC138" i="280"/>
  <c r="FC67" i="280"/>
  <c r="FC55" i="288"/>
  <c r="FC32" i="286"/>
  <c r="FC57" i="273"/>
  <c r="FC15" i="275"/>
  <c r="FC20" i="275" s="1"/>
  <c r="FD17" i="275" s="1"/>
  <c r="FC43" i="286"/>
  <c r="FC84" i="282"/>
  <c r="FC13" i="288"/>
  <c r="FC26" i="282"/>
  <c r="FC38" i="288"/>
  <c r="FC20" i="286"/>
  <c r="FC73" i="282"/>
  <c r="FC79" i="273"/>
  <c r="FD80" i="273" s="1"/>
  <c r="FD58" i="273" s="1"/>
  <c r="FC61" i="288"/>
  <c r="FC18" i="285"/>
  <c r="FC4" i="280"/>
  <c r="FC4" i="275"/>
  <c r="FC4" i="278"/>
  <c r="FC4" i="282"/>
  <c r="FC4" i="288"/>
  <c r="FC4" i="286"/>
  <c r="FC4" i="265"/>
  <c r="FC4" i="285"/>
  <c r="FC4" i="273"/>
  <c r="EZ3" i="278"/>
  <c r="EZ3" i="280"/>
  <c r="EZ3" i="273"/>
  <c r="EZ50" i="273"/>
  <c r="EZ3" i="288"/>
  <c r="EZ3" i="275"/>
  <c r="EZ3" i="285"/>
  <c r="EZ3" i="282"/>
  <c r="EZ3" i="286"/>
  <c r="EZ3" i="265"/>
  <c r="FD138" i="280"/>
  <c r="FD67" i="280"/>
  <c r="FD84" i="282"/>
  <c r="FD13" i="288"/>
  <c r="FD18" i="285"/>
  <c r="FD55" i="288"/>
  <c r="FD79" i="273"/>
  <c r="FE80" i="273" s="1"/>
  <c r="FE58" i="273" s="1"/>
  <c r="FD38" i="288"/>
  <c r="FD15" i="275"/>
  <c r="FD20" i="275" s="1"/>
  <c r="FE17" i="275" s="1"/>
  <c r="FD61" i="288"/>
  <c r="FD43" i="286"/>
  <c r="FD57" i="273"/>
  <c r="FD26" i="282"/>
  <c r="FD20" i="286"/>
  <c r="FD73" i="282"/>
  <c r="FD32" i="286"/>
  <c r="FD38" i="273"/>
  <c r="FE39" i="273" s="1"/>
  <c r="FE41" i="273" s="1"/>
  <c r="FD144" i="273"/>
  <c r="FD15" i="286"/>
  <c r="FD20" i="282"/>
  <c r="FD100" i="273"/>
  <c r="FE101" i="273" s="1"/>
  <c r="FE59" i="273" s="1"/>
  <c r="FD33" i="278"/>
  <c r="FD155" i="273"/>
  <c r="FD145" i="273"/>
  <c r="FD12" i="278"/>
  <c r="FD13" i="278" s="1"/>
  <c r="FD25" i="278" s="1"/>
  <c r="FD41" i="278"/>
  <c r="FD42" i="278" s="1"/>
  <c r="FD139" i="273"/>
  <c r="FD20" i="278"/>
  <c r="FD21" i="278" s="1"/>
  <c r="FD26" i="278" s="1"/>
  <c r="FD56" i="288"/>
  <c r="FD134" i="273"/>
  <c r="FD81" i="280"/>
  <c r="FD82" i="280" s="1"/>
  <c r="FD106" i="280"/>
  <c r="FD107" i="280" s="1"/>
  <c r="FD109" i="280" s="1"/>
  <c r="FD156" i="273"/>
  <c r="FE80" i="278" l="1"/>
  <c r="FE12" i="289"/>
  <c r="FF127" i="273"/>
  <c r="FF128" i="273" s="1"/>
  <c r="FF21" i="289" s="1"/>
  <c r="FF2" i="289"/>
  <c r="FC26" i="280"/>
  <c r="FC29" i="280" s="1"/>
  <c r="FD13" i="289"/>
  <c r="FD20" i="289" s="1"/>
  <c r="FE40" i="278" s="1"/>
  <c r="FE48" i="278"/>
  <c r="FE69" i="278"/>
  <c r="FD43" i="278"/>
  <c r="FD10" i="265" s="1"/>
  <c r="FD83" i="278"/>
  <c r="FD74" i="278"/>
  <c r="FD70" i="278"/>
  <c r="FB54" i="278"/>
  <c r="BL52" i="278"/>
  <c r="BL55" i="278" s="1"/>
  <c r="BL76" i="278"/>
  <c r="BL77" i="278" s="1"/>
  <c r="BL31" i="265" s="1"/>
  <c r="FC71" i="278"/>
  <c r="FC75" i="278" s="1"/>
  <c r="FE24" i="280"/>
  <c r="FE59" i="278"/>
  <c r="FC62" i="278"/>
  <c r="FC53" i="278"/>
  <c r="FC49" i="278"/>
  <c r="FC50" i="278" s="1"/>
  <c r="FB157" i="273"/>
  <c r="FA50" i="288"/>
  <c r="FA51" i="288" s="1"/>
  <c r="FA54" i="288" s="1"/>
  <c r="FA57" i="288" s="1"/>
  <c r="FA64" i="288" s="1"/>
  <c r="FD27" i="278"/>
  <c r="FD32" i="278" s="1"/>
  <c r="FD34" i="278" s="1"/>
  <c r="FD85" i="280"/>
  <c r="FD25" i="280"/>
  <c r="FB59" i="265"/>
  <c r="FB60" i="265" s="1"/>
  <c r="FC20" i="285"/>
  <c r="FC23" i="285" s="1"/>
  <c r="FE138" i="280"/>
  <c r="FE67" i="280"/>
  <c r="FE55" i="288"/>
  <c r="FE32" i="286"/>
  <c r="FE57" i="273"/>
  <c r="FE73" i="282"/>
  <c r="FE61" i="288"/>
  <c r="FE18" i="285"/>
  <c r="FE79" i="273"/>
  <c r="FF80" i="273" s="1"/>
  <c r="FF58" i="273" s="1"/>
  <c r="FE84" i="282"/>
  <c r="FE38" i="288"/>
  <c r="FE20" i="286"/>
  <c r="FE15" i="275"/>
  <c r="FE20" i="275" s="1"/>
  <c r="FF17" i="275" s="1"/>
  <c r="FE26" i="282"/>
  <c r="FE13" i="288"/>
  <c r="FE43" i="286"/>
  <c r="FE42" i="273"/>
  <c r="FE4" i="289" s="1"/>
  <c r="FE52" i="273"/>
  <c r="FF42" i="288"/>
  <c r="FF90" i="273"/>
  <c r="FF91" i="273" s="1"/>
  <c r="FF111" i="273"/>
  <c r="FF112" i="273" s="1"/>
  <c r="FF11" i="285" s="1"/>
  <c r="FF12" i="285" s="1"/>
  <c r="FF32" i="273"/>
  <c r="FF33" i="273" s="1"/>
  <c r="FF2" i="265"/>
  <c r="FF2" i="285"/>
  <c r="FF2" i="278"/>
  <c r="FF96" i="273"/>
  <c r="FF97" i="273" s="1"/>
  <c r="FF2" i="288"/>
  <c r="FF122" i="273"/>
  <c r="FF123" i="273" s="1"/>
  <c r="FF17" i="280" s="1"/>
  <c r="FF2" i="286"/>
  <c r="FF18" i="288"/>
  <c r="FF2" i="275"/>
  <c r="FF2" i="280"/>
  <c r="FF152" i="273"/>
  <c r="FF153" i="273" s="1"/>
  <c r="FF75" i="273"/>
  <c r="FF76" i="273" s="1"/>
  <c r="FF2" i="273"/>
  <c r="FF2" i="282"/>
  <c r="FE20" i="282"/>
  <c r="FE15" i="286"/>
  <c r="FE100" i="273"/>
  <c r="FF101" i="273" s="1"/>
  <c r="FF59" i="273" s="1"/>
  <c r="FE13" i="285"/>
  <c r="FE13" i="265" s="1"/>
  <c r="FE22" i="285"/>
  <c r="FE144" i="273"/>
  <c r="FE38" i="273"/>
  <c r="FF39" i="273" s="1"/>
  <c r="FF41" i="273" s="1"/>
  <c r="FE33" i="278"/>
  <c r="FE145" i="273"/>
  <c r="FE12" i="278"/>
  <c r="FE13" i="278" s="1"/>
  <c r="FE25" i="278" s="1"/>
  <c r="FE134" i="273"/>
  <c r="FE139" i="273"/>
  <c r="FE41" i="278"/>
  <c r="FE42" i="278" s="1"/>
  <c r="FE155" i="273"/>
  <c r="FE20" i="278"/>
  <c r="FE21" i="278" s="1"/>
  <c r="FE26" i="278" s="1"/>
  <c r="FE56" i="288"/>
  <c r="CI30" i="282"/>
  <c r="CI31" i="282" s="1"/>
  <c r="CJ28" i="282" s="1"/>
  <c r="CI43" i="282"/>
  <c r="FD140" i="273"/>
  <c r="FC19" i="278"/>
  <c r="FB66" i="273"/>
  <c r="FB67" i="273" s="1"/>
  <c r="FB3" i="289" s="1"/>
  <c r="FC60" i="273"/>
  <c r="FI13" i="273"/>
  <c r="FI14" i="273" s="1"/>
  <c r="FI5" i="282"/>
  <c r="FI5" i="275"/>
  <c r="FI5" i="265"/>
  <c r="FI5" i="285"/>
  <c r="FI5" i="280"/>
  <c r="FI5" i="286"/>
  <c r="FJ10" i="273"/>
  <c r="FI5" i="288"/>
  <c r="FI5" i="273"/>
  <c r="FI5" i="278"/>
  <c r="FH37" i="288"/>
  <c r="FH47" i="273"/>
  <c r="FH48" i="273" s="1"/>
  <c r="FH51" i="273" s="1"/>
  <c r="FH19" i="273"/>
  <c r="FH20" i="273" s="1"/>
  <c r="FH37" i="273"/>
  <c r="FH56" i="273"/>
  <c r="FH12" i="288"/>
  <c r="FD4" i="288"/>
  <c r="FD4" i="285"/>
  <c r="FD4" i="273"/>
  <c r="FD4" i="286"/>
  <c r="FD4" i="265"/>
  <c r="FD4" i="280"/>
  <c r="FD4" i="278"/>
  <c r="FD4" i="275"/>
  <c r="FD4" i="282"/>
  <c r="FC9" i="265"/>
  <c r="FC11" i="265" s="1"/>
  <c r="FE81" i="280"/>
  <c r="FE82" i="280" s="1"/>
  <c r="FE106" i="280"/>
  <c r="FE107" i="280" s="1"/>
  <c r="FE109" i="280" s="1"/>
  <c r="FE156" i="273"/>
  <c r="FE49" i="280"/>
  <c r="FE76" i="288"/>
  <c r="FE77" i="288" s="1"/>
  <c r="FE79" i="288" s="1"/>
  <c r="FC138" i="273"/>
  <c r="FD135" i="273"/>
  <c r="FD146" i="273"/>
  <c r="FC11" i="278"/>
  <c r="FA3" i="275"/>
  <c r="FA3" i="265"/>
  <c r="FA3" i="278"/>
  <c r="FA3" i="285"/>
  <c r="FA3" i="280"/>
  <c r="FA3" i="273"/>
  <c r="FA3" i="286"/>
  <c r="FA50" i="273"/>
  <c r="FA3" i="282"/>
  <c r="FA3" i="288"/>
  <c r="FB42" i="282"/>
  <c r="FB14" i="265"/>
  <c r="FG24" i="273"/>
  <c r="FG25" i="273" s="1"/>
  <c r="FG151" i="273"/>
  <c r="FG40" i="278" l="1"/>
  <c r="FF40" i="278"/>
  <c r="FG127" i="273"/>
  <c r="FG128" i="273" s="1"/>
  <c r="FG21" i="289" s="1"/>
  <c r="FH40" i="278" s="1"/>
  <c r="FG2" i="289"/>
  <c r="FF80" i="278"/>
  <c r="FF12" i="289"/>
  <c r="FD26" i="280"/>
  <c r="FD29" i="280" s="1"/>
  <c r="FE13" i="289"/>
  <c r="FE20" i="289" s="1"/>
  <c r="BL84" i="278"/>
  <c r="BL85" i="278" s="1"/>
  <c r="FE43" i="278"/>
  <c r="FE10" i="265" s="1"/>
  <c r="FE83" i="278"/>
  <c r="FE74" i="278"/>
  <c r="FE70" i="278"/>
  <c r="FF48" i="278"/>
  <c r="FF69" i="278"/>
  <c r="FC54" i="278"/>
  <c r="FD71" i="278"/>
  <c r="FD75" i="278" s="1"/>
  <c r="BL30" i="265"/>
  <c r="BL63" i="278"/>
  <c r="BL64" i="278" s="1"/>
  <c r="FF24" i="280"/>
  <c r="FF59" i="278"/>
  <c r="FD9" i="265"/>
  <c r="FD62" i="278"/>
  <c r="FD49" i="278"/>
  <c r="FD50" i="278" s="1"/>
  <c r="FD53" i="278"/>
  <c r="FC157" i="273"/>
  <c r="FB50" i="288"/>
  <c r="FB51" i="288" s="1"/>
  <c r="FB54" i="288" s="1"/>
  <c r="FB57" i="288" s="1"/>
  <c r="FB64" i="288" s="1"/>
  <c r="FD11" i="265"/>
  <c r="FD14" i="265" s="1"/>
  <c r="FE85" i="280"/>
  <c r="FE25" i="280"/>
  <c r="FG152" i="273"/>
  <c r="FG153" i="273" s="1"/>
  <c r="FG18" i="288"/>
  <c r="FG32" i="273"/>
  <c r="FG33" i="273" s="1"/>
  <c r="FG2" i="265"/>
  <c r="FG2" i="285"/>
  <c r="FG2" i="280"/>
  <c r="FG2" i="286"/>
  <c r="FG2" i="278"/>
  <c r="FG122" i="273"/>
  <c r="FG123" i="273" s="1"/>
  <c r="FG17" i="280" s="1"/>
  <c r="FG42" i="288"/>
  <c r="FG111" i="273"/>
  <c r="FG112" i="273" s="1"/>
  <c r="FG11" i="285" s="1"/>
  <c r="FG12" i="285" s="1"/>
  <c r="FG75" i="273"/>
  <c r="FG2" i="275"/>
  <c r="FG2" i="282"/>
  <c r="FG96" i="273"/>
  <c r="FG97" i="273" s="1"/>
  <c r="FG90" i="273"/>
  <c r="FG91" i="273" s="1"/>
  <c r="FG2" i="288"/>
  <c r="FG2" i="273"/>
  <c r="FD11" i="278"/>
  <c r="FE146" i="273"/>
  <c r="FD138" i="273"/>
  <c r="FE135" i="273"/>
  <c r="FI12" i="288"/>
  <c r="FI19" i="273"/>
  <c r="FI20" i="273" s="1"/>
  <c r="FI37" i="273"/>
  <c r="FI37" i="288"/>
  <c r="FI56" i="273"/>
  <c r="FI47" i="273"/>
  <c r="FI48" i="273" s="1"/>
  <c r="FI51" i="273" s="1"/>
  <c r="FB3" i="288"/>
  <c r="FB3" i="285"/>
  <c r="FB3" i="273"/>
  <c r="FB3" i="280"/>
  <c r="FB3" i="286"/>
  <c r="FB3" i="265"/>
  <c r="FB3" i="278"/>
  <c r="FB3" i="282"/>
  <c r="FB3" i="275"/>
  <c r="FB50" i="273"/>
  <c r="FE140" i="273"/>
  <c r="FD19" i="278"/>
  <c r="CJ19" i="282"/>
  <c r="CJ21" i="282" s="1"/>
  <c r="FE27" i="278"/>
  <c r="FE32" i="278" s="1"/>
  <c r="FE34" i="278" s="1"/>
  <c r="FC59" i="265"/>
  <c r="FC60" i="265" s="1"/>
  <c r="FD20" i="285"/>
  <c r="FD23" i="285" s="1"/>
  <c r="FG76" i="273"/>
  <c r="FF49" i="280"/>
  <c r="FF76" i="288"/>
  <c r="FF77" i="288" s="1"/>
  <c r="FF79" i="288" s="1"/>
  <c r="FF56" i="288"/>
  <c r="FF33" i="278"/>
  <c r="FF155" i="273"/>
  <c r="FF12" i="278"/>
  <c r="FF13" i="278" s="1"/>
  <c r="FF25" i="278" s="1"/>
  <c r="FF134" i="273"/>
  <c r="FF41" i="278"/>
  <c r="FF42" i="278" s="1"/>
  <c r="FF139" i="273"/>
  <c r="FF20" i="278"/>
  <c r="FF21" i="278" s="1"/>
  <c r="FF26" i="278" s="1"/>
  <c r="FF145" i="273"/>
  <c r="FF144" i="273"/>
  <c r="FF38" i="273"/>
  <c r="FG39" i="273" s="1"/>
  <c r="FG41" i="273" s="1"/>
  <c r="FF20" i="282"/>
  <c r="FF15" i="286"/>
  <c r="FF100" i="273"/>
  <c r="FG101" i="273" s="1"/>
  <c r="FG59" i="273" s="1"/>
  <c r="FE4" i="265"/>
  <c r="FE4" i="280"/>
  <c r="FE4" i="286"/>
  <c r="FE4" i="285"/>
  <c r="FE4" i="282"/>
  <c r="FE4" i="278"/>
  <c r="FE4" i="288"/>
  <c r="FE4" i="275"/>
  <c r="FE4" i="273"/>
  <c r="FC42" i="282"/>
  <c r="FC14" i="265"/>
  <c r="FH24" i="273"/>
  <c r="FH25" i="273" s="1"/>
  <c r="FH151" i="273"/>
  <c r="FJ5" i="275"/>
  <c r="FJ5" i="273"/>
  <c r="FJ5" i="285"/>
  <c r="FJ5" i="280"/>
  <c r="FJ5" i="282"/>
  <c r="FJ5" i="265"/>
  <c r="FJ13" i="273"/>
  <c r="FJ14" i="273" s="1"/>
  <c r="FJ5" i="278"/>
  <c r="FJ5" i="288"/>
  <c r="FJ5" i="286"/>
  <c r="FK10" i="273"/>
  <c r="FD60" i="273"/>
  <c r="FC66" i="273"/>
  <c r="FC67" i="273" s="1"/>
  <c r="FC3" i="289" s="1"/>
  <c r="FF138" i="280"/>
  <c r="FF67" i="280"/>
  <c r="FF26" i="282"/>
  <c r="FF84" i="282"/>
  <c r="FF32" i="286"/>
  <c r="FF15" i="275"/>
  <c r="FF20" i="275" s="1"/>
  <c r="FG17" i="275" s="1"/>
  <c r="FF55" i="288"/>
  <c r="FF43" i="286"/>
  <c r="FF57" i="273"/>
  <c r="FF73" i="282"/>
  <c r="FF61" i="288"/>
  <c r="FF38" i="288"/>
  <c r="FF20" i="286"/>
  <c r="FF79" i="273"/>
  <c r="FG80" i="273" s="1"/>
  <c r="FG58" i="273" s="1"/>
  <c r="FF13" i="288"/>
  <c r="FF18" i="285"/>
  <c r="FF52" i="273"/>
  <c r="FF42" i="273"/>
  <c r="FF4" i="289" s="1"/>
  <c r="FF81" i="280"/>
  <c r="FF82" i="280" s="1"/>
  <c r="FF106" i="280"/>
  <c r="FF107" i="280" s="1"/>
  <c r="FF109" i="280" s="1"/>
  <c r="FF156" i="273"/>
  <c r="FF13" i="285"/>
  <c r="FF13" i="265" s="1"/>
  <c r="FF22" i="285"/>
  <c r="FD42" i="282" l="1"/>
  <c r="FE26" i="280"/>
  <c r="FH127" i="273"/>
  <c r="FH128" i="273" s="1"/>
  <c r="FH21" i="289" s="1"/>
  <c r="FH2" i="289"/>
  <c r="FG80" i="278"/>
  <c r="FG12" i="289"/>
  <c r="FF13" i="289"/>
  <c r="FF20" i="289" s="1"/>
  <c r="FF43" i="278"/>
  <c r="FF83" i="278"/>
  <c r="FF74" i="278"/>
  <c r="FF70" i="278"/>
  <c r="BM82" i="278"/>
  <c r="BM73" i="278" s="1"/>
  <c r="BL69" i="265"/>
  <c r="FG48" i="278"/>
  <c r="FG69" i="278"/>
  <c r="FE71" i="278"/>
  <c r="FE75" i="278" s="1"/>
  <c r="FD54" i="278"/>
  <c r="BL64" i="265"/>
  <c r="BM61" i="278"/>
  <c r="FG24" i="280"/>
  <c r="FG59" i="278"/>
  <c r="FE62" i="278"/>
  <c r="FE53" i="278"/>
  <c r="FE49" i="278"/>
  <c r="FE50" i="278" s="1"/>
  <c r="FC50" i="288"/>
  <c r="FC51" i="288" s="1"/>
  <c r="FC54" i="288" s="1"/>
  <c r="FC57" i="288" s="1"/>
  <c r="FC64" i="288" s="1"/>
  <c r="FD157" i="273"/>
  <c r="FE29" i="280"/>
  <c r="FF85" i="280"/>
  <c r="FF25" i="280"/>
  <c r="FF26" i="280" s="1"/>
  <c r="FF29" i="280" s="1"/>
  <c r="FF4" i="282"/>
  <c r="FF4" i="278"/>
  <c r="FF4" i="288"/>
  <c r="FF4" i="273"/>
  <c r="FF4" i="265"/>
  <c r="FF4" i="285"/>
  <c r="FF4" i="286"/>
  <c r="FF4" i="275"/>
  <c r="FF4" i="280"/>
  <c r="FD66" i="273"/>
  <c r="FD67" i="273" s="1"/>
  <c r="FD3" i="289" s="1"/>
  <c r="FE60" i="273"/>
  <c r="FH42" i="288"/>
  <c r="FH90" i="273"/>
  <c r="FH91" i="273" s="1"/>
  <c r="FH111" i="273"/>
  <c r="FH112" i="273" s="1"/>
  <c r="FH11" i="285" s="1"/>
  <c r="FH12" i="285" s="1"/>
  <c r="FH32" i="273"/>
  <c r="FH33" i="273" s="1"/>
  <c r="FH2" i="265"/>
  <c r="FH2" i="278"/>
  <c r="FH2" i="273"/>
  <c r="FH96" i="273"/>
  <c r="FH97" i="273" s="1"/>
  <c r="FH2" i="288"/>
  <c r="FH2" i="275"/>
  <c r="FH18" i="288"/>
  <c r="FH2" i="282"/>
  <c r="FH2" i="285"/>
  <c r="FH122" i="273"/>
  <c r="FH123" i="273" s="1"/>
  <c r="FH17" i="280" s="1"/>
  <c r="FH152" i="273"/>
  <c r="FH153" i="273" s="1"/>
  <c r="FH75" i="273"/>
  <c r="FH2" i="280"/>
  <c r="FH2" i="286"/>
  <c r="FG52" i="273"/>
  <c r="FG42" i="273"/>
  <c r="FG4" i="289" s="1"/>
  <c r="CJ30" i="282"/>
  <c r="CJ31" i="282" s="1"/>
  <c r="CK28" i="282" s="1"/>
  <c r="CJ43" i="282"/>
  <c r="FE19" i="278"/>
  <c r="FF140" i="273"/>
  <c r="FF135" i="273"/>
  <c r="FE138" i="273"/>
  <c r="FG56" i="288"/>
  <c r="FG41" i="278"/>
  <c r="FG42" i="278" s="1"/>
  <c r="FG155" i="273"/>
  <c r="FG20" i="278"/>
  <c r="FG21" i="278" s="1"/>
  <c r="FG26" i="278" s="1"/>
  <c r="FG134" i="273"/>
  <c r="FG33" i="278"/>
  <c r="FG145" i="273"/>
  <c r="FG12" i="278"/>
  <c r="FG13" i="278" s="1"/>
  <c r="FG25" i="278" s="1"/>
  <c r="FG139" i="273"/>
  <c r="FG22" i="285"/>
  <c r="FG13" i="285"/>
  <c r="FG13" i="265" s="1"/>
  <c r="FG49" i="280"/>
  <c r="FG76" i="288"/>
  <c r="FG77" i="288" s="1"/>
  <c r="FG79" i="288" s="1"/>
  <c r="FG38" i="273"/>
  <c r="FH39" i="273" s="1"/>
  <c r="FH41" i="273" s="1"/>
  <c r="FG144" i="273"/>
  <c r="FG81" i="280"/>
  <c r="FG82" i="280" s="1"/>
  <c r="FG106" i="280"/>
  <c r="FG107" i="280" s="1"/>
  <c r="FG109" i="280" s="1"/>
  <c r="FG156" i="273"/>
  <c r="FC3" i="285"/>
  <c r="FC3" i="278"/>
  <c r="FC50" i="273"/>
  <c r="FC3" i="288"/>
  <c r="FC3" i="275"/>
  <c r="FC3" i="280"/>
  <c r="FC3" i="265"/>
  <c r="FC3" i="286"/>
  <c r="FC3" i="282"/>
  <c r="FC3" i="273"/>
  <c r="FK5" i="282"/>
  <c r="FK5" i="285"/>
  <c r="FK5" i="275"/>
  <c r="FK5" i="265"/>
  <c r="FK5" i="288"/>
  <c r="FK13" i="273"/>
  <c r="FK14" i="273" s="1"/>
  <c r="FK5" i="273"/>
  <c r="FK5" i="286"/>
  <c r="FK5" i="278"/>
  <c r="FL10" i="273"/>
  <c r="FK5" i="280"/>
  <c r="FJ37" i="288"/>
  <c r="FJ37" i="273"/>
  <c r="FJ47" i="273"/>
  <c r="FJ48" i="273" s="1"/>
  <c r="FJ51" i="273" s="1"/>
  <c r="FJ56" i="273"/>
  <c r="FJ12" i="288"/>
  <c r="FJ19" i="273"/>
  <c r="FJ20" i="273" s="1"/>
  <c r="FF10" i="265"/>
  <c r="FF27" i="278"/>
  <c r="FF32" i="278" s="1"/>
  <c r="FF34" i="278" s="1"/>
  <c r="FG138" i="280"/>
  <c r="FG67" i="280"/>
  <c r="FG73" i="282"/>
  <c r="FG61" i="288"/>
  <c r="FG43" i="286"/>
  <c r="FG79" i="273"/>
  <c r="FH80" i="273" s="1"/>
  <c r="FH58" i="273" s="1"/>
  <c r="FG55" i="288"/>
  <c r="FG32" i="286"/>
  <c r="FG57" i="273"/>
  <c r="FG84" i="282"/>
  <c r="FG13" i="288"/>
  <c r="FG18" i="285"/>
  <c r="FG26" i="282"/>
  <c r="FG38" i="288"/>
  <c r="FG20" i="286"/>
  <c r="FG15" i="275"/>
  <c r="FG20" i="275" s="1"/>
  <c r="FH17" i="275" s="1"/>
  <c r="FD59" i="265"/>
  <c r="FD60" i="265" s="1"/>
  <c r="FE20" i="285"/>
  <c r="FE23" i="285" s="1"/>
  <c r="FE9" i="265"/>
  <c r="FE11" i="265" s="1"/>
  <c r="FI151" i="273"/>
  <c r="FI24" i="273"/>
  <c r="FI25" i="273" s="1"/>
  <c r="FF146" i="273"/>
  <c r="FE11" i="278"/>
  <c r="FG15" i="286"/>
  <c r="FG100" i="273"/>
  <c r="FH101" i="273" s="1"/>
  <c r="FH59" i="273" s="1"/>
  <c r="FG20" i="282"/>
  <c r="FH76" i="273"/>
  <c r="FH80" i="278" l="1"/>
  <c r="FH12" i="289"/>
  <c r="FI127" i="273"/>
  <c r="FI128" i="273" s="1"/>
  <c r="FI21" i="289" s="1"/>
  <c r="FI2" i="289"/>
  <c r="FG13" i="289"/>
  <c r="FG20" i="289" s="1"/>
  <c r="FG43" i="278"/>
  <c r="FG10" i="265" s="1"/>
  <c r="FG83" i="278"/>
  <c r="FG74" i="278"/>
  <c r="FG70" i="278"/>
  <c r="FH48" i="278"/>
  <c r="FH69" i="278"/>
  <c r="FF71" i="278"/>
  <c r="FF75" i="278" s="1"/>
  <c r="FE54" i="278"/>
  <c r="BM52" i="278"/>
  <c r="BM55" i="278" s="1"/>
  <c r="BM76" i="278"/>
  <c r="BM77" i="278" s="1"/>
  <c r="BM31" i="265" s="1"/>
  <c r="FH24" i="280"/>
  <c r="FH59" i="278"/>
  <c r="FF53" i="278"/>
  <c r="FF49" i="278"/>
  <c r="FF50" i="278" s="1"/>
  <c r="FF62" i="278"/>
  <c r="FD50" i="288"/>
  <c r="FD51" i="288" s="1"/>
  <c r="FD54" i="288" s="1"/>
  <c r="FD57" i="288" s="1"/>
  <c r="FD64" i="288" s="1"/>
  <c r="FE157" i="273"/>
  <c r="FG27" i="278"/>
  <c r="FG32" i="278" s="1"/>
  <c r="FG34" i="278" s="1"/>
  <c r="FG85" i="280"/>
  <c r="FG25" i="280"/>
  <c r="FG26" i="280" s="1"/>
  <c r="FG29" i="280" s="1"/>
  <c r="FE42" i="282"/>
  <c r="FE14" i="265"/>
  <c r="FF9" i="265"/>
  <c r="FF11" i="265" s="1"/>
  <c r="FL5" i="265"/>
  <c r="FL13" i="273"/>
  <c r="FL14" i="273" s="1"/>
  <c r="FL5" i="285"/>
  <c r="FL5" i="288"/>
  <c r="FL5" i="286"/>
  <c r="FM10" i="273"/>
  <c r="FL5" i="275"/>
  <c r="FL5" i="273"/>
  <c r="FL5" i="278"/>
  <c r="FL5" i="280"/>
  <c r="FL5" i="282"/>
  <c r="FK37" i="288"/>
  <c r="FK56" i="273"/>
  <c r="FK47" i="273"/>
  <c r="FK48" i="273" s="1"/>
  <c r="FK51" i="273" s="1"/>
  <c r="FK12" i="288"/>
  <c r="FK19" i="273"/>
  <c r="FK20" i="273" s="1"/>
  <c r="FK37" i="273"/>
  <c r="CK19" i="282"/>
  <c r="CK21" i="282" s="1"/>
  <c r="FH138" i="280"/>
  <c r="FH67" i="280"/>
  <c r="FH84" i="282"/>
  <c r="FH32" i="286"/>
  <c r="FH15" i="275"/>
  <c r="FH20" i="275" s="1"/>
  <c r="FI17" i="275" s="1"/>
  <c r="FH73" i="282"/>
  <c r="FH55" i="288"/>
  <c r="FH13" i="288"/>
  <c r="FH18" i="285"/>
  <c r="FH61" i="288"/>
  <c r="FH20" i="286"/>
  <c r="FH79" i="273"/>
  <c r="FI80" i="273" s="1"/>
  <c r="FI58" i="273" s="1"/>
  <c r="FH26" i="282"/>
  <c r="FH38" i="288"/>
  <c r="FH43" i="286"/>
  <c r="FH57" i="273"/>
  <c r="FG146" i="273"/>
  <c r="FF11" i="278"/>
  <c r="FI2" i="278"/>
  <c r="FI2" i="286"/>
  <c r="FI18" i="288"/>
  <c r="FI2" i="280"/>
  <c r="FI2" i="288"/>
  <c r="FI152" i="273"/>
  <c r="FI153" i="273" s="1"/>
  <c r="FI96" i="273"/>
  <c r="FI97" i="273" s="1"/>
  <c r="FI90" i="273"/>
  <c r="FI91" i="273" s="1"/>
  <c r="FI2" i="282"/>
  <c r="FI2" i="285"/>
  <c r="FI122" i="273"/>
  <c r="FI123" i="273" s="1"/>
  <c r="FI17" i="280" s="1"/>
  <c r="FI42" i="288"/>
  <c r="FI111" i="273"/>
  <c r="FI112" i="273" s="1"/>
  <c r="FI11" i="285" s="1"/>
  <c r="FI12" i="285" s="1"/>
  <c r="FI75" i="273"/>
  <c r="FI76" i="273" s="1"/>
  <c r="FI32" i="273"/>
  <c r="FI33" i="273" s="1"/>
  <c r="FI2" i="265"/>
  <c r="FI2" i="275"/>
  <c r="FI2" i="273"/>
  <c r="FJ151" i="273"/>
  <c r="FJ24" i="273"/>
  <c r="FJ25" i="273" s="1"/>
  <c r="FH52" i="273"/>
  <c r="FH42" i="273"/>
  <c r="FH4" i="289" s="1"/>
  <c r="FF138" i="273"/>
  <c r="FG135" i="273"/>
  <c r="FG140" i="273"/>
  <c r="FF19" i="278"/>
  <c r="FH49" i="280"/>
  <c r="FH76" i="288"/>
  <c r="FH77" i="288" s="1"/>
  <c r="FH79" i="288" s="1"/>
  <c r="FH41" i="278"/>
  <c r="FH42" i="278" s="1"/>
  <c r="FH139" i="273"/>
  <c r="FH56" i="288"/>
  <c r="FH12" i="278"/>
  <c r="FH13" i="278" s="1"/>
  <c r="FH25" i="278" s="1"/>
  <c r="FH134" i="273"/>
  <c r="FH33" i="278"/>
  <c r="FH155" i="273"/>
  <c r="FH20" i="278"/>
  <c r="FH21" i="278" s="1"/>
  <c r="FH26" i="278" s="1"/>
  <c r="FH145" i="273"/>
  <c r="FH144" i="273"/>
  <c r="FH38" i="273"/>
  <c r="FI39" i="273" s="1"/>
  <c r="FI41" i="273" s="1"/>
  <c r="FH20" i="282"/>
  <c r="FH15" i="286"/>
  <c r="FH100" i="273"/>
  <c r="FI101" i="273" s="1"/>
  <c r="FI59" i="273" s="1"/>
  <c r="FE66" i="273"/>
  <c r="FE67" i="273" s="1"/>
  <c r="FE3" i="289" s="1"/>
  <c r="FF60" i="273"/>
  <c r="FE59" i="265"/>
  <c r="FE60" i="265" s="1"/>
  <c r="FF20" i="285"/>
  <c r="FF23" i="285" s="1"/>
  <c r="FG4" i="280"/>
  <c r="FG4" i="288"/>
  <c r="FG4" i="265"/>
  <c r="FG4" i="286"/>
  <c r="FG4" i="275"/>
  <c r="FG4" i="273"/>
  <c r="FG4" i="285"/>
  <c r="FG4" i="278"/>
  <c r="FG4" i="282"/>
  <c r="FH81" i="280"/>
  <c r="FH82" i="280" s="1"/>
  <c r="FH106" i="280"/>
  <c r="FH107" i="280" s="1"/>
  <c r="FH109" i="280" s="1"/>
  <c r="FH156" i="273"/>
  <c r="FH22" i="285"/>
  <c r="FH13" i="285"/>
  <c r="FH13" i="265" s="1"/>
  <c r="FD3" i="275"/>
  <c r="FD50" i="273"/>
  <c r="FD3" i="288"/>
  <c r="FD3" i="273"/>
  <c r="FD3" i="278"/>
  <c r="FD3" i="280"/>
  <c r="FD3" i="286"/>
  <c r="FD3" i="285"/>
  <c r="FD3" i="265"/>
  <c r="FD3" i="282"/>
  <c r="FH13" i="289" l="1"/>
  <c r="FH20" i="289" s="1"/>
  <c r="FI40" i="278" s="1"/>
  <c r="FJ127" i="273"/>
  <c r="FJ128" i="273" s="1"/>
  <c r="FJ21" i="289" s="1"/>
  <c r="FJ2" i="289"/>
  <c r="FI80" i="278"/>
  <c r="FI12" i="289"/>
  <c r="FI13" i="289" s="1"/>
  <c r="FI20" i="289" s="1"/>
  <c r="BM84" i="278"/>
  <c r="BM85" i="278" s="1"/>
  <c r="FH43" i="278"/>
  <c r="FH10" i="265" s="1"/>
  <c r="FH83" i="278"/>
  <c r="FH74" i="278"/>
  <c r="FH70" i="278"/>
  <c r="FI48" i="278"/>
  <c r="FI69" i="278"/>
  <c r="FG71" i="278"/>
  <c r="FG75" i="278" s="1"/>
  <c r="FF54" i="278"/>
  <c r="BM63" i="278"/>
  <c r="BM64" i="278" s="1"/>
  <c r="BM30" i="265"/>
  <c r="FI24" i="280"/>
  <c r="FI59" i="278"/>
  <c r="FG9" i="265"/>
  <c r="FG62" i="278"/>
  <c r="FG53" i="278"/>
  <c r="FG49" i="278"/>
  <c r="FG50" i="278" s="1"/>
  <c r="FE50" i="288"/>
  <c r="FE51" i="288" s="1"/>
  <c r="FE54" i="288" s="1"/>
  <c r="FE57" i="288" s="1"/>
  <c r="FE64" i="288" s="1"/>
  <c r="FF157" i="273"/>
  <c r="FH85" i="280"/>
  <c r="FH25" i="280"/>
  <c r="FG11" i="265"/>
  <c r="FG42" i="282" s="1"/>
  <c r="FH26" i="280"/>
  <c r="FH29" i="280" s="1"/>
  <c r="FF59" i="265"/>
  <c r="FF60" i="265" s="1"/>
  <c r="FG20" i="285"/>
  <c r="FG23" i="285" s="1"/>
  <c r="FE3" i="282"/>
  <c r="FE50" i="273"/>
  <c r="FE3" i="280"/>
  <c r="FE3" i="288"/>
  <c r="FE3" i="278"/>
  <c r="FE3" i="286"/>
  <c r="FE3" i="273"/>
  <c r="FE3" i="265"/>
  <c r="FE3" i="275"/>
  <c r="FE3" i="285"/>
  <c r="FI42" i="273"/>
  <c r="FI4" i="289" s="1"/>
  <c r="FI52" i="273"/>
  <c r="FG19" i="278"/>
  <c r="FH140" i="273"/>
  <c r="FI38" i="273"/>
  <c r="FJ39" i="273" s="1"/>
  <c r="FJ41" i="273" s="1"/>
  <c r="FI144" i="273"/>
  <c r="FI13" i="285"/>
  <c r="FI13" i="265" s="1"/>
  <c r="FI22" i="285"/>
  <c r="FI49" i="280"/>
  <c r="FI76" i="288"/>
  <c r="FI77" i="288" s="1"/>
  <c r="FI79" i="288" s="1"/>
  <c r="FI155" i="273"/>
  <c r="FI20" i="278"/>
  <c r="FI21" i="278" s="1"/>
  <c r="FI26" i="278" s="1"/>
  <c r="FI134" i="273"/>
  <c r="FI33" i="278"/>
  <c r="FI145" i="273"/>
  <c r="FI12" i="278"/>
  <c r="FI13" i="278" s="1"/>
  <c r="FI25" i="278" s="1"/>
  <c r="FI139" i="273"/>
  <c r="FI56" i="288"/>
  <c r="FI41" i="278"/>
  <c r="FI42" i="278" s="1"/>
  <c r="FH146" i="273"/>
  <c r="FG11" i="278"/>
  <c r="CK43" i="282"/>
  <c r="CK30" i="282"/>
  <c r="CK31" i="282" s="1"/>
  <c r="CL28" i="282" s="1"/>
  <c r="FK151" i="273"/>
  <c r="FK24" i="273"/>
  <c r="FK25" i="273" s="1"/>
  <c r="FM5" i="286"/>
  <c r="FM13" i="273"/>
  <c r="FM14" i="273" s="1"/>
  <c r="FM5" i="275"/>
  <c r="FM5" i="288"/>
  <c r="FM5" i="282"/>
  <c r="FM5" i="285"/>
  <c r="FM5" i="278"/>
  <c r="FM5" i="265"/>
  <c r="FM5" i="280"/>
  <c r="FM5" i="273"/>
  <c r="FN10" i="273"/>
  <c r="FL19" i="273"/>
  <c r="FL20" i="273" s="1"/>
  <c r="FL56" i="273"/>
  <c r="FL37" i="288"/>
  <c r="FL47" i="273"/>
  <c r="FL48" i="273" s="1"/>
  <c r="FL51" i="273" s="1"/>
  <c r="FL12" i="288"/>
  <c r="FL37" i="273"/>
  <c r="FF66" i="273"/>
  <c r="FF67" i="273" s="1"/>
  <c r="FF3" i="289" s="1"/>
  <c r="FG60" i="273"/>
  <c r="FH27" i="278"/>
  <c r="FH32" i="278" s="1"/>
  <c r="FH34" i="278" s="1"/>
  <c r="FI138" i="280"/>
  <c r="FI67" i="280"/>
  <c r="FI55" i="288"/>
  <c r="FI32" i="286"/>
  <c r="FI57" i="273"/>
  <c r="FI73" i="282"/>
  <c r="FI61" i="288"/>
  <c r="FI43" i="286"/>
  <c r="FI79" i="273"/>
  <c r="FJ80" i="273" s="1"/>
  <c r="FJ58" i="273" s="1"/>
  <c r="FI26" i="282"/>
  <c r="FI38" i="288"/>
  <c r="FI20" i="286"/>
  <c r="FI15" i="275"/>
  <c r="FI20" i="275" s="1"/>
  <c r="FJ17" i="275" s="1"/>
  <c r="FI84" i="282"/>
  <c r="FI13" i="288"/>
  <c r="FI18" i="285"/>
  <c r="FG138" i="273"/>
  <c r="FH135" i="273"/>
  <c r="FH4" i="288"/>
  <c r="FH4" i="273"/>
  <c r="FH4" i="265"/>
  <c r="FH4" i="285"/>
  <c r="FH4" i="278"/>
  <c r="FH4" i="286"/>
  <c r="FH4" i="282"/>
  <c r="FH4" i="275"/>
  <c r="FH4" i="280"/>
  <c r="FJ122" i="273"/>
  <c r="FJ123" i="273" s="1"/>
  <c r="FJ17" i="280" s="1"/>
  <c r="FJ152" i="273"/>
  <c r="FJ153" i="273" s="1"/>
  <c r="FJ18" i="288"/>
  <c r="FJ2" i="286"/>
  <c r="FJ2" i="278"/>
  <c r="FJ42" i="288"/>
  <c r="FJ96" i="273"/>
  <c r="FJ97" i="273" s="1"/>
  <c r="FJ2" i="275"/>
  <c r="FJ2" i="282"/>
  <c r="FJ90" i="273"/>
  <c r="FJ91" i="273" s="1"/>
  <c r="FJ111" i="273"/>
  <c r="FJ112" i="273" s="1"/>
  <c r="FJ11" i="285" s="1"/>
  <c r="FJ12" i="285" s="1"/>
  <c r="FJ32" i="273"/>
  <c r="FJ33" i="273" s="1"/>
  <c r="FJ2" i="265"/>
  <c r="FJ2" i="273"/>
  <c r="FJ2" i="280"/>
  <c r="FJ75" i="273"/>
  <c r="FJ76" i="273" s="1"/>
  <c r="FJ2" i="285"/>
  <c r="FJ2" i="288"/>
  <c r="FI20" i="282"/>
  <c r="FI15" i="286"/>
  <c r="FI100" i="273"/>
  <c r="FJ101" i="273" s="1"/>
  <c r="FJ59" i="273" s="1"/>
  <c r="FI81" i="280"/>
  <c r="FI82" i="280" s="1"/>
  <c r="FI106" i="280"/>
  <c r="FI107" i="280" s="1"/>
  <c r="FI109" i="280" s="1"/>
  <c r="FI156" i="273"/>
  <c r="FF14" i="265"/>
  <c r="FF42" i="282"/>
  <c r="FK40" i="278" l="1"/>
  <c r="FJ40" i="278"/>
  <c r="FK127" i="273"/>
  <c r="FK128" i="273" s="1"/>
  <c r="FK21" i="289" s="1"/>
  <c r="FL40" i="278" s="1"/>
  <c r="FK2" i="289"/>
  <c r="FJ80" i="278"/>
  <c r="FJ12" i="289"/>
  <c r="FJ13" i="289" s="1"/>
  <c r="FJ20" i="289" s="1"/>
  <c r="FI43" i="278"/>
  <c r="FI83" i="278"/>
  <c r="FI74" i="278"/>
  <c r="FI70" i="278"/>
  <c r="BN82" i="278"/>
  <c r="BN73" i="278" s="1"/>
  <c r="BM69" i="265"/>
  <c r="FJ48" i="278"/>
  <c r="FJ69" i="278"/>
  <c r="FG54" i="278"/>
  <c r="FH71" i="278"/>
  <c r="FH75" i="278" s="1"/>
  <c r="BM64" i="265"/>
  <c r="BN61" i="278"/>
  <c r="FJ24" i="280"/>
  <c r="FJ59" i="278"/>
  <c r="FI27" i="278"/>
  <c r="FI32" i="278" s="1"/>
  <c r="FI34" i="278" s="1"/>
  <c r="FH62" i="278"/>
  <c r="FH49" i="278"/>
  <c r="FH50" i="278" s="1"/>
  <c r="FH53" i="278"/>
  <c r="FG157" i="273"/>
  <c r="FF50" i="288"/>
  <c r="FF51" i="288" s="1"/>
  <c r="FF54" i="288" s="1"/>
  <c r="FF57" i="288" s="1"/>
  <c r="FF64" i="288" s="1"/>
  <c r="FG14" i="265"/>
  <c r="FI85" i="280"/>
  <c r="FI25" i="280"/>
  <c r="FI26" i="280" s="1"/>
  <c r="FI29" i="280" s="1"/>
  <c r="FJ33" i="278"/>
  <c r="FJ155" i="273"/>
  <c r="FJ20" i="278"/>
  <c r="FJ21" i="278" s="1"/>
  <c r="FJ26" i="278" s="1"/>
  <c r="FJ145" i="273"/>
  <c r="FJ41" i="278"/>
  <c r="FJ42" i="278" s="1"/>
  <c r="FJ139" i="273"/>
  <c r="FJ56" i="288"/>
  <c r="FJ12" i="278"/>
  <c r="FJ13" i="278" s="1"/>
  <c r="FJ25" i="278" s="1"/>
  <c r="FJ134" i="273"/>
  <c r="FJ49" i="280"/>
  <c r="FJ76" i="288"/>
  <c r="FJ77" i="288" s="1"/>
  <c r="FJ79" i="288" s="1"/>
  <c r="FF3" i="285"/>
  <c r="FF3" i="282"/>
  <c r="FF50" i="273"/>
  <c r="FF3" i="280"/>
  <c r="FF3" i="275"/>
  <c r="FF3" i="273"/>
  <c r="FF3" i="286"/>
  <c r="FF3" i="265"/>
  <c r="FF3" i="288"/>
  <c r="FF3" i="278"/>
  <c r="FL151" i="273"/>
  <c r="FL24" i="273"/>
  <c r="FL25" i="273" s="1"/>
  <c r="FM47" i="273"/>
  <c r="FM48" i="273" s="1"/>
  <c r="FM51" i="273" s="1"/>
  <c r="FM12" i="288"/>
  <c r="FM37" i="273"/>
  <c r="FM19" i="273"/>
  <c r="FM20" i="273" s="1"/>
  <c r="FM56" i="273"/>
  <c r="FM37" i="288"/>
  <c r="FJ67" i="280"/>
  <c r="FJ138" i="280"/>
  <c r="FJ84" i="282"/>
  <c r="FJ38" i="288"/>
  <c r="FJ20" i="286"/>
  <c r="FJ79" i="273"/>
  <c r="FK80" i="273" s="1"/>
  <c r="FK58" i="273" s="1"/>
  <c r="FJ26" i="282"/>
  <c r="FJ13" i="288"/>
  <c r="FJ18" i="285"/>
  <c r="FJ55" i="288"/>
  <c r="FJ32" i="286"/>
  <c r="FJ15" i="275"/>
  <c r="FJ20" i="275" s="1"/>
  <c r="FK17" i="275" s="1"/>
  <c r="FJ73" i="282"/>
  <c r="FJ61" i="288"/>
  <c r="FJ43" i="286"/>
  <c r="FJ57" i="273"/>
  <c r="FJ144" i="273"/>
  <c r="FJ38" i="273"/>
  <c r="FK39" i="273" s="1"/>
  <c r="FK41" i="273" s="1"/>
  <c r="FJ20" i="282"/>
  <c r="FJ100" i="273"/>
  <c r="FK101" i="273" s="1"/>
  <c r="FK59" i="273" s="1"/>
  <c r="FJ15" i="286"/>
  <c r="FJ81" i="280"/>
  <c r="FJ82" i="280" s="1"/>
  <c r="FJ106" i="280"/>
  <c r="FJ107" i="280" s="1"/>
  <c r="FJ109" i="280" s="1"/>
  <c r="FJ156" i="273"/>
  <c r="FI135" i="273"/>
  <c r="FH138" i="273"/>
  <c r="FH9" i="265"/>
  <c r="FH11" i="265" s="1"/>
  <c r="FG66" i="273"/>
  <c r="FG67" i="273" s="1"/>
  <c r="FG3" i="289" s="1"/>
  <c r="FH60" i="273"/>
  <c r="FN5" i="285"/>
  <c r="FN5" i="265"/>
  <c r="FN5" i="273"/>
  <c r="FN5" i="288"/>
  <c r="FN5" i="280"/>
  <c r="FN5" i="286"/>
  <c r="FN13" i="273"/>
  <c r="FN14" i="273" s="1"/>
  <c r="FN5" i="282"/>
  <c r="FN5" i="275"/>
  <c r="FN5" i="278"/>
  <c r="FO10" i="273"/>
  <c r="FK152" i="273"/>
  <c r="FK153" i="273" s="1"/>
  <c r="FK96" i="273"/>
  <c r="FK97" i="273" s="1"/>
  <c r="FK90" i="273"/>
  <c r="FK91" i="273" s="1"/>
  <c r="FK2" i="288"/>
  <c r="FK2" i="286"/>
  <c r="FK122" i="273"/>
  <c r="FK123" i="273" s="1"/>
  <c r="FK17" i="280" s="1"/>
  <c r="FK42" i="288"/>
  <c r="FK111" i="273"/>
  <c r="FK112" i="273" s="1"/>
  <c r="FK11" i="285" s="1"/>
  <c r="FK12" i="285" s="1"/>
  <c r="FK75" i="273"/>
  <c r="FK2" i="282"/>
  <c r="FK2" i="273"/>
  <c r="FK2" i="280"/>
  <c r="FK2" i="275"/>
  <c r="FK18" i="288"/>
  <c r="FK32" i="273"/>
  <c r="FK33" i="273" s="1"/>
  <c r="FK2" i="265"/>
  <c r="FK2" i="278"/>
  <c r="FK2" i="285"/>
  <c r="FH11" i="278"/>
  <c r="FI146" i="273"/>
  <c r="FI9" i="265"/>
  <c r="FI140" i="273"/>
  <c r="FH19" i="278"/>
  <c r="FJ13" i="285"/>
  <c r="FJ13" i="265" s="1"/>
  <c r="FJ22" i="285"/>
  <c r="CL19" i="282"/>
  <c r="CL21" i="282" s="1"/>
  <c r="FI10" i="265"/>
  <c r="FJ42" i="273"/>
  <c r="FJ4" i="289" s="1"/>
  <c r="FJ52" i="273"/>
  <c r="FI4" i="265"/>
  <c r="FI4" i="278"/>
  <c r="FI4" i="285"/>
  <c r="FI4" i="280"/>
  <c r="FI4" i="275"/>
  <c r="FI4" i="282"/>
  <c r="FI4" i="273"/>
  <c r="FI4" i="288"/>
  <c r="FI4" i="286"/>
  <c r="FG59" i="265"/>
  <c r="FG60" i="265" s="1"/>
  <c r="FH20" i="285"/>
  <c r="FH23" i="285" s="1"/>
  <c r="FL127" i="273" l="1"/>
  <c r="FL128" i="273" s="1"/>
  <c r="FL21" i="289" s="1"/>
  <c r="FL2" i="289"/>
  <c r="FK48" i="278"/>
  <c r="FK69" i="278"/>
  <c r="FJ43" i="278"/>
  <c r="FJ10" i="265" s="1"/>
  <c r="FJ83" i="278"/>
  <c r="FJ74" i="278"/>
  <c r="FJ70" i="278"/>
  <c r="FH54" i="278"/>
  <c r="FI71" i="278"/>
  <c r="FI75" i="278" s="1"/>
  <c r="BN52" i="278"/>
  <c r="BN55" i="278" s="1"/>
  <c r="BN76" i="278"/>
  <c r="BN77" i="278" s="1"/>
  <c r="BN31" i="265" s="1"/>
  <c r="FI62" i="278"/>
  <c r="FI53" i="278"/>
  <c r="FI49" i="278"/>
  <c r="FI50" i="278" s="1"/>
  <c r="FH157" i="273"/>
  <c r="FG50" i="288"/>
  <c r="FG51" i="288" s="1"/>
  <c r="FG54" i="288" s="1"/>
  <c r="FG57" i="288" s="1"/>
  <c r="FG64" i="288" s="1"/>
  <c r="FJ85" i="280"/>
  <c r="FJ25" i="280"/>
  <c r="FJ26" i="280" s="1"/>
  <c r="FJ29" i="280" s="1"/>
  <c r="FJ27" i="278"/>
  <c r="FJ32" i="278" s="1"/>
  <c r="FJ34" i="278" s="1"/>
  <c r="FH59" i="265"/>
  <c r="FH60" i="265" s="1"/>
  <c r="FI20" i="285"/>
  <c r="FI23" i="285" s="1"/>
  <c r="CL30" i="282"/>
  <c r="CL31" i="282" s="1"/>
  <c r="CM28" i="282" s="1"/>
  <c r="CL43" i="282"/>
  <c r="FI19" i="278"/>
  <c r="FJ140" i="273"/>
  <c r="FI11" i="265"/>
  <c r="FI11" i="278"/>
  <c r="FJ146" i="273"/>
  <c r="FK22" i="285"/>
  <c r="FK13" i="285"/>
  <c r="FK13" i="265" s="1"/>
  <c r="FK49" i="280"/>
  <c r="FK76" i="288"/>
  <c r="FK77" i="288" s="1"/>
  <c r="FK79" i="288" s="1"/>
  <c r="FK56" i="288"/>
  <c r="FK20" i="278"/>
  <c r="FK21" i="278" s="1"/>
  <c r="FK26" i="278" s="1"/>
  <c r="FK134" i="273"/>
  <c r="FK41" i="278"/>
  <c r="FK42" i="278" s="1"/>
  <c r="FK155" i="273"/>
  <c r="FK12" i="278"/>
  <c r="FK13" i="278" s="1"/>
  <c r="FK25" i="278" s="1"/>
  <c r="FK139" i="273"/>
  <c r="FK33" i="278"/>
  <c r="FK145" i="273"/>
  <c r="FP10" i="273"/>
  <c r="FO13" i="273"/>
  <c r="FO14" i="273" s="1"/>
  <c r="FO5" i="285"/>
  <c r="FO5" i="275"/>
  <c r="FO5" i="286"/>
  <c r="FO5" i="282"/>
  <c r="FO5" i="265"/>
  <c r="FO5" i="288"/>
  <c r="FO5" i="278"/>
  <c r="FO5" i="273"/>
  <c r="FO5" i="280"/>
  <c r="FN37" i="273"/>
  <c r="FN47" i="273"/>
  <c r="FN48" i="273" s="1"/>
  <c r="FN51" i="273" s="1"/>
  <c r="FN37" i="288"/>
  <c r="FN19" i="273"/>
  <c r="FN20" i="273" s="1"/>
  <c r="FN56" i="273"/>
  <c r="FN12" i="288"/>
  <c r="FH66" i="273"/>
  <c r="FH67" i="273" s="1"/>
  <c r="FH3" i="289" s="1"/>
  <c r="FI60" i="273"/>
  <c r="FH42" i="282"/>
  <c r="FH14" i="265"/>
  <c r="FM151" i="273"/>
  <c r="FM24" i="273"/>
  <c r="FM25" i="273" s="1"/>
  <c r="FL122" i="273"/>
  <c r="FL123" i="273" s="1"/>
  <c r="FL17" i="280" s="1"/>
  <c r="FL152" i="273"/>
  <c r="FL153" i="273" s="1"/>
  <c r="FL75" i="273"/>
  <c r="FL76" i="273" s="1"/>
  <c r="FL2" i="286"/>
  <c r="FL2" i="278"/>
  <c r="FL18" i="288"/>
  <c r="FL2" i="275"/>
  <c r="FL2" i="282"/>
  <c r="FL96" i="273"/>
  <c r="FL97" i="273" s="1"/>
  <c r="FL2" i="288"/>
  <c r="FL2" i="273"/>
  <c r="FL42" i="288"/>
  <c r="FL90" i="273"/>
  <c r="FL91" i="273" s="1"/>
  <c r="FL111" i="273"/>
  <c r="FL112" i="273" s="1"/>
  <c r="FL11" i="285" s="1"/>
  <c r="FL12" i="285" s="1"/>
  <c r="FL32" i="273"/>
  <c r="FL33" i="273" s="1"/>
  <c r="FL2" i="265"/>
  <c r="FL2" i="285"/>
  <c r="FL2" i="280"/>
  <c r="FJ4" i="265"/>
  <c r="FJ4" i="285"/>
  <c r="FJ4" i="278"/>
  <c r="FJ4" i="286"/>
  <c r="FJ4" i="282"/>
  <c r="FJ4" i="275"/>
  <c r="FJ4" i="280"/>
  <c r="FJ4" i="288"/>
  <c r="FJ4" i="273"/>
  <c r="FK38" i="273"/>
  <c r="FL39" i="273" s="1"/>
  <c r="FL41" i="273" s="1"/>
  <c r="FK144" i="273"/>
  <c r="FK20" i="282"/>
  <c r="FK15" i="286"/>
  <c r="FK100" i="273"/>
  <c r="FL101" i="273" s="1"/>
  <c r="FL59" i="273" s="1"/>
  <c r="FK81" i="280"/>
  <c r="FK82" i="280" s="1"/>
  <c r="FK106" i="280"/>
  <c r="FK107" i="280" s="1"/>
  <c r="FK109" i="280" s="1"/>
  <c r="FK156" i="273"/>
  <c r="FG3" i="286"/>
  <c r="FG3" i="275"/>
  <c r="FG3" i="285"/>
  <c r="FG3" i="278"/>
  <c r="FG3" i="282"/>
  <c r="FG3" i="280"/>
  <c r="FG3" i="273"/>
  <c r="FG50" i="273"/>
  <c r="FG3" i="265"/>
  <c r="FG3" i="288"/>
  <c r="FJ135" i="273"/>
  <c r="FI138" i="273"/>
  <c r="FK42" i="273"/>
  <c r="FK4" i="289" s="1"/>
  <c r="FK52" i="273"/>
  <c r="FK76" i="273"/>
  <c r="FM127" i="273" l="1"/>
  <c r="FM128" i="273" s="1"/>
  <c r="FM21" i="289" s="1"/>
  <c r="FM2" i="289"/>
  <c r="FK80" i="278"/>
  <c r="FK12" i="289"/>
  <c r="FK13" i="289" s="1"/>
  <c r="FK20" i="289" s="1"/>
  <c r="FL80" i="278"/>
  <c r="FL12" i="289"/>
  <c r="FL13" i="289" s="1"/>
  <c r="FL20" i="289" s="1"/>
  <c r="FM40" i="278" s="1"/>
  <c r="BN84" i="278"/>
  <c r="BN85" i="278" s="1"/>
  <c r="FL48" i="278"/>
  <c r="FL69" i="278"/>
  <c r="FK43" i="278"/>
  <c r="FK10" i="265" s="1"/>
  <c r="FK83" i="278"/>
  <c r="FK74" i="278"/>
  <c r="FK70" i="278"/>
  <c r="FI54" i="278"/>
  <c r="BN63" i="278"/>
  <c r="BN64" i="278" s="1"/>
  <c r="BN30" i="265"/>
  <c r="FJ71" i="278"/>
  <c r="FJ75" i="278" s="1"/>
  <c r="FK24" i="280"/>
  <c r="FK59" i="278"/>
  <c r="FL24" i="280"/>
  <c r="FL59" i="278"/>
  <c r="FJ9" i="265"/>
  <c r="FJ11" i="265" s="1"/>
  <c r="FJ42" i="282" s="1"/>
  <c r="FJ62" i="278"/>
  <c r="FJ53" i="278"/>
  <c r="FJ49" i="278"/>
  <c r="FJ50" i="278" s="1"/>
  <c r="FI157" i="273"/>
  <c r="FH50" i="288"/>
  <c r="FH51" i="288" s="1"/>
  <c r="FH54" i="288" s="1"/>
  <c r="FH57" i="288" s="1"/>
  <c r="FH64" i="288" s="1"/>
  <c r="FK27" i="278"/>
  <c r="FK32" i="278" s="1"/>
  <c r="FK34" i="278" s="1"/>
  <c r="FK85" i="280"/>
  <c r="FK25" i="280"/>
  <c r="FK26" i="280" s="1"/>
  <c r="FL138" i="280"/>
  <c r="FL67" i="280"/>
  <c r="FL73" i="282"/>
  <c r="FL61" i="288"/>
  <c r="FL20" i="286"/>
  <c r="FL26" i="282"/>
  <c r="FL38" i="288"/>
  <c r="FL43" i="286"/>
  <c r="FL57" i="273"/>
  <c r="FL84" i="282"/>
  <c r="FL32" i="286"/>
  <c r="FL15" i="275"/>
  <c r="FL55" i="288"/>
  <c r="FL13" i="288"/>
  <c r="FL18" i="285"/>
  <c r="FL79" i="273"/>
  <c r="FM80" i="273" s="1"/>
  <c r="FM58" i="273" s="1"/>
  <c r="FK138" i="280"/>
  <c r="FK67" i="280"/>
  <c r="FK26" i="282"/>
  <c r="FK38" i="288"/>
  <c r="FK43" i="286"/>
  <c r="FK15" i="275"/>
  <c r="FK20" i="275" s="1"/>
  <c r="FL17" i="275" s="1"/>
  <c r="FK61" i="288"/>
  <c r="FK20" i="286"/>
  <c r="FK73" i="282"/>
  <c r="FK55" i="288"/>
  <c r="FK13" i="288"/>
  <c r="FK18" i="285"/>
  <c r="FK84" i="282"/>
  <c r="FK32" i="286"/>
  <c r="FK57" i="273"/>
  <c r="FK79" i="273"/>
  <c r="FL80" i="273" s="1"/>
  <c r="FL58" i="273" s="1"/>
  <c r="FK4" i="275"/>
  <c r="FK4" i="288"/>
  <c r="FK4" i="282"/>
  <c r="FK4" i="286"/>
  <c r="FK4" i="265"/>
  <c r="FK4" i="273"/>
  <c r="FK4" i="285"/>
  <c r="FK4" i="280"/>
  <c r="FK4" i="278"/>
  <c r="FK135" i="273"/>
  <c r="FJ138" i="273"/>
  <c r="FL42" i="273"/>
  <c r="FL4" i="289" s="1"/>
  <c r="FL52" i="273"/>
  <c r="FL13" i="285"/>
  <c r="FL13" i="265" s="1"/>
  <c r="FL22" i="285"/>
  <c r="FL81" i="280"/>
  <c r="FL82" i="280" s="1"/>
  <c r="FL106" i="280"/>
  <c r="FL107" i="280" s="1"/>
  <c r="FL109" i="280" s="1"/>
  <c r="FL156" i="273"/>
  <c r="FJ60" i="273"/>
  <c r="FI66" i="273"/>
  <c r="FI67" i="273" s="1"/>
  <c r="FI3" i="289" s="1"/>
  <c r="FO47" i="273"/>
  <c r="FO48" i="273" s="1"/>
  <c r="FO51" i="273" s="1"/>
  <c r="FO12" i="288"/>
  <c r="FO19" i="273"/>
  <c r="FO20" i="273" s="1"/>
  <c r="FO37" i="288"/>
  <c r="FO37" i="273"/>
  <c r="FO56" i="273"/>
  <c r="CM19" i="282"/>
  <c r="CM21" i="282" s="1"/>
  <c r="FL38" i="273"/>
  <c r="FM39" i="273" s="1"/>
  <c r="FM41" i="273" s="1"/>
  <c r="FL144" i="273"/>
  <c r="FL100" i="273"/>
  <c r="FM101" i="273" s="1"/>
  <c r="FM59" i="273" s="1"/>
  <c r="FL15" i="286"/>
  <c r="FL20" i="282"/>
  <c r="FL155" i="273"/>
  <c r="FL20" i="278"/>
  <c r="FL21" i="278" s="1"/>
  <c r="FL26" i="278" s="1"/>
  <c r="FL145" i="273"/>
  <c r="FL41" i="278"/>
  <c r="FL42" i="278" s="1"/>
  <c r="FL139" i="273"/>
  <c r="FL56" i="288"/>
  <c r="FL12" i="278"/>
  <c r="FL13" i="278" s="1"/>
  <c r="FL25" i="278" s="1"/>
  <c r="FL134" i="273"/>
  <c r="FL33" i="278"/>
  <c r="FL49" i="280"/>
  <c r="FL76" i="288"/>
  <c r="FL77" i="288" s="1"/>
  <c r="FL79" i="288" s="1"/>
  <c r="FM152" i="273"/>
  <c r="FM153" i="273" s="1"/>
  <c r="FM96" i="273"/>
  <c r="FM97" i="273" s="1"/>
  <c r="FM90" i="273"/>
  <c r="FM91" i="273" s="1"/>
  <c r="FM2" i="288"/>
  <c r="FM2" i="275"/>
  <c r="FM122" i="273"/>
  <c r="FM123" i="273" s="1"/>
  <c r="FM17" i="280" s="1"/>
  <c r="FM42" i="288"/>
  <c r="FM111" i="273"/>
  <c r="FM112" i="273" s="1"/>
  <c r="FM11" i="285" s="1"/>
  <c r="FM12" i="285" s="1"/>
  <c r="FM75" i="273"/>
  <c r="FM76" i="273" s="1"/>
  <c r="FM2" i="282"/>
  <c r="FM2" i="285"/>
  <c r="FM2" i="280"/>
  <c r="FM2" i="286"/>
  <c r="FM18" i="288"/>
  <c r="FM32" i="273"/>
  <c r="FM33" i="273" s="1"/>
  <c r="FM2" i="265"/>
  <c r="FM2" i="278"/>
  <c r="FM2" i="273"/>
  <c r="FH3" i="278"/>
  <c r="FH3" i="285"/>
  <c r="FH3" i="288"/>
  <c r="FH50" i="273"/>
  <c r="FH3" i="273"/>
  <c r="FH3" i="282"/>
  <c r="FH3" i="275"/>
  <c r="FH3" i="280"/>
  <c r="FH3" i="286"/>
  <c r="FH3" i="265"/>
  <c r="FN151" i="273"/>
  <c r="FN24" i="273"/>
  <c r="FN25" i="273" s="1"/>
  <c r="FP5" i="275"/>
  <c r="FP5" i="265"/>
  <c r="FP5" i="288"/>
  <c r="FP5" i="282"/>
  <c r="FP5" i="286"/>
  <c r="FP5" i="278"/>
  <c r="FQ10" i="273"/>
  <c r="FP5" i="280"/>
  <c r="FP13" i="273"/>
  <c r="FP14" i="273" s="1"/>
  <c r="FP5" i="273"/>
  <c r="FP5" i="285"/>
  <c r="FK146" i="273"/>
  <c r="FJ11" i="278"/>
  <c r="FI42" i="282"/>
  <c r="FI14" i="265"/>
  <c r="FK140" i="273"/>
  <c r="FJ19" i="278"/>
  <c r="FI59" i="265"/>
  <c r="FI60" i="265" s="1"/>
  <c r="FJ20" i="285"/>
  <c r="FJ23" i="285" s="1"/>
  <c r="FN40" i="278" l="1"/>
  <c r="FN127" i="273"/>
  <c r="FN128" i="273" s="1"/>
  <c r="FN21" i="289" s="1"/>
  <c r="FO40" i="278" s="1"/>
  <c r="FN2" i="289"/>
  <c r="FM80" i="278"/>
  <c r="FM12" i="289"/>
  <c r="FM13" i="289" s="1"/>
  <c r="FM20" i="289" s="1"/>
  <c r="BO82" i="278"/>
  <c r="BO73" i="278" s="1"/>
  <c r="BN69" i="265"/>
  <c r="FM48" i="278"/>
  <c r="FM69" i="278"/>
  <c r="FL43" i="278"/>
  <c r="FL10" i="265" s="1"/>
  <c r="FL83" i="278"/>
  <c r="FL74" i="278"/>
  <c r="FL70" i="278"/>
  <c r="FK71" i="278"/>
  <c r="FK75" i="278" s="1"/>
  <c r="BN64" i="265"/>
  <c r="BO61" i="278"/>
  <c r="FJ54" i="278"/>
  <c r="FM24" i="280"/>
  <c r="FM59" i="278"/>
  <c r="FK62" i="278"/>
  <c r="FK53" i="278"/>
  <c r="FK49" i="278"/>
  <c r="FK50" i="278" s="1"/>
  <c r="FJ157" i="273"/>
  <c r="FI50" i="288"/>
  <c r="FI51" i="288" s="1"/>
  <c r="FI54" i="288" s="1"/>
  <c r="FI57" i="288" s="1"/>
  <c r="FI64" i="288" s="1"/>
  <c r="FK29" i="280"/>
  <c r="FL27" i="278"/>
  <c r="FL32" i="278" s="1"/>
  <c r="FL85" i="280"/>
  <c r="FL25" i="280"/>
  <c r="FL26" i="280" s="1"/>
  <c r="FL29" i="280" s="1"/>
  <c r="FJ14" i="265"/>
  <c r="FM138" i="280"/>
  <c r="FM67" i="280"/>
  <c r="FM61" i="288"/>
  <c r="FM20" i="286"/>
  <c r="FM79" i="273"/>
  <c r="FN80" i="273" s="1"/>
  <c r="FN58" i="273" s="1"/>
  <c r="FM26" i="282"/>
  <c r="FM38" i="288"/>
  <c r="FM43" i="286"/>
  <c r="FM15" i="275"/>
  <c r="FM84" i="282"/>
  <c r="FM32" i="286"/>
  <c r="FM57" i="273"/>
  <c r="FM73" i="282"/>
  <c r="FM55" i="288"/>
  <c r="FM13" i="288"/>
  <c r="FM18" i="285"/>
  <c r="FL146" i="273"/>
  <c r="FK11" i="278"/>
  <c r="FQ5" i="285"/>
  <c r="FQ13" i="273"/>
  <c r="FQ14" i="273" s="1"/>
  <c r="FQ5" i="275"/>
  <c r="FQ5" i="280"/>
  <c r="FQ5" i="288"/>
  <c r="FR10" i="273"/>
  <c r="FQ5" i="273"/>
  <c r="FQ5" i="286"/>
  <c r="FQ5" i="278"/>
  <c r="FQ5" i="265"/>
  <c r="FQ5" i="282"/>
  <c r="FJ59" i="265"/>
  <c r="FJ60" i="265" s="1"/>
  <c r="FK20" i="285"/>
  <c r="FK23" i="285" s="1"/>
  <c r="FK9" i="265"/>
  <c r="FK11" i="265" s="1"/>
  <c r="FN122" i="273"/>
  <c r="FN123" i="273" s="1"/>
  <c r="FN17" i="280" s="1"/>
  <c r="FN152" i="273"/>
  <c r="FN153" i="273" s="1"/>
  <c r="FN75" i="273"/>
  <c r="FN76" i="273" s="1"/>
  <c r="FN2" i="285"/>
  <c r="FN2" i="278"/>
  <c r="FN18" i="288"/>
  <c r="FN2" i="286"/>
  <c r="FN2" i="282"/>
  <c r="FN96" i="273"/>
  <c r="FN97" i="273" s="1"/>
  <c r="FN2" i="275"/>
  <c r="FN2" i="288"/>
  <c r="FN42" i="288"/>
  <c r="FN90" i="273"/>
  <c r="FN91" i="273" s="1"/>
  <c r="FN111" i="273"/>
  <c r="FN112" i="273" s="1"/>
  <c r="FN11" i="285" s="1"/>
  <c r="FN12" i="285" s="1"/>
  <c r="FN32" i="273"/>
  <c r="FN33" i="273" s="1"/>
  <c r="FN2" i="265"/>
  <c r="FN2" i="273"/>
  <c r="FN2" i="280"/>
  <c r="FM13" i="285"/>
  <c r="FM13" i="265" s="1"/>
  <c r="FM22" i="285"/>
  <c r="FM49" i="280"/>
  <c r="FM76" i="288"/>
  <c r="FM77" i="288" s="1"/>
  <c r="FM79" i="288" s="1"/>
  <c r="FM12" i="278"/>
  <c r="FM13" i="278" s="1"/>
  <c r="FM25" i="278" s="1"/>
  <c r="FM139" i="273"/>
  <c r="FM56" i="288"/>
  <c r="FM41" i="278"/>
  <c r="FM42" i="278" s="1"/>
  <c r="FM155" i="273"/>
  <c r="FM20" i="278"/>
  <c r="FM21" i="278" s="1"/>
  <c r="FM26" i="278" s="1"/>
  <c r="FM134" i="273"/>
  <c r="FM33" i="278"/>
  <c r="FM145" i="273"/>
  <c r="FM42" i="273"/>
  <c r="FM4" i="289" s="1"/>
  <c r="FM52" i="273"/>
  <c r="FI50" i="273"/>
  <c r="FI3" i="275"/>
  <c r="FI3" i="288"/>
  <c r="FI3" i="286"/>
  <c r="FI3" i="265"/>
  <c r="FI3" i="273"/>
  <c r="FI3" i="278"/>
  <c r="FI3" i="282"/>
  <c r="FI3" i="285"/>
  <c r="FI3" i="280"/>
  <c r="FL135" i="273"/>
  <c r="FK138" i="273"/>
  <c r="FK19" i="278"/>
  <c r="FL140" i="273"/>
  <c r="FP19" i="273"/>
  <c r="FP20" i="273" s="1"/>
  <c r="FP37" i="273"/>
  <c r="FP56" i="273"/>
  <c r="FP47" i="273"/>
  <c r="FP48" i="273" s="1"/>
  <c r="FP51" i="273" s="1"/>
  <c r="FP12" i="288"/>
  <c r="FP37" i="288"/>
  <c r="FM38" i="273"/>
  <c r="FN39" i="273" s="1"/>
  <c r="FN41" i="273" s="1"/>
  <c r="FM144" i="273"/>
  <c r="FM20" i="282"/>
  <c r="FM15" i="286"/>
  <c r="FM100" i="273"/>
  <c r="FN101" i="273" s="1"/>
  <c r="FN59" i="273" s="1"/>
  <c r="FM81" i="280"/>
  <c r="FM82" i="280" s="1"/>
  <c r="FM106" i="280"/>
  <c r="FM107" i="280" s="1"/>
  <c r="FM109" i="280" s="1"/>
  <c r="FM156" i="273"/>
  <c r="FL34" i="278"/>
  <c r="CM30" i="282"/>
  <c r="CM31" i="282" s="1"/>
  <c r="CN28" i="282" s="1"/>
  <c r="CM43" i="282"/>
  <c r="FO151" i="273"/>
  <c r="FO24" i="273"/>
  <c r="FO25" i="273" s="1"/>
  <c r="FJ66" i="273"/>
  <c r="FJ67" i="273" s="1"/>
  <c r="FJ3" i="289" s="1"/>
  <c r="FK60" i="273"/>
  <c r="FL4" i="286"/>
  <c r="FL4" i="278"/>
  <c r="FL4" i="275"/>
  <c r="FL4" i="282"/>
  <c r="FL4" i="265"/>
  <c r="FL4" i="273"/>
  <c r="FL4" i="280"/>
  <c r="FL4" i="285"/>
  <c r="FL4" i="288"/>
  <c r="FL20" i="275"/>
  <c r="FM17" i="275" s="1"/>
  <c r="FO127" i="273" l="1"/>
  <c r="FO128" i="273" s="1"/>
  <c r="FO21" i="289" s="1"/>
  <c r="FP40" i="278" s="1"/>
  <c r="FO2" i="289"/>
  <c r="FN80" i="278"/>
  <c r="FN12" i="289"/>
  <c r="FN13" i="289" s="1"/>
  <c r="FN20" i="289" s="1"/>
  <c r="FM43" i="278"/>
  <c r="FM83" i="278"/>
  <c r="FM74" i="278"/>
  <c r="FM70" i="278"/>
  <c r="FN48" i="278"/>
  <c r="FN69" i="278"/>
  <c r="FL71" i="278"/>
  <c r="FL75" i="278" s="1"/>
  <c r="FK54" i="278"/>
  <c r="BO76" i="278"/>
  <c r="BO77" i="278" s="1"/>
  <c r="BO31" i="265" s="1"/>
  <c r="BO52" i="278"/>
  <c r="BO55" i="278" s="1"/>
  <c r="FN24" i="280"/>
  <c r="FN59" i="278"/>
  <c r="FL62" i="278"/>
  <c r="FL49" i="278"/>
  <c r="FL50" i="278" s="1"/>
  <c r="FL53" i="278"/>
  <c r="FK157" i="273"/>
  <c r="FJ50" i="288"/>
  <c r="FJ51" i="288" s="1"/>
  <c r="FJ54" i="288" s="1"/>
  <c r="FJ57" i="288" s="1"/>
  <c r="FJ64" i="288" s="1"/>
  <c r="FM85" i="280"/>
  <c r="FM25" i="280"/>
  <c r="FM26" i="280" s="1"/>
  <c r="FJ50" i="273"/>
  <c r="FJ3" i="278"/>
  <c r="FJ3" i="265"/>
  <c r="FJ3" i="288"/>
  <c r="FJ3" i="280"/>
  <c r="FJ3" i="275"/>
  <c r="FJ3" i="273"/>
  <c r="FJ3" i="285"/>
  <c r="FJ3" i="286"/>
  <c r="FJ3" i="282"/>
  <c r="CN19" i="282"/>
  <c r="CN21" i="282" s="1"/>
  <c r="FK59" i="265"/>
  <c r="FK60" i="265" s="1"/>
  <c r="FL20" i="285"/>
  <c r="FL23" i="285" s="1"/>
  <c r="FK66" i="273"/>
  <c r="FK67" i="273" s="1"/>
  <c r="FK3" i="289" s="1"/>
  <c r="FL60" i="273"/>
  <c r="FO122" i="273"/>
  <c r="FO123" i="273" s="1"/>
  <c r="FO17" i="280" s="1"/>
  <c r="FO42" i="288"/>
  <c r="FO111" i="273"/>
  <c r="FO112" i="273" s="1"/>
  <c r="FO11" i="285" s="1"/>
  <c r="FO12" i="285" s="1"/>
  <c r="FO75" i="273"/>
  <c r="FO76" i="273" s="1"/>
  <c r="FO2" i="280"/>
  <c r="FO2" i="285"/>
  <c r="FO152" i="273"/>
  <c r="FO153" i="273" s="1"/>
  <c r="FO96" i="273"/>
  <c r="FO97" i="273" s="1"/>
  <c r="FO90" i="273"/>
  <c r="FO91" i="273" s="1"/>
  <c r="FO2" i="282"/>
  <c r="FO2" i="275"/>
  <c r="FO18" i="288"/>
  <c r="FO32" i="273"/>
  <c r="FO33" i="273" s="1"/>
  <c r="FO2" i="265"/>
  <c r="FO2" i="288"/>
  <c r="FO2" i="273"/>
  <c r="FO2" i="278"/>
  <c r="FO2" i="286"/>
  <c r="FL9" i="265"/>
  <c r="FL11" i="265" s="1"/>
  <c r="FN67" i="280"/>
  <c r="FN138" i="280"/>
  <c r="FN26" i="282"/>
  <c r="FN32" i="286"/>
  <c r="FN15" i="275"/>
  <c r="FN55" i="288"/>
  <c r="FN13" i="288"/>
  <c r="FN18" i="285"/>
  <c r="FN79" i="273"/>
  <c r="FO80" i="273" s="1"/>
  <c r="FO58" i="273" s="1"/>
  <c r="FN73" i="282"/>
  <c r="FN61" i="288"/>
  <c r="FN20" i="286"/>
  <c r="FN84" i="282"/>
  <c r="FN38" i="288"/>
  <c r="FN43" i="286"/>
  <c r="FN57" i="273"/>
  <c r="FN42" i="273"/>
  <c r="FN4" i="289" s="1"/>
  <c r="FN52" i="273"/>
  <c r="FP24" i="273"/>
  <c r="FP25" i="273" s="1"/>
  <c r="FP151" i="273"/>
  <c r="FL138" i="273"/>
  <c r="FM135" i="273"/>
  <c r="FM4" i="280"/>
  <c r="FM4" i="288"/>
  <c r="FM4" i="282"/>
  <c r="FM4" i="285"/>
  <c r="FM4" i="265"/>
  <c r="FM4" i="275"/>
  <c r="FM4" i="273"/>
  <c r="FM4" i="278"/>
  <c r="FM4" i="286"/>
  <c r="FM27" i="278"/>
  <c r="FM32" i="278" s="1"/>
  <c r="FM34" i="278" s="1"/>
  <c r="FN38" i="273"/>
  <c r="FO39" i="273" s="1"/>
  <c r="FO41" i="273" s="1"/>
  <c r="FN144" i="273"/>
  <c r="FN20" i="282"/>
  <c r="FN15" i="286"/>
  <c r="FN100" i="273"/>
  <c r="FO101" i="273" s="1"/>
  <c r="FO59" i="273" s="1"/>
  <c r="FN155" i="273"/>
  <c r="FN41" i="278"/>
  <c r="FN42" i="278" s="1"/>
  <c r="FN139" i="273"/>
  <c r="FN12" i="278"/>
  <c r="FN13" i="278" s="1"/>
  <c r="FN25" i="278" s="1"/>
  <c r="FN134" i="273"/>
  <c r="FN56" i="288"/>
  <c r="FN33" i="278"/>
  <c r="FN20" i="278"/>
  <c r="FN21" i="278" s="1"/>
  <c r="FN26" i="278" s="1"/>
  <c r="FN145" i="273"/>
  <c r="FN49" i="280"/>
  <c r="FN76" i="288"/>
  <c r="FN77" i="288" s="1"/>
  <c r="FN79" i="288" s="1"/>
  <c r="FK42" i="282"/>
  <c r="FK14" i="265"/>
  <c r="FR13" i="273"/>
  <c r="FR14" i="273" s="1"/>
  <c r="FR5" i="273"/>
  <c r="FR5" i="286"/>
  <c r="FR5" i="285"/>
  <c r="FS10" i="273"/>
  <c r="FR5" i="280"/>
  <c r="FR5" i="282"/>
  <c r="FR5" i="278"/>
  <c r="FR5" i="275"/>
  <c r="FR5" i="265"/>
  <c r="FR5" i="288"/>
  <c r="FQ56" i="273"/>
  <c r="FQ12" i="288"/>
  <c r="FQ19" i="273"/>
  <c r="FQ20" i="273" s="1"/>
  <c r="FQ37" i="288"/>
  <c r="FQ37" i="273"/>
  <c r="FQ47" i="273"/>
  <c r="FQ48" i="273" s="1"/>
  <c r="FQ51" i="273" s="1"/>
  <c r="FM140" i="273"/>
  <c r="FL19" i="278"/>
  <c r="FM10" i="265"/>
  <c r="FN13" i="285"/>
  <c r="FN13" i="265" s="1"/>
  <c r="FN22" i="285"/>
  <c r="FN81" i="280"/>
  <c r="FN82" i="280" s="1"/>
  <c r="FN106" i="280"/>
  <c r="FN107" i="280" s="1"/>
  <c r="FN109" i="280" s="1"/>
  <c r="FN156" i="273"/>
  <c r="FM146" i="273"/>
  <c r="FL11" i="278"/>
  <c r="FM20" i="275"/>
  <c r="FN17" i="275" s="1"/>
  <c r="FP127" i="273" l="1"/>
  <c r="FP128" i="273" s="1"/>
  <c r="FP21" i="289" s="1"/>
  <c r="FP2" i="289"/>
  <c r="FO80" i="278"/>
  <c r="FO12" i="289"/>
  <c r="FO13" i="289" s="1"/>
  <c r="FO20" i="289" s="1"/>
  <c r="FO48" i="278"/>
  <c r="FO69" i="278"/>
  <c r="BO84" i="278"/>
  <c r="FN43" i="278"/>
  <c r="FN10" i="265" s="1"/>
  <c r="FN83" i="278"/>
  <c r="FN74" i="278"/>
  <c r="FN70" i="278"/>
  <c r="FL54" i="278"/>
  <c r="FM71" i="278"/>
  <c r="FM75" i="278" s="1"/>
  <c r="BO85" i="278"/>
  <c r="BO63" i="278"/>
  <c r="BO64" i="278" s="1"/>
  <c r="BO30" i="265"/>
  <c r="FO24" i="280"/>
  <c r="FO59" i="278"/>
  <c r="FM62" i="278"/>
  <c r="FM53" i="278"/>
  <c r="FM49" i="278"/>
  <c r="FM50" i="278" s="1"/>
  <c r="FL157" i="273"/>
  <c r="FK50" i="288"/>
  <c r="FK51" i="288" s="1"/>
  <c r="FK54" i="288" s="1"/>
  <c r="FK57" i="288" s="1"/>
  <c r="FK64" i="288" s="1"/>
  <c r="FM29" i="280"/>
  <c r="FN85" i="280"/>
  <c r="FN25" i="280"/>
  <c r="FN26" i="280" s="1"/>
  <c r="FN146" i="273"/>
  <c r="FM11" i="278"/>
  <c r="FN140" i="273"/>
  <c r="FM19" i="278"/>
  <c r="FS5" i="280"/>
  <c r="FS5" i="282"/>
  <c r="FS5" i="275"/>
  <c r="FS5" i="273"/>
  <c r="FS5" i="278"/>
  <c r="FT10" i="273"/>
  <c r="FS5" i="265"/>
  <c r="FS13" i="273"/>
  <c r="FS14" i="273" s="1"/>
  <c r="FS5" i="285"/>
  <c r="FS5" i="288"/>
  <c r="FS5" i="286"/>
  <c r="FR37" i="288"/>
  <c r="FR12" i="288"/>
  <c r="FR19" i="273"/>
  <c r="FR20" i="273" s="1"/>
  <c r="FR37" i="273"/>
  <c r="FR56" i="273"/>
  <c r="FR47" i="273"/>
  <c r="FR48" i="273" s="1"/>
  <c r="FR51" i="273" s="1"/>
  <c r="FM138" i="273"/>
  <c r="FN135" i="273"/>
  <c r="FN4" i="275"/>
  <c r="FN4" i="282"/>
  <c r="FN4" i="288"/>
  <c r="FN4" i="273"/>
  <c r="FN4" i="265"/>
  <c r="FN4" i="285"/>
  <c r="FN4" i="280"/>
  <c r="FN4" i="286"/>
  <c r="FN4" i="278"/>
  <c r="FN20" i="275"/>
  <c r="FO17" i="275" s="1"/>
  <c r="FO56" i="288"/>
  <c r="FO20" i="278"/>
  <c r="FO21" i="278" s="1"/>
  <c r="FO26" i="278" s="1"/>
  <c r="FO134" i="273"/>
  <c r="FO33" i="278"/>
  <c r="FO145" i="273"/>
  <c r="FO12" i="278"/>
  <c r="FO13" i="278" s="1"/>
  <c r="FO25" i="278" s="1"/>
  <c r="FO139" i="273"/>
  <c r="FO155" i="273"/>
  <c r="FO41" i="278"/>
  <c r="FO42" i="278" s="1"/>
  <c r="FL66" i="273"/>
  <c r="FL67" i="273" s="1"/>
  <c r="FL3" i="289" s="1"/>
  <c r="FM60" i="273"/>
  <c r="FQ24" i="273"/>
  <c r="FQ25" i="273" s="1"/>
  <c r="FQ151" i="273"/>
  <c r="FO138" i="280"/>
  <c r="FO67" i="280"/>
  <c r="FO26" i="282"/>
  <c r="FO32" i="286"/>
  <c r="FO57" i="273"/>
  <c r="FO79" i="273"/>
  <c r="FP80" i="273" s="1"/>
  <c r="FP58" i="273" s="1"/>
  <c r="FO55" i="288"/>
  <c r="FO13" i="288"/>
  <c r="FO18" i="285"/>
  <c r="FO73" i="282"/>
  <c r="FO61" i="288"/>
  <c r="FO20" i="286"/>
  <c r="FO84" i="282"/>
  <c r="FO38" i="288"/>
  <c r="FO43" i="286"/>
  <c r="FO15" i="275"/>
  <c r="FN27" i="278"/>
  <c r="FN32" i="278" s="1"/>
  <c r="FN34" i="278" s="1"/>
  <c r="FO42" i="273"/>
  <c r="FO4" i="289" s="1"/>
  <c r="FO52" i="273"/>
  <c r="FM9" i="265"/>
  <c r="FM11" i="265" s="1"/>
  <c r="FP42" i="288"/>
  <c r="FP96" i="273"/>
  <c r="FP97" i="273" s="1"/>
  <c r="FP2" i="282"/>
  <c r="FP2" i="285"/>
  <c r="FP122" i="273"/>
  <c r="FP123" i="273" s="1"/>
  <c r="FP17" i="280" s="1"/>
  <c r="FP152" i="273"/>
  <c r="FP153" i="273" s="1"/>
  <c r="FP18" i="288"/>
  <c r="FP2" i="280"/>
  <c r="FP2" i="288"/>
  <c r="FP75" i="273"/>
  <c r="FP2" i="278"/>
  <c r="FP2" i="286"/>
  <c r="FP90" i="273"/>
  <c r="FP91" i="273" s="1"/>
  <c r="FP111" i="273"/>
  <c r="FP112" i="273" s="1"/>
  <c r="FP11" i="285" s="1"/>
  <c r="FP12" i="285" s="1"/>
  <c r="FP32" i="273"/>
  <c r="FP33" i="273" s="1"/>
  <c r="FP2" i="265"/>
  <c r="FP2" i="275"/>
  <c r="FP2" i="273"/>
  <c r="FL42" i="282"/>
  <c r="FL14" i="265"/>
  <c r="FO38" i="273"/>
  <c r="FP39" i="273" s="1"/>
  <c r="FP41" i="273" s="1"/>
  <c r="FO144" i="273"/>
  <c r="FO100" i="273"/>
  <c r="FP101" i="273" s="1"/>
  <c r="FP59" i="273" s="1"/>
  <c r="FO15" i="286"/>
  <c r="FO20" i="282"/>
  <c r="FO81" i="280"/>
  <c r="FO82" i="280" s="1"/>
  <c r="FO106" i="280"/>
  <c r="FO107" i="280" s="1"/>
  <c r="FO109" i="280" s="1"/>
  <c r="FO156" i="273"/>
  <c r="FO13" i="285"/>
  <c r="FO13" i="265" s="1"/>
  <c r="FO22" i="285"/>
  <c r="FO49" i="280"/>
  <c r="FO76" i="288"/>
  <c r="FO77" i="288" s="1"/>
  <c r="FO79" i="288" s="1"/>
  <c r="FK50" i="273"/>
  <c r="FK3" i="288"/>
  <c r="FK3" i="286"/>
  <c r="FK3" i="278"/>
  <c r="FK3" i="282"/>
  <c r="FK3" i="280"/>
  <c r="FK3" i="265"/>
  <c r="FK3" i="273"/>
  <c r="FK3" i="275"/>
  <c r="FK3" i="285"/>
  <c r="FL59" i="265"/>
  <c r="FL60" i="265" s="1"/>
  <c r="FM20" i="285"/>
  <c r="FM23" i="285" s="1"/>
  <c r="CN43" i="282"/>
  <c r="CN30" i="282"/>
  <c r="CN31" i="282" s="1"/>
  <c r="CO28" i="282" s="1"/>
  <c r="FQ127" i="273" l="1"/>
  <c r="FQ128" i="273" s="1"/>
  <c r="FQ21" i="289" s="1"/>
  <c r="FQ2" i="289"/>
  <c r="FP48" i="278"/>
  <c r="FP69" i="278"/>
  <c r="FO43" i="278"/>
  <c r="FO83" i="278"/>
  <c r="FO74" i="278"/>
  <c r="FO70" i="278"/>
  <c r="BP82" i="278"/>
  <c r="BP73" i="278" s="1"/>
  <c r="BO69" i="265"/>
  <c r="FN71" i="278"/>
  <c r="FN75" i="278" s="1"/>
  <c r="FM54" i="278"/>
  <c r="BO64" i="265"/>
  <c r="BP61" i="278"/>
  <c r="FN62" i="278"/>
  <c r="FN53" i="278"/>
  <c r="FN49" i="278"/>
  <c r="FN50" i="278" s="1"/>
  <c r="FM157" i="273"/>
  <c r="FL50" i="288"/>
  <c r="FL51" i="288" s="1"/>
  <c r="FL54" i="288" s="1"/>
  <c r="FL57" i="288" s="1"/>
  <c r="FL64" i="288" s="1"/>
  <c r="FO27" i="278"/>
  <c r="FO32" i="278" s="1"/>
  <c r="FO34" i="278" s="1"/>
  <c r="FN29" i="280"/>
  <c r="FO85" i="280"/>
  <c r="FO25" i="280"/>
  <c r="FO26" i="280" s="1"/>
  <c r="FO29" i="280" s="1"/>
  <c r="FO20" i="275"/>
  <c r="FP17" i="275" s="1"/>
  <c r="CO19" i="282"/>
  <c r="CO21" i="282" s="1"/>
  <c r="FM59" i="265"/>
  <c r="FM60" i="265" s="1"/>
  <c r="FN20" i="285"/>
  <c r="FN23" i="285" s="1"/>
  <c r="FP144" i="273"/>
  <c r="FP38" i="273"/>
  <c r="FQ39" i="273" s="1"/>
  <c r="FQ41" i="273" s="1"/>
  <c r="FP100" i="273"/>
  <c r="FQ101" i="273" s="1"/>
  <c r="FQ59" i="273" s="1"/>
  <c r="FP15" i="286"/>
  <c r="FP20" i="282"/>
  <c r="FP49" i="280"/>
  <c r="FP76" i="288"/>
  <c r="FP77" i="288" s="1"/>
  <c r="FP79" i="288" s="1"/>
  <c r="FM42" i="282"/>
  <c r="FM14" i="265"/>
  <c r="FL3" i="280"/>
  <c r="FL3" i="285"/>
  <c r="FL3" i="275"/>
  <c r="FL50" i="273"/>
  <c r="FL3" i="288"/>
  <c r="FL3" i="286"/>
  <c r="FL3" i="265"/>
  <c r="FL3" i="278"/>
  <c r="FL3" i="273"/>
  <c r="FL3" i="282"/>
  <c r="FO10" i="265"/>
  <c r="FN138" i="273"/>
  <c r="FO135" i="273"/>
  <c r="FO140" i="273"/>
  <c r="FN19" i="278"/>
  <c r="FP52" i="273"/>
  <c r="FP42" i="273"/>
  <c r="FP4" i="289" s="1"/>
  <c r="FP22" i="285"/>
  <c r="FP13" i="285"/>
  <c r="FP13" i="265" s="1"/>
  <c r="FP81" i="280"/>
  <c r="FP82" i="280" s="1"/>
  <c r="FP106" i="280"/>
  <c r="FP107" i="280" s="1"/>
  <c r="FP109" i="280" s="1"/>
  <c r="FP156" i="273"/>
  <c r="FP155" i="273"/>
  <c r="FP33" i="278"/>
  <c r="FP56" i="288"/>
  <c r="FP12" i="278"/>
  <c r="FP13" i="278" s="1"/>
  <c r="FP25" i="278" s="1"/>
  <c r="FP134" i="273"/>
  <c r="FP41" i="278"/>
  <c r="FP42" i="278" s="1"/>
  <c r="FP139" i="273"/>
  <c r="FP20" i="278"/>
  <c r="FP21" i="278" s="1"/>
  <c r="FP26" i="278" s="1"/>
  <c r="FP145" i="273"/>
  <c r="FO4" i="288"/>
  <c r="FO4" i="286"/>
  <c r="FO4" i="265"/>
  <c r="FO4" i="278"/>
  <c r="FO4" i="285"/>
  <c r="FO4" i="280"/>
  <c r="FO4" i="275"/>
  <c r="FO4" i="282"/>
  <c r="FO4" i="273"/>
  <c r="FN9" i="265"/>
  <c r="FN11" i="265" s="1"/>
  <c r="FQ122" i="273"/>
  <c r="FQ123" i="273" s="1"/>
  <c r="FQ17" i="280" s="1"/>
  <c r="FQ42" i="288"/>
  <c r="FQ111" i="273"/>
  <c r="FQ112" i="273" s="1"/>
  <c r="FQ11" i="285" s="1"/>
  <c r="FQ12" i="285" s="1"/>
  <c r="FQ75" i="273"/>
  <c r="FQ2" i="286"/>
  <c r="FQ2" i="288"/>
  <c r="FQ152" i="273"/>
  <c r="FQ153" i="273" s="1"/>
  <c r="FQ96" i="273"/>
  <c r="FQ97" i="273" s="1"/>
  <c r="FQ90" i="273"/>
  <c r="FQ91" i="273" s="1"/>
  <c r="FQ2" i="275"/>
  <c r="FQ2" i="280"/>
  <c r="FQ18" i="288"/>
  <c r="FQ32" i="273"/>
  <c r="FQ33" i="273" s="1"/>
  <c r="FQ2" i="265"/>
  <c r="FQ2" i="273"/>
  <c r="FQ2" i="278"/>
  <c r="FQ2" i="285"/>
  <c r="FQ2" i="282"/>
  <c r="FM66" i="273"/>
  <c r="FM67" i="273" s="1"/>
  <c r="FM3" i="289" s="1"/>
  <c r="FN60" i="273"/>
  <c r="FP76" i="273"/>
  <c r="FR151" i="273"/>
  <c r="FR24" i="273"/>
  <c r="FR25" i="273" s="1"/>
  <c r="FS19" i="273"/>
  <c r="FS20" i="273" s="1"/>
  <c r="FS37" i="273"/>
  <c r="FS12" i="288"/>
  <c r="FS47" i="273"/>
  <c r="FS48" i="273" s="1"/>
  <c r="FS51" i="273" s="1"/>
  <c r="FS37" i="288"/>
  <c r="FS56" i="273"/>
  <c r="FT5" i="286"/>
  <c r="FT5" i="278"/>
  <c r="FU10" i="273"/>
  <c r="FT5" i="280"/>
  <c r="FT13" i="273"/>
  <c r="FT14" i="273" s="1"/>
  <c r="FT5" i="273"/>
  <c r="FT5" i="285"/>
  <c r="FT5" i="275"/>
  <c r="FT5" i="265"/>
  <c r="FT5" i="288"/>
  <c r="FT5" i="282"/>
  <c r="FO146" i="273"/>
  <c r="FN11" i="278"/>
  <c r="FR127" i="273" l="1"/>
  <c r="FR128" i="273" s="1"/>
  <c r="FR21" i="289" s="1"/>
  <c r="FR2" i="289"/>
  <c r="FP80" i="278"/>
  <c r="FP12" i="289"/>
  <c r="FP13" i="289" s="1"/>
  <c r="FP20" i="289" s="1"/>
  <c r="FQ40" i="278" s="1"/>
  <c r="FQ48" i="278"/>
  <c r="FQ69" i="278"/>
  <c r="FP43" i="278"/>
  <c r="FP10" i="265" s="1"/>
  <c r="FP83" i="278"/>
  <c r="FP74" i="278"/>
  <c r="FP70" i="278"/>
  <c r="FN54" i="278"/>
  <c r="BP52" i="278"/>
  <c r="BP55" i="278" s="1"/>
  <c r="BP76" i="278"/>
  <c r="BP77" i="278" s="1"/>
  <c r="BP31" i="265" s="1"/>
  <c r="FO71" i="278"/>
  <c r="FO75" i="278" s="1"/>
  <c r="FP24" i="280"/>
  <c r="FP59" i="278"/>
  <c r="FO62" i="278"/>
  <c r="FO53" i="278"/>
  <c r="FO49" i="278"/>
  <c r="FO50" i="278" s="1"/>
  <c r="FO9" i="265"/>
  <c r="FO11" i="265" s="1"/>
  <c r="FM50" i="288"/>
  <c r="FM51" i="288" s="1"/>
  <c r="FM54" i="288" s="1"/>
  <c r="FM57" i="288" s="1"/>
  <c r="FM64" i="288" s="1"/>
  <c r="FN157" i="273"/>
  <c r="FP85" i="280"/>
  <c r="FP25" i="280"/>
  <c r="FO11" i="278"/>
  <c r="FP146" i="273"/>
  <c r="FT37" i="288"/>
  <c r="FT47" i="273"/>
  <c r="FT48" i="273" s="1"/>
  <c r="FT51" i="273" s="1"/>
  <c r="FT12" i="288"/>
  <c r="FT19" i="273"/>
  <c r="FT20" i="273" s="1"/>
  <c r="FT56" i="273"/>
  <c r="FT37" i="273"/>
  <c r="FU5" i="280"/>
  <c r="FU5" i="275"/>
  <c r="FU5" i="265"/>
  <c r="FU5" i="273"/>
  <c r="FV10" i="273"/>
  <c r="FU5" i="286"/>
  <c r="FU13" i="273"/>
  <c r="FU14" i="273" s="1"/>
  <c r="FU5" i="282"/>
  <c r="FU5" i="288"/>
  <c r="FU5" i="285"/>
  <c r="FU5" i="278"/>
  <c r="FS151" i="273"/>
  <c r="FS24" i="273"/>
  <c r="FS25" i="273" s="1"/>
  <c r="FR90" i="273"/>
  <c r="FR91" i="273" s="1"/>
  <c r="FR111" i="273"/>
  <c r="FR112" i="273" s="1"/>
  <c r="FR11" i="285" s="1"/>
  <c r="FR12" i="285" s="1"/>
  <c r="FR32" i="273"/>
  <c r="FR33" i="273" s="1"/>
  <c r="FR2" i="265"/>
  <c r="FR2" i="278"/>
  <c r="FR2" i="273"/>
  <c r="FR75" i="273"/>
  <c r="FR76" i="273" s="1"/>
  <c r="FR2" i="280"/>
  <c r="FR2" i="286"/>
  <c r="FR122" i="273"/>
  <c r="FR123" i="273" s="1"/>
  <c r="FR17" i="280" s="1"/>
  <c r="FR152" i="273"/>
  <c r="FR153" i="273" s="1"/>
  <c r="FR18" i="288"/>
  <c r="FR2" i="282"/>
  <c r="FR2" i="285"/>
  <c r="FR42" i="288"/>
  <c r="FR96" i="273"/>
  <c r="FR97" i="273" s="1"/>
  <c r="FR2" i="288"/>
  <c r="FR2" i="275"/>
  <c r="FP138" i="280"/>
  <c r="FP67" i="280"/>
  <c r="FP26" i="282"/>
  <c r="FP38" i="288"/>
  <c r="FP20" i="286"/>
  <c r="FP84" i="282"/>
  <c r="FP13" i="288"/>
  <c r="FP18" i="285"/>
  <c r="FP73" i="282"/>
  <c r="FP55" i="288"/>
  <c r="FP32" i="286"/>
  <c r="FP15" i="275"/>
  <c r="FP20" i="275" s="1"/>
  <c r="FQ17" i="275" s="1"/>
  <c r="FP61" i="288"/>
  <c r="FP43" i="286"/>
  <c r="FP57" i="273"/>
  <c r="FP79" i="273"/>
  <c r="FQ80" i="273" s="1"/>
  <c r="FQ58" i="273" s="1"/>
  <c r="FM3" i="280"/>
  <c r="FM3" i="265"/>
  <c r="FM3" i="273"/>
  <c r="FM3" i="286"/>
  <c r="FM3" i="282"/>
  <c r="FM3" i="275"/>
  <c r="FM50" i="273"/>
  <c r="FM3" i="288"/>
  <c r="FM3" i="278"/>
  <c r="FM3" i="285"/>
  <c r="FQ38" i="273"/>
  <c r="FR39" i="273" s="1"/>
  <c r="FR41" i="273" s="1"/>
  <c r="FQ144" i="273"/>
  <c r="FQ15" i="286"/>
  <c r="FQ100" i="273"/>
  <c r="FR101" i="273" s="1"/>
  <c r="FR59" i="273" s="1"/>
  <c r="FQ20" i="282"/>
  <c r="FQ81" i="280"/>
  <c r="FQ82" i="280" s="1"/>
  <c r="FQ106" i="280"/>
  <c r="FQ107" i="280" s="1"/>
  <c r="FQ109" i="280" s="1"/>
  <c r="FQ156" i="273"/>
  <c r="FQ13" i="285"/>
  <c r="FQ13" i="265" s="1"/>
  <c r="FQ22" i="285"/>
  <c r="FQ49" i="280"/>
  <c r="FQ76" i="288"/>
  <c r="FQ77" i="288" s="1"/>
  <c r="FQ79" i="288" s="1"/>
  <c r="FP27" i="278"/>
  <c r="FP32" i="278" s="1"/>
  <c r="FP34" i="278" s="1"/>
  <c r="FP4" i="280"/>
  <c r="FP4" i="273"/>
  <c r="FP4" i="275"/>
  <c r="FP4" i="288"/>
  <c r="FP4" i="265"/>
  <c r="FP4" i="285"/>
  <c r="FP4" i="286"/>
  <c r="FP4" i="282"/>
  <c r="FP4" i="278"/>
  <c r="FQ52" i="273"/>
  <c r="FQ42" i="273"/>
  <c r="FQ4" i="289" s="1"/>
  <c r="CO30" i="282"/>
  <c r="CO31" i="282" s="1"/>
  <c r="CP28" i="282" s="1"/>
  <c r="CO43" i="282"/>
  <c r="FN66" i="273"/>
  <c r="FN67" i="273" s="1"/>
  <c r="FN3" i="289" s="1"/>
  <c r="FO60" i="273"/>
  <c r="FQ33" i="278"/>
  <c r="FQ145" i="273"/>
  <c r="FQ56" i="288"/>
  <c r="FQ20" i="278"/>
  <c r="FQ21" i="278" s="1"/>
  <c r="FQ26" i="278" s="1"/>
  <c r="FQ134" i="273"/>
  <c r="FQ41" i="278"/>
  <c r="FQ155" i="273"/>
  <c r="FQ12" i="278"/>
  <c r="FQ13" i="278" s="1"/>
  <c r="FQ25" i="278" s="1"/>
  <c r="FQ139" i="273"/>
  <c r="FN14" i="265"/>
  <c r="FN42" i="282"/>
  <c r="FQ76" i="273"/>
  <c r="FP140" i="273"/>
  <c r="FO19" i="278"/>
  <c r="FP135" i="273"/>
  <c r="FO138" i="273"/>
  <c r="FN59" i="265"/>
  <c r="FN60" i="265" s="1"/>
  <c r="FO20" i="285"/>
  <c r="FO23" i="285" s="1"/>
  <c r="FR40" i="278" l="1"/>
  <c r="FQ42" i="278"/>
  <c r="FS40" i="278"/>
  <c r="FQ80" i="278"/>
  <c r="FQ12" i="289"/>
  <c r="FQ13" i="289" s="1"/>
  <c r="FQ20" i="289" s="1"/>
  <c r="FS127" i="273"/>
  <c r="FS128" i="273" s="1"/>
  <c r="FS21" i="289" s="1"/>
  <c r="FS2" i="289"/>
  <c r="FR80" i="278"/>
  <c r="FR12" i="289"/>
  <c r="FP26" i="280"/>
  <c r="FP29" i="280" s="1"/>
  <c r="FQ43" i="278"/>
  <c r="FQ10" i="265" s="1"/>
  <c r="FQ83" i="278"/>
  <c r="FQ74" i="278"/>
  <c r="FQ70" i="278"/>
  <c r="FR48" i="278"/>
  <c r="FR69" i="278"/>
  <c r="BP84" i="278"/>
  <c r="BP85" i="278" s="1"/>
  <c r="FO54" i="278"/>
  <c r="FP71" i="278"/>
  <c r="FP75" i="278" s="1"/>
  <c r="BP30" i="265"/>
  <c r="BP63" i="278"/>
  <c r="BP64" i="278" s="1"/>
  <c r="FR24" i="280"/>
  <c r="FR59" i="278"/>
  <c r="FQ24" i="280"/>
  <c r="FQ59" i="278"/>
  <c r="FO42" i="282"/>
  <c r="FO14" i="265"/>
  <c r="FP62" i="278"/>
  <c r="FP49" i="278"/>
  <c r="FP50" i="278" s="1"/>
  <c r="FP53" i="278"/>
  <c r="FN50" i="288"/>
  <c r="FN51" i="288" s="1"/>
  <c r="FN54" i="288" s="1"/>
  <c r="FN57" i="288" s="1"/>
  <c r="FN64" i="288" s="1"/>
  <c r="FO157" i="273"/>
  <c r="FQ27" i="278"/>
  <c r="FQ32" i="278" s="1"/>
  <c r="FQ34" i="278" s="1"/>
  <c r="FQ9" i="265" s="1"/>
  <c r="FQ85" i="280"/>
  <c r="FQ25" i="280"/>
  <c r="FO59" i="265"/>
  <c r="FO60" i="265" s="1"/>
  <c r="FP20" i="285"/>
  <c r="FP23" i="285" s="1"/>
  <c r="FR67" i="280"/>
  <c r="FR138" i="280"/>
  <c r="FR26" i="282"/>
  <c r="FR38" i="288"/>
  <c r="FR43" i="286"/>
  <c r="FR57" i="273"/>
  <c r="FR73" i="282"/>
  <c r="FR61" i="288"/>
  <c r="FR20" i="286"/>
  <c r="FR79" i="273"/>
  <c r="FS80" i="273" s="1"/>
  <c r="FS58" i="273" s="1"/>
  <c r="FR55" i="288"/>
  <c r="FR13" i="288"/>
  <c r="FR18" i="285"/>
  <c r="FR84" i="282"/>
  <c r="FR32" i="286"/>
  <c r="FR15" i="275"/>
  <c r="FP19" i="278"/>
  <c r="FQ140" i="273"/>
  <c r="FN3" i="278"/>
  <c r="FN3" i="288"/>
  <c r="FN3" i="285"/>
  <c r="FN3" i="265"/>
  <c r="FN50" i="273"/>
  <c r="FN3" i="280"/>
  <c r="FN3" i="282"/>
  <c r="FN3" i="275"/>
  <c r="FN3" i="286"/>
  <c r="FN3" i="273"/>
  <c r="FQ4" i="285"/>
  <c r="FQ4" i="278"/>
  <c r="FQ4" i="273"/>
  <c r="FQ4" i="288"/>
  <c r="FQ4" i="265"/>
  <c r="FQ4" i="275"/>
  <c r="FQ4" i="282"/>
  <c r="FQ4" i="280"/>
  <c r="FQ4" i="286"/>
  <c r="FP9" i="265"/>
  <c r="FP11" i="265" s="1"/>
  <c r="FR56" i="288"/>
  <c r="FR12" i="278"/>
  <c r="FR13" i="278" s="1"/>
  <c r="FR25" i="278" s="1"/>
  <c r="FR134" i="273"/>
  <c r="FR41" i="278"/>
  <c r="FR42" i="278" s="1"/>
  <c r="FR139" i="273"/>
  <c r="FR20" i="278"/>
  <c r="FR21" i="278" s="1"/>
  <c r="FR26" i="278" s="1"/>
  <c r="FR145" i="273"/>
  <c r="FR155" i="273"/>
  <c r="FR33" i="278"/>
  <c r="FR49" i="280"/>
  <c r="FR76" i="288"/>
  <c r="FR77" i="288" s="1"/>
  <c r="FR79" i="288" s="1"/>
  <c r="FR13" i="285"/>
  <c r="FR13" i="265" s="1"/>
  <c r="FR22" i="285"/>
  <c r="FS122" i="273"/>
  <c r="FS123" i="273" s="1"/>
  <c r="FS17" i="280" s="1"/>
  <c r="FS42" i="288"/>
  <c r="FS111" i="273"/>
  <c r="FS112" i="273" s="1"/>
  <c r="FS11" i="285" s="1"/>
  <c r="FS12" i="285" s="1"/>
  <c r="FS75" i="273"/>
  <c r="FS2" i="280"/>
  <c r="FS2" i="273"/>
  <c r="FS152" i="273"/>
  <c r="FS153" i="273" s="1"/>
  <c r="FS96" i="273"/>
  <c r="FS97" i="273" s="1"/>
  <c r="FS90" i="273"/>
  <c r="FS91" i="273" s="1"/>
  <c r="FS2" i="282"/>
  <c r="FS2" i="286"/>
  <c r="FS18" i="288"/>
  <c r="FS32" i="273"/>
  <c r="FS33" i="273" s="1"/>
  <c r="FS2" i="265"/>
  <c r="FS2" i="288"/>
  <c r="FS2" i="285"/>
  <c r="FS2" i="278"/>
  <c r="FS2" i="275"/>
  <c r="FU37" i="288"/>
  <c r="FU19" i="273"/>
  <c r="FU20" i="273" s="1"/>
  <c r="FU56" i="273"/>
  <c r="FU12" i="288"/>
  <c r="FU37" i="273"/>
  <c r="FU47" i="273"/>
  <c r="FU48" i="273" s="1"/>
  <c r="FU51" i="273" s="1"/>
  <c r="FV5" i="286"/>
  <c r="FW10" i="273"/>
  <c r="FV5" i="282"/>
  <c r="FV13" i="273"/>
  <c r="FV14" i="273" s="1"/>
  <c r="FV5" i="285"/>
  <c r="FV5" i="280"/>
  <c r="FV5" i="265"/>
  <c r="FV5" i="288"/>
  <c r="FV5" i="273"/>
  <c r="FV5" i="278"/>
  <c r="FV5" i="275"/>
  <c r="FP138" i="273"/>
  <c r="FQ135" i="273"/>
  <c r="FQ138" i="280"/>
  <c r="FQ67" i="280"/>
  <c r="FQ73" i="282"/>
  <c r="FQ55" i="288"/>
  <c r="FQ13" i="288"/>
  <c r="FQ18" i="285"/>
  <c r="FQ84" i="282"/>
  <c r="FQ32" i="286"/>
  <c r="FQ57" i="273"/>
  <c r="FQ15" i="275"/>
  <c r="FQ20" i="275" s="1"/>
  <c r="FR17" i="275" s="1"/>
  <c r="FQ26" i="282"/>
  <c r="FQ38" i="288"/>
  <c r="FQ43" i="286"/>
  <c r="FQ79" i="273"/>
  <c r="FR80" i="273" s="1"/>
  <c r="FR58" i="273" s="1"/>
  <c r="FQ61" i="288"/>
  <c r="FQ20" i="286"/>
  <c r="FO66" i="273"/>
  <c r="FO67" i="273" s="1"/>
  <c r="FO3" i="289" s="1"/>
  <c r="FP60" i="273"/>
  <c r="CP19" i="282"/>
  <c r="CP21" i="282" s="1"/>
  <c r="FR42" i="273"/>
  <c r="FR4" i="289" s="1"/>
  <c r="FR52" i="273"/>
  <c r="FR81" i="280"/>
  <c r="FR82" i="280" s="1"/>
  <c r="FR106" i="280"/>
  <c r="FR107" i="280" s="1"/>
  <c r="FR109" i="280" s="1"/>
  <c r="FR156" i="273"/>
  <c r="FS76" i="273"/>
  <c r="FR144" i="273"/>
  <c r="FR38" i="273"/>
  <c r="FS39" i="273" s="1"/>
  <c r="FS41" i="273" s="1"/>
  <c r="FR100" i="273"/>
  <c r="FS101" i="273" s="1"/>
  <c r="FS59" i="273" s="1"/>
  <c r="FR20" i="282"/>
  <c r="FR15" i="286"/>
  <c r="FT24" i="273"/>
  <c r="FT25" i="273" s="1"/>
  <c r="FT151" i="273"/>
  <c r="FP11" i="278"/>
  <c r="FQ146" i="273"/>
  <c r="FT40" i="278" l="1"/>
  <c r="FT127" i="273"/>
  <c r="FT128" i="273" s="1"/>
  <c r="FT21" i="289" s="1"/>
  <c r="FT2" i="289"/>
  <c r="FS80" i="278"/>
  <c r="FS12" i="289"/>
  <c r="FR13" i="289"/>
  <c r="FR20" i="289" s="1"/>
  <c r="FQ26" i="280"/>
  <c r="FQ29" i="280" s="1"/>
  <c r="FQ11" i="265"/>
  <c r="FQ42" i="282" s="1"/>
  <c r="BQ82" i="278"/>
  <c r="BQ73" i="278" s="1"/>
  <c r="BP69" i="265"/>
  <c r="FS48" i="278"/>
  <c r="FS69" i="278"/>
  <c r="FR43" i="278"/>
  <c r="FR83" i="278"/>
  <c r="FR74" i="278"/>
  <c r="FR70" i="278"/>
  <c r="BP64" i="265"/>
  <c r="BQ61" i="278"/>
  <c r="FQ71" i="278"/>
  <c r="FQ75" i="278" s="1"/>
  <c r="FP54" i="278"/>
  <c r="FS24" i="280"/>
  <c r="FS59" i="278"/>
  <c r="FQ62" i="278"/>
  <c r="FQ53" i="278"/>
  <c r="FQ49" i="278"/>
  <c r="FQ50" i="278" s="1"/>
  <c r="FO50" i="288"/>
  <c r="FO51" i="288" s="1"/>
  <c r="FO54" i="288" s="1"/>
  <c r="FO57" i="288" s="1"/>
  <c r="FO64" i="288" s="1"/>
  <c r="FP157" i="273"/>
  <c r="FR85" i="280"/>
  <c r="FR25" i="280"/>
  <c r="FR146" i="273"/>
  <c r="FQ11" i="278"/>
  <c r="FS138" i="280"/>
  <c r="FS67" i="280"/>
  <c r="FS73" i="282"/>
  <c r="FS61" i="288"/>
  <c r="FS43" i="286"/>
  <c r="FS15" i="275"/>
  <c r="FS55" i="288"/>
  <c r="FS32" i="286"/>
  <c r="FS57" i="273"/>
  <c r="FS79" i="273"/>
  <c r="FT80" i="273" s="1"/>
  <c r="FT58" i="273" s="1"/>
  <c r="FS26" i="282"/>
  <c r="FS13" i="288"/>
  <c r="FS18" i="285"/>
  <c r="FS84" i="282"/>
  <c r="FS38" i="288"/>
  <c r="FS20" i="286"/>
  <c r="FO3" i="273"/>
  <c r="FO3" i="265"/>
  <c r="FO3" i="288"/>
  <c r="FO3" i="282"/>
  <c r="FO50" i="273"/>
  <c r="FO3" i="286"/>
  <c r="FO3" i="275"/>
  <c r="FO3" i="285"/>
  <c r="FO3" i="278"/>
  <c r="FO3" i="280"/>
  <c r="FQ138" i="273"/>
  <c r="FR135" i="273"/>
  <c r="FS144" i="273"/>
  <c r="FS38" i="273"/>
  <c r="FT39" i="273" s="1"/>
  <c r="FT41" i="273" s="1"/>
  <c r="FS100" i="273"/>
  <c r="FT101" i="273" s="1"/>
  <c r="FT59" i="273" s="1"/>
  <c r="FS15" i="286"/>
  <c r="FS20" i="282"/>
  <c r="FS81" i="280"/>
  <c r="FS82" i="280" s="1"/>
  <c r="FS106" i="280"/>
  <c r="FS107" i="280" s="1"/>
  <c r="FS109" i="280" s="1"/>
  <c r="FS156" i="273"/>
  <c r="FS22" i="285"/>
  <c r="FS13" i="285"/>
  <c r="FS13" i="265" s="1"/>
  <c r="FS49" i="280"/>
  <c r="FS76" i="288"/>
  <c r="FS77" i="288" s="1"/>
  <c r="FS79" i="288" s="1"/>
  <c r="FR10" i="265"/>
  <c r="FR27" i="278"/>
  <c r="FR32" i="278" s="1"/>
  <c r="FR34" i="278" s="1"/>
  <c r="FP42" i="282"/>
  <c r="FP14" i="265"/>
  <c r="FS42" i="273"/>
  <c r="FS4" i="289" s="1"/>
  <c r="FS52" i="273"/>
  <c r="FP59" i="265"/>
  <c r="FP60" i="265" s="1"/>
  <c r="FQ20" i="285"/>
  <c r="FQ23" i="285" s="1"/>
  <c r="CP30" i="282"/>
  <c r="CP31" i="282" s="1"/>
  <c r="CQ28" i="282" s="1"/>
  <c r="CP43" i="282"/>
  <c r="FT42" i="288"/>
  <c r="FT90" i="273"/>
  <c r="FT91" i="273" s="1"/>
  <c r="FT111" i="273"/>
  <c r="FT112" i="273" s="1"/>
  <c r="FT11" i="285" s="1"/>
  <c r="FT12" i="285" s="1"/>
  <c r="FT32" i="273"/>
  <c r="FT33" i="273" s="1"/>
  <c r="FT2" i="265"/>
  <c r="FT2" i="273"/>
  <c r="FT2" i="278"/>
  <c r="FT96" i="273"/>
  <c r="FT97" i="273" s="1"/>
  <c r="FT2" i="275"/>
  <c r="FT2" i="280"/>
  <c r="FT18" i="288"/>
  <c r="FT2" i="286"/>
  <c r="FT2" i="288"/>
  <c r="FT122" i="273"/>
  <c r="FT123" i="273" s="1"/>
  <c r="FT17" i="280" s="1"/>
  <c r="FT152" i="273"/>
  <c r="FT153" i="273" s="1"/>
  <c r="FT75" i="273"/>
  <c r="FT2" i="285"/>
  <c r="FT2" i="282"/>
  <c r="FR4" i="280"/>
  <c r="FR4" i="286"/>
  <c r="FR4" i="282"/>
  <c r="FR4" i="285"/>
  <c r="FR4" i="288"/>
  <c r="FR4" i="275"/>
  <c r="FR4" i="265"/>
  <c r="FR4" i="278"/>
  <c r="FR4" i="273"/>
  <c r="FP66" i="273"/>
  <c r="FP67" i="273" s="1"/>
  <c r="FP3" i="289" s="1"/>
  <c r="FQ60" i="273"/>
  <c r="FV19" i="273"/>
  <c r="FV20" i="273" s="1"/>
  <c r="FV56" i="273"/>
  <c r="FV37" i="288"/>
  <c r="FV47" i="273"/>
  <c r="FV48" i="273" s="1"/>
  <c r="FV51" i="273" s="1"/>
  <c r="FV12" i="288"/>
  <c r="FV37" i="273"/>
  <c r="FW5" i="282"/>
  <c r="FW5" i="288"/>
  <c r="FX10" i="273"/>
  <c r="FW5" i="285"/>
  <c r="FW13" i="273"/>
  <c r="FW14" i="273" s="1"/>
  <c r="FW5" i="275"/>
  <c r="FW5" i="273"/>
  <c r="FW5" i="265"/>
  <c r="FW5" i="280"/>
  <c r="FW5" i="278"/>
  <c r="FW5" i="286"/>
  <c r="FU24" i="273"/>
  <c r="FU25" i="273" s="1"/>
  <c r="FU151" i="273"/>
  <c r="FS56" i="288"/>
  <c r="FS41" i="278"/>
  <c r="FS42" i="278" s="1"/>
  <c r="FS155" i="273"/>
  <c r="FS20" i="278"/>
  <c r="FS21" i="278" s="1"/>
  <c r="FS26" i="278" s="1"/>
  <c r="FS134" i="273"/>
  <c r="FS33" i="278"/>
  <c r="FS145" i="273"/>
  <c r="FS12" i="278"/>
  <c r="FS13" i="278" s="1"/>
  <c r="FS25" i="278" s="1"/>
  <c r="FS27" i="278" s="1"/>
  <c r="FS32" i="278" s="1"/>
  <c r="FS34" i="278" s="1"/>
  <c r="FS139" i="273"/>
  <c r="FT76" i="273"/>
  <c r="FQ19" i="278"/>
  <c r="FR140" i="273"/>
  <c r="FR20" i="275"/>
  <c r="FS17" i="275" s="1"/>
  <c r="FR26" i="280" l="1"/>
  <c r="FR29" i="280" s="1"/>
  <c r="FS13" i="289"/>
  <c r="FS20" i="289" s="1"/>
  <c r="FU127" i="273"/>
  <c r="FU128" i="273" s="1"/>
  <c r="FU21" i="289" s="1"/>
  <c r="FU2" i="289"/>
  <c r="FT80" i="278"/>
  <c r="FT12" i="289"/>
  <c r="FT13" i="289" s="1"/>
  <c r="FT20" i="289" s="1"/>
  <c r="FU40" i="278" s="1"/>
  <c r="FQ14" i="265"/>
  <c r="FS43" i="278"/>
  <c r="FS83" i="278"/>
  <c r="FS74" i="278"/>
  <c r="FS70" i="278"/>
  <c r="FS71" i="278" s="1"/>
  <c r="FS75" i="278" s="1"/>
  <c r="FT48" i="278"/>
  <c r="FT69" i="278"/>
  <c r="BQ52" i="278"/>
  <c r="BQ55" i="278" s="1"/>
  <c r="BQ76" i="278"/>
  <c r="BQ77" i="278" s="1"/>
  <c r="BQ31" i="265" s="1"/>
  <c r="FR71" i="278"/>
  <c r="FR75" i="278" s="1"/>
  <c r="FQ54" i="278"/>
  <c r="FT24" i="280"/>
  <c r="FT59" i="278"/>
  <c r="FS62" i="278"/>
  <c r="FS53" i="278"/>
  <c r="FS49" i="278"/>
  <c r="FS50" i="278" s="1"/>
  <c r="FR62" i="278"/>
  <c r="FR53" i="278"/>
  <c r="FR49" i="278"/>
  <c r="FR50" i="278" s="1"/>
  <c r="FP50" i="288"/>
  <c r="FP51" i="288" s="1"/>
  <c r="FP54" i="288" s="1"/>
  <c r="FP57" i="288" s="1"/>
  <c r="FP64" i="288" s="1"/>
  <c r="FQ157" i="273"/>
  <c r="FS85" i="280"/>
  <c r="FS25" i="280"/>
  <c r="FS26" i="280" s="1"/>
  <c r="FQ59" i="265"/>
  <c r="FQ60" i="265" s="1"/>
  <c r="FR20" i="285"/>
  <c r="FR23" i="285" s="1"/>
  <c r="FS140" i="273"/>
  <c r="FR19" i="278"/>
  <c r="FT138" i="280"/>
  <c r="FT67" i="280"/>
  <c r="FT61" i="288"/>
  <c r="FT20" i="286"/>
  <c r="FT73" i="282"/>
  <c r="FT55" i="288"/>
  <c r="FT13" i="288"/>
  <c r="FT18" i="285"/>
  <c r="FT79" i="273"/>
  <c r="FU80" i="273" s="1"/>
  <c r="FU58" i="273" s="1"/>
  <c r="FT26" i="282"/>
  <c r="FT32" i="286"/>
  <c r="FT15" i="275"/>
  <c r="FT84" i="282"/>
  <c r="FT38" i="288"/>
  <c r="FT43" i="286"/>
  <c r="FT57" i="273"/>
  <c r="FS9" i="265"/>
  <c r="FS10" i="265"/>
  <c r="FP3" i="282"/>
  <c r="FP3" i="278"/>
  <c r="FP3" i="275"/>
  <c r="FP3" i="285"/>
  <c r="FP3" i="273"/>
  <c r="FP3" i="265"/>
  <c r="FP3" i="288"/>
  <c r="FP3" i="286"/>
  <c r="FP3" i="280"/>
  <c r="FP50" i="273"/>
  <c r="FT81" i="280"/>
  <c r="FT82" i="280" s="1"/>
  <c r="FT106" i="280"/>
  <c r="FT107" i="280" s="1"/>
  <c r="FT109" i="280" s="1"/>
  <c r="FT156" i="273"/>
  <c r="FT13" i="285"/>
  <c r="FT13" i="265" s="1"/>
  <c r="FT22" i="285"/>
  <c r="CQ19" i="282"/>
  <c r="CQ21" i="282" s="1"/>
  <c r="FR9" i="265"/>
  <c r="FR11" i="265" s="1"/>
  <c r="FT42" i="273"/>
  <c r="FT4" i="289" s="1"/>
  <c r="FT52" i="273"/>
  <c r="FU122" i="273"/>
  <c r="FU123" i="273" s="1"/>
  <c r="FU17" i="280" s="1"/>
  <c r="FU42" i="288"/>
  <c r="FU2" i="280"/>
  <c r="FU2" i="275"/>
  <c r="FU111" i="273"/>
  <c r="FU112" i="273" s="1"/>
  <c r="FU11" i="285" s="1"/>
  <c r="FU12" i="285" s="1"/>
  <c r="FU75" i="273"/>
  <c r="FU2" i="282"/>
  <c r="FU2" i="273"/>
  <c r="FU96" i="273"/>
  <c r="FU97" i="273" s="1"/>
  <c r="FU90" i="273"/>
  <c r="FU91" i="273" s="1"/>
  <c r="FU2" i="288"/>
  <c r="FU2" i="286"/>
  <c r="FU152" i="273"/>
  <c r="FU153" i="273" s="1"/>
  <c r="FU18" i="288"/>
  <c r="FU32" i="273"/>
  <c r="FU33" i="273" s="1"/>
  <c r="FU2" i="265"/>
  <c r="FU2" i="278"/>
  <c r="FU2" i="285"/>
  <c r="FW47" i="273"/>
  <c r="FW48" i="273" s="1"/>
  <c r="FW51" i="273" s="1"/>
  <c r="FW12" i="288"/>
  <c r="FW37" i="273"/>
  <c r="FW19" i="273"/>
  <c r="FW20" i="273" s="1"/>
  <c r="FW56" i="273"/>
  <c r="FW37" i="288"/>
  <c r="FX5" i="285"/>
  <c r="FX5" i="275"/>
  <c r="FX5" i="286"/>
  <c r="FX5" i="288"/>
  <c r="FX5" i="273"/>
  <c r="FX5" i="282"/>
  <c r="FX13" i="273"/>
  <c r="FX14" i="273" s="1"/>
  <c r="FX5" i="278"/>
  <c r="FX5" i="265"/>
  <c r="FX5" i="280"/>
  <c r="FY10" i="273"/>
  <c r="FV151" i="273"/>
  <c r="FV24" i="273"/>
  <c r="FV25" i="273" s="1"/>
  <c r="FQ66" i="273"/>
  <c r="FQ67" i="273" s="1"/>
  <c r="FQ3" i="289" s="1"/>
  <c r="FR60" i="273"/>
  <c r="FU76" i="273"/>
  <c r="FT49" i="280"/>
  <c r="FT76" i="288"/>
  <c r="FT77" i="288" s="1"/>
  <c r="FT79" i="288" s="1"/>
  <c r="FT41" i="278"/>
  <c r="FT42" i="278" s="1"/>
  <c r="FT139" i="273"/>
  <c r="FT56" i="288"/>
  <c r="FT12" i="278"/>
  <c r="FT13" i="278" s="1"/>
  <c r="FT25" i="278" s="1"/>
  <c r="FT134" i="273"/>
  <c r="FT33" i="278"/>
  <c r="FT155" i="273"/>
  <c r="FT20" i="278"/>
  <c r="FT21" i="278" s="1"/>
  <c r="FT26" i="278" s="1"/>
  <c r="FT145" i="273"/>
  <c r="FT38" i="273"/>
  <c r="FU39" i="273" s="1"/>
  <c r="FU41" i="273" s="1"/>
  <c r="FT144" i="273"/>
  <c r="FT100" i="273"/>
  <c r="FU101" i="273" s="1"/>
  <c r="FU59" i="273" s="1"/>
  <c r="FT20" i="282"/>
  <c r="FT15" i="286"/>
  <c r="FS4" i="278"/>
  <c r="FS4" i="282"/>
  <c r="FS4" i="275"/>
  <c r="FS4" i="273"/>
  <c r="FS4" i="288"/>
  <c r="FS4" i="280"/>
  <c r="FS4" i="265"/>
  <c r="FS4" i="285"/>
  <c r="FS4" i="286"/>
  <c r="FS135" i="273"/>
  <c r="FR138" i="273"/>
  <c r="FS20" i="275"/>
  <c r="FT17" i="275" s="1"/>
  <c r="FR11" i="278"/>
  <c r="FS146" i="273"/>
  <c r="FV40" i="278" l="1"/>
  <c r="FV127" i="273"/>
  <c r="FV128" i="273" s="1"/>
  <c r="FV21" i="289" s="1"/>
  <c r="FV2" i="289"/>
  <c r="FU80" i="278"/>
  <c r="FU12" i="289"/>
  <c r="FU13" i="289" s="1"/>
  <c r="FU20" i="289" s="1"/>
  <c r="FT43" i="278"/>
  <c r="FT10" i="265" s="1"/>
  <c r="FT83" i="278"/>
  <c r="FT74" i="278"/>
  <c r="FT70" i="278"/>
  <c r="FU48" i="278"/>
  <c r="FU69" i="278"/>
  <c r="BQ84" i="278"/>
  <c r="BQ85" i="278" s="1"/>
  <c r="FS54" i="278"/>
  <c r="FR54" i="278"/>
  <c r="BQ63" i="278"/>
  <c r="BQ64" i="278" s="1"/>
  <c r="BQ30" i="265"/>
  <c r="FU24" i="280"/>
  <c r="FU59" i="278"/>
  <c r="FR157" i="273"/>
  <c r="FQ50" i="288"/>
  <c r="FQ51" i="288" s="1"/>
  <c r="FQ54" i="288" s="1"/>
  <c r="FQ57" i="288" s="1"/>
  <c r="FQ64" i="288" s="1"/>
  <c r="FS29" i="280"/>
  <c r="FT85" i="280"/>
  <c r="FT25" i="280"/>
  <c r="FT26" i="280" s="1"/>
  <c r="FT29" i="280" s="1"/>
  <c r="FS11" i="265"/>
  <c r="FS42" i="282" s="1"/>
  <c r="FS11" i="278"/>
  <c r="FT146" i="273"/>
  <c r="FT135" i="273"/>
  <c r="FS138" i="273"/>
  <c r="FQ3" i="265"/>
  <c r="FQ3" i="278"/>
  <c r="FQ3" i="275"/>
  <c r="FQ3" i="282"/>
  <c r="FQ3" i="273"/>
  <c r="FQ3" i="280"/>
  <c r="FQ3" i="286"/>
  <c r="FQ3" i="288"/>
  <c r="FQ3" i="285"/>
  <c r="FQ50" i="273"/>
  <c r="FV42" i="288"/>
  <c r="FV96" i="273"/>
  <c r="FV97" i="273" s="1"/>
  <c r="FV2" i="288"/>
  <c r="FV2" i="275"/>
  <c r="FV122" i="273"/>
  <c r="FV123" i="273" s="1"/>
  <c r="FV17" i="280" s="1"/>
  <c r="FV152" i="273"/>
  <c r="FV153" i="273" s="1"/>
  <c r="FV18" i="288"/>
  <c r="FV2" i="282"/>
  <c r="FV2" i="285"/>
  <c r="FV75" i="273"/>
  <c r="FV2" i="280"/>
  <c r="FV2" i="286"/>
  <c r="FV90" i="273"/>
  <c r="FV91" i="273" s="1"/>
  <c r="FV111" i="273"/>
  <c r="FV112" i="273" s="1"/>
  <c r="FV11" i="285" s="1"/>
  <c r="FV12" i="285" s="1"/>
  <c r="FV32" i="273"/>
  <c r="FV33" i="273" s="1"/>
  <c r="FV2" i="265"/>
  <c r="FV2" i="278"/>
  <c r="FV2" i="273"/>
  <c r="FZ10" i="273"/>
  <c r="FY5" i="285"/>
  <c r="FY13" i="273"/>
  <c r="FY14" i="273" s="1"/>
  <c r="FY5" i="275"/>
  <c r="FY5" i="280"/>
  <c r="FY5" i="288"/>
  <c r="FY5" i="265"/>
  <c r="FY5" i="282"/>
  <c r="FY5" i="273"/>
  <c r="FY5" i="286"/>
  <c r="FY5" i="278"/>
  <c r="FX19" i="273"/>
  <c r="FX20" i="273" s="1"/>
  <c r="FX56" i="273"/>
  <c r="FX12" i="288"/>
  <c r="FX37" i="273"/>
  <c r="FX47" i="273"/>
  <c r="FX48" i="273" s="1"/>
  <c r="FX51" i="273" s="1"/>
  <c r="FX37" i="288"/>
  <c r="FU81" i="280"/>
  <c r="FU82" i="280" s="1"/>
  <c r="FU106" i="280"/>
  <c r="FU107" i="280" s="1"/>
  <c r="FU109" i="280" s="1"/>
  <c r="FU156" i="273"/>
  <c r="FU155" i="273"/>
  <c r="FU12" i="278"/>
  <c r="FU13" i="278" s="1"/>
  <c r="FU25" i="278" s="1"/>
  <c r="FU139" i="273"/>
  <c r="FU33" i="278"/>
  <c r="FU145" i="273"/>
  <c r="FU56" i="288"/>
  <c r="FU20" i="278"/>
  <c r="FU21" i="278" s="1"/>
  <c r="FU26" i="278" s="1"/>
  <c r="FU134" i="273"/>
  <c r="FU41" i="278"/>
  <c r="FU42" i="278" s="1"/>
  <c r="FU49" i="280"/>
  <c r="FU76" i="288"/>
  <c r="FU77" i="288" s="1"/>
  <c r="FU79" i="288" s="1"/>
  <c r="FU42" i="273"/>
  <c r="FU4" i="289" s="1"/>
  <c r="FU52" i="273"/>
  <c r="FT27" i="278"/>
  <c r="FT32" i="278" s="1"/>
  <c r="FT34" i="278" s="1"/>
  <c r="FU138" i="280"/>
  <c r="FU67" i="280"/>
  <c r="FU73" i="282"/>
  <c r="FU61" i="288"/>
  <c r="FU20" i="286"/>
  <c r="FU79" i="273"/>
  <c r="FV80" i="273" s="1"/>
  <c r="FV58" i="273" s="1"/>
  <c r="FU55" i="288"/>
  <c r="FU13" i="288"/>
  <c r="FU18" i="285"/>
  <c r="FU26" i="282"/>
  <c r="FU32" i="286"/>
  <c r="FU57" i="273"/>
  <c r="FU84" i="282"/>
  <c r="FU38" i="288"/>
  <c r="FU43" i="286"/>
  <c r="FU15" i="275"/>
  <c r="FR66" i="273"/>
  <c r="FR67" i="273" s="1"/>
  <c r="FR3" i="289" s="1"/>
  <c r="FS60" i="273"/>
  <c r="FW24" i="273"/>
  <c r="FW25" i="273" s="1"/>
  <c r="FW151" i="273"/>
  <c r="FU20" i="282"/>
  <c r="FU100" i="273"/>
  <c r="FV101" i="273" s="1"/>
  <c r="FV59" i="273" s="1"/>
  <c r="FU15" i="286"/>
  <c r="FV76" i="273"/>
  <c r="FR14" i="265"/>
  <c r="FR42" i="282"/>
  <c r="FT20" i="275"/>
  <c r="FU17" i="275" s="1"/>
  <c r="FT140" i="273"/>
  <c r="FS19" i="278"/>
  <c r="FR59" i="265"/>
  <c r="FR60" i="265" s="1"/>
  <c r="FS20" i="285"/>
  <c r="FS23" i="285" s="1"/>
  <c r="FU144" i="273"/>
  <c r="FU38" i="273"/>
  <c r="FV39" i="273" s="1"/>
  <c r="FV41" i="273" s="1"/>
  <c r="FU22" i="285"/>
  <c r="FU13" i="285"/>
  <c r="FU13" i="265" s="1"/>
  <c r="FT4" i="265"/>
  <c r="FT4" i="280"/>
  <c r="FT4" i="278"/>
  <c r="FT4" i="288"/>
  <c r="FT4" i="273"/>
  <c r="FT4" i="285"/>
  <c r="FT4" i="282"/>
  <c r="FT4" i="286"/>
  <c r="FT4" i="275"/>
  <c r="CQ43" i="282"/>
  <c r="CQ30" i="282"/>
  <c r="CQ31" i="282" s="1"/>
  <c r="CR28" i="282" s="1"/>
  <c r="FW40" i="278" l="1"/>
  <c r="FW127" i="273"/>
  <c r="FW128" i="273" s="1"/>
  <c r="FW21" i="289" s="1"/>
  <c r="FW2" i="289"/>
  <c r="FV80" i="278"/>
  <c r="FV12" i="289"/>
  <c r="FV13" i="289" s="1"/>
  <c r="FV20" i="289" s="1"/>
  <c r="FV48" i="278"/>
  <c r="FV69" i="278"/>
  <c r="FU43" i="278"/>
  <c r="FU83" i="278"/>
  <c r="FU74" i="278"/>
  <c r="FU70" i="278"/>
  <c r="BR82" i="278"/>
  <c r="BR73" i="278" s="1"/>
  <c r="BQ69" i="265"/>
  <c r="BQ64" i="265"/>
  <c r="BR61" i="278"/>
  <c r="FT71" i="278"/>
  <c r="FT75" i="278" s="1"/>
  <c r="FV24" i="280"/>
  <c r="FV59" i="278"/>
  <c r="FT62" i="278"/>
  <c r="FT49" i="278"/>
  <c r="FT50" i="278" s="1"/>
  <c r="FT53" i="278"/>
  <c r="FS14" i="265"/>
  <c r="FR50" i="288"/>
  <c r="FR51" i="288" s="1"/>
  <c r="FR54" i="288" s="1"/>
  <c r="FR57" i="288" s="1"/>
  <c r="FR64" i="288" s="1"/>
  <c r="FS157" i="273"/>
  <c r="FU85" i="280"/>
  <c r="FU25" i="280"/>
  <c r="FU26" i="280" s="1"/>
  <c r="FU29" i="280" s="1"/>
  <c r="CR19" i="282"/>
  <c r="CR21" i="282" s="1"/>
  <c r="FS59" i="265"/>
  <c r="FS60" i="265" s="1"/>
  <c r="FT20" i="285"/>
  <c r="FT23" i="285" s="1"/>
  <c r="FV42" i="273"/>
  <c r="FV4" i="289" s="1"/>
  <c r="FV52" i="273"/>
  <c r="FT19" i="278"/>
  <c r="FU140" i="273"/>
  <c r="FV67" i="280"/>
  <c r="FV138" i="280"/>
  <c r="FV73" i="282"/>
  <c r="FV61" i="288"/>
  <c r="FV20" i="286"/>
  <c r="FV84" i="282"/>
  <c r="FV38" i="288"/>
  <c r="FV43" i="286"/>
  <c r="FV57" i="273"/>
  <c r="FV26" i="282"/>
  <c r="FV32" i="286"/>
  <c r="FV15" i="275"/>
  <c r="FV55" i="288"/>
  <c r="FV13" i="288"/>
  <c r="FV18" i="285"/>
  <c r="FV79" i="273"/>
  <c r="FW80" i="273" s="1"/>
  <c r="FW58" i="273" s="1"/>
  <c r="FW122" i="273"/>
  <c r="FW123" i="273" s="1"/>
  <c r="FW17" i="280" s="1"/>
  <c r="FW42" i="288"/>
  <c r="FW111" i="273"/>
  <c r="FW112" i="273" s="1"/>
  <c r="FW11" i="285" s="1"/>
  <c r="FW12" i="285" s="1"/>
  <c r="FW75" i="273"/>
  <c r="FW76" i="273" s="1"/>
  <c r="FW32" i="273"/>
  <c r="FW33" i="273" s="1"/>
  <c r="FW2" i="265"/>
  <c r="FW2" i="275"/>
  <c r="FW2" i="273"/>
  <c r="FW2" i="278"/>
  <c r="FW2" i="286"/>
  <c r="FW18" i="288"/>
  <c r="FW2" i="280"/>
  <c r="FW2" i="288"/>
  <c r="FW152" i="273"/>
  <c r="FW153" i="273" s="1"/>
  <c r="FW96" i="273"/>
  <c r="FW97" i="273" s="1"/>
  <c r="FW90" i="273"/>
  <c r="FW91" i="273" s="1"/>
  <c r="FW2" i="282"/>
  <c r="FW2" i="285"/>
  <c r="FS66" i="273"/>
  <c r="FS67" i="273" s="1"/>
  <c r="FS3" i="289" s="1"/>
  <c r="FT60" i="273"/>
  <c r="FU20" i="275"/>
  <c r="FV17" i="275" s="1"/>
  <c r="FT9" i="265"/>
  <c r="FT11" i="265" s="1"/>
  <c r="FU4" i="286"/>
  <c r="FU4" i="280"/>
  <c r="FU4" i="275"/>
  <c r="FU4" i="288"/>
  <c r="FU4" i="265"/>
  <c r="FU4" i="273"/>
  <c r="FU4" i="278"/>
  <c r="FU4" i="285"/>
  <c r="FU4" i="282"/>
  <c r="FU27" i="278"/>
  <c r="FU32" i="278" s="1"/>
  <c r="FU34" i="278" s="1"/>
  <c r="FX24" i="273"/>
  <c r="FX25" i="273" s="1"/>
  <c r="FX151" i="273"/>
  <c r="FV13" i="285"/>
  <c r="FV13" i="265" s="1"/>
  <c r="FV22" i="285"/>
  <c r="FV81" i="280"/>
  <c r="FV82" i="280" s="1"/>
  <c r="FV106" i="280"/>
  <c r="FV107" i="280" s="1"/>
  <c r="FV109" i="280" s="1"/>
  <c r="FV156" i="273"/>
  <c r="FV155" i="273"/>
  <c r="FV12" i="278"/>
  <c r="FV13" i="278" s="1"/>
  <c r="FV25" i="278" s="1"/>
  <c r="FV134" i="273"/>
  <c r="FV41" i="278"/>
  <c r="FV42" i="278" s="1"/>
  <c r="FV139" i="273"/>
  <c r="FV20" i="278"/>
  <c r="FV21" i="278" s="1"/>
  <c r="FV26" i="278" s="1"/>
  <c r="FV145" i="273"/>
  <c r="FV56" i="288"/>
  <c r="FV33" i="278"/>
  <c r="FU135" i="273"/>
  <c r="FT138" i="273"/>
  <c r="FR3" i="286"/>
  <c r="FR3" i="273"/>
  <c r="FR3" i="282"/>
  <c r="FR50" i="273"/>
  <c r="FR3" i="275"/>
  <c r="FR3" i="278"/>
  <c r="FR3" i="288"/>
  <c r="FR3" i="265"/>
  <c r="FR3" i="280"/>
  <c r="FR3" i="285"/>
  <c r="FU10" i="265"/>
  <c r="FY19" i="273"/>
  <c r="FY20" i="273" s="1"/>
  <c r="FY37" i="273"/>
  <c r="FY12" i="288"/>
  <c r="FY47" i="273"/>
  <c r="FY48" i="273" s="1"/>
  <c r="FY51" i="273" s="1"/>
  <c r="FY37" i="288"/>
  <c r="FY56" i="273"/>
  <c r="FZ5" i="282"/>
  <c r="FZ5" i="280"/>
  <c r="FZ5" i="285"/>
  <c r="FZ5" i="265"/>
  <c r="FZ5" i="278"/>
  <c r="FZ5" i="288"/>
  <c r="FZ5" i="286"/>
  <c r="FZ13" i="273"/>
  <c r="FZ14" i="273" s="1"/>
  <c r="FZ5" i="275"/>
  <c r="FZ5" i="273"/>
  <c r="GA10" i="273"/>
  <c r="FV38" i="273"/>
  <c r="FW39" i="273" s="1"/>
  <c r="FW41" i="273" s="1"/>
  <c r="FV144" i="273"/>
  <c r="FV15" i="286"/>
  <c r="FV100" i="273"/>
  <c r="FW101" i="273" s="1"/>
  <c r="FW59" i="273" s="1"/>
  <c r="FV20" i="282"/>
  <c r="FV49" i="280"/>
  <c r="FV76" i="288"/>
  <c r="FV77" i="288" s="1"/>
  <c r="FV79" i="288" s="1"/>
  <c r="FU146" i="273"/>
  <c r="FT11" i="278"/>
  <c r="FX40" i="278" l="1"/>
  <c r="FW80" i="278"/>
  <c r="FW12" i="289"/>
  <c r="FW13" i="289" s="1"/>
  <c r="FW20" i="289" s="1"/>
  <c r="FX127" i="273"/>
  <c r="FX128" i="273" s="1"/>
  <c r="FX21" i="289" s="1"/>
  <c r="FX2" i="289"/>
  <c r="FV43" i="278"/>
  <c r="FV83" i="278"/>
  <c r="FV74" i="278"/>
  <c r="FV70" i="278"/>
  <c r="FW48" i="278"/>
  <c r="FW69" i="278"/>
  <c r="FU71" i="278"/>
  <c r="FU75" i="278" s="1"/>
  <c r="BR52" i="278"/>
  <c r="BR55" i="278" s="1"/>
  <c r="BR76" i="278"/>
  <c r="BR77" i="278" s="1"/>
  <c r="BR31" i="265" s="1"/>
  <c r="FT54" i="278"/>
  <c r="FW24" i="280"/>
  <c r="FW59" i="278"/>
  <c r="FU62" i="278"/>
  <c r="FU53" i="278"/>
  <c r="FU49" i="278"/>
  <c r="FU50" i="278" s="1"/>
  <c r="FS50" i="288"/>
  <c r="FS51" i="288" s="1"/>
  <c r="FS54" i="288" s="1"/>
  <c r="FS57" i="288" s="1"/>
  <c r="FS64" i="288" s="1"/>
  <c r="FT157" i="273"/>
  <c r="FV85" i="280"/>
  <c r="FV25" i="280"/>
  <c r="FV26" i="280" s="1"/>
  <c r="FZ47" i="273"/>
  <c r="FZ48" i="273" s="1"/>
  <c r="FZ51" i="273" s="1"/>
  <c r="FZ12" i="288"/>
  <c r="FZ37" i="273"/>
  <c r="FZ19" i="273"/>
  <c r="FZ20" i="273" s="1"/>
  <c r="FZ56" i="273"/>
  <c r="FZ37" i="288"/>
  <c r="FU138" i="273"/>
  <c r="FV135" i="273"/>
  <c r="FW138" i="280"/>
  <c r="FW67" i="280"/>
  <c r="FW73" i="282"/>
  <c r="FW61" i="288"/>
  <c r="FW43" i="286"/>
  <c r="FW15" i="275"/>
  <c r="FW55" i="288"/>
  <c r="FW32" i="286"/>
  <c r="FW57" i="273"/>
  <c r="FW84" i="282"/>
  <c r="FW13" i="288"/>
  <c r="FW18" i="285"/>
  <c r="FW26" i="282"/>
  <c r="FW38" i="288"/>
  <c r="FW20" i="286"/>
  <c r="FW79" i="273"/>
  <c r="FX80" i="273" s="1"/>
  <c r="FX58" i="273" s="1"/>
  <c r="FU9" i="265"/>
  <c r="FU11" i="265" s="1"/>
  <c r="FW56" i="288"/>
  <c r="FW20" i="278"/>
  <c r="FW21" i="278" s="1"/>
  <c r="FW26" i="278" s="1"/>
  <c r="FW134" i="273"/>
  <c r="FW33" i="278"/>
  <c r="FW145" i="273"/>
  <c r="FW12" i="278"/>
  <c r="FW13" i="278" s="1"/>
  <c r="FW25" i="278" s="1"/>
  <c r="FW27" i="278" s="1"/>
  <c r="FW32" i="278" s="1"/>
  <c r="FW34" i="278" s="1"/>
  <c r="FW139" i="273"/>
  <c r="FW155" i="273"/>
  <c r="FW41" i="278"/>
  <c r="FW42" i="278" s="1"/>
  <c r="FW13" i="285"/>
  <c r="FW13" i="265" s="1"/>
  <c r="FW22" i="285"/>
  <c r="FV146" i="273"/>
  <c r="FU11" i="278"/>
  <c r="GA5" i="285"/>
  <c r="GA5" i="275"/>
  <c r="GA5" i="286"/>
  <c r="GA5" i="288"/>
  <c r="GA5" i="273"/>
  <c r="GA5" i="282"/>
  <c r="GA13" i="273"/>
  <c r="GA14" i="273" s="1"/>
  <c r="GA5" i="278"/>
  <c r="GA5" i="265"/>
  <c r="GA5" i="280"/>
  <c r="GB10" i="273"/>
  <c r="FY151" i="273"/>
  <c r="FY24" i="273"/>
  <c r="FY25" i="273" s="1"/>
  <c r="FV10" i="265"/>
  <c r="FV27" i="278"/>
  <c r="FV32" i="278" s="1"/>
  <c r="FV34" i="278" s="1"/>
  <c r="FT42" i="282"/>
  <c r="FT14" i="265"/>
  <c r="FT66" i="273"/>
  <c r="FT67" i="273" s="1"/>
  <c r="FT3" i="289" s="1"/>
  <c r="FU60" i="273"/>
  <c r="FW20" i="282"/>
  <c r="FW15" i="286"/>
  <c r="FW100" i="273"/>
  <c r="FX101" i="273" s="1"/>
  <c r="FX59" i="273" s="1"/>
  <c r="FW81" i="280"/>
  <c r="FW82" i="280" s="1"/>
  <c r="FW106" i="280"/>
  <c r="FW107" i="280" s="1"/>
  <c r="FW109" i="280" s="1"/>
  <c r="FW156" i="273"/>
  <c r="FV20" i="275"/>
  <c r="FW17" i="275" s="1"/>
  <c r="FV140" i="273"/>
  <c r="FU19" i="278"/>
  <c r="FV4" i="265"/>
  <c r="FV4" i="282"/>
  <c r="FV4" i="275"/>
  <c r="FV4" i="278"/>
  <c r="FV4" i="285"/>
  <c r="FV4" i="286"/>
  <c r="FV4" i="280"/>
  <c r="FV4" i="288"/>
  <c r="FV4" i="273"/>
  <c r="FT59" i="265"/>
  <c r="FT60" i="265" s="1"/>
  <c r="FU20" i="285"/>
  <c r="FU23" i="285" s="1"/>
  <c r="FW52" i="273"/>
  <c r="FW42" i="273"/>
  <c r="FW4" i="289" s="1"/>
  <c r="FX122" i="273"/>
  <c r="FX123" i="273" s="1"/>
  <c r="FX17" i="280" s="1"/>
  <c r="FX152" i="273"/>
  <c r="FX153" i="273" s="1"/>
  <c r="FX18" i="288"/>
  <c r="FX2" i="275"/>
  <c r="FX2" i="280"/>
  <c r="FX42" i="288"/>
  <c r="FX96" i="273"/>
  <c r="FX97" i="273" s="1"/>
  <c r="FX2" i="288"/>
  <c r="FX2" i="273"/>
  <c r="FX90" i="273"/>
  <c r="FX91" i="273" s="1"/>
  <c r="FX111" i="273"/>
  <c r="FX112" i="273" s="1"/>
  <c r="FX11" i="285" s="1"/>
  <c r="FX12" i="285" s="1"/>
  <c r="FX32" i="273"/>
  <c r="FX33" i="273" s="1"/>
  <c r="FX2" i="265"/>
  <c r="FX2" i="285"/>
  <c r="FX2" i="278"/>
  <c r="FX75" i="273"/>
  <c r="FX2" i="286"/>
  <c r="FX2" i="282"/>
  <c r="FS3" i="280"/>
  <c r="FS3" i="282"/>
  <c r="FS50" i="273"/>
  <c r="FS3" i="278"/>
  <c r="FS3" i="288"/>
  <c r="FS3" i="275"/>
  <c r="FS3" i="285"/>
  <c r="FS3" i="286"/>
  <c r="FS3" i="273"/>
  <c r="FS3" i="265"/>
  <c r="FW144" i="273"/>
  <c r="FW38" i="273"/>
  <c r="FX39" i="273" s="1"/>
  <c r="FX41" i="273" s="1"/>
  <c r="FW49" i="280"/>
  <c r="FW76" i="288"/>
  <c r="FW77" i="288" s="1"/>
  <c r="FW79" i="288" s="1"/>
  <c r="CR43" i="282"/>
  <c r="CR30" i="282"/>
  <c r="CR31" i="282" s="1"/>
  <c r="CS28" i="282" s="1"/>
  <c r="FY127" i="273" l="1"/>
  <c r="FY128" i="273" s="1"/>
  <c r="FY21" i="289" s="1"/>
  <c r="FY2" i="289"/>
  <c r="FX48" i="278"/>
  <c r="FX69" i="278"/>
  <c r="FW43" i="278"/>
  <c r="FW83" i="278"/>
  <c r="FW74" i="278"/>
  <c r="FW70" i="278"/>
  <c r="BR84" i="278"/>
  <c r="BR85" i="278" s="1"/>
  <c r="FV71" i="278"/>
  <c r="FV75" i="278" s="1"/>
  <c r="FU54" i="278"/>
  <c r="BR30" i="265"/>
  <c r="BR63" i="278"/>
  <c r="BR64" i="278" s="1"/>
  <c r="FW71" i="278"/>
  <c r="FW75" i="278" s="1"/>
  <c r="FW62" i="278"/>
  <c r="FW53" i="278"/>
  <c r="FW49" i="278"/>
  <c r="FW50" i="278" s="1"/>
  <c r="FV62" i="278"/>
  <c r="FV53" i="278"/>
  <c r="FV49" i="278"/>
  <c r="FV50" i="278" s="1"/>
  <c r="FU157" i="273"/>
  <c r="FT50" i="288"/>
  <c r="FT51" i="288" s="1"/>
  <c r="FT54" i="288" s="1"/>
  <c r="FT57" i="288" s="1"/>
  <c r="FT64" i="288" s="1"/>
  <c r="FV29" i="280"/>
  <c r="FW85" i="280"/>
  <c r="FW25" i="280"/>
  <c r="FW26" i="280" s="1"/>
  <c r="FW29" i="280" s="1"/>
  <c r="FW20" i="275"/>
  <c r="FX17" i="275" s="1"/>
  <c r="CS19" i="282"/>
  <c r="CS21" i="282" s="1"/>
  <c r="FX144" i="273"/>
  <c r="FX38" i="273"/>
  <c r="FY39" i="273" s="1"/>
  <c r="FY41" i="273" s="1"/>
  <c r="FX100" i="273"/>
  <c r="FY101" i="273" s="1"/>
  <c r="FY59" i="273" s="1"/>
  <c r="FX20" i="282"/>
  <c r="FX15" i="286"/>
  <c r="FX81" i="280"/>
  <c r="FX82" i="280" s="1"/>
  <c r="FX106" i="280"/>
  <c r="FX107" i="280" s="1"/>
  <c r="FX109" i="280" s="1"/>
  <c r="FX156" i="273"/>
  <c r="FU59" i="265"/>
  <c r="FU60" i="265" s="1"/>
  <c r="FV20" i="285"/>
  <c r="FV23" i="285" s="1"/>
  <c r="FV19" i="278"/>
  <c r="FW140" i="273"/>
  <c r="FU66" i="273"/>
  <c r="FU67" i="273" s="1"/>
  <c r="FU3" i="289" s="1"/>
  <c r="FV60" i="273"/>
  <c r="FV9" i="265"/>
  <c r="FV11" i="265" s="1"/>
  <c r="FV11" i="278"/>
  <c r="FW146" i="273"/>
  <c r="FW10" i="265"/>
  <c r="FU42" i="282"/>
  <c r="FU14" i="265"/>
  <c r="FX52" i="273"/>
  <c r="FX42" i="273"/>
  <c r="FX4" i="289" s="1"/>
  <c r="FX22" i="285"/>
  <c r="FX13" i="285"/>
  <c r="FX13" i="265" s="1"/>
  <c r="FX56" i="288"/>
  <c r="FX33" i="278"/>
  <c r="FX155" i="273"/>
  <c r="FX12" i="278"/>
  <c r="FX13" i="278" s="1"/>
  <c r="FX25" i="278" s="1"/>
  <c r="FX134" i="273"/>
  <c r="FX41" i="278"/>
  <c r="FX42" i="278" s="1"/>
  <c r="FX139" i="273"/>
  <c r="FX20" i="278"/>
  <c r="FX21" i="278" s="1"/>
  <c r="FX26" i="278" s="1"/>
  <c r="FX145" i="273"/>
  <c r="FX49" i="280"/>
  <c r="FX76" i="288"/>
  <c r="FX77" i="288" s="1"/>
  <c r="FX79" i="288" s="1"/>
  <c r="FW4" i="278"/>
  <c r="FW4" i="275"/>
  <c r="FW4" i="280"/>
  <c r="FW4" i="288"/>
  <c r="FW4" i="282"/>
  <c r="FW4" i="273"/>
  <c r="FW4" i="265"/>
  <c r="FW4" i="286"/>
  <c r="FW4" i="285"/>
  <c r="FX76" i="273"/>
  <c r="FT3" i="285"/>
  <c r="FT3" i="265"/>
  <c r="FT3" i="282"/>
  <c r="FT3" i="288"/>
  <c r="FT3" i="278"/>
  <c r="FT3" i="280"/>
  <c r="FT3" i="286"/>
  <c r="FT50" i="273"/>
  <c r="FT3" i="275"/>
  <c r="FT3" i="273"/>
  <c r="FY96" i="273"/>
  <c r="FY97" i="273" s="1"/>
  <c r="FY90" i="273"/>
  <c r="FY91" i="273" s="1"/>
  <c r="FY2" i="288"/>
  <c r="FY2" i="273"/>
  <c r="FY152" i="273"/>
  <c r="FY153" i="273" s="1"/>
  <c r="FY18" i="288"/>
  <c r="FY32" i="273"/>
  <c r="FY33" i="273" s="1"/>
  <c r="FY2" i="265"/>
  <c r="FY2" i="285"/>
  <c r="FY2" i="278"/>
  <c r="FY122" i="273"/>
  <c r="FY123" i="273" s="1"/>
  <c r="FY17" i="280" s="1"/>
  <c r="FY42" i="288"/>
  <c r="FY2" i="286"/>
  <c r="FY2" i="282"/>
  <c r="FY111" i="273"/>
  <c r="FY112" i="273" s="1"/>
  <c r="FY11" i="285" s="1"/>
  <c r="FY12" i="285" s="1"/>
  <c r="FY75" i="273"/>
  <c r="FY2" i="275"/>
  <c r="FY2" i="280"/>
  <c r="GB5" i="275"/>
  <c r="GB5" i="286"/>
  <c r="GB5" i="273"/>
  <c r="GC10" i="273"/>
  <c r="GB5" i="278"/>
  <c r="GB5" i="288"/>
  <c r="GB5" i="285"/>
  <c r="GB5" i="282"/>
  <c r="GB5" i="265"/>
  <c r="GB13" i="273"/>
  <c r="GB14" i="273" s="1"/>
  <c r="GB5" i="280"/>
  <c r="GA12" i="288"/>
  <c r="GA37" i="273"/>
  <c r="GA47" i="273"/>
  <c r="GA48" i="273" s="1"/>
  <c r="GA51" i="273" s="1"/>
  <c r="GA37" i="288"/>
  <c r="GA19" i="273"/>
  <c r="GA20" i="273" s="1"/>
  <c r="GA56" i="273"/>
  <c r="FW9" i="265"/>
  <c r="FW135" i="273"/>
  <c r="FV138" i="273"/>
  <c r="FZ24" i="273"/>
  <c r="FZ25" i="273" s="1"/>
  <c r="FZ151" i="273"/>
  <c r="FX80" i="278" l="1"/>
  <c r="FX12" i="289"/>
  <c r="FX13" i="289" s="1"/>
  <c r="FX20" i="289" s="1"/>
  <c r="FY40" i="278" s="1"/>
  <c r="FZ127" i="273"/>
  <c r="FZ128" i="273" s="1"/>
  <c r="FZ21" i="289" s="1"/>
  <c r="FZ2" i="289"/>
  <c r="FY48" i="278"/>
  <c r="FY69" i="278"/>
  <c r="FX43" i="278"/>
  <c r="FX10" i="265" s="1"/>
  <c r="FX83" i="278"/>
  <c r="FX74" i="278"/>
  <c r="FX70" i="278"/>
  <c r="BS82" i="278"/>
  <c r="BS73" i="278" s="1"/>
  <c r="BR69" i="265"/>
  <c r="FV54" i="278"/>
  <c r="BR64" i="265"/>
  <c r="BS61" i="278"/>
  <c r="FW54" i="278"/>
  <c r="FX24" i="280"/>
  <c r="FX59" i="278"/>
  <c r="FV157" i="273"/>
  <c r="FU50" i="288"/>
  <c r="FU51" i="288" s="1"/>
  <c r="FU54" i="288" s="1"/>
  <c r="FU57" i="288" s="1"/>
  <c r="FU64" i="288" s="1"/>
  <c r="FX85" i="280"/>
  <c r="FX25" i="280"/>
  <c r="FZ75" i="273"/>
  <c r="FZ96" i="273"/>
  <c r="FZ97" i="273" s="1"/>
  <c r="FZ2" i="288"/>
  <c r="FZ2" i="273"/>
  <c r="FZ122" i="273"/>
  <c r="FZ123" i="273" s="1"/>
  <c r="FZ17" i="280" s="1"/>
  <c r="FZ152" i="273"/>
  <c r="FZ153" i="273" s="1"/>
  <c r="FZ18" i="288"/>
  <c r="FZ2" i="275"/>
  <c r="FZ2" i="282"/>
  <c r="FZ42" i="288"/>
  <c r="FZ2" i="286"/>
  <c r="FZ2" i="278"/>
  <c r="FZ90" i="273"/>
  <c r="FZ91" i="273" s="1"/>
  <c r="FZ111" i="273"/>
  <c r="FZ112" i="273" s="1"/>
  <c r="FZ11" i="285" s="1"/>
  <c r="FZ12" i="285" s="1"/>
  <c r="FZ32" i="273"/>
  <c r="FZ33" i="273" s="1"/>
  <c r="FZ2" i="265"/>
  <c r="FZ2" i="285"/>
  <c r="FZ2" i="280"/>
  <c r="FW138" i="273"/>
  <c r="FX135" i="273"/>
  <c r="FY13" i="285"/>
  <c r="FY13" i="265" s="1"/>
  <c r="FY22" i="285"/>
  <c r="FY49" i="280"/>
  <c r="FY76" i="288"/>
  <c r="FY77" i="288" s="1"/>
  <c r="FY79" i="288" s="1"/>
  <c r="FY38" i="273"/>
  <c r="FZ39" i="273" s="1"/>
  <c r="FZ41" i="273" s="1"/>
  <c r="FY144" i="273"/>
  <c r="FY81" i="280"/>
  <c r="FY82" i="280" s="1"/>
  <c r="FY106" i="280"/>
  <c r="FY107" i="280" s="1"/>
  <c r="FY109" i="280" s="1"/>
  <c r="FY156" i="273"/>
  <c r="FY56" i="288"/>
  <c r="FY20" i="278"/>
  <c r="FY21" i="278" s="1"/>
  <c r="FY26" i="278" s="1"/>
  <c r="FY134" i="273"/>
  <c r="FY41" i="278"/>
  <c r="FY155" i="273"/>
  <c r="FY12" i="278"/>
  <c r="FY13" i="278" s="1"/>
  <c r="FY25" i="278" s="1"/>
  <c r="FY27" i="278" s="1"/>
  <c r="FY32" i="278" s="1"/>
  <c r="FY139" i="273"/>
  <c r="FY33" i="278"/>
  <c r="FY145" i="273"/>
  <c r="FX138" i="280"/>
  <c r="FX67" i="280"/>
  <c r="FX61" i="288"/>
  <c r="FX20" i="286"/>
  <c r="FX79" i="273"/>
  <c r="FY80" i="273" s="1"/>
  <c r="FY58" i="273" s="1"/>
  <c r="FX26" i="282"/>
  <c r="FX38" i="288"/>
  <c r="FX43" i="286"/>
  <c r="FX57" i="273"/>
  <c r="FX84" i="282"/>
  <c r="FX32" i="286"/>
  <c r="FX15" i="275"/>
  <c r="FX20" i="275" s="1"/>
  <c r="FY17" i="275" s="1"/>
  <c r="FX73" i="282"/>
  <c r="FX55" i="288"/>
  <c r="FX13" i="288"/>
  <c r="FX18" i="285"/>
  <c r="FW11" i="278"/>
  <c r="FX146" i="273"/>
  <c r="FU3" i="278"/>
  <c r="FU3" i="282"/>
  <c r="FU3" i="265"/>
  <c r="FU3" i="286"/>
  <c r="FU3" i="285"/>
  <c r="FU3" i="288"/>
  <c r="FU3" i="280"/>
  <c r="FU3" i="273"/>
  <c r="FU3" i="275"/>
  <c r="FU50" i="273"/>
  <c r="CS30" i="282"/>
  <c r="CS31" i="282" s="1"/>
  <c r="CT28" i="282" s="1"/>
  <c r="CS43" i="282"/>
  <c r="FW11" i="265"/>
  <c r="GA24" i="273"/>
  <c r="GA25" i="273" s="1"/>
  <c r="GA151" i="273"/>
  <c r="GB37" i="288"/>
  <c r="GB19" i="273"/>
  <c r="GB20" i="273" s="1"/>
  <c r="GB56" i="273"/>
  <c r="GB37" i="273"/>
  <c r="GB47" i="273"/>
  <c r="GB48" i="273" s="1"/>
  <c r="GB51" i="273" s="1"/>
  <c r="GB12" i="288"/>
  <c r="GC5" i="288"/>
  <c r="GC5" i="280"/>
  <c r="GD10" i="273"/>
  <c r="GC5" i="282"/>
  <c r="GC13" i="273"/>
  <c r="GC14" i="273" s="1"/>
  <c r="GC5" i="278"/>
  <c r="GC5" i="275"/>
  <c r="GC5" i="286"/>
  <c r="GC5" i="285"/>
  <c r="GC5" i="273"/>
  <c r="GC5" i="265"/>
  <c r="FY20" i="282"/>
  <c r="FY100" i="273"/>
  <c r="FZ101" i="273" s="1"/>
  <c r="FZ59" i="273" s="1"/>
  <c r="FY15" i="286"/>
  <c r="FX27" i="278"/>
  <c r="FX32" i="278" s="1"/>
  <c r="FX34" i="278" s="1"/>
  <c r="FX4" i="265"/>
  <c r="FX4" i="288"/>
  <c r="FX4" i="273"/>
  <c r="FX4" i="285"/>
  <c r="FX4" i="280"/>
  <c r="FX4" i="282"/>
  <c r="FX4" i="286"/>
  <c r="FX4" i="275"/>
  <c r="FX4" i="278"/>
  <c r="FV14" i="265"/>
  <c r="FV42" i="282"/>
  <c r="FV66" i="273"/>
  <c r="FV67" i="273" s="1"/>
  <c r="FV3" i="289" s="1"/>
  <c r="FW60" i="273"/>
  <c r="FW19" i="278"/>
  <c r="FX140" i="273"/>
  <c r="FV59" i="265"/>
  <c r="FV60" i="265" s="1"/>
  <c r="FW20" i="285"/>
  <c r="FW23" i="285" s="1"/>
  <c r="FY42" i="273"/>
  <c r="FY4" i="289" s="1"/>
  <c r="FY52" i="273"/>
  <c r="FY76" i="273"/>
  <c r="FY42" i="278" l="1"/>
  <c r="FY83" i="278" s="1"/>
  <c r="GA40" i="278"/>
  <c r="FZ40" i="278"/>
  <c r="GA127" i="273"/>
  <c r="GA128" i="273" s="1"/>
  <c r="GA21" i="289" s="1"/>
  <c r="GB40" i="278" s="1"/>
  <c r="GA2" i="289"/>
  <c r="FY80" i="278"/>
  <c r="FY12" i="289"/>
  <c r="FY13" i="289" s="1"/>
  <c r="FY20" i="289" s="1"/>
  <c r="FX26" i="280"/>
  <c r="FX29" i="280" s="1"/>
  <c r="FZ48" i="278"/>
  <c r="FZ69" i="278"/>
  <c r="FY43" i="278"/>
  <c r="FY10" i="265" s="1"/>
  <c r="FY74" i="278"/>
  <c r="BS52" i="278"/>
  <c r="BS55" i="278" s="1"/>
  <c r="BS76" i="278"/>
  <c r="BS77" i="278" s="1"/>
  <c r="BS31" i="265" s="1"/>
  <c r="FX71" i="278"/>
  <c r="FX75" i="278" s="1"/>
  <c r="FY24" i="280"/>
  <c r="FY59" i="278"/>
  <c r="FX62" i="278"/>
  <c r="FX49" i="278"/>
  <c r="FX50" i="278" s="1"/>
  <c r="FX53" i="278"/>
  <c r="FV50" i="288"/>
  <c r="FV51" i="288" s="1"/>
  <c r="FV54" i="288" s="1"/>
  <c r="FV57" i="288" s="1"/>
  <c r="FV64" i="288" s="1"/>
  <c r="FW157" i="273"/>
  <c r="FY85" i="280"/>
  <c r="FY25" i="280"/>
  <c r="FY26" i="280" s="1"/>
  <c r="FY29" i="280" s="1"/>
  <c r="FY138" i="280"/>
  <c r="FY67" i="280"/>
  <c r="FY61" i="288"/>
  <c r="FY43" i="286"/>
  <c r="FY79" i="273"/>
  <c r="FZ80" i="273" s="1"/>
  <c r="FZ58" i="273" s="1"/>
  <c r="FY26" i="282"/>
  <c r="FY38" i="288"/>
  <c r="FY20" i="286"/>
  <c r="FY84" i="282"/>
  <c r="FY13" i="288"/>
  <c r="FY18" i="285"/>
  <c r="FY73" i="282"/>
  <c r="FY55" i="288"/>
  <c r="FY32" i="286"/>
  <c r="FY57" i="273"/>
  <c r="FY15" i="275"/>
  <c r="FY20" i="275" s="1"/>
  <c r="FZ17" i="275" s="1"/>
  <c r="FY4" i="286"/>
  <c r="FY4" i="278"/>
  <c r="FY4" i="275"/>
  <c r="FY4" i="282"/>
  <c r="FY4" i="288"/>
  <c r="FY4" i="273"/>
  <c r="FY4" i="265"/>
  <c r="FY4" i="285"/>
  <c r="FY4" i="280"/>
  <c r="FW59" i="265"/>
  <c r="FW60" i="265" s="1"/>
  <c r="FX20" i="285"/>
  <c r="FX23" i="285" s="1"/>
  <c r="FV3" i="265"/>
  <c r="FV3" i="282"/>
  <c r="FV3" i="285"/>
  <c r="FV3" i="288"/>
  <c r="FV3" i="280"/>
  <c r="FV3" i="286"/>
  <c r="FV3" i="278"/>
  <c r="FV3" i="273"/>
  <c r="FV50" i="273"/>
  <c r="FV3" i="275"/>
  <c r="FX9" i="265"/>
  <c r="FX11" i="265" s="1"/>
  <c r="GC37" i="273"/>
  <c r="GC47" i="273"/>
  <c r="GC48" i="273" s="1"/>
  <c r="GC51" i="273" s="1"/>
  <c r="GC12" i="288"/>
  <c r="GC37" i="288"/>
  <c r="GC19" i="273"/>
  <c r="GC20" i="273" s="1"/>
  <c r="GC56" i="273"/>
  <c r="GE10" i="273"/>
  <c r="GD5" i="285"/>
  <c r="GD13" i="273"/>
  <c r="GD14" i="273" s="1"/>
  <c r="GD5" i="288"/>
  <c r="GD5" i="286"/>
  <c r="GD5" i="273"/>
  <c r="GD5" i="265"/>
  <c r="GD5" i="275"/>
  <c r="GD5" i="280"/>
  <c r="GD5" i="278"/>
  <c r="GD5" i="282"/>
  <c r="FW42" i="282"/>
  <c r="FW14" i="265"/>
  <c r="FY146" i="273"/>
  <c r="FX11" i="278"/>
  <c r="FZ38" i="273"/>
  <c r="GA39" i="273" s="1"/>
  <c r="GA41" i="273" s="1"/>
  <c r="FZ144" i="273"/>
  <c r="FZ100" i="273"/>
  <c r="GA101" i="273" s="1"/>
  <c r="GA59" i="273" s="1"/>
  <c r="FZ15" i="286"/>
  <c r="FZ20" i="282"/>
  <c r="FZ49" i="280"/>
  <c r="FZ76" i="288"/>
  <c r="FZ77" i="288" s="1"/>
  <c r="FZ79" i="288" s="1"/>
  <c r="FX19" i="278"/>
  <c r="FY140" i="273"/>
  <c r="FX60" i="273"/>
  <c r="FW66" i="273"/>
  <c r="FW67" i="273" s="1"/>
  <c r="FW3" i="289" s="1"/>
  <c r="FZ76" i="273"/>
  <c r="GB24" i="273"/>
  <c r="GB25" i="273" s="1"/>
  <c r="GB151" i="273"/>
  <c r="GA122" i="273"/>
  <c r="GA123" i="273" s="1"/>
  <c r="GA17" i="280" s="1"/>
  <c r="GA42" i="288"/>
  <c r="GA111" i="273"/>
  <c r="GA112" i="273" s="1"/>
  <c r="GA11" i="285" s="1"/>
  <c r="GA12" i="285" s="1"/>
  <c r="GA75" i="273"/>
  <c r="GA2" i="280"/>
  <c r="GA2" i="285"/>
  <c r="GA152" i="273"/>
  <c r="GA153" i="273" s="1"/>
  <c r="GA96" i="273"/>
  <c r="GA97" i="273" s="1"/>
  <c r="GA90" i="273"/>
  <c r="GA91" i="273" s="1"/>
  <c r="GA2" i="282"/>
  <c r="GA2" i="275"/>
  <c r="GA18" i="288"/>
  <c r="GA32" i="273"/>
  <c r="GA33" i="273" s="1"/>
  <c r="GA2" i="265"/>
  <c r="GA2" i="288"/>
  <c r="GA2" i="273"/>
  <c r="GA2" i="278"/>
  <c r="GA2" i="286"/>
  <c r="CT19" i="282"/>
  <c r="CT21" i="282" s="1"/>
  <c r="FY34" i="278"/>
  <c r="FZ42" i="273"/>
  <c r="FZ4" i="289" s="1"/>
  <c r="FZ52" i="273"/>
  <c r="FX138" i="273"/>
  <c r="FY135" i="273"/>
  <c r="FZ13" i="285"/>
  <c r="FZ13" i="265" s="1"/>
  <c r="FZ22" i="285"/>
  <c r="FZ81" i="280"/>
  <c r="FZ82" i="280" s="1"/>
  <c r="FZ106" i="280"/>
  <c r="FZ107" i="280" s="1"/>
  <c r="FZ109" i="280" s="1"/>
  <c r="FZ156" i="273"/>
  <c r="FZ155" i="273"/>
  <c r="FZ20" i="278"/>
  <c r="FZ21" i="278" s="1"/>
  <c r="FZ26" i="278" s="1"/>
  <c r="FZ145" i="273"/>
  <c r="FZ41" i="278"/>
  <c r="FZ139" i="273"/>
  <c r="FZ56" i="288"/>
  <c r="FZ12" i="278"/>
  <c r="FZ13" i="278" s="1"/>
  <c r="FZ25" i="278" s="1"/>
  <c r="FZ134" i="273"/>
  <c r="FZ33" i="278"/>
  <c r="FZ42" i="278" l="1"/>
  <c r="FZ83" i="278" s="1"/>
  <c r="FY70" i="278"/>
  <c r="FZ80" i="278"/>
  <c r="FZ12" i="289"/>
  <c r="FZ13" i="289" s="1"/>
  <c r="FZ20" i="289" s="1"/>
  <c r="GB127" i="273"/>
  <c r="GB128" i="273" s="1"/>
  <c r="GB21" i="289" s="1"/>
  <c r="GB2" i="289"/>
  <c r="FZ43" i="278"/>
  <c r="FZ10" i="265" s="1"/>
  <c r="FZ74" i="278"/>
  <c r="GA48" i="278"/>
  <c r="GA69" i="278"/>
  <c r="BS84" i="278"/>
  <c r="BS85" i="278" s="1"/>
  <c r="FY71" i="278"/>
  <c r="FY75" i="278" s="1"/>
  <c r="FX54" i="278"/>
  <c r="BS63" i="278"/>
  <c r="BS64" i="278" s="1"/>
  <c r="BS30" i="265"/>
  <c r="FZ24" i="280"/>
  <c r="FZ59" i="278"/>
  <c r="FY62" i="278"/>
  <c r="FY53" i="278"/>
  <c r="FY49" i="278"/>
  <c r="FY50" i="278" s="1"/>
  <c r="FW50" i="288"/>
  <c r="FW51" i="288" s="1"/>
  <c r="FW54" i="288" s="1"/>
  <c r="FW57" i="288" s="1"/>
  <c r="FW64" i="288" s="1"/>
  <c r="FX157" i="273"/>
  <c r="FZ85" i="280"/>
  <c r="FZ25" i="280"/>
  <c r="FZ26" i="280" s="1"/>
  <c r="FZ29" i="280" s="1"/>
  <c r="GA56" i="288"/>
  <c r="GA20" i="278"/>
  <c r="GA21" i="278" s="1"/>
  <c r="GA26" i="278" s="1"/>
  <c r="GA134" i="273"/>
  <c r="GA33" i="278"/>
  <c r="GA145" i="273"/>
  <c r="GA12" i="278"/>
  <c r="GA13" i="278" s="1"/>
  <c r="GA25" i="278" s="1"/>
  <c r="GA27" i="278" s="1"/>
  <c r="GA32" i="278" s="1"/>
  <c r="GA34" i="278" s="1"/>
  <c r="GA139" i="273"/>
  <c r="GA155" i="273"/>
  <c r="GA41" i="278"/>
  <c r="GA42" i="278" s="1"/>
  <c r="FZ67" i="280"/>
  <c r="FZ138" i="280"/>
  <c r="FZ26" i="282"/>
  <c r="FZ32" i="286"/>
  <c r="FZ15" i="275"/>
  <c r="FZ20" i="275" s="1"/>
  <c r="GA17" i="275" s="1"/>
  <c r="FZ55" i="288"/>
  <c r="FZ13" i="288"/>
  <c r="FZ18" i="285"/>
  <c r="FZ79" i="273"/>
  <c r="GA80" i="273" s="1"/>
  <c r="GA58" i="273" s="1"/>
  <c r="FZ73" i="282"/>
  <c r="FZ61" i="288"/>
  <c r="FZ20" i="286"/>
  <c r="FZ84" i="282"/>
  <c r="FZ38" i="288"/>
  <c r="FZ43" i="286"/>
  <c r="FZ57" i="273"/>
  <c r="FY60" i="273"/>
  <c r="FX66" i="273"/>
  <c r="FX67" i="273" s="1"/>
  <c r="FX3" i="289" s="1"/>
  <c r="GA76" i="273"/>
  <c r="FX59" i="265"/>
  <c r="FX60" i="265" s="1"/>
  <c r="FY20" i="285"/>
  <c r="FY23" i="285" s="1"/>
  <c r="FY11" i="278"/>
  <c r="FZ146" i="273"/>
  <c r="FX42" i="282"/>
  <c r="FX14" i="265"/>
  <c r="FZ4" i="288"/>
  <c r="FZ4" i="275"/>
  <c r="FZ4" i="265"/>
  <c r="FZ4" i="278"/>
  <c r="FZ4" i="273"/>
  <c r="FZ4" i="280"/>
  <c r="FZ4" i="286"/>
  <c r="FZ4" i="282"/>
  <c r="FZ4" i="285"/>
  <c r="FZ27" i="278"/>
  <c r="FZ32" i="278" s="1"/>
  <c r="FZ34" i="278" s="1"/>
  <c r="FY138" i="273"/>
  <c r="FZ135" i="273"/>
  <c r="FY9" i="265"/>
  <c r="FY11" i="265" s="1"/>
  <c r="CT43" i="282"/>
  <c r="CT30" i="282"/>
  <c r="CT31" i="282" s="1"/>
  <c r="CU28" i="282" s="1"/>
  <c r="GA144" i="273"/>
  <c r="GA38" i="273"/>
  <c r="GB39" i="273" s="1"/>
  <c r="GB41" i="273" s="1"/>
  <c r="GA100" i="273"/>
  <c r="GB101" i="273" s="1"/>
  <c r="GB59" i="273" s="1"/>
  <c r="GA15" i="286"/>
  <c r="GA20" i="282"/>
  <c r="GA81" i="280"/>
  <c r="GA82" i="280" s="1"/>
  <c r="GA106" i="280"/>
  <c r="GA107" i="280" s="1"/>
  <c r="GA109" i="280" s="1"/>
  <c r="GA156" i="273"/>
  <c r="GA13" i="285"/>
  <c r="GA13" i="265" s="1"/>
  <c r="GA22" i="285"/>
  <c r="GA49" i="280"/>
  <c r="GA76" i="288"/>
  <c r="GA77" i="288" s="1"/>
  <c r="GA79" i="288" s="1"/>
  <c r="GB42" i="288"/>
  <c r="GB96" i="273"/>
  <c r="GB97" i="273" s="1"/>
  <c r="GB2" i="288"/>
  <c r="GB2" i="273"/>
  <c r="GB122" i="273"/>
  <c r="GB123" i="273" s="1"/>
  <c r="GB17" i="280" s="1"/>
  <c r="GB152" i="273"/>
  <c r="GB153" i="273" s="1"/>
  <c r="GB18" i="288"/>
  <c r="GB2" i="275"/>
  <c r="GB2" i="280"/>
  <c r="GB75" i="273"/>
  <c r="GB76" i="273" s="1"/>
  <c r="GB2" i="286"/>
  <c r="GB2" i="282"/>
  <c r="GB90" i="273"/>
  <c r="GB91" i="273" s="1"/>
  <c r="GB111" i="273"/>
  <c r="GB112" i="273" s="1"/>
  <c r="GB11" i="285" s="1"/>
  <c r="GB12" i="285" s="1"/>
  <c r="GB32" i="273"/>
  <c r="GB33" i="273" s="1"/>
  <c r="GB2" i="265"/>
  <c r="GB2" i="285"/>
  <c r="GB2" i="278"/>
  <c r="FW3" i="280"/>
  <c r="FW3" i="285"/>
  <c r="FW3" i="278"/>
  <c r="FW50" i="273"/>
  <c r="FW3" i="282"/>
  <c r="FW3" i="286"/>
  <c r="FW3" i="275"/>
  <c r="FW3" i="288"/>
  <c r="FW3" i="273"/>
  <c r="FW3" i="265"/>
  <c r="FY19" i="278"/>
  <c r="FZ140" i="273"/>
  <c r="GA52" i="273"/>
  <c r="GA42" i="273"/>
  <c r="GA4" i="289" s="1"/>
  <c r="GD37" i="288"/>
  <c r="GD12" i="288"/>
  <c r="GD37" i="273"/>
  <c r="GD47" i="273"/>
  <c r="GD48" i="273" s="1"/>
  <c r="GD51" i="273" s="1"/>
  <c r="GD19" i="273"/>
  <c r="GD20" i="273" s="1"/>
  <c r="GD56" i="273"/>
  <c r="GE5" i="278"/>
  <c r="GE5" i="280"/>
  <c r="GE5" i="282"/>
  <c r="GE5" i="265"/>
  <c r="GE5" i="273"/>
  <c r="GE5" i="285"/>
  <c r="GF10" i="273"/>
  <c r="GE5" i="286"/>
  <c r="GE13" i="273"/>
  <c r="GE14" i="273" s="1"/>
  <c r="GE5" i="275"/>
  <c r="GE5" i="288"/>
  <c r="GC24" i="273"/>
  <c r="GC25" i="273" s="1"/>
  <c r="GC151" i="273"/>
  <c r="FZ70" i="278" l="1"/>
  <c r="FZ71" i="278" s="1"/>
  <c r="FZ75" i="278" s="1"/>
  <c r="GA80" i="278"/>
  <c r="GA12" i="289"/>
  <c r="GA13" i="289" s="1"/>
  <c r="GA20" i="289" s="1"/>
  <c r="GC127" i="273"/>
  <c r="GC128" i="273" s="1"/>
  <c r="GC21" i="289" s="1"/>
  <c r="GC2" i="289"/>
  <c r="GB80" i="278"/>
  <c r="GB12" i="289"/>
  <c r="GB13" i="289" s="1"/>
  <c r="GB20" i="289" s="1"/>
  <c r="GC40" i="278" s="1"/>
  <c r="BT82" i="278"/>
  <c r="BT73" i="278" s="1"/>
  <c r="BS69" i="265"/>
  <c r="GB48" i="278"/>
  <c r="GB69" i="278"/>
  <c r="GA43" i="278"/>
  <c r="GA10" i="265" s="1"/>
  <c r="GA83" i="278"/>
  <c r="GA74" i="278"/>
  <c r="GA70" i="278"/>
  <c r="GA71" i="278"/>
  <c r="GA75" i="278" s="1"/>
  <c r="FY54" i="278"/>
  <c r="BS64" i="265"/>
  <c r="BT61" i="278"/>
  <c r="GA24" i="280"/>
  <c r="GA59" i="278"/>
  <c r="GB24" i="280"/>
  <c r="GB59" i="278"/>
  <c r="FZ62" i="278"/>
  <c r="FZ53" i="278"/>
  <c r="FZ49" i="278"/>
  <c r="FZ50" i="278" s="1"/>
  <c r="GA62" i="278"/>
  <c r="GA53" i="278"/>
  <c r="GA49" i="278"/>
  <c r="GA50" i="278" s="1"/>
  <c r="FY157" i="273"/>
  <c r="FX50" i="288"/>
  <c r="FX51" i="288" s="1"/>
  <c r="FX54" i="288" s="1"/>
  <c r="FX57" i="288" s="1"/>
  <c r="FX64" i="288" s="1"/>
  <c r="GA85" i="280"/>
  <c r="GA25" i="280"/>
  <c r="GB138" i="280"/>
  <c r="GB67" i="280"/>
  <c r="GB26" i="282"/>
  <c r="GB38" i="288"/>
  <c r="GB20" i="286"/>
  <c r="GB73" i="282"/>
  <c r="GB61" i="288"/>
  <c r="GB43" i="286"/>
  <c r="GB57" i="273"/>
  <c r="GB79" i="273"/>
  <c r="GC80" i="273" s="1"/>
  <c r="GC58" i="273" s="1"/>
  <c r="GB55" i="288"/>
  <c r="GB32" i="286"/>
  <c r="GB15" i="275"/>
  <c r="GB84" i="282"/>
  <c r="GB13" i="288"/>
  <c r="GB18" i="285"/>
  <c r="GD151" i="273"/>
  <c r="GD24" i="273"/>
  <c r="GD25" i="273" s="1"/>
  <c r="FZ19" i="278"/>
  <c r="GA140" i="273"/>
  <c r="GB38" i="273"/>
  <c r="GC39" i="273" s="1"/>
  <c r="GC41" i="273" s="1"/>
  <c r="GB144" i="273"/>
  <c r="GB15" i="286"/>
  <c r="GB100" i="273"/>
  <c r="GC101" i="273" s="1"/>
  <c r="GC59" i="273" s="1"/>
  <c r="GB20" i="282"/>
  <c r="GB49" i="280"/>
  <c r="GB76" i="288"/>
  <c r="GB77" i="288" s="1"/>
  <c r="GB79" i="288" s="1"/>
  <c r="CU19" i="282"/>
  <c r="CU21" i="282" s="1"/>
  <c r="FY42" i="282"/>
  <c r="FY14" i="265"/>
  <c r="FZ138" i="273"/>
  <c r="GA135" i="273"/>
  <c r="FY59" i="265"/>
  <c r="FY60" i="265" s="1"/>
  <c r="FZ20" i="285"/>
  <c r="FZ23" i="285" s="1"/>
  <c r="GA146" i="273"/>
  <c r="FZ11" i="278"/>
  <c r="GA138" i="280"/>
  <c r="GA67" i="280"/>
  <c r="GA55" i="288"/>
  <c r="GA32" i="286"/>
  <c r="GA57" i="273"/>
  <c r="GA79" i="273"/>
  <c r="GB80" i="273" s="1"/>
  <c r="GB58" i="273" s="1"/>
  <c r="GA84" i="282"/>
  <c r="GA13" i="288"/>
  <c r="GA18" i="285"/>
  <c r="GA26" i="282"/>
  <c r="GA38" i="288"/>
  <c r="GA20" i="286"/>
  <c r="GA73" i="282"/>
  <c r="GA61" i="288"/>
  <c r="GA43" i="286"/>
  <c r="GA15" i="275"/>
  <c r="GA20" i="275" s="1"/>
  <c r="GB17" i="275" s="1"/>
  <c r="FY66" i="273"/>
  <c r="FY67" i="273" s="1"/>
  <c r="FY3" i="289" s="1"/>
  <c r="FZ60" i="273"/>
  <c r="GA9" i="265"/>
  <c r="GE19" i="273"/>
  <c r="GE20" i="273" s="1"/>
  <c r="GE37" i="273"/>
  <c r="GE56" i="273"/>
  <c r="GE37" i="288"/>
  <c r="GE47" i="273"/>
  <c r="GE48" i="273" s="1"/>
  <c r="GE51" i="273" s="1"/>
  <c r="GE12" i="288"/>
  <c r="GF5" i="273"/>
  <c r="GG10" i="273"/>
  <c r="GF5" i="286"/>
  <c r="GF13" i="273"/>
  <c r="GF14" i="273" s="1"/>
  <c r="GF5" i="282"/>
  <c r="GF5" i="285"/>
  <c r="GF5" i="265"/>
  <c r="GF5" i="288"/>
  <c r="GF5" i="278"/>
  <c r="GF5" i="280"/>
  <c r="GF5" i="275"/>
  <c r="GC152" i="273"/>
  <c r="GC153" i="273" s="1"/>
  <c r="GC96" i="273"/>
  <c r="GC97" i="273" s="1"/>
  <c r="GC90" i="273"/>
  <c r="GC91" i="273" s="1"/>
  <c r="GC2" i="288"/>
  <c r="GC2" i="286"/>
  <c r="GC122" i="273"/>
  <c r="GC123" i="273" s="1"/>
  <c r="GC17" i="280" s="1"/>
  <c r="GC42" i="288"/>
  <c r="GC111" i="273"/>
  <c r="GC112" i="273" s="1"/>
  <c r="GC11" i="285" s="1"/>
  <c r="GC12" i="285" s="1"/>
  <c r="GC75" i="273"/>
  <c r="GC76" i="273" s="1"/>
  <c r="GC2" i="282"/>
  <c r="GC2" i="273"/>
  <c r="GC2" i="280"/>
  <c r="GC2" i="275"/>
  <c r="GC18" i="288"/>
  <c r="GC32" i="273"/>
  <c r="GC33" i="273" s="1"/>
  <c r="GC2" i="265"/>
  <c r="GC2" i="278"/>
  <c r="GC2" i="285"/>
  <c r="GA4" i="286"/>
  <c r="GA4" i="278"/>
  <c r="GA4" i="275"/>
  <c r="GA4" i="282"/>
  <c r="GA4" i="265"/>
  <c r="GA4" i="273"/>
  <c r="GA4" i="280"/>
  <c r="GA4" i="285"/>
  <c r="GA4" i="288"/>
  <c r="GB13" i="285"/>
  <c r="GB13" i="265" s="1"/>
  <c r="GB22" i="285"/>
  <c r="GB81" i="280"/>
  <c r="GB82" i="280" s="1"/>
  <c r="GB106" i="280"/>
  <c r="GB107" i="280" s="1"/>
  <c r="GB109" i="280" s="1"/>
  <c r="GB156" i="273"/>
  <c r="GB155" i="273"/>
  <c r="GB20" i="278"/>
  <c r="GB21" i="278" s="1"/>
  <c r="GB26" i="278" s="1"/>
  <c r="GB145" i="273"/>
  <c r="GB41" i="278"/>
  <c r="GB42" i="278" s="1"/>
  <c r="GB139" i="273"/>
  <c r="GB56" i="288"/>
  <c r="GB12" i="278"/>
  <c r="GB13" i="278" s="1"/>
  <c r="GB25" i="278" s="1"/>
  <c r="GB134" i="273"/>
  <c r="GB33" i="278"/>
  <c r="GB42" i="273"/>
  <c r="GB4" i="289" s="1"/>
  <c r="GB52" i="273"/>
  <c r="FZ9" i="265"/>
  <c r="FZ11" i="265" s="1"/>
  <c r="FX3" i="282"/>
  <c r="FX3" i="278"/>
  <c r="FX3" i="275"/>
  <c r="FX3" i="280"/>
  <c r="FX3" i="286"/>
  <c r="FX3" i="265"/>
  <c r="FX3" i="273"/>
  <c r="FX50" i="273"/>
  <c r="FX3" i="285"/>
  <c r="FX3" i="288"/>
  <c r="GD40" i="278" l="1"/>
  <c r="GD127" i="273"/>
  <c r="GD128" i="273" s="1"/>
  <c r="GD21" i="289" s="1"/>
  <c r="GE40" i="278" s="1"/>
  <c r="GD2" i="289"/>
  <c r="GC80" i="278"/>
  <c r="GC12" i="289"/>
  <c r="GC13" i="289" s="1"/>
  <c r="GC20" i="289" s="1"/>
  <c r="GC48" i="278"/>
  <c r="GC69" i="278"/>
  <c r="GB43" i="278"/>
  <c r="GB10" i="265" s="1"/>
  <c r="GB83" i="278"/>
  <c r="GB74" i="278"/>
  <c r="GB70" i="278"/>
  <c r="GA26" i="280"/>
  <c r="GA29" i="280" s="1"/>
  <c r="GA54" i="278"/>
  <c r="FZ54" i="278"/>
  <c r="BT76" i="278"/>
  <c r="BT77" i="278" s="1"/>
  <c r="BT31" i="265" s="1"/>
  <c r="BT52" i="278"/>
  <c r="BT55" i="278" s="1"/>
  <c r="GC24" i="280"/>
  <c r="GC59" i="278"/>
  <c r="FZ157" i="273"/>
  <c r="FY50" i="288"/>
  <c r="FY51" i="288" s="1"/>
  <c r="FY54" i="288" s="1"/>
  <c r="FY57" i="288" s="1"/>
  <c r="FY64" i="288" s="1"/>
  <c r="GB85" i="280"/>
  <c r="GB25" i="280"/>
  <c r="GB26" i="280" s="1"/>
  <c r="GB29" i="280" s="1"/>
  <c r="GB27" i="278"/>
  <c r="GB32" i="278" s="1"/>
  <c r="GB34" i="278" s="1"/>
  <c r="GC49" i="280"/>
  <c r="GC76" i="288"/>
  <c r="GC77" i="288" s="1"/>
  <c r="GC79" i="288" s="1"/>
  <c r="FY3" i="265"/>
  <c r="FY3" i="285"/>
  <c r="FY3" i="273"/>
  <c r="FY3" i="286"/>
  <c r="FY3" i="278"/>
  <c r="FY3" i="288"/>
  <c r="FY50" i="273"/>
  <c r="FY3" i="282"/>
  <c r="FY3" i="280"/>
  <c r="FY3" i="275"/>
  <c r="GA11" i="278"/>
  <c r="GB146" i="273"/>
  <c r="FZ14" i="265"/>
  <c r="FZ42" i="282"/>
  <c r="GB4" i="282"/>
  <c r="GB4" i="285"/>
  <c r="GB4" i="275"/>
  <c r="GB4" i="288"/>
  <c r="GB4" i="265"/>
  <c r="GB4" i="278"/>
  <c r="GB4" i="273"/>
  <c r="GB4" i="280"/>
  <c r="GB4" i="286"/>
  <c r="GC38" i="273"/>
  <c r="GD39" i="273" s="1"/>
  <c r="GD41" i="273" s="1"/>
  <c r="GC144" i="273"/>
  <c r="GC20" i="282"/>
  <c r="GC100" i="273"/>
  <c r="GD101" i="273" s="1"/>
  <c r="GD59" i="273" s="1"/>
  <c r="GC15" i="286"/>
  <c r="GC81" i="280"/>
  <c r="GC82" i="280" s="1"/>
  <c r="GC106" i="280"/>
  <c r="GC107" i="280" s="1"/>
  <c r="GC109" i="280" s="1"/>
  <c r="GC156" i="273"/>
  <c r="GF37" i="288"/>
  <c r="GF12" i="288"/>
  <c r="GF37" i="273"/>
  <c r="GF47" i="273"/>
  <c r="GF48" i="273" s="1"/>
  <c r="GF51" i="273" s="1"/>
  <c r="GF19" i="273"/>
  <c r="GF20" i="273" s="1"/>
  <c r="GF56" i="273"/>
  <c r="GG5" i="282"/>
  <c r="GG5" i="265"/>
  <c r="GG5" i="275"/>
  <c r="GG5" i="280"/>
  <c r="GG5" i="285"/>
  <c r="GG5" i="273"/>
  <c r="GH10" i="273"/>
  <c r="GG5" i="278"/>
  <c r="GG13" i="273"/>
  <c r="GG14" i="273" s="1"/>
  <c r="GG5" i="286"/>
  <c r="GG5" i="288"/>
  <c r="GA11" i="265"/>
  <c r="FZ66" i="273"/>
  <c r="FZ67" i="273" s="1"/>
  <c r="FZ3" i="289" s="1"/>
  <c r="GA60" i="273"/>
  <c r="GA138" i="273"/>
  <c r="GB135" i="273"/>
  <c r="CU43" i="282"/>
  <c r="CU30" i="282"/>
  <c r="CU31" i="282" s="1"/>
  <c r="CV28" i="282" s="1"/>
  <c r="GC52" i="273"/>
  <c r="GC42" i="273"/>
  <c r="GC4" i="289" s="1"/>
  <c r="GA19" i="278"/>
  <c r="GB140" i="273"/>
  <c r="GD122" i="273"/>
  <c r="GD123" i="273" s="1"/>
  <c r="GD17" i="280" s="1"/>
  <c r="GD152" i="273"/>
  <c r="GD153" i="273" s="1"/>
  <c r="GD75" i="273"/>
  <c r="GD96" i="273"/>
  <c r="GD97" i="273" s="1"/>
  <c r="GD2" i="288"/>
  <c r="GD2" i="273"/>
  <c r="GD42" i="288"/>
  <c r="GD90" i="273"/>
  <c r="GD91" i="273" s="1"/>
  <c r="GD111" i="273"/>
  <c r="GD112" i="273" s="1"/>
  <c r="GD11" i="285" s="1"/>
  <c r="GD12" i="285" s="1"/>
  <c r="GD32" i="273"/>
  <c r="GD33" i="273" s="1"/>
  <c r="GD2" i="265"/>
  <c r="GD2" i="285"/>
  <c r="GD2" i="278"/>
  <c r="GD2" i="286"/>
  <c r="GD2" i="282"/>
  <c r="GD18" i="288"/>
  <c r="GD2" i="275"/>
  <c r="GD2" i="280"/>
  <c r="GC138" i="280"/>
  <c r="GC67" i="280"/>
  <c r="GC73" i="282"/>
  <c r="GC55" i="288"/>
  <c r="GC13" i="288"/>
  <c r="GC18" i="285"/>
  <c r="GC84" i="282"/>
  <c r="GC32" i="286"/>
  <c r="GC57" i="273"/>
  <c r="GC26" i="282"/>
  <c r="GC38" i="288"/>
  <c r="GC43" i="286"/>
  <c r="GC15" i="275"/>
  <c r="GC61" i="288"/>
  <c r="GC20" i="286"/>
  <c r="GC79" i="273"/>
  <c r="GD80" i="273" s="1"/>
  <c r="GD58" i="273" s="1"/>
  <c r="GC13" i="285"/>
  <c r="GC13" i="265" s="1"/>
  <c r="GC22" i="285"/>
  <c r="GC155" i="273"/>
  <c r="GC20" i="278"/>
  <c r="GC21" i="278" s="1"/>
  <c r="GC26" i="278" s="1"/>
  <c r="GC134" i="273"/>
  <c r="GC33" i="278"/>
  <c r="GC145" i="273"/>
  <c r="GC12" i="278"/>
  <c r="GC13" i="278" s="1"/>
  <c r="GC25" i="278" s="1"/>
  <c r="GC139" i="273"/>
  <c r="GC56" i="288"/>
  <c r="GC41" i="278"/>
  <c r="GC42" i="278" s="1"/>
  <c r="GE151" i="273"/>
  <c r="GE24" i="273"/>
  <c r="GE25" i="273" s="1"/>
  <c r="FZ59" i="265"/>
  <c r="FZ60" i="265" s="1"/>
  <c r="GA20" i="285"/>
  <c r="GA23" i="285" s="1"/>
  <c r="GB20" i="275"/>
  <c r="GC17" i="275" s="1"/>
  <c r="GE127" i="273" l="1"/>
  <c r="GE128" i="273" s="1"/>
  <c r="GE21" i="289" s="1"/>
  <c r="GF40" i="278" s="1"/>
  <c r="GE2" i="289"/>
  <c r="GC43" i="278"/>
  <c r="GC10" i="265" s="1"/>
  <c r="GC83" i="278"/>
  <c r="GC74" i="278"/>
  <c r="GC70" i="278"/>
  <c r="GD48" i="278"/>
  <c r="GD69" i="278"/>
  <c r="BT84" i="278"/>
  <c r="BT85" i="278" s="1"/>
  <c r="BT30" i="265"/>
  <c r="BT63" i="278"/>
  <c r="BT64" i="278" s="1"/>
  <c r="GB71" i="278"/>
  <c r="GB75" i="278" s="1"/>
  <c r="GB9" i="265"/>
  <c r="GB11" i="265" s="1"/>
  <c r="GB62" i="278"/>
  <c r="GB49" i="278"/>
  <c r="GB50" i="278" s="1"/>
  <c r="GB53" i="278"/>
  <c r="FZ50" i="288"/>
  <c r="FZ51" i="288" s="1"/>
  <c r="FZ54" i="288" s="1"/>
  <c r="FZ57" i="288" s="1"/>
  <c r="FZ64" i="288" s="1"/>
  <c r="GA157" i="273"/>
  <c r="GC27" i="278"/>
  <c r="GC32" i="278" s="1"/>
  <c r="GC34" i="278" s="1"/>
  <c r="GC85" i="280"/>
  <c r="GC25" i="280"/>
  <c r="GC26" i="280" s="1"/>
  <c r="GC29" i="280" s="1"/>
  <c r="GE152" i="273"/>
  <c r="GE153" i="273" s="1"/>
  <c r="GE18" i="288"/>
  <c r="GE32" i="273"/>
  <c r="GE33" i="273" s="1"/>
  <c r="GE2" i="265"/>
  <c r="GE2" i="273"/>
  <c r="GE2" i="278"/>
  <c r="GE96" i="273"/>
  <c r="GE97" i="273" s="1"/>
  <c r="GE90" i="273"/>
  <c r="GE91" i="273" s="1"/>
  <c r="GE2" i="275"/>
  <c r="GE2" i="280"/>
  <c r="GE111" i="273"/>
  <c r="GE112" i="273" s="1"/>
  <c r="GE11" i="285" s="1"/>
  <c r="GE12" i="285" s="1"/>
  <c r="GE75" i="273"/>
  <c r="GE76" i="273" s="1"/>
  <c r="GE2" i="286"/>
  <c r="GE2" i="288"/>
  <c r="GE122" i="273"/>
  <c r="GE123" i="273" s="1"/>
  <c r="GE17" i="280" s="1"/>
  <c r="GE42" i="288"/>
  <c r="GE2" i="285"/>
  <c r="GE2" i="282"/>
  <c r="GC20" i="275"/>
  <c r="GD17" i="275" s="1"/>
  <c r="GD13" i="285"/>
  <c r="GD13" i="265" s="1"/>
  <c r="GD22" i="285"/>
  <c r="GD49" i="280"/>
  <c r="GD76" i="288"/>
  <c r="GD77" i="288" s="1"/>
  <c r="GD79" i="288" s="1"/>
  <c r="GC4" i="275"/>
  <c r="GC4" i="282"/>
  <c r="GC4" i="265"/>
  <c r="GC4" i="273"/>
  <c r="GC4" i="280"/>
  <c r="GC4" i="285"/>
  <c r="GC4" i="288"/>
  <c r="GC4" i="286"/>
  <c r="GC4" i="278"/>
  <c r="FZ3" i="280"/>
  <c r="FZ3" i="286"/>
  <c r="FZ50" i="273"/>
  <c r="FZ3" i="273"/>
  <c r="FZ3" i="275"/>
  <c r="FZ3" i="285"/>
  <c r="FZ3" i="265"/>
  <c r="FZ3" i="278"/>
  <c r="FZ3" i="282"/>
  <c r="FZ3" i="288"/>
  <c r="GD76" i="273"/>
  <c r="GD52" i="273"/>
  <c r="GD42" i="273"/>
  <c r="GD4" i="289" s="1"/>
  <c r="GC146" i="273"/>
  <c r="GB11" i="278"/>
  <c r="GA59" i="265"/>
  <c r="GA60" i="265" s="1"/>
  <c r="GB20" i="285"/>
  <c r="GB23" i="285" s="1"/>
  <c r="GD38" i="273"/>
  <c r="GE39" i="273" s="1"/>
  <c r="GE41" i="273" s="1"/>
  <c r="GD144" i="273"/>
  <c r="GD15" i="286"/>
  <c r="GD100" i="273"/>
  <c r="GE101" i="273" s="1"/>
  <c r="GE59" i="273" s="1"/>
  <c r="GD20" i="282"/>
  <c r="GD20" i="278"/>
  <c r="GD21" i="278" s="1"/>
  <c r="GD26" i="278" s="1"/>
  <c r="GD145" i="273"/>
  <c r="GD56" i="288"/>
  <c r="GD33" i="278"/>
  <c r="GD155" i="273"/>
  <c r="GD12" i="278"/>
  <c r="GD13" i="278" s="1"/>
  <c r="GD25" i="278" s="1"/>
  <c r="GD134" i="273"/>
  <c r="GD41" i="278"/>
  <c r="GD42" i="278" s="1"/>
  <c r="GD139" i="273"/>
  <c r="GD81" i="280"/>
  <c r="GD82" i="280" s="1"/>
  <c r="GD106" i="280"/>
  <c r="GD107" i="280" s="1"/>
  <c r="GD109" i="280" s="1"/>
  <c r="GD156" i="273"/>
  <c r="GB19" i="278"/>
  <c r="GC140" i="273"/>
  <c r="CV19" i="282"/>
  <c r="CV21" i="282" s="1"/>
  <c r="GB138" i="273"/>
  <c r="GC135" i="273"/>
  <c r="GA66" i="273"/>
  <c r="GA67" i="273" s="1"/>
  <c r="GA3" i="289" s="1"/>
  <c r="GB60" i="273"/>
  <c r="GA42" i="282"/>
  <c r="GA14" i="265"/>
  <c r="GG37" i="288"/>
  <c r="GG47" i="273"/>
  <c r="GG48" i="273" s="1"/>
  <c r="GG51" i="273" s="1"/>
  <c r="GG12" i="288"/>
  <c r="GG19" i="273"/>
  <c r="GG20" i="273" s="1"/>
  <c r="GG37" i="273"/>
  <c r="GG56" i="273"/>
  <c r="GH5" i="285"/>
  <c r="GH5" i="278"/>
  <c r="GH5" i="280"/>
  <c r="GH5" i="265"/>
  <c r="GH5" i="282"/>
  <c r="GH5" i="275"/>
  <c r="GH5" i="286"/>
  <c r="GI10" i="273"/>
  <c r="GH5" i="273"/>
  <c r="GH13" i="273"/>
  <c r="GH14" i="273" s="1"/>
  <c r="GH5" i="288"/>
  <c r="GF24" i="273"/>
  <c r="GF25" i="273" s="1"/>
  <c r="GF151" i="273"/>
  <c r="GF127" i="273" l="1"/>
  <c r="GF128" i="273" s="1"/>
  <c r="GF21" i="289" s="1"/>
  <c r="GF2" i="289"/>
  <c r="GD80" i="278"/>
  <c r="GD12" i="289"/>
  <c r="GD13" i="289" s="1"/>
  <c r="GD20" i="289" s="1"/>
  <c r="GE80" i="278"/>
  <c r="GE12" i="289"/>
  <c r="GE13" i="289" s="1"/>
  <c r="GE20" i="289" s="1"/>
  <c r="GE48" i="278"/>
  <c r="GE69" i="278"/>
  <c r="BU82" i="278"/>
  <c r="BU73" i="278" s="1"/>
  <c r="BT69" i="265"/>
  <c r="GD43" i="278"/>
  <c r="GD10" i="265" s="1"/>
  <c r="GD83" i="278"/>
  <c r="GD74" i="278"/>
  <c r="GD70" i="278"/>
  <c r="GC71" i="278"/>
  <c r="GC75" i="278" s="1"/>
  <c r="GB54" i="278"/>
  <c r="BT64" i="265"/>
  <c r="BU61" i="278"/>
  <c r="GD24" i="280"/>
  <c r="GD59" i="278"/>
  <c r="GE24" i="280"/>
  <c r="GE59" i="278"/>
  <c r="GC9" i="265"/>
  <c r="GC11" i="265" s="1"/>
  <c r="GC62" i="278"/>
  <c r="GC53" i="278"/>
  <c r="GC49" i="278"/>
  <c r="GC50" i="278" s="1"/>
  <c r="GA50" i="288"/>
  <c r="GA51" i="288" s="1"/>
  <c r="GA54" i="288" s="1"/>
  <c r="GA57" i="288" s="1"/>
  <c r="GA64" i="288" s="1"/>
  <c r="GB157" i="273"/>
  <c r="GD85" i="280"/>
  <c r="GD25" i="280"/>
  <c r="GD27" i="278"/>
  <c r="GD32" i="278" s="1"/>
  <c r="GD34" i="278" s="1"/>
  <c r="GF96" i="273"/>
  <c r="GF97" i="273" s="1"/>
  <c r="GF2" i="288"/>
  <c r="GF2" i="275"/>
  <c r="GF42" i="288"/>
  <c r="GF90" i="273"/>
  <c r="GF91" i="273" s="1"/>
  <c r="GF111" i="273"/>
  <c r="GF112" i="273" s="1"/>
  <c r="GF11" i="285" s="1"/>
  <c r="GF12" i="285" s="1"/>
  <c r="GF32" i="273"/>
  <c r="GF33" i="273" s="1"/>
  <c r="GF2" i="265"/>
  <c r="GF2" i="278"/>
  <c r="GF2" i="273"/>
  <c r="GF122" i="273"/>
  <c r="GF123" i="273" s="1"/>
  <c r="GF17" i="280" s="1"/>
  <c r="GF152" i="273"/>
  <c r="GF153" i="273" s="1"/>
  <c r="GF75" i="273"/>
  <c r="GF76" i="273" s="1"/>
  <c r="GF2" i="280"/>
  <c r="GF2" i="286"/>
  <c r="GF18" i="288"/>
  <c r="GF2" i="282"/>
  <c r="GF2" i="285"/>
  <c r="GI5" i="282"/>
  <c r="GI5" i="278"/>
  <c r="GI5" i="286"/>
  <c r="GI5" i="280"/>
  <c r="GI5" i="285"/>
  <c r="GI13" i="273"/>
  <c r="GI14" i="273" s="1"/>
  <c r="GI5" i="265"/>
  <c r="GI5" i="275"/>
  <c r="GI5" i="288"/>
  <c r="GJ10" i="273"/>
  <c r="GI5" i="273"/>
  <c r="GG24" i="273"/>
  <c r="GG25" i="273" s="1"/>
  <c r="GG151" i="273"/>
  <c r="GA3" i="285"/>
  <c r="GA3" i="288"/>
  <c r="GA3" i="273"/>
  <c r="GA3" i="278"/>
  <c r="GA3" i="280"/>
  <c r="GA3" i="282"/>
  <c r="GA3" i="275"/>
  <c r="GA3" i="265"/>
  <c r="GA3" i="286"/>
  <c r="GA50" i="273"/>
  <c r="CV30" i="282"/>
  <c r="CV31" i="282" s="1"/>
  <c r="CW28" i="282" s="1"/>
  <c r="CV43" i="282"/>
  <c r="GD140" i="273"/>
  <c r="GC19" i="278"/>
  <c r="GB59" i="265"/>
  <c r="GB60" i="265" s="1"/>
  <c r="GC20" i="285"/>
  <c r="GC23" i="285" s="1"/>
  <c r="GB42" i="282"/>
  <c r="GB14" i="265"/>
  <c r="GD146" i="273"/>
  <c r="GC11" i="278"/>
  <c r="GE20" i="282"/>
  <c r="GE15" i="286"/>
  <c r="GE100" i="273"/>
  <c r="GF101" i="273" s="1"/>
  <c r="GF59" i="273" s="1"/>
  <c r="GH47" i="273"/>
  <c r="GH48" i="273" s="1"/>
  <c r="GH51" i="273" s="1"/>
  <c r="GH19" i="273"/>
  <c r="GH20" i="273" s="1"/>
  <c r="GH56" i="273"/>
  <c r="GH37" i="288"/>
  <c r="GH12" i="288"/>
  <c r="GH37" i="273"/>
  <c r="GC60" i="273"/>
  <c r="GB66" i="273"/>
  <c r="GB67" i="273" s="1"/>
  <c r="GB3" i="289" s="1"/>
  <c r="GD135" i="273"/>
  <c r="GC138" i="273"/>
  <c r="GE42" i="273"/>
  <c r="GE4" i="289" s="1"/>
  <c r="GE52" i="273"/>
  <c r="GD4" i="288"/>
  <c r="GD4" i="286"/>
  <c r="GD4" i="265"/>
  <c r="GD4" i="282"/>
  <c r="GD4" i="275"/>
  <c r="GD4" i="278"/>
  <c r="GD4" i="285"/>
  <c r="GD4" i="273"/>
  <c r="GD4" i="280"/>
  <c r="GD67" i="280"/>
  <c r="GD138" i="280"/>
  <c r="GD26" i="282"/>
  <c r="GD38" i="288"/>
  <c r="GD20" i="286"/>
  <c r="GD79" i="273"/>
  <c r="GE80" i="273" s="1"/>
  <c r="GE58" i="273" s="1"/>
  <c r="GD84" i="282"/>
  <c r="GD13" i="288"/>
  <c r="GD18" i="285"/>
  <c r="GD55" i="288"/>
  <c r="GD32" i="286"/>
  <c r="GD15" i="275"/>
  <c r="GD20" i="275" s="1"/>
  <c r="GE17" i="275" s="1"/>
  <c r="GD73" i="282"/>
  <c r="GD61" i="288"/>
  <c r="GD43" i="286"/>
  <c r="GD57" i="273"/>
  <c r="GE138" i="280"/>
  <c r="GE67" i="280"/>
  <c r="GE73" i="282"/>
  <c r="GE55" i="288"/>
  <c r="GE32" i="286"/>
  <c r="GE57" i="273"/>
  <c r="GE15" i="275"/>
  <c r="GE61" i="288"/>
  <c r="GE43" i="286"/>
  <c r="GE79" i="273"/>
  <c r="GF80" i="273" s="1"/>
  <c r="GF58" i="273" s="1"/>
  <c r="GE84" i="282"/>
  <c r="GE38" i="288"/>
  <c r="GE20" i="286"/>
  <c r="GE26" i="282"/>
  <c r="GE13" i="288"/>
  <c r="GE18" i="285"/>
  <c r="GE49" i="280"/>
  <c r="GE76" i="288"/>
  <c r="GE77" i="288" s="1"/>
  <c r="GE79" i="288" s="1"/>
  <c r="GE13" i="285"/>
  <c r="GE13" i="265" s="1"/>
  <c r="GE22" i="285"/>
  <c r="GE20" i="278"/>
  <c r="GE21" i="278" s="1"/>
  <c r="GE26" i="278" s="1"/>
  <c r="GE134" i="273"/>
  <c r="GE56" i="288"/>
  <c r="GE41" i="278"/>
  <c r="GE42" i="278" s="1"/>
  <c r="GE12" i="278"/>
  <c r="GE13" i="278" s="1"/>
  <c r="GE25" i="278" s="1"/>
  <c r="GE27" i="278" s="1"/>
  <c r="GE32" i="278" s="1"/>
  <c r="GE139" i="273"/>
  <c r="GE155" i="273"/>
  <c r="GE33" i="278"/>
  <c r="GE145" i="273"/>
  <c r="GE144" i="273"/>
  <c r="GE38" i="273"/>
  <c r="GF39" i="273" s="1"/>
  <c r="GF41" i="273" s="1"/>
  <c r="GE81" i="280"/>
  <c r="GE82" i="280" s="1"/>
  <c r="GE106" i="280"/>
  <c r="GE107" i="280" s="1"/>
  <c r="GE109" i="280" s="1"/>
  <c r="GE156" i="273"/>
  <c r="GG127" i="273" l="1"/>
  <c r="GG128" i="273" s="1"/>
  <c r="GG21" i="289" s="1"/>
  <c r="GG2" i="289"/>
  <c r="GF80" i="278"/>
  <c r="GF12" i="289"/>
  <c r="GF13" i="289" s="1"/>
  <c r="GF20" i="289" s="1"/>
  <c r="GG40" i="278" s="1"/>
  <c r="GD26" i="280"/>
  <c r="GD29" i="280" s="1"/>
  <c r="GE43" i="278"/>
  <c r="GE83" i="278"/>
  <c r="GE74" i="278"/>
  <c r="GE70" i="278"/>
  <c r="GF48" i="278"/>
  <c r="GF69" i="278"/>
  <c r="GC54" i="278"/>
  <c r="GD71" i="278"/>
  <c r="GD75" i="278" s="1"/>
  <c r="BU52" i="278"/>
  <c r="BU55" i="278" s="1"/>
  <c r="BU76" i="278"/>
  <c r="BU77" i="278" s="1"/>
  <c r="BU31" i="265" s="1"/>
  <c r="GF24" i="280"/>
  <c r="GF59" i="278"/>
  <c r="GC42" i="282"/>
  <c r="GC14" i="265"/>
  <c r="GD9" i="265"/>
  <c r="GD11" i="265" s="1"/>
  <c r="GD14" i="265" s="1"/>
  <c r="GD62" i="278"/>
  <c r="GD53" i="278"/>
  <c r="GD49" i="278"/>
  <c r="GD50" i="278" s="1"/>
  <c r="GB50" i="288"/>
  <c r="GB51" i="288" s="1"/>
  <c r="GB54" i="288" s="1"/>
  <c r="GB57" i="288" s="1"/>
  <c r="GB64" i="288" s="1"/>
  <c r="GC157" i="273"/>
  <c r="GE20" i="275"/>
  <c r="GF17" i="275" s="1"/>
  <c r="GE85" i="280"/>
  <c r="GE25" i="280"/>
  <c r="GE34" i="278"/>
  <c r="GF42" i="273"/>
  <c r="GF4" i="289" s="1"/>
  <c r="GF52" i="273"/>
  <c r="GE10" i="265"/>
  <c r="GE135" i="273"/>
  <c r="GD138" i="273"/>
  <c r="GC66" i="273"/>
  <c r="GC67" i="273" s="1"/>
  <c r="GC3" i="289" s="1"/>
  <c r="GD60" i="273"/>
  <c r="GD11" i="278"/>
  <c r="GE146" i="273"/>
  <c r="GC59" i="265"/>
  <c r="GC60" i="265" s="1"/>
  <c r="GD20" i="285"/>
  <c r="GD23" i="285" s="1"/>
  <c r="GD19" i="278"/>
  <c r="GE140" i="273"/>
  <c r="CW19" i="282"/>
  <c r="CW21" i="282" s="1"/>
  <c r="GG152" i="273"/>
  <c r="GG153" i="273" s="1"/>
  <c r="GG96" i="273"/>
  <c r="GG97" i="273" s="1"/>
  <c r="GG90" i="273"/>
  <c r="GG91" i="273" s="1"/>
  <c r="GG2" i="275"/>
  <c r="GG2" i="280"/>
  <c r="GG122" i="273"/>
  <c r="GG123" i="273" s="1"/>
  <c r="GG17" i="280" s="1"/>
  <c r="GG42" i="288"/>
  <c r="GG111" i="273"/>
  <c r="GG112" i="273" s="1"/>
  <c r="GG11" i="285" s="1"/>
  <c r="GG12" i="285" s="1"/>
  <c r="GG75" i="273"/>
  <c r="GG76" i="273" s="1"/>
  <c r="GG32" i="273"/>
  <c r="GG33" i="273" s="1"/>
  <c r="GG2" i="265"/>
  <c r="GG2" i="273"/>
  <c r="GG2" i="278"/>
  <c r="GG2" i="285"/>
  <c r="GG2" i="282"/>
  <c r="GG18" i="288"/>
  <c r="GG2" i="286"/>
  <c r="GG2" i="288"/>
  <c r="GJ5" i="282"/>
  <c r="GJ5" i="275"/>
  <c r="GJ5" i="265"/>
  <c r="GJ5" i="273"/>
  <c r="GJ5" i="288"/>
  <c r="GJ13" i="273"/>
  <c r="GJ14" i="273" s="1"/>
  <c r="GJ5" i="280"/>
  <c r="GJ5" i="286"/>
  <c r="GJ5" i="278"/>
  <c r="GJ5" i="285"/>
  <c r="F11" i="273"/>
  <c r="GI19" i="273"/>
  <c r="GI20" i="273" s="1"/>
  <c r="GI37" i="273"/>
  <c r="GI12" i="288"/>
  <c r="GI47" i="273"/>
  <c r="GI48" i="273" s="1"/>
  <c r="GI51" i="273" s="1"/>
  <c r="GI37" i="288"/>
  <c r="GI56" i="273"/>
  <c r="GF81" i="280"/>
  <c r="GF82" i="280" s="1"/>
  <c r="GF106" i="280"/>
  <c r="GF107" i="280" s="1"/>
  <c r="GF109" i="280" s="1"/>
  <c r="GF156" i="273"/>
  <c r="GF22" i="285"/>
  <c r="GF13" i="285"/>
  <c r="GF13" i="265" s="1"/>
  <c r="GE4" i="285"/>
  <c r="GE4" i="275"/>
  <c r="GE4" i="288"/>
  <c r="GE4" i="280"/>
  <c r="GE4" i="278"/>
  <c r="GE4" i="286"/>
  <c r="GE4" i="265"/>
  <c r="GE4" i="282"/>
  <c r="GE4" i="273"/>
  <c r="GB3" i="285"/>
  <c r="GB3" i="265"/>
  <c r="GB3" i="286"/>
  <c r="GB3" i="282"/>
  <c r="GB3" i="280"/>
  <c r="GB3" i="278"/>
  <c r="GB3" i="275"/>
  <c r="GB50" i="273"/>
  <c r="GB3" i="288"/>
  <c r="GB3" i="273"/>
  <c r="GH24" i="273"/>
  <c r="GH25" i="273" s="1"/>
  <c r="GH151" i="273"/>
  <c r="GF138" i="280"/>
  <c r="GF67" i="280"/>
  <c r="GF73" i="282"/>
  <c r="GF55" i="288"/>
  <c r="GF32" i="286"/>
  <c r="GF15" i="275"/>
  <c r="GF61" i="288"/>
  <c r="GF43" i="286"/>
  <c r="GF57" i="273"/>
  <c r="GF79" i="273"/>
  <c r="GG80" i="273" s="1"/>
  <c r="GG58" i="273" s="1"/>
  <c r="GF26" i="282"/>
  <c r="GF38" i="288"/>
  <c r="GF20" i="286"/>
  <c r="GF84" i="282"/>
  <c r="GF13" i="288"/>
  <c r="GF18" i="285"/>
  <c r="GF49" i="280"/>
  <c r="GF76" i="288"/>
  <c r="GF77" i="288" s="1"/>
  <c r="GF79" i="288" s="1"/>
  <c r="GF38" i="273"/>
  <c r="GG39" i="273" s="1"/>
  <c r="GG41" i="273" s="1"/>
  <c r="GF144" i="273"/>
  <c r="GF100" i="273"/>
  <c r="GG101" i="273" s="1"/>
  <c r="GG59" i="273" s="1"/>
  <c r="GF15" i="286"/>
  <c r="GF20" i="282"/>
  <c r="GF56" i="288"/>
  <c r="GF12" i="278"/>
  <c r="GF13" i="278" s="1"/>
  <c r="GF25" i="278" s="1"/>
  <c r="GF134" i="273"/>
  <c r="GF33" i="278"/>
  <c r="GF155" i="273"/>
  <c r="GF20" i="278"/>
  <c r="GF21" i="278" s="1"/>
  <c r="GF26" i="278" s="1"/>
  <c r="GF145" i="273"/>
  <c r="GF41" i="278"/>
  <c r="GF42" i="278" s="1"/>
  <c r="GF139" i="273"/>
  <c r="GH40" i="278" l="1"/>
  <c r="GH127" i="273"/>
  <c r="GH128" i="273" s="1"/>
  <c r="GH21" i="289" s="1"/>
  <c r="GI40" i="278" s="1"/>
  <c r="GH2" i="289"/>
  <c r="GG80" i="278"/>
  <c r="GG12" i="289"/>
  <c r="GG13" i="289" s="1"/>
  <c r="GG20" i="289" s="1"/>
  <c r="GE26" i="280"/>
  <c r="GE29" i="280" s="1"/>
  <c r="GG48" i="278"/>
  <c r="GG69" i="278"/>
  <c r="GF43" i="278"/>
  <c r="GF10" i="265" s="1"/>
  <c r="GF83" i="278"/>
  <c r="GF74" i="278"/>
  <c r="GF70" i="278"/>
  <c r="BU84" i="278"/>
  <c r="BU85" i="278" s="1"/>
  <c r="GE71" i="278"/>
  <c r="GE75" i="278" s="1"/>
  <c r="GD54" i="278"/>
  <c r="BU63" i="278"/>
  <c r="BU64" i="278" s="1"/>
  <c r="BU30" i="265"/>
  <c r="GG24" i="280"/>
  <c r="GG59" i="278"/>
  <c r="GE62" i="278"/>
  <c r="GE53" i="278"/>
  <c r="GE49" i="278"/>
  <c r="GE50" i="278" s="1"/>
  <c r="GF20" i="275"/>
  <c r="GG17" i="275" s="1"/>
  <c r="GD42" i="282"/>
  <c r="GC50" i="288"/>
  <c r="GC51" i="288" s="1"/>
  <c r="GC54" i="288" s="1"/>
  <c r="GC57" i="288" s="1"/>
  <c r="GC64" i="288" s="1"/>
  <c r="GD157" i="273"/>
  <c r="GE9" i="265"/>
  <c r="GE11" i="265" s="1"/>
  <c r="GE14" i="265" s="1"/>
  <c r="GF85" i="280"/>
  <c r="GF25" i="280"/>
  <c r="GF27" i="278"/>
  <c r="GF32" i="278" s="1"/>
  <c r="GF34" i="278" s="1"/>
  <c r="GG52" i="273"/>
  <c r="GG42" i="273"/>
  <c r="GG4" i="289" s="1"/>
  <c r="GG138" i="280"/>
  <c r="GG67" i="280"/>
  <c r="GG26" i="282"/>
  <c r="GG38" i="288"/>
  <c r="GG20" i="286"/>
  <c r="GG15" i="275"/>
  <c r="GG20" i="275" s="1"/>
  <c r="GH17" i="275" s="1"/>
  <c r="GG84" i="282"/>
  <c r="GG13" i="288"/>
  <c r="GG18" i="285"/>
  <c r="GG55" i="288"/>
  <c r="GG32" i="286"/>
  <c r="GG57" i="273"/>
  <c r="GG73" i="282"/>
  <c r="GG61" i="288"/>
  <c r="GG43" i="286"/>
  <c r="GG79" i="273"/>
  <c r="GH80" i="273" s="1"/>
  <c r="GH58" i="273" s="1"/>
  <c r="GH42" i="288"/>
  <c r="GH111" i="273"/>
  <c r="GH112" i="273" s="1"/>
  <c r="GH11" i="285" s="1"/>
  <c r="GH12" i="285" s="1"/>
  <c r="GH90" i="273"/>
  <c r="GH91" i="273" s="1"/>
  <c r="GH2" i="275"/>
  <c r="GH2" i="280"/>
  <c r="GH122" i="273"/>
  <c r="GH123" i="273" s="1"/>
  <c r="GH17" i="280" s="1"/>
  <c r="GH152" i="273"/>
  <c r="GH153" i="273" s="1"/>
  <c r="GH18" i="288"/>
  <c r="GH2" i="286"/>
  <c r="GH2" i="288"/>
  <c r="GH75" i="273"/>
  <c r="GH76" i="273" s="1"/>
  <c r="GH2" i="285"/>
  <c r="GH2" i="282"/>
  <c r="GH96" i="273"/>
  <c r="GH97" i="273" s="1"/>
  <c r="GH32" i="273"/>
  <c r="GH33" i="273" s="1"/>
  <c r="GH2" i="265"/>
  <c r="GH2" i="273"/>
  <c r="GH2" i="278"/>
  <c r="GI24" i="273"/>
  <c r="GI25" i="273" s="1"/>
  <c r="GI151" i="273"/>
  <c r="GJ37" i="273"/>
  <c r="GJ47" i="273"/>
  <c r="GJ48" i="273" s="1"/>
  <c r="GJ51" i="273" s="1"/>
  <c r="GJ12" i="288"/>
  <c r="GJ37" i="288"/>
  <c r="GJ19" i="273"/>
  <c r="GJ20" i="273" s="1"/>
  <c r="GJ56" i="273"/>
  <c r="H14" i="273"/>
  <c r="GG144" i="273"/>
  <c r="GG38" i="273"/>
  <c r="GH39" i="273" s="1"/>
  <c r="GH41" i="273" s="1"/>
  <c r="GG13" i="285"/>
  <c r="GG13" i="265" s="1"/>
  <c r="GG22" i="285"/>
  <c r="GG49" i="280"/>
  <c r="GG76" i="288"/>
  <c r="GG77" i="288" s="1"/>
  <c r="GG79" i="288" s="1"/>
  <c r="GG12" i="278"/>
  <c r="GG13" i="278" s="1"/>
  <c r="GG25" i="278" s="1"/>
  <c r="GG20" i="278"/>
  <c r="GG21" i="278" s="1"/>
  <c r="GG26" i="278" s="1"/>
  <c r="GG134" i="273"/>
  <c r="GG33" i="278"/>
  <c r="GG145" i="273"/>
  <c r="GG155" i="273"/>
  <c r="GG139" i="273"/>
  <c r="GG56" i="288"/>
  <c r="GG41" i="278"/>
  <c r="GG42" i="278" s="1"/>
  <c r="GD66" i="273"/>
  <c r="GD67" i="273" s="1"/>
  <c r="GD3" i="289" s="1"/>
  <c r="GE60" i="273"/>
  <c r="GG15" i="286"/>
  <c r="GG20" i="282"/>
  <c r="GG100" i="273"/>
  <c r="GH101" i="273" s="1"/>
  <c r="GH59" i="273" s="1"/>
  <c r="GG81" i="280"/>
  <c r="GG82" i="280" s="1"/>
  <c r="GG106" i="280"/>
  <c r="GG107" i="280" s="1"/>
  <c r="GG109" i="280" s="1"/>
  <c r="GG156" i="273"/>
  <c r="CW30" i="282"/>
  <c r="CW31" i="282" s="1"/>
  <c r="CX28" i="282" s="1"/>
  <c r="CW43" i="282"/>
  <c r="GE19" i="278"/>
  <c r="GF140" i="273"/>
  <c r="GE11" i="278"/>
  <c r="GF146" i="273"/>
  <c r="GC3" i="285"/>
  <c r="GC3" i="286"/>
  <c r="GC3" i="278"/>
  <c r="GC3" i="280"/>
  <c r="GC3" i="282"/>
  <c r="GC3" i="288"/>
  <c r="GC3" i="273"/>
  <c r="GC3" i="275"/>
  <c r="GC3" i="265"/>
  <c r="GC50" i="273"/>
  <c r="GF135" i="273"/>
  <c r="GE138" i="273"/>
  <c r="GD59" i="265"/>
  <c r="GD60" i="265" s="1"/>
  <c r="GE20" i="285"/>
  <c r="GE23" i="285" s="1"/>
  <c r="GF4" i="275"/>
  <c r="GF4" i="286"/>
  <c r="GF4" i="288"/>
  <c r="GF4" i="273"/>
  <c r="GF4" i="265"/>
  <c r="GF4" i="282"/>
  <c r="GF4" i="285"/>
  <c r="GF4" i="280"/>
  <c r="GF4" i="278"/>
  <c r="GE42" i="282" l="1"/>
  <c r="GI127" i="273"/>
  <c r="GI128" i="273" s="1"/>
  <c r="GI21" i="289" s="1"/>
  <c r="GJ40" i="278" s="1"/>
  <c r="GI2" i="289"/>
  <c r="GH80" i="278"/>
  <c r="GH12" i="289"/>
  <c r="GH13" i="289" s="1"/>
  <c r="GH20" i="289" s="1"/>
  <c r="GF26" i="280"/>
  <c r="GF29" i="280" s="1"/>
  <c r="GH48" i="278"/>
  <c r="GH69" i="278"/>
  <c r="GG43" i="278"/>
  <c r="GG83" i="278"/>
  <c r="GG74" i="278"/>
  <c r="GG70" i="278"/>
  <c r="BV82" i="278"/>
  <c r="BV73" i="278" s="1"/>
  <c r="BU69" i="265"/>
  <c r="GF71" i="278"/>
  <c r="GF75" i="278" s="1"/>
  <c r="GE54" i="278"/>
  <c r="BU64" i="265"/>
  <c r="BV61" i="278"/>
  <c r="GH24" i="280"/>
  <c r="GH59" i="278"/>
  <c r="GF62" i="278"/>
  <c r="GF49" i="278"/>
  <c r="GF50" i="278" s="1"/>
  <c r="GF53" i="278"/>
  <c r="GD50" i="288"/>
  <c r="GD51" i="288" s="1"/>
  <c r="GD54" i="288" s="1"/>
  <c r="GD57" i="288" s="1"/>
  <c r="GD64" i="288" s="1"/>
  <c r="GE157" i="273"/>
  <c r="GG85" i="280"/>
  <c r="GG25" i="280"/>
  <c r="GG26" i="280" s="1"/>
  <c r="GG29" i="280" s="1"/>
  <c r="GG27" i="278"/>
  <c r="GG32" i="278" s="1"/>
  <c r="GG34" i="278" s="1"/>
  <c r="GF11" i="278"/>
  <c r="GG146" i="273"/>
  <c r="CX19" i="282"/>
  <c r="CX21" i="282" s="1"/>
  <c r="GH67" i="280"/>
  <c r="GH138" i="280"/>
  <c r="GH73" i="282"/>
  <c r="GH61" i="288"/>
  <c r="GH20" i="286"/>
  <c r="GH84" i="282"/>
  <c r="GH38" i="288"/>
  <c r="GH43" i="286"/>
  <c r="GH57" i="273"/>
  <c r="GH26" i="282"/>
  <c r="GH32" i="286"/>
  <c r="GH15" i="275"/>
  <c r="GH20" i="275" s="1"/>
  <c r="GI17" i="275" s="1"/>
  <c r="GH55" i="288"/>
  <c r="GH13" i="288"/>
  <c r="GH18" i="285"/>
  <c r="GH79" i="273"/>
  <c r="GI80" i="273" s="1"/>
  <c r="GI58" i="273" s="1"/>
  <c r="GE59" i="265"/>
  <c r="GE60" i="265" s="1"/>
  <c r="GF20" i="285"/>
  <c r="GF23" i="285" s="1"/>
  <c r="GF138" i="273"/>
  <c r="GG135" i="273"/>
  <c r="GD3" i="265"/>
  <c r="GD50" i="273"/>
  <c r="GD3" i="273"/>
  <c r="GD3" i="282"/>
  <c r="GD3" i="278"/>
  <c r="GD3" i="280"/>
  <c r="GD3" i="288"/>
  <c r="GD3" i="275"/>
  <c r="GD3" i="285"/>
  <c r="GD3" i="286"/>
  <c r="GH52" i="273"/>
  <c r="GH42" i="273"/>
  <c r="GH4" i="289" s="1"/>
  <c r="H56" i="273"/>
  <c r="H47" i="273"/>
  <c r="H37" i="288"/>
  <c r="H19" i="273"/>
  <c r="H12" i="288"/>
  <c r="H37" i="273"/>
  <c r="GJ151" i="273"/>
  <c r="GJ24" i="273"/>
  <c r="GJ25" i="273" s="1"/>
  <c r="GI152" i="273"/>
  <c r="GI153" i="273" s="1"/>
  <c r="GI75" i="273"/>
  <c r="GI76" i="273" s="1"/>
  <c r="GI2" i="286"/>
  <c r="GI2" i="278"/>
  <c r="GI18" i="288"/>
  <c r="GI2" i="275"/>
  <c r="GI2" i="282"/>
  <c r="GI111" i="273"/>
  <c r="GI112" i="273" s="1"/>
  <c r="GI11" i="285" s="1"/>
  <c r="GI12" i="285" s="1"/>
  <c r="GI96" i="273"/>
  <c r="GI97" i="273" s="1"/>
  <c r="GI2" i="288"/>
  <c r="GI2" i="273"/>
  <c r="GI122" i="273"/>
  <c r="GI123" i="273" s="1"/>
  <c r="GI17" i="280" s="1"/>
  <c r="GI42" i="288"/>
  <c r="GI90" i="273"/>
  <c r="GI91" i="273" s="1"/>
  <c r="GI32" i="273"/>
  <c r="GI33" i="273" s="1"/>
  <c r="GI2" i="265"/>
  <c r="GI2" i="285"/>
  <c r="GI2" i="280"/>
  <c r="GH33" i="278"/>
  <c r="GH139" i="273"/>
  <c r="GH12" i="278"/>
  <c r="GH13" i="278" s="1"/>
  <c r="GH25" i="278" s="1"/>
  <c r="GH145" i="273"/>
  <c r="GH56" i="288"/>
  <c r="GH41" i="278"/>
  <c r="GH42" i="278" s="1"/>
  <c r="GH155" i="273"/>
  <c r="GH20" i="278"/>
  <c r="GH21" i="278" s="1"/>
  <c r="GH26" i="278" s="1"/>
  <c r="GH134" i="273"/>
  <c r="GH49" i="280"/>
  <c r="GH76" i="288"/>
  <c r="GH77" i="288" s="1"/>
  <c r="GH79" i="288" s="1"/>
  <c r="GH22" i="285"/>
  <c r="GH13" i="285"/>
  <c r="GH13" i="265" s="1"/>
  <c r="GF19" i="278"/>
  <c r="GG140" i="273"/>
  <c r="GE66" i="273"/>
  <c r="GE67" i="273" s="1"/>
  <c r="GE3" i="289" s="1"/>
  <c r="GF60" i="273"/>
  <c r="GG10" i="265"/>
  <c r="GH38" i="273"/>
  <c r="GI39" i="273" s="1"/>
  <c r="GI41" i="273" s="1"/>
  <c r="GH144" i="273"/>
  <c r="GH81" i="280"/>
  <c r="GH82" i="280" s="1"/>
  <c r="GH106" i="280"/>
  <c r="GH107" i="280" s="1"/>
  <c r="GH109" i="280" s="1"/>
  <c r="GH156" i="273"/>
  <c r="GH100" i="273"/>
  <c r="GI101" i="273" s="1"/>
  <c r="GI59" i="273" s="1"/>
  <c r="GH20" i="282"/>
  <c r="GH15" i="286"/>
  <c r="GG4" i="288"/>
  <c r="GG4" i="285"/>
  <c r="GG4" i="265"/>
  <c r="GG4" i="282"/>
  <c r="GG4" i="280"/>
  <c r="GG4" i="278"/>
  <c r="GG4" i="286"/>
  <c r="GG4" i="273"/>
  <c r="GG4" i="275"/>
  <c r="GF9" i="265"/>
  <c r="GF11" i="265" s="1"/>
  <c r="GI80" i="278" l="1"/>
  <c r="GI12" i="289"/>
  <c r="GI13" i="289" s="1"/>
  <c r="GI20" i="289" s="1"/>
  <c r="GJ127" i="273"/>
  <c r="GJ128" i="273" s="1"/>
  <c r="GJ21" i="289" s="1"/>
  <c r="GJ2" i="289"/>
  <c r="GH43" i="278"/>
  <c r="GH10" i="265" s="1"/>
  <c r="GH83" i="278"/>
  <c r="GH74" i="278"/>
  <c r="GH70" i="278"/>
  <c r="GI48" i="278"/>
  <c r="GI69" i="278"/>
  <c r="GG71" i="278"/>
  <c r="GG75" i="278" s="1"/>
  <c r="GF54" i="278"/>
  <c r="BV52" i="278"/>
  <c r="BV55" i="278" s="1"/>
  <c r="BV76" i="278"/>
  <c r="BV77" i="278" s="1"/>
  <c r="BV31" i="265" s="1"/>
  <c r="GI24" i="280"/>
  <c r="GI59" i="278"/>
  <c r="GG9" i="265"/>
  <c r="GG62" i="278"/>
  <c r="GG53" i="278"/>
  <c r="GG49" i="278"/>
  <c r="GG50" i="278" s="1"/>
  <c r="GF157" i="273"/>
  <c r="GE50" i="288"/>
  <c r="GE51" i="288" s="1"/>
  <c r="GE54" i="288" s="1"/>
  <c r="GE57" i="288" s="1"/>
  <c r="GE64" i="288" s="1"/>
  <c r="GH85" i="280"/>
  <c r="GH25" i="280"/>
  <c r="GG11" i="265"/>
  <c r="GG42" i="282" s="1"/>
  <c r="GH26" i="280"/>
  <c r="GH29" i="280" s="1"/>
  <c r="GH27" i="278"/>
  <c r="GH32" i="278" s="1"/>
  <c r="GH34" i="278" s="1"/>
  <c r="GI138" i="280"/>
  <c r="GI67" i="280"/>
  <c r="GI73" i="282"/>
  <c r="GI61" i="288"/>
  <c r="GI20" i="286"/>
  <c r="GI84" i="282"/>
  <c r="GI38" i="288"/>
  <c r="GI43" i="286"/>
  <c r="GI79" i="273"/>
  <c r="GJ80" i="273" s="1"/>
  <c r="GI15" i="275"/>
  <c r="GI20" i="275" s="1"/>
  <c r="GJ17" i="275" s="1"/>
  <c r="GI26" i="282"/>
  <c r="GI32" i="286"/>
  <c r="GI57" i="273"/>
  <c r="GI55" i="288"/>
  <c r="GI13" i="288"/>
  <c r="GI18" i="285"/>
  <c r="GI42" i="273"/>
  <c r="GI4" i="289" s="1"/>
  <c r="GI52" i="273"/>
  <c r="GF66" i="273"/>
  <c r="GF67" i="273" s="1"/>
  <c r="GF3" i="289" s="1"/>
  <c r="GG60" i="273"/>
  <c r="GH140" i="273"/>
  <c r="GG19" i="278"/>
  <c r="GI38" i="273"/>
  <c r="GJ39" i="273" s="1"/>
  <c r="GJ41" i="273" s="1"/>
  <c r="GI144" i="273"/>
  <c r="GI56" i="288"/>
  <c r="GI33" i="278"/>
  <c r="GI20" i="278"/>
  <c r="GI21" i="278" s="1"/>
  <c r="GI26" i="278" s="1"/>
  <c r="GI139" i="273"/>
  <c r="GI155" i="273"/>
  <c r="GI41" i="278"/>
  <c r="GI42" i="278" s="1"/>
  <c r="GI145" i="273"/>
  <c r="GI12" i="278"/>
  <c r="GI13" i="278" s="1"/>
  <c r="GI25" i="278" s="1"/>
  <c r="GI134" i="273"/>
  <c r="GI81" i="280"/>
  <c r="GI82" i="280" s="1"/>
  <c r="GI106" i="280"/>
  <c r="GI107" i="280" s="1"/>
  <c r="GI109" i="280" s="1"/>
  <c r="GI156" i="273"/>
  <c r="GH135" i="273"/>
  <c r="GG138" i="273"/>
  <c r="GF59" i="265"/>
  <c r="GF60" i="265" s="1"/>
  <c r="GG20" i="285"/>
  <c r="GG23" i="285" s="1"/>
  <c r="GF42" i="282"/>
  <c r="GF14" i="265"/>
  <c r="GE50" i="273"/>
  <c r="GE3" i="273"/>
  <c r="GE3" i="282"/>
  <c r="GE3" i="286"/>
  <c r="GE3" i="288"/>
  <c r="GE3" i="285"/>
  <c r="GE3" i="280"/>
  <c r="GE3" i="275"/>
  <c r="GE3" i="278"/>
  <c r="GE3" i="265"/>
  <c r="GI15" i="286"/>
  <c r="GI100" i="273"/>
  <c r="GJ101" i="273" s="1"/>
  <c r="GJ59" i="273" s="1"/>
  <c r="GI20" i="282"/>
  <c r="GI49" i="280"/>
  <c r="GI76" i="288"/>
  <c r="GI77" i="288" s="1"/>
  <c r="GI79" i="288" s="1"/>
  <c r="GI22" i="285"/>
  <c r="GI13" i="285"/>
  <c r="GI13" i="265" s="1"/>
  <c r="GJ2" i="285"/>
  <c r="GJ2" i="282"/>
  <c r="GJ111" i="273"/>
  <c r="GJ112" i="273" s="1"/>
  <c r="GJ75" i="273"/>
  <c r="GJ76" i="273" s="1"/>
  <c r="GJ2" i="265"/>
  <c r="GJ32" i="273"/>
  <c r="GJ33" i="273" s="1"/>
  <c r="GJ2" i="273"/>
  <c r="GJ2" i="278"/>
  <c r="GJ96" i="273"/>
  <c r="GJ97" i="273" s="1"/>
  <c r="GJ90" i="273"/>
  <c r="GJ91" i="273" s="1"/>
  <c r="GJ2" i="275"/>
  <c r="GJ2" i="280"/>
  <c r="GJ152" i="273"/>
  <c r="GJ153" i="273" s="1"/>
  <c r="GJ18" i="288"/>
  <c r="GJ2" i="286"/>
  <c r="GJ2" i="288"/>
  <c r="GJ122" i="273"/>
  <c r="GJ123" i="273" s="1"/>
  <c r="GJ17" i="280" s="1"/>
  <c r="GJ42" i="288"/>
  <c r="GH4" i="288"/>
  <c r="GH4" i="278"/>
  <c r="GH4" i="280"/>
  <c r="GH4" i="282"/>
  <c r="GH4" i="275"/>
  <c r="GH4" i="286"/>
  <c r="GH4" i="265"/>
  <c r="GH4" i="273"/>
  <c r="GH4" i="285"/>
  <c r="CX43" i="282"/>
  <c r="CX30" i="282"/>
  <c r="CX31" i="282" s="1"/>
  <c r="CY28" i="282" s="1"/>
  <c r="GH146" i="273"/>
  <c r="GG11" i="278"/>
  <c r="GJ80" i="278" l="1"/>
  <c r="GJ12" i="289"/>
  <c r="GJ13" i="289" s="1"/>
  <c r="GJ20" i="289" s="1"/>
  <c r="GJ48" i="278"/>
  <c r="GJ69" i="278"/>
  <c r="BV84" i="278"/>
  <c r="BV85" i="278" s="1"/>
  <c r="GI43" i="278"/>
  <c r="GI83" i="278"/>
  <c r="GI74" i="278"/>
  <c r="GI70" i="278"/>
  <c r="GG54" i="278"/>
  <c r="BV30" i="265"/>
  <c r="BV63" i="278"/>
  <c r="BV64" i="278" s="1"/>
  <c r="GH71" i="278"/>
  <c r="GH75" i="278" s="1"/>
  <c r="GJ24" i="280"/>
  <c r="GJ59" i="278"/>
  <c r="GH9" i="265"/>
  <c r="GH11" i="265" s="1"/>
  <c r="GH62" i="278"/>
  <c r="GH53" i="278"/>
  <c r="GH49" i="278"/>
  <c r="GH50" i="278" s="1"/>
  <c r="GG14" i="265"/>
  <c r="GG157" i="273"/>
  <c r="GF50" i="288"/>
  <c r="GF51" i="288" s="1"/>
  <c r="GF54" i="288" s="1"/>
  <c r="GF57" i="288" s="1"/>
  <c r="GF64" i="288" s="1"/>
  <c r="GI85" i="280"/>
  <c r="GI25" i="280"/>
  <c r="GI26" i="280" s="1"/>
  <c r="GI29" i="280" s="1"/>
  <c r="GJ100" i="273"/>
  <c r="GJ20" i="282"/>
  <c r="GJ15" i="286"/>
  <c r="H91" i="273"/>
  <c r="GJ144" i="273"/>
  <c r="GJ38" i="273"/>
  <c r="GI146" i="273"/>
  <c r="GH11" i="278"/>
  <c r="GJ49" i="280"/>
  <c r="GJ76" i="288"/>
  <c r="GJ77" i="288" s="1"/>
  <c r="GJ79" i="288" s="1"/>
  <c r="H123" i="273"/>
  <c r="H17" i="280" s="1"/>
  <c r="GJ81" i="280"/>
  <c r="GJ82" i="280" s="1"/>
  <c r="GJ106" i="280"/>
  <c r="GJ107" i="280" s="1"/>
  <c r="GJ109" i="280" s="1"/>
  <c r="GJ156" i="273"/>
  <c r="GJ155" i="273"/>
  <c r="GJ145" i="273"/>
  <c r="GJ56" i="288"/>
  <c r="GJ20" i="278"/>
  <c r="GJ21" i="278" s="1"/>
  <c r="GJ41" i="278"/>
  <c r="GJ42" i="278" s="1"/>
  <c r="GJ139" i="273"/>
  <c r="GJ12" i="278"/>
  <c r="GJ13" i="278" s="1"/>
  <c r="GJ25" i="278" s="1"/>
  <c r="GJ134" i="273"/>
  <c r="GJ33" i="278"/>
  <c r="H97" i="273"/>
  <c r="L69" i="277"/>
  <c r="J74" i="277"/>
  <c r="J63" i="277"/>
  <c r="J72" i="277"/>
  <c r="J75" i="277"/>
  <c r="L64" i="277"/>
  <c r="K64" i="277"/>
  <c r="L59" i="277"/>
  <c r="L60" i="277" s="1"/>
  <c r="J70" i="277"/>
  <c r="J64" i="277"/>
  <c r="J59" i="277"/>
  <c r="J60" i="277" s="1"/>
  <c r="J71" i="277"/>
  <c r="K69" i="277"/>
  <c r="K73" i="277"/>
  <c r="K72" i="277"/>
  <c r="K75" i="277"/>
  <c r="J73" i="277"/>
  <c r="J69" i="277"/>
  <c r="K71" i="277"/>
  <c r="L71" i="277"/>
  <c r="N71" i="277"/>
  <c r="K63" i="277"/>
  <c r="R64" i="277"/>
  <c r="N69" i="277"/>
  <c r="M69" i="277"/>
  <c r="K59" i="277"/>
  <c r="K60" i="277" s="1"/>
  <c r="M64" i="277"/>
  <c r="M71" i="277"/>
  <c r="N64" i="277"/>
  <c r="N59" i="277"/>
  <c r="N60" i="277" s="1"/>
  <c r="O64" i="277"/>
  <c r="O59" i="277"/>
  <c r="O60" i="277" s="1"/>
  <c r="O69" i="277"/>
  <c r="O71" i="277"/>
  <c r="Q69" i="277"/>
  <c r="R69" i="277"/>
  <c r="R71" i="277"/>
  <c r="Q59" i="277"/>
  <c r="Q60" i="277" s="1"/>
  <c r="Q71" i="277"/>
  <c r="P69" i="277"/>
  <c r="R59" i="277"/>
  <c r="R60" i="277" s="1"/>
  <c r="P64" i="277"/>
  <c r="P59" i="277"/>
  <c r="P60" i="277" s="1"/>
  <c r="Q64" i="277"/>
  <c r="P71" i="277"/>
  <c r="S69" i="277"/>
  <c r="S64" i="277"/>
  <c r="S59" i="277"/>
  <c r="S60" i="277" s="1"/>
  <c r="S71" i="277"/>
  <c r="T71" i="277"/>
  <c r="U69" i="277"/>
  <c r="T69" i="277"/>
  <c r="U64" i="277"/>
  <c r="T64" i="277"/>
  <c r="U71" i="277"/>
  <c r="U59" i="277"/>
  <c r="U60" i="277" s="1"/>
  <c r="T59" i="277"/>
  <c r="T60" i="277" s="1"/>
  <c r="V71" i="277"/>
  <c r="V64" i="277"/>
  <c r="V69" i="277"/>
  <c r="V59" i="277"/>
  <c r="V60" i="277" s="1"/>
  <c r="W64" i="277"/>
  <c r="W59" i="277"/>
  <c r="W60" i="277" s="1"/>
  <c r="X69" i="277"/>
  <c r="W71" i="277"/>
  <c r="W69" i="277"/>
  <c r="X71" i="277"/>
  <c r="X64" i="277"/>
  <c r="Y69" i="277"/>
  <c r="Y59" i="277"/>
  <c r="Y60" i="277" s="1"/>
  <c r="Y64" i="277"/>
  <c r="X59" i="277"/>
  <c r="X60" i="277" s="1"/>
  <c r="Y71" i="277"/>
  <c r="Z71" i="277"/>
  <c r="AA59" i="277"/>
  <c r="AA60" i="277" s="1"/>
  <c r="Z69" i="277"/>
  <c r="Z64" i="277"/>
  <c r="AA71" i="277"/>
  <c r="Z59" i="277"/>
  <c r="Z60" i="277" s="1"/>
  <c r="AB71" i="277"/>
  <c r="AB59" i="277"/>
  <c r="AB60" i="277" s="1"/>
  <c r="AC59" i="277"/>
  <c r="AC60" i="277" s="1"/>
  <c r="AC71" i="277"/>
  <c r="AD59" i="277"/>
  <c r="AD60" i="277" s="1"/>
  <c r="AD71" i="277"/>
  <c r="AE59" i="277"/>
  <c r="AE60" i="277" s="1"/>
  <c r="AF71" i="277"/>
  <c r="AE71" i="277"/>
  <c r="AF59" i="277"/>
  <c r="AF60" i="277" s="1"/>
  <c r="AG71" i="277"/>
  <c r="AG59" i="277"/>
  <c r="AG60" i="277" s="1"/>
  <c r="AI59" i="277"/>
  <c r="AI60" i="277" s="1"/>
  <c r="AH59" i="277"/>
  <c r="AH60" i="277" s="1"/>
  <c r="AH71" i="277"/>
  <c r="AI71" i="277"/>
  <c r="AK71" i="277"/>
  <c r="AK59" i="277"/>
  <c r="AK60" i="277" s="1"/>
  <c r="AL71" i="277"/>
  <c r="AJ71" i="277"/>
  <c r="AJ59" i="277"/>
  <c r="AJ60" i="277" s="1"/>
  <c r="AM59" i="277"/>
  <c r="AM60" i="277" s="1"/>
  <c r="AM71" i="277"/>
  <c r="AL59" i="277"/>
  <c r="AL60" i="277" s="1"/>
  <c r="AN59" i="277"/>
  <c r="AN60" i="277" s="1"/>
  <c r="AN71" i="277"/>
  <c r="AO71" i="277"/>
  <c r="AO59" i="277"/>
  <c r="AO60" i="277" s="1"/>
  <c r="AP59" i="277"/>
  <c r="AP60" i="277" s="1"/>
  <c r="AP71" i="277"/>
  <c r="AS59" i="277"/>
  <c r="AS60" i="277" s="1"/>
  <c r="AQ59" i="277"/>
  <c r="AQ60" i="277" s="1"/>
  <c r="AR59" i="277"/>
  <c r="AR60" i="277" s="1"/>
  <c r="AQ71" i="277"/>
  <c r="AR71" i="277"/>
  <c r="AS71" i="277"/>
  <c r="AT59" i="277"/>
  <c r="AT60" i="277" s="1"/>
  <c r="AT71" i="277"/>
  <c r="AW59" i="277"/>
  <c r="AW60" i="277" s="1"/>
  <c r="AU59" i="277"/>
  <c r="AU60" i="277" s="1"/>
  <c r="AU71" i="277"/>
  <c r="AV71" i="277"/>
  <c r="AW71" i="277"/>
  <c r="AX59" i="277"/>
  <c r="AX60" i="277" s="1"/>
  <c r="AV59" i="277"/>
  <c r="AV60" i="277" s="1"/>
  <c r="AX71" i="277"/>
  <c r="AY59" i="277"/>
  <c r="AY60" i="277" s="1"/>
  <c r="AY71" i="277"/>
  <c r="AZ59" i="277"/>
  <c r="AZ60" i="277" s="1"/>
  <c r="AZ71" i="277"/>
  <c r="BA59" i="277"/>
  <c r="BA60" i="277" s="1"/>
  <c r="BA71" i="277"/>
  <c r="BC59" i="277"/>
  <c r="BC60" i="277" s="1"/>
  <c r="BC71" i="277"/>
  <c r="BD71" i="277"/>
  <c r="BB59" i="277"/>
  <c r="BB60" i="277" s="1"/>
  <c r="BB71" i="277"/>
  <c r="GJ11" i="285"/>
  <c r="GJ12" i="285" s="1"/>
  <c r="H112" i="273"/>
  <c r="H11" i="285" s="1"/>
  <c r="GG59" i="265"/>
  <c r="GG60" i="265" s="1"/>
  <c r="GH20" i="285"/>
  <c r="GH23" i="285" s="1"/>
  <c r="GI27" i="278"/>
  <c r="GI32" i="278" s="1"/>
  <c r="GI34" i="278" s="1"/>
  <c r="GI10" i="265"/>
  <c r="GF3" i="278"/>
  <c r="GF3" i="286"/>
  <c r="GF3" i="280"/>
  <c r="GF3" i="288"/>
  <c r="GF3" i="285"/>
  <c r="GF50" i="273"/>
  <c r="GF3" i="273"/>
  <c r="GF3" i="282"/>
  <c r="GF3" i="275"/>
  <c r="GF3" i="265"/>
  <c r="CY19" i="282"/>
  <c r="CY21" i="282" s="1"/>
  <c r="GJ138" i="280"/>
  <c r="GJ26" i="282"/>
  <c r="GJ38" i="288"/>
  <c r="GJ20" i="286"/>
  <c r="GJ57" i="273"/>
  <c r="GJ67" i="280"/>
  <c r="GJ13" i="288"/>
  <c r="GJ32" i="286"/>
  <c r="GJ73" i="282"/>
  <c r="GJ55" i="288"/>
  <c r="GJ18" i="285"/>
  <c r="GJ15" i="275"/>
  <c r="GJ20" i="275" s="1"/>
  <c r="GJ84" i="282"/>
  <c r="GJ61" i="288"/>
  <c r="GJ43" i="286"/>
  <c r="GJ79" i="273"/>
  <c r="H76" i="273"/>
  <c r="GI135" i="273"/>
  <c r="GH138" i="273"/>
  <c r="GJ52" i="273"/>
  <c r="GJ42" i="273"/>
  <c r="GJ4" i="289" s="1"/>
  <c r="GI140" i="273"/>
  <c r="GH19" i="278"/>
  <c r="GH60" i="273"/>
  <c r="GG66" i="273"/>
  <c r="GG67" i="273" s="1"/>
  <c r="GG3" i="289" s="1"/>
  <c r="GI4" i="265"/>
  <c r="GI4" i="278"/>
  <c r="GI4" i="285"/>
  <c r="GI4" i="280"/>
  <c r="GI4" i="275"/>
  <c r="GI4" i="282"/>
  <c r="GI4" i="273"/>
  <c r="GI4" i="288"/>
  <c r="GI4" i="286"/>
  <c r="GJ58" i="273"/>
  <c r="H80" i="273"/>
  <c r="H58" i="273" s="1"/>
  <c r="H80" i="278" l="1"/>
  <c r="H12" i="289"/>
  <c r="BW82" i="278"/>
  <c r="BW73" i="278" s="1"/>
  <c r="BV69" i="265"/>
  <c r="GJ83" i="278"/>
  <c r="GJ74" i="278"/>
  <c r="GJ70" i="278"/>
  <c r="GH54" i="278"/>
  <c r="GI71" i="278"/>
  <c r="GI75" i="278" s="1"/>
  <c r="BV64" i="265"/>
  <c r="BW61" i="278"/>
  <c r="H24" i="280"/>
  <c r="H59" i="278"/>
  <c r="GI62" i="278"/>
  <c r="GI53" i="278"/>
  <c r="GI49" i="278"/>
  <c r="GI50" i="278" s="1"/>
  <c r="GG50" i="288"/>
  <c r="GG51" i="288" s="1"/>
  <c r="GG54" i="288" s="1"/>
  <c r="GG57" i="288" s="1"/>
  <c r="GG64" i="288" s="1"/>
  <c r="GH157" i="273"/>
  <c r="GJ85" i="280"/>
  <c r="GJ25" i="280"/>
  <c r="GJ26" i="280" s="1"/>
  <c r="GJ29" i="280" s="1"/>
  <c r="K65" i="277"/>
  <c r="K67" i="277" s="1"/>
  <c r="K81" i="277" s="1"/>
  <c r="GI60" i="273"/>
  <c r="GH66" i="273"/>
  <c r="GH67" i="273" s="1"/>
  <c r="GH3" i="289" s="1"/>
  <c r="GI19" i="278"/>
  <c r="GJ140" i="273"/>
  <c r="GJ19" i="278" s="1"/>
  <c r="GJ135" i="273"/>
  <c r="GJ138" i="273" s="1"/>
  <c r="GI138" i="273"/>
  <c r="GI9" i="265"/>
  <c r="GI11" i="265" s="1"/>
  <c r="J76" i="277"/>
  <c r="J82" i="277" s="1"/>
  <c r="J65" i="277"/>
  <c r="J67" i="277" s="1"/>
  <c r="J81" i="277" s="1"/>
  <c r="H20" i="278"/>
  <c r="H134" i="273"/>
  <c r="H33" i="278"/>
  <c r="H145" i="273"/>
  <c r="H155" i="273"/>
  <c r="H12" i="278"/>
  <c r="H56" i="288"/>
  <c r="H41" i="278"/>
  <c r="H139" i="273"/>
  <c r="GJ26" i="278"/>
  <c r="GJ27" i="278" s="1"/>
  <c r="H21" i="278"/>
  <c r="H26" i="278" s="1"/>
  <c r="GJ146" i="273"/>
  <c r="GJ11" i="278" s="1"/>
  <c r="GI11" i="278"/>
  <c r="GJ4" i="265"/>
  <c r="GJ4" i="273"/>
  <c r="GJ4" i="278"/>
  <c r="GJ4" i="285"/>
  <c r="GJ4" i="282"/>
  <c r="GJ4" i="286"/>
  <c r="GJ4" i="280"/>
  <c r="GJ4" i="275"/>
  <c r="GJ4" i="288"/>
  <c r="GG3" i="273"/>
  <c r="GG3" i="275"/>
  <c r="GG3" i="265"/>
  <c r="GG3" i="288"/>
  <c r="GG3" i="278"/>
  <c r="GG3" i="286"/>
  <c r="GG3" i="280"/>
  <c r="GG3" i="282"/>
  <c r="GG3" i="285"/>
  <c r="GG50" i="273"/>
  <c r="M53" i="273"/>
  <c r="M3" i="277" s="1"/>
  <c r="O53" i="273"/>
  <c r="O3" i="277" s="1"/>
  <c r="Q53" i="273"/>
  <c r="Q3" i="277" s="1"/>
  <c r="N53" i="273"/>
  <c r="N3" i="277" s="1"/>
  <c r="P53" i="273"/>
  <c r="P3" i="277" s="1"/>
  <c r="S53" i="273"/>
  <c r="S3" i="277" s="1"/>
  <c r="R53" i="273"/>
  <c r="R3" i="277" s="1"/>
  <c r="U53" i="273"/>
  <c r="U3" i="277" s="1"/>
  <c r="T53" i="273"/>
  <c r="T3" i="277" s="1"/>
  <c r="W53" i="273"/>
  <c r="W3" i="277" s="1"/>
  <c r="V53" i="273"/>
  <c r="V3" i="277" s="1"/>
  <c r="X53" i="273"/>
  <c r="X3" i="277" s="1"/>
  <c r="Y53" i="273"/>
  <c r="Y3" i="277" s="1"/>
  <c r="Z53" i="273"/>
  <c r="Z3" i="277" s="1"/>
  <c r="AA53" i="273"/>
  <c r="AA3" i="277" s="1"/>
  <c r="AB53" i="273"/>
  <c r="AB3" i="277" s="1"/>
  <c r="AC53" i="273"/>
  <c r="AC3" i="277" s="1"/>
  <c r="AD53" i="273"/>
  <c r="AD3" i="277" s="1"/>
  <c r="AE53" i="273"/>
  <c r="AE3" i="277" s="1"/>
  <c r="AF53" i="273"/>
  <c r="AF3" i="277" s="1"/>
  <c r="AH53" i="273"/>
  <c r="AH3" i="277" s="1"/>
  <c r="AG53" i="273"/>
  <c r="AG3" i="277" s="1"/>
  <c r="AK53" i="273"/>
  <c r="AK3" i="277" s="1"/>
  <c r="AJ53" i="273"/>
  <c r="AJ3" i="277" s="1"/>
  <c r="AI53" i="273"/>
  <c r="AI3" i="277" s="1"/>
  <c r="AL53" i="273"/>
  <c r="AL3" i="277" s="1"/>
  <c r="AO53" i="273"/>
  <c r="AO3" i="277" s="1"/>
  <c r="AN53" i="273"/>
  <c r="AN3" i="277" s="1"/>
  <c r="AP53" i="273"/>
  <c r="AP3" i="277" s="1"/>
  <c r="AM53" i="273"/>
  <c r="AM3" i="277" s="1"/>
  <c r="AQ53" i="273"/>
  <c r="AQ3" i="277" s="1"/>
  <c r="AR53" i="273"/>
  <c r="AR3" i="277" s="1"/>
  <c r="AS53" i="273"/>
  <c r="AS3" i="277" s="1"/>
  <c r="AU53" i="273"/>
  <c r="AU3" i="277" s="1"/>
  <c r="AT53" i="273"/>
  <c r="AT3" i="277" s="1"/>
  <c r="AV53" i="273"/>
  <c r="AV3" i="277" s="1"/>
  <c r="AW53" i="273"/>
  <c r="AW3" i="277" s="1"/>
  <c r="AX53" i="273"/>
  <c r="AX3" i="277" s="1"/>
  <c r="AY53" i="273"/>
  <c r="AY3" i="277" s="1"/>
  <c r="AZ53" i="273"/>
  <c r="AZ3" i="277" s="1"/>
  <c r="BA53" i="273"/>
  <c r="BA3" i="277" s="1"/>
  <c r="BB53" i="273"/>
  <c r="BB3" i="277" s="1"/>
  <c r="BC53" i="273"/>
  <c r="BC3" i="277" s="1"/>
  <c r="H138" i="280"/>
  <c r="H26" i="282"/>
  <c r="H61" i="288"/>
  <c r="H32" i="286"/>
  <c r="H79" i="273"/>
  <c r="H84" i="282"/>
  <c r="H38" i="288"/>
  <c r="H13" i="288"/>
  <c r="H57" i="273"/>
  <c r="H67" i="280"/>
  <c r="H18" i="285"/>
  <c r="H20" i="286"/>
  <c r="H73" i="282"/>
  <c r="H55" i="288"/>
  <c r="H43" i="286"/>
  <c r="H15" i="275"/>
  <c r="CY43" i="282"/>
  <c r="CY30" i="282"/>
  <c r="CY31" i="282" s="1"/>
  <c r="CZ28" i="282" s="1"/>
  <c r="GH14" i="265"/>
  <c r="GH42" i="282"/>
  <c r="GH59" i="265"/>
  <c r="GH60" i="265" s="1"/>
  <c r="GI20" i="285"/>
  <c r="GI23" i="285" s="1"/>
  <c r="GJ22" i="285"/>
  <c r="GJ13" i="285"/>
  <c r="H12" i="285"/>
  <c r="H22" i="285" s="1"/>
  <c r="GJ43" i="278"/>
  <c r="H42" i="278"/>
  <c r="H76" i="288"/>
  <c r="H49" i="280"/>
  <c r="H15" i="286"/>
  <c r="H100" i="273"/>
  <c r="H20" i="282"/>
  <c r="H83" i="278" l="1"/>
  <c r="H74" i="278"/>
  <c r="H70" i="278"/>
  <c r="GI54" i="278"/>
  <c r="BW52" i="278"/>
  <c r="BW55" i="278" s="1"/>
  <c r="BW76" i="278"/>
  <c r="BW77" i="278" s="1"/>
  <c r="BW31" i="265" s="1"/>
  <c r="GH50" i="288"/>
  <c r="GH51" i="288" s="1"/>
  <c r="GH54" i="288" s="1"/>
  <c r="GH57" i="288" s="1"/>
  <c r="GH64" i="288" s="1"/>
  <c r="GI157" i="273"/>
  <c r="GJ32" i="278"/>
  <c r="GJ34" i="278" s="1"/>
  <c r="H27" i="278"/>
  <c r="H32" i="278" s="1"/>
  <c r="GJ13" i="265"/>
  <c r="H13" i="285"/>
  <c r="H13" i="265" s="1"/>
  <c r="H23" i="269" s="1"/>
  <c r="K23" i="269" s="1"/>
  <c r="GI66" i="273"/>
  <c r="GI67" i="273" s="1"/>
  <c r="GI3" i="289" s="1"/>
  <c r="GJ60" i="273"/>
  <c r="GJ66" i="273" s="1"/>
  <c r="GJ67" i="273" s="1"/>
  <c r="GJ3" i="289" s="1"/>
  <c r="L31" i="277"/>
  <c r="GJ10" i="265"/>
  <c r="L10" i="277" s="1"/>
  <c r="H43" i="278"/>
  <c r="GI59" i="265"/>
  <c r="GI60" i="265" s="1"/>
  <c r="GJ20" i="285"/>
  <c r="GJ23" i="285" s="1"/>
  <c r="GJ59" i="265" s="1"/>
  <c r="CZ19" i="282"/>
  <c r="CZ21" i="282" s="1"/>
  <c r="J10" i="277"/>
  <c r="K31" i="277"/>
  <c r="J31" i="277"/>
  <c r="J13" i="277"/>
  <c r="J39" i="277"/>
  <c r="M40" i="277"/>
  <c r="K13" i="277"/>
  <c r="N9" i="277"/>
  <c r="L9" i="277"/>
  <c r="M17" i="277"/>
  <c r="M9" i="277"/>
  <c r="K40" i="277"/>
  <c r="K39" i="277"/>
  <c r="M31" i="277"/>
  <c r="K17" i="277"/>
  <c r="M30" i="277"/>
  <c r="K10" i="277"/>
  <c r="L13" i="277"/>
  <c r="L17" i="277"/>
  <c r="J40" i="277"/>
  <c r="L40" i="277"/>
  <c r="J17" i="277"/>
  <c r="L39" i="277"/>
  <c r="M10" i="277"/>
  <c r="J30" i="277"/>
  <c r="N39" i="277"/>
  <c r="J9" i="277"/>
  <c r="M13" i="277"/>
  <c r="N17" i="277"/>
  <c r="N40" i="277"/>
  <c r="M39" i="277"/>
  <c r="N31" i="277"/>
  <c r="N30" i="277"/>
  <c r="N13" i="277"/>
  <c r="N10" i="277"/>
  <c r="O39" i="277"/>
  <c r="K30" i="277"/>
  <c r="K9" i="277"/>
  <c r="O30" i="277"/>
  <c r="O13" i="277"/>
  <c r="O10" i="277"/>
  <c r="O40" i="277"/>
  <c r="O31" i="277"/>
  <c r="O17" i="277"/>
  <c r="O9" i="277"/>
  <c r="P31" i="277"/>
  <c r="P39" i="277"/>
  <c r="Q30" i="277"/>
  <c r="Q13" i="277"/>
  <c r="P13" i="277"/>
  <c r="P9" i="277"/>
  <c r="P40" i="277"/>
  <c r="Q17" i="277"/>
  <c r="P17" i="277"/>
  <c r="Q10" i="277"/>
  <c r="Q31" i="277"/>
  <c r="Q39" i="277"/>
  <c r="Q40" i="277"/>
  <c r="P10" i="277"/>
  <c r="Q9" i="277"/>
  <c r="P30" i="277"/>
  <c r="T40" i="277"/>
  <c r="S10" i="277"/>
  <c r="R40" i="277"/>
  <c r="R9" i="277"/>
  <c r="R17" i="277"/>
  <c r="S30" i="277"/>
  <c r="S17" i="277"/>
  <c r="R31" i="277"/>
  <c r="R13" i="277"/>
  <c r="R30" i="277"/>
  <c r="S9" i="277"/>
  <c r="R39" i="277"/>
  <c r="T30" i="277"/>
  <c r="S39" i="277"/>
  <c r="T31" i="277"/>
  <c r="S40" i="277"/>
  <c r="R10" i="277"/>
  <c r="S13" i="277"/>
  <c r="S31" i="277"/>
  <c r="T9" i="277"/>
  <c r="T13" i="277"/>
  <c r="T17" i="277"/>
  <c r="T10" i="277"/>
  <c r="T39" i="277"/>
  <c r="U39" i="277"/>
  <c r="U40" i="277"/>
  <c r="U9" i="277"/>
  <c r="U17" i="277"/>
  <c r="U31" i="277"/>
  <c r="U10" i="277"/>
  <c r="U13" i="277"/>
  <c r="U30" i="277"/>
  <c r="V10" i="277"/>
  <c r="V31" i="277"/>
  <c r="W17" i="277"/>
  <c r="X17" i="277"/>
  <c r="V17" i="277"/>
  <c r="V9" i="277"/>
  <c r="X10" i="277"/>
  <c r="V40" i="277"/>
  <c r="W31" i="277"/>
  <c r="V30" i="277"/>
  <c r="W30" i="277"/>
  <c r="X31" i="277"/>
  <c r="W13" i="277"/>
  <c r="V39" i="277"/>
  <c r="W39" i="277"/>
  <c r="X30" i="277"/>
  <c r="W10" i="277"/>
  <c r="W40" i="277"/>
  <c r="W9" i="277"/>
  <c r="V13" i="277"/>
  <c r="X9" i="277"/>
  <c r="X40" i="277"/>
  <c r="X39" i="277"/>
  <c r="Y40" i="277"/>
  <c r="X13" i="277"/>
  <c r="AB17" i="277"/>
  <c r="Y13" i="277"/>
  <c r="Y10" i="277"/>
  <c r="Y9" i="277"/>
  <c r="Y17" i="277"/>
  <c r="Y39" i="277"/>
  <c r="Y30" i="277"/>
  <c r="Y31" i="277"/>
  <c r="AA39" i="277"/>
  <c r="Z17" i="277"/>
  <c r="AA40" i="277"/>
  <c r="Z39" i="277"/>
  <c r="AA17" i="277"/>
  <c r="Z9" i="277"/>
  <c r="Z13" i="277"/>
  <c r="AA13" i="277"/>
  <c r="Z10" i="277"/>
  <c r="Z40" i="277"/>
  <c r="AA10" i="277"/>
  <c r="AC13" i="277"/>
  <c r="AA9" i="277"/>
  <c r="AB13" i="277"/>
  <c r="AB39" i="277"/>
  <c r="AD40" i="277"/>
  <c r="AC39" i="277"/>
  <c r="AB40" i="277"/>
  <c r="AC17" i="277"/>
  <c r="AC9" i="277"/>
  <c r="AD39" i="277"/>
  <c r="AC10" i="277"/>
  <c r="AB9" i="277"/>
  <c r="AC40" i="277"/>
  <c r="AB10" i="277"/>
  <c r="AD9" i="277"/>
  <c r="AD13" i="277"/>
  <c r="AD17" i="277"/>
  <c r="AD10" i="277"/>
  <c r="AE10" i="277"/>
  <c r="AE13" i="277"/>
  <c r="AE39" i="277"/>
  <c r="AE9" i="277"/>
  <c r="AF9" i="277"/>
  <c r="AF39" i="277"/>
  <c r="AF13" i="277"/>
  <c r="AF10" i="277"/>
  <c r="AE17" i="277"/>
  <c r="AF40" i="277"/>
  <c r="AF17" i="277"/>
  <c r="AE40" i="277"/>
  <c r="AG39" i="277"/>
  <c r="AG9" i="277"/>
  <c r="AG10" i="277"/>
  <c r="AG17" i="277"/>
  <c r="AG40" i="277"/>
  <c r="AG13" i="277"/>
  <c r="AI39" i="277"/>
  <c r="AI10" i="277"/>
  <c r="AI9" i="277"/>
  <c r="AI40" i="277"/>
  <c r="AK40" i="277"/>
  <c r="AH39" i="277"/>
  <c r="AH10" i="277"/>
  <c r="AI17" i="277"/>
  <c r="AK17" i="277"/>
  <c r="AH17" i="277"/>
  <c r="AK9" i="277"/>
  <c r="AI13" i="277"/>
  <c r="AH9" i="277"/>
  <c r="AH13" i="277"/>
  <c r="AH40" i="277"/>
  <c r="AL40" i="277"/>
  <c r="AJ10" i="277"/>
  <c r="AL17" i="277"/>
  <c r="AL10" i="277"/>
  <c r="AL39" i="277"/>
  <c r="AK39" i="277"/>
  <c r="AL9" i="277"/>
  <c r="AK13" i="277"/>
  <c r="AK10" i="277"/>
  <c r="AJ17" i="277"/>
  <c r="AJ9" i="277"/>
  <c r="AJ13" i="277"/>
  <c r="AJ40" i="277"/>
  <c r="AL13" i="277"/>
  <c r="AJ39" i="277"/>
  <c r="AM39" i="277"/>
  <c r="AM17" i="277"/>
  <c r="AN9" i="277"/>
  <c r="AN40" i="277"/>
  <c r="AN13" i="277"/>
  <c r="AN17" i="277"/>
  <c r="AM13" i="277"/>
  <c r="AM40" i="277"/>
  <c r="AM9" i="277"/>
  <c r="AN10" i="277"/>
  <c r="AN39" i="277"/>
  <c r="AM10" i="277"/>
  <c r="AO13" i="277"/>
  <c r="AO39" i="277"/>
  <c r="AO40" i="277"/>
  <c r="AO17" i="277"/>
  <c r="AO9" i="277"/>
  <c r="AO10" i="277"/>
  <c r="AP10" i="277"/>
  <c r="AP40" i="277"/>
  <c r="AP9" i="277"/>
  <c r="AP11" i="277" s="1"/>
  <c r="AP39" i="277"/>
  <c r="AQ17" i="277"/>
  <c r="AQ13" i="277"/>
  <c r="AQ10" i="277"/>
  <c r="AQ39" i="277"/>
  <c r="AQ9" i="277"/>
  <c r="AP17" i="277"/>
  <c r="AQ40" i="277"/>
  <c r="AP13" i="277"/>
  <c r="AR39" i="277"/>
  <c r="AS10" i="277"/>
  <c r="AS39" i="277"/>
  <c r="AR13" i="277"/>
  <c r="AR17" i="277"/>
  <c r="AS17" i="277"/>
  <c r="AR40" i="277"/>
  <c r="AS13" i="277"/>
  <c r="AR9" i="277"/>
  <c r="AS40" i="277"/>
  <c r="AS9" i="277"/>
  <c r="AR10" i="277"/>
  <c r="AU9" i="277"/>
  <c r="AU39" i="277"/>
  <c r="AT10" i="277"/>
  <c r="AT13" i="277"/>
  <c r="AT17" i="277"/>
  <c r="AT39" i="277"/>
  <c r="AT40" i="277"/>
  <c r="AU10" i="277"/>
  <c r="AT9" i="277"/>
  <c r="AV40" i="277"/>
  <c r="AX17" i="277"/>
  <c r="AV13" i="277"/>
  <c r="AV17" i="277"/>
  <c r="AV10" i="277"/>
  <c r="AU40" i="277"/>
  <c r="AV39" i="277"/>
  <c r="AV9" i="277"/>
  <c r="AU13" i="277"/>
  <c r="AU17" i="277"/>
  <c r="AW13" i="277"/>
  <c r="AW10" i="277"/>
  <c r="AW39" i="277"/>
  <c r="AW40" i="277"/>
  <c r="AX40" i="277"/>
  <c r="AW17" i="277"/>
  <c r="AW9" i="277"/>
  <c r="AX10" i="277"/>
  <c r="AX13" i="277"/>
  <c r="AX39" i="277"/>
  <c r="AX9" i="277"/>
  <c r="BD44" i="277"/>
  <c r="BC13" i="277"/>
  <c r="AY17" i="277"/>
  <c r="AY13" i="277"/>
  <c r="AY40" i="277"/>
  <c r="AY10" i="277"/>
  <c r="AY39" i="277"/>
  <c r="AY9" i="277"/>
  <c r="BC17" i="277"/>
  <c r="AZ9" i="277"/>
  <c r="BD13" i="277"/>
  <c r="AZ10" i="277"/>
  <c r="AZ17" i="277"/>
  <c r="AZ39" i="277"/>
  <c r="AZ40" i="277"/>
  <c r="AZ13" i="277"/>
  <c r="BD9" i="277"/>
  <c r="BA40" i="277"/>
  <c r="BD32" i="277"/>
  <c r="BA10" i="277"/>
  <c r="BD43" i="277"/>
  <c r="BA9" i="277"/>
  <c r="BA39" i="277"/>
  <c r="BC40" i="277"/>
  <c r="BA17" i="277"/>
  <c r="BA13" i="277"/>
  <c r="BB10" i="277"/>
  <c r="BD39" i="277"/>
  <c r="BD10" i="277"/>
  <c r="BB17" i="277"/>
  <c r="BB40" i="277"/>
  <c r="BB39" i="277"/>
  <c r="BD18" i="277"/>
  <c r="BD45" i="277"/>
  <c r="BD48" i="277"/>
  <c r="BD30" i="277"/>
  <c r="BD21" i="277"/>
  <c r="BB9" i="277"/>
  <c r="BC39" i="277"/>
  <c r="BD36" i="277"/>
  <c r="BB13" i="277"/>
  <c r="BD17" i="277"/>
  <c r="BD24" i="277"/>
  <c r="BD51" i="277"/>
  <c r="BD35" i="277"/>
  <c r="BD31" i="277"/>
  <c r="BD16" i="277"/>
  <c r="BD40" i="277"/>
  <c r="J84" i="277"/>
  <c r="J83" i="277"/>
  <c r="GI42" i="282"/>
  <c r="GI14" i="265"/>
  <c r="GH3" i="288"/>
  <c r="GH50" i="273"/>
  <c r="GH3" i="285"/>
  <c r="GH3" i="278"/>
  <c r="GH3" i="286"/>
  <c r="GH3" i="275"/>
  <c r="GH3" i="273"/>
  <c r="GH3" i="280"/>
  <c r="GH3" i="265"/>
  <c r="GH3" i="282"/>
  <c r="BW84" i="278" l="1"/>
  <c r="BW85" i="278" s="1"/>
  <c r="GJ71" i="278"/>
  <c r="GJ75" i="278" s="1"/>
  <c r="S11" i="277"/>
  <c r="BW30" i="265"/>
  <c r="BW63" i="278"/>
  <c r="BW64" i="278" s="1"/>
  <c r="GJ62" i="278"/>
  <c r="GJ49" i="278"/>
  <c r="GJ50" i="278" s="1"/>
  <c r="GJ53" i="278"/>
  <c r="BC10" i="277"/>
  <c r="H10" i="277" s="1"/>
  <c r="Q11" i="277"/>
  <c r="Q14" i="277" s="1"/>
  <c r="L11" i="277"/>
  <c r="L14" i="277" s="1"/>
  <c r="GJ157" i="273"/>
  <c r="GJ50" i="288" s="1"/>
  <c r="GJ51" i="288" s="1"/>
  <c r="GJ54" i="288" s="1"/>
  <c r="GJ57" i="288" s="1"/>
  <c r="GJ64" i="288" s="1"/>
  <c r="GI50" i="288"/>
  <c r="GI51" i="288" s="1"/>
  <c r="GI54" i="288" s="1"/>
  <c r="GI57" i="288" s="1"/>
  <c r="GI64" i="288" s="1"/>
  <c r="AW11" i="277"/>
  <c r="AW14" i="277" s="1"/>
  <c r="BA11" i="277"/>
  <c r="BA14" i="277" s="1"/>
  <c r="AJ11" i="277"/>
  <c r="X11" i="277"/>
  <c r="X14" i="277" s="1"/>
  <c r="V11" i="277"/>
  <c r="V14" i="277" s="1"/>
  <c r="AY11" i="277"/>
  <c r="AT11" i="277"/>
  <c r="AT14" i="277" s="1"/>
  <c r="AS11" i="277"/>
  <c r="AS14" i="277" s="1"/>
  <c r="AL11" i="277"/>
  <c r="AE11" i="277"/>
  <c r="AE14" i="277" s="1"/>
  <c r="AA11" i="277"/>
  <c r="AA14" i="277" s="1"/>
  <c r="Y11" i="277"/>
  <c r="Y14" i="277" s="1"/>
  <c r="BB11" i="277"/>
  <c r="BB14" i="277" s="1"/>
  <c r="AY14" i="277"/>
  <c r="AX11" i="277"/>
  <c r="AX14" i="277" s="1"/>
  <c r="AV11" i="277"/>
  <c r="AV14" i="277" s="1"/>
  <c r="AH11" i="277"/>
  <c r="AH14" i="277" s="1"/>
  <c r="AD11" i="277"/>
  <c r="AD14" i="277" s="1"/>
  <c r="AB11" i="277"/>
  <c r="AB14" i="277" s="1"/>
  <c r="AC11" i="277"/>
  <c r="AC14" i="277" s="1"/>
  <c r="O11" i="277"/>
  <c r="O14" i="277" s="1"/>
  <c r="K11" i="277"/>
  <c r="K14" i="277" s="1"/>
  <c r="AJ14" i="277"/>
  <c r="Z11" i="277"/>
  <c r="Z14" i="277" s="1"/>
  <c r="BD11" i="277"/>
  <c r="BD14" i="277" s="1"/>
  <c r="BD19" i="277" s="1"/>
  <c r="BD22" i="277" s="1"/>
  <c r="BD25" i="277" s="1"/>
  <c r="AZ11" i="277"/>
  <c r="AZ14" i="277" s="1"/>
  <c r="AU11" i="277"/>
  <c r="AU14" i="277" s="1"/>
  <c r="AO11" i="277"/>
  <c r="AO14" i="277" s="1"/>
  <c r="AL14" i="277"/>
  <c r="R11" i="277"/>
  <c r="R14" i="277" s="1"/>
  <c r="P11" i="277"/>
  <c r="P14" i="277" s="1"/>
  <c r="J11" i="277"/>
  <c r="N11" i="277"/>
  <c r="N14" i="277" s="1"/>
  <c r="H10" i="265"/>
  <c r="H20" i="269" s="1"/>
  <c r="K20" i="269" s="1"/>
  <c r="GI3" i="282"/>
  <c r="GI3" i="278"/>
  <c r="GI50" i="273"/>
  <c r="GI3" i="275"/>
  <c r="GI3" i="285"/>
  <c r="GI3" i="286"/>
  <c r="GI3" i="288"/>
  <c r="GI3" i="273"/>
  <c r="GI3" i="265"/>
  <c r="GI3" i="280"/>
  <c r="J23" i="269"/>
  <c r="L23" i="269"/>
  <c r="BD33" i="277"/>
  <c r="BD37" i="277" s="1"/>
  <c r="BD41" i="277" s="1"/>
  <c r="BD46" i="277" s="1"/>
  <c r="BD49" i="277" s="1"/>
  <c r="BD52" i="277" s="1"/>
  <c r="AR11" i="277"/>
  <c r="AR14" i="277" s="1"/>
  <c r="AQ11" i="277"/>
  <c r="AQ14" i="277" s="1"/>
  <c r="AP14" i="277"/>
  <c r="AM11" i="277"/>
  <c r="AM14" i="277" s="1"/>
  <c r="AN11" i="277"/>
  <c r="AN14" i="277" s="1"/>
  <c r="AK11" i="277"/>
  <c r="AK14" i="277" s="1"/>
  <c r="AI11" i="277"/>
  <c r="AI14" i="277" s="1"/>
  <c r="AG11" i="277"/>
  <c r="AG14" i="277" s="1"/>
  <c r="AF11" i="277"/>
  <c r="AF14" i="277" s="1"/>
  <c r="W11" i="277"/>
  <c r="W14" i="277" s="1"/>
  <c r="U11" i="277"/>
  <c r="U14" i="277" s="1"/>
  <c r="T11" i="277"/>
  <c r="T14" i="277" s="1"/>
  <c r="S14" i="277"/>
  <c r="H17" i="277"/>
  <c r="H40" i="277"/>
  <c r="M11" i="277"/>
  <c r="M14" i="277" s="1"/>
  <c r="H39" i="277"/>
  <c r="H13" i="277"/>
  <c r="CZ30" i="282"/>
  <c r="CZ31" i="282" s="1"/>
  <c r="DA28" i="282" s="1"/>
  <c r="CZ43" i="282"/>
  <c r="GJ60" i="265"/>
  <c r="M59" i="277"/>
  <c r="M60" i="277" s="1"/>
  <c r="BD59" i="277"/>
  <c r="BD60" i="277" s="1"/>
  <c r="GJ3" i="265"/>
  <c r="GJ3" i="273"/>
  <c r="GJ3" i="280"/>
  <c r="GJ3" i="282"/>
  <c r="GJ50" i="273"/>
  <c r="L53" i="273" s="1"/>
  <c r="L3" i="277" s="1"/>
  <c r="GJ3" i="278"/>
  <c r="GJ3" i="275"/>
  <c r="GJ3" i="286"/>
  <c r="GJ3" i="288"/>
  <c r="GJ3" i="285"/>
  <c r="GJ9" i="265"/>
  <c r="H34" i="278"/>
  <c r="BX82" i="278" l="1"/>
  <c r="BX73" i="278" s="1"/>
  <c r="BW69" i="265"/>
  <c r="GJ54" i="278"/>
  <c r="BW64" i="265"/>
  <c r="BX61" i="278"/>
  <c r="H62" i="278"/>
  <c r="H53" i="278"/>
  <c r="H49" i="278"/>
  <c r="GJ11" i="265"/>
  <c r="BC9" i="277"/>
  <c r="J14" i="277"/>
  <c r="H9" i="265"/>
  <c r="H19" i="269" s="1"/>
  <c r="K19" i="269" s="1"/>
  <c r="L30" i="277"/>
  <c r="DA19" i="282"/>
  <c r="DA21" i="282" s="1"/>
  <c r="J20" i="269"/>
  <c r="L20" i="269"/>
  <c r="BX76" i="278" l="1"/>
  <c r="BX77" i="278" s="1"/>
  <c r="BX31" i="265" s="1"/>
  <c r="BX52" i="278"/>
  <c r="BX55" i="278" s="1"/>
  <c r="DA30" i="282"/>
  <c r="DA31" i="282" s="1"/>
  <c r="DB28" i="282" s="1"/>
  <c r="DA43" i="282"/>
  <c r="L19" i="269"/>
  <c r="J19" i="269"/>
  <c r="GJ42" i="282"/>
  <c r="GJ14" i="265"/>
  <c r="H11" i="265"/>
  <c r="BC11" i="277"/>
  <c r="H9" i="277"/>
  <c r="BX84" i="278" l="1"/>
  <c r="Z31" i="277"/>
  <c r="BX85" i="278"/>
  <c r="BX30" i="265"/>
  <c r="Z30" i="277" s="1"/>
  <c r="BX63" i="278"/>
  <c r="BX64" i="278" s="1"/>
  <c r="BC14" i="277"/>
  <c r="H11" i="277"/>
  <c r="H21" i="269"/>
  <c r="K21" i="269" s="1"/>
  <c r="H42" i="282"/>
  <c r="DB19" i="282"/>
  <c r="DB21" i="282" s="1"/>
  <c r="H14" i="265"/>
  <c r="H24" i="269" s="1"/>
  <c r="K24" i="269" s="1"/>
  <c r="BY82" i="278" l="1"/>
  <c r="BY73" i="278" s="1"/>
  <c r="BX69" i="265"/>
  <c r="AA69" i="277" s="1"/>
  <c r="BX64" i="265"/>
  <c r="AA64" i="277" s="1"/>
  <c r="BY61" i="278"/>
  <c r="L24" i="269"/>
  <c r="J24" i="269"/>
  <c r="DB30" i="282"/>
  <c r="DB31" i="282" s="1"/>
  <c r="DC28" i="282" s="1"/>
  <c r="DB43" i="282"/>
  <c r="L21" i="269"/>
  <c r="J21" i="269"/>
  <c r="H14" i="277"/>
  <c r="BY52" i="278" l="1"/>
  <c r="BY55" i="278" s="1"/>
  <c r="BY76" i="278"/>
  <c r="BY77" i="278" s="1"/>
  <c r="BY31" i="265" s="1"/>
  <c r="DC19" i="282"/>
  <c r="DC21" i="282" s="1"/>
  <c r="BY84" i="278" l="1"/>
  <c r="BY85" i="278" s="1"/>
  <c r="BY30" i="265"/>
  <c r="BY63" i="278"/>
  <c r="BY64" i="278" s="1"/>
  <c r="DC43" i="282"/>
  <c r="DC30" i="282"/>
  <c r="DC31" i="282" s="1"/>
  <c r="DD28" i="282" s="1"/>
  <c r="BZ82" i="278" l="1"/>
  <c r="BZ73" i="278" s="1"/>
  <c r="BY69" i="265"/>
  <c r="BY64" i="265"/>
  <c r="BZ61" i="278"/>
  <c r="DD19" i="282"/>
  <c r="DD21" i="282" s="1"/>
  <c r="BZ52" i="278" l="1"/>
  <c r="BZ55" i="278" s="1"/>
  <c r="BZ76" i="278"/>
  <c r="BZ77" i="278" s="1"/>
  <c r="BZ31" i="265" s="1"/>
  <c r="DD43" i="282"/>
  <c r="DD30" i="282"/>
  <c r="DD31" i="282" s="1"/>
  <c r="DE28" i="282" s="1"/>
  <c r="BZ84" i="278" l="1"/>
  <c r="BZ85" i="278" s="1"/>
  <c r="BZ63" i="278"/>
  <c r="BZ64" i="278" s="1"/>
  <c r="BZ30" i="265"/>
  <c r="DE19" i="282"/>
  <c r="DE21" i="282" s="1"/>
  <c r="CA82" i="278" l="1"/>
  <c r="CA73" i="278" s="1"/>
  <c r="BZ69" i="265"/>
  <c r="BZ64" i="265"/>
  <c r="CA61" i="278"/>
  <c r="DE30" i="282"/>
  <c r="DE31" i="282" s="1"/>
  <c r="DF28" i="282" s="1"/>
  <c r="DE43" i="282"/>
  <c r="CA52" i="278" l="1"/>
  <c r="CA55" i="278" s="1"/>
  <c r="CA76" i="278"/>
  <c r="CA77" i="278" s="1"/>
  <c r="CA31" i="265" s="1"/>
  <c r="DF19" i="282"/>
  <c r="DF21" i="282" s="1"/>
  <c r="CA84" i="278" l="1"/>
  <c r="CA85" i="278" s="1"/>
  <c r="CA30" i="265"/>
  <c r="CA63" i="278"/>
  <c r="CA64" i="278" s="1"/>
  <c r="DF43" i="282"/>
  <c r="DF30" i="282"/>
  <c r="DF31" i="282" s="1"/>
  <c r="DG28" i="282" s="1"/>
  <c r="CB82" i="278" l="1"/>
  <c r="CB73" i="278" s="1"/>
  <c r="CA69" i="265"/>
  <c r="CA64" i="265"/>
  <c r="CB61" i="278"/>
  <c r="DG19" i="282"/>
  <c r="DG21" i="282" s="1"/>
  <c r="CB52" i="278" l="1"/>
  <c r="CB55" i="278" s="1"/>
  <c r="CB76" i="278"/>
  <c r="CB77" i="278" s="1"/>
  <c r="CB31" i="265" s="1"/>
  <c r="DG30" i="282"/>
  <c r="DG31" i="282" s="1"/>
  <c r="DH28" i="282" s="1"/>
  <c r="DG43" i="282"/>
  <c r="CB84" i="278" l="1"/>
  <c r="CB85" i="278" s="1"/>
  <c r="CB63" i="278"/>
  <c r="CB64" i="278" s="1"/>
  <c r="CB30" i="265"/>
  <c r="DH19" i="282"/>
  <c r="DH21" i="282" s="1"/>
  <c r="CC82" i="278" l="1"/>
  <c r="CC73" i="278" s="1"/>
  <c r="CB69" i="265"/>
  <c r="AB69" i="277" s="1"/>
  <c r="CB64" i="265"/>
  <c r="AB64" i="277" s="1"/>
  <c r="CC61" i="278"/>
  <c r="DH30" i="282"/>
  <c r="DH31" i="282" s="1"/>
  <c r="DI28" i="282" s="1"/>
  <c r="DH43" i="282"/>
  <c r="CC52" i="278" l="1"/>
  <c r="CC55" i="278" s="1"/>
  <c r="CC76" i="278"/>
  <c r="CC77" i="278" s="1"/>
  <c r="CC31" i="265" s="1"/>
  <c r="DI19" i="282"/>
  <c r="DI21" i="282" s="1"/>
  <c r="CC84" i="278" l="1"/>
  <c r="CC85" i="278" s="1"/>
  <c r="CC30" i="265"/>
  <c r="CC63" i="278"/>
  <c r="CC64" i="278" s="1"/>
  <c r="DI30" i="282"/>
  <c r="DI31" i="282" s="1"/>
  <c r="DJ28" i="282" s="1"/>
  <c r="DI43" i="282"/>
  <c r="CD82" i="278" l="1"/>
  <c r="CD73" i="278" s="1"/>
  <c r="CC69" i="265"/>
  <c r="CC64" i="265"/>
  <c r="CD61" i="278"/>
  <c r="DJ19" i="282"/>
  <c r="DJ21" i="282" s="1"/>
  <c r="CD52" i="278" l="1"/>
  <c r="CD55" i="278" s="1"/>
  <c r="CD76" i="278"/>
  <c r="CD77" i="278" s="1"/>
  <c r="CD31" i="265" s="1"/>
  <c r="DJ30" i="282"/>
  <c r="DJ31" i="282" s="1"/>
  <c r="DK28" i="282" s="1"/>
  <c r="DJ43" i="282"/>
  <c r="CD84" i="278" l="1"/>
  <c r="CD85" i="278" s="1"/>
  <c r="CD63" i="278"/>
  <c r="CD64" i="278" s="1"/>
  <c r="CD30" i="265"/>
  <c r="DK19" i="282"/>
  <c r="DK21" i="282" s="1"/>
  <c r="CE82" i="278" l="1"/>
  <c r="CE73" i="278" s="1"/>
  <c r="CD69" i="265"/>
  <c r="CD64" i="265"/>
  <c r="CE61" i="278"/>
  <c r="DK43" i="282"/>
  <c r="DK30" i="282"/>
  <c r="DK31" i="282" s="1"/>
  <c r="DL28" i="282" s="1"/>
  <c r="CE52" i="278" l="1"/>
  <c r="CE55" i="278" s="1"/>
  <c r="CE76" i="278"/>
  <c r="CE77" i="278" s="1"/>
  <c r="CE31" i="265" s="1"/>
  <c r="DL19" i="282"/>
  <c r="DL21" i="282" s="1"/>
  <c r="CE84" i="278" l="1"/>
  <c r="CE85" i="278" s="1"/>
  <c r="CE63" i="278"/>
  <c r="CE64" i="278" s="1"/>
  <c r="CE30" i="265"/>
  <c r="DL43" i="282"/>
  <c r="DL30" i="282"/>
  <c r="DL31" i="282" s="1"/>
  <c r="DM28" i="282" s="1"/>
  <c r="CF82" i="278" l="1"/>
  <c r="CF73" i="278" s="1"/>
  <c r="CE69" i="265"/>
  <c r="CE64" i="265"/>
  <c r="CF61" i="278"/>
  <c r="DM19" i="282"/>
  <c r="DM21" i="282" s="1"/>
  <c r="CF52" i="278" l="1"/>
  <c r="CF55" i="278" s="1"/>
  <c r="CF76" i="278"/>
  <c r="CF77" i="278" s="1"/>
  <c r="CF31" i="265" s="1"/>
  <c r="DM30" i="282"/>
  <c r="DM31" i="282" s="1"/>
  <c r="DN28" i="282" s="1"/>
  <c r="DM43" i="282"/>
  <c r="CF84" i="278" l="1"/>
  <c r="CF85" i="278" s="1"/>
  <c r="CF63" i="278"/>
  <c r="CF64" i="278" s="1"/>
  <c r="CF30" i="265"/>
  <c r="DN19" i="282"/>
  <c r="DN21" i="282" s="1"/>
  <c r="CG82" i="278" l="1"/>
  <c r="CG73" i="278" s="1"/>
  <c r="CF69" i="265"/>
  <c r="AC69" i="277" s="1"/>
  <c r="CF64" i="265"/>
  <c r="AC64" i="277" s="1"/>
  <c r="CG61" i="278"/>
  <c r="DN30" i="282"/>
  <c r="DN31" i="282" s="1"/>
  <c r="DO28" i="282" s="1"/>
  <c r="DN43" i="282"/>
  <c r="CG52" i="278" l="1"/>
  <c r="CG55" i="278" s="1"/>
  <c r="CG76" i="278"/>
  <c r="CG77" i="278" s="1"/>
  <c r="CG31" i="265" s="1"/>
  <c r="DO19" i="282"/>
  <c r="DO21" i="282" s="1"/>
  <c r="CG84" i="278" l="1"/>
  <c r="CG85" i="278" s="1"/>
  <c r="CG30" i="265"/>
  <c r="CG63" i="278"/>
  <c r="CG64" i="278" s="1"/>
  <c r="DO30" i="282"/>
  <c r="DO31" i="282" s="1"/>
  <c r="DP28" i="282" s="1"/>
  <c r="DO43" i="282"/>
  <c r="CH82" i="278" l="1"/>
  <c r="CH73" i="278" s="1"/>
  <c r="CG69" i="265"/>
  <c r="CG64" i="265"/>
  <c r="CH61" i="278"/>
  <c r="DP19" i="282"/>
  <c r="DP21" i="282" s="1"/>
  <c r="CH52" i="278" l="1"/>
  <c r="CH55" i="278" s="1"/>
  <c r="CH76" i="278"/>
  <c r="CH77" i="278" s="1"/>
  <c r="CH31" i="265" s="1"/>
  <c r="DP30" i="282"/>
  <c r="DP31" i="282" s="1"/>
  <c r="DQ28" i="282" s="1"/>
  <c r="DP43" i="282"/>
  <c r="CH84" i="278" l="1"/>
  <c r="CH85" i="278" s="1"/>
  <c r="CH63" i="278"/>
  <c r="CH64" i="278" s="1"/>
  <c r="CH30" i="265"/>
  <c r="DQ19" i="282"/>
  <c r="DQ21" i="282" s="1"/>
  <c r="CI82" i="278" l="1"/>
  <c r="CI73" i="278" s="1"/>
  <c r="CH69" i="265"/>
  <c r="CH64" i="265"/>
  <c r="CI61" i="278"/>
  <c r="DQ30" i="282"/>
  <c r="DQ31" i="282" s="1"/>
  <c r="DR28" i="282" s="1"/>
  <c r="DQ43" i="282"/>
  <c r="CI52" i="278" l="1"/>
  <c r="CI55" i="278" s="1"/>
  <c r="CI76" i="278"/>
  <c r="CI77" i="278" s="1"/>
  <c r="CI31" i="265" s="1"/>
  <c r="DR19" i="282"/>
  <c r="DR21" i="282" s="1"/>
  <c r="CI84" i="278" l="1"/>
  <c r="CI85" i="278" s="1"/>
  <c r="CI63" i="278"/>
  <c r="CI64" i="278" s="1"/>
  <c r="CI30" i="265"/>
  <c r="DR43" i="282"/>
  <c r="DR30" i="282"/>
  <c r="DR31" i="282" s="1"/>
  <c r="DS28" i="282" s="1"/>
  <c r="CJ82" i="278" l="1"/>
  <c r="CJ73" i="278" s="1"/>
  <c r="CI69" i="265"/>
  <c r="CI64" i="265"/>
  <c r="CJ61" i="278"/>
  <c r="DS19" i="282"/>
  <c r="DS21" i="282" s="1"/>
  <c r="CJ52" i="278" l="1"/>
  <c r="CJ55" i="278" s="1"/>
  <c r="CJ76" i="278"/>
  <c r="CJ77" i="278" s="1"/>
  <c r="CJ31" i="265" s="1"/>
  <c r="DS43" i="282"/>
  <c r="DS30" i="282"/>
  <c r="DS31" i="282" s="1"/>
  <c r="DT28" i="282" s="1"/>
  <c r="CJ84" i="278" l="1"/>
  <c r="CJ85" i="278" s="1"/>
  <c r="CJ63" i="278"/>
  <c r="CJ64" i="278" s="1"/>
  <c r="CJ30" i="265"/>
  <c r="DT19" i="282"/>
  <c r="DT21" i="282" s="1"/>
  <c r="CK82" i="278" l="1"/>
  <c r="CK73" i="278" s="1"/>
  <c r="CJ69" i="265"/>
  <c r="AD69" i="277" s="1"/>
  <c r="CJ64" i="265"/>
  <c r="AD64" i="277" s="1"/>
  <c r="CK61" i="278"/>
  <c r="DT30" i="282"/>
  <c r="DT31" i="282" s="1"/>
  <c r="DU28" i="282" s="1"/>
  <c r="DT43" i="282"/>
  <c r="CK52" i="278" l="1"/>
  <c r="CK55" i="278" s="1"/>
  <c r="CK76" i="278"/>
  <c r="CK77" i="278" s="1"/>
  <c r="CK31" i="265" s="1"/>
  <c r="DU19" i="282"/>
  <c r="DU21" i="282" s="1"/>
  <c r="CK84" i="278" l="1"/>
  <c r="CK85" i="278" s="1"/>
  <c r="CK63" i="278"/>
  <c r="CK64" i="278" s="1"/>
  <c r="CK30" i="265"/>
  <c r="DU30" i="282"/>
  <c r="DU31" i="282" s="1"/>
  <c r="DV28" i="282" s="1"/>
  <c r="DU43" i="282"/>
  <c r="CL82" i="278" l="1"/>
  <c r="CL73" i="278" s="1"/>
  <c r="CK69" i="265"/>
  <c r="CK64" i="265"/>
  <c r="CL61" i="278"/>
  <c r="DV19" i="282"/>
  <c r="DV21" i="282" s="1"/>
  <c r="CL52" i="278" l="1"/>
  <c r="CL55" i="278" s="1"/>
  <c r="CL76" i="278"/>
  <c r="CL77" i="278" s="1"/>
  <c r="CL31" i="265" s="1"/>
  <c r="DV30" i="282"/>
  <c r="DV31" i="282" s="1"/>
  <c r="DW28" i="282" s="1"/>
  <c r="DV43" i="282"/>
  <c r="CL84" i="278" l="1"/>
  <c r="CL85" i="278" s="1"/>
  <c r="CL63" i="278"/>
  <c r="CL64" i="278" s="1"/>
  <c r="CL30" i="265"/>
  <c r="DW19" i="282"/>
  <c r="DW21" i="282" s="1"/>
  <c r="CM82" i="278" l="1"/>
  <c r="CM73" i="278" s="1"/>
  <c r="CL69" i="265"/>
  <c r="CL64" i="265"/>
  <c r="CM61" i="278"/>
  <c r="DW43" i="282"/>
  <c r="DW30" i="282"/>
  <c r="DW31" i="282" s="1"/>
  <c r="DX28" i="282" s="1"/>
  <c r="CM52" i="278" l="1"/>
  <c r="CM55" i="278" s="1"/>
  <c r="CM76" i="278"/>
  <c r="CM77" i="278" s="1"/>
  <c r="CM31" i="265" s="1"/>
  <c r="DX19" i="282"/>
  <c r="DX21" i="282" s="1"/>
  <c r="CM84" i="278" l="1"/>
  <c r="CM85" i="278" s="1"/>
  <c r="CM63" i="278"/>
  <c r="CM64" i="278" s="1"/>
  <c r="CM30" i="265"/>
  <c r="DX30" i="282"/>
  <c r="DX31" i="282" s="1"/>
  <c r="DY28" i="282" s="1"/>
  <c r="DX43" i="282"/>
  <c r="CN82" i="278" l="1"/>
  <c r="CN73" i="278" s="1"/>
  <c r="CM69" i="265"/>
  <c r="CM64" i="265"/>
  <c r="CN61" i="278"/>
  <c r="DY19" i="282"/>
  <c r="DY21" i="282" s="1"/>
  <c r="CN52" i="278" l="1"/>
  <c r="CN55" i="278" s="1"/>
  <c r="CN76" i="278"/>
  <c r="CN77" i="278" s="1"/>
  <c r="CN31" i="265" s="1"/>
  <c r="DY43" i="282"/>
  <c r="DY30" i="282"/>
  <c r="DY31" i="282" s="1"/>
  <c r="DZ28" i="282" s="1"/>
  <c r="CN84" i="278" l="1"/>
  <c r="CN85" i="278" s="1"/>
  <c r="CN30" i="265"/>
  <c r="CN63" i="278"/>
  <c r="CN64" i="278" s="1"/>
  <c r="DZ19" i="282"/>
  <c r="DZ21" i="282" s="1"/>
  <c r="CO82" i="278" l="1"/>
  <c r="CO73" i="278" s="1"/>
  <c r="CN69" i="265"/>
  <c r="AE69" i="277" s="1"/>
  <c r="CN64" i="265"/>
  <c r="AE64" i="277" s="1"/>
  <c r="CO61" i="278"/>
  <c r="DZ30" i="282"/>
  <c r="DZ31" i="282" s="1"/>
  <c r="EA28" i="282" s="1"/>
  <c r="DZ43" i="282"/>
  <c r="CO52" i="278" l="1"/>
  <c r="CO55" i="278" s="1"/>
  <c r="CO76" i="278"/>
  <c r="CO77" i="278" s="1"/>
  <c r="CO31" i="265" s="1"/>
  <c r="EA19" i="282"/>
  <c r="EA21" i="282" s="1"/>
  <c r="CO84" i="278" l="1"/>
  <c r="CO85" i="278" s="1"/>
  <c r="CO63" i="278"/>
  <c r="CO64" i="278" s="1"/>
  <c r="CO30" i="265"/>
  <c r="EA30" i="282"/>
  <c r="EA31" i="282" s="1"/>
  <c r="EB28" i="282" s="1"/>
  <c r="EA43" i="282"/>
  <c r="CP82" i="278" l="1"/>
  <c r="CP73" i="278" s="1"/>
  <c r="CO69" i="265"/>
  <c r="CO64" i="265"/>
  <c r="CP61" i="278"/>
  <c r="EB19" i="282"/>
  <c r="EB21" i="282" s="1"/>
  <c r="CP76" i="278" l="1"/>
  <c r="CP77" i="278" s="1"/>
  <c r="CP31" i="265" s="1"/>
  <c r="CP52" i="278"/>
  <c r="CP55" i="278" s="1"/>
  <c r="EB43" i="282"/>
  <c r="EB30" i="282"/>
  <c r="EB31" i="282" s="1"/>
  <c r="EC28" i="282" s="1"/>
  <c r="CP84" i="278" l="1"/>
  <c r="CP85" i="278" s="1"/>
  <c r="CP30" i="265"/>
  <c r="CP63" i="278"/>
  <c r="CP64" i="278" s="1"/>
  <c r="EC19" i="282"/>
  <c r="EC21" i="282" s="1"/>
  <c r="CQ82" i="278" l="1"/>
  <c r="CQ73" i="278" s="1"/>
  <c r="CP69" i="265"/>
  <c r="CP64" i="265"/>
  <c r="CQ61" i="278"/>
  <c r="EC30" i="282"/>
  <c r="EC31" i="282" s="1"/>
  <c r="ED28" i="282" s="1"/>
  <c r="EC43" i="282"/>
  <c r="CQ52" i="278" l="1"/>
  <c r="CQ55" i="278" s="1"/>
  <c r="CQ76" i="278"/>
  <c r="CQ77" i="278" s="1"/>
  <c r="CQ31" i="265" s="1"/>
  <c r="ED19" i="282"/>
  <c r="ED21" i="282" s="1"/>
  <c r="CQ84" i="278" l="1"/>
  <c r="CQ85" i="278" s="1"/>
  <c r="CQ63" i="278"/>
  <c r="CQ64" i="278" s="1"/>
  <c r="CQ30" i="265"/>
  <c r="ED30" i="282"/>
  <c r="ED31" i="282" s="1"/>
  <c r="EE28" i="282" s="1"/>
  <c r="ED43" i="282"/>
  <c r="CR82" i="278" l="1"/>
  <c r="CR73" i="278" s="1"/>
  <c r="CQ69" i="265"/>
  <c r="CQ64" i="265"/>
  <c r="CR61" i="278"/>
  <c r="EE19" i="282"/>
  <c r="EE21" i="282" s="1"/>
  <c r="CR76" i="278" l="1"/>
  <c r="CR77" i="278" s="1"/>
  <c r="CR31" i="265" s="1"/>
  <c r="CR52" i="278"/>
  <c r="CR55" i="278" s="1"/>
  <c r="EE43" i="282"/>
  <c r="EE30" i="282"/>
  <c r="EE31" i="282" s="1"/>
  <c r="EF28" i="282" s="1"/>
  <c r="CR84" i="278" l="1"/>
  <c r="CR85" i="278" s="1"/>
  <c r="CR63" i="278"/>
  <c r="CR64" i="278" s="1"/>
  <c r="CR30" i="265"/>
  <c r="AE30" i="277" s="1"/>
  <c r="EF19" i="282"/>
  <c r="EF21" i="282" s="1"/>
  <c r="CS82" i="278" l="1"/>
  <c r="CS73" i="278" s="1"/>
  <c r="CR69" i="265"/>
  <c r="AF69" i="277" s="1"/>
  <c r="CR64" i="265"/>
  <c r="AF64" i="277" s="1"/>
  <c r="CS61" i="278"/>
  <c r="EF43" i="282"/>
  <c r="EF30" i="282"/>
  <c r="EF31" i="282" s="1"/>
  <c r="EG28" i="282" s="1"/>
  <c r="CS52" i="278" l="1"/>
  <c r="CS55" i="278" s="1"/>
  <c r="CS76" i="278"/>
  <c r="CS77" i="278" s="1"/>
  <c r="CS31" i="265" s="1"/>
  <c r="EG19" i="282"/>
  <c r="EG21" i="282" s="1"/>
  <c r="CS84" i="278" l="1"/>
  <c r="CS85" i="278" s="1"/>
  <c r="CS30" i="265"/>
  <c r="CS63" i="278"/>
  <c r="CS64" i="278" s="1"/>
  <c r="EG43" i="282"/>
  <c r="EG30" i="282"/>
  <c r="EG31" i="282" s="1"/>
  <c r="EH28" i="282" s="1"/>
  <c r="CT82" i="278" l="1"/>
  <c r="CT73" i="278" s="1"/>
  <c r="CS69" i="265"/>
  <c r="CS64" i="265"/>
  <c r="CT61" i="278"/>
  <c r="EH19" i="282"/>
  <c r="EH21" i="282" s="1"/>
  <c r="CT52" i="278" l="1"/>
  <c r="CT55" i="278" s="1"/>
  <c r="CT76" i="278"/>
  <c r="CT77" i="278" s="1"/>
  <c r="CT31" i="265" s="1"/>
  <c r="EH30" i="282"/>
  <c r="EH31" i="282" s="1"/>
  <c r="EI28" i="282" s="1"/>
  <c r="EH43" i="282"/>
  <c r="CT84" i="278" l="1"/>
  <c r="CT85" i="278" s="1"/>
  <c r="CT63" i="278"/>
  <c r="CT64" i="278" s="1"/>
  <c r="CT30" i="265"/>
  <c r="EI19" i="282"/>
  <c r="EI21" i="282" s="1"/>
  <c r="CU82" i="278" l="1"/>
  <c r="CU73" i="278" s="1"/>
  <c r="CT69" i="265"/>
  <c r="CT64" i="265"/>
  <c r="CU61" i="278"/>
  <c r="EI43" i="282"/>
  <c r="EI30" i="282"/>
  <c r="EI31" i="282" s="1"/>
  <c r="EJ28" i="282" s="1"/>
  <c r="CU52" i="278" l="1"/>
  <c r="CU55" i="278" s="1"/>
  <c r="CU76" i="278"/>
  <c r="CU77" i="278" s="1"/>
  <c r="CU31" i="265" s="1"/>
  <c r="EJ19" i="282"/>
  <c r="EJ21" i="282" s="1"/>
  <c r="CU84" i="278" l="1"/>
  <c r="CU85" i="278" s="1"/>
  <c r="CU30" i="265"/>
  <c r="CU63" i="278"/>
  <c r="CU64" i="278" s="1"/>
  <c r="EJ30" i="282"/>
  <c r="EJ31" i="282" s="1"/>
  <c r="EK28" i="282" s="1"/>
  <c r="EJ43" i="282"/>
  <c r="CV82" i="278" l="1"/>
  <c r="CV73" i="278" s="1"/>
  <c r="CU69" i="265"/>
  <c r="CU64" i="265"/>
  <c r="CV61" i="278"/>
  <c r="EK19" i="282"/>
  <c r="EK21" i="282" s="1"/>
  <c r="CV52" i="278" l="1"/>
  <c r="CV55" i="278" s="1"/>
  <c r="CV76" i="278"/>
  <c r="CV77" i="278" s="1"/>
  <c r="CV31" i="265" s="1"/>
  <c r="EK43" i="282"/>
  <c r="EK30" i="282"/>
  <c r="EK31" i="282" s="1"/>
  <c r="EL28" i="282" s="1"/>
  <c r="CV84" i="278" l="1"/>
  <c r="CV85" i="278" s="1"/>
  <c r="CV63" i="278"/>
  <c r="CV64" i="278" s="1"/>
  <c r="CV30" i="265"/>
  <c r="EL19" i="282"/>
  <c r="EL21" i="282" s="1"/>
  <c r="CW82" i="278" l="1"/>
  <c r="CW73" i="278" s="1"/>
  <c r="CV69" i="265"/>
  <c r="AG69" i="277" s="1"/>
  <c r="CV64" i="265"/>
  <c r="AG64" i="277" s="1"/>
  <c r="CW61" i="278"/>
  <c r="EL30" i="282"/>
  <c r="EL31" i="282" s="1"/>
  <c r="EM28" i="282" s="1"/>
  <c r="EL43" i="282"/>
  <c r="CW52" i="278" l="1"/>
  <c r="CW55" i="278" s="1"/>
  <c r="CW76" i="278"/>
  <c r="CW77" i="278" s="1"/>
  <c r="CW31" i="265" s="1"/>
  <c r="EM19" i="282"/>
  <c r="EM21" i="282" s="1"/>
  <c r="CW84" i="278" l="1"/>
  <c r="CW85" i="278" s="1"/>
  <c r="CW63" i="278"/>
  <c r="CW64" i="278" s="1"/>
  <c r="CW30" i="265"/>
  <c r="EM30" i="282"/>
  <c r="EM31" i="282" s="1"/>
  <c r="EN28" i="282" s="1"/>
  <c r="EM43" i="282"/>
  <c r="CX82" i="278" l="1"/>
  <c r="CX73" i="278" s="1"/>
  <c r="CW69" i="265"/>
  <c r="CW64" i="265"/>
  <c r="CX61" i="278"/>
  <c r="EN19" i="282"/>
  <c r="EN21" i="282" s="1"/>
  <c r="CX52" i="278" l="1"/>
  <c r="CX55" i="278" s="1"/>
  <c r="CX76" i="278"/>
  <c r="CX77" i="278" s="1"/>
  <c r="CX31" i="265" s="1"/>
  <c r="EN30" i="282"/>
  <c r="EN31" i="282" s="1"/>
  <c r="EO28" i="282" s="1"/>
  <c r="EN43" i="282"/>
  <c r="CX84" i="278" l="1"/>
  <c r="CX85" i="278" s="1"/>
  <c r="CX30" i="265"/>
  <c r="CX63" i="278"/>
  <c r="CX64" i="278" s="1"/>
  <c r="EO19" i="282"/>
  <c r="EO21" i="282" s="1"/>
  <c r="CY82" i="278" l="1"/>
  <c r="CY73" i="278" s="1"/>
  <c r="CX69" i="265"/>
  <c r="CX64" i="265"/>
  <c r="CY61" i="278"/>
  <c r="EO30" i="282"/>
  <c r="EO31" i="282" s="1"/>
  <c r="EP28" i="282" s="1"/>
  <c r="EO43" i="282"/>
  <c r="CY52" i="278" l="1"/>
  <c r="CY55" i="278" s="1"/>
  <c r="CY76" i="278"/>
  <c r="CY77" i="278" s="1"/>
  <c r="CY31" i="265" s="1"/>
  <c r="EP19" i="282"/>
  <c r="EP21" i="282" s="1"/>
  <c r="CY84" i="278" l="1"/>
  <c r="CY85" i="278" s="1"/>
  <c r="CY63" i="278"/>
  <c r="CY64" i="278" s="1"/>
  <c r="CY30" i="265"/>
  <c r="EP43" i="282"/>
  <c r="EP30" i="282"/>
  <c r="EP31" i="282" s="1"/>
  <c r="EQ28" i="282" s="1"/>
  <c r="CZ82" i="278" l="1"/>
  <c r="CZ73" i="278" s="1"/>
  <c r="CY69" i="265"/>
  <c r="CY64" i="265"/>
  <c r="CZ61" i="278"/>
  <c r="EQ19" i="282"/>
  <c r="EQ21" i="282" s="1"/>
  <c r="CZ76" i="278" l="1"/>
  <c r="CZ77" i="278" s="1"/>
  <c r="CZ31" i="265" s="1"/>
  <c r="CZ52" i="278"/>
  <c r="CZ55" i="278" s="1"/>
  <c r="EQ30" i="282"/>
  <c r="EQ31" i="282" s="1"/>
  <c r="ER28" i="282" s="1"/>
  <c r="EQ43" i="282"/>
  <c r="CZ84" i="278" l="1"/>
  <c r="CZ85" i="278" s="1"/>
  <c r="CZ63" i="278"/>
  <c r="CZ64" i="278" s="1"/>
  <c r="CZ30" i="265"/>
  <c r="ER19" i="282"/>
  <c r="ER21" i="282" s="1"/>
  <c r="DA82" i="278" l="1"/>
  <c r="DA73" i="278" s="1"/>
  <c r="CZ69" i="265"/>
  <c r="AH69" i="277" s="1"/>
  <c r="CZ64" i="265"/>
  <c r="AH64" i="277" s="1"/>
  <c r="DA61" i="278"/>
  <c r="ER30" i="282"/>
  <c r="ER31" i="282" s="1"/>
  <c r="ES28" i="282" s="1"/>
  <c r="ER43" i="282"/>
  <c r="DA52" i="278" l="1"/>
  <c r="DA55" i="278" s="1"/>
  <c r="DA76" i="278"/>
  <c r="DA77" i="278" s="1"/>
  <c r="DA31" i="265" s="1"/>
  <c r="ES19" i="282"/>
  <c r="ES21" i="282" s="1"/>
  <c r="DA84" i="278" l="1"/>
  <c r="DA85" i="278" s="1"/>
  <c r="DA30" i="265"/>
  <c r="DA63" i="278"/>
  <c r="DA64" i="278" s="1"/>
  <c r="ES43" i="282"/>
  <c r="ES30" i="282"/>
  <c r="ES31" i="282" s="1"/>
  <c r="ET28" i="282" s="1"/>
  <c r="DB82" i="278" l="1"/>
  <c r="DB73" i="278" s="1"/>
  <c r="DA69" i="265"/>
  <c r="DA64" i="265"/>
  <c r="DB61" i="278"/>
  <c r="ET19" i="282"/>
  <c r="ET21" i="282" s="1"/>
  <c r="DB52" i="278" l="1"/>
  <c r="DB55" i="278" s="1"/>
  <c r="DB76" i="278"/>
  <c r="DB77" i="278" s="1"/>
  <c r="DB31" i="265" s="1"/>
  <c r="ET30" i="282"/>
  <c r="ET31" i="282" s="1"/>
  <c r="EU28" i="282" s="1"/>
  <c r="ET43" i="282"/>
  <c r="DB84" i="278" l="1"/>
  <c r="DB85" i="278" s="1"/>
  <c r="DB63" i="278"/>
  <c r="DB64" i="278" s="1"/>
  <c r="DB30" i="265"/>
  <c r="EU19" i="282"/>
  <c r="EU21" i="282" s="1"/>
  <c r="DC82" i="278" l="1"/>
  <c r="DC73" i="278" s="1"/>
  <c r="DB69" i="265"/>
  <c r="DB64" i="265"/>
  <c r="DC61" i="278"/>
  <c r="EU30" i="282"/>
  <c r="EU31" i="282" s="1"/>
  <c r="EV28" i="282" s="1"/>
  <c r="EU43" i="282"/>
  <c r="DC52" i="278" l="1"/>
  <c r="DC55" i="278" s="1"/>
  <c r="DC76" i="278"/>
  <c r="DC77" i="278" s="1"/>
  <c r="DC31" i="265" s="1"/>
  <c r="EV19" i="282"/>
  <c r="EV21" i="282" s="1"/>
  <c r="DC84" i="278" l="1"/>
  <c r="DC85" i="278" s="1"/>
  <c r="DC63" i="278"/>
  <c r="DC64" i="278" s="1"/>
  <c r="DC30" i="265"/>
  <c r="EV30" i="282"/>
  <c r="EV31" i="282" s="1"/>
  <c r="EW28" i="282" s="1"/>
  <c r="EV43" i="282"/>
  <c r="DD82" i="278" l="1"/>
  <c r="DD73" i="278" s="1"/>
  <c r="DC69" i="265"/>
  <c r="DC64" i="265"/>
  <c r="DD61" i="278"/>
  <c r="EW19" i="282"/>
  <c r="EW21" i="282" s="1"/>
  <c r="DD52" i="278" l="1"/>
  <c r="DD55" i="278" s="1"/>
  <c r="DD76" i="278"/>
  <c r="DD77" i="278" s="1"/>
  <c r="DD31" i="265" s="1"/>
  <c r="EW43" i="282"/>
  <c r="EW30" i="282"/>
  <c r="EW31" i="282" s="1"/>
  <c r="EX28" i="282" s="1"/>
  <c r="DD84" i="278" l="1"/>
  <c r="DD85" i="278" s="1"/>
  <c r="DD30" i="265"/>
  <c r="DD63" i="278"/>
  <c r="DD64" i="278" s="1"/>
  <c r="EX19" i="282"/>
  <c r="EX21" i="282" s="1"/>
  <c r="DE82" i="278" l="1"/>
  <c r="DE73" i="278" s="1"/>
  <c r="DD69" i="265"/>
  <c r="AI69" i="277" s="1"/>
  <c r="DD64" i="265"/>
  <c r="AI64" i="277" s="1"/>
  <c r="DE61" i="278"/>
  <c r="EX30" i="282"/>
  <c r="EX31" i="282" s="1"/>
  <c r="EY28" i="282" s="1"/>
  <c r="EX43" i="282"/>
  <c r="DE52" i="278" l="1"/>
  <c r="DE55" i="278" s="1"/>
  <c r="DE76" i="278"/>
  <c r="DE77" i="278" s="1"/>
  <c r="DE31" i="265" s="1"/>
  <c r="EY19" i="282"/>
  <c r="EY21" i="282" s="1"/>
  <c r="DE84" i="278" l="1"/>
  <c r="DE85" i="278" s="1"/>
  <c r="DE30" i="265"/>
  <c r="DE63" i="278"/>
  <c r="DE64" i="278" s="1"/>
  <c r="EY30" i="282"/>
  <c r="EY31" i="282" s="1"/>
  <c r="EZ28" i="282" s="1"/>
  <c r="EY43" i="282"/>
  <c r="DF82" i="278" l="1"/>
  <c r="DF73" i="278" s="1"/>
  <c r="DE69" i="265"/>
  <c r="DE64" i="265"/>
  <c r="DF61" i="278"/>
  <c r="EZ19" i="282"/>
  <c r="EZ21" i="282" s="1"/>
  <c r="DF52" i="278" l="1"/>
  <c r="DF55" i="278" s="1"/>
  <c r="DF76" i="278"/>
  <c r="DF77" i="278" s="1"/>
  <c r="DF31" i="265" s="1"/>
  <c r="EZ30" i="282"/>
  <c r="EZ31" i="282" s="1"/>
  <c r="FA28" i="282" s="1"/>
  <c r="EZ43" i="282"/>
  <c r="DF84" i="278" l="1"/>
  <c r="DF85" i="278" s="1"/>
  <c r="DF63" i="278"/>
  <c r="DF64" i="278" s="1"/>
  <c r="DF30" i="265"/>
  <c r="FA19" i="282"/>
  <c r="FA21" i="282" s="1"/>
  <c r="DG82" i="278" l="1"/>
  <c r="DG73" i="278" s="1"/>
  <c r="DF69" i="265"/>
  <c r="DF64" i="265"/>
  <c r="DG61" i="278"/>
  <c r="FA43" i="282"/>
  <c r="FA30" i="282"/>
  <c r="FA31" i="282" s="1"/>
  <c r="FB28" i="282" s="1"/>
  <c r="DG52" i="278" l="1"/>
  <c r="DG55" i="278" s="1"/>
  <c r="DG76" i="278"/>
  <c r="DG77" i="278" s="1"/>
  <c r="DG31" i="265" s="1"/>
  <c r="FB19" i="282"/>
  <c r="FB21" i="282" s="1"/>
  <c r="DG84" i="278" l="1"/>
  <c r="DG85" i="278" s="1"/>
  <c r="DG63" i="278"/>
  <c r="DG64" i="278" s="1"/>
  <c r="DG30" i="265"/>
  <c r="FB43" i="282"/>
  <c r="FB30" i="282"/>
  <c r="FB31" i="282" s="1"/>
  <c r="FC28" i="282" s="1"/>
  <c r="DH82" i="278" l="1"/>
  <c r="DH73" i="278" s="1"/>
  <c r="DG69" i="265"/>
  <c r="DG64" i="265"/>
  <c r="DH61" i="278"/>
  <c r="FC19" i="282"/>
  <c r="FC21" i="282" s="1"/>
  <c r="DH52" i="278" l="1"/>
  <c r="DH55" i="278" s="1"/>
  <c r="DH76" i="278"/>
  <c r="DH77" i="278" s="1"/>
  <c r="DH31" i="265" s="1"/>
  <c r="FC43" i="282"/>
  <c r="FC30" i="282"/>
  <c r="FC31" i="282" s="1"/>
  <c r="FD28" i="282" s="1"/>
  <c r="DH84" i="278" l="1"/>
  <c r="DH85" i="278" s="1"/>
  <c r="DH63" i="278"/>
  <c r="DH64" i="278" s="1"/>
  <c r="DH30" i="265"/>
  <c r="FD19" i="282"/>
  <c r="FD21" i="282" s="1"/>
  <c r="DI82" i="278" l="1"/>
  <c r="DI73" i="278" s="1"/>
  <c r="DH69" i="265"/>
  <c r="AJ69" i="277" s="1"/>
  <c r="DH64" i="265"/>
  <c r="AJ64" i="277" s="1"/>
  <c r="DI61" i="278"/>
  <c r="FD43" i="282"/>
  <c r="FD30" i="282"/>
  <c r="FD31" i="282" s="1"/>
  <c r="FE28" i="282" s="1"/>
  <c r="DI52" i="278" l="1"/>
  <c r="DI55" i="278" s="1"/>
  <c r="DI76" i="278"/>
  <c r="DI77" i="278" s="1"/>
  <c r="DI31" i="265" s="1"/>
  <c r="FE19" i="282"/>
  <c r="FE21" i="282" s="1"/>
  <c r="DI84" i="278" l="1"/>
  <c r="DI85" i="278" s="1"/>
  <c r="DI30" i="265"/>
  <c r="DI63" i="278"/>
  <c r="DI64" i="278" s="1"/>
  <c r="FE30" i="282"/>
  <c r="FE31" i="282" s="1"/>
  <c r="FF28" i="282" s="1"/>
  <c r="FE43" i="282"/>
  <c r="DJ82" i="278" l="1"/>
  <c r="DJ73" i="278" s="1"/>
  <c r="DI69" i="265"/>
  <c r="DI64" i="265"/>
  <c r="DJ61" i="278"/>
  <c r="FF19" i="282"/>
  <c r="FF21" i="282" s="1"/>
  <c r="DJ52" i="278" l="1"/>
  <c r="DJ55" i="278" s="1"/>
  <c r="DJ76" i="278"/>
  <c r="DJ77" i="278" s="1"/>
  <c r="DJ31" i="265" s="1"/>
  <c r="FF30" i="282"/>
  <c r="FF31" i="282" s="1"/>
  <c r="FG28" i="282" s="1"/>
  <c r="FF43" i="282"/>
  <c r="DJ84" i="278" l="1"/>
  <c r="DJ85" i="278" s="1"/>
  <c r="DJ63" i="278"/>
  <c r="DJ64" i="278" s="1"/>
  <c r="DJ30" i="265"/>
  <c r="FG19" i="282"/>
  <c r="FG21" i="282" s="1"/>
  <c r="DK82" i="278" l="1"/>
  <c r="DK73" i="278" s="1"/>
  <c r="DJ69" i="265"/>
  <c r="DJ64" i="265"/>
  <c r="DK61" i="278"/>
  <c r="FG30" i="282"/>
  <c r="FG31" i="282" s="1"/>
  <c r="FH28" i="282" s="1"/>
  <c r="FG43" i="282"/>
  <c r="DK52" i="278" l="1"/>
  <c r="DK55" i="278" s="1"/>
  <c r="DK76" i="278"/>
  <c r="DK77" i="278" s="1"/>
  <c r="DK31" i="265" s="1"/>
  <c r="FH19" i="282"/>
  <c r="FH21" i="282" s="1"/>
  <c r="DK84" i="278" l="1"/>
  <c r="DK85" i="278" s="1"/>
  <c r="DK30" i="265"/>
  <c r="DK63" i="278"/>
  <c r="DK64" i="278" s="1"/>
  <c r="FH43" i="282"/>
  <c r="FH30" i="282"/>
  <c r="FH31" i="282" s="1"/>
  <c r="FI28" i="282" s="1"/>
  <c r="DL82" i="278" l="1"/>
  <c r="DL73" i="278" s="1"/>
  <c r="DK69" i="265"/>
  <c r="DK64" i="265"/>
  <c r="DL61" i="278"/>
  <c r="FI19" i="282"/>
  <c r="FI21" i="282" s="1"/>
  <c r="DL52" i="278" l="1"/>
  <c r="DL55" i="278" s="1"/>
  <c r="DL76" i="278"/>
  <c r="DL77" i="278" s="1"/>
  <c r="DL31" i="265" s="1"/>
  <c r="FI43" i="282"/>
  <c r="FI30" i="282"/>
  <c r="FI31" i="282" s="1"/>
  <c r="FJ28" i="282" s="1"/>
  <c r="DL84" i="278" l="1"/>
  <c r="DL85" i="278" s="1"/>
  <c r="DL30" i="265"/>
  <c r="DL63" i="278"/>
  <c r="DL64" i="278" s="1"/>
  <c r="FJ19" i="282"/>
  <c r="FJ21" i="282" s="1"/>
  <c r="DM82" i="278" l="1"/>
  <c r="DM73" i="278" s="1"/>
  <c r="DL69" i="265"/>
  <c r="AK69" i="277" s="1"/>
  <c r="DL64" i="265"/>
  <c r="AK64" i="277" s="1"/>
  <c r="DM61" i="278"/>
  <c r="FJ30" i="282"/>
  <c r="FJ31" i="282" s="1"/>
  <c r="FK28" i="282" s="1"/>
  <c r="FJ43" i="282"/>
  <c r="DM52" i="278" l="1"/>
  <c r="DM55" i="278" s="1"/>
  <c r="DM76" i="278"/>
  <c r="DM77" i="278" s="1"/>
  <c r="DM31" i="265" s="1"/>
  <c r="FK19" i="282"/>
  <c r="FK21" i="282" s="1"/>
  <c r="DM84" i="278" l="1"/>
  <c r="DM85" i="278" s="1"/>
  <c r="DM63" i="278"/>
  <c r="DM64" i="278" s="1"/>
  <c r="DM30" i="265"/>
  <c r="FK43" i="282"/>
  <c r="FK30" i="282"/>
  <c r="FK31" i="282" s="1"/>
  <c r="FL28" i="282" s="1"/>
  <c r="DN82" i="278" l="1"/>
  <c r="DN73" i="278" s="1"/>
  <c r="DM69" i="265"/>
  <c r="DM64" i="265"/>
  <c r="DN61" i="278"/>
  <c r="FL19" i="282"/>
  <c r="FL21" i="282" s="1"/>
  <c r="DN52" i="278" l="1"/>
  <c r="DN55" i="278" s="1"/>
  <c r="DN76" i="278"/>
  <c r="DN77" i="278" s="1"/>
  <c r="DN31" i="265" s="1"/>
  <c r="FL43" i="282"/>
  <c r="FL30" i="282"/>
  <c r="FL31" i="282" s="1"/>
  <c r="FM28" i="282" s="1"/>
  <c r="DN84" i="278" l="1"/>
  <c r="DN85" i="278" s="1"/>
  <c r="DN63" i="278"/>
  <c r="DN64" i="278" s="1"/>
  <c r="DN30" i="265"/>
  <c r="FM19" i="282"/>
  <c r="FM21" i="282" s="1"/>
  <c r="DO82" i="278" l="1"/>
  <c r="DO73" i="278" s="1"/>
  <c r="DN69" i="265"/>
  <c r="DN64" i="265"/>
  <c r="DO61" i="278"/>
  <c r="FM30" i="282"/>
  <c r="FM31" i="282" s="1"/>
  <c r="FN28" i="282" s="1"/>
  <c r="FM43" i="282"/>
  <c r="DO52" i="278" l="1"/>
  <c r="DO55" i="278" s="1"/>
  <c r="DO76" i="278"/>
  <c r="DO77" i="278" s="1"/>
  <c r="DO31" i="265" s="1"/>
  <c r="FN19" i="282"/>
  <c r="FN21" i="282" s="1"/>
  <c r="DO84" i="278" l="1"/>
  <c r="DO85" i="278" s="1"/>
  <c r="DO30" i="265"/>
  <c r="DO63" i="278"/>
  <c r="DO64" i="278" s="1"/>
  <c r="FN30" i="282"/>
  <c r="FN31" i="282" s="1"/>
  <c r="FO28" i="282" s="1"/>
  <c r="FN43" i="282"/>
  <c r="DP82" i="278" l="1"/>
  <c r="DP73" i="278" s="1"/>
  <c r="DO69" i="265"/>
  <c r="DO64" i="265"/>
  <c r="DP61" i="278"/>
  <c r="FO19" i="282"/>
  <c r="FO21" i="282" s="1"/>
  <c r="DP76" i="278" l="1"/>
  <c r="DP77" i="278" s="1"/>
  <c r="DP31" i="265" s="1"/>
  <c r="DP52" i="278"/>
  <c r="DP55" i="278" s="1"/>
  <c r="FO30" i="282"/>
  <c r="FO31" i="282" s="1"/>
  <c r="FP28" i="282" s="1"/>
  <c r="FO43" i="282"/>
  <c r="DP84" i="278" l="1"/>
  <c r="DP85" i="278" s="1"/>
  <c r="DP63" i="278"/>
  <c r="DP64" i="278" s="1"/>
  <c r="DP30" i="265"/>
  <c r="FP19" i="282"/>
  <c r="FP21" i="282" s="1"/>
  <c r="DQ82" i="278" l="1"/>
  <c r="DQ73" i="278" s="1"/>
  <c r="DP69" i="265"/>
  <c r="AL69" i="277" s="1"/>
  <c r="DP64" i="265"/>
  <c r="AL64" i="277" s="1"/>
  <c r="DQ61" i="278"/>
  <c r="FP43" i="282"/>
  <c r="FP30" i="282"/>
  <c r="FP31" i="282" s="1"/>
  <c r="FQ28" i="282" s="1"/>
  <c r="DQ52" i="278" l="1"/>
  <c r="DQ55" i="278" s="1"/>
  <c r="DQ76" i="278"/>
  <c r="DQ77" i="278" s="1"/>
  <c r="DQ31" i="265" s="1"/>
  <c r="FQ19" i="282"/>
  <c r="FQ21" i="282" s="1"/>
  <c r="DQ84" i="278" l="1"/>
  <c r="DQ85" i="278" s="1"/>
  <c r="DQ30" i="265"/>
  <c r="DQ63" i="278"/>
  <c r="DQ64" i="278" s="1"/>
  <c r="FQ30" i="282"/>
  <c r="FQ31" i="282" s="1"/>
  <c r="FR28" i="282" s="1"/>
  <c r="FQ43" i="282"/>
  <c r="DR82" i="278" l="1"/>
  <c r="DR73" i="278" s="1"/>
  <c r="DQ69" i="265"/>
  <c r="DQ64" i="265"/>
  <c r="DR61" i="278"/>
  <c r="FR19" i="282"/>
  <c r="FR21" i="282" s="1"/>
  <c r="DR52" i="278" l="1"/>
  <c r="DR55" i="278" s="1"/>
  <c r="DR76" i="278"/>
  <c r="DR77" i="278" s="1"/>
  <c r="DR31" i="265" s="1"/>
  <c r="FR43" i="282"/>
  <c r="FR30" i="282"/>
  <c r="FR31" i="282" s="1"/>
  <c r="FS28" i="282" s="1"/>
  <c r="DR84" i="278" l="1"/>
  <c r="DR85" i="278" s="1"/>
  <c r="DR63" i="278"/>
  <c r="DR64" i="278" s="1"/>
  <c r="DR30" i="265"/>
  <c r="FS19" i="282"/>
  <c r="FS21" i="282" s="1"/>
  <c r="DS82" i="278" l="1"/>
  <c r="DS73" i="278" s="1"/>
  <c r="DR69" i="265"/>
  <c r="DR64" i="265"/>
  <c r="DS61" i="278"/>
  <c r="FS43" i="282"/>
  <c r="FS30" i="282"/>
  <c r="FS31" i="282" s="1"/>
  <c r="FT28" i="282" s="1"/>
  <c r="DS52" i="278" l="1"/>
  <c r="DS55" i="278" s="1"/>
  <c r="DS76" i="278"/>
  <c r="DS77" i="278" s="1"/>
  <c r="DS31" i="265" s="1"/>
  <c r="FT19" i="282"/>
  <c r="FT21" i="282" s="1"/>
  <c r="DS84" i="278" l="1"/>
  <c r="DS85" i="278" s="1"/>
  <c r="DS63" i="278"/>
  <c r="DS64" i="278" s="1"/>
  <c r="DS30" i="265"/>
  <c r="FT43" i="282"/>
  <c r="FT30" i="282"/>
  <c r="FT31" i="282" s="1"/>
  <c r="FU28" i="282" s="1"/>
  <c r="DT82" i="278" l="1"/>
  <c r="DT73" i="278" s="1"/>
  <c r="DS69" i="265"/>
  <c r="DS64" i="265"/>
  <c r="DT61" i="278"/>
  <c r="FU19" i="282"/>
  <c r="FU21" i="282" s="1"/>
  <c r="DT52" i="278" l="1"/>
  <c r="DT55" i="278" s="1"/>
  <c r="DT76" i="278"/>
  <c r="DT77" i="278" s="1"/>
  <c r="DT31" i="265" s="1"/>
  <c r="FU30" i="282"/>
  <c r="FU31" i="282" s="1"/>
  <c r="FV28" i="282" s="1"/>
  <c r="FU43" i="282"/>
  <c r="DT84" i="278" l="1"/>
  <c r="DT85" i="278" s="1"/>
  <c r="DT30" i="265"/>
  <c r="DT63" i="278"/>
  <c r="DT64" i="278" s="1"/>
  <c r="FV19" i="282"/>
  <c r="FV21" i="282" s="1"/>
  <c r="DU82" i="278" l="1"/>
  <c r="DU73" i="278" s="1"/>
  <c r="DT69" i="265"/>
  <c r="AM69" i="277" s="1"/>
  <c r="DT64" i="265"/>
  <c r="AM64" i="277" s="1"/>
  <c r="DU61" i="278"/>
  <c r="FV30" i="282"/>
  <c r="FV31" i="282" s="1"/>
  <c r="FW28" i="282" s="1"/>
  <c r="FV43" i="282"/>
  <c r="DU76" i="278" l="1"/>
  <c r="DU77" i="278" s="1"/>
  <c r="DU31" i="265" s="1"/>
  <c r="DU52" i="278"/>
  <c r="DU55" i="278" s="1"/>
  <c r="FW19" i="282"/>
  <c r="FW21" i="282" s="1"/>
  <c r="DU84" i="278" l="1"/>
  <c r="DU85" i="278" s="1"/>
  <c r="DU63" i="278"/>
  <c r="DU64" i="278" s="1"/>
  <c r="DU30" i="265"/>
  <c r="FW43" i="282"/>
  <c r="FW30" i="282"/>
  <c r="FW31" i="282" s="1"/>
  <c r="FX28" i="282" s="1"/>
  <c r="DV82" i="278" l="1"/>
  <c r="DV73" i="278" s="1"/>
  <c r="DU69" i="265"/>
  <c r="DU64" i="265"/>
  <c r="DV61" i="278"/>
  <c r="FX19" i="282"/>
  <c r="FX21" i="282" s="1"/>
  <c r="DV52" i="278" l="1"/>
  <c r="DV55" i="278" s="1"/>
  <c r="DV76" i="278"/>
  <c r="DV77" i="278" s="1"/>
  <c r="DV31" i="265" s="1"/>
  <c r="FX30" i="282"/>
  <c r="FX31" i="282" s="1"/>
  <c r="FY28" i="282" s="1"/>
  <c r="FX43" i="282"/>
  <c r="DV84" i="278" l="1"/>
  <c r="DV85" i="278" s="1"/>
  <c r="DV63" i="278"/>
  <c r="DV64" i="278" s="1"/>
  <c r="DV30" i="265"/>
  <c r="FY19" i="282"/>
  <c r="FY21" i="282" s="1"/>
  <c r="DW82" i="278" l="1"/>
  <c r="DW73" i="278" s="1"/>
  <c r="DV69" i="265"/>
  <c r="DV64" i="265"/>
  <c r="DW61" i="278"/>
  <c r="FY43" i="282"/>
  <c r="FY30" i="282"/>
  <c r="FY31" i="282" s="1"/>
  <c r="FZ28" i="282" s="1"/>
  <c r="DW52" i="278" l="1"/>
  <c r="DW55" i="278" s="1"/>
  <c r="DW76" i="278"/>
  <c r="DW77" i="278" s="1"/>
  <c r="DW31" i="265" s="1"/>
  <c r="FZ19" i="282"/>
  <c r="FZ21" i="282" s="1"/>
  <c r="DW84" i="278" l="1"/>
  <c r="DW85" i="278" s="1"/>
  <c r="DW30" i="265"/>
  <c r="DW63" i="278"/>
  <c r="DW64" i="278" s="1"/>
  <c r="FZ30" i="282"/>
  <c r="FZ31" i="282" s="1"/>
  <c r="GA28" i="282" s="1"/>
  <c r="FZ43" i="282"/>
  <c r="DX82" i="278" l="1"/>
  <c r="DX73" i="278" s="1"/>
  <c r="DW69" i="265"/>
  <c r="DW64" i="265"/>
  <c r="DX61" i="278"/>
  <c r="GA19" i="282"/>
  <c r="GA21" i="282" s="1"/>
  <c r="DX52" i="278" l="1"/>
  <c r="DX55" i="278" s="1"/>
  <c r="DX76" i="278"/>
  <c r="DX77" i="278" s="1"/>
  <c r="DX31" i="265" s="1"/>
  <c r="GA43" i="282"/>
  <c r="GA30" i="282"/>
  <c r="GA31" i="282" s="1"/>
  <c r="GB28" i="282" s="1"/>
  <c r="DX84" i="278" l="1"/>
  <c r="DX85" i="278" s="1"/>
  <c r="DX30" i="265"/>
  <c r="DX63" i="278"/>
  <c r="DX64" i="278" s="1"/>
  <c r="GB19" i="282"/>
  <c r="GB21" i="282" s="1"/>
  <c r="DY82" i="278" l="1"/>
  <c r="DY73" i="278" s="1"/>
  <c r="DX69" i="265"/>
  <c r="AN69" i="277" s="1"/>
  <c r="DX64" i="265"/>
  <c r="AN64" i="277" s="1"/>
  <c r="DY61" i="278"/>
  <c r="GB43" i="282"/>
  <c r="GB30" i="282"/>
  <c r="GB31" i="282" s="1"/>
  <c r="GC28" i="282" s="1"/>
  <c r="DY52" i="278" l="1"/>
  <c r="DY55" i="278" s="1"/>
  <c r="DY76" i="278"/>
  <c r="DY77" i="278" s="1"/>
  <c r="DY31" i="265" s="1"/>
  <c r="GC19" i="282"/>
  <c r="GC21" i="282" s="1"/>
  <c r="DY84" i="278" l="1"/>
  <c r="DY85" i="278" s="1"/>
  <c r="DY63" i="278"/>
  <c r="DY64" i="278" s="1"/>
  <c r="DY30" i="265"/>
  <c r="GC30" i="282"/>
  <c r="GC31" i="282" s="1"/>
  <c r="GD28" i="282" s="1"/>
  <c r="GC43" i="282"/>
  <c r="DZ82" i="278" l="1"/>
  <c r="DZ73" i="278" s="1"/>
  <c r="DY69" i="265"/>
  <c r="DY64" i="265"/>
  <c r="DZ61" i="278"/>
  <c r="GD19" i="282"/>
  <c r="GD21" i="282" s="1"/>
  <c r="DZ52" i="278" l="1"/>
  <c r="DZ55" i="278" s="1"/>
  <c r="DZ76" i="278"/>
  <c r="DZ77" i="278" s="1"/>
  <c r="DZ31" i="265" s="1"/>
  <c r="GD43" i="282"/>
  <c r="GD30" i="282"/>
  <c r="GD31" i="282" s="1"/>
  <c r="GE28" i="282" s="1"/>
  <c r="DZ84" i="278" l="1"/>
  <c r="DZ85" i="278" s="1"/>
  <c r="DZ63" i="278"/>
  <c r="DZ64" i="278" s="1"/>
  <c r="DZ30" i="265"/>
  <c r="GE19" i="282"/>
  <c r="GE21" i="282" s="1"/>
  <c r="EA82" i="278" l="1"/>
  <c r="EA73" i="278" s="1"/>
  <c r="DZ69" i="265"/>
  <c r="DZ64" i="265"/>
  <c r="EA61" i="278"/>
  <c r="GE43" i="282"/>
  <c r="GE30" i="282"/>
  <c r="GE31" i="282" s="1"/>
  <c r="GF28" i="282" s="1"/>
  <c r="EA52" i="278" l="1"/>
  <c r="EA55" i="278" s="1"/>
  <c r="EA76" i="278"/>
  <c r="EA77" i="278" s="1"/>
  <c r="EA31" i="265" s="1"/>
  <c r="GF19" i="282"/>
  <c r="GF21" i="282" s="1"/>
  <c r="EA84" i="278" l="1"/>
  <c r="EA85" i="278" s="1"/>
  <c r="EA30" i="265"/>
  <c r="EA63" i="278"/>
  <c r="EA64" i="278" s="1"/>
  <c r="GF30" i="282"/>
  <c r="GF31" i="282" s="1"/>
  <c r="GG28" i="282" s="1"/>
  <c r="GF43" i="282"/>
  <c r="EB82" i="278" l="1"/>
  <c r="EB73" i="278" s="1"/>
  <c r="EA69" i="265"/>
  <c r="EA64" i="265"/>
  <c r="EB61" i="278"/>
  <c r="GG19" i="282"/>
  <c r="GG21" i="282" s="1"/>
  <c r="EB76" i="278" l="1"/>
  <c r="EB77" i="278" s="1"/>
  <c r="EB31" i="265" s="1"/>
  <c r="EB52" i="278"/>
  <c r="EB55" i="278" s="1"/>
  <c r="GG30" i="282"/>
  <c r="GG31" i="282" s="1"/>
  <c r="GH28" i="282" s="1"/>
  <c r="GG43" i="282"/>
  <c r="EB84" i="278" l="1"/>
  <c r="EB85" i="278" s="1"/>
  <c r="EB30" i="265"/>
  <c r="EB63" i="278"/>
  <c r="EB64" i="278" s="1"/>
  <c r="GH19" i="282"/>
  <c r="GH21" i="282" s="1"/>
  <c r="EC82" i="278" l="1"/>
  <c r="EC73" i="278" s="1"/>
  <c r="EB69" i="265"/>
  <c r="AO69" i="277" s="1"/>
  <c r="EB64" i="265"/>
  <c r="AO64" i="277" s="1"/>
  <c r="EC61" i="278"/>
  <c r="GH30" i="282"/>
  <c r="GH31" i="282" s="1"/>
  <c r="GI28" i="282" s="1"/>
  <c r="GH43" i="282"/>
  <c r="EC76" i="278" l="1"/>
  <c r="EC77" i="278" s="1"/>
  <c r="EC31" i="265" s="1"/>
  <c r="EC52" i="278"/>
  <c r="EC55" i="278" s="1"/>
  <c r="GI19" i="282"/>
  <c r="GI21" i="282" s="1"/>
  <c r="EC84" i="278" l="1"/>
  <c r="EC85" i="278" s="1"/>
  <c r="EC63" i="278"/>
  <c r="EC64" i="278" s="1"/>
  <c r="EC30" i="265"/>
  <c r="GI43" i="282"/>
  <c r="GI30" i="282"/>
  <c r="GI31" i="282" s="1"/>
  <c r="GJ28" i="282" s="1"/>
  <c r="ED82" i="278" l="1"/>
  <c r="ED73" i="278" s="1"/>
  <c r="EC69" i="265"/>
  <c r="EC64" i="265"/>
  <c r="ED61" i="278"/>
  <c r="GJ19" i="282"/>
  <c r="GJ21" i="282" s="1"/>
  <c r="ED76" i="278" l="1"/>
  <c r="ED77" i="278" s="1"/>
  <c r="ED31" i="265" s="1"/>
  <c r="ED52" i="278"/>
  <c r="ED55" i="278" s="1"/>
  <c r="GJ43" i="282"/>
  <c r="GJ30" i="282"/>
  <c r="GJ31" i="282" s="1"/>
  <c r="H21" i="282"/>
  <c r="ED84" i="278" l="1"/>
  <c r="ED85" i="278" s="1"/>
  <c r="ED63" i="278"/>
  <c r="ED64" i="278" s="1"/>
  <c r="ED30" i="265"/>
  <c r="H30" i="282"/>
  <c r="H43" i="282"/>
  <c r="EE82" i="278" l="1"/>
  <c r="EE73" i="278" s="1"/>
  <c r="ED69" i="265"/>
  <c r="ED64" i="265"/>
  <c r="EE61" i="278"/>
  <c r="J48" i="277"/>
  <c r="EE52" i="278" l="1"/>
  <c r="EE55" i="278" s="1"/>
  <c r="EE76" i="278"/>
  <c r="EE77" i="278" s="1"/>
  <c r="EE31" i="265" s="1"/>
  <c r="CJ18" i="280"/>
  <c r="CJ21" i="280" s="1"/>
  <c r="CJ22" i="280" s="1"/>
  <c r="EN18" i="280"/>
  <c r="EN21" i="280" s="1"/>
  <c r="EN22" i="280" s="1"/>
  <c r="CN18" i="280"/>
  <c r="CN21" i="280" s="1"/>
  <c r="CN22" i="280" s="1"/>
  <c r="CO18" i="280"/>
  <c r="CO21" i="280" s="1"/>
  <c r="CO22" i="280" s="1"/>
  <c r="CQ18" i="280"/>
  <c r="CQ21" i="280" s="1"/>
  <c r="CQ22" i="280" s="1"/>
  <c r="CS18" i="280"/>
  <c r="CS21" i="280" s="1"/>
  <c r="CS22" i="280" s="1"/>
  <c r="CU18" i="280"/>
  <c r="CU21" i="280" s="1"/>
  <c r="CU22" i="280" s="1"/>
  <c r="CW18" i="280"/>
  <c r="CW21" i="280" s="1"/>
  <c r="CW22" i="280" s="1"/>
  <c r="CX18" i="280"/>
  <c r="CX21" i="280" s="1"/>
  <c r="CX22" i="280" s="1"/>
  <c r="CY18" i="280"/>
  <c r="CY21" i="280" s="1"/>
  <c r="CY22" i="280" s="1"/>
  <c r="DA18" i="280"/>
  <c r="DA21" i="280" s="1"/>
  <c r="DA22" i="280" s="1"/>
  <c r="DC18" i="280"/>
  <c r="DC21" i="280" s="1"/>
  <c r="DC22" i="280" s="1"/>
  <c r="DF18" i="280"/>
  <c r="DF21" i="280" s="1"/>
  <c r="DF22" i="280" s="1"/>
  <c r="DJ18" i="280"/>
  <c r="DJ21" i="280" s="1"/>
  <c r="DJ22" i="280" s="1"/>
  <c r="DM18" i="280"/>
  <c r="DM21" i="280" s="1"/>
  <c r="DM22" i="280" s="1"/>
  <c r="DP18" i="280"/>
  <c r="DP21" i="280" s="1"/>
  <c r="DP22" i="280" s="1"/>
  <c r="DS18" i="280"/>
  <c r="DS21" i="280" s="1"/>
  <c r="DS22" i="280" s="1"/>
  <c r="DU18" i="280"/>
  <c r="DU21" i="280" s="1"/>
  <c r="DU22" i="280" s="1"/>
  <c r="DW18" i="280"/>
  <c r="DW21" i="280" s="1"/>
  <c r="DW22" i="280" s="1"/>
  <c r="DZ18" i="280"/>
  <c r="DZ21" i="280" s="1"/>
  <c r="DZ22" i="280" s="1"/>
  <c r="EB18" i="280"/>
  <c r="EB21" i="280" s="1"/>
  <c r="EB22" i="280" s="1"/>
  <c r="EC18" i="280"/>
  <c r="EC21" i="280" s="1"/>
  <c r="EC22" i="280" s="1"/>
  <c r="ED18" i="280"/>
  <c r="ED21" i="280" s="1"/>
  <c r="ED22" i="280" s="1"/>
  <c r="EE18" i="280"/>
  <c r="EE21" i="280" s="1"/>
  <c r="EE22" i="280" s="1"/>
  <c r="EF18" i="280"/>
  <c r="EF21" i="280" s="1"/>
  <c r="EF22" i="280" s="1"/>
  <c r="EG18" i="280"/>
  <c r="EG21" i="280" s="1"/>
  <c r="EG22" i="280" s="1"/>
  <c r="EH18" i="280"/>
  <c r="EH21" i="280" s="1"/>
  <c r="EH22" i="280" s="1"/>
  <c r="EI18" i="280"/>
  <c r="EI21" i="280" s="1"/>
  <c r="EI22" i="280" s="1"/>
  <c r="EJ18" i="280"/>
  <c r="EJ21" i="280" s="1"/>
  <c r="EJ22" i="280" s="1"/>
  <c r="EK18" i="280"/>
  <c r="EK21" i="280" s="1"/>
  <c r="EK22" i="280" s="1"/>
  <c r="EL18" i="280"/>
  <c r="EL21" i="280" s="1"/>
  <c r="EL22" i="280" s="1"/>
  <c r="EM18" i="280"/>
  <c r="EM21" i="280" s="1"/>
  <c r="EM22" i="280" s="1"/>
  <c r="EO18" i="280"/>
  <c r="EO21" i="280" s="1"/>
  <c r="EO22" i="280" s="1"/>
  <c r="EP18" i="280"/>
  <c r="EP21" i="280" s="1"/>
  <c r="EP22" i="280" s="1"/>
  <c r="EQ18" i="280"/>
  <c r="EQ21" i="280" s="1"/>
  <c r="EQ22" i="280" s="1"/>
  <c r="ER18" i="280"/>
  <c r="ER21" i="280" s="1"/>
  <c r="ER22" i="280" s="1"/>
  <c r="ES18" i="280"/>
  <c r="ES21" i="280" s="1"/>
  <c r="ES22" i="280" s="1"/>
  <c r="ET18" i="280"/>
  <c r="ET21" i="280" s="1"/>
  <c r="ET22" i="280" s="1"/>
  <c r="EU18" i="280"/>
  <c r="EU21" i="280" s="1"/>
  <c r="EU22" i="280" s="1"/>
  <c r="EV18" i="280"/>
  <c r="EV21" i="280" s="1"/>
  <c r="EV22" i="280" s="1"/>
  <c r="EW18" i="280"/>
  <c r="EW21" i="280" s="1"/>
  <c r="EW22" i="280" s="1"/>
  <c r="EX18" i="280"/>
  <c r="EX21" i="280" s="1"/>
  <c r="EX22" i="280" s="1"/>
  <c r="EY18" i="280"/>
  <c r="EY21" i="280" s="1"/>
  <c r="EY22" i="280" s="1"/>
  <c r="EZ18" i="280"/>
  <c r="EZ21" i="280" s="1"/>
  <c r="EZ22" i="280" s="1"/>
  <c r="FA18" i="280"/>
  <c r="FA21" i="280" s="1"/>
  <c r="FA22" i="280" s="1"/>
  <c r="FB18" i="280"/>
  <c r="FB21" i="280" s="1"/>
  <c r="FB22" i="280" s="1"/>
  <c r="FC18" i="280"/>
  <c r="FC21" i="280" s="1"/>
  <c r="FC22" i="280" s="1"/>
  <c r="FD18" i="280"/>
  <c r="FD21" i="280" s="1"/>
  <c r="FD22" i="280" s="1"/>
  <c r="FE18" i="280"/>
  <c r="FE21" i="280" s="1"/>
  <c r="FE22" i="280" s="1"/>
  <c r="FF18" i="280"/>
  <c r="FF21" i="280" s="1"/>
  <c r="FF22" i="280" s="1"/>
  <c r="FG18" i="280"/>
  <c r="FG21" i="280" s="1"/>
  <c r="FG22" i="280" s="1"/>
  <c r="FH18" i="280"/>
  <c r="FH21" i="280" s="1"/>
  <c r="FH22" i="280" s="1"/>
  <c r="FI18" i="280"/>
  <c r="FI21" i="280" s="1"/>
  <c r="FI22" i="280" s="1"/>
  <c r="FJ18" i="280"/>
  <c r="FJ21" i="280" s="1"/>
  <c r="FJ22" i="280" s="1"/>
  <c r="FK18" i="280"/>
  <c r="FK21" i="280" s="1"/>
  <c r="FK22" i="280" s="1"/>
  <c r="FL18" i="280"/>
  <c r="FL21" i="280" s="1"/>
  <c r="FL22" i="280" s="1"/>
  <c r="FM18" i="280"/>
  <c r="FM21" i="280" s="1"/>
  <c r="FM22" i="280" s="1"/>
  <c r="FN18" i="280"/>
  <c r="FN21" i="280" s="1"/>
  <c r="FN22" i="280" s="1"/>
  <c r="FO18" i="280"/>
  <c r="FO21" i="280" s="1"/>
  <c r="FO22" i="280" s="1"/>
  <c r="FP18" i="280"/>
  <c r="FP21" i="280" s="1"/>
  <c r="FP22" i="280" s="1"/>
  <c r="FQ18" i="280"/>
  <c r="FQ21" i="280" s="1"/>
  <c r="FQ22" i="280" s="1"/>
  <c r="FR18" i="280"/>
  <c r="FR21" i="280" s="1"/>
  <c r="FR22" i="280" s="1"/>
  <c r="FS18" i="280"/>
  <c r="FS21" i="280" s="1"/>
  <c r="FS22" i="280" s="1"/>
  <c r="FT18" i="280"/>
  <c r="FT21" i="280" s="1"/>
  <c r="FT22" i="280" s="1"/>
  <c r="FU18" i="280"/>
  <c r="FU21" i="280" s="1"/>
  <c r="FU22" i="280" s="1"/>
  <c r="FV18" i="280"/>
  <c r="FV21" i="280" s="1"/>
  <c r="FV22" i="280" s="1"/>
  <c r="FW18" i="280"/>
  <c r="FW21" i="280" s="1"/>
  <c r="FW22" i="280" s="1"/>
  <c r="FX18" i="280"/>
  <c r="FX21" i="280" s="1"/>
  <c r="FX22" i="280" s="1"/>
  <c r="FY18" i="280"/>
  <c r="FY21" i="280" s="1"/>
  <c r="FY22" i="280" s="1"/>
  <c r="FZ18" i="280"/>
  <c r="FZ21" i="280" s="1"/>
  <c r="FZ22" i="280" s="1"/>
  <c r="GA18" i="280"/>
  <c r="GA21" i="280" s="1"/>
  <c r="GA22" i="280" s="1"/>
  <c r="GB18" i="280"/>
  <c r="GB21" i="280" s="1"/>
  <c r="GB22" i="280" s="1"/>
  <c r="GC18" i="280"/>
  <c r="GC21" i="280" s="1"/>
  <c r="GC22" i="280" s="1"/>
  <c r="GD18" i="280"/>
  <c r="GD21" i="280" s="1"/>
  <c r="GD22" i="280" s="1"/>
  <c r="GE18" i="280"/>
  <c r="GE21" i="280" s="1"/>
  <c r="GE22" i="280" s="1"/>
  <c r="GF18" i="280"/>
  <c r="GF21" i="280" s="1"/>
  <c r="GF22" i="280" s="1"/>
  <c r="GG18" i="280"/>
  <c r="GG21" i="280" s="1"/>
  <c r="GG22" i="280" s="1"/>
  <c r="GH18" i="280"/>
  <c r="GH21" i="280" s="1"/>
  <c r="GH22" i="280" s="1"/>
  <c r="GI18" i="280"/>
  <c r="GI21" i="280" s="1"/>
  <c r="GI22" i="280" s="1"/>
  <c r="GJ18" i="280"/>
  <c r="GJ21" i="280" s="1"/>
  <c r="GJ22" i="280" s="1"/>
  <c r="AT18" i="280"/>
  <c r="AT21" i="280" s="1"/>
  <c r="AT22" i="280" s="1"/>
  <c r="AS18" i="280"/>
  <c r="AS21" i="280" s="1"/>
  <c r="AS22" i="280" s="1"/>
  <c r="AR18" i="280"/>
  <c r="AR21" i="280" s="1"/>
  <c r="AR22" i="280" s="1"/>
  <c r="AQ18" i="280"/>
  <c r="AQ21" i="280" s="1"/>
  <c r="AQ22" i="280" s="1"/>
  <c r="AP18" i="280"/>
  <c r="AP21" i="280" s="1"/>
  <c r="AP22" i="280" s="1"/>
  <c r="AO18" i="280"/>
  <c r="AO21" i="280" s="1"/>
  <c r="AO22" i="280" s="1"/>
  <c r="AN18" i="280"/>
  <c r="AN21" i="280" s="1"/>
  <c r="AN22" i="280" s="1"/>
  <c r="AM18" i="280"/>
  <c r="AM21" i="280" s="1"/>
  <c r="AM22" i="280" s="1"/>
  <c r="AL18" i="280"/>
  <c r="AL21" i="280" s="1"/>
  <c r="AL22" i="280" s="1"/>
  <c r="AK18" i="280"/>
  <c r="AK21" i="280" s="1"/>
  <c r="AK22" i="280" s="1"/>
  <c r="AJ18" i="280"/>
  <c r="AJ21" i="280" s="1"/>
  <c r="AJ22" i="280" s="1"/>
  <c r="AI18" i="280"/>
  <c r="AI21" i="280" s="1"/>
  <c r="AI22" i="280" s="1"/>
  <c r="AH18" i="280"/>
  <c r="AH21" i="280" s="1"/>
  <c r="AH22" i="280" s="1"/>
  <c r="AG18" i="280"/>
  <c r="AG21" i="280" s="1"/>
  <c r="AG22" i="280" s="1"/>
  <c r="AF18" i="280"/>
  <c r="AF21" i="280" s="1"/>
  <c r="AF22" i="280" s="1"/>
  <c r="AE18" i="280"/>
  <c r="AE21" i="280" s="1"/>
  <c r="AE22" i="280" s="1"/>
  <c r="AD18" i="280"/>
  <c r="AD21" i="280" s="1"/>
  <c r="AD22" i="280" s="1"/>
  <c r="AC18" i="280"/>
  <c r="AC21" i="280" s="1"/>
  <c r="AC22" i="280" s="1"/>
  <c r="AB18" i="280"/>
  <c r="AB21" i="280" s="1"/>
  <c r="AB22" i="280" s="1"/>
  <c r="AA18" i="280"/>
  <c r="AA21" i="280" s="1"/>
  <c r="AA22" i="280" s="1"/>
  <c r="Z18" i="280"/>
  <c r="Z21" i="280" s="1"/>
  <c r="Z22" i="280" s="1"/>
  <c r="Y18" i="280"/>
  <c r="Y21" i="280" s="1"/>
  <c r="Y22" i="280" s="1"/>
  <c r="X18" i="280"/>
  <c r="X21" i="280" s="1"/>
  <c r="X22" i="280" s="1"/>
  <c r="W18" i="280"/>
  <c r="W21" i="280" s="1"/>
  <c r="W22" i="280" s="1"/>
  <c r="V18" i="280"/>
  <c r="V21" i="280" s="1"/>
  <c r="V22" i="280" s="1"/>
  <c r="U18" i="280"/>
  <c r="U21" i="280" s="1"/>
  <c r="U22" i="280" s="1"/>
  <c r="T18" i="280"/>
  <c r="T21" i="280" s="1"/>
  <c r="T22" i="280" s="1"/>
  <c r="S18" i="280"/>
  <c r="S21" i="280" s="1"/>
  <c r="S22" i="280" s="1"/>
  <c r="R18" i="280"/>
  <c r="R21" i="280" s="1"/>
  <c r="R22" i="280" s="1"/>
  <c r="Q18" i="280"/>
  <c r="Q21" i="280" s="1"/>
  <c r="Q22" i="280" s="1"/>
  <c r="P18" i="280"/>
  <c r="P21" i="280" s="1"/>
  <c r="P22" i="280" s="1"/>
  <c r="L18" i="280"/>
  <c r="L21" i="280" s="1"/>
  <c r="L22" i="280" s="1"/>
  <c r="O18" i="280"/>
  <c r="O21" i="280" s="1"/>
  <c r="O22" i="280" s="1"/>
  <c r="N18" i="280"/>
  <c r="N21" i="280" s="1"/>
  <c r="N22" i="280" s="1"/>
  <c r="M18" i="280"/>
  <c r="M21" i="280" s="1"/>
  <c r="M22" i="280" s="1"/>
  <c r="EA18" i="280"/>
  <c r="EA21" i="280" s="1"/>
  <c r="EA22" i="280" s="1"/>
  <c r="DY18" i="280"/>
  <c r="DY21" i="280" s="1"/>
  <c r="DY22" i="280" s="1"/>
  <c r="DX18" i="280"/>
  <c r="DX21" i="280" s="1"/>
  <c r="DX22" i="280" s="1"/>
  <c r="DV18" i="280"/>
  <c r="DV21" i="280" s="1"/>
  <c r="DV22" i="280" s="1"/>
  <c r="DT18" i="280"/>
  <c r="DT21" i="280" s="1"/>
  <c r="DT22" i="280" s="1"/>
  <c r="DR18" i="280"/>
  <c r="DR21" i="280" s="1"/>
  <c r="DR22" i="280" s="1"/>
  <c r="DQ18" i="280"/>
  <c r="DQ21" i="280" s="1"/>
  <c r="DQ22" i="280" s="1"/>
  <c r="DO18" i="280"/>
  <c r="DO21" i="280" s="1"/>
  <c r="DO22" i="280" s="1"/>
  <c r="DN18" i="280"/>
  <c r="DN21" i="280" s="1"/>
  <c r="DN22" i="280" s="1"/>
  <c r="DL18" i="280"/>
  <c r="DL21" i="280" s="1"/>
  <c r="DL22" i="280" s="1"/>
  <c r="DK18" i="280"/>
  <c r="DK21" i="280" s="1"/>
  <c r="DK22" i="280" s="1"/>
  <c r="DI18" i="280"/>
  <c r="DI21" i="280" s="1"/>
  <c r="DI22" i="280" s="1"/>
  <c r="DH18" i="280"/>
  <c r="DH21" i="280" s="1"/>
  <c r="DH22" i="280" s="1"/>
  <c r="DG18" i="280"/>
  <c r="DG21" i="280" s="1"/>
  <c r="DG22" i="280" s="1"/>
  <c r="DE18" i="280"/>
  <c r="DE21" i="280" s="1"/>
  <c r="DE22" i="280" s="1"/>
  <c r="CL18" i="280"/>
  <c r="CL21" i="280" s="1"/>
  <c r="CL22" i="280" s="1"/>
  <c r="CH18" i="280"/>
  <c r="CH21" i="280" s="1"/>
  <c r="CH22" i="280" s="1"/>
  <c r="DD18" i="280"/>
  <c r="DD21" i="280" s="1"/>
  <c r="DD22" i="280" s="1"/>
  <c r="DB18" i="280"/>
  <c r="DB21" i="280" s="1"/>
  <c r="DB22" i="280" s="1"/>
  <c r="CZ18" i="280"/>
  <c r="CZ21" i="280" s="1"/>
  <c r="CZ22" i="280" s="1"/>
  <c r="CV18" i="280"/>
  <c r="CV21" i="280" s="1"/>
  <c r="CV22" i="280" s="1"/>
  <c r="CT18" i="280"/>
  <c r="CT21" i="280" s="1"/>
  <c r="CT22" i="280" s="1"/>
  <c r="CR18" i="280"/>
  <c r="CR21" i="280" s="1"/>
  <c r="CR22" i="280" s="1"/>
  <c r="CP18" i="280"/>
  <c r="CP21" i="280" s="1"/>
  <c r="CP22" i="280" s="1"/>
  <c r="CM18" i="280"/>
  <c r="CM21" i="280" s="1"/>
  <c r="CM22" i="280" s="1"/>
  <c r="CK18" i="280"/>
  <c r="CK21" i="280" s="1"/>
  <c r="CK22" i="280" s="1"/>
  <c r="CI18" i="280"/>
  <c r="CI21" i="280" s="1"/>
  <c r="CI22" i="280" s="1"/>
  <c r="CF18" i="280"/>
  <c r="CF21" i="280" s="1"/>
  <c r="CF22" i="280" s="1"/>
  <c r="CB18" i="280"/>
  <c r="CB21" i="280" s="1"/>
  <c r="CB22" i="280" s="1"/>
  <c r="BZ18" i="280"/>
  <c r="BZ21" i="280" s="1"/>
  <c r="BZ22" i="280" s="1"/>
  <c r="BX18" i="280"/>
  <c r="BX21" i="280" s="1"/>
  <c r="BX22" i="280" s="1"/>
  <c r="BV18" i="280"/>
  <c r="BV21" i="280" s="1"/>
  <c r="BV22" i="280" s="1"/>
  <c r="CG18" i="280"/>
  <c r="CG21" i="280" s="1"/>
  <c r="CG22" i="280" s="1"/>
  <c r="CE18" i="280"/>
  <c r="CE21" i="280" s="1"/>
  <c r="CE22" i="280" s="1"/>
  <c r="CD18" i="280"/>
  <c r="CD21" i="280" s="1"/>
  <c r="CD22" i="280" s="1"/>
  <c r="CC18" i="280"/>
  <c r="CC21" i="280" s="1"/>
  <c r="CC22" i="280" s="1"/>
  <c r="CA18" i="280"/>
  <c r="CA21" i="280" s="1"/>
  <c r="CA22" i="280" s="1"/>
  <c r="BY18" i="280"/>
  <c r="BY21" i="280" s="1"/>
  <c r="BY22" i="280" s="1"/>
  <c r="BW18" i="280"/>
  <c r="BW21" i="280" s="1"/>
  <c r="BW22" i="280" s="1"/>
  <c r="BU18" i="280"/>
  <c r="BU21" i="280" s="1"/>
  <c r="BU22" i="280" s="1"/>
  <c r="BS18" i="280"/>
  <c r="BS21" i="280" s="1"/>
  <c r="BS22" i="280" s="1"/>
  <c r="BR18" i="280"/>
  <c r="BR21" i="280" s="1"/>
  <c r="BR22" i="280" s="1"/>
  <c r="BM18" i="280"/>
  <c r="BM21" i="280" s="1"/>
  <c r="BM22" i="280" s="1"/>
  <c r="BK18" i="280"/>
  <c r="BK21" i="280" s="1"/>
  <c r="BK22" i="280" s="1"/>
  <c r="BT18" i="280"/>
  <c r="BT21" i="280" s="1"/>
  <c r="BT22" i="280" s="1"/>
  <c r="BQ18" i="280"/>
  <c r="BQ21" i="280" s="1"/>
  <c r="BQ22" i="280" s="1"/>
  <c r="BP18" i="280"/>
  <c r="BP21" i="280" s="1"/>
  <c r="BP22" i="280" s="1"/>
  <c r="BO18" i="280"/>
  <c r="BO21" i="280" s="1"/>
  <c r="BO22" i="280" s="1"/>
  <c r="BN18" i="280"/>
  <c r="BN21" i="280" s="1"/>
  <c r="BN22" i="280" s="1"/>
  <c r="BL18" i="280"/>
  <c r="BL21" i="280" s="1"/>
  <c r="BL22" i="280" s="1"/>
  <c r="BJ18" i="280"/>
  <c r="BJ21" i="280" s="1"/>
  <c r="BJ22" i="280" s="1"/>
  <c r="BH18" i="280"/>
  <c r="BH21" i="280" s="1"/>
  <c r="BH22" i="280" s="1"/>
  <c r="BG18" i="280"/>
  <c r="BG21" i="280" s="1"/>
  <c r="BG22" i="280" s="1"/>
  <c r="BB18" i="280"/>
  <c r="BB21" i="280" s="1"/>
  <c r="BB22" i="280" s="1"/>
  <c r="BI18" i="280"/>
  <c r="BI21" i="280" s="1"/>
  <c r="BI22" i="280" s="1"/>
  <c r="BF18" i="280"/>
  <c r="BF21" i="280" s="1"/>
  <c r="BF22" i="280" s="1"/>
  <c r="BD18" i="280"/>
  <c r="BD21" i="280" s="1"/>
  <c r="BD22" i="280" s="1"/>
  <c r="BC18" i="280"/>
  <c r="BC21" i="280" s="1"/>
  <c r="BC22" i="280" s="1"/>
  <c r="BA18" i="280"/>
  <c r="BA21" i="280" s="1"/>
  <c r="BA22" i="280" s="1"/>
  <c r="BE18" i="280"/>
  <c r="BE21" i="280" s="1"/>
  <c r="BE22" i="280" s="1"/>
  <c r="AY18" i="280"/>
  <c r="AY21" i="280" s="1"/>
  <c r="AY22" i="280" s="1"/>
  <c r="AZ18" i="280"/>
  <c r="AZ21" i="280" s="1"/>
  <c r="AZ22" i="280" s="1"/>
  <c r="AX18" i="280"/>
  <c r="AX21" i="280" s="1"/>
  <c r="AX22" i="280" s="1"/>
  <c r="AW18" i="280"/>
  <c r="AW21" i="280" s="1"/>
  <c r="AW22" i="280" s="1"/>
  <c r="AV18" i="280"/>
  <c r="AV21" i="280" s="1"/>
  <c r="AV22" i="280" s="1"/>
  <c r="AU18" i="280"/>
  <c r="AU21" i="280" s="1"/>
  <c r="AU22" i="280" s="1"/>
  <c r="K18" i="280"/>
  <c r="EE84" i="278" l="1"/>
  <c r="EE85" i="278" s="1"/>
  <c r="EE63" i="278"/>
  <c r="EE64" i="278" s="1"/>
  <c r="EE30" i="265"/>
  <c r="O28" i="280"/>
  <c r="O53" i="280"/>
  <c r="P28" i="280"/>
  <c r="P53" i="280"/>
  <c r="R28" i="280"/>
  <c r="R53" i="280"/>
  <c r="T28" i="280"/>
  <c r="T53" i="280"/>
  <c r="V28" i="280"/>
  <c r="V53" i="280"/>
  <c r="X28" i="280"/>
  <c r="X53" i="280"/>
  <c r="Z28" i="280"/>
  <c r="Z53" i="280"/>
  <c r="AB28" i="280"/>
  <c r="AB53" i="280"/>
  <c r="AD28" i="280"/>
  <c r="AD53" i="280"/>
  <c r="AF28" i="280"/>
  <c r="AF53" i="280"/>
  <c r="AH28" i="280"/>
  <c r="AH53" i="280"/>
  <c r="AJ28" i="280"/>
  <c r="AJ53" i="280"/>
  <c r="AL28" i="280"/>
  <c r="AL53" i="280"/>
  <c r="AN28" i="280"/>
  <c r="AN53" i="280"/>
  <c r="AP28" i="280"/>
  <c r="AP53" i="280"/>
  <c r="AR28" i="280"/>
  <c r="AR53" i="280"/>
  <c r="AV28" i="280"/>
  <c r="AV53" i="280"/>
  <c r="AX28" i="280"/>
  <c r="AX53" i="280"/>
  <c r="AY28" i="280"/>
  <c r="AY53" i="280"/>
  <c r="BA28" i="280"/>
  <c r="BA53" i="280"/>
  <c r="BD28" i="280"/>
  <c r="BD53" i="280"/>
  <c r="BI28" i="280"/>
  <c r="BI53" i="280"/>
  <c r="BG28" i="280"/>
  <c r="BG53" i="280"/>
  <c r="BJ28" i="280"/>
  <c r="BJ53" i="280"/>
  <c r="BN28" i="280"/>
  <c r="BN53" i="280"/>
  <c r="BP28" i="280"/>
  <c r="BP53" i="280"/>
  <c r="BT28" i="280"/>
  <c r="BT53" i="280"/>
  <c r="BM28" i="280"/>
  <c r="BM53" i="280"/>
  <c r="BS28" i="280"/>
  <c r="BS53" i="280"/>
  <c r="BW28" i="280"/>
  <c r="BW53" i="280"/>
  <c r="CA28" i="280"/>
  <c r="CA53" i="280"/>
  <c r="CD28" i="280"/>
  <c r="CD53" i="280"/>
  <c r="CG28" i="280"/>
  <c r="CG53" i="280"/>
  <c r="BX28" i="280"/>
  <c r="BX53" i="280"/>
  <c r="CB28" i="280"/>
  <c r="CB53" i="280"/>
  <c r="CI28" i="280"/>
  <c r="CI53" i="280"/>
  <c r="CM28" i="280"/>
  <c r="CM53" i="280"/>
  <c r="CR28" i="280"/>
  <c r="CR53" i="280"/>
  <c r="CV28" i="280"/>
  <c r="CV53" i="280"/>
  <c r="DB28" i="280"/>
  <c r="DB53" i="280"/>
  <c r="CH28" i="280"/>
  <c r="CH53" i="280"/>
  <c r="DE28" i="280"/>
  <c r="DE53" i="280"/>
  <c r="DH28" i="280"/>
  <c r="DH53" i="280"/>
  <c r="DK28" i="280"/>
  <c r="DK53" i="280"/>
  <c r="DN28" i="280"/>
  <c r="DN53" i="280"/>
  <c r="DQ28" i="280"/>
  <c r="DQ53" i="280"/>
  <c r="DT28" i="280"/>
  <c r="DT53" i="280"/>
  <c r="DX28" i="280"/>
  <c r="DX53" i="280"/>
  <c r="EA28" i="280"/>
  <c r="EA53" i="280"/>
  <c r="N28" i="280"/>
  <c r="N53" i="280"/>
  <c r="L28" i="280"/>
  <c r="L53" i="280"/>
  <c r="Q28" i="280"/>
  <c r="Q53" i="280"/>
  <c r="S28" i="280"/>
  <c r="S53" i="280"/>
  <c r="U28" i="280"/>
  <c r="U53" i="280"/>
  <c r="W28" i="280"/>
  <c r="W53" i="280"/>
  <c r="Y28" i="280"/>
  <c r="Y53" i="280"/>
  <c r="AA28" i="280"/>
  <c r="AA53" i="280"/>
  <c r="AC28" i="280"/>
  <c r="AC53" i="280"/>
  <c r="AE28" i="280"/>
  <c r="AE53" i="280"/>
  <c r="AG28" i="280"/>
  <c r="AG53" i="280"/>
  <c r="AI28" i="280"/>
  <c r="AI53" i="280"/>
  <c r="AK28" i="280"/>
  <c r="AK53" i="280"/>
  <c r="AM28" i="280"/>
  <c r="AM53" i="280"/>
  <c r="AO28" i="280"/>
  <c r="AO53" i="280"/>
  <c r="AQ28" i="280"/>
  <c r="AQ53" i="280"/>
  <c r="AS28" i="280"/>
  <c r="AS53" i="280"/>
  <c r="GJ28" i="280"/>
  <c r="GJ53" i="280"/>
  <c r="GH28" i="280"/>
  <c r="GH53" i="280"/>
  <c r="GF28" i="280"/>
  <c r="GF53" i="280"/>
  <c r="GD28" i="280"/>
  <c r="GD53" i="280"/>
  <c r="GB28" i="280"/>
  <c r="GB53" i="280"/>
  <c r="FZ28" i="280"/>
  <c r="FZ53" i="280"/>
  <c r="FX28" i="280"/>
  <c r="FX53" i="280"/>
  <c r="FV28" i="280"/>
  <c r="FV53" i="280"/>
  <c r="FT28" i="280"/>
  <c r="FT53" i="280"/>
  <c r="FR28" i="280"/>
  <c r="FR53" i="280"/>
  <c r="FP28" i="280"/>
  <c r="FP53" i="280"/>
  <c r="FN28" i="280"/>
  <c r="FN53" i="280"/>
  <c r="FL28" i="280"/>
  <c r="FL53" i="280"/>
  <c r="FJ28" i="280"/>
  <c r="FJ53" i="280"/>
  <c r="FH28" i="280"/>
  <c r="FH53" i="280"/>
  <c r="FF28" i="280"/>
  <c r="FF53" i="280"/>
  <c r="FD28" i="280"/>
  <c r="FD53" i="280"/>
  <c r="FB28" i="280"/>
  <c r="FB53" i="280"/>
  <c r="EZ28" i="280"/>
  <c r="EZ53" i="280"/>
  <c r="EX28" i="280"/>
  <c r="EX53" i="280"/>
  <c r="EV28" i="280"/>
  <c r="EV53" i="280"/>
  <c r="ET28" i="280"/>
  <c r="ET53" i="280"/>
  <c r="ER28" i="280"/>
  <c r="ER53" i="280"/>
  <c r="EP28" i="280"/>
  <c r="EP53" i="280"/>
  <c r="EM28" i="280"/>
  <c r="EM53" i="280"/>
  <c r="EK28" i="280"/>
  <c r="EK53" i="280"/>
  <c r="EI28" i="280"/>
  <c r="EI53" i="280"/>
  <c r="EG28" i="280"/>
  <c r="EG53" i="280"/>
  <c r="EE28" i="280"/>
  <c r="EE53" i="280"/>
  <c r="EC28" i="280"/>
  <c r="EC53" i="280"/>
  <c r="DZ28" i="280"/>
  <c r="DZ53" i="280"/>
  <c r="DU28" i="280"/>
  <c r="DU53" i="280"/>
  <c r="DP28" i="280"/>
  <c r="DP53" i="280"/>
  <c r="DJ28" i="280"/>
  <c r="DJ53" i="280"/>
  <c r="DC28" i="280"/>
  <c r="DC53" i="280"/>
  <c r="CY28" i="280"/>
  <c r="CY53" i="280"/>
  <c r="CW28" i="280"/>
  <c r="CW53" i="280"/>
  <c r="CS28" i="280"/>
  <c r="CS53" i="280"/>
  <c r="CO28" i="280"/>
  <c r="CO53" i="280"/>
  <c r="EN28" i="280"/>
  <c r="EN53" i="280"/>
  <c r="AU28" i="280"/>
  <c r="AU53" i="280"/>
  <c r="AW28" i="280"/>
  <c r="AW53" i="280"/>
  <c r="AZ28" i="280"/>
  <c r="AZ53" i="280"/>
  <c r="BE28" i="280"/>
  <c r="BE53" i="280"/>
  <c r="BC28" i="280"/>
  <c r="BC53" i="280"/>
  <c r="BF28" i="280"/>
  <c r="BF53" i="280"/>
  <c r="BB28" i="280"/>
  <c r="BB53" i="280"/>
  <c r="BH28" i="280"/>
  <c r="BH53" i="280"/>
  <c r="BL28" i="280"/>
  <c r="BL53" i="280"/>
  <c r="BO28" i="280"/>
  <c r="BO53" i="280"/>
  <c r="BQ28" i="280"/>
  <c r="BQ53" i="280"/>
  <c r="BK28" i="280"/>
  <c r="BK53" i="280"/>
  <c r="BR28" i="280"/>
  <c r="BR53" i="280"/>
  <c r="BU28" i="280"/>
  <c r="BU53" i="280"/>
  <c r="BY28" i="280"/>
  <c r="BY53" i="280"/>
  <c r="CC28" i="280"/>
  <c r="CC53" i="280"/>
  <c r="CE28" i="280"/>
  <c r="CE53" i="280"/>
  <c r="BV28" i="280"/>
  <c r="BV53" i="280"/>
  <c r="BZ28" i="280"/>
  <c r="BZ53" i="280"/>
  <c r="CF28" i="280"/>
  <c r="CF53" i="280"/>
  <c r="CK28" i="280"/>
  <c r="CK53" i="280"/>
  <c r="CP28" i="280"/>
  <c r="CP53" i="280"/>
  <c r="CT28" i="280"/>
  <c r="CT53" i="280"/>
  <c r="CZ28" i="280"/>
  <c r="CZ53" i="280"/>
  <c r="DD28" i="280"/>
  <c r="DD53" i="280"/>
  <c r="CL28" i="280"/>
  <c r="CL53" i="280"/>
  <c r="DG28" i="280"/>
  <c r="DG53" i="280"/>
  <c r="DI28" i="280"/>
  <c r="DI53" i="280"/>
  <c r="DL28" i="280"/>
  <c r="DL53" i="280"/>
  <c r="DO28" i="280"/>
  <c r="DO53" i="280"/>
  <c r="DR28" i="280"/>
  <c r="DR53" i="280"/>
  <c r="DV28" i="280"/>
  <c r="DV53" i="280"/>
  <c r="DY28" i="280"/>
  <c r="DY53" i="280"/>
  <c r="M28" i="280"/>
  <c r="M53" i="280"/>
  <c r="AT28" i="280"/>
  <c r="AT53" i="280"/>
  <c r="GI28" i="280"/>
  <c r="GI53" i="280"/>
  <c r="GG28" i="280"/>
  <c r="GG53" i="280"/>
  <c r="GE28" i="280"/>
  <c r="GE53" i="280"/>
  <c r="GC28" i="280"/>
  <c r="GC53" i="280"/>
  <c r="GA28" i="280"/>
  <c r="GA53" i="280"/>
  <c r="FY28" i="280"/>
  <c r="FY53" i="280"/>
  <c r="FW28" i="280"/>
  <c r="FW53" i="280"/>
  <c r="FU28" i="280"/>
  <c r="FU53" i="280"/>
  <c r="FS28" i="280"/>
  <c r="FS53" i="280"/>
  <c r="FQ28" i="280"/>
  <c r="FQ53" i="280"/>
  <c r="FO28" i="280"/>
  <c r="FO53" i="280"/>
  <c r="FM28" i="280"/>
  <c r="FM53" i="280"/>
  <c r="FK28" i="280"/>
  <c r="FK53" i="280"/>
  <c r="FI28" i="280"/>
  <c r="FI53" i="280"/>
  <c r="FG28" i="280"/>
  <c r="FG53" i="280"/>
  <c r="FE28" i="280"/>
  <c r="FE53" i="280"/>
  <c r="FC28" i="280"/>
  <c r="FC53" i="280"/>
  <c r="FA28" i="280"/>
  <c r="FA53" i="280"/>
  <c r="EY28" i="280"/>
  <c r="EY53" i="280"/>
  <c r="EW28" i="280"/>
  <c r="EW53" i="280"/>
  <c r="EU28" i="280"/>
  <c r="EU53" i="280"/>
  <c r="ES28" i="280"/>
  <c r="ES53" i="280"/>
  <c r="EQ28" i="280"/>
  <c r="EQ53" i="280"/>
  <c r="EO28" i="280"/>
  <c r="EO53" i="280"/>
  <c r="EL28" i="280"/>
  <c r="EL53" i="280"/>
  <c r="EJ28" i="280"/>
  <c r="EJ53" i="280"/>
  <c r="EH28" i="280"/>
  <c r="EH53" i="280"/>
  <c r="EF28" i="280"/>
  <c r="EF53" i="280"/>
  <c r="ED28" i="280"/>
  <c r="ED53" i="280"/>
  <c r="EB28" i="280"/>
  <c r="EB53" i="280"/>
  <c r="DW28" i="280"/>
  <c r="DW53" i="280"/>
  <c r="DS28" i="280"/>
  <c r="DS53" i="280"/>
  <c r="DM28" i="280"/>
  <c r="DM53" i="280"/>
  <c r="DF28" i="280"/>
  <c r="DF53" i="280"/>
  <c r="DA28" i="280"/>
  <c r="DA53" i="280"/>
  <c r="CX28" i="280"/>
  <c r="CX53" i="280"/>
  <c r="CU28" i="280"/>
  <c r="CU53" i="280"/>
  <c r="CQ28" i="280"/>
  <c r="CQ53" i="280"/>
  <c r="CN28" i="280"/>
  <c r="CN53" i="280"/>
  <c r="CJ28" i="280"/>
  <c r="CJ53" i="280"/>
  <c r="H18" i="280"/>
  <c r="H21" i="280" s="1"/>
  <c r="K21" i="280"/>
  <c r="K22" i="280" s="1"/>
  <c r="K53" i="280" s="1"/>
  <c r="EF82" i="278" l="1"/>
  <c r="EF73" i="278" s="1"/>
  <c r="EE69" i="265"/>
  <c r="EE64" i="265"/>
  <c r="EF61" i="278"/>
  <c r="H22" i="280"/>
  <c r="K28" i="280"/>
  <c r="F30" i="280" s="1"/>
  <c r="F40" i="280" s="1"/>
  <c r="F41" i="280" s="1" a="1"/>
  <c r="F41" i="280" s="1"/>
  <c r="F11" i="286" s="1"/>
  <c r="F12" i="286" s="1"/>
  <c r="EF76" i="278" l="1"/>
  <c r="EF77" i="278" s="1"/>
  <c r="EF31" i="265" s="1"/>
  <c r="EF52" i="278"/>
  <c r="EF55" i="278" s="1"/>
  <c r="H28" i="280"/>
  <c r="H53" i="280"/>
  <c r="F19" i="286"/>
  <c r="L25" i="286" s="1"/>
  <c r="F25" i="288"/>
  <c r="F27" i="288" s="1"/>
  <c r="F11" i="288"/>
  <c r="F46" i="280"/>
  <c r="F66" i="280"/>
  <c r="L72" i="280" s="1"/>
  <c r="EF84" i="278" l="1"/>
  <c r="EF85" i="278" s="1"/>
  <c r="EF63" i="278"/>
  <c r="EF64" i="278" s="1"/>
  <c r="EF30" i="265"/>
  <c r="K50" i="280"/>
  <c r="K58" i="280" s="1"/>
  <c r="M50" i="280"/>
  <c r="M58" i="280" s="1"/>
  <c r="O50" i="280"/>
  <c r="O58" i="280" s="1"/>
  <c r="Q50" i="280"/>
  <c r="Q58" i="280" s="1"/>
  <c r="S50" i="280"/>
  <c r="S58" i="280" s="1"/>
  <c r="U50" i="280"/>
  <c r="U58" i="280" s="1"/>
  <c r="W50" i="280"/>
  <c r="W58" i="280" s="1"/>
  <c r="Y50" i="280"/>
  <c r="Y58" i="280" s="1"/>
  <c r="AA50" i="280"/>
  <c r="AA58" i="280" s="1"/>
  <c r="AC50" i="280"/>
  <c r="AC58" i="280" s="1"/>
  <c r="AE50" i="280"/>
  <c r="AE58" i="280" s="1"/>
  <c r="AG50" i="280"/>
  <c r="AG58" i="280" s="1"/>
  <c r="AI50" i="280"/>
  <c r="AI58" i="280" s="1"/>
  <c r="AK50" i="280"/>
  <c r="AK58" i="280" s="1"/>
  <c r="AM50" i="280"/>
  <c r="AM58" i="280" s="1"/>
  <c r="AO50" i="280"/>
  <c r="AO58" i="280" s="1"/>
  <c r="AQ50" i="280"/>
  <c r="AQ58" i="280" s="1"/>
  <c r="AS50" i="280"/>
  <c r="AS58" i="280" s="1"/>
  <c r="AU50" i="280"/>
  <c r="AU58" i="280" s="1"/>
  <c r="AW50" i="280"/>
  <c r="AW58" i="280" s="1"/>
  <c r="AY50" i="280"/>
  <c r="AY58" i="280" s="1"/>
  <c r="BA50" i="280"/>
  <c r="BA58" i="280" s="1"/>
  <c r="BC50" i="280"/>
  <c r="BC58" i="280" s="1"/>
  <c r="BE50" i="280"/>
  <c r="BE58" i="280" s="1"/>
  <c r="BG50" i="280"/>
  <c r="BG58" i="280" s="1"/>
  <c r="BI50" i="280"/>
  <c r="BI58" i="280" s="1"/>
  <c r="BK50" i="280"/>
  <c r="BK58" i="280" s="1"/>
  <c r="BM50" i="280"/>
  <c r="BM58" i="280" s="1"/>
  <c r="BO50" i="280"/>
  <c r="BO58" i="280" s="1"/>
  <c r="BQ50" i="280"/>
  <c r="BQ58" i="280" s="1"/>
  <c r="BS50" i="280"/>
  <c r="BS58" i="280" s="1"/>
  <c r="BU50" i="280"/>
  <c r="BU58" i="280" s="1"/>
  <c r="BW50" i="280"/>
  <c r="BW58" i="280" s="1"/>
  <c r="BY50" i="280"/>
  <c r="BY58" i="280" s="1"/>
  <c r="CA50" i="280"/>
  <c r="CA58" i="280" s="1"/>
  <c r="CC50" i="280"/>
  <c r="CC58" i="280" s="1"/>
  <c r="CE50" i="280"/>
  <c r="CE58" i="280" s="1"/>
  <c r="CG50" i="280"/>
  <c r="CG58" i="280" s="1"/>
  <c r="CI50" i="280"/>
  <c r="CI58" i="280" s="1"/>
  <c r="CK50" i="280"/>
  <c r="CK58" i="280" s="1"/>
  <c r="CM50" i="280"/>
  <c r="CM58" i="280" s="1"/>
  <c r="CO50" i="280"/>
  <c r="CO58" i="280" s="1"/>
  <c r="CQ50" i="280"/>
  <c r="CQ58" i="280" s="1"/>
  <c r="CS50" i="280"/>
  <c r="CS58" i="280" s="1"/>
  <c r="CU50" i="280"/>
  <c r="CU58" i="280" s="1"/>
  <c r="CW50" i="280"/>
  <c r="CW58" i="280" s="1"/>
  <c r="CY50" i="280"/>
  <c r="CY58" i="280" s="1"/>
  <c r="DA50" i="280"/>
  <c r="DA58" i="280" s="1"/>
  <c r="DC50" i="280"/>
  <c r="DC58" i="280" s="1"/>
  <c r="DE50" i="280"/>
  <c r="DE58" i="280" s="1"/>
  <c r="DG50" i="280"/>
  <c r="DG58" i="280" s="1"/>
  <c r="DI50" i="280"/>
  <c r="DI58" i="280" s="1"/>
  <c r="DK50" i="280"/>
  <c r="DK58" i="280" s="1"/>
  <c r="DM50" i="280"/>
  <c r="DM58" i="280" s="1"/>
  <c r="DO50" i="280"/>
  <c r="DO58" i="280" s="1"/>
  <c r="DQ50" i="280"/>
  <c r="DQ58" i="280" s="1"/>
  <c r="DS50" i="280"/>
  <c r="DS58" i="280" s="1"/>
  <c r="DU50" i="280"/>
  <c r="DU58" i="280" s="1"/>
  <c r="DW50" i="280"/>
  <c r="DW58" i="280" s="1"/>
  <c r="DY50" i="280"/>
  <c r="DY58" i="280" s="1"/>
  <c r="EA50" i="280"/>
  <c r="EA58" i="280" s="1"/>
  <c r="EC50" i="280"/>
  <c r="EC58" i="280" s="1"/>
  <c r="EE50" i="280"/>
  <c r="EE58" i="280" s="1"/>
  <c r="EG50" i="280"/>
  <c r="EG58" i="280" s="1"/>
  <c r="EI50" i="280"/>
  <c r="EI58" i="280" s="1"/>
  <c r="EK50" i="280"/>
  <c r="EK58" i="280" s="1"/>
  <c r="EM50" i="280"/>
  <c r="EM58" i="280" s="1"/>
  <c r="EO50" i="280"/>
  <c r="EO58" i="280" s="1"/>
  <c r="EQ50" i="280"/>
  <c r="EQ58" i="280" s="1"/>
  <c r="ES50" i="280"/>
  <c r="ES58" i="280" s="1"/>
  <c r="EU50" i="280"/>
  <c r="EU58" i="280" s="1"/>
  <c r="EW50" i="280"/>
  <c r="EW58" i="280" s="1"/>
  <c r="EY50" i="280"/>
  <c r="EY58" i="280" s="1"/>
  <c r="FA50" i="280"/>
  <c r="FA58" i="280" s="1"/>
  <c r="FC50" i="280"/>
  <c r="FC58" i="280" s="1"/>
  <c r="FE50" i="280"/>
  <c r="FE58" i="280" s="1"/>
  <c r="FG50" i="280"/>
  <c r="FG58" i="280" s="1"/>
  <c r="FI50" i="280"/>
  <c r="FI58" i="280" s="1"/>
  <c r="FK50" i="280"/>
  <c r="FK58" i="280" s="1"/>
  <c r="FM50" i="280"/>
  <c r="FM58" i="280" s="1"/>
  <c r="FO50" i="280"/>
  <c r="FO58" i="280" s="1"/>
  <c r="FQ50" i="280"/>
  <c r="FQ58" i="280" s="1"/>
  <c r="FS50" i="280"/>
  <c r="FS58" i="280" s="1"/>
  <c r="FU50" i="280"/>
  <c r="FU58" i="280" s="1"/>
  <c r="FW50" i="280"/>
  <c r="FW58" i="280" s="1"/>
  <c r="FY50" i="280"/>
  <c r="FY58" i="280" s="1"/>
  <c r="GA50" i="280"/>
  <c r="GA58" i="280" s="1"/>
  <c r="GC50" i="280"/>
  <c r="GC58" i="280" s="1"/>
  <c r="GE50" i="280"/>
  <c r="GE58" i="280" s="1"/>
  <c r="GG50" i="280"/>
  <c r="GG58" i="280" s="1"/>
  <c r="GI50" i="280"/>
  <c r="GI58" i="280" s="1"/>
  <c r="J50" i="280"/>
  <c r="N50" i="280"/>
  <c r="N58" i="280" s="1"/>
  <c r="R50" i="280"/>
  <c r="R58" i="280" s="1"/>
  <c r="V50" i="280"/>
  <c r="V58" i="280" s="1"/>
  <c r="Z50" i="280"/>
  <c r="Z58" i="280" s="1"/>
  <c r="AD50" i="280"/>
  <c r="AD58" i="280" s="1"/>
  <c r="AH50" i="280"/>
  <c r="AH58" i="280" s="1"/>
  <c r="AL50" i="280"/>
  <c r="AL58" i="280" s="1"/>
  <c r="AP50" i="280"/>
  <c r="AP58" i="280" s="1"/>
  <c r="AT50" i="280"/>
  <c r="AT58" i="280" s="1"/>
  <c r="AX50" i="280"/>
  <c r="AX58" i="280" s="1"/>
  <c r="BB50" i="280"/>
  <c r="BB58" i="280" s="1"/>
  <c r="BF50" i="280"/>
  <c r="BF58" i="280" s="1"/>
  <c r="BJ50" i="280"/>
  <c r="BJ58" i="280" s="1"/>
  <c r="BN50" i="280"/>
  <c r="BN58" i="280" s="1"/>
  <c r="BR50" i="280"/>
  <c r="BR58" i="280" s="1"/>
  <c r="BV50" i="280"/>
  <c r="BV58" i="280" s="1"/>
  <c r="BZ50" i="280"/>
  <c r="BZ58" i="280" s="1"/>
  <c r="CD50" i="280"/>
  <c r="CD58" i="280" s="1"/>
  <c r="CH50" i="280"/>
  <c r="CH58" i="280" s="1"/>
  <c r="CL50" i="280"/>
  <c r="CL58" i="280" s="1"/>
  <c r="CP50" i="280"/>
  <c r="CP58" i="280" s="1"/>
  <c r="CT50" i="280"/>
  <c r="CT58" i="280" s="1"/>
  <c r="CX50" i="280"/>
  <c r="CX58" i="280" s="1"/>
  <c r="DB50" i="280"/>
  <c r="DB58" i="280" s="1"/>
  <c r="DF50" i="280"/>
  <c r="DF58" i="280" s="1"/>
  <c r="DJ50" i="280"/>
  <c r="DJ58" i="280" s="1"/>
  <c r="DN50" i="280"/>
  <c r="DN58" i="280" s="1"/>
  <c r="DR50" i="280"/>
  <c r="DR58" i="280" s="1"/>
  <c r="DV50" i="280"/>
  <c r="DV58" i="280" s="1"/>
  <c r="DZ50" i="280"/>
  <c r="DZ58" i="280" s="1"/>
  <c r="ED50" i="280"/>
  <c r="ED58" i="280" s="1"/>
  <c r="EH50" i="280"/>
  <c r="EH58" i="280" s="1"/>
  <c r="EL50" i="280"/>
  <c r="EL58" i="280" s="1"/>
  <c r="EP50" i="280"/>
  <c r="EP58" i="280" s="1"/>
  <c r="ET50" i="280"/>
  <c r="ET58" i="280" s="1"/>
  <c r="EX50" i="280"/>
  <c r="EX58" i="280" s="1"/>
  <c r="FB50" i="280"/>
  <c r="FB58" i="280" s="1"/>
  <c r="FF50" i="280"/>
  <c r="FF58" i="280" s="1"/>
  <c r="FJ50" i="280"/>
  <c r="FJ58" i="280" s="1"/>
  <c r="FN50" i="280"/>
  <c r="FN58" i="280" s="1"/>
  <c r="FR50" i="280"/>
  <c r="FR58" i="280" s="1"/>
  <c r="FV50" i="280"/>
  <c r="FV58" i="280" s="1"/>
  <c r="FZ50" i="280"/>
  <c r="FZ58" i="280" s="1"/>
  <c r="GD50" i="280"/>
  <c r="GD58" i="280" s="1"/>
  <c r="GH50" i="280"/>
  <c r="GH58" i="280" s="1"/>
  <c r="L50" i="280"/>
  <c r="L58" i="280" s="1"/>
  <c r="P50" i="280"/>
  <c r="P58" i="280" s="1"/>
  <c r="T50" i="280"/>
  <c r="T58" i="280" s="1"/>
  <c r="X50" i="280"/>
  <c r="X58" i="280" s="1"/>
  <c r="AB50" i="280"/>
  <c r="AB58" i="280" s="1"/>
  <c r="AF50" i="280"/>
  <c r="AF58" i="280" s="1"/>
  <c r="AJ50" i="280"/>
  <c r="AJ58" i="280" s="1"/>
  <c r="AN50" i="280"/>
  <c r="AN58" i="280" s="1"/>
  <c r="AR50" i="280"/>
  <c r="AR58" i="280" s="1"/>
  <c r="AV50" i="280"/>
  <c r="AV58" i="280" s="1"/>
  <c r="AZ50" i="280"/>
  <c r="AZ58" i="280" s="1"/>
  <c r="BD50" i="280"/>
  <c r="BD58" i="280" s="1"/>
  <c r="BH50" i="280"/>
  <c r="BH58" i="280" s="1"/>
  <c r="BL50" i="280"/>
  <c r="BL58" i="280" s="1"/>
  <c r="BP50" i="280"/>
  <c r="BP58" i="280" s="1"/>
  <c r="BT50" i="280"/>
  <c r="BT58" i="280" s="1"/>
  <c r="BX50" i="280"/>
  <c r="BX58" i="280" s="1"/>
  <c r="CB50" i="280"/>
  <c r="CB58" i="280" s="1"/>
  <c r="CF50" i="280"/>
  <c r="CF58" i="280" s="1"/>
  <c r="CJ50" i="280"/>
  <c r="CJ58" i="280" s="1"/>
  <c r="CN50" i="280"/>
  <c r="CN58" i="280" s="1"/>
  <c r="CR50" i="280"/>
  <c r="CR58" i="280" s="1"/>
  <c r="CV50" i="280"/>
  <c r="CV58" i="280" s="1"/>
  <c r="CZ50" i="280"/>
  <c r="CZ58" i="280" s="1"/>
  <c r="DD50" i="280"/>
  <c r="DD58" i="280" s="1"/>
  <c r="DH50" i="280"/>
  <c r="DH58" i="280" s="1"/>
  <c r="DL50" i="280"/>
  <c r="DL58" i="280" s="1"/>
  <c r="DP50" i="280"/>
  <c r="DP58" i="280" s="1"/>
  <c r="DT50" i="280"/>
  <c r="DT58" i="280" s="1"/>
  <c r="DX50" i="280"/>
  <c r="DX58" i="280" s="1"/>
  <c r="EB50" i="280"/>
  <c r="EB58" i="280" s="1"/>
  <c r="EF50" i="280"/>
  <c r="EF58" i="280" s="1"/>
  <c r="EJ50" i="280"/>
  <c r="EJ58" i="280" s="1"/>
  <c r="EN50" i="280"/>
  <c r="EN58" i="280" s="1"/>
  <c r="ER50" i="280"/>
  <c r="ER58" i="280" s="1"/>
  <c r="EV50" i="280"/>
  <c r="EV58" i="280" s="1"/>
  <c r="EZ50" i="280"/>
  <c r="EZ58" i="280" s="1"/>
  <c r="FD50" i="280"/>
  <c r="FD58" i="280" s="1"/>
  <c r="FH50" i="280"/>
  <c r="FH58" i="280" s="1"/>
  <c r="FL50" i="280"/>
  <c r="FL58" i="280" s="1"/>
  <c r="FP50" i="280"/>
  <c r="FP58" i="280" s="1"/>
  <c r="FT50" i="280"/>
  <c r="FT58" i="280" s="1"/>
  <c r="FX50" i="280"/>
  <c r="FX58" i="280" s="1"/>
  <c r="GB50" i="280"/>
  <c r="GB58" i="280" s="1"/>
  <c r="GF50" i="280"/>
  <c r="GF58" i="280" s="1"/>
  <c r="GJ50" i="280"/>
  <c r="GJ58" i="280" s="1"/>
  <c r="F36" i="288"/>
  <c r="F59" i="288"/>
  <c r="M22" i="286"/>
  <c r="M14" i="286" s="1"/>
  <c r="M16" i="286" s="1"/>
  <c r="L74" i="265"/>
  <c r="K74" i="277" s="1"/>
  <c r="L70" i="265"/>
  <c r="M69" i="280"/>
  <c r="EG82" i="278" l="1"/>
  <c r="EG73" i="278" s="1"/>
  <c r="EF69" i="265"/>
  <c r="AP69" i="277" s="1"/>
  <c r="EF64" i="265"/>
  <c r="AP64" i="277" s="1"/>
  <c r="EG61" i="278"/>
  <c r="J58" i="280"/>
  <c r="J60" i="280" s="1"/>
  <c r="J61" i="280" s="1"/>
  <c r="H50" i="280"/>
  <c r="H58" i="280" s="1"/>
  <c r="M24" i="286"/>
  <c r="M25" i="286" s="1"/>
  <c r="M15" i="288"/>
  <c r="M31" i="288"/>
  <c r="M17" i="286"/>
  <c r="M84" i="280"/>
  <c r="M86" i="280" s="1"/>
  <c r="M54" i="280" s="1"/>
  <c r="M55" i="280" s="1"/>
  <c r="M59" i="280" s="1"/>
  <c r="M60" i="280" s="1"/>
  <c r="K70" i="277"/>
  <c r="K76" i="277" s="1"/>
  <c r="K82" i="277" s="1"/>
  <c r="L76" i="265"/>
  <c r="L82" i="265" s="1"/>
  <c r="EG52" i="278" l="1"/>
  <c r="EG55" i="278" s="1"/>
  <c r="EG76" i="278"/>
  <c r="EG77" i="278" s="1"/>
  <c r="EG31" i="265" s="1"/>
  <c r="J71" i="280"/>
  <c r="J72" i="280" s="1"/>
  <c r="J70" i="265" s="1"/>
  <c r="J70" i="288"/>
  <c r="J72" i="288" s="1"/>
  <c r="J75" i="288" s="1"/>
  <c r="M61" i="280"/>
  <c r="M36" i="265" s="1"/>
  <c r="M71" i="280"/>
  <c r="M72" i="280" s="1"/>
  <c r="M70" i="265" s="1"/>
  <c r="M70" i="288"/>
  <c r="M49" i="265"/>
  <c r="M74" i="265"/>
  <c r="N22" i="286"/>
  <c r="N14" i="286" s="1"/>
  <c r="N16" i="286" s="1"/>
  <c r="K84" i="277"/>
  <c r="K83" i="277"/>
  <c r="L84" i="265"/>
  <c r="L83" i="265"/>
  <c r="J36" i="265"/>
  <c r="M71" i="288"/>
  <c r="M87" i="280"/>
  <c r="M35" i="282"/>
  <c r="M38" i="282" s="1"/>
  <c r="M44" i="282" s="1"/>
  <c r="M45" i="282" s="1"/>
  <c r="EG84" i="278" l="1"/>
  <c r="EG85" i="278" s="1"/>
  <c r="EG30" i="265"/>
  <c r="EG63" i="278"/>
  <c r="EG64" i="278" s="1"/>
  <c r="N69" i="280"/>
  <c r="N84" i="280" s="1"/>
  <c r="N86" i="280" s="1"/>
  <c r="N54" i="280" s="1"/>
  <c r="N55" i="280" s="1"/>
  <c r="N59" i="280" s="1"/>
  <c r="N60" i="280" s="1"/>
  <c r="M72" i="288"/>
  <c r="M75" i="288" s="1"/>
  <c r="K69" i="280"/>
  <c r="N24" i="286"/>
  <c r="N25" i="286" s="1"/>
  <c r="N31" i="288"/>
  <c r="N17" i="286"/>
  <c r="N15" i="288"/>
  <c r="M47" i="282"/>
  <c r="M48" i="282" s="1"/>
  <c r="M50" i="282"/>
  <c r="M51" i="282" s="1"/>
  <c r="M76" i="282" s="1"/>
  <c r="J37" i="265"/>
  <c r="K84" i="280"/>
  <c r="K86" i="280" s="1"/>
  <c r="K54" i="280" s="1"/>
  <c r="K55" i="280" s="1"/>
  <c r="M35" i="265"/>
  <c r="M16" i="265"/>
  <c r="EH82" i="278" l="1"/>
  <c r="EH73" i="278" s="1"/>
  <c r="EG69" i="265"/>
  <c r="EG64" i="265"/>
  <c r="EH61" i="278"/>
  <c r="K59" i="280"/>
  <c r="K60" i="280" s="1"/>
  <c r="N61" i="280"/>
  <c r="N36" i="265" s="1"/>
  <c r="N70" i="288"/>
  <c r="N71" i="280"/>
  <c r="N72" i="280" s="1"/>
  <c r="N70" i="265" s="1"/>
  <c r="N49" i="265"/>
  <c r="O22" i="286"/>
  <c r="O14" i="286" s="1"/>
  <c r="O16" i="286" s="1"/>
  <c r="N74" i="265"/>
  <c r="M19" i="265"/>
  <c r="J42" i="265"/>
  <c r="M53" i="282"/>
  <c r="M55" i="282" s="1"/>
  <c r="M57" i="282"/>
  <c r="N71" i="288"/>
  <c r="N87" i="280"/>
  <c r="N35" i="282"/>
  <c r="K71" i="288"/>
  <c r="K87" i="280"/>
  <c r="K35" i="282"/>
  <c r="EH76" i="278" l="1"/>
  <c r="EH77" i="278" s="1"/>
  <c r="EH31" i="265" s="1"/>
  <c r="EH52" i="278"/>
  <c r="EH55" i="278" s="1"/>
  <c r="O69" i="280"/>
  <c r="O84" i="280" s="1"/>
  <c r="O86" i="280" s="1"/>
  <c r="O54" i="280" s="1"/>
  <c r="O55" i="280" s="1"/>
  <c r="O59" i="280" s="1"/>
  <c r="O60" i="280" s="1"/>
  <c r="N72" i="288"/>
  <c r="N75" i="288" s="1"/>
  <c r="K70" i="288"/>
  <c r="K72" i="288" s="1"/>
  <c r="K75" i="288" s="1"/>
  <c r="K71" i="280"/>
  <c r="K72" i="280" s="1"/>
  <c r="K61" i="280"/>
  <c r="O17" i="286"/>
  <c r="O24" i="286"/>
  <c r="O25" i="286" s="1"/>
  <c r="O31" i="288"/>
  <c r="O15" i="288"/>
  <c r="M67" i="282"/>
  <c r="M11" i="282"/>
  <c r="M12" i="282" s="1"/>
  <c r="K16" i="265"/>
  <c r="K35" i="265"/>
  <c r="N35" i="265"/>
  <c r="N16" i="265"/>
  <c r="M77" i="282"/>
  <c r="M78" i="282" s="1"/>
  <c r="N75" i="282" s="1"/>
  <c r="M58" i="282"/>
  <c r="M59" i="282" s="1"/>
  <c r="M62" i="282" s="1"/>
  <c r="M63" i="282" s="1"/>
  <c r="J94" i="280"/>
  <c r="J95" i="280" s="1"/>
  <c r="EH84" i="278" l="1"/>
  <c r="EH85" i="278" s="1"/>
  <c r="EH63" i="278"/>
  <c r="EH64" i="278" s="1"/>
  <c r="EH30" i="265"/>
  <c r="K36" i="265"/>
  <c r="O71" i="280"/>
  <c r="O72" i="280" s="1"/>
  <c r="O70" i="265" s="1"/>
  <c r="O70" i="288"/>
  <c r="O61" i="280"/>
  <c r="O36" i="265" s="1"/>
  <c r="L69" i="280"/>
  <c r="L84" i="280" s="1"/>
  <c r="L86" i="280" s="1"/>
  <c r="K70" i="265"/>
  <c r="O74" i="265"/>
  <c r="P22" i="286"/>
  <c r="P14" i="286" s="1"/>
  <c r="P16" i="286" s="1"/>
  <c r="O49" i="265"/>
  <c r="J100" i="280"/>
  <c r="J101" i="280" s="1"/>
  <c r="J97" i="280"/>
  <c r="J98" i="280" s="1"/>
  <c r="N54" i="282"/>
  <c r="M13" i="282"/>
  <c r="M21" i="265" s="1"/>
  <c r="M87" i="282"/>
  <c r="O71" i="288"/>
  <c r="O72" i="288" s="1"/>
  <c r="O87" i="280"/>
  <c r="O35" i="282"/>
  <c r="M88" i="282"/>
  <c r="M66" i="282"/>
  <c r="M64" i="282"/>
  <c r="M32" i="265" s="1"/>
  <c r="EI82" i="278" l="1"/>
  <c r="EI73" i="278" s="1"/>
  <c r="EH69" i="265"/>
  <c r="EH64" i="265"/>
  <c r="EI61" i="278"/>
  <c r="P69" i="280"/>
  <c r="P84" i="280" s="1"/>
  <c r="P86" i="280" s="1"/>
  <c r="P54" i="280" s="1"/>
  <c r="P55" i="280" s="1"/>
  <c r="P59" i="280" s="1"/>
  <c r="P60" i="280" s="1"/>
  <c r="L54" i="280"/>
  <c r="L55" i="280" s="1"/>
  <c r="L87" i="280"/>
  <c r="L71" i="288"/>
  <c r="L35" i="282"/>
  <c r="P17" i="286"/>
  <c r="P24" i="286"/>
  <c r="P25" i="286" s="1"/>
  <c r="P31" i="288"/>
  <c r="P15" i="288"/>
  <c r="M33" i="265"/>
  <c r="O35" i="265"/>
  <c r="O16" i="265"/>
  <c r="M89" i="282"/>
  <c r="J126" i="280"/>
  <c r="J115" i="280"/>
  <c r="J117" i="280" s="1"/>
  <c r="O75" i="288"/>
  <c r="M22" i="265"/>
  <c r="J44" i="265"/>
  <c r="J141" i="280"/>
  <c r="EI52" i="278" l="1"/>
  <c r="EI55" i="278" s="1"/>
  <c r="EI76" i="278"/>
  <c r="EI77" i="278" s="1"/>
  <c r="EI31" i="265" s="1"/>
  <c r="P61" i="280"/>
  <c r="P36" i="265" s="1"/>
  <c r="K36" i="277" s="1"/>
  <c r="P70" i="288"/>
  <c r="P71" i="280"/>
  <c r="P72" i="280" s="1"/>
  <c r="P70" i="265" s="1"/>
  <c r="L35" i="265"/>
  <c r="J35" i="277" s="1"/>
  <c r="L16" i="265"/>
  <c r="J16" i="277" s="1"/>
  <c r="L59" i="280"/>
  <c r="L60" i="280" s="1"/>
  <c r="Q22" i="286"/>
  <c r="Q14" i="286" s="1"/>
  <c r="Q16" i="286" s="1"/>
  <c r="P74" i="265"/>
  <c r="L74" i="277" s="1"/>
  <c r="P49" i="265"/>
  <c r="M53" i="286"/>
  <c r="M54" i="286" s="1"/>
  <c r="M60" i="286" s="1"/>
  <c r="M35" i="286"/>
  <c r="J127" i="280"/>
  <c r="J128" i="280" s="1"/>
  <c r="J131" i="280" s="1"/>
  <c r="J133" i="280" s="1"/>
  <c r="J118" i="280"/>
  <c r="J122" i="280"/>
  <c r="J123" i="280" s="1"/>
  <c r="M73" i="265"/>
  <c r="N86" i="282"/>
  <c r="P71" i="288"/>
  <c r="P87" i="280"/>
  <c r="P35" i="282"/>
  <c r="M11" i="280"/>
  <c r="M13" i="280" s="1"/>
  <c r="M74" i="288"/>
  <c r="M77" i="288" s="1"/>
  <c r="M79" i="288" s="1"/>
  <c r="M37" i="265"/>
  <c r="M42" i="265" s="1"/>
  <c r="Q69" i="280" l="1"/>
  <c r="EI84" i="278"/>
  <c r="EI85" i="278" s="1"/>
  <c r="EI63" i="278"/>
  <c r="EI64" i="278" s="1"/>
  <c r="EI30" i="265"/>
  <c r="P72" i="288"/>
  <c r="L70" i="288"/>
  <c r="L72" i="288" s="1"/>
  <c r="L75" i="288" s="1"/>
  <c r="L71" i="280"/>
  <c r="L61" i="280"/>
  <c r="Q17" i="286"/>
  <c r="Q31" i="288"/>
  <c r="Q24" i="286"/>
  <c r="Q25" i="286" s="1"/>
  <c r="Q15" i="288"/>
  <c r="P75" i="288"/>
  <c r="J45" i="265"/>
  <c r="Q84" i="280"/>
  <c r="Q86" i="280" s="1"/>
  <c r="Q54" i="280" s="1"/>
  <c r="Q55" i="280" s="1"/>
  <c r="M94" i="280"/>
  <c r="M95" i="280" s="1"/>
  <c r="L70" i="277"/>
  <c r="P16" i="265"/>
  <c r="P35" i="265"/>
  <c r="J143" i="280"/>
  <c r="J134" i="280"/>
  <c r="J142" i="280"/>
  <c r="J144" i="280" s="1"/>
  <c r="EJ82" i="278" l="1"/>
  <c r="EJ73" i="278" s="1"/>
  <c r="EI69" i="265"/>
  <c r="EI64" i="265"/>
  <c r="EJ61" i="278"/>
  <c r="Q59" i="280"/>
  <c r="Q60" i="280" s="1"/>
  <c r="L36" i="265"/>
  <c r="J36" i="277" s="1"/>
  <c r="Q74" i="265"/>
  <c r="R22" i="286"/>
  <c r="R14" i="286" s="1"/>
  <c r="R16" i="286" s="1"/>
  <c r="Q49" i="265"/>
  <c r="J46" i="265"/>
  <c r="J47" i="265" s="1"/>
  <c r="K16" i="277"/>
  <c r="J72" i="265"/>
  <c r="K140" i="280"/>
  <c r="M97" i="280"/>
  <c r="M98" i="280" s="1"/>
  <c r="M100" i="280"/>
  <c r="M101" i="280" s="1"/>
  <c r="Q71" i="288"/>
  <c r="Q87" i="280"/>
  <c r="Q35" i="282"/>
  <c r="EJ52" i="278" l="1"/>
  <c r="EJ55" i="278" s="1"/>
  <c r="EJ76" i="278"/>
  <c r="EJ77" i="278" s="1"/>
  <c r="EJ31" i="265" s="1"/>
  <c r="Q71" i="280"/>
  <c r="Q72" i="280" s="1"/>
  <c r="Q61" i="280"/>
  <c r="Q70" i="288"/>
  <c r="Q72" i="288" s="1"/>
  <c r="Q75" i="288" s="1"/>
  <c r="R31" i="288"/>
  <c r="R17" i="286"/>
  <c r="R49" i="265" s="1"/>
  <c r="R15" i="288"/>
  <c r="R24" i="286"/>
  <c r="R25" i="286" s="1"/>
  <c r="M126" i="280"/>
  <c r="M115" i="280"/>
  <c r="M117" i="280" s="1"/>
  <c r="J50" i="265"/>
  <c r="K132" i="280"/>
  <c r="K110" i="280"/>
  <c r="K111" i="280" s="1"/>
  <c r="Q35" i="265"/>
  <c r="Q16" i="265"/>
  <c r="M44" i="265"/>
  <c r="M141" i="280"/>
  <c r="EJ84" i="278" l="1"/>
  <c r="EJ85" i="278" s="1"/>
  <c r="EJ63" i="278"/>
  <c r="EJ64" i="278" s="1"/>
  <c r="EJ30" i="265"/>
  <c r="Q36" i="265"/>
  <c r="R69" i="280"/>
  <c r="Q70" i="265"/>
  <c r="R74" i="265"/>
  <c r="S22" i="286"/>
  <c r="S14" i="286" s="1"/>
  <c r="S16" i="286" s="1"/>
  <c r="K36" i="282"/>
  <c r="K38" i="282" s="1"/>
  <c r="K116" i="280"/>
  <c r="K112" i="280"/>
  <c r="K121" i="280"/>
  <c r="J46" i="286"/>
  <c r="J57" i="286"/>
  <c r="J58" i="286" s="1"/>
  <c r="J61" i="286" s="1"/>
  <c r="J62" i="286" s="1"/>
  <c r="M127" i="280"/>
  <c r="M128" i="280" s="1"/>
  <c r="M131" i="280" s="1"/>
  <c r="M133" i="280" s="1"/>
  <c r="M118" i="280"/>
  <c r="M45" i="265" s="1"/>
  <c r="M122" i="280"/>
  <c r="M123" i="280" s="1"/>
  <c r="M142" i="280" s="1"/>
  <c r="EK82" i="278" l="1"/>
  <c r="EK73" i="278" s="1"/>
  <c r="EJ69" i="265"/>
  <c r="AQ69" i="277" s="1"/>
  <c r="EJ64" i="265"/>
  <c r="AQ64" i="277" s="1"/>
  <c r="EK61" i="278"/>
  <c r="R84" i="280"/>
  <c r="R86" i="280" s="1"/>
  <c r="S24" i="286"/>
  <c r="S25" i="286" s="1"/>
  <c r="S31" i="288"/>
  <c r="S15" i="288"/>
  <c r="S17" i="286"/>
  <c r="S49" i="265" s="1"/>
  <c r="M143" i="280"/>
  <c r="M144" i="280" s="1"/>
  <c r="M134" i="280"/>
  <c r="M46" i="265" s="1"/>
  <c r="M47" i="265" s="1"/>
  <c r="M50" i="265" s="1"/>
  <c r="J47" i="286"/>
  <c r="J63" i="286"/>
  <c r="J36" i="286"/>
  <c r="J37" i="286" s="1"/>
  <c r="J14" i="288"/>
  <c r="J16" i="288" s="1"/>
  <c r="J30" i="288"/>
  <c r="J32" i="288" s="1"/>
  <c r="K44" i="282"/>
  <c r="K45" i="282" s="1"/>
  <c r="J48" i="286"/>
  <c r="K18" i="265"/>
  <c r="EK52" i="278" l="1"/>
  <c r="EK55" i="278" s="1"/>
  <c r="EK76" i="278"/>
  <c r="EK77" i="278" s="1"/>
  <c r="EK31" i="265" s="1"/>
  <c r="R54" i="280"/>
  <c r="R55" i="280" s="1"/>
  <c r="R87" i="280"/>
  <c r="R71" i="288"/>
  <c r="R35" i="282"/>
  <c r="T22" i="286"/>
  <c r="T14" i="286" s="1"/>
  <c r="T16" i="286" s="1"/>
  <c r="S74" i="265"/>
  <c r="M57" i="286"/>
  <c r="M58" i="286" s="1"/>
  <c r="M61" i="286" s="1"/>
  <c r="M62" i="286" s="1"/>
  <c r="M46" i="286"/>
  <c r="J63" i="265"/>
  <c r="J65" i="265" s="1"/>
  <c r="J67" i="265" s="1"/>
  <c r="J81" i="265" s="1"/>
  <c r="K45" i="286"/>
  <c r="K50" i="282"/>
  <c r="K51" i="282" s="1"/>
  <c r="K47" i="282"/>
  <c r="K48" i="282" s="1"/>
  <c r="J19" i="288"/>
  <c r="J24" i="265"/>
  <c r="J52" i="265"/>
  <c r="M72" i="265"/>
  <c r="N140" i="280"/>
  <c r="K19" i="265"/>
  <c r="J39" i="288"/>
  <c r="J60" i="288"/>
  <c r="J62" i="288" s="1"/>
  <c r="K34" i="286"/>
  <c r="J75" i="265"/>
  <c r="J76" i="265" s="1"/>
  <c r="J82" i="265" s="1"/>
  <c r="EK84" i="278" l="1"/>
  <c r="EK85" i="278" s="1"/>
  <c r="EK30" i="265"/>
  <c r="EK63" i="278"/>
  <c r="EK64" i="278" s="1"/>
  <c r="R16" i="265"/>
  <c r="R35" i="265"/>
  <c r="R59" i="280"/>
  <c r="R60" i="280" s="1"/>
  <c r="T15" i="288"/>
  <c r="T17" i="286"/>
  <c r="T49" i="265" s="1"/>
  <c r="L48" i="277" s="1"/>
  <c r="T31" i="288"/>
  <c r="T24" i="286"/>
  <c r="T25" i="286" s="1"/>
  <c r="J65" i="288"/>
  <c r="K67" i="282"/>
  <c r="K11" i="282"/>
  <c r="K12" i="282" s="1"/>
  <c r="J53" i="265"/>
  <c r="J25" i="265"/>
  <c r="K53" i="282"/>
  <c r="K55" i="282" s="1"/>
  <c r="K57" i="282"/>
  <c r="J84" i="265"/>
  <c r="J83" i="265"/>
  <c r="N132" i="280"/>
  <c r="N110" i="280"/>
  <c r="N111" i="280" s="1"/>
  <c r="K52" i="286"/>
  <c r="K76" i="282"/>
  <c r="K93" i="280"/>
  <c r="K56" i="286"/>
  <c r="M47" i="286"/>
  <c r="M48" i="286" s="1"/>
  <c r="M36" i="286"/>
  <c r="M37" i="286" s="1"/>
  <c r="M14" i="288"/>
  <c r="M16" i="288" s="1"/>
  <c r="M19" i="288" s="1"/>
  <c r="M63" i="286"/>
  <c r="M30" i="288"/>
  <c r="M32" i="288" s="1"/>
  <c r="EL82" i="278" l="1"/>
  <c r="EL73" i="278" s="1"/>
  <c r="EK69" i="265"/>
  <c r="EK64" i="265"/>
  <c r="EL61" i="278"/>
  <c r="R61" i="280"/>
  <c r="R70" i="288"/>
  <c r="R72" i="288" s="1"/>
  <c r="R75" i="288" s="1"/>
  <c r="R71" i="280"/>
  <c r="R72" i="280" s="1"/>
  <c r="T74" i="265"/>
  <c r="M74" i="277" s="1"/>
  <c r="U22" i="286"/>
  <c r="U14" i="286" s="1"/>
  <c r="U16" i="286" s="1"/>
  <c r="M63" i="265"/>
  <c r="M65" i="265" s="1"/>
  <c r="M67" i="265" s="1"/>
  <c r="M81" i="265" s="1"/>
  <c r="N45" i="286"/>
  <c r="N36" i="282"/>
  <c r="N38" i="282" s="1"/>
  <c r="N44" i="282" s="1"/>
  <c r="N45" i="282" s="1"/>
  <c r="N112" i="280"/>
  <c r="N18" i="265" s="1"/>
  <c r="N116" i="280"/>
  <c r="N121" i="280"/>
  <c r="K13" i="282"/>
  <c r="K87" i="282"/>
  <c r="M24" i="265"/>
  <c r="M52" i="265"/>
  <c r="M75" i="265"/>
  <c r="M76" i="265" s="1"/>
  <c r="M82" i="265" s="1"/>
  <c r="N34" i="286"/>
  <c r="K58" i="282"/>
  <c r="K59" i="282" s="1"/>
  <c r="K77" i="282"/>
  <c r="K78" i="282" s="1"/>
  <c r="L75" i="282" s="1"/>
  <c r="L54" i="282" s="1"/>
  <c r="M39" i="288"/>
  <c r="M40" i="288" s="1"/>
  <c r="M43" i="288" s="1"/>
  <c r="M60" i="288"/>
  <c r="M62" i="288" s="1"/>
  <c r="M65" i="288" s="1"/>
  <c r="EL52" i="278" l="1"/>
  <c r="EL55" i="278" s="1"/>
  <c r="EL76" i="278"/>
  <c r="EL77" i="278" s="1"/>
  <c r="EL31" i="265" s="1"/>
  <c r="R70" i="265"/>
  <c r="S69" i="280"/>
  <c r="R36" i="265"/>
  <c r="U17" i="286"/>
  <c r="U49" i="265" s="1"/>
  <c r="U24" i="286"/>
  <c r="U25" i="286" s="1"/>
  <c r="U31" i="288"/>
  <c r="U15" i="288"/>
  <c r="K62" i="282"/>
  <c r="K63" i="282" s="1"/>
  <c r="N19" i="265"/>
  <c r="M25" i="265"/>
  <c r="K21" i="265"/>
  <c r="N47" i="282"/>
  <c r="N48" i="282" s="1"/>
  <c r="N50" i="282"/>
  <c r="N51" i="282" s="1"/>
  <c r="N76" i="282" s="1"/>
  <c r="N56" i="286"/>
  <c r="N93" i="280"/>
  <c r="N52" i="286"/>
  <c r="M53" i="265"/>
  <c r="M83" i="265"/>
  <c r="M84" i="265"/>
  <c r="EL84" i="278" l="1"/>
  <c r="EL85" i="278" s="1"/>
  <c r="EL63" i="278"/>
  <c r="EL64" i="278" s="1"/>
  <c r="EL30" i="265"/>
  <c r="S84" i="280"/>
  <c r="S86" i="280" s="1"/>
  <c r="V22" i="286"/>
  <c r="V14" i="286" s="1"/>
  <c r="V16" i="286" s="1"/>
  <c r="U74" i="265"/>
  <c r="K22" i="265"/>
  <c r="N53" i="282"/>
  <c r="N55" i="282" s="1"/>
  <c r="N57" i="282"/>
  <c r="K88" i="282"/>
  <c r="K89" i="282" s="1"/>
  <c r="K66" i="282"/>
  <c r="K64" i="282"/>
  <c r="N67" i="282"/>
  <c r="N11" i="282"/>
  <c r="N12" i="282" s="1"/>
  <c r="EM82" i="278" l="1"/>
  <c r="EM73" i="278" s="1"/>
  <c r="EL69" i="265"/>
  <c r="EL64" i="265"/>
  <c r="EM61" i="278"/>
  <c r="S54" i="280"/>
  <c r="S55" i="280" s="1"/>
  <c r="S59" i="280" s="1"/>
  <c r="S60" i="280" s="1"/>
  <c r="S71" i="288"/>
  <c r="S35" i="282"/>
  <c r="S87" i="280"/>
  <c r="V31" i="288"/>
  <c r="V15" i="288"/>
  <c r="V17" i="286"/>
  <c r="V49" i="265" s="1"/>
  <c r="V24" i="286"/>
  <c r="V25" i="286" s="1"/>
  <c r="N87" i="282"/>
  <c r="N13" i="282"/>
  <c r="N21" i="265" s="1"/>
  <c r="K73" i="265"/>
  <c r="L86" i="282"/>
  <c r="N58" i="282"/>
  <c r="N59" i="282" s="1"/>
  <c r="N62" i="282" s="1"/>
  <c r="N63" i="282" s="1"/>
  <c r="N77" i="282"/>
  <c r="N78" i="282" s="1"/>
  <c r="O75" i="282" s="1"/>
  <c r="K53" i="286"/>
  <c r="K54" i="286" s="1"/>
  <c r="K60" i="286" s="1"/>
  <c r="K35" i="286"/>
  <c r="K32" i="265"/>
  <c r="EM52" i="278" l="1"/>
  <c r="EM55" i="278" s="1"/>
  <c r="EM76" i="278"/>
  <c r="EM77" i="278" s="1"/>
  <c r="EM31" i="265" s="1"/>
  <c r="S16" i="265"/>
  <c r="S35" i="265"/>
  <c r="S70" i="288"/>
  <c r="S72" i="288" s="1"/>
  <c r="S75" i="288" s="1"/>
  <c r="S61" i="280"/>
  <c r="S71" i="280"/>
  <c r="S72" i="280" s="1"/>
  <c r="W22" i="286"/>
  <c r="W14" i="286" s="1"/>
  <c r="W16" i="286" s="1"/>
  <c r="V74" i="265"/>
  <c r="N88" i="282"/>
  <c r="N89" i="282" s="1"/>
  <c r="N64" i="282"/>
  <c r="N32" i="265" s="1"/>
  <c r="N66" i="282"/>
  <c r="N22" i="265"/>
  <c r="O54" i="282"/>
  <c r="K33" i="265"/>
  <c r="EM84" i="278" l="1"/>
  <c r="EM85" i="278" s="1"/>
  <c r="EM30" i="265"/>
  <c r="EM63" i="278"/>
  <c r="EM64" i="278" s="1"/>
  <c r="T69" i="280"/>
  <c r="S70" i="265"/>
  <c r="S36" i="265"/>
  <c r="W15" i="288"/>
  <c r="W31" i="288"/>
  <c r="W17" i="286"/>
  <c r="W49" i="265" s="1"/>
  <c r="W24" i="286"/>
  <c r="W25" i="286" s="1"/>
  <c r="N73" i="265"/>
  <c r="O86" i="282"/>
  <c r="N35" i="286"/>
  <c r="N53" i="286"/>
  <c r="N54" i="286" s="1"/>
  <c r="N60" i="286" s="1"/>
  <c r="N33" i="265"/>
  <c r="K11" i="280"/>
  <c r="K13" i="280" s="1"/>
  <c r="K74" i="288"/>
  <c r="K37" i="265"/>
  <c r="EN82" i="278" l="1"/>
  <c r="EN73" i="278" s="1"/>
  <c r="EM69" i="265"/>
  <c r="EM64" i="265"/>
  <c r="EN61" i="278"/>
  <c r="T84" i="280"/>
  <c r="T86" i="280" s="1"/>
  <c r="X22" i="286"/>
  <c r="X14" i="286" s="1"/>
  <c r="X16" i="286" s="1"/>
  <c r="W74" i="265"/>
  <c r="K42" i="265"/>
  <c r="N11" i="280"/>
  <c r="N13" i="280" s="1"/>
  <c r="N37" i="265"/>
  <c r="N42" i="265" s="1"/>
  <c r="N74" i="288"/>
  <c r="N77" i="288" s="1"/>
  <c r="N79" i="288" s="1"/>
  <c r="EN52" i="278" l="1"/>
  <c r="EN55" i="278" s="1"/>
  <c r="EN76" i="278"/>
  <c r="EN77" i="278" s="1"/>
  <c r="EN31" i="265" s="1"/>
  <c r="T54" i="280"/>
  <c r="T55" i="280" s="1"/>
  <c r="T59" i="280" s="1"/>
  <c r="T60" i="280" s="1"/>
  <c r="T71" i="288"/>
  <c r="T87" i="280"/>
  <c r="T35" i="282"/>
  <c r="X31" i="288"/>
  <c r="X15" i="288"/>
  <c r="X24" i="286"/>
  <c r="X25" i="286" s="1"/>
  <c r="X17" i="286"/>
  <c r="X49" i="265" s="1"/>
  <c r="N94" i="280"/>
  <c r="N95" i="280" s="1"/>
  <c r="K94" i="280"/>
  <c r="K95" i="280" s="1"/>
  <c r="EN84" i="278" l="1"/>
  <c r="EN85" i="278" s="1"/>
  <c r="EN30" i="265"/>
  <c r="EN63" i="278"/>
  <c r="EN64" i="278" s="1"/>
  <c r="T16" i="265"/>
  <c r="L16" i="277" s="1"/>
  <c r="T35" i="265"/>
  <c r="T70" i="288"/>
  <c r="T72" i="288" s="1"/>
  <c r="T75" i="288" s="1"/>
  <c r="T71" i="280"/>
  <c r="T72" i="280" s="1"/>
  <c r="T61" i="280"/>
  <c r="T36" i="265" s="1"/>
  <c r="Y22" i="286"/>
  <c r="Y14" i="286" s="1"/>
  <c r="Y16" i="286" s="1"/>
  <c r="X74" i="265"/>
  <c r="N74" i="277" s="1"/>
  <c r="K97" i="280"/>
  <c r="K98" i="280" s="1"/>
  <c r="K100" i="280"/>
  <c r="K101" i="280" s="1"/>
  <c r="N100" i="280"/>
  <c r="N101" i="280" s="1"/>
  <c r="N97" i="280"/>
  <c r="N98" i="280" s="1"/>
  <c r="EO82" i="278" l="1"/>
  <c r="EO73" i="278" s="1"/>
  <c r="EN69" i="265"/>
  <c r="AR69" i="277" s="1"/>
  <c r="EN64" i="265"/>
  <c r="AR64" i="277" s="1"/>
  <c r="EO61" i="278"/>
  <c r="U69" i="280"/>
  <c r="T70" i="265"/>
  <c r="M70" i="277" s="1"/>
  <c r="Y17" i="286"/>
  <c r="Y49" i="265" s="1"/>
  <c r="Y24" i="286"/>
  <c r="Y25" i="286" s="1"/>
  <c r="Y31" i="288"/>
  <c r="Y15" i="288"/>
  <c r="N126" i="280"/>
  <c r="N115" i="280"/>
  <c r="N117" i="280" s="1"/>
  <c r="N44" i="265"/>
  <c r="N141" i="280"/>
  <c r="K44" i="265"/>
  <c r="K141" i="280"/>
  <c r="K126" i="280"/>
  <c r="K115" i="280"/>
  <c r="K117" i="280" s="1"/>
  <c r="EO52" i="278" l="1"/>
  <c r="EO55" i="278" s="1"/>
  <c r="EO76" i="278"/>
  <c r="EO77" i="278" s="1"/>
  <c r="EO31" i="265" s="1"/>
  <c r="AF30" i="277"/>
  <c r="AG30" i="277"/>
  <c r="AH30" i="277"/>
  <c r="AI30" i="277"/>
  <c r="AJ30" i="277"/>
  <c r="AK30" i="277"/>
  <c r="AL30" i="277"/>
  <c r="AM30" i="277"/>
  <c r="AN30" i="277"/>
  <c r="AO30" i="277"/>
  <c r="AP30" i="277"/>
  <c r="AQ30" i="277"/>
  <c r="U84" i="280"/>
  <c r="U86" i="280" s="1"/>
  <c r="Y74" i="265"/>
  <c r="Z22" i="286"/>
  <c r="Z14" i="286" s="1"/>
  <c r="Z16" i="286" s="1"/>
  <c r="K127" i="280"/>
  <c r="K128" i="280" s="1"/>
  <c r="K131" i="280" s="1"/>
  <c r="K133" i="280" s="1"/>
  <c r="K122" i="280"/>
  <c r="K123" i="280" s="1"/>
  <c r="K118" i="280"/>
  <c r="N127" i="280"/>
  <c r="N128" i="280" s="1"/>
  <c r="N131" i="280" s="1"/>
  <c r="N133" i="280" s="1"/>
  <c r="N122" i="280"/>
  <c r="N123" i="280" s="1"/>
  <c r="N142" i="280" s="1"/>
  <c r="N118" i="280"/>
  <c r="N45" i="265" s="1"/>
  <c r="EO84" i="278" l="1"/>
  <c r="EO85" i="278" s="1"/>
  <c r="EO63" i="278"/>
  <c r="EO64" i="278" s="1"/>
  <c r="EO30" i="265"/>
  <c r="U54" i="280"/>
  <c r="U55" i="280" s="1"/>
  <c r="U59" i="280" s="1"/>
  <c r="U60" i="280" s="1"/>
  <c r="U87" i="280"/>
  <c r="U71" i="288"/>
  <c r="U35" i="282"/>
  <c r="Z31" i="288"/>
  <c r="Z15" i="288"/>
  <c r="Z24" i="286"/>
  <c r="Z25" i="286" s="1"/>
  <c r="Z17" i="286"/>
  <c r="Z49" i="265" s="1"/>
  <c r="N143" i="280"/>
  <c r="N144" i="280" s="1"/>
  <c r="N134" i="280"/>
  <c r="N46" i="265" s="1"/>
  <c r="K142" i="280"/>
  <c r="K143" i="280"/>
  <c r="K134" i="280"/>
  <c r="K45" i="265"/>
  <c r="EP82" i="278" l="1"/>
  <c r="EP73" i="278" s="1"/>
  <c r="EO69" i="265"/>
  <c r="EO64" i="265"/>
  <c r="EP61" i="278"/>
  <c r="U35" i="265"/>
  <c r="U16" i="265"/>
  <c r="U71" i="280"/>
  <c r="U72" i="280" s="1"/>
  <c r="U61" i="280"/>
  <c r="U36" i="265" s="1"/>
  <c r="U70" i="288"/>
  <c r="U72" i="288" s="1"/>
  <c r="U75" i="288" s="1"/>
  <c r="Z74" i="265"/>
  <c r="AA22" i="286"/>
  <c r="AA14" i="286" s="1"/>
  <c r="AA16" i="286" s="1"/>
  <c r="K144" i="280"/>
  <c r="K46" i="265"/>
  <c r="K47" i="265" s="1"/>
  <c r="N47" i="265"/>
  <c r="N50" i="265" s="1"/>
  <c r="N72" i="265"/>
  <c r="O140" i="280"/>
  <c r="EP52" i="278" l="1"/>
  <c r="EP55" i="278" s="1"/>
  <c r="EP76" i="278"/>
  <c r="EP77" i="278" s="1"/>
  <c r="EP31" i="265" s="1"/>
  <c r="V69" i="280"/>
  <c r="U70" i="265"/>
  <c r="AA24" i="286"/>
  <c r="AA25" i="286" s="1"/>
  <c r="AA15" i="288"/>
  <c r="AA31" i="288"/>
  <c r="AA17" i="286"/>
  <c r="AA49" i="265" s="1"/>
  <c r="K50" i="265"/>
  <c r="K72" i="265"/>
  <c r="L140" i="280"/>
  <c r="O132" i="280"/>
  <c r="O110" i="280"/>
  <c r="O111" i="280" s="1"/>
  <c r="N46" i="286"/>
  <c r="N57" i="286"/>
  <c r="N58" i="286" s="1"/>
  <c r="N61" i="286" s="1"/>
  <c r="N62" i="286" s="1"/>
  <c r="EP84" i="278" l="1"/>
  <c r="EP85" i="278" s="1"/>
  <c r="EP63" i="278"/>
  <c r="EP64" i="278" s="1"/>
  <c r="EP30" i="265"/>
  <c r="V84" i="280"/>
  <c r="V86" i="280" s="1"/>
  <c r="AA74" i="265"/>
  <c r="AB22" i="286"/>
  <c r="AB14" i="286" s="1"/>
  <c r="AB16" i="286" s="1"/>
  <c r="O116" i="280"/>
  <c r="O36" i="282"/>
  <c r="O38" i="282" s="1"/>
  <c r="O44" i="282" s="1"/>
  <c r="O45" i="282" s="1"/>
  <c r="O121" i="280"/>
  <c r="O112" i="280"/>
  <c r="O18" i="265" s="1"/>
  <c r="L132" i="280"/>
  <c r="L110" i="280"/>
  <c r="L111" i="280" s="1"/>
  <c r="K57" i="286"/>
  <c r="K58" i="286" s="1"/>
  <c r="K61" i="286" s="1"/>
  <c r="K62" i="286" s="1"/>
  <c r="K46" i="286"/>
  <c r="N47" i="286"/>
  <c r="N48" i="286" s="1"/>
  <c r="N36" i="286"/>
  <c r="N37" i="286" s="1"/>
  <c r="N30" i="288"/>
  <c r="N32" i="288" s="1"/>
  <c r="N63" i="286"/>
  <c r="N14" i="288"/>
  <c r="N16" i="288" s="1"/>
  <c r="N19" i="288" s="1"/>
  <c r="EQ82" i="278" l="1"/>
  <c r="EQ73" i="278" s="1"/>
  <c r="EP69" i="265"/>
  <c r="EP64" i="265"/>
  <c r="EQ61" i="278"/>
  <c r="V54" i="280"/>
  <c r="V55" i="280" s="1"/>
  <c r="V59" i="280" s="1"/>
  <c r="V60" i="280" s="1"/>
  <c r="V71" i="288"/>
  <c r="V35" i="282"/>
  <c r="V87" i="280"/>
  <c r="AB31" i="288"/>
  <c r="AB15" i="288"/>
  <c r="AB24" i="286"/>
  <c r="AB25" i="286" s="1"/>
  <c r="AB17" i="286"/>
  <c r="AB49" i="265" s="1"/>
  <c r="N63" i="265"/>
  <c r="N65" i="265" s="1"/>
  <c r="N67" i="265" s="1"/>
  <c r="N81" i="265" s="1"/>
  <c r="O45" i="286"/>
  <c r="N39" i="288"/>
  <c r="N40" i="288" s="1"/>
  <c r="N43" i="288" s="1"/>
  <c r="N60" i="288"/>
  <c r="N62" i="288" s="1"/>
  <c r="N65" i="288" s="1"/>
  <c r="N24" i="265"/>
  <c r="N52" i="265"/>
  <c r="N75" i="265"/>
  <c r="N76" i="265" s="1"/>
  <c r="N82" i="265" s="1"/>
  <c r="O34" i="286"/>
  <c r="K36" i="286"/>
  <c r="K37" i="286" s="1"/>
  <c r="K47" i="286"/>
  <c r="K30" i="288"/>
  <c r="K32" i="288" s="1"/>
  <c r="K14" i="288"/>
  <c r="K16" i="288" s="1"/>
  <c r="K63" i="286"/>
  <c r="L112" i="280"/>
  <c r="L36" i="282"/>
  <c r="L38" i="282" s="1"/>
  <c r="L116" i="280"/>
  <c r="L121" i="280"/>
  <c r="K48" i="286"/>
  <c r="O19" i="265"/>
  <c r="O47" i="282"/>
  <c r="O48" i="282" s="1"/>
  <c r="O50" i="282"/>
  <c r="O51" i="282" s="1"/>
  <c r="O76" i="282" s="1"/>
  <c r="EQ52" i="278" l="1"/>
  <c r="EQ55" i="278" s="1"/>
  <c r="EQ76" i="278"/>
  <c r="EQ77" i="278" s="1"/>
  <c r="EQ31" i="265" s="1"/>
  <c r="V16" i="265"/>
  <c r="V35" i="265"/>
  <c r="V71" i="280"/>
  <c r="V72" i="280" s="1"/>
  <c r="V61" i="280"/>
  <c r="V36" i="265" s="1"/>
  <c r="V70" i="288"/>
  <c r="V72" i="288" s="1"/>
  <c r="V75" i="288" s="1"/>
  <c r="AB74" i="265"/>
  <c r="O74" i="277" s="1"/>
  <c r="AC22" i="286"/>
  <c r="AC14" i="286" s="1"/>
  <c r="AC16" i="286" s="1"/>
  <c r="O53" i="282"/>
  <c r="O55" i="282" s="1"/>
  <c r="O57" i="282"/>
  <c r="O67" i="282"/>
  <c r="O11" i="282"/>
  <c r="O12" i="282" s="1"/>
  <c r="K63" i="265"/>
  <c r="K65" i="265" s="1"/>
  <c r="K67" i="265" s="1"/>
  <c r="K81" i="265" s="1"/>
  <c r="L45" i="286"/>
  <c r="L18" i="265"/>
  <c r="K52" i="265"/>
  <c r="K24" i="265"/>
  <c r="K60" i="288"/>
  <c r="K62" i="288" s="1"/>
  <c r="K39" i="288"/>
  <c r="K40" i="288" s="1"/>
  <c r="K75" i="265"/>
  <c r="K76" i="265" s="1"/>
  <c r="K82" i="265" s="1"/>
  <c r="L34" i="286"/>
  <c r="L52" i="286" s="1"/>
  <c r="N25" i="265"/>
  <c r="O93" i="280"/>
  <c r="O56" i="286"/>
  <c r="L44" i="282"/>
  <c r="L45" i="282" s="1"/>
  <c r="K19" i="288"/>
  <c r="O52" i="286"/>
  <c r="N53" i="265"/>
  <c r="N84" i="265"/>
  <c r="N83" i="265"/>
  <c r="EQ84" i="278" l="1"/>
  <c r="EQ85" i="278" s="1"/>
  <c r="EQ63" i="278"/>
  <c r="EQ64" i="278" s="1"/>
  <c r="EQ30" i="265"/>
  <c r="V70" i="265"/>
  <c r="W69" i="280"/>
  <c r="AC15" i="288"/>
  <c r="AC24" i="286"/>
  <c r="AC25" i="286" s="1"/>
  <c r="AC31" i="288"/>
  <c r="AC17" i="286"/>
  <c r="AC49" i="265" s="1"/>
  <c r="L47" i="282"/>
  <c r="L48" i="282" s="1"/>
  <c r="L50" i="282"/>
  <c r="L51" i="282" s="1"/>
  <c r="K65" i="288"/>
  <c r="K25" i="265"/>
  <c r="L19" i="265"/>
  <c r="J18" i="277"/>
  <c r="K84" i="265"/>
  <c r="K83" i="265"/>
  <c r="K43" i="288"/>
  <c r="K53" i="265"/>
  <c r="L93" i="280"/>
  <c r="L56" i="286"/>
  <c r="O87" i="282"/>
  <c r="O13" i="282"/>
  <c r="O21" i="265" s="1"/>
  <c r="O58" i="282"/>
  <c r="O59" i="282" s="1"/>
  <c r="O62" i="282" s="1"/>
  <c r="O63" i="282" s="1"/>
  <c r="O77" i="282"/>
  <c r="O78" i="282" s="1"/>
  <c r="P75" i="282" s="1"/>
  <c r="ER82" i="278" l="1"/>
  <c r="ER73" i="278" s="1"/>
  <c r="EQ69" i="265"/>
  <c r="EQ64" i="265"/>
  <c r="ER61" i="278"/>
  <c r="W84" i="280"/>
  <c r="W86" i="280" s="1"/>
  <c r="AC74" i="265"/>
  <c r="AD22" i="286"/>
  <c r="AD14" i="286" s="1"/>
  <c r="AD16" i="286" s="1"/>
  <c r="O66" i="282"/>
  <c r="O88" i="282"/>
  <c r="O89" i="282" s="1"/>
  <c r="O64" i="282"/>
  <c r="O32" i="265" s="1"/>
  <c r="P54" i="282"/>
  <c r="O22" i="265"/>
  <c r="L67" i="282"/>
  <c r="L11" i="282"/>
  <c r="L12" i="282" s="1"/>
  <c r="L53" i="282"/>
  <c r="L55" i="282" s="1"/>
  <c r="L57" i="282"/>
  <c r="J19" i="277"/>
  <c r="L76" i="282"/>
  <c r="ER52" i="278" l="1"/>
  <c r="ER55" i="278" s="1"/>
  <c r="ER76" i="278"/>
  <c r="ER77" i="278" s="1"/>
  <c r="ER31" i="265" s="1"/>
  <c r="W54" i="280"/>
  <c r="W55" i="280" s="1"/>
  <c r="W59" i="280" s="1"/>
  <c r="W60" i="280" s="1"/>
  <c r="W71" i="288"/>
  <c r="W87" i="280"/>
  <c r="W35" i="282"/>
  <c r="AD15" i="288"/>
  <c r="AD31" i="288"/>
  <c r="AD17" i="286"/>
  <c r="AD49" i="265" s="1"/>
  <c r="AD24" i="286"/>
  <c r="AD25" i="286" s="1"/>
  <c r="L87" i="282"/>
  <c r="L13" i="282"/>
  <c r="O73" i="265"/>
  <c r="P86" i="282"/>
  <c r="L58" i="282"/>
  <c r="L59" i="282" s="1"/>
  <c r="L77" i="282"/>
  <c r="O53" i="286"/>
  <c r="O54" i="286" s="1"/>
  <c r="O60" i="286" s="1"/>
  <c r="O35" i="286"/>
  <c r="O33" i="265"/>
  <c r="ER84" i="278" l="1"/>
  <c r="ER85" i="278" s="1"/>
  <c r="ER63" i="278"/>
  <c r="ER64" i="278" s="1"/>
  <c r="ER30" i="265"/>
  <c r="W16" i="265"/>
  <c r="W35" i="265"/>
  <c r="W71" i="280"/>
  <c r="W72" i="280" s="1"/>
  <c r="W61" i="280"/>
  <c r="W36" i="265" s="1"/>
  <c r="W70" i="288"/>
  <c r="W72" i="288" s="1"/>
  <c r="W75" i="288" s="1"/>
  <c r="AD74" i="265"/>
  <c r="AE22" i="286"/>
  <c r="AE14" i="286" s="1"/>
  <c r="AE16" i="286" s="1"/>
  <c r="L62" i="282"/>
  <c r="L63" i="282" s="1"/>
  <c r="O11" i="280"/>
  <c r="O13" i="280" s="1"/>
  <c r="O74" i="288"/>
  <c r="O77" i="288" s="1"/>
  <c r="O79" i="288" s="1"/>
  <c r="O37" i="265"/>
  <c r="O42" i="265" s="1"/>
  <c r="L21" i="265"/>
  <c r="ES82" i="278" l="1"/>
  <c r="ES73" i="278" s="1"/>
  <c r="ER69" i="265"/>
  <c r="AS69" i="277" s="1"/>
  <c r="ER64" i="265"/>
  <c r="AS64" i="277" s="1"/>
  <c r="ES61" i="278"/>
  <c r="X69" i="280"/>
  <c r="W70" i="265"/>
  <c r="AE17" i="286"/>
  <c r="AE49" i="265" s="1"/>
  <c r="AE31" i="288"/>
  <c r="AE15" i="288"/>
  <c r="AE24" i="286"/>
  <c r="AE25" i="286" s="1"/>
  <c r="O94" i="280"/>
  <c r="O95" i="280" s="1"/>
  <c r="J21" i="277"/>
  <c r="L22" i="265"/>
  <c r="L66" i="282"/>
  <c r="L88" i="282"/>
  <c r="L64" i="282"/>
  <c r="ES76" i="278" l="1"/>
  <c r="ES77" i="278" s="1"/>
  <c r="ES31" i="265" s="1"/>
  <c r="ES52" i="278"/>
  <c r="ES55" i="278" s="1"/>
  <c r="X84" i="280"/>
  <c r="X86" i="280" s="1"/>
  <c r="AF22" i="286"/>
  <c r="AF14" i="286" s="1"/>
  <c r="AF16" i="286" s="1"/>
  <c r="AE74" i="265"/>
  <c r="J22" i="277"/>
  <c r="L32" i="265"/>
  <c r="L53" i="286"/>
  <c r="L54" i="286" s="1"/>
  <c r="L60" i="286" s="1"/>
  <c r="L35" i="286"/>
  <c r="O100" i="280"/>
  <c r="O101" i="280" s="1"/>
  <c r="O97" i="280"/>
  <c r="O98" i="280" s="1"/>
  <c r="ES84" i="278" l="1"/>
  <c r="ES85" i="278" s="1"/>
  <c r="ES63" i="278"/>
  <c r="ES64" i="278" s="1"/>
  <c r="ES30" i="265"/>
  <c r="X54" i="280"/>
  <c r="X55" i="280" s="1"/>
  <c r="X59" i="280" s="1"/>
  <c r="X60" i="280" s="1"/>
  <c r="X71" i="288"/>
  <c r="X87" i="280"/>
  <c r="X35" i="282"/>
  <c r="AF15" i="288"/>
  <c r="AF31" i="288"/>
  <c r="AF24" i="286"/>
  <c r="AF25" i="286" s="1"/>
  <c r="AF17" i="286"/>
  <c r="AF49" i="265" s="1"/>
  <c r="O141" i="280"/>
  <c r="O44" i="265"/>
  <c r="O126" i="280"/>
  <c r="O115" i="280"/>
  <c r="O117" i="280" s="1"/>
  <c r="L33" i="265"/>
  <c r="J32" i="277"/>
  <c r="ET82" i="278" l="1"/>
  <c r="ET73" i="278" s="1"/>
  <c r="ES69" i="265"/>
  <c r="ES64" i="265"/>
  <c r="ET61" i="278"/>
  <c r="X16" i="265"/>
  <c r="X35" i="265"/>
  <c r="X71" i="280"/>
  <c r="X72" i="280" s="1"/>
  <c r="X61" i="280"/>
  <c r="X36" i="265" s="1"/>
  <c r="X70" i="288"/>
  <c r="X72" i="288" s="1"/>
  <c r="X75" i="288" s="1"/>
  <c r="AG22" i="286"/>
  <c r="AG14" i="286" s="1"/>
  <c r="AG16" i="286" s="1"/>
  <c r="AF74" i="265"/>
  <c r="P74" i="277" s="1"/>
  <c r="J33" i="277"/>
  <c r="O122" i="280"/>
  <c r="O123" i="280" s="1"/>
  <c r="O142" i="280" s="1"/>
  <c r="O127" i="280"/>
  <c r="O128" i="280" s="1"/>
  <c r="O131" i="280" s="1"/>
  <c r="O133" i="280" s="1"/>
  <c r="O118" i="280"/>
  <c r="O45" i="265" s="1"/>
  <c r="L11" i="280"/>
  <c r="L13" i="280" s="1"/>
  <c r="L74" i="288"/>
  <c r="L37" i="265"/>
  <c r="ET52" i="278" l="1"/>
  <c r="ET55" i="278" s="1"/>
  <c r="ET76" i="278"/>
  <c r="ET77" i="278" s="1"/>
  <c r="ET31" i="265" s="1"/>
  <c r="Y69" i="280"/>
  <c r="X70" i="265"/>
  <c r="N70" i="277" s="1"/>
  <c r="AG24" i="286"/>
  <c r="AG25" i="286" s="1"/>
  <c r="AG17" i="286"/>
  <c r="AG49" i="265" s="1"/>
  <c r="AG31" i="288"/>
  <c r="AG15" i="288"/>
  <c r="O143" i="280"/>
  <c r="O144" i="280" s="1"/>
  <c r="O134" i="280"/>
  <c r="O46" i="265" s="1"/>
  <c r="L42" i="265"/>
  <c r="J37" i="277"/>
  <c r="ET84" i="278" l="1"/>
  <c r="ET85" i="278" s="1"/>
  <c r="ET30" i="265"/>
  <c r="ET63" i="278"/>
  <c r="ET64" i="278" s="1"/>
  <c r="Y84" i="280"/>
  <c r="Y86" i="280" s="1"/>
  <c r="AG74" i="265"/>
  <c r="AH22" i="286"/>
  <c r="AH14" i="286" s="1"/>
  <c r="AH16" i="286" s="1"/>
  <c r="J41" i="277"/>
  <c r="L94" i="280"/>
  <c r="L95" i="280" s="1"/>
  <c r="O47" i="265"/>
  <c r="O50" i="265" s="1"/>
  <c r="O72" i="265"/>
  <c r="P140" i="280"/>
  <c r="EU82" i="278" l="1"/>
  <c r="EU73" i="278" s="1"/>
  <c r="ET69" i="265"/>
  <c r="ET64" i="265"/>
  <c r="EU61" i="278"/>
  <c r="Y54" i="280"/>
  <c r="Y55" i="280" s="1"/>
  <c r="Y59" i="280" s="1"/>
  <c r="Y60" i="280" s="1"/>
  <c r="Y35" i="282"/>
  <c r="Y71" i="288"/>
  <c r="Y87" i="280"/>
  <c r="AH17" i="286"/>
  <c r="AH49" i="265" s="1"/>
  <c r="AH24" i="286"/>
  <c r="AH25" i="286" s="1"/>
  <c r="AH15" i="288"/>
  <c r="AH31" i="288"/>
  <c r="P110" i="280"/>
  <c r="P111" i="280" s="1"/>
  <c r="P132" i="280"/>
  <c r="O46" i="286"/>
  <c r="O57" i="286"/>
  <c r="O58" i="286" s="1"/>
  <c r="O61" i="286" s="1"/>
  <c r="O62" i="286" s="1"/>
  <c r="L97" i="280"/>
  <c r="L98" i="280" s="1"/>
  <c r="L100" i="280"/>
  <c r="L101" i="280" s="1"/>
  <c r="EU52" i="278" l="1"/>
  <c r="EU55" i="278" s="1"/>
  <c r="EU76" i="278"/>
  <c r="EU77" i="278" s="1"/>
  <c r="EU31" i="265" s="1"/>
  <c r="Y35" i="265"/>
  <c r="Y16" i="265"/>
  <c r="Y70" i="288"/>
  <c r="Y72" i="288" s="1"/>
  <c r="Y75" i="288" s="1"/>
  <c r="Y71" i="280"/>
  <c r="Y72" i="280" s="1"/>
  <c r="Y61" i="280"/>
  <c r="Y36" i="265" s="1"/>
  <c r="AI22" i="286"/>
  <c r="AI14" i="286" s="1"/>
  <c r="AI16" i="286" s="1"/>
  <c r="AH74" i="265"/>
  <c r="L115" i="280"/>
  <c r="L117" i="280" s="1"/>
  <c r="L126" i="280"/>
  <c r="P112" i="280"/>
  <c r="P36" i="282"/>
  <c r="P38" i="282" s="1"/>
  <c r="P121" i="280"/>
  <c r="P116" i="280"/>
  <c r="L141" i="280"/>
  <c r="L44" i="265"/>
  <c r="O36" i="286"/>
  <c r="O37" i="286" s="1"/>
  <c r="O63" i="286"/>
  <c r="O30" i="288"/>
  <c r="O32" i="288" s="1"/>
  <c r="O47" i="286"/>
  <c r="O48" i="286" s="1"/>
  <c r="O14" i="288"/>
  <c r="O16" i="288" s="1"/>
  <c r="O19" i="288" s="1"/>
  <c r="EU84" i="278" l="1"/>
  <c r="EU85" i="278" s="1"/>
  <c r="EU63" i="278"/>
  <c r="EU64" i="278" s="1"/>
  <c r="EU30" i="265"/>
  <c r="Y70" i="265"/>
  <c r="Z69" i="280"/>
  <c r="AI31" i="288"/>
  <c r="AI17" i="286"/>
  <c r="AI49" i="265" s="1"/>
  <c r="AI24" i="286"/>
  <c r="AI25" i="286" s="1"/>
  <c r="AI15" i="288"/>
  <c r="O63" i="265"/>
  <c r="O65" i="265" s="1"/>
  <c r="O67" i="265" s="1"/>
  <c r="O81" i="265" s="1"/>
  <c r="P45" i="286"/>
  <c r="O39" i="288"/>
  <c r="O40" i="288" s="1"/>
  <c r="O43" i="288" s="1"/>
  <c r="O60" i="288"/>
  <c r="O62" i="288" s="1"/>
  <c r="O65" i="288" s="1"/>
  <c r="O75" i="265"/>
  <c r="O76" i="265" s="1"/>
  <c r="O82" i="265" s="1"/>
  <c r="P34" i="286"/>
  <c r="J43" i="277"/>
  <c r="P18" i="265"/>
  <c r="O24" i="265"/>
  <c r="O52" i="265"/>
  <c r="P44" i="282"/>
  <c r="P45" i="282" s="1"/>
  <c r="L122" i="280"/>
  <c r="L123" i="280" s="1"/>
  <c r="L127" i="280"/>
  <c r="L128" i="280" s="1"/>
  <c r="L131" i="280" s="1"/>
  <c r="L133" i="280" s="1"/>
  <c r="L118" i="280"/>
  <c r="EV82" i="278" l="1"/>
  <c r="EV73" i="278" s="1"/>
  <c r="EU69" i="265"/>
  <c r="EU64" i="265"/>
  <c r="EV61" i="278"/>
  <c r="Z84" i="280"/>
  <c r="Z86" i="280" s="1"/>
  <c r="AJ22" i="286"/>
  <c r="AJ14" i="286" s="1"/>
  <c r="AJ16" i="286" s="1"/>
  <c r="AI74" i="265"/>
  <c r="L143" i="280"/>
  <c r="L134" i="280"/>
  <c r="O25" i="265"/>
  <c r="P56" i="286"/>
  <c r="P93" i="280"/>
  <c r="L45" i="265"/>
  <c r="L142" i="280"/>
  <c r="P47" i="282"/>
  <c r="P48" i="282" s="1"/>
  <c r="P50" i="282"/>
  <c r="P51" i="282" s="1"/>
  <c r="O53" i="265"/>
  <c r="P19" i="265"/>
  <c r="K18" i="277"/>
  <c r="P52" i="286"/>
  <c r="O84" i="265"/>
  <c r="O83" i="265"/>
  <c r="EV52" i="278" l="1"/>
  <c r="EV55" i="278" s="1"/>
  <c r="EV76" i="278"/>
  <c r="EV77" i="278" s="1"/>
  <c r="EV31" i="265" s="1"/>
  <c r="Z54" i="280"/>
  <c r="Z55" i="280" s="1"/>
  <c r="Z59" i="280" s="1"/>
  <c r="Z60" i="280" s="1"/>
  <c r="Z71" i="288"/>
  <c r="Z35" i="282"/>
  <c r="Z87" i="280"/>
  <c r="AJ17" i="286"/>
  <c r="AJ49" i="265" s="1"/>
  <c r="AJ24" i="286"/>
  <c r="AJ25" i="286" s="1"/>
  <c r="AJ31" i="288"/>
  <c r="AJ15" i="288"/>
  <c r="K19" i="277"/>
  <c r="P76" i="282"/>
  <c r="L46" i="265"/>
  <c r="J44" i="277" s="1"/>
  <c r="P11" i="282"/>
  <c r="P12" i="282" s="1"/>
  <c r="P67" i="282"/>
  <c r="P53" i="282"/>
  <c r="P55" i="282" s="1"/>
  <c r="P57" i="282"/>
  <c r="J45" i="277"/>
  <c r="EV84" i="278" l="1"/>
  <c r="EV85" i="278" s="1"/>
  <c r="EV63" i="278"/>
  <c r="EV64" i="278" s="1"/>
  <c r="EV30" i="265"/>
  <c r="L47" i="265"/>
  <c r="Z35" i="265"/>
  <c r="Z16" i="265"/>
  <c r="Z70" i="288"/>
  <c r="Z72" i="288" s="1"/>
  <c r="Z75" i="288" s="1"/>
  <c r="Z61" i="280"/>
  <c r="Z36" i="265" s="1"/>
  <c r="Z71" i="280"/>
  <c r="Z72" i="280" s="1"/>
  <c r="AJ74" i="265"/>
  <c r="Q74" i="277" s="1"/>
  <c r="AK22" i="286"/>
  <c r="AK14" i="286" s="1"/>
  <c r="AK16" i="286" s="1"/>
  <c r="L50" i="265"/>
  <c r="P58" i="282"/>
  <c r="P59" i="282" s="1"/>
  <c r="P77" i="282"/>
  <c r="P78" i="282" s="1"/>
  <c r="Q75" i="282" s="1"/>
  <c r="P87" i="282"/>
  <c r="P13" i="282"/>
  <c r="J46" i="277"/>
  <c r="EW82" i="278" l="1"/>
  <c r="EW73" i="278" s="1"/>
  <c r="EV69" i="265"/>
  <c r="AT69" i="277" s="1"/>
  <c r="EV64" i="265"/>
  <c r="AT64" i="277" s="1"/>
  <c r="EW61" i="278"/>
  <c r="AA69" i="280"/>
  <c r="Z70" i="265"/>
  <c r="AK17" i="286"/>
  <c r="AK49" i="265" s="1"/>
  <c r="AK31" i="288"/>
  <c r="AK15" i="288"/>
  <c r="AK24" i="286"/>
  <c r="AK25" i="286" s="1"/>
  <c r="J49" i="277"/>
  <c r="Q54" i="282"/>
  <c r="P21" i="265"/>
  <c r="P62" i="282"/>
  <c r="P63" i="282" s="1"/>
  <c r="L46" i="286"/>
  <c r="L57" i="286"/>
  <c r="L58" i="286" s="1"/>
  <c r="L61" i="286" s="1"/>
  <c r="L62" i="286" s="1"/>
  <c r="EW52" i="278" l="1"/>
  <c r="EW55" i="278" s="1"/>
  <c r="EW76" i="278"/>
  <c r="EW77" i="278" s="1"/>
  <c r="EW31" i="265" s="1"/>
  <c r="AA84" i="280"/>
  <c r="AA86" i="280" s="1"/>
  <c r="AK74" i="265"/>
  <c r="AL22" i="286"/>
  <c r="AL14" i="286" s="1"/>
  <c r="AL16" i="286" s="1"/>
  <c r="L47" i="286"/>
  <c r="L36" i="286"/>
  <c r="L30" i="288"/>
  <c r="L32" i="288" s="1"/>
  <c r="L14" i="288"/>
  <c r="L16" i="288" s="1"/>
  <c r="L63" i="286"/>
  <c r="P66" i="282"/>
  <c r="P64" i="282"/>
  <c r="P88" i="282"/>
  <c r="P89" i="282" s="1"/>
  <c r="K21" i="277"/>
  <c r="P22" i="265"/>
  <c r="EW84" i="278" l="1"/>
  <c r="EW85" i="278" s="1"/>
  <c r="EW30" i="265"/>
  <c r="EW63" i="278"/>
  <c r="EW64" i="278" s="1"/>
  <c r="AA54" i="280"/>
  <c r="AA55" i="280" s="1"/>
  <c r="AA59" i="280" s="1"/>
  <c r="AA60" i="280" s="1"/>
  <c r="AA87" i="280"/>
  <c r="AA71" i="288"/>
  <c r="AA35" i="282"/>
  <c r="AL31" i="288"/>
  <c r="AL15" i="288"/>
  <c r="AL24" i="286"/>
  <c r="AL25" i="286" s="1"/>
  <c r="AL17" i="286"/>
  <c r="AL49" i="265" s="1"/>
  <c r="P35" i="286"/>
  <c r="P53" i="286"/>
  <c r="P54" i="286" s="1"/>
  <c r="P60" i="286" s="1"/>
  <c r="P32" i="265"/>
  <c r="L19" i="288"/>
  <c r="K22" i="277"/>
  <c r="P73" i="265"/>
  <c r="L73" i="277" s="1"/>
  <c r="Q86" i="282"/>
  <c r="L52" i="265"/>
  <c r="L24" i="265"/>
  <c r="L60" i="288"/>
  <c r="L62" i="288" s="1"/>
  <c r="L39" i="288"/>
  <c r="L40" i="288" s="1"/>
  <c r="EX82" i="278" l="1"/>
  <c r="EX73" i="278" s="1"/>
  <c r="EW69" i="265"/>
  <c r="EW64" i="265"/>
  <c r="EX61" i="278"/>
  <c r="AA16" i="265"/>
  <c r="AA35" i="265"/>
  <c r="AA61" i="280"/>
  <c r="AA36" i="265" s="1"/>
  <c r="AA70" i="288"/>
  <c r="AA72" i="288" s="1"/>
  <c r="AA75" i="288" s="1"/>
  <c r="AA71" i="280"/>
  <c r="AA72" i="280" s="1"/>
  <c r="AL74" i="265"/>
  <c r="AM22" i="286"/>
  <c r="AM14" i="286" s="1"/>
  <c r="AM16" i="286" s="1"/>
  <c r="L65" i="288"/>
  <c r="J24" i="277"/>
  <c r="L25" i="265"/>
  <c r="P33" i="265"/>
  <c r="K32" i="277"/>
  <c r="L43" i="288"/>
  <c r="J51" i="277"/>
  <c r="L53" i="265"/>
  <c r="EX52" i="278" l="1"/>
  <c r="EX55" i="278" s="1"/>
  <c r="EX76" i="278"/>
  <c r="EX77" i="278" s="1"/>
  <c r="EX31" i="265" s="1"/>
  <c r="AA70" i="265"/>
  <c r="AB69" i="280"/>
  <c r="AM17" i="286"/>
  <c r="AM49" i="265" s="1"/>
  <c r="AM24" i="286"/>
  <c r="AM25" i="286" s="1"/>
  <c r="AM15" i="288"/>
  <c r="AM31" i="288"/>
  <c r="J52" i="277"/>
  <c r="P11" i="280"/>
  <c r="P13" i="280" s="1"/>
  <c r="P37" i="265"/>
  <c r="P74" i="288"/>
  <c r="P77" i="288" s="1"/>
  <c r="P79" i="288" s="1"/>
  <c r="K33" i="277"/>
  <c r="J25" i="277"/>
  <c r="EX84" i="278" l="1"/>
  <c r="EX85" i="278" s="1"/>
  <c r="EX63" i="278"/>
  <c r="EX64" i="278" s="1"/>
  <c r="EX30" i="265"/>
  <c r="AB84" i="280"/>
  <c r="AB86" i="280" s="1"/>
  <c r="AM74" i="265"/>
  <c r="AN22" i="286"/>
  <c r="AN14" i="286" s="1"/>
  <c r="AN16" i="286" s="1"/>
  <c r="P42" i="265"/>
  <c r="EY82" i="278" l="1"/>
  <c r="EY73" i="278" s="1"/>
  <c r="EX69" i="265"/>
  <c r="EX64" i="265"/>
  <c r="EY61" i="278"/>
  <c r="AB54" i="280"/>
  <c r="AB55" i="280" s="1"/>
  <c r="AB59" i="280" s="1"/>
  <c r="AB60" i="280" s="1"/>
  <c r="AB87" i="280"/>
  <c r="AB71" i="288"/>
  <c r="AB35" i="282"/>
  <c r="AN17" i="286"/>
  <c r="AN49" i="265" s="1"/>
  <c r="AN24" i="286"/>
  <c r="AN25" i="286" s="1"/>
  <c r="AN31" i="288"/>
  <c r="AN15" i="288"/>
  <c r="P94" i="280"/>
  <c r="P95" i="280" s="1"/>
  <c r="EY52" i="278" l="1"/>
  <c r="EY55" i="278" s="1"/>
  <c r="EY76" i="278"/>
  <c r="EY77" i="278" s="1"/>
  <c r="EY31" i="265" s="1"/>
  <c r="AB16" i="265"/>
  <c r="AB35" i="265"/>
  <c r="AB70" i="288"/>
  <c r="AB72" i="288" s="1"/>
  <c r="AB75" i="288" s="1"/>
  <c r="AB71" i="280"/>
  <c r="AB72" i="280" s="1"/>
  <c r="AB61" i="280"/>
  <c r="AB36" i="265" s="1"/>
  <c r="AO22" i="286"/>
  <c r="AO14" i="286" s="1"/>
  <c r="AO16" i="286" s="1"/>
  <c r="AN74" i="265"/>
  <c r="R74" i="277" s="1"/>
  <c r="P97" i="280"/>
  <c r="P98" i="280" s="1"/>
  <c r="P100" i="280"/>
  <c r="P101" i="280" s="1"/>
  <c r="EY84" i="278" l="1"/>
  <c r="EY85" i="278" s="1"/>
  <c r="EY63" i="278"/>
  <c r="EY64" i="278" s="1"/>
  <c r="EY30" i="265"/>
  <c r="AB70" i="265"/>
  <c r="O70" i="277" s="1"/>
  <c r="AC69" i="280"/>
  <c r="AO24" i="286"/>
  <c r="AO25" i="286" s="1"/>
  <c r="AO31" i="288"/>
  <c r="AO15" i="288"/>
  <c r="AO17" i="286"/>
  <c r="AO49" i="265" s="1"/>
  <c r="P115" i="280"/>
  <c r="P117" i="280" s="1"/>
  <c r="P126" i="280"/>
  <c r="P141" i="280"/>
  <c r="P44" i="265"/>
  <c r="EZ82" i="278" l="1"/>
  <c r="EZ73" i="278" s="1"/>
  <c r="EY69" i="265"/>
  <c r="EY64" i="265"/>
  <c r="EZ61" i="278"/>
  <c r="AC84" i="280"/>
  <c r="AC86" i="280" s="1"/>
  <c r="AP22" i="286"/>
  <c r="AP14" i="286" s="1"/>
  <c r="AP16" i="286" s="1"/>
  <c r="AO74" i="265"/>
  <c r="K43" i="277"/>
  <c r="P118" i="280"/>
  <c r="P122" i="280"/>
  <c r="P123" i="280" s="1"/>
  <c r="P127" i="280"/>
  <c r="P128" i="280" s="1"/>
  <c r="P131" i="280" s="1"/>
  <c r="P133" i="280" s="1"/>
  <c r="EZ52" i="278" l="1"/>
  <c r="EZ55" i="278" s="1"/>
  <c r="EZ76" i="278"/>
  <c r="EZ77" i="278" s="1"/>
  <c r="EZ31" i="265" s="1"/>
  <c r="AC54" i="280"/>
  <c r="AC55" i="280" s="1"/>
  <c r="AC59" i="280" s="1"/>
  <c r="AC60" i="280" s="1"/>
  <c r="AC87" i="280"/>
  <c r="AC71" i="288"/>
  <c r="AC35" i="282"/>
  <c r="AP15" i="288"/>
  <c r="AP31" i="288"/>
  <c r="AP17" i="286"/>
  <c r="AP49" i="265" s="1"/>
  <c r="AP24" i="286"/>
  <c r="AP25" i="286" s="1"/>
  <c r="P143" i="280"/>
  <c r="P134" i="280"/>
  <c r="P45" i="265"/>
  <c r="P142" i="280"/>
  <c r="EZ84" i="278" l="1"/>
  <c r="EZ85" i="278" s="1"/>
  <c r="EZ63" i="278"/>
  <c r="EZ64" i="278" s="1"/>
  <c r="EZ30" i="265"/>
  <c r="AC35" i="265"/>
  <c r="AC16" i="265"/>
  <c r="AC71" i="280"/>
  <c r="AC72" i="280" s="1"/>
  <c r="AC70" i="288"/>
  <c r="AC72" i="288" s="1"/>
  <c r="AC75" i="288" s="1"/>
  <c r="AC61" i="280"/>
  <c r="AC36" i="265" s="1"/>
  <c r="AQ22" i="286"/>
  <c r="AQ14" i="286" s="1"/>
  <c r="AQ16" i="286" s="1"/>
  <c r="AP74" i="265"/>
  <c r="P144" i="280"/>
  <c r="Q140" i="280" s="1"/>
  <c r="P46" i="265"/>
  <c r="P47" i="265" s="1"/>
  <c r="FA82" i="278" l="1"/>
  <c r="FA73" i="278" s="1"/>
  <c r="EZ69" i="265"/>
  <c r="AU69" i="277" s="1"/>
  <c r="EZ64" i="265"/>
  <c r="AU64" i="277" s="1"/>
  <c r="FA61" i="278"/>
  <c r="AC70" i="265"/>
  <c r="AD69" i="280"/>
  <c r="AQ24" i="286"/>
  <c r="AQ25" i="286" s="1"/>
  <c r="AQ17" i="286"/>
  <c r="AQ49" i="265" s="1"/>
  <c r="AQ31" i="288"/>
  <c r="AQ15" i="288"/>
  <c r="P72" i="265"/>
  <c r="Q132" i="280"/>
  <c r="Q110" i="280"/>
  <c r="Q111" i="280" s="1"/>
  <c r="P50" i="265"/>
  <c r="L72" i="277"/>
  <c r="FA52" i="278" l="1"/>
  <c r="FA55" i="278" s="1"/>
  <c r="FA76" i="278"/>
  <c r="FA77" i="278" s="1"/>
  <c r="FA31" i="265" s="1"/>
  <c r="AD84" i="280"/>
  <c r="AD86" i="280" s="1"/>
  <c r="AQ74" i="265"/>
  <c r="AR22" i="286"/>
  <c r="AR14" i="286" s="1"/>
  <c r="AR16" i="286" s="1"/>
  <c r="P46" i="286"/>
  <c r="P57" i="286"/>
  <c r="P58" i="286" s="1"/>
  <c r="P61" i="286" s="1"/>
  <c r="P62" i="286" s="1"/>
  <c r="Q116" i="280"/>
  <c r="Q36" i="282"/>
  <c r="Q38" i="282" s="1"/>
  <c r="Q121" i="280"/>
  <c r="Q112" i="280"/>
  <c r="FA84" i="278" l="1"/>
  <c r="FA85" i="278" s="1"/>
  <c r="FA30" i="265"/>
  <c r="FA63" i="278"/>
  <c r="FA64" i="278" s="1"/>
  <c r="AD54" i="280"/>
  <c r="AD55" i="280" s="1"/>
  <c r="AD59" i="280" s="1"/>
  <c r="AD60" i="280" s="1"/>
  <c r="AD87" i="280"/>
  <c r="AD71" i="288"/>
  <c r="AD35" i="282"/>
  <c r="AR31" i="288"/>
  <c r="AR15" i="288"/>
  <c r="AR24" i="286"/>
  <c r="AR25" i="286" s="1"/>
  <c r="AR17" i="286"/>
  <c r="AR49" i="265" s="1"/>
  <c r="Q18" i="265"/>
  <c r="Q44" i="282"/>
  <c r="Q45" i="282" s="1"/>
  <c r="P36" i="286"/>
  <c r="P37" i="286" s="1"/>
  <c r="P63" i="286"/>
  <c r="P47" i="286"/>
  <c r="P48" i="286" s="1"/>
  <c r="P30" i="288"/>
  <c r="P32" i="288" s="1"/>
  <c r="P14" i="288"/>
  <c r="P16" i="288" s="1"/>
  <c r="FB82" i="278" l="1"/>
  <c r="FB73" i="278" s="1"/>
  <c r="FA69" i="265"/>
  <c r="FA64" i="265"/>
  <c r="FB61" i="278"/>
  <c r="AD16" i="265"/>
  <c r="AD35" i="265"/>
  <c r="AD71" i="280"/>
  <c r="AD72" i="280" s="1"/>
  <c r="AD61" i="280"/>
  <c r="AD36" i="265" s="1"/>
  <c r="AD70" i="288"/>
  <c r="AD72" i="288" s="1"/>
  <c r="AD75" i="288" s="1"/>
  <c r="AR74" i="265"/>
  <c r="S74" i="277" s="1"/>
  <c r="AS22" i="286"/>
  <c r="AS14" i="286" s="1"/>
  <c r="AS16" i="286" s="1"/>
  <c r="P63" i="265"/>
  <c r="Q45" i="286"/>
  <c r="P19" i="288"/>
  <c r="P75" i="265"/>
  <c r="Q34" i="286"/>
  <c r="P60" i="288"/>
  <c r="P62" i="288" s="1"/>
  <c r="P39" i="288"/>
  <c r="P40" i="288" s="1"/>
  <c r="P52" i="265"/>
  <c r="P24" i="265"/>
  <c r="Q50" i="282"/>
  <c r="Q51" i="282" s="1"/>
  <c r="Q47" i="282"/>
  <c r="Q48" i="282" s="1"/>
  <c r="Q19" i="265"/>
  <c r="FB52" i="278" l="1"/>
  <c r="FB55" i="278" s="1"/>
  <c r="FB76" i="278"/>
  <c r="FB77" i="278" s="1"/>
  <c r="FB31" i="265" s="1"/>
  <c r="AE69" i="280"/>
  <c r="AD70" i="265"/>
  <c r="AS31" i="288"/>
  <c r="AS15" i="288"/>
  <c r="AS17" i="286"/>
  <c r="AS49" i="265" s="1"/>
  <c r="AS24" i="286"/>
  <c r="AS25" i="286" s="1"/>
  <c r="Q67" i="282"/>
  <c r="Q11" i="282"/>
  <c r="Q12" i="282" s="1"/>
  <c r="Q76" i="282"/>
  <c r="K24" i="277"/>
  <c r="P25" i="265"/>
  <c r="P65" i="288"/>
  <c r="Q52" i="286"/>
  <c r="Q93" i="280"/>
  <c r="Q56" i="286"/>
  <c r="Q57" i="282"/>
  <c r="Q53" i="282"/>
  <c r="Q55" i="282" s="1"/>
  <c r="K51" i="277"/>
  <c r="P53" i="265"/>
  <c r="P43" i="288"/>
  <c r="L75" i="277"/>
  <c r="L76" i="277" s="1"/>
  <c r="L82" i="277" s="1"/>
  <c r="P76" i="265"/>
  <c r="P82" i="265" s="1"/>
  <c r="P65" i="265"/>
  <c r="P67" i="265" s="1"/>
  <c r="P81" i="265" s="1"/>
  <c r="L63" i="277"/>
  <c r="L65" i="277" s="1"/>
  <c r="L67" i="277" s="1"/>
  <c r="L81" i="277" s="1"/>
  <c r="FB84" i="278" l="1"/>
  <c r="FB85" i="278" s="1"/>
  <c r="FB63" i="278"/>
  <c r="FB64" i="278" s="1"/>
  <c r="FB30" i="265"/>
  <c r="AE84" i="280"/>
  <c r="AE86" i="280" s="1"/>
  <c r="AT22" i="286"/>
  <c r="AT14" i="286" s="1"/>
  <c r="AT16" i="286" s="1"/>
  <c r="AS74" i="265"/>
  <c r="P83" i="265"/>
  <c r="P84" i="265"/>
  <c r="Q77" i="282"/>
  <c r="Q78" i="282" s="1"/>
  <c r="R75" i="282" s="1"/>
  <c r="Q58" i="282"/>
  <c r="K25" i="277"/>
  <c r="Q87" i="282"/>
  <c r="Q13" i="282"/>
  <c r="L84" i="277"/>
  <c r="L83" i="277"/>
  <c r="Q59" i="282"/>
  <c r="FC82" i="278" l="1"/>
  <c r="FC73" i="278" s="1"/>
  <c r="FB69" i="265"/>
  <c r="FB64" i="265"/>
  <c r="FC61" i="278"/>
  <c r="AE54" i="280"/>
  <c r="AE55" i="280" s="1"/>
  <c r="AE59" i="280" s="1"/>
  <c r="AE60" i="280" s="1"/>
  <c r="AE71" i="288"/>
  <c r="AE35" i="282"/>
  <c r="AE87" i="280"/>
  <c r="AT15" i="288"/>
  <c r="AT31" i="288"/>
  <c r="AT24" i="286"/>
  <c r="AT25" i="286" s="1"/>
  <c r="AT17" i="286"/>
  <c r="AT49" i="265" s="1"/>
  <c r="R54" i="282"/>
  <c r="Q21" i="265"/>
  <c r="Q62" i="282"/>
  <c r="Q63" i="282" s="1"/>
  <c r="FC52" i="278" l="1"/>
  <c r="FC55" i="278" s="1"/>
  <c r="FC76" i="278"/>
  <c r="FC77" i="278" s="1"/>
  <c r="FC31" i="265" s="1"/>
  <c r="AE35" i="265"/>
  <c r="AE16" i="265"/>
  <c r="AE61" i="280"/>
  <c r="AE36" i="265" s="1"/>
  <c r="AE70" i="288"/>
  <c r="AE72" i="288" s="1"/>
  <c r="AE75" i="288" s="1"/>
  <c r="AE71" i="280"/>
  <c r="AE72" i="280" s="1"/>
  <c r="AT74" i="265"/>
  <c r="AU22" i="286"/>
  <c r="AU14" i="286" s="1"/>
  <c r="AU16" i="286" s="1"/>
  <c r="Q22" i="265"/>
  <c r="Q88" i="282"/>
  <c r="Q89" i="282" s="1"/>
  <c r="Q66" i="282"/>
  <c r="Q64" i="282"/>
  <c r="FC84" i="278" l="1"/>
  <c r="FC85" i="278" s="1"/>
  <c r="FC30" i="265"/>
  <c r="FC63" i="278"/>
  <c r="FC64" i="278" s="1"/>
  <c r="AF69" i="280"/>
  <c r="AE70" i="265"/>
  <c r="AU17" i="286"/>
  <c r="AU49" i="265" s="1"/>
  <c r="AU24" i="286"/>
  <c r="AU25" i="286" s="1"/>
  <c r="AU15" i="288"/>
  <c r="AU31" i="288"/>
  <c r="Q32" i="265"/>
  <c r="Q73" i="265"/>
  <c r="R86" i="282"/>
  <c r="Q53" i="286"/>
  <c r="Q54" i="286" s="1"/>
  <c r="Q60" i="286" s="1"/>
  <c r="Q35" i="286"/>
  <c r="FD82" i="278" l="1"/>
  <c r="FD73" i="278" s="1"/>
  <c r="FC69" i="265"/>
  <c r="FC64" i="265"/>
  <c r="FD61" i="278"/>
  <c r="AF84" i="280"/>
  <c r="AF86" i="280" s="1"/>
  <c r="AV22" i="286"/>
  <c r="AV14" i="286" s="1"/>
  <c r="AV16" i="286" s="1"/>
  <c r="AU74" i="265"/>
  <c r="Q33" i="265"/>
  <c r="FD76" i="278" l="1"/>
  <c r="FD77" i="278" s="1"/>
  <c r="FD31" i="265" s="1"/>
  <c r="FD52" i="278"/>
  <c r="FD55" i="278" s="1"/>
  <c r="AF54" i="280"/>
  <c r="AF55" i="280" s="1"/>
  <c r="AF59" i="280" s="1"/>
  <c r="AF60" i="280" s="1"/>
  <c r="AF87" i="280"/>
  <c r="AF71" i="288"/>
  <c r="AF35" i="282"/>
  <c r="AV17" i="286"/>
  <c r="AV49" i="265" s="1"/>
  <c r="AV24" i="286"/>
  <c r="AV25" i="286" s="1"/>
  <c r="AV15" i="288"/>
  <c r="AV31" i="288"/>
  <c r="Q11" i="280"/>
  <c r="Q13" i="280" s="1"/>
  <c r="Q37" i="265"/>
  <c r="Q74" i="288"/>
  <c r="Q77" i="288" s="1"/>
  <c r="Q79" i="288" s="1"/>
  <c r="FD84" i="278" l="1"/>
  <c r="FD85" i="278" s="1"/>
  <c r="FD63" i="278"/>
  <c r="FD64" i="278" s="1"/>
  <c r="FD30" i="265"/>
  <c r="AF35" i="265"/>
  <c r="AF16" i="265"/>
  <c r="AF71" i="280"/>
  <c r="AF72" i="280" s="1"/>
  <c r="AF61" i="280"/>
  <c r="AF36" i="265" s="1"/>
  <c r="AF70" i="288"/>
  <c r="AF72" i="288" s="1"/>
  <c r="AF75" i="288" s="1"/>
  <c r="AV74" i="265"/>
  <c r="T74" i="277" s="1"/>
  <c r="AW22" i="286"/>
  <c r="AW14" i="286" s="1"/>
  <c r="AW16" i="286" s="1"/>
  <c r="Q42" i="265"/>
  <c r="FE82" i="278" l="1"/>
  <c r="FE73" i="278" s="1"/>
  <c r="FD69" i="265"/>
  <c r="AV69" i="277" s="1"/>
  <c r="FD64" i="265"/>
  <c r="AV64" i="277" s="1"/>
  <c r="FE61" i="278"/>
  <c r="AG69" i="280"/>
  <c r="AF70" i="265"/>
  <c r="P70" i="277" s="1"/>
  <c r="AW24" i="286"/>
  <c r="AW25" i="286" s="1"/>
  <c r="AW17" i="286"/>
  <c r="AW49" i="265" s="1"/>
  <c r="AW15" i="288"/>
  <c r="AW31" i="288"/>
  <c r="Q94" i="280"/>
  <c r="Q95" i="280" s="1"/>
  <c r="FE52" i="278" l="1"/>
  <c r="FE55" i="278" s="1"/>
  <c r="FE76" i="278"/>
  <c r="FE77" i="278" s="1"/>
  <c r="FE31" i="265" s="1"/>
  <c r="AG84" i="280"/>
  <c r="AG86" i="280" s="1"/>
  <c r="AX22" i="286"/>
  <c r="AX14" i="286" s="1"/>
  <c r="AX16" i="286" s="1"/>
  <c r="AW74" i="265"/>
  <c r="Q100" i="280"/>
  <c r="Q101" i="280" s="1"/>
  <c r="Q97" i="280"/>
  <c r="Q98" i="280" s="1"/>
  <c r="FE84" i="278" l="1"/>
  <c r="FE85" i="278" s="1"/>
  <c r="FE63" i="278"/>
  <c r="FE64" i="278" s="1"/>
  <c r="FE30" i="265"/>
  <c r="AG54" i="280"/>
  <c r="AG55" i="280" s="1"/>
  <c r="AG59" i="280" s="1"/>
  <c r="AG60" i="280" s="1"/>
  <c r="AG71" i="288"/>
  <c r="AG87" i="280"/>
  <c r="AG35" i="282"/>
  <c r="AX17" i="286"/>
  <c r="AX49" i="265" s="1"/>
  <c r="AX24" i="286"/>
  <c r="AX25" i="286" s="1"/>
  <c r="AX31" i="288"/>
  <c r="AX15" i="288"/>
  <c r="Q115" i="280"/>
  <c r="Q117" i="280" s="1"/>
  <c r="Q126" i="280"/>
  <c r="Q44" i="265"/>
  <c r="Q141" i="280"/>
  <c r="FF82" i="278" l="1"/>
  <c r="FF73" i="278" s="1"/>
  <c r="FE69" i="265"/>
  <c r="FE64" i="265"/>
  <c r="FF61" i="278"/>
  <c r="AG35" i="265"/>
  <c r="AG16" i="265"/>
  <c r="AG70" i="288"/>
  <c r="AG72" i="288" s="1"/>
  <c r="AG75" i="288" s="1"/>
  <c r="AG61" i="280"/>
  <c r="AG36" i="265" s="1"/>
  <c r="AG71" i="280"/>
  <c r="AG72" i="280" s="1"/>
  <c r="AX74" i="265"/>
  <c r="AY22" i="286"/>
  <c r="AY14" i="286" s="1"/>
  <c r="AY16" i="286" s="1"/>
  <c r="Q127" i="280"/>
  <c r="Q128" i="280" s="1"/>
  <c r="Q131" i="280" s="1"/>
  <c r="Q133" i="280" s="1"/>
  <c r="Q122" i="280"/>
  <c r="Q123" i="280" s="1"/>
  <c r="Q118" i="280"/>
  <c r="FF52" i="278" l="1"/>
  <c r="FF55" i="278" s="1"/>
  <c r="FF76" i="278"/>
  <c r="FF77" i="278" s="1"/>
  <c r="FF31" i="265" s="1"/>
  <c r="AG70" i="265"/>
  <c r="AH69" i="280"/>
  <c r="AY17" i="286"/>
  <c r="AY49" i="265" s="1"/>
  <c r="AY24" i="286"/>
  <c r="AY25" i="286" s="1"/>
  <c r="AY15" i="288"/>
  <c r="AY31" i="288"/>
  <c r="Q143" i="280"/>
  <c r="Q134" i="280"/>
  <c r="Q142" i="280"/>
  <c r="Q144" i="280" s="1"/>
  <c r="Q45" i="265"/>
  <c r="FF84" i="278" l="1"/>
  <c r="FF85" i="278" s="1"/>
  <c r="FF63" i="278"/>
  <c r="FF64" i="278" s="1"/>
  <c r="FF30" i="265"/>
  <c r="AH84" i="280"/>
  <c r="AH86" i="280" s="1"/>
  <c r="AZ22" i="286"/>
  <c r="AZ14" i="286" s="1"/>
  <c r="AZ16" i="286" s="1"/>
  <c r="AY74" i="265"/>
  <c r="Q46" i="265"/>
  <c r="Q72" i="265"/>
  <c r="R140" i="280"/>
  <c r="FG82" i="278" l="1"/>
  <c r="FG73" i="278" s="1"/>
  <c r="FF69" i="265"/>
  <c r="FF64" i="265"/>
  <c r="FG61" i="278"/>
  <c r="AH54" i="280"/>
  <c r="AH55" i="280" s="1"/>
  <c r="AH59" i="280" s="1"/>
  <c r="AH60" i="280" s="1"/>
  <c r="AH87" i="280"/>
  <c r="AH71" i="288"/>
  <c r="AH35" i="282"/>
  <c r="AZ15" i="288"/>
  <c r="AZ31" i="288"/>
  <c r="AZ17" i="286"/>
  <c r="AZ49" i="265" s="1"/>
  <c r="AZ24" i="286"/>
  <c r="AZ25" i="286" s="1"/>
  <c r="Q47" i="265"/>
  <c r="R132" i="280"/>
  <c r="R110" i="280"/>
  <c r="R111" i="280" s="1"/>
  <c r="FG52" i="278" l="1"/>
  <c r="FG55" i="278" s="1"/>
  <c r="FG76" i="278"/>
  <c r="FG77" i="278" s="1"/>
  <c r="FG31" i="265" s="1"/>
  <c r="AH16" i="265"/>
  <c r="AH35" i="265"/>
  <c r="AH71" i="280"/>
  <c r="AH72" i="280" s="1"/>
  <c r="AH61" i="280"/>
  <c r="AH36" i="265" s="1"/>
  <c r="AH70" i="288"/>
  <c r="AH72" i="288" s="1"/>
  <c r="AH75" i="288" s="1"/>
  <c r="BA22" i="286"/>
  <c r="BA14" i="286" s="1"/>
  <c r="BA16" i="286" s="1"/>
  <c r="AZ74" i="265"/>
  <c r="U74" i="277" s="1"/>
  <c r="R112" i="280"/>
  <c r="R36" i="282"/>
  <c r="R38" i="282" s="1"/>
  <c r="R116" i="280"/>
  <c r="R121" i="280"/>
  <c r="Q50" i="265"/>
  <c r="FG84" i="278" l="1"/>
  <c r="FG85" i="278" s="1"/>
  <c r="FG63" i="278"/>
  <c r="FG64" i="278" s="1"/>
  <c r="FG30" i="265"/>
  <c r="AH70" i="265"/>
  <c r="AI69" i="280"/>
  <c r="BA15" i="288"/>
  <c r="BA31" i="288"/>
  <c r="BA17" i="286"/>
  <c r="BA49" i="265" s="1"/>
  <c r="BA24" i="286"/>
  <c r="BA25" i="286" s="1"/>
  <c r="Q57" i="286"/>
  <c r="Q58" i="286" s="1"/>
  <c r="Q61" i="286" s="1"/>
  <c r="Q62" i="286" s="1"/>
  <c r="Q46" i="286"/>
  <c r="R44" i="282"/>
  <c r="R45" i="282" s="1"/>
  <c r="R18" i="265"/>
  <c r="FH82" i="278" l="1"/>
  <c r="FH73" i="278" s="1"/>
  <c r="FG69" i="265"/>
  <c r="FG64" i="265"/>
  <c r="FH61" i="278"/>
  <c r="AI84" i="280"/>
  <c r="AI86" i="280" s="1"/>
  <c r="BB22" i="286"/>
  <c r="BB14" i="286" s="1"/>
  <c r="BB16" i="286" s="1"/>
  <c r="BA74" i="265"/>
  <c r="R19" i="265"/>
  <c r="R47" i="282"/>
  <c r="R48" i="282" s="1"/>
  <c r="R50" i="282"/>
  <c r="R51" i="282" s="1"/>
  <c r="Q36" i="286"/>
  <c r="Q37" i="286" s="1"/>
  <c r="Q47" i="286"/>
  <c r="Q48" i="286" s="1"/>
  <c r="Q63" i="286"/>
  <c r="Q30" i="288"/>
  <c r="Q32" i="288" s="1"/>
  <c r="Q14" i="288"/>
  <c r="Q16" i="288" s="1"/>
  <c r="FH52" i="278" l="1"/>
  <c r="FH55" i="278" s="1"/>
  <c r="FH76" i="278"/>
  <c r="FH77" i="278" s="1"/>
  <c r="FH31" i="265" s="1"/>
  <c r="AI54" i="280"/>
  <c r="AI55" i="280" s="1"/>
  <c r="AI59" i="280" s="1"/>
  <c r="AI60" i="280" s="1"/>
  <c r="AI87" i="280"/>
  <c r="AI71" i="288"/>
  <c r="AI35" i="282"/>
  <c r="BB17" i="286"/>
  <c r="BB49" i="265" s="1"/>
  <c r="BB24" i="286"/>
  <c r="BB25" i="286" s="1"/>
  <c r="BB15" i="288"/>
  <c r="BB31" i="288"/>
  <c r="Q63" i="265"/>
  <c r="Q65" i="265" s="1"/>
  <c r="Q67" i="265" s="1"/>
  <c r="Q81" i="265" s="1"/>
  <c r="R45" i="286"/>
  <c r="Q19" i="288"/>
  <c r="Q24" i="265"/>
  <c r="Q52" i="265"/>
  <c r="Q75" i="265"/>
  <c r="Q76" i="265" s="1"/>
  <c r="Q82" i="265" s="1"/>
  <c r="R34" i="286"/>
  <c r="R76" i="282"/>
  <c r="Q39" i="288"/>
  <c r="Q40" i="288" s="1"/>
  <c r="Q60" i="288"/>
  <c r="Q62" i="288" s="1"/>
  <c r="R53" i="282"/>
  <c r="R55" i="282" s="1"/>
  <c r="R57" i="282"/>
  <c r="R67" i="282"/>
  <c r="R11" i="282"/>
  <c r="R12" i="282" s="1"/>
  <c r="FH84" i="278" l="1"/>
  <c r="FH85" i="278" s="1"/>
  <c r="FH30" i="265"/>
  <c r="FH63" i="278"/>
  <c r="FH64" i="278" s="1"/>
  <c r="AI35" i="265"/>
  <c r="AI16" i="265"/>
  <c r="AI61" i="280"/>
  <c r="AI36" i="265" s="1"/>
  <c r="AI70" i="288"/>
  <c r="AI72" i="288" s="1"/>
  <c r="AI75" i="288" s="1"/>
  <c r="AI71" i="280"/>
  <c r="AI72" i="280" s="1"/>
  <c r="BB74" i="265"/>
  <c r="BC22" i="286"/>
  <c r="BC14" i="286" s="1"/>
  <c r="BC16" i="286" s="1"/>
  <c r="Q65" i="288"/>
  <c r="R52" i="286"/>
  <c r="R87" i="282"/>
  <c r="R13" i="282"/>
  <c r="Q43" i="288"/>
  <c r="Q53" i="265"/>
  <c r="R56" i="286"/>
  <c r="R93" i="280"/>
  <c r="R58" i="282"/>
  <c r="R59" i="282" s="1"/>
  <c r="R77" i="282"/>
  <c r="R78" i="282" s="1"/>
  <c r="S75" i="282" s="1"/>
  <c r="Q25" i="265"/>
  <c r="Q84" i="265"/>
  <c r="Q83" i="265"/>
  <c r="FI82" i="278" l="1"/>
  <c r="FI73" i="278" s="1"/>
  <c r="FH69" i="265"/>
  <c r="AW69" i="277" s="1"/>
  <c r="FH64" i="265"/>
  <c r="AW64" i="277" s="1"/>
  <c r="FI61" i="278"/>
  <c r="AJ69" i="280"/>
  <c r="AI70" i="265"/>
  <c r="BC31" i="288"/>
  <c r="BC15" i="288"/>
  <c r="BC17" i="286"/>
  <c r="BC49" i="265" s="1"/>
  <c r="BC24" i="286"/>
  <c r="BC25" i="286" s="1"/>
  <c r="R62" i="282"/>
  <c r="R63" i="282" s="1"/>
  <c r="S54" i="282"/>
  <c r="R21" i="265"/>
  <c r="FI52" i="278" l="1"/>
  <c r="FI55" i="278" s="1"/>
  <c r="FI76" i="278"/>
  <c r="FI77" i="278" s="1"/>
  <c r="FI31" i="265" s="1"/>
  <c r="AJ84" i="280"/>
  <c r="AJ86" i="280" s="1"/>
  <c r="BD22" i="286"/>
  <c r="BD14" i="286" s="1"/>
  <c r="BD16" i="286" s="1"/>
  <c r="BC74" i="265"/>
  <c r="R22" i="265"/>
  <c r="R88" i="282"/>
  <c r="R89" i="282" s="1"/>
  <c r="R66" i="282"/>
  <c r="R64" i="282"/>
  <c r="FI84" i="278" l="1"/>
  <c r="FI85" i="278" s="1"/>
  <c r="FI30" i="265"/>
  <c r="FI63" i="278"/>
  <c r="FI64" i="278" s="1"/>
  <c r="AJ54" i="280"/>
  <c r="AJ55" i="280" s="1"/>
  <c r="AJ59" i="280" s="1"/>
  <c r="AJ60" i="280" s="1"/>
  <c r="AJ71" i="288"/>
  <c r="AJ35" i="282"/>
  <c r="AJ87" i="280"/>
  <c r="BD31" i="288"/>
  <c r="BD17" i="286"/>
  <c r="BD49" i="265" s="1"/>
  <c r="BD24" i="286"/>
  <c r="BD25" i="286" s="1"/>
  <c r="BD15" i="288"/>
  <c r="R35" i="286"/>
  <c r="R53" i="286"/>
  <c r="R54" i="286" s="1"/>
  <c r="R60" i="286" s="1"/>
  <c r="R32" i="265"/>
  <c r="R73" i="265"/>
  <c r="S86" i="282"/>
  <c r="FJ82" i="278" l="1"/>
  <c r="FJ73" i="278" s="1"/>
  <c r="FI69" i="265"/>
  <c r="FI64" i="265"/>
  <c r="FJ61" i="278"/>
  <c r="AJ16" i="265"/>
  <c r="AJ35" i="265"/>
  <c r="AJ71" i="280"/>
  <c r="AJ72" i="280" s="1"/>
  <c r="AJ61" i="280"/>
  <c r="AJ36" i="265" s="1"/>
  <c r="AJ70" i="288"/>
  <c r="AJ72" i="288" s="1"/>
  <c r="AJ75" i="288" s="1"/>
  <c r="BE22" i="286"/>
  <c r="BE14" i="286" s="1"/>
  <c r="BE16" i="286" s="1"/>
  <c r="BD74" i="265"/>
  <c r="V74" i="277" s="1"/>
  <c r="R33" i="265"/>
  <c r="FJ52" i="278" l="1"/>
  <c r="FJ55" i="278" s="1"/>
  <c r="FJ76" i="278"/>
  <c r="FJ77" i="278" s="1"/>
  <c r="FJ31" i="265" s="1"/>
  <c r="AK69" i="280"/>
  <c r="AJ70" i="265"/>
  <c r="Q70" i="277" s="1"/>
  <c r="BE17" i="286"/>
  <c r="BE49" i="265" s="1"/>
  <c r="BE24" i="286"/>
  <c r="BE25" i="286" s="1"/>
  <c r="BE31" i="288"/>
  <c r="BE15" i="288"/>
  <c r="R11" i="280"/>
  <c r="R13" i="280" s="1"/>
  <c r="R37" i="265"/>
  <c r="R42" i="265" s="1"/>
  <c r="R74" i="288"/>
  <c r="R77" i="288" s="1"/>
  <c r="R79" i="288" s="1"/>
  <c r="FJ84" i="278" l="1"/>
  <c r="FJ85" i="278" s="1"/>
  <c r="FJ63" i="278"/>
  <c r="FJ64" i="278" s="1"/>
  <c r="FJ30" i="265"/>
  <c r="AK84" i="280"/>
  <c r="AK86" i="280" s="1"/>
  <c r="BE74" i="265"/>
  <c r="BF22" i="286"/>
  <c r="BF14" i="286" s="1"/>
  <c r="BF16" i="286" s="1"/>
  <c r="R94" i="280"/>
  <c r="R95" i="280" s="1"/>
  <c r="FK82" i="278" l="1"/>
  <c r="FK73" i="278" s="1"/>
  <c r="FJ69" i="265"/>
  <c r="FJ64" i="265"/>
  <c r="FK61" i="278"/>
  <c r="AK54" i="280"/>
  <c r="AK55" i="280" s="1"/>
  <c r="AK59" i="280" s="1"/>
  <c r="AK60" i="280" s="1"/>
  <c r="AK71" i="288"/>
  <c r="AK87" i="280"/>
  <c r="AK35" i="282"/>
  <c r="BF31" i="288"/>
  <c r="BF15" i="288"/>
  <c r="BF24" i="286"/>
  <c r="BF25" i="286" s="1"/>
  <c r="BF17" i="286"/>
  <c r="BF49" i="265" s="1"/>
  <c r="R97" i="280"/>
  <c r="R98" i="280" s="1"/>
  <c r="R100" i="280"/>
  <c r="R101" i="280" s="1"/>
  <c r="FK52" i="278" l="1"/>
  <c r="FK55" i="278" s="1"/>
  <c r="FK76" i="278"/>
  <c r="FK77" i="278" s="1"/>
  <c r="FK31" i="265" s="1"/>
  <c r="AK35" i="265"/>
  <c r="AK16" i="265"/>
  <c r="AK71" i="280"/>
  <c r="AK72" i="280" s="1"/>
  <c r="AK61" i="280"/>
  <c r="AK36" i="265" s="1"/>
  <c r="AK70" i="288"/>
  <c r="AK72" i="288" s="1"/>
  <c r="AK75" i="288" s="1"/>
  <c r="BF74" i="265"/>
  <c r="BG22" i="286"/>
  <c r="BG14" i="286" s="1"/>
  <c r="BG16" i="286" s="1"/>
  <c r="R115" i="280"/>
  <c r="R117" i="280" s="1"/>
  <c r="R126" i="280"/>
  <c r="R44" i="265"/>
  <c r="R141" i="280"/>
  <c r="FK84" i="278" l="1"/>
  <c r="FK85" i="278" s="1"/>
  <c r="FK63" i="278"/>
  <c r="FK64" i="278" s="1"/>
  <c r="FK30" i="265"/>
  <c r="AK70" i="265"/>
  <c r="AL69" i="280"/>
  <c r="BG17" i="286"/>
  <c r="BG49" i="265" s="1"/>
  <c r="BG31" i="288"/>
  <c r="BG15" i="288"/>
  <c r="BG24" i="286"/>
  <c r="BG25" i="286" s="1"/>
  <c r="R122" i="280"/>
  <c r="R123" i="280" s="1"/>
  <c r="R142" i="280" s="1"/>
  <c r="R127" i="280"/>
  <c r="R128" i="280" s="1"/>
  <c r="R131" i="280" s="1"/>
  <c r="R133" i="280" s="1"/>
  <c r="R118" i="280"/>
  <c r="R45" i="265" s="1"/>
  <c r="FL82" i="278" l="1"/>
  <c r="FL73" i="278" s="1"/>
  <c r="FK69" i="265"/>
  <c r="FK64" i="265"/>
  <c r="FL61" i="278"/>
  <c r="AL84" i="280"/>
  <c r="AL86" i="280" s="1"/>
  <c r="BG74" i="265"/>
  <c r="BH22" i="286"/>
  <c r="BH14" i="286" s="1"/>
  <c r="BH16" i="286" s="1"/>
  <c r="R143" i="280"/>
  <c r="R144" i="280" s="1"/>
  <c r="R134" i="280"/>
  <c r="R46" i="265" s="1"/>
  <c r="R47" i="265" s="1"/>
  <c r="R50" i="265" s="1"/>
  <c r="FL52" i="278" l="1"/>
  <c r="FL55" i="278" s="1"/>
  <c r="FL76" i="278"/>
  <c r="FL77" i="278" s="1"/>
  <c r="FL31" i="265" s="1"/>
  <c r="AL54" i="280"/>
  <c r="AL55" i="280" s="1"/>
  <c r="AL59" i="280" s="1"/>
  <c r="AL60" i="280" s="1"/>
  <c r="AL87" i="280"/>
  <c r="AL71" i="288"/>
  <c r="AL35" i="282"/>
  <c r="BH24" i="286"/>
  <c r="BH25" i="286" s="1"/>
  <c r="BH17" i="286"/>
  <c r="BH49" i="265" s="1"/>
  <c r="BH31" i="288"/>
  <c r="BH15" i="288"/>
  <c r="R46" i="286"/>
  <c r="R57" i="286"/>
  <c r="R58" i="286" s="1"/>
  <c r="R61" i="286" s="1"/>
  <c r="R62" i="286" s="1"/>
  <c r="R72" i="265"/>
  <c r="S140" i="280"/>
  <c r="FL84" i="278" l="1"/>
  <c r="FL85" i="278" s="1"/>
  <c r="FL63" i="278"/>
  <c r="FL64" i="278" s="1"/>
  <c r="FL30" i="265"/>
  <c r="AL35" i="265"/>
  <c r="AL16" i="265"/>
  <c r="AL70" i="288"/>
  <c r="AL72" i="288" s="1"/>
  <c r="AL75" i="288" s="1"/>
  <c r="AL61" i="280"/>
  <c r="AL36" i="265" s="1"/>
  <c r="AL71" i="280"/>
  <c r="AL72" i="280" s="1"/>
  <c r="BH74" i="265"/>
  <c r="W74" i="277" s="1"/>
  <c r="BI22" i="286"/>
  <c r="BI14" i="286" s="1"/>
  <c r="BI16" i="286" s="1"/>
  <c r="S110" i="280"/>
  <c r="S111" i="280" s="1"/>
  <c r="S132" i="280"/>
  <c r="R63" i="286"/>
  <c r="R47" i="286"/>
  <c r="R48" i="286" s="1"/>
  <c r="R36" i="286"/>
  <c r="R37" i="286" s="1"/>
  <c r="R30" i="288"/>
  <c r="R32" i="288" s="1"/>
  <c r="R14" i="288"/>
  <c r="R16" i="288" s="1"/>
  <c r="R19" i="288" s="1"/>
  <c r="FM82" i="278" l="1"/>
  <c r="FM73" i="278" s="1"/>
  <c r="FL69" i="265"/>
  <c r="AX69" i="277" s="1"/>
  <c r="FL64" i="265"/>
  <c r="AX64" i="277" s="1"/>
  <c r="FM61" i="278"/>
  <c r="AM69" i="280"/>
  <c r="AL70" i="265"/>
  <c r="BI17" i="286"/>
  <c r="BI49" i="265" s="1"/>
  <c r="BI24" i="286"/>
  <c r="BI25" i="286" s="1"/>
  <c r="BI31" i="288"/>
  <c r="BI15" i="288"/>
  <c r="R63" i="265"/>
  <c r="R65" i="265" s="1"/>
  <c r="R67" i="265" s="1"/>
  <c r="R81" i="265" s="1"/>
  <c r="S45" i="286"/>
  <c r="R75" i="265"/>
  <c r="R76" i="265" s="1"/>
  <c r="R82" i="265" s="1"/>
  <c r="S34" i="286"/>
  <c r="R24" i="265"/>
  <c r="R52" i="265"/>
  <c r="R60" i="288"/>
  <c r="R62" i="288" s="1"/>
  <c r="R65" i="288" s="1"/>
  <c r="R39" i="288"/>
  <c r="R40" i="288" s="1"/>
  <c r="S36" i="282"/>
  <c r="S38" i="282" s="1"/>
  <c r="S44" i="282" s="1"/>
  <c r="S45" i="282" s="1"/>
  <c r="S116" i="280"/>
  <c r="S112" i="280"/>
  <c r="S18" i="265" s="1"/>
  <c r="S121" i="280"/>
  <c r="FM76" i="278" l="1"/>
  <c r="FM77" i="278" s="1"/>
  <c r="FM31" i="265" s="1"/>
  <c r="FM52" i="278"/>
  <c r="FM55" i="278" s="1"/>
  <c r="AM84" i="280"/>
  <c r="AM86" i="280" s="1"/>
  <c r="BJ22" i="286"/>
  <c r="BJ14" i="286" s="1"/>
  <c r="BJ16" i="286" s="1"/>
  <c r="BI74" i="265"/>
  <c r="R53" i="265"/>
  <c r="S52" i="286"/>
  <c r="S56" i="286"/>
  <c r="S93" i="280"/>
  <c r="S19" i="265"/>
  <c r="S47" i="282"/>
  <c r="S48" i="282" s="1"/>
  <c r="S50" i="282"/>
  <c r="S51" i="282" s="1"/>
  <c r="S76" i="282" s="1"/>
  <c r="R43" i="288"/>
  <c r="R25" i="265"/>
  <c r="R83" i="265"/>
  <c r="R84" i="265"/>
  <c r="FM84" i="278" l="1"/>
  <c r="FM85" i="278" s="1"/>
  <c r="FM63" i="278"/>
  <c r="FM64" i="278" s="1"/>
  <c r="FM30" i="265"/>
  <c r="AM54" i="280"/>
  <c r="AM55" i="280" s="1"/>
  <c r="AM59" i="280" s="1"/>
  <c r="AM60" i="280" s="1"/>
  <c r="AM87" i="280"/>
  <c r="AM71" i="288"/>
  <c r="AM35" i="282"/>
  <c r="BJ31" i="288"/>
  <c r="BJ15" i="288"/>
  <c r="BJ24" i="286"/>
  <c r="BJ25" i="286" s="1"/>
  <c r="BJ17" i="286"/>
  <c r="BJ49" i="265" s="1"/>
  <c r="S53" i="282"/>
  <c r="S55" i="282" s="1"/>
  <c r="S57" i="282"/>
  <c r="S67" i="282"/>
  <c r="S11" i="282"/>
  <c r="S12" i="282" s="1"/>
  <c r="FN82" i="278" l="1"/>
  <c r="FN73" i="278" s="1"/>
  <c r="FM69" i="265"/>
  <c r="FM64" i="265"/>
  <c r="FN61" i="278"/>
  <c r="AM35" i="265"/>
  <c r="AM16" i="265"/>
  <c r="AM70" i="288"/>
  <c r="AM72" i="288" s="1"/>
  <c r="AM75" i="288" s="1"/>
  <c r="AM61" i="280"/>
  <c r="AM36" i="265" s="1"/>
  <c r="AM71" i="280"/>
  <c r="AM72" i="280" s="1"/>
  <c r="BJ74" i="265"/>
  <c r="BK22" i="286"/>
  <c r="BK14" i="286" s="1"/>
  <c r="BK16" i="286" s="1"/>
  <c r="S87" i="282"/>
  <c r="S13" i="282"/>
  <c r="S21" i="265" s="1"/>
  <c r="S77" i="282"/>
  <c r="S78" i="282" s="1"/>
  <c r="T75" i="282" s="1"/>
  <c r="S58" i="282"/>
  <c r="S59" i="282" s="1"/>
  <c r="S62" i="282" s="1"/>
  <c r="S63" i="282" s="1"/>
  <c r="FN52" i="278" l="1"/>
  <c r="FN55" i="278" s="1"/>
  <c r="FN76" i="278"/>
  <c r="FN77" i="278" s="1"/>
  <c r="FN31" i="265" s="1"/>
  <c r="AN69" i="280"/>
  <c r="AM70" i="265"/>
  <c r="BK31" i="288"/>
  <c r="BK24" i="286"/>
  <c r="BK25" i="286" s="1"/>
  <c r="BK17" i="286"/>
  <c r="BK49" i="265" s="1"/>
  <c r="BK15" i="288"/>
  <c r="S66" i="282"/>
  <c r="S88" i="282"/>
  <c r="S89" i="282" s="1"/>
  <c r="S64" i="282"/>
  <c r="S32" i="265" s="1"/>
  <c r="T54" i="282"/>
  <c r="S22" i="265"/>
  <c r="FN84" i="278" l="1"/>
  <c r="FN85" i="278" s="1"/>
  <c r="FN30" i="265"/>
  <c r="FN63" i="278"/>
  <c r="FN64" i="278" s="1"/>
  <c r="AN84" i="280"/>
  <c r="AN86" i="280" s="1"/>
  <c r="BK74" i="265"/>
  <c r="BL22" i="286"/>
  <c r="BL14" i="286" s="1"/>
  <c r="BL16" i="286" s="1"/>
  <c r="S73" i="265"/>
  <c r="T86" i="282"/>
  <c r="S35" i="286"/>
  <c r="S53" i="286"/>
  <c r="S54" i="286" s="1"/>
  <c r="S60" i="286" s="1"/>
  <c r="S33" i="265"/>
  <c r="FO82" i="278" l="1"/>
  <c r="FO73" i="278" s="1"/>
  <c r="FN69" i="265"/>
  <c r="FN64" i="265"/>
  <c r="FO61" i="278"/>
  <c r="AN54" i="280"/>
  <c r="AN55" i="280" s="1"/>
  <c r="AN59" i="280" s="1"/>
  <c r="AN60" i="280" s="1"/>
  <c r="AN71" i="288"/>
  <c r="AN35" i="282"/>
  <c r="AN87" i="280"/>
  <c r="BL17" i="286"/>
  <c r="BL49" i="265" s="1"/>
  <c r="BL24" i="286"/>
  <c r="BL25" i="286" s="1"/>
  <c r="BL31" i="288"/>
  <c r="BL15" i="288"/>
  <c r="S11" i="280"/>
  <c r="S13" i="280" s="1"/>
  <c r="S74" i="288"/>
  <c r="S77" i="288" s="1"/>
  <c r="S79" i="288" s="1"/>
  <c r="S37" i="265"/>
  <c r="S42" i="265" s="1"/>
  <c r="FO52" i="278" l="1"/>
  <c r="FO55" i="278" s="1"/>
  <c r="FO76" i="278"/>
  <c r="FO77" i="278" s="1"/>
  <c r="FO31" i="265" s="1"/>
  <c r="AN35" i="265"/>
  <c r="AN16" i="265"/>
  <c r="AN71" i="280"/>
  <c r="AN72" i="280" s="1"/>
  <c r="AN61" i="280"/>
  <c r="AN36" i="265" s="1"/>
  <c r="AN70" i="288"/>
  <c r="AN72" i="288" s="1"/>
  <c r="AN75" i="288" s="1"/>
  <c r="BL74" i="265"/>
  <c r="X74" i="277" s="1"/>
  <c r="BM22" i="286"/>
  <c r="BM14" i="286" s="1"/>
  <c r="BM16" i="286" s="1"/>
  <c r="S94" i="280"/>
  <c r="S95" i="280" s="1"/>
  <c r="FO84" i="278" l="1"/>
  <c r="FO85" i="278" s="1"/>
  <c r="FO30" i="265"/>
  <c r="FO63" i="278"/>
  <c r="FO64" i="278" s="1"/>
  <c r="AO69" i="280"/>
  <c r="AN70" i="265"/>
  <c r="R70" i="277" s="1"/>
  <c r="BM31" i="288"/>
  <c r="BM15" i="288"/>
  <c r="BM17" i="286"/>
  <c r="BM49" i="265" s="1"/>
  <c r="BM24" i="286"/>
  <c r="BM25" i="286" s="1"/>
  <c r="S97" i="280"/>
  <c r="S98" i="280" s="1"/>
  <c r="S100" i="280"/>
  <c r="S101" i="280" s="1"/>
  <c r="FP82" i="278" l="1"/>
  <c r="FP73" i="278" s="1"/>
  <c r="FO69" i="265"/>
  <c r="FO64" i="265"/>
  <c r="FP61" i="278"/>
  <c r="AO84" i="280"/>
  <c r="AO86" i="280" s="1"/>
  <c r="BM74" i="265"/>
  <c r="BN22" i="286"/>
  <c r="BN14" i="286" s="1"/>
  <c r="BN16" i="286" s="1"/>
  <c r="S141" i="280"/>
  <c r="S44" i="265"/>
  <c r="S115" i="280"/>
  <c r="S117" i="280" s="1"/>
  <c r="S126" i="280"/>
  <c r="FP52" i="278" l="1"/>
  <c r="FP55" i="278" s="1"/>
  <c r="FP76" i="278"/>
  <c r="FP77" i="278" s="1"/>
  <c r="FP31" i="265" s="1"/>
  <c r="AO54" i="280"/>
  <c r="AO55" i="280" s="1"/>
  <c r="AO59" i="280" s="1"/>
  <c r="AO60" i="280" s="1"/>
  <c r="AO87" i="280"/>
  <c r="AO71" i="288"/>
  <c r="AO35" i="282"/>
  <c r="BN31" i="288"/>
  <c r="BN24" i="286"/>
  <c r="BN25" i="286" s="1"/>
  <c r="BN17" i="286"/>
  <c r="BN49" i="265" s="1"/>
  <c r="BN15" i="288"/>
  <c r="S127" i="280"/>
  <c r="S128" i="280" s="1"/>
  <c r="S131" i="280" s="1"/>
  <c r="S133" i="280" s="1"/>
  <c r="S122" i="280"/>
  <c r="S123" i="280" s="1"/>
  <c r="S142" i="280" s="1"/>
  <c r="S118" i="280"/>
  <c r="S45" i="265" s="1"/>
  <c r="FP84" i="278" l="1"/>
  <c r="FP85" i="278" s="1"/>
  <c r="FP63" i="278"/>
  <c r="FP64" i="278" s="1"/>
  <c r="FP30" i="265"/>
  <c r="AO16" i="265"/>
  <c r="AO35" i="265"/>
  <c r="AO70" i="288"/>
  <c r="AO72" i="288" s="1"/>
  <c r="AO75" i="288" s="1"/>
  <c r="AO71" i="280"/>
  <c r="AO72" i="280" s="1"/>
  <c r="AO61" i="280"/>
  <c r="AO36" i="265" s="1"/>
  <c r="BN74" i="265"/>
  <c r="BO22" i="286"/>
  <c r="BO14" i="286" s="1"/>
  <c r="BO16" i="286" s="1"/>
  <c r="S143" i="280"/>
  <c r="S144" i="280" s="1"/>
  <c r="S134" i="280"/>
  <c r="S46" i="265" s="1"/>
  <c r="FQ82" i="278" l="1"/>
  <c r="FQ73" i="278" s="1"/>
  <c r="FP69" i="265"/>
  <c r="AY69" i="277" s="1"/>
  <c r="FP64" i="265"/>
  <c r="AY64" i="277" s="1"/>
  <c r="FQ61" i="278"/>
  <c r="AP69" i="280"/>
  <c r="AO70" i="265"/>
  <c r="BO31" i="288"/>
  <c r="BO15" i="288"/>
  <c r="BO17" i="286"/>
  <c r="BO49" i="265" s="1"/>
  <c r="BO24" i="286"/>
  <c r="BO25" i="286" s="1"/>
  <c r="S47" i="265"/>
  <c r="S50" i="265" s="1"/>
  <c r="S72" i="265"/>
  <c r="T140" i="280"/>
  <c r="FQ52" i="278" l="1"/>
  <c r="FQ55" i="278" s="1"/>
  <c r="FQ76" i="278"/>
  <c r="FQ77" i="278" s="1"/>
  <c r="FQ31" i="265" s="1"/>
  <c r="AP84" i="280"/>
  <c r="AP86" i="280" s="1"/>
  <c r="BP22" i="286"/>
  <c r="BP14" i="286" s="1"/>
  <c r="BP16" i="286" s="1"/>
  <c r="BO74" i="265"/>
  <c r="T132" i="280"/>
  <c r="T110" i="280"/>
  <c r="T111" i="280" s="1"/>
  <c r="S57" i="286"/>
  <c r="S58" i="286" s="1"/>
  <c r="S61" i="286" s="1"/>
  <c r="S62" i="286" s="1"/>
  <c r="S46" i="286"/>
  <c r="FQ84" i="278" l="1"/>
  <c r="FQ85" i="278" s="1"/>
  <c r="FQ30" i="265"/>
  <c r="FQ63" i="278"/>
  <c r="FQ64" i="278" s="1"/>
  <c r="AP54" i="280"/>
  <c r="AP55" i="280" s="1"/>
  <c r="AP59" i="280" s="1"/>
  <c r="AP60" i="280" s="1"/>
  <c r="AP71" i="288"/>
  <c r="AP35" i="282"/>
  <c r="AP87" i="280"/>
  <c r="BP17" i="286"/>
  <c r="BP49" i="265" s="1"/>
  <c r="BP24" i="286"/>
  <c r="BP25" i="286" s="1"/>
  <c r="BP15" i="288"/>
  <c r="BP31" i="288"/>
  <c r="T116" i="280"/>
  <c r="T36" i="282"/>
  <c r="T38" i="282" s="1"/>
  <c r="T44" i="282" s="1"/>
  <c r="T45" i="282" s="1"/>
  <c r="T112" i="280"/>
  <c r="T18" i="265" s="1"/>
  <c r="T121" i="280"/>
  <c r="S36" i="286"/>
  <c r="S37" i="286" s="1"/>
  <c r="S47" i="286"/>
  <c r="S48" i="286" s="1"/>
  <c r="S14" i="288"/>
  <c r="S16" i="288" s="1"/>
  <c r="S19" i="288" s="1"/>
  <c r="S30" i="288"/>
  <c r="S32" i="288" s="1"/>
  <c r="S63" i="286"/>
  <c r="FR82" i="278" l="1"/>
  <c r="FR73" i="278" s="1"/>
  <c r="FQ69" i="265"/>
  <c r="FQ64" i="265"/>
  <c r="FR61" i="278"/>
  <c r="AP35" i="265"/>
  <c r="AP16" i="265"/>
  <c r="AP70" i="288"/>
  <c r="AP72" i="288" s="1"/>
  <c r="AP75" i="288" s="1"/>
  <c r="AP61" i="280"/>
  <c r="AP36" i="265" s="1"/>
  <c r="AP71" i="280"/>
  <c r="AP72" i="280" s="1"/>
  <c r="BP74" i="265"/>
  <c r="Y74" i="277" s="1"/>
  <c r="BQ22" i="286"/>
  <c r="BQ14" i="286" s="1"/>
  <c r="BQ16" i="286" s="1"/>
  <c r="S63" i="265"/>
  <c r="S65" i="265" s="1"/>
  <c r="S67" i="265" s="1"/>
  <c r="S81" i="265" s="1"/>
  <c r="T45" i="286"/>
  <c r="S39" i="288"/>
  <c r="S40" i="288" s="1"/>
  <c r="S43" i="288" s="1"/>
  <c r="S60" i="288"/>
  <c r="S62" i="288" s="1"/>
  <c r="S65" i="288" s="1"/>
  <c r="T19" i="265"/>
  <c r="L18" i="277"/>
  <c r="S52" i="265"/>
  <c r="S24" i="265"/>
  <c r="S75" i="265"/>
  <c r="S76" i="265" s="1"/>
  <c r="S82" i="265" s="1"/>
  <c r="T34" i="286"/>
  <c r="T47" i="282"/>
  <c r="T48" i="282" s="1"/>
  <c r="T50" i="282"/>
  <c r="T51" i="282" s="1"/>
  <c r="T76" i="282" s="1"/>
  <c r="FR76" i="278" l="1"/>
  <c r="FR77" i="278" s="1"/>
  <c r="FR31" i="265" s="1"/>
  <c r="FR52" i="278"/>
  <c r="FR55" i="278" s="1"/>
  <c r="AQ69" i="280"/>
  <c r="AP70" i="265"/>
  <c r="BQ15" i="288"/>
  <c r="BQ31" i="288"/>
  <c r="BQ17" i="286"/>
  <c r="BQ49" i="265" s="1"/>
  <c r="BQ24" i="286"/>
  <c r="BQ25" i="286" s="1"/>
  <c r="T57" i="282"/>
  <c r="T53" i="282"/>
  <c r="T55" i="282" s="1"/>
  <c r="T52" i="286"/>
  <c r="S25" i="265"/>
  <c r="L19" i="277"/>
  <c r="T93" i="280"/>
  <c r="T56" i="286"/>
  <c r="S53" i="265"/>
  <c r="T67" i="282"/>
  <c r="T11" i="282"/>
  <c r="T12" i="282" s="1"/>
  <c r="S84" i="265"/>
  <c r="S83" i="265"/>
  <c r="FR84" i="278" l="1"/>
  <c r="FR85" i="278" s="1"/>
  <c r="FR63" i="278"/>
  <c r="FR64" i="278" s="1"/>
  <c r="FR30" i="265"/>
  <c r="AQ84" i="280"/>
  <c r="AQ86" i="280" s="1"/>
  <c r="BQ74" i="265"/>
  <c r="BR22" i="286"/>
  <c r="BR14" i="286" s="1"/>
  <c r="BR16" i="286" s="1"/>
  <c r="T13" i="282"/>
  <c r="T21" i="265" s="1"/>
  <c r="T87" i="282"/>
  <c r="T77" i="282"/>
  <c r="T78" i="282" s="1"/>
  <c r="U75" i="282" s="1"/>
  <c r="T58" i="282"/>
  <c r="T59" i="282" s="1"/>
  <c r="T62" i="282" s="1"/>
  <c r="T63" i="282" s="1"/>
  <c r="FS82" i="278" l="1"/>
  <c r="FS73" i="278" s="1"/>
  <c r="FR69" i="265"/>
  <c r="FR64" i="265"/>
  <c r="FS61" i="278"/>
  <c r="AQ54" i="280"/>
  <c r="AQ55" i="280" s="1"/>
  <c r="AQ59" i="280" s="1"/>
  <c r="AQ60" i="280" s="1"/>
  <c r="AQ71" i="288"/>
  <c r="AQ35" i="282"/>
  <c r="AQ87" i="280"/>
  <c r="BR15" i="288"/>
  <c r="BR24" i="286"/>
  <c r="BR25" i="286" s="1"/>
  <c r="BR17" i="286"/>
  <c r="BR49" i="265" s="1"/>
  <c r="BR31" i="288"/>
  <c r="U54" i="282"/>
  <c r="T66" i="282"/>
  <c r="T88" i="282"/>
  <c r="T89" i="282" s="1"/>
  <c r="T64" i="282"/>
  <c r="T32" i="265" s="1"/>
  <c r="L21" i="277"/>
  <c r="T22" i="265"/>
  <c r="FS52" i="278" l="1"/>
  <c r="FS55" i="278" s="1"/>
  <c r="FS76" i="278"/>
  <c r="FS77" i="278" s="1"/>
  <c r="FS31" i="265" s="1"/>
  <c r="AQ35" i="265"/>
  <c r="AQ16" i="265"/>
  <c r="AQ70" i="288"/>
  <c r="AQ72" i="288" s="1"/>
  <c r="AQ75" i="288" s="1"/>
  <c r="AQ71" i="280"/>
  <c r="AQ72" i="280" s="1"/>
  <c r="AQ61" i="280"/>
  <c r="AQ36" i="265" s="1"/>
  <c r="BS22" i="286"/>
  <c r="BS14" i="286" s="1"/>
  <c r="BS16" i="286" s="1"/>
  <c r="BR74" i="265"/>
  <c r="T73" i="265"/>
  <c r="M73" i="277" s="1"/>
  <c r="U86" i="282"/>
  <c r="L22" i="277"/>
  <c r="T35" i="286"/>
  <c r="T53" i="286"/>
  <c r="T54" i="286" s="1"/>
  <c r="T60" i="286" s="1"/>
  <c r="T33" i="265"/>
  <c r="L32" i="277"/>
  <c r="FS84" i="278" l="1"/>
  <c r="FS85" i="278" s="1"/>
  <c r="FS63" i="278"/>
  <c r="FS64" i="278" s="1"/>
  <c r="FS30" i="265"/>
  <c r="AR69" i="280"/>
  <c r="AQ70" i="265"/>
  <c r="BS31" i="288"/>
  <c r="BS15" i="288"/>
  <c r="BS24" i="286"/>
  <c r="BS25" i="286" s="1"/>
  <c r="BS17" i="286"/>
  <c r="BS49" i="265" s="1"/>
  <c r="T11" i="280"/>
  <c r="T13" i="280" s="1"/>
  <c r="T74" i="288"/>
  <c r="T77" i="288" s="1"/>
  <c r="T79" i="288" s="1"/>
  <c r="T37" i="265"/>
  <c r="T42" i="265" s="1"/>
  <c r="L33" i="277"/>
  <c r="FT82" i="278" l="1"/>
  <c r="FT73" i="278" s="1"/>
  <c r="FS69" i="265"/>
  <c r="FS64" i="265"/>
  <c r="FT61" i="278"/>
  <c r="AR84" i="280"/>
  <c r="AR86" i="280" s="1"/>
  <c r="BT22" i="286"/>
  <c r="BT14" i="286" s="1"/>
  <c r="BT16" i="286" s="1"/>
  <c r="BS74" i="265"/>
  <c r="T94" i="280"/>
  <c r="T95" i="280" s="1"/>
  <c r="FT76" i="278" l="1"/>
  <c r="FT77" i="278" s="1"/>
  <c r="FT31" i="265" s="1"/>
  <c r="FT52" i="278"/>
  <c r="FT55" i="278" s="1"/>
  <c r="AR54" i="280"/>
  <c r="AR55" i="280" s="1"/>
  <c r="AR59" i="280" s="1"/>
  <c r="AR60" i="280" s="1"/>
  <c r="AR71" i="288"/>
  <c r="AR87" i="280"/>
  <c r="AR35" i="282"/>
  <c r="BT31" i="288"/>
  <c r="BT24" i="286"/>
  <c r="BT25" i="286" s="1"/>
  <c r="BT17" i="286"/>
  <c r="BT49" i="265" s="1"/>
  <c r="BT15" i="288"/>
  <c r="T97" i="280"/>
  <c r="T98" i="280" s="1"/>
  <c r="T100" i="280"/>
  <c r="T101" i="280" s="1"/>
  <c r="FT84" i="278" l="1"/>
  <c r="FT85" i="278" s="1"/>
  <c r="FT30" i="265"/>
  <c r="FT63" i="278"/>
  <c r="FT64" i="278" s="1"/>
  <c r="AR35" i="265"/>
  <c r="AR16" i="265"/>
  <c r="AR61" i="280"/>
  <c r="AR36" i="265" s="1"/>
  <c r="AR71" i="280"/>
  <c r="AR72" i="280" s="1"/>
  <c r="AR70" i="288"/>
  <c r="AR72" i="288" s="1"/>
  <c r="AR75" i="288" s="1"/>
  <c r="BU22" i="286"/>
  <c r="BU14" i="286" s="1"/>
  <c r="BU16" i="286" s="1"/>
  <c r="BT74" i="265"/>
  <c r="Z74" i="277" s="1"/>
  <c r="T126" i="280"/>
  <c r="T115" i="280"/>
  <c r="T117" i="280" s="1"/>
  <c r="T141" i="280"/>
  <c r="T44" i="265"/>
  <c r="FU82" i="278" l="1"/>
  <c r="FU73" i="278" s="1"/>
  <c r="FT69" i="265"/>
  <c r="AZ69" i="277" s="1"/>
  <c r="FT64" i="265"/>
  <c r="AZ64" i="277" s="1"/>
  <c r="FU61" i="278"/>
  <c r="AS69" i="280"/>
  <c r="AR70" i="265"/>
  <c r="S70" i="277" s="1"/>
  <c r="BU17" i="286"/>
  <c r="BU49" i="265" s="1"/>
  <c r="BU31" i="288"/>
  <c r="BU15" i="288"/>
  <c r="BU24" i="286"/>
  <c r="BU25" i="286" s="1"/>
  <c r="L43" i="277"/>
  <c r="T127" i="280"/>
  <c r="T128" i="280" s="1"/>
  <c r="T131" i="280" s="1"/>
  <c r="T133" i="280" s="1"/>
  <c r="T122" i="280"/>
  <c r="T123" i="280" s="1"/>
  <c r="T142" i="280" s="1"/>
  <c r="T118" i="280"/>
  <c r="T45" i="265" s="1"/>
  <c r="FU52" i="278" l="1"/>
  <c r="FU55" i="278" s="1"/>
  <c r="FU76" i="278"/>
  <c r="FU77" i="278" s="1"/>
  <c r="FU31" i="265" s="1"/>
  <c r="AS84" i="280"/>
  <c r="AS86" i="280" s="1"/>
  <c r="BV22" i="286"/>
  <c r="BV14" i="286" s="1"/>
  <c r="BV16" i="286" s="1"/>
  <c r="BU74" i="265"/>
  <c r="T143" i="280"/>
  <c r="T144" i="280" s="1"/>
  <c r="T134" i="280"/>
  <c r="T46" i="265" s="1"/>
  <c r="T47" i="265" s="1"/>
  <c r="T50" i="265" s="1"/>
  <c r="FU84" i="278" l="1"/>
  <c r="FU85" i="278" s="1"/>
  <c r="FU63" i="278"/>
  <c r="FU64" i="278" s="1"/>
  <c r="FU30" i="265"/>
  <c r="AS54" i="280"/>
  <c r="AS55" i="280" s="1"/>
  <c r="AS59" i="280" s="1"/>
  <c r="AS60" i="280" s="1"/>
  <c r="AS71" i="288"/>
  <c r="AS87" i="280"/>
  <c r="AS35" i="282"/>
  <c r="BV31" i="288"/>
  <c r="BV17" i="286"/>
  <c r="BV49" i="265" s="1"/>
  <c r="BV24" i="286"/>
  <c r="BV25" i="286" s="1"/>
  <c r="BV15" i="288"/>
  <c r="T46" i="286"/>
  <c r="T57" i="286"/>
  <c r="T58" i="286" s="1"/>
  <c r="T61" i="286" s="1"/>
  <c r="T62" i="286" s="1"/>
  <c r="T72" i="265"/>
  <c r="U140" i="280"/>
  <c r="FV82" i="278" l="1"/>
  <c r="FV73" i="278" s="1"/>
  <c r="FU69" i="265"/>
  <c r="FU64" i="265"/>
  <c r="FV61" i="278"/>
  <c r="AS16" i="265"/>
  <c r="AS35" i="265"/>
  <c r="AS71" i="280"/>
  <c r="AS72" i="280" s="1"/>
  <c r="AS61" i="280"/>
  <c r="AS36" i="265" s="1"/>
  <c r="AS70" i="288"/>
  <c r="AS72" i="288" s="1"/>
  <c r="AS75" i="288" s="1"/>
  <c r="BW22" i="286"/>
  <c r="BW14" i="286" s="1"/>
  <c r="BW16" i="286" s="1"/>
  <c r="BV74" i="265"/>
  <c r="U132" i="280"/>
  <c r="U110" i="280"/>
  <c r="U111" i="280" s="1"/>
  <c r="T36" i="286"/>
  <c r="T37" i="286" s="1"/>
  <c r="T47" i="286"/>
  <c r="T48" i="286" s="1"/>
  <c r="T14" i="288"/>
  <c r="T16" i="288" s="1"/>
  <c r="T19" i="288" s="1"/>
  <c r="T63" i="286"/>
  <c r="T30" i="288"/>
  <c r="T32" i="288" s="1"/>
  <c r="M72" i="277"/>
  <c r="FV52" i="278" l="1"/>
  <c r="FV55" i="278" s="1"/>
  <c r="FV76" i="278"/>
  <c r="FV77" i="278" s="1"/>
  <c r="FV31" i="265" s="1"/>
  <c r="AS70" i="265"/>
  <c r="AT69" i="280"/>
  <c r="BW17" i="286"/>
  <c r="BW49" i="265" s="1"/>
  <c r="BW31" i="288"/>
  <c r="BW24" i="286"/>
  <c r="BW25" i="286" s="1"/>
  <c r="BW15" i="288"/>
  <c r="T60" i="288"/>
  <c r="T62" i="288" s="1"/>
  <c r="T65" i="288" s="1"/>
  <c r="T39" i="288"/>
  <c r="T40" i="288" s="1"/>
  <c r="T43" i="288" s="1"/>
  <c r="T75" i="265"/>
  <c r="U34" i="286"/>
  <c r="U116" i="280"/>
  <c r="U36" i="282"/>
  <c r="U38" i="282" s="1"/>
  <c r="U44" i="282" s="1"/>
  <c r="U45" i="282" s="1"/>
  <c r="U112" i="280"/>
  <c r="U18" i="265" s="1"/>
  <c r="U121" i="280"/>
  <c r="T63" i="265"/>
  <c r="U45" i="286"/>
  <c r="T24" i="265"/>
  <c r="T52" i="265"/>
  <c r="FV84" i="278" l="1"/>
  <c r="FV85" i="278" s="1"/>
  <c r="FV30" i="265"/>
  <c r="FV63" i="278"/>
  <c r="FV64" i="278" s="1"/>
  <c r="AT84" i="280"/>
  <c r="AT86" i="280" s="1"/>
  <c r="BX22" i="286"/>
  <c r="BX14" i="286" s="1"/>
  <c r="BX16" i="286" s="1"/>
  <c r="BW74" i="265"/>
  <c r="L51" i="277"/>
  <c r="T53" i="265"/>
  <c r="U56" i="286"/>
  <c r="U93" i="280"/>
  <c r="U19" i="265"/>
  <c r="M75" i="277"/>
  <c r="M76" i="277" s="1"/>
  <c r="M82" i="277" s="1"/>
  <c r="T76" i="265"/>
  <c r="T82" i="265" s="1"/>
  <c r="L24" i="277"/>
  <c r="T25" i="265"/>
  <c r="T65" i="265"/>
  <c r="T67" i="265" s="1"/>
  <c r="T81" i="265" s="1"/>
  <c r="M63" i="277"/>
  <c r="M65" i="277" s="1"/>
  <c r="M67" i="277" s="1"/>
  <c r="M81" i="277" s="1"/>
  <c r="U47" i="282"/>
  <c r="U48" i="282" s="1"/>
  <c r="U50" i="282"/>
  <c r="U51" i="282" s="1"/>
  <c r="U76" i="282" s="1"/>
  <c r="U52" i="286"/>
  <c r="FW82" i="278" l="1"/>
  <c r="FW73" i="278" s="1"/>
  <c r="FV69" i="265"/>
  <c r="FV64" i="265"/>
  <c r="FW61" i="278"/>
  <c r="AT54" i="280"/>
  <c r="AT55" i="280" s="1"/>
  <c r="AT59" i="280" s="1"/>
  <c r="AT60" i="280" s="1"/>
  <c r="AT87" i="280"/>
  <c r="AT71" i="288"/>
  <c r="AT35" i="282"/>
  <c r="BX24" i="286"/>
  <c r="BX25" i="286" s="1"/>
  <c r="BX15" i="288"/>
  <c r="BX31" i="288"/>
  <c r="BX17" i="286"/>
  <c r="BX49" i="265" s="1"/>
  <c r="U57" i="282"/>
  <c r="U53" i="282"/>
  <c r="U55" i="282" s="1"/>
  <c r="T84" i="265"/>
  <c r="T83" i="265"/>
  <c r="L25" i="277"/>
  <c r="M84" i="277"/>
  <c r="M83" i="277"/>
  <c r="U11" i="282"/>
  <c r="U12" i="282" s="1"/>
  <c r="U67" i="282"/>
  <c r="FW52" i="278" l="1"/>
  <c r="FW55" i="278" s="1"/>
  <c r="FW76" i="278"/>
  <c r="FW77" i="278" s="1"/>
  <c r="FW31" i="265" s="1"/>
  <c r="AT16" i="265"/>
  <c r="AT35" i="265"/>
  <c r="AT71" i="280"/>
  <c r="AT72" i="280" s="1"/>
  <c r="AT61" i="280"/>
  <c r="AT36" i="265" s="1"/>
  <c r="AT70" i="288"/>
  <c r="AT72" i="288" s="1"/>
  <c r="AT75" i="288" s="1"/>
  <c r="BY22" i="286"/>
  <c r="BY14" i="286" s="1"/>
  <c r="BY16" i="286" s="1"/>
  <c r="BX74" i="265"/>
  <c r="AA74" i="277" s="1"/>
  <c r="U13" i="282"/>
  <c r="U21" i="265" s="1"/>
  <c r="U87" i="282"/>
  <c r="U58" i="282"/>
  <c r="U59" i="282" s="1"/>
  <c r="U62" i="282" s="1"/>
  <c r="U63" i="282" s="1"/>
  <c r="U77" i="282"/>
  <c r="U78" i="282" s="1"/>
  <c r="V75" i="282" s="1"/>
  <c r="FW84" i="278" l="1"/>
  <c r="FW85" i="278" s="1"/>
  <c r="FW63" i="278"/>
  <c r="FW64" i="278" s="1"/>
  <c r="FW30" i="265"/>
  <c r="AT70" i="265"/>
  <c r="AU69" i="280"/>
  <c r="BY17" i="286"/>
  <c r="BY49" i="265" s="1"/>
  <c r="BY31" i="288"/>
  <c r="BY24" i="286"/>
  <c r="BY25" i="286" s="1"/>
  <c r="BY15" i="288"/>
  <c r="U66" i="282"/>
  <c r="U88" i="282"/>
  <c r="U89" i="282" s="1"/>
  <c r="U64" i="282"/>
  <c r="U32" i="265" s="1"/>
  <c r="V54" i="282"/>
  <c r="U22" i="265"/>
  <c r="FX82" i="278" l="1"/>
  <c r="FX73" i="278" s="1"/>
  <c r="FW69" i="265"/>
  <c r="FW64" i="265"/>
  <c r="FX61" i="278"/>
  <c r="AU84" i="280"/>
  <c r="AU86" i="280" s="1"/>
  <c r="BZ22" i="286"/>
  <c r="BZ14" i="286" s="1"/>
  <c r="BZ16" i="286" s="1"/>
  <c r="BY74" i="265"/>
  <c r="U35" i="286"/>
  <c r="U53" i="286"/>
  <c r="U54" i="286" s="1"/>
  <c r="U60" i="286" s="1"/>
  <c r="U73" i="265"/>
  <c r="V86" i="282"/>
  <c r="U33" i="265"/>
  <c r="FX52" i="278" l="1"/>
  <c r="FX55" i="278" s="1"/>
  <c r="FX76" i="278"/>
  <c r="FX77" i="278" s="1"/>
  <c r="FX31" i="265" s="1"/>
  <c r="AU54" i="280"/>
  <c r="AU55" i="280" s="1"/>
  <c r="AU59" i="280" s="1"/>
  <c r="AU60" i="280" s="1"/>
  <c r="AU71" i="288"/>
  <c r="AU35" i="282"/>
  <c r="AU87" i="280"/>
  <c r="BZ17" i="286"/>
  <c r="BZ49" i="265" s="1"/>
  <c r="BZ15" i="288"/>
  <c r="BZ31" i="288"/>
  <c r="BZ24" i="286"/>
  <c r="BZ25" i="286" s="1"/>
  <c r="U11" i="280"/>
  <c r="U13" i="280" s="1"/>
  <c r="U37" i="265"/>
  <c r="U42" i="265" s="1"/>
  <c r="U74" i="288"/>
  <c r="U77" i="288" s="1"/>
  <c r="U79" i="288" s="1"/>
  <c r="FX84" i="278" l="1"/>
  <c r="FX85" i="278" s="1"/>
  <c r="FX30" i="265"/>
  <c r="FX63" i="278"/>
  <c r="FX64" i="278" s="1"/>
  <c r="AU16" i="265"/>
  <c r="AU35" i="265"/>
  <c r="AU70" i="288"/>
  <c r="AU72" i="288" s="1"/>
  <c r="AU75" i="288" s="1"/>
  <c r="AU61" i="280"/>
  <c r="AU36" i="265" s="1"/>
  <c r="AU71" i="280"/>
  <c r="AU72" i="280" s="1"/>
  <c r="BZ74" i="265"/>
  <c r="CA22" i="286"/>
  <c r="CA14" i="286" s="1"/>
  <c r="CA16" i="286" s="1"/>
  <c r="U94" i="280"/>
  <c r="U95" i="280" s="1"/>
  <c r="FY82" i="278" l="1"/>
  <c r="FY73" i="278" s="1"/>
  <c r="FX69" i="265"/>
  <c r="BA69" i="277" s="1"/>
  <c r="FX64" i="265"/>
  <c r="BA64" i="277" s="1"/>
  <c r="FY61" i="278"/>
  <c r="AU70" i="265"/>
  <c r="AV69" i="280"/>
  <c r="CA17" i="286"/>
  <c r="CA49" i="265" s="1"/>
  <c r="CA31" i="288"/>
  <c r="CA24" i="286"/>
  <c r="CA25" i="286" s="1"/>
  <c r="CA15" i="288"/>
  <c r="U97" i="280"/>
  <c r="U98" i="280" s="1"/>
  <c r="U100" i="280"/>
  <c r="U101" i="280" s="1"/>
  <c r="FY52" i="278" l="1"/>
  <c r="FY55" i="278" s="1"/>
  <c r="FY76" i="278"/>
  <c r="FY77" i="278" s="1"/>
  <c r="FY31" i="265" s="1"/>
  <c r="AV84" i="280"/>
  <c r="AV86" i="280" s="1"/>
  <c r="CA74" i="265"/>
  <c r="CB22" i="286"/>
  <c r="CB14" i="286" s="1"/>
  <c r="CB16" i="286" s="1"/>
  <c r="U141" i="280"/>
  <c r="U44" i="265"/>
  <c r="U126" i="280"/>
  <c r="U115" i="280"/>
  <c r="U117" i="280" s="1"/>
  <c r="FY84" i="278" l="1"/>
  <c r="FY85" i="278" s="1"/>
  <c r="FY63" i="278"/>
  <c r="FY64" i="278" s="1"/>
  <c r="FY30" i="265"/>
  <c r="AV54" i="280"/>
  <c r="AV55" i="280" s="1"/>
  <c r="AV59" i="280" s="1"/>
  <c r="AV60" i="280" s="1"/>
  <c r="AV35" i="282"/>
  <c r="AV71" i="288"/>
  <c r="AV87" i="280"/>
  <c r="CB17" i="286"/>
  <c r="CB49" i="265" s="1"/>
  <c r="CB31" i="288"/>
  <c r="CB24" i="286"/>
  <c r="CB25" i="286" s="1"/>
  <c r="CB15" i="288"/>
  <c r="U122" i="280"/>
  <c r="U123" i="280" s="1"/>
  <c r="U142" i="280" s="1"/>
  <c r="U127" i="280"/>
  <c r="U128" i="280" s="1"/>
  <c r="U131" i="280" s="1"/>
  <c r="U133" i="280" s="1"/>
  <c r="U118" i="280"/>
  <c r="U45" i="265" s="1"/>
  <c r="FZ82" i="278" l="1"/>
  <c r="FZ73" i="278" s="1"/>
  <c r="FY69" i="265"/>
  <c r="FY64" i="265"/>
  <c r="FZ61" i="278"/>
  <c r="AV35" i="265"/>
  <c r="AV16" i="265"/>
  <c r="AV71" i="280"/>
  <c r="AV72" i="280" s="1"/>
  <c r="AV70" i="288"/>
  <c r="AV72" i="288" s="1"/>
  <c r="AV75" i="288" s="1"/>
  <c r="AV61" i="280"/>
  <c r="AV36" i="265" s="1"/>
  <c r="CC22" i="286"/>
  <c r="CC14" i="286" s="1"/>
  <c r="CC16" i="286" s="1"/>
  <c r="CB74" i="265"/>
  <c r="AB74" i="277" s="1"/>
  <c r="U143" i="280"/>
  <c r="U144" i="280" s="1"/>
  <c r="U134" i="280"/>
  <c r="U46" i="265" s="1"/>
  <c r="FZ52" i="278" l="1"/>
  <c r="FZ55" i="278" s="1"/>
  <c r="FZ76" i="278"/>
  <c r="FZ77" i="278" s="1"/>
  <c r="FZ31" i="265" s="1"/>
  <c r="AV70" i="265"/>
  <c r="T70" i="277" s="1"/>
  <c r="AW69" i="280"/>
  <c r="CC17" i="286"/>
  <c r="CC49" i="265" s="1"/>
  <c r="CC31" i="288"/>
  <c r="CC24" i="286"/>
  <c r="CC25" i="286" s="1"/>
  <c r="CC15" i="288"/>
  <c r="U72" i="265"/>
  <c r="V140" i="280"/>
  <c r="U47" i="265"/>
  <c r="U50" i="265" s="1"/>
  <c r="FZ84" i="278" l="1"/>
  <c r="FZ85" i="278" s="1"/>
  <c r="FZ30" i="265"/>
  <c r="FZ63" i="278"/>
  <c r="FZ64" i="278" s="1"/>
  <c r="AW84" i="280"/>
  <c r="AW86" i="280" s="1"/>
  <c r="CC74" i="265"/>
  <c r="CD22" i="286"/>
  <c r="CD14" i="286" s="1"/>
  <c r="CD16" i="286" s="1"/>
  <c r="U46" i="286"/>
  <c r="U57" i="286"/>
  <c r="U58" i="286" s="1"/>
  <c r="U61" i="286" s="1"/>
  <c r="U62" i="286" s="1"/>
  <c r="V132" i="280"/>
  <c r="V110" i="280"/>
  <c r="V111" i="280" s="1"/>
  <c r="GA82" i="278" l="1"/>
  <c r="GA73" i="278" s="1"/>
  <c r="FZ69" i="265"/>
  <c r="FZ64" i="265"/>
  <c r="GA61" i="278"/>
  <c r="AW54" i="280"/>
  <c r="AW55" i="280" s="1"/>
  <c r="AW59" i="280" s="1"/>
  <c r="AW60" i="280" s="1"/>
  <c r="AW87" i="280"/>
  <c r="AW71" i="288"/>
  <c r="AW35" i="282"/>
  <c r="CD17" i="286"/>
  <c r="CD49" i="265" s="1"/>
  <c r="CD15" i="288"/>
  <c r="CD31" i="288"/>
  <c r="CD24" i="286"/>
  <c r="CD25" i="286" s="1"/>
  <c r="V116" i="280"/>
  <c r="V36" i="282"/>
  <c r="V38" i="282" s="1"/>
  <c r="V44" i="282" s="1"/>
  <c r="V45" i="282" s="1"/>
  <c r="V112" i="280"/>
  <c r="V18" i="265" s="1"/>
  <c r="V121" i="280"/>
  <c r="U36" i="286"/>
  <c r="U37" i="286" s="1"/>
  <c r="U47" i="286"/>
  <c r="U48" i="286" s="1"/>
  <c r="U30" i="288"/>
  <c r="U32" i="288" s="1"/>
  <c r="U63" i="286"/>
  <c r="U14" i="288"/>
  <c r="U16" i="288" s="1"/>
  <c r="U19" i="288" s="1"/>
  <c r="GA52" i="278" l="1"/>
  <c r="GA55" i="278" s="1"/>
  <c r="GA76" i="278"/>
  <c r="GA77" i="278" s="1"/>
  <c r="GA31" i="265" s="1"/>
  <c r="AW35" i="265"/>
  <c r="AW16" i="265"/>
  <c r="AW71" i="280"/>
  <c r="AW72" i="280" s="1"/>
  <c r="AW61" i="280"/>
  <c r="AW36" i="265" s="1"/>
  <c r="AW70" i="288"/>
  <c r="AW72" i="288" s="1"/>
  <c r="AW75" i="288" s="1"/>
  <c r="CD74" i="265"/>
  <c r="CE22" i="286"/>
  <c r="CE14" i="286" s="1"/>
  <c r="CE16" i="286" s="1"/>
  <c r="U63" i="265"/>
  <c r="U65" i="265" s="1"/>
  <c r="U67" i="265" s="1"/>
  <c r="U81" i="265" s="1"/>
  <c r="V45" i="286"/>
  <c r="V19" i="265"/>
  <c r="U52" i="265"/>
  <c r="U24" i="265"/>
  <c r="V47" i="282"/>
  <c r="V48" i="282" s="1"/>
  <c r="V50" i="282"/>
  <c r="V51" i="282" s="1"/>
  <c r="V76" i="282" s="1"/>
  <c r="U60" i="288"/>
  <c r="U62" i="288" s="1"/>
  <c r="U65" i="288" s="1"/>
  <c r="U39" i="288"/>
  <c r="U40" i="288" s="1"/>
  <c r="U43" i="288" s="1"/>
  <c r="U75" i="265"/>
  <c r="U76" i="265" s="1"/>
  <c r="U82" i="265" s="1"/>
  <c r="V34" i="286"/>
  <c r="GA84" i="278" l="1"/>
  <c r="GA85" i="278" s="1"/>
  <c r="GA30" i="265"/>
  <c r="GA63" i="278"/>
  <c r="GA64" i="278" s="1"/>
  <c r="AW70" i="265"/>
  <c r="AX69" i="280"/>
  <c r="CE31" i="288"/>
  <c r="CE17" i="286"/>
  <c r="CE49" i="265" s="1"/>
  <c r="CE15" i="288"/>
  <c r="CE24" i="286"/>
  <c r="CE25" i="286" s="1"/>
  <c r="U25" i="265"/>
  <c r="U53" i="265"/>
  <c r="V67" i="282"/>
  <c r="V11" i="282"/>
  <c r="V12" i="282" s="1"/>
  <c r="V93" i="280"/>
  <c r="V56" i="286"/>
  <c r="V52" i="286"/>
  <c r="V53" i="282"/>
  <c r="V55" i="282" s="1"/>
  <c r="V57" i="282"/>
  <c r="U83" i="265"/>
  <c r="U84" i="265"/>
  <c r="GB82" i="278" l="1"/>
  <c r="GB73" i="278" s="1"/>
  <c r="GA69" i="265"/>
  <c r="GA64" i="265"/>
  <c r="GB61" i="278"/>
  <c r="AX84" i="280"/>
  <c r="AX86" i="280" s="1"/>
  <c r="CF22" i="286"/>
  <c r="CF14" i="286" s="1"/>
  <c r="CF16" i="286" s="1"/>
  <c r="CE74" i="265"/>
  <c r="V87" i="282"/>
  <c r="V13" i="282"/>
  <c r="V21" i="265" s="1"/>
  <c r="V77" i="282"/>
  <c r="V78" i="282" s="1"/>
  <c r="W75" i="282" s="1"/>
  <c r="V58" i="282"/>
  <c r="V59" i="282" s="1"/>
  <c r="V62" i="282" s="1"/>
  <c r="V63" i="282" s="1"/>
  <c r="GB52" i="278" l="1"/>
  <c r="GB55" i="278" s="1"/>
  <c r="GB76" i="278"/>
  <c r="GB77" i="278" s="1"/>
  <c r="GB31" i="265" s="1"/>
  <c r="AX54" i="280"/>
  <c r="AX55" i="280" s="1"/>
  <c r="AX59" i="280" s="1"/>
  <c r="AX60" i="280" s="1"/>
  <c r="AX35" i="282"/>
  <c r="AX71" i="288"/>
  <c r="AX87" i="280"/>
  <c r="CF17" i="286"/>
  <c r="CF49" i="265" s="1"/>
  <c r="CF24" i="286"/>
  <c r="CF25" i="286" s="1"/>
  <c r="CF31" i="288"/>
  <c r="CF15" i="288"/>
  <c r="V66" i="282"/>
  <c r="V88" i="282"/>
  <c r="V64" i="282"/>
  <c r="V32" i="265" s="1"/>
  <c r="W54" i="282"/>
  <c r="V22" i="265"/>
  <c r="V89" i="282"/>
  <c r="GB84" i="278" l="1"/>
  <c r="GB85" i="278" s="1"/>
  <c r="GB63" i="278"/>
  <c r="GB64" i="278" s="1"/>
  <c r="GB30" i="265"/>
  <c r="AX16" i="265"/>
  <c r="AX35" i="265"/>
  <c r="AX61" i="280"/>
  <c r="AX36" i="265" s="1"/>
  <c r="AX70" i="288"/>
  <c r="AX72" i="288" s="1"/>
  <c r="AX75" i="288" s="1"/>
  <c r="AX71" i="280"/>
  <c r="AX72" i="280" s="1"/>
  <c r="CG22" i="286"/>
  <c r="CG14" i="286" s="1"/>
  <c r="CG16" i="286" s="1"/>
  <c r="CF74" i="265"/>
  <c r="AC74" i="277" s="1"/>
  <c r="V73" i="265"/>
  <c r="W86" i="282"/>
  <c r="V35" i="286"/>
  <c r="V53" i="286"/>
  <c r="V54" i="286" s="1"/>
  <c r="V60" i="286" s="1"/>
  <c r="V33" i="265"/>
  <c r="GC82" i="278" l="1"/>
  <c r="GC73" i="278" s="1"/>
  <c r="GB69" i="265"/>
  <c r="BB69" i="277" s="1"/>
  <c r="GB64" i="265"/>
  <c r="BB64" i="277" s="1"/>
  <c r="GC61" i="278"/>
  <c r="AY69" i="280"/>
  <c r="AX70" i="265"/>
  <c r="CG31" i="288"/>
  <c r="CG17" i="286"/>
  <c r="CG49" i="265" s="1"/>
  <c r="CG15" i="288"/>
  <c r="CG24" i="286"/>
  <c r="CG25" i="286" s="1"/>
  <c r="V11" i="280"/>
  <c r="V13" i="280" s="1"/>
  <c r="V37" i="265"/>
  <c r="V42" i="265" s="1"/>
  <c r="V74" i="288"/>
  <c r="V77" i="288" s="1"/>
  <c r="V79" i="288" s="1"/>
  <c r="GC52" i="278" l="1"/>
  <c r="GC55" i="278" s="1"/>
  <c r="GC76" i="278"/>
  <c r="GC77" i="278" s="1"/>
  <c r="GC31" i="265" s="1"/>
  <c r="AY84" i="280"/>
  <c r="AY86" i="280" s="1"/>
  <c r="CG74" i="265"/>
  <c r="CH22" i="286"/>
  <c r="CH14" i="286" s="1"/>
  <c r="CH16" i="286" s="1"/>
  <c r="V94" i="280"/>
  <c r="V95" i="280" s="1"/>
  <c r="GC84" i="278" l="1"/>
  <c r="GC85" i="278" s="1"/>
  <c r="GC63" i="278"/>
  <c r="GC64" i="278" s="1"/>
  <c r="GC30" i="265"/>
  <c r="AY54" i="280"/>
  <c r="AY55" i="280" s="1"/>
  <c r="AY59" i="280" s="1"/>
  <c r="AY60" i="280" s="1"/>
  <c r="AY71" i="288"/>
  <c r="AY35" i="282"/>
  <c r="AY87" i="280"/>
  <c r="CH24" i="286"/>
  <c r="CH25" i="286" s="1"/>
  <c r="CH31" i="288"/>
  <c r="CH15" i="288"/>
  <c r="CH17" i="286"/>
  <c r="CH49" i="265" s="1"/>
  <c r="V97" i="280"/>
  <c r="V98" i="280" s="1"/>
  <c r="V100" i="280"/>
  <c r="V101" i="280" s="1"/>
  <c r="GD82" i="278" l="1"/>
  <c r="GD73" i="278" s="1"/>
  <c r="GC69" i="265"/>
  <c r="GC64" i="265"/>
  <c r="GD61" i="278"/>
  <c r="AY35" i="265"/>
  <c r="AY16" i="265"/>
  <c r="AY71" i="280"/>
  <c r="AY72" i="280" s="1"/>
  <c r="AY61" i="280"/>
  <c r="AY36" i="265" s="1"/>
  <c r="AY70" i="288"/>
  <c r="AY72" i="288" s="1"/>
  <c r="AY75" i="288" s="1"/>
  <c r="CI22" i="286"/>
  <c r="CI14" i="286" s="1"/>
  <c r="CI16" i="286" s="1"/>
  <c r="CH74" i="265"/>
  <c r="V126" i="280"/>
  <c r="V115" i="280"/>
  <c r="V117" i="280" s="1"/>
  <c r="V44" i="265"/>
  <c r="V141" i="280"/>
  <c r="GD76" i="278" l="1"/>
  <c r="GD77" i="278" s="1"/>
  <c r="GD31" i="265" s="1"/>
  <c r="GD52" i="278"/>
  <c r="GD55" i="278" s="1"/>
  <c r="AZ69" i="280"/>
  <c r="AY70" i="265"/>
  <c r="CI24" i="286"/>
  <c r="CI25" i="286" s="1"/>
  <c r="CI15" i="288"/>
  <c r="CI31" i="288"/>
  <c r="CI17" i="286"/>
  <c r="CI49" i="265" s="1"/>
  <c r="V127" i="280"/>
  <c r="V128" i="280" s="1"/>
  <c r="V131" i="280" s="1"/>
  <c r="V133" i="280" s="1"/>
  <c r="V122" i="280"/>
  <c r="V123" i="280" s="1"/>
  <c r="V142" i="280" s="1"/>
  <c r="V118" i="280"/>
  <c r="V45" i="265" s="1"/>
  <c r="GD84" i="278" l="1"/>
  <c r="GD85" i="278" s="1"/>
  <c r="GD30" i="265"/>
  <c r="GD63" i="278"/>
  <c r="GD64" i="278" s="1"/>
  <c r="AZ84" i="280"/>
  <c r="AZ86" i="280" s="1"/>
  <c r="CJ22" i="286"/>
  <c r="CJ14" i="286" s="1"/>
  <c r="CJ16" i="286" s="1"/>
  <c r="CI74" i="265"/>
  <c r="V143" i="280"/>
  <c r="V144" i="280" s="1"/>
  <c r="V134" i="280"/>
  <c r="V46" i="265" s="1"/>
  <c r="V47" i="265" s="1"/>
  <c r="V50" i="265" s="1"/>
  <c r="GE82" i="278" l="1"/>
  <c r="GE73" i="278" s="1"/>
  <c r="GD69" i="265"/>
  <c r="GD64" i="265"/>
  <c r="GE61" i="278"/>
  <c r="AZ54" i="280"/>
  <c r="AZ55" i="280" s="1"/>
  <c r="AZ59" i="280" s="1"/>
  <c r="AZ60" i="280" s="1"/>
  <c r="AZ71" i="288"/>
  <c r="AZ87" i="280"/>
  <c r="AZ35" i="282"/>
  <c r="CJ24" i="286"/>
  <c r="CJ25" i="286" s="1"/>
  <c r="CJ15" i="288"/>
  <c r="CJ17" i="286"/>
  <c r="CJ49" i="265" s="1"/>
  <c r="CJ31" i="288"/>
  <c r="V46" i="286"/>
  <c r="V57" i="286"/>
  <c r="V58" i="286" s="1"/>
  <c r="V61" i="286" s="1"/>
  <c r="V62" i="286" s="1"/>
  <c r="V72" i="265"/>
  <c r="W140" i="280"/>
  <c r="GE52" i="278" l="1"/>
  <c r="GE55" i="278" s="1"/>
  <c r="GE76" i="278"/>
  <c r="GE77" i="278" s="1"/>
  <c r="GE31" i="265" s="1"/>
  <c r="AZ35" i="265"/>
  <c r="AZ16" i="265"/>
  <c r="AZ70" i="288"/>
  <c r="AZ72" i="288" s="1"/>
  <c r="AZ75" i="288" s="1"/>
  <c r="AZ61" i="280"/>
  <c r="AZ36" i="265" s="1"/>
  <c r="AZ71" i="280"/>
  <c r="AZ72" i="280" s="1"/>
  <c r="CJ74" i="265"/>
  <c r="AD74" i="277" s="1"/>
  <c r="CK22" i="286"/>
  <c r="CK14" i="286" s="1"/>
  <c r="CK16" i="286" s="1"/>
  <c r="W110" i="280"/>
  <c r="W111" i="280" s="1"/>
  <c r="W132" i="280"/>
  <c r="V36" i="286"/>
  <c r="V37" i="286" s="1"/>
  <c r="V47" i="286"/>
  <c r="V63" i="286"/>
  <c r="V30" i="288"/>
  <c r="V32" i="288" s="1"/>
  <c r="V14" i="288"/>
  <c r="V16" i="288" s="1"/>
  <c r="V19" i="288" s="1"/>
  <c r="V48" i="286"/>
  <c r="GE84" i="278" l="1"/>
  <c r="GE85" i="278" s="1"/>
  <c r="GE30" i="265"/>
  <c r="GE63" i="278"/>
  <c r="GE64" i="278" s="1"/>
  <c r="BA69" i="280"/>
  <c r="AZ70" i="265"/>
  <c r="U70" i="277" s="1"/>
  <c r="CK31" i="288"/>
  <c r="CK15" i="288"/>
  <c r="CK17" i="286"/>
  <c r="CK49" i="265" s="1"/>
  <c r="CK24" i="286"/>
  <c r="CK25" i="286" s="1"/>
  <c r="V63" i="265"/>
  <c r="V65" i="265" s="1"/>
  <c r="V67" i="265" s="1"/>
  <c r="V81" i="265" s="1"/>
  <c r="W45" i="286"/>
  <c r="V52" i="265"/>
  <c r="V24" i="265"/>
  <c r="V75" i="265"/>
  <c r="V76" i="265" s="1"/>
  <c r="V82" i="265" s="1"/>
  <c r="W34" i="286"/>
  <c r="W36" i="282"/>
  <c r="W38" i="282" s="1"/>
  <c r="W44" i="282" s="1"/>
  <c r="W45" i="282" s="1"/>
  <c r="W112" i="280"/>
  <c r="W18" i="265" s="1"/>
  <c r="W116" i="280"/>
  <c r="W121" i="280"/>
  <c r="V39" i="288"/>
  <c r="V40" i="288" s="1"/>
  <c r="V43" i="288" s="1"/>
  <c r="V60" i="288"/>
  <c r="V62" i="288" s="1"/>
  <c r="V65" i="288" s="1"/>
  <c r="GF82" i="278" l="1"/>
  <c r="GF73" i="278" s="1"/>
  <c r="GE69" i="265"/>
  <c r="GE64" i="265"/>
  <c r="GF61" i="278"/>
  <c r="BA84" i="280"/>
  <c r="BA86" i="280" s="1"/>
  <c r="CL22" i="286"/>
  <c r="CL14" i="286" s="1"/>
  <c r="CL16" i="286" s="1"/>
  <c r="CK74" i="265"/>
  <c r="W19" i="265"/>
  <c r="W52" i="286"/>
  <c r="V25" i="265"/>
  <c r="W56" i="286"/>
  <c r="W93" i="280"/>
  <c r="W47" i="282"/>
  <c r="W48" i="282" s="1"/>
  <c r="W50" i="282"/>
  <c r="W51" i="282" s="1"/>
  <c r="W76" i="282" s="1"/>
  <c r="V53" i="265"/>
  <c r="V84" i="265"/>
  <c r="V83" i="265"/>
  <c r="GF76" i="278" l="1"/>
  <c r="GF77" i="278" s="1"/>
  <c r="GF31" i="265" s="1"/>
  <c r="GF52" i="278"/>
  <c r="GF55" i="278" s="1"/>
  <c r="BA54" i="280"/>
  <c r="BA55" i="280" s="1"/>
  <c r="BA59" i="280" s="1"/>
  <c r="BA60" i="280" s="1"/>
  <c r="BA71" i="288"/>
  <c r="BA35" i="282"/>
  <c r="BA87" i="280"/>
  <c r="CL17" i="286"/>
  <c r="CL49" i="265" s="1"/>
  <c r="CL31" i="288"/>
  <c r="CL15" i="288"/>
  <c r="CL24" i="286"/>
  <c r="CL25" i="286" s="1"/>
  <c r="W53" i="282"/>
  <c r="W55" i="282" s="1"/>
  <c r="W57" i="282"/>
  <c r="W67" i="282"/>
  <c r="W11" i="282"/>
  <c r="W12" i="282" s="1"/>
  <c r="GF84" i="278" l="1"/>
  <c r="GF85" i="278" s="1"/>
  <c r="GF63" i="278"/>
  <c r="GF64" i="278" s="1"/>
  <c r="GF30" i="265"/>
  <c r="BA35" i="265"/>
  <c r="BA16" i="265"/>
  <c r="BA70" i="288"/>
  <c r="BA72" i="288" s="1"/>
  <c r="BA75" i="288" s="1"/>
  <c r="BA61" i="280"/>
  <c r="BA36" i="265" s="1"/>
  <c r="BA71" i="280"/>
  <c r="BA72" i="280" s="1"/>
  <c r="CM22" i="286"/>
  <c r="CM14" i="286" s="1"/>
  <c r="CM16" i="286" s="1"/>
  <c r="CL74" i="265"/>
  <c r="W77" i="282"/>
  <c r="W78" i="282" s="1"/>
  <c r="X75" i="282" s="1"/>
  <c r="W58" i="282"/>
  <c r="W59" i="282" s="1"/>
  <c r="W62" i="282" s="1"/>
  <c r="W63" i="282" s="1"/>
  <c r="W87" i="282"/>
  <c r="W13" i="282"/>
  <c r="W21" i="265" s="1"/>
  <c r="GG82" i="278" l="1"/>
  <c r="GG73" i="278" s="1"/>
  <c r="GF69" i="265"/>
  <c r="BC69" i="277" s="1"/>
  <c r="GF64" i="265"/>
  <c r="BC64" i="277" s="1"/>
  <c r="GG61" i="278"/>
  <c r="BB69" i="280"/>
  <c r="BA70" i="265"/>
  <c r="CM17" i="286"/>
  <c r="CM49" i="265" s="1"/>
  <c r="CM24" i="286"/>
  <c r="CM25" i="286" s="1"/>
  <c r="CM15" i="288"/>
  <c r="CM31" i="288"/>
  <c r="W22" i="265"/>
  <c r="W88" i="282"/>
  <c r="W89" i="282" s="1"/>
  <c r="W66" i="282"/>
  <c r="W64" i="282"/>
  <c r="W32" i="265" s="1"/>
  <c r="X54" i="282"/>
  <c r="GG52" i="278" l="1"/>
  <c r="GG55" i="278" s="1"/>
  <c r="GG76" i="278"/>
  <c r="GG77" i="278" s="1"/>
  <c r="GG31" i="265" s="1"/>
  <c r="BB84" i="280"/>
  <c r="BB86" i="280" s="1"/>
  <c r="CN22" i="286"/>
  <c r="CN14" i="286" s="1"/>
  <c r="CN16" i="286" s="1"/>
  <c r="CM74" i="265"/>
  <c r="W73" i="265"/>
  <c r="X86" i="282"/>
  <c r="W33" i="265"/>
  <c r="W35" i="286"/>
  <c r="W53" i="286"/>
  <c r="W54" i="286" s="1"/>
  <c r="W60" i="286" s="1"/>
  <c r="GG84" i="278" l="1"/>
  <c r="GG85" i="278" s="1"/>
  <c r="GG30" i="265"/>
  <c r="GG63" i="278"/>
  <c r="GG64" i="278" s="1"/>
  <c r="BB54" i="280"/>
  <c r="BB55" i="280" s="1"/>
  <c r="BB59" i="280" s="1"/>
  <c r="BB60" i="280" s="1"/>
  <c r="BB87" i="280"/>
  <c r="BB35" i="282"/>
  <c r="BB71" i="288"/>
  <c r="CN31" i="288"/>
  <c r="CN15" i="288"/>
  <c r="CN24" i="286"/>
  <c r="CN25" i="286" s="1"/>
  <c r="CN17" i="286"/>
  <c r="CN49" i="265" s="1"/>
  <c r="W11" i="280"/>
  <c r="W13" i="280" s="1"/>
  <c r="W37" i="265"/>
  <c r="W42" i="265" s="1"/>
  <c r="W74" i="288"/>
  <c r="W77" i="288" s="1"/>
  <c r="W79" i="288" s="1"/>
  <c r="GH82" i="278" l="1"/>
  <c r="GH73" i="278" s="1"/>
  <c r="GG69" i="265"/>
  <c r="GG64" i="265"/>
  <c r="GH61" i="278"/>
  <c r="BB16" i="265"/>
  <c r="BB35" i="265"/>
  <c r="BB71" i="280"/>
  <c r="BB72" i="280" s="1"/>
  <c r="BB70" i="288"/>
  <c r="BB72" i="288" s="1"/>
  <c r="BB75" i="288" s="1"/>
  <c r="BB61" i="280"/>
  <c r="BB36" i="265" s="1"/>
  <c r="CO22" i="286"/>
  <c r="CO14" i="286" s="1"/>
  <c r="CO16" i="286" s="1"/>
  <c r="CN74" i="265"/>
  <c r="AE74" i="277" s="1"/>
  <c r="W94" i="280"/>
  <c r="W95" i="280" s="1"/>
  <c r="GH76" i="278" l="1"/>
  <c r="GH77" i="278" s="1"/>
  <c r="GH31" i="265" s="1"/>
  <c r="GH52" i="278"/>
  <c r="GH55" i="278" s="1"/>
  <c r="BB70" i="265"/>
  <c r="BC69" i="280"/>
  <c r="CO15" i="288"/>
  <c r="CO24" i="286"/>
  <c r="CO25" i="286" s="1"/>
  <c r="CO31" i="288"/>
  <c r="CO17" i="286"/>
  <c r="CO49" i="265" s="1"/>
  <c r="W97" i="280"/>
  <c r="W98" i="280" s="1"/>
  <c r="W100" i="280"/>
  <c r="W101" i="280" s="1"/>
  <c r="GH84" i="278" l="1"/>
  <c r="GH85" i="278" s="1"/>
  <c r="GH63" i="278"/>
  <c r="GH64" i="278" s="1"/>
  <c r="GH30" i="265"/>
  <c r="BC84" i="280"/>
  <c r="BC86" i="280" s="1"/>
  <c r="CO74" i="265"/>
  <c r="CP22" i="286"/>
  <c r="CP14" i="286" s="1"/>
  <c r="CP16" i="286" s="1"/>
  <c r="W115" i="280"/>
  <c r="W117" i="280" s="1"/>
  <c r="W126" i="280"/>
  <c r="W44" i="265"/>
  <c r="W141" i="280"/>
  <c r="GI82" i="278" l="1"/>
  <c r="GI73" i="278" s="1"/>
  <c r="GH69" i="265"/>
  <c r="GH64" i="265"/>
  <c r="GI61" i="278"/>
  <c r="BC54" i="280"/>
  <c r="BC55" i="280" s="1"/>
  <c r="BC59" i="280" s="1"/>
  <c r="BC60" i="280" s="1"/>
  <c r="BC35" i="282"/>
  <c r="BC87" i="280"/>
  <c r="BC71" i="288"/>
  <c r="CP31" i="288"/>
  <c r="CP24" i="286"/>
  <c r="CP25" i="286" s="1"/>
  <c r="CP17" i="286"/>
  <c r="CP49" i="265" s="1"/>
  <c r="CP15" i="288"/>
  <c r="W118" i="280"/>
  <c r="W45" i="265" s="1"/>
  <c r="W127" i="280"/>
  <c r="W128" i="280" s="1"/>
  <c r="W131" i="280" s="1"/>
  <c r="W133" i="280" s="1"/>
  <c r="W122" i="280"/>
  <c r="W123" i="280" s="1"/>
  <c r="W142" i="280" s="1"/>
  <c r="GI52" i="278" l="1"/>
  <c r="GI55" i="278" s="1"/>
  <c r="GI76" i="278"/>
  <c r="GI77" i="278" s="1"/>
  <c r="GI31" i="265" s="1"/>
  <c r="BC16" i="265"/>
  <c r="BC35" i="265"/>
  <c r="BC70" i="288"/>
  <c r="BC72" i="288" s="1"/>
  <c r="BC75" i="288" s="1"/>
  <c r="BC71" i="280"/>
  <c r="BC72" i="280" s="1"/>
  <c r="BC61" i="280"/>
  <c r="BC36" i="265" s="1"/>
  <c r="CQ22" i="286"/>
  <c r="CQ14" i="286" s="1"/>
  <c r="CQ16" i="286" s="1"/>
  <c r="CP74" i="265"/>
  <c r="W143" i="280"/>
  <c r="W144" i="280" s="1"/>
  <c r="W134" i="280"/>
  <c r="W46" i="265" s="1"/>
  <c r="W47" i="265" s="1"/>
  <c r="W50" i="265" s="1"/>
  <c r="GI84" i="278" l="1"/>
  <c r="GI85" i="278" s="1"/>
  <c r="GI30" i="265"/>
  <c r="GI63" i="278"/>
  <c r="GI64" i="278" s="1"/>
  <c r="BD69" i="280"/>
  <c r="BC70" i="265"/>
  <c r="CQ15" i="288"/>
  <c r="CQ17" i="286"/>
  <c r="CQ49" i="265" s="1"/>
  <c r="CQ24" i="286"/>
  <c r="CQ25" i="286" s="1"/>
  <c r="CQ31" i="288"/>
  <c r="W72" i="265"/>
  <c r="X140" i="280"/>
  <c r="W46" i="286"/>
  <c r="W57" i="286"/>
  <c r="W58" i="286" s="1"/>
  <c r="W61" i="286" s="1"/>
  <c r="W62" i="286" s="1"/>
  <c r="GJ82" i="278" l="1"/>
  <c r="GJ73" i="278" s="1"/>
  <c r="GI69" i="265"/>
  <c r="GI64" i="265"/>
  <c r="GJ61" i="278"/>
  <c r="BD84" i="280"/>
  <c r="BD86" i="280" s="1"/>
  <c r="CQ74" i="265"/>
  <c r="CR22" i="286"/>
  <c r="CR14" i="286" s="1"/>
  <c r="CR16" i="286" s="1"/>
  <c r="W36" i="286"/>
  <c r="W37" i="286" s="1"/>
  <c r="W63" i="286"/>
  <c r="W47" i="286"/>
  <c r="W48" i="286" s="1"/>
  <c r="W30" i="288"/>
  <c r="W32" i="288" s="1"/>
  <c r="W14" i="288"/>
  <c r="W16" i="288" s="1"/>
  <c r="W19" i="288" s="1"/>
  <c r="X132" i="280"/>
  <c r="X110" i="280"/>
  <c r="X111" i="280" s="1"/>
  <c r="GJ52" i="278" l="1"/>
  <c r="GJ55" i="278" s="1"/>
  <c r="GJ76" i="278"/>
  <c r="GJ77" i="278" s="1"/>
  <c r="BD54" i="280"/>
  <c r="BD55" i="280" s="1"/>
  <c r="BD59" i="280" s="1"/>
  <c r="BD60" i="280" s="1"/>
  <c r="BD35" i="282"/>
  <c r="BD71" i="288"/>
  <c r="BD87" i="280"/>
  <c r="CR31" i="288"/>
  <c r="CR17" i="286"/>
  <c r="CR49" i="265" s="1"/>
  <c r="CR15" i="288"/>
  <c r="CR24" i="286"/>
  <c r="CR25" i="286" s="1"/>
  <c r="W63" i="265"/>
  <c r="W65" i="265" s="1"/>
  <c r="W67" i="265" s="1"/>
  <c r="W81" i="265" s="1"/>
  <c r="X45" i="286"/>
  <c r="X36" i="282"/>
  <c r="X38" i="282" s="1"/>
  <c r="X44" i="282" s="1"/>
  <c r="X45" i="282" s="1"/>
  <c r="X116" i="280"/>
  <c r="X112" i="280"/>
  <c r="X18" i="265" s="1"/>
  <c r="X121" i="280"/>
  <c r="W75" i="265"/>
  <c r="W76" i="265" s="1"/>
  <c r="W82" i="265" s="1"/>
  <c r="X34" i="286"/>
  <c r="W60" i="288"/>
  <c r="W62" i="288" s="1"/>
  <c r="W65" i="288" s="1"/>
  <c r="W39" i="288"/>
  <c r="W40" i="288" s="1"/>
  <c r="W43" i="288" s="1"/>
  <c r="W52" i="265"/>
  <c r="W24" i="265"/>
  <c r="H77" i="278" l="1"/>
  <c r="H31" i="265" s="1"/>
  <c r="GJ31" i="265"/>
  <c r="AA31" i="277"/>
  <c r="AB31" i="277"/>
  <c r="AC31" i="277"/>
  <c r="AD31" i="277"/>
  <c r="AE31" i="277"/>
  <c r="AF31" i="277"/>
  <c r="AG31" i="277"/>
  <c r="AH31" i="277"/>
  <c r="AI31" i="277"/>
  <c r="AJ31" i="277"/>
  <c r="AK31" i="277"/>
  <c r="AL31" i="277"/>
  <c r="AM31" i="277"/>
  <c r="AN31" i="277"/>
  <c r="AO31" i="277"/>
  <c r="AP31" i="277"/>
  <c r="AQ31" i="277"/>
  <c r="AR31" i="277"/>
  <c r="AS31" i="277"/>
  <c r="AT31" i="277"/>
  <c r="AU31" i="277"/>
  <c r="AV31" i="277"/>
  <c r="AW31" i="277"/>
  <c r="AX31" i="277"/>
  <c r="AY31" i="277"/>
  <c r="AZ31" i="277"/>
  <c r="BA31" i="277"/>
  <c r="BB31" i="277"/>
  <c r="BC31" i="277"/>
  <c r="H76" i="278"/>
  <c r="GJ84" i="278"/>
  <c r="GJ85" i="278" s="1"/>
  <c r="GJ69" i="265" s="1"/>
  <c r="GJ63" i="278"/>
  <c r="GJ64" i="278" s="1"/>
  <c r="GJ30" i="265"/>
  <c r="H55" i="278"/>
  <c r="BD16" i="265"/>
  <c r="BD35" i="265"/>
  <c r="BD71" i="280"/>
  <c r="BD72" i="280" s="1"/>
  <c r="BD61" i="280"/>
  <c r="BD36" i="265" s="1"/>
  <c r="BD70" i="288"/>
  <c r="BD72" i="288" s="1"/>
  <c r="BD75" i="288" s="1"/>
  <c r="CS22" i="286"/>
  <c r="CS14" i="286" s="1"/>
  <c r="CS16" i="286" s="1"/>
  <c r="CR74" i="265"/>
  <c r="AF74" i="277" s="1"/>
  <c r="W25" i="265"/>
  <c r="X19" i="265"/>
  <c r="M18" i="277"/>
  <c r="X50" i="282"/>
  <c r="X51" i="282" s="1"/>
  <c r="X76" i="282" s="1"/>
  <c r="X47" i="282"/>
  <c r="X48" i="282" s="1"/>
  <c r="X93" i="280"/>
  <c r="X56" i="286"/>
  <c r="W53" i="265"/>
  <c r="X52" i="286"/>
  <c r="W83" i="265"/>
  <c r="W84" i="265"/>
  <c r="H84" i="278" l="1"/>
  <c r="H41" i="269"/>
  <c r="K41" i="269" s="1"/>
  <c r="H31" i="277"/>
  <c r="H63" i="278"/>
  <c r="H30" i="265"/>
  <c r="H40" i="269" s="1"/>
  <c r="K40" i="269" s="1"/>
  <c r="BD69" i="277"/>
  <c r="GJ64" i="265"/>
  <c r="BD64" i="277" s="1"/>
  <c r="AA30" i="277"/>
  <c r="AB30" i="277"/>
  <c r="AC30" i="277"/>
  <c r="AD30" i="277"/>
  <c r="AR30" i="277"/>
  <c r="AS30" i="277"/>
  <c r="AT30" i="277"/>
  <c r="AU30" i="277"/>
  <c r="AV30" i="277"/>
  <c r="AW30" i="277"/>
  <c r="AX30" i="277"/>
  <c r="AY30" i="277"/>
  <c r="AZ30" i="277"/>
  <c r="BA30" i="277"/>
  <c r="BB30" i="277"/>
  <c r="BC30" i="277"/>
  <c r="BD70" i="265"/>
  <c r="V70" i="277" s="1"/>
  <c r="BE69" i="280"/>
  <c r="CS15" i="288"/>
  <c r="CS17" i="286"/>
  <c r="CS49" i="265" s="1"/>
  <c r="CS24" i="286"/>
  <c r="CS25" i="286" s="1"/>
  <c r="CS31" i="288"/>
  <c r="X57" i="282"/>
  <c r="X53" i="282"/>
  <c r="X55" i="282" s="1"/>
  <c r="X67" i="282"/>
  <c r="X11" i="282"/>
  <c r="X12" i="282" s="1"/>
  <c r="L41" i="269" l="1"/>
  <c r="J41" i="269"/>
  <c r="H30" i="277"/>
  <c r="L40" i="269"/>
  <c r="J40" i="269"/>
  <c r="BE84" i="280"/>
  <c r="BE86" i="280" s="1"/>
  <c r="CS74" i="265"/>
  <c r="CT22" i="286"/>
  <c r="CT14" i="286" s="1"/>
  <c r="CT16" i="286" s="1"/>
  <c r="X87" i="282"/>
  <c r="X13" i="282"/>
  <c r="X21" i="265" s="1"/>
  <c r="X77" i="282"/>
  <c r="X78" i="282" s="1"/>
  <c r="Y75" i="282" s="1"/>
  <c r="X58" i="282"/>
  <c r="X59" i="282" s="1"/>
  <c r="X62" i="282" s="1"/>
  <c r="X63" i="282" s="1"/>
  <c r="BE54" i="280" l="1"/>
  <c r="BE55" i="280" s="1"/>
  <c r="BE59" i="280" s="1"/>
  <c r="BE60" i="280" s="1"/>
  <c r="BE71" i="288"/>
  <c r="BE35" i="282"/>
  <c r="BE87" i="280"/>
  <c r="CT31" i="288"/>
  <c r="CT17" i="286"/>
  <c r="CT49" i="265" s="1"/>
  <c r="CT15" i="288"/>
  <c r="CT24" i="286"/>
  <c r="CT25" i="286" s="1"/>
  <c r="X66" i="282"/>
  <c r="X88" i="282"/>
  <c r="X89" i="282" s="1"/>
  <c r="X64" i="282"/>
  <c r="X32" i="265" s="1"/>
  <c r="Y54" i="282"/>
  <c r="M21" i="277"/>
  <c r="X22" i="265"/>
  <c r="BE35" i="265" l="1"/>
  <c r="BE16" i="265"/>
  <c r="BE70" i="288"/>
  <c r="BE72" i="288" s="1"/>
  <c r="BE75" i="288" s="1"/>
  <c r="BE61" i="280"/>
  <c r="BE36" i="265" s="1"/>
  <c r="BE71" i="280"/>
  <c r="BE72" i="280" s="1"/>
  <c r="CU22" i="286"/>
  <c r="CU14" i="286" s="1"/>
  <c r="CU16" i="286" s="1"/>
  <c r="CT74" i="265"/>
  <c r="X35" i="286"/>
  <c r="X53" i="286"/>
  <c r="X54" i="286" s="1"/>
  <c r="X60" i="286" s="1"/>
  <c r="X73" i="265"/>
  <c r="N73" i="277" s="1"/>
  <c r="Y86" i="282"/>
  <c r="X33" i="265"/>
  <c r="M32" i="277"/>
  <c r="BE70" i="265" l="1"/>
  <c r="BF69" i="280"/>
  <c r="CU31" i="288"/>
  <c r="CU17" i="286"/>
  <c r="CU49" i="265" s="1"/>
  <c r="CU15" i="288"/>
  <c r="CU24" i="286"/>
  <c r="CU25" i="286" s="1"/>
  <c r="X11" i="280"/>
  <c r="X13" i="280" s="1"/>
  <c r="X74" i="288"/>
  <c r="X77" i="288" s="1"/>
  <c r="X79" i="288" s="1"/>
  <c r="X37" i="265"/>
  <c r="X42" i="265" s="1"/>
  <c r="M33" i="277"/>
  <c r="BF84" i="280" l="1"/>
  <c r="BF86" i="280" s="1"/>
  <c r="CU74" i="265"/>
  <c r="CV22" i="286"/>
  <c r="CV14" i="286" s="1"/>
  <c r="CV16" i="286" s="1"/>
  <c r="X94" i="280"/>
  <c r="X95" i="280" s="1"/>
  <c r="BF54" i="280" l="1"/>
  <c r="BF55" i="280" s="1"/>
  <c r="BF59" i="280" s="1"/>
  <c r="BF60" i="280" s="1"/>
  <c r="BF35" i="282"/>
  <c r="BF87" i="280"/>
  <c r="BF71" i="288"/>
  <c r="CV24" i="286"/>
  <c r="CV25" i="286" s="1"/>
  <c r="CV31" i="288"/>
  <c r="CV15" i="288"/>
  <c r="CV17" i="286"/>
  <c r="CV49" i="265" s="1"/>
  <c r="X100" i="280"/>
  <c r="X101" i="280" s="1"/>
  <c r="X97" i="280"/>
  <c r="X98" i="280" s="1"/>
  <c r="BF35" i="265" l="1"/>
  <c r="BF16" i="265"/>
  <c r="BF71" i="280"/>
  <c r="BF72" i="280" s="1"/>
  <c r="BF61" i="280"/>
  <c r="BF36" i="265" s="1"/>
  <c r="BF70" i="288"/>
  <c r="BF72" i="288" s="1"/>
  <c r="BF75" i="288" s="1"/>
  <c r="CV74" i="265"/>
  <c r="AG74" i="277" s="1"/>
  <c r="CW22" i="286"/>
  <c r="CW14" i="286" s="1"/>
  <c r="CW16" i="286" s="1"/>
  <c r="X44" i="265"/>
  <c r="X141" i="280"/>
  <c r="X126" i="280"/>
  <c r="X115" i="280"/>
  <c r="X117" i="280" s="1"/>
  <c r="BG69" i="280" l="1"/>
  <c r="BF70" i="265"/>
  <c r="CW24" i="286"/>
  <c r="CW25" i="286" s="1"/>
  <c r="CW15" i="288"/>
  <c r="CW31" i="288"/>
  <c r="CW17" i="286"/>
  <c r="CW49" i="265" s="1"/>
  <c r="M43" i="277"/>
  <c r="X127" i="280"/>
  <c r="X128" i="280" s="1"/>
  <c r="X131" i="280" s="1"/>
  <c r="X133" i="280" s="1"/>
  <c r="X122" i="280"/>
  <c r="X123" i="280" s="1"/>
  <c r="X142" i="280" s="1"/>
  <c r="X118" i="280"/>
  <c r="X45" i="265" s="1"/>
  <c r="BG84" i="280" l="1"/>
  <c r="BG86" i="280" s="1"/>
  <c r="CX22" i="286"/>
  <c r="CX14" i="286" s="1"/>
  <c r="CX16" i="286" s="1"/>
  <c r="CW74" i="265"/>
  <c r="X143" i="280"/>
  <c r="X134" i="280"/>
  <c r="X46" i="265" s="1"/>
  <c r="X47" i="265" s="1"/>
  <c r="X50" i="265" s="1"/>
  <c r="X144" i="280"/>
  <c r="BG54" i="280" l="1"/>
  <c r="BG55" i="280" s="1"/>
  <c r="BG59" i="280" s="1"/>
  <c r="BG60" i="280" s="1"/>
  <c r="BG71" i="288"/>
  <c r="BG35" i="282"/>
  <c r="BG87" i="280"/>
  <c r="CX24" i="286"/>
  <c r="CX25" i="286" s="1"/>
  <c r="CX31" i="288"/>
  <c r="CX17" i="286"/>
  <c r="CX49" i="265" s="1"/>
  <c r="CX15" i="288"/>
  <c r="X46" i="286"/>
  <c r="X57" i="286"/>
  <c r="X58" i="286" s="1"/>
  <c r="X61" i="286" s="1"/>
  <c r="X62" i="286" s="1"/>
  <c r="X72" i="265"/>
  <c r="Y140" i="280"/>
  <c r="BG35" i="265" l="1"/>
  <c r="BG16" i="265"/>
  <c r="BG70" i="288"/>
  <c r="BG72" i="288" s="1"/>
  <c r="BG75" i="288" s="1"/>
  <c r="BG71" i="280"/>
  <c r="BG72" i="280" s="1"/>
  <c r="BG61" i="280"/>
  <c r="BG36" i="265" s="1"/>
  <c r="CY22" i="286"/>
  <c r="CY14" i="286" s="1"/>
  <c r="CY16" i="286" s="1"/>
  <c r="CX74" i="265"/>
  <c r="N72" i="277"/>
  <c r="Y132" i="280"/>
  <c r="Y110" i="280"/>
  <c r="Y111" i="280" s="1"/>
  <c r="X47" i="286"/>
  <c r="X48" i="286" s="1"/>
  <c r="X36" i="286"/>
  <c r="X37" i="286" s="1"/>
  <c r="X30" i="288"/>
  <c r="X32" i="288" s="1"/>
  <c r="X63" i="286"/>
  <c r="X14" i="288"/>
  <c r="X16" i="288" s="1"/>
  <c r="X19" i="288" s="1"/>
  <c r="BH69" i="280" l="1"/>
  <c r="BG70" i="265"/>
  <c r="CY24" i="286"/>
  <c r="CY25" i="286" s="1"/>
  <c r="CY17" i="286"/>
  <c r="CY49" i="265" s="1"/>
  <c r="CY31" i="288"/>
  <c r="CY15" i="288"/>
  <c r="X63" i="265"/>
  <c r="Y45" i="286"/>
  <c r="X60" i="288"/>
  <c r="X62" i="288" s="1"/>
  <c r="X65" i="288" s="1"/>
  <c r="X39" i="288"/>
  <c r="X40" i="288" s="1"/>
  <c r="X43" i="288" s="1"/>
  <c r="Y36" i="282"/>
  <c r="Y38" i="282" s="1"/>
  <c r="Y44" i="282" s="1"/>
  <c r="Y45" i="282" s="1"/>
  <c r="Y116" i="280"/>
  <c r="Y112" i="280"/>
  <c r="Y18" i="265" s="1"/>
  <c r="Y121" i="280"/>
  <c r="X52" i="265"/>
  <c r="X24" i="265"/>
  <c r="X75" i="265"/>
  <c r="Y34" i="286"/>
  <c r="BH84" i="280" l="1"/>
  <c r="BH86" i="280" s="1"/>
  <c r="CY74" i="265"/>
  <c r="CZ22" i="286"/>
  <c r="CZ14" i="286" s="1"/>
  <c r="CZ16" i="286" s="1"/>
  <c r="N75" i="277"/>
  <c r="N76" i="277" s="1"/>
  <c r="N82" i="277" s="1"/>
  <c r="X76" i="265"/>
  <c r="X82" i="265" s="1"/>
  <c r="M51" i="277"/>
  <c r="X53" i="265"/>
  <c r="Y52" i="286"/>
  <c r="M24" i="277"/>
  <c r="X25" i="265"/>
  <c r="Y93" i="280"/>
  <c r="Y56" i="286"/>
  <c r="Y19" i="265"/>
  <c r="Y50" i="282"/>
  <c r="Y51" i="282" s="1"/>
  <c r="Y76" i="282" s="1"/>
  <c r="Y47" i="282"/>
  <c r="Y48" i="282" s="1"/>
  <c r="N63" i="277"/>
  <c r="N65" i="277" s="1"/>
  <c r="N67" i="277" s="1"/>
  <c r="N81" i="277" s="1"/>
  <c r="X65" i="265"/>
  <c r="X67" i="265" s="1"/>
  <c r="X81" i="265" s="1"/>
  <c r="BH54" i="280" l="1"/>
  <c r="BH55" i="280" s="1"/>
  <c r="BH59" i="280" s="1"/>
  <c r="BH60" i="280" s="1"/>
  <c r="BH87" i="280"/>
  <c r="BH35" i="282"/>
  <c r="BH71" i="288"/>
  <c r="CZ24" i="286"/>
  <c r="CZ25" i="286" s="1"/>
  <c r="CZ31" i="288"/>
  <c r="CZ17" i="286"/>
  <c r="CZ49" i="265" s="1"/>
  <c r="CZ15" i="288"/>
  <c r="X84" i="265"/>
  <c r="X83" i="265"/>
  <c r="Y57" i="282"/>
  <c r="Y53" i="282"/>
  <c r="Y55" i="282" s="1"/>
  <c r="Y67" i="282"/>
  <c r="Y11" i="282"/>
  <c r="Y12" i="282" s="1"/>
  <c r="N83" i="277"/>
  <c r="N84" i="277"/>
  <c r="BH16" i="265" l="1"/>
  <c r="BH35" i="265"/>
  <c r="BH70" i="288"/>
  <c r="BH72" i="288" s="1"/>
  <c r="BH75" i="288" s="1"/>
  <c r="BH71" i="280"/>
  <c r="BH72" i="280" s="1"/>
  <c r="BH61" i="280"/>
  <c r="BH36" i="265" s="1"/>
  <c r="DA22" i="286"/>
  <c r="DA14" i="286" s="1"/>
  <c r="DA16" i="286" s="1"/>
  <c r="CZ74" i="265"/>
  <c r="AH74" i="277" s="1"/>
  <c r="Y58" i="282"/>
  <c r="Y59" i="282" s="1"/>
  <c r="Y62" i="282" s="1"/>
  <c r="Y63" i="282" s="1"/>
  <c r="Y77" i="282"/>
  <c r="Y78" i="282" s="1"/>
  <c r="Z75" i="282" s="1"/>
  <c r="Y13" i="282"/>
  <c r="Y21" i="265" s="1"/>
  <c r="Y87" i="282"/>
  <c r="BH70" i="265" l="1"/>
  <c r="W70" i="277" s="1"/>
  <c r="BI69" i="280"/>
  <c r="DA31" i="288"/>
  <c r="DA24" i="286"/>
  <c r="DA25" i="286" s="1"/>
  <c r="DA15" i="288"/>
  <c r="DA17" i="286"/>
  <c r="DA49" i="265" s="1"/>
  <c r="Y88" i="282"/>
  <c r="Y89" i="282" s="1"/>
  <c r="Y66" i="282"/>
  <c r="Y64" i="282"/>
  <c r="Y32" i="265" s="1"/>
  <c r="Y22" i="265"/>
  <c r="Z54" i="282"/>
  <c r="BI84" i="280" l="1"/>
  <c r="BI86" i="280" s="1"/>
  <c r="DB22" i="286"/>
  <c r="DB14" i="286" s="1"/>
  <c r="DB16" i="286" s="1"/>
  <c r="DA74" i="265"/>
  <c r="Y73" i="265"/>
  <c r="Z86" i="282"/>
  <c r="Y53" i="286"/>
  <c r="Y54" i="286" s="1"/>
  <c r="Y60" i="286" s="1"/>
  <c r="Y35" i="286"/>
  <c r="Y33" i="265"/>
  <c r="BI54" i="280" l="1"/>
  <c r="BI55" i="280" s="1"/>
  <c r="BI59" i="280" s="1"/>
  <c r="BI60" i="280" s="1"/>
  <c r="BI71" i="288"/>
  <c r="BI87" i="280"/>
  <c r="BI35" i="282"/>
  <c r="DB31" i="288"/>
  <c r="DB24" i="286"/>
  <c r="DB25" i="286" s="1"/>
  <c r="DB15" i="288"/>
  <c r="DB17" i="286"/>
  <c r="DB49" i="265" s="1"/>
  <c r="Y11" i="280"/>
  <c r="Y13" i="280" s="1"/>
  <c r="Y37" i="265"/>
  <c r="Y42" i="265" s="1"/>
  <c r="Y74" i="288"/>
  <c r="Y77" i="288" s="1"/>
  <c r="Y79" i="288" s="1"/>
  <c r="BI35" i="265" l="1"/>
  <c r="BI16" i="265"/>
  <c r="BI71" i="280"/>
  <c r="BI72" i="280" s="1"/>
  <c r="BI61" i="280"/>
  <c r="BI36" i="265" s="1"/>
  <c r="BI70" i="288"/>
  <c r="BI72" i="288" s="1"/>
  <c r="BI75" i="288" s="1"/>
  <c r="DC22" i="286"/>
  <c r="DC14" i="286" s="1"/>
  <c r="DC16" i="286" s="1"/>
  <c r="DB74" i="265"/>
  <c r="Y94" i="280"/>
  <c r="Y95" i="280" s="1"/>
  <c r="BI70" i="265" l="1"/>
  <c r="BJ69" i="280"/>
  <c r="DC17" i="286"/>
  <c r="DC49" i="265" s="1"/>
  <c r="DC31" i="288"/>
  <c r="DC24" i="286"/>
  <c r="DC25" i="286" s="1"/>
  <c r="DC15" i="288"/>
  <c r="Y100" i="280"/>
  <c r="Y101" i="280" s="1"/>
  <c r="Y97" i="280"/>
  <c r="Y98" i="280" s="1"/>
  <c r="BJ84" i="280" l="1"/>
  <c r="BJ86" i="280" s="1"/>
  <c r="DD22" i="286"/>
  <c r="DD14" i="286" s="1"/>
  <c r="DD16" i="286" s="1"/>
  <c r="DC74" i="265"/>
  <c r="Y44" i="265"/>
  <c r="Y141" i="280"/>
  <c r="Y115" i="280"/>
  <c r="Y117" i="280" s="1"/>
  <c r="Y126" i="280"/>
  <c r="BJ54" i="280" l="1"/>
  <c r="BJ55" i="280" s="1"/>
  <c r="BJ59" i="280" s="1"/>
  <c r="BJ60" i="280" s="1"/>
  <c r="BJ35" i="282"/>
  <c r="BJ71" i="288"/>
  <c r="BJ87" i="280"/>
  <c r="DD15" i="288"/>
  <c r="DD17" i="286"/>
  <c r="DD49" i="265" s="1"/>
  <c r="DD24" i="286"/>
  <c r="DD25" i="286" s="1"/>
  <c r="DD31" i="288"/>
  <c r="Y122" i="280"/>
  <c r="Y123" i="280" s="1"/>
  <c r="Y142" i="280" s="1"/>
  <c r="Y127" i="280"/>
  <c r="Y118" i="280"/>
  <c r="Y45" i="265" s="1"/>
  <c r="Y128" i="280"/>
  <c r="Y131" i="280" s="1"/>
  <c r="Y133" i="280" s="1"/>
  <c r="BJ35" i="265" l="1"/>
  <c r="BJ16" i="265"/>
  <c r="BJ61" i="280"/>
  <c r="BJ36" i="265" s="1"/>
  <c r="BJ70" i="288"/>
  <c r="BJ72" i="288" s="1"/>
  <c r="BJ75" i="288" s="1"/>
  <c r="BJ71" i="280"/>
  <c r="BJ72" i="280" s="1"/>
  <c r="DE22" i="286"/>
  <c r="DE14" i="286" s="1"/>
  <c r="DE16" i="286" s="1"/>
  <c r="DD74" i="265"/>
  <c r="AI74" i="277" s="1"/>
  <c r="Y143" i="280"/>
  <c r="Y144" i="280" s="1"/>
  <c r="Y134" i="280"/>
  <c r="Y46" i="265" s="1"/>
  <c r="BJ70" i="265" l="1"/>
  <c r="BK69" i="280"/>
  <c r="DE24" i="286"/>
  <c r="DE25" i="286" s="1"/>
  <c r="DE15" i="288"/>
  <c r="DE31" i="288"/>
  <c r="DE17" i="286"/>
  <c r="DE49" i="265" s="1"/>
  <c r="Y47" i="265"/>
  <c r="Y50" i="265" s="1"/>
  <c r="Y72" i="265"/>
  <c r="Z140" i="280"/>
  <c r="BK84" i="280" l="1"/>
  <c r="BK86" i="280" s="1"/>
  <c r="DE74" i="265"/>
  <c r="DF22" i="286"/>
  <c r="DF14" i="286" s="1"/>
  <c r="DF16" i="286" s="1"/>
  <c r="Y57" i="286"/>
  <c r="Y58" i="286" s="1"/>
  <c r="Y61" i="286" s="1"/>
  <c r="Y62" i="286" s="1"/>
  <c r="Y46" i="286"/>
  <c r="Z132" i="280"/>
  <c r="Z110" i="280"/>
  <c r="Z111" i="280" s="1"/>
  <c r="BK54" i="280" l="1"/>
  <c r="BK55" i="280" s="1"/>
  <c r="BK59" i="280" s="1"/>
  <c r="BK60" i="280" s="1"/>
  <c r="BK71" i="288"/>
  <c r="BK35" i="282"/>
  <c r="BK87" i="280"/>
  <c r="DF31" i="288"/>
  <c r="DF17" i="286"/>
  <c r="DF49" i="265" s="1"/>
  <c r="DF15" i="288"/>
  <c r="DF24" i="286"/>
  <c r="DF25" i="286" s="1"/>
  <c r="Z36" i="282"/>
  <c r="Z38" i="282" s="1"/>
  <c r="Z44" i="282" s="1"/>
  <c r="Z45" i="282" s="1"/>
  <c r="Z116" i="280"/>
  <c r="Z121" i="280"/>
  <c r="Z112" i="280"/>
  <c r="Z18" i="265" s="1"/>
  <c r="Y63" i="286"/>
  <c r="Y36" i="286"/>
  <c r="Y37" i="286" s="1"/>
  <c r="Y47" i="286"/>
  <c r="Y48" i="286" s="1"/>
  <c r="Y14" i="288"/>
  <c r="Y16" i="288" s="1"/>
  <c r="Y19" i="288" s="1"/>
  <c r="Y30" i="288"/>
  <c r="Y32" i="288" s="1"/>
  <c r="BK35" i="265" l="1"/>
  <c r="BK16" i="265"/>
  <c r="BK61" i="280"/>
  <c r="BK36" i="265" s="1"/>
  <c r="BK70" i="288"/>
  <c r="BK72" i="288" s="1"/>
  <c r="BK75" i="288" s="1"/>
  <c r="BK71" i="280"/>
  <c r="BK72" i="280" s="1"/>
  <c r="DF74" i="265"/>
  <c r="DG22" i="286"/>
  <c r="DG14" i="286" s="1"/>
  <c r="DG16" i="286" s="1"/>
  <c r="Y63" i="265"/>
  <c r="Y65" i="265" s="1"/>
  <c r="Y67" i="265" s="1"/>
  <c r="Y81" i="265" s="1"/>
  <c r="Z45" i="286"/>
  <c r="Y39" i="288"/>
  <c r="Y40" i="288" s="1"/>
  <c r="Y43" i="288" s="1"/>
  <c r="Y60" i="288"/>
  <c r="Y62" i="288" s="1"/>
  <c r="Y65" i="288" s="1"/>
  <c r="Y24" i="265"/>
  <c r="Y52" i="265"/>
  <c r="Z19" i="265"/>
  <c r="Y75" i="265"/>
  <c r="Y76" i="265" s="1"/>
  <c r="Y82" i="265" s="1"/>
  <c r="Z34" i="286"/>
  <c r="Z47" i="282"/>
  <c r="Z48" i="282" s="1"/>
  <c r="Z50" i="282"/>
  <c r="Z51" i="282" s="1"/>
  <c r="Z76" i="282" s="1"/>
  <c r="BL69" i="280" l="1"/>
  <c r="BK70" i="265"/>
  <c r="DG24" i="286"/>
  <c r="DG25" i="286" s="1"/>
  <c r="DG31" i="288"/>
  <c r="DG17" i="286"/>
  <c r="DG49" i="265" s="1"/>
  <c r="DG15" i="288"/>
  <c r="Y84" i="265"/>
  <c r="Y83" i="265"/>
  <c r="Z53" i="282"/>
  <c r="Z55" i="282" s="1"/>
  <c r="Z57" i="282"/>
  <c r="Z52" i="286"/>
  <c r="Z67" i="282"/>
  <c r="Z11" i="282"/>
  <c r="Z12" i="282" s="1"/>
  <c r="Y25" i="265"/>
  <c r="Z56" i="286"/>
  <c r="Z93" i="280"/>
  <c r="Y53" i="265"/>
  <c r="BL84" i="280" l="1"/>
  <c r="BL86" i="280" s="1"/>
  <c r="DG74" i="265"/>
  <c r="DH22" i="286"/>
  <c r="DH14" i="286" s="1"/>
  <c r="DH16" i="286" s="1"/>
  <c r="Z13" i="282"/>
  <c r="Z21" i="265" s="1"/>
  <c r="Z87" i="282"/>
  <c r="Z58" i="282"/>
  <c r="Z59" i="282" s="1"/>
  <c r="Z62" i="282" s="1"/>
  <c r="Z63" i="282" s="1"/>
  <c r="Z77" i="282"/>
  <c r="Z78" i="282" s="1"/>
  <c r="AA75" i="282" s="1"/>
  <c r="BL54" i="280" l="1"/>
  <c r="BL55" i="280" s="1"/>
  <c r="BL59" i="280" s="1"/>
  <c r="BL60" i="280" s="1"/>
  <c r="BL87" i="280"/>
  <c r="BL35" i="282"/>
  <c r="BL71" i="288"/>
  <c r="DH17" i="286"/>
  <c r="DH49" i="265" s="1"/>
  <c r="DH15" i="288"/>
  <c r="DH31" i="288"/>
  <c r="DH24" i="286"/>
  <c r="DH25" i="286" s="1"/>
  <c r="Z88" i="282"/>
  <c r="Z89" i="282" s="1"/>
  <c r="Z66" i="282"/>
  <c r="Z64" i="282"/>
  <c r="Z32" i="265" s="1"/>
  <c r="Z22" i="265"/>
  <c r="AA54" i="282"/>
  <c r="BL16" i="265" l="1"/>
  <c r="BL35" i="265"/>
  <c r="BL71" i="280"/>
  <c r="BL72" i="280" s="1"/>
  <c r="BL70" i="288"/>
  <c r="BL72" i="288" s="1"/>
  <c r="BL75" i="288" s="1"/>
  <c r="BL61" i="280"/>
  <c r="BL36" i="265" s="1"/>
  <c r="DH74" i="265"/>
  <c r="AJ74" i="277" s="1"/>
  <c r="DI22" i="286"/>
  <c r="DI14" i="286" s="1"/>
  <c r="DI16" i="286" s="1"/>
  <c r="Z73" i="265"/>
  <c r="AA86" i="282"/>
  <c r="Z35" i="286"/>
  <c r="Z53" i="286"/>
  <c r="Z54" i="286" s="1"/>
  <c r="Z60" i="286" s="1"/>
  <c r="Z33" i="265"/>
  <c r="BM69" i="280" l="1"/>
  <c r="BL70" i="265"/>
  <c r="X70" i="277" s="1"/>
  <c r="DI31" i="288"/>
  <c r="DI17" i="286"/>
  <c r="DI49" i="265" s="1"/>
  <c r="DI15" i="288"/>
  <c r="DI24" i="286"/>
  <c r="DI25" i="286" s="1"/>
  <c r="Z11" i="280"/>
  <c r="Z13" i="280" s="1"/>
  <c r="Z74" i="288"/>
  <c r="Z77" i="288" s="1"/>
  <c r="Z79" i="288" s="1"/>
  <c r="Z37" i="265"/>
  <c r="Z42" i="265" s="1"/>
  <c r="BM84" i="280" l="1"/>
  <c r="BM86" i="280" s="1"/>
  <c r="DI74" i="265"/>
  <c r="DJ22" i="286"/>
  <c r="DJ14" i="286" s="1"/>
  <c r="DJ16" i="286" s="1"/>
  <c r="Z94" i="280"/>
  <c r="Z95" i="280" s="1"/>
  <c r="BM54" i="280" l="1"/>
  <c r="BM55" i="280" s="1"/>
  <c r="BM59" i="280" s="1"/>
  <c r="BM60" i="280" s="1"/>
  <c r="BM35" i="282"/>
  <c r="BM71" i="288"/>
  <c r="BM87" i="280"/>
  <c r="DJ15" i="288"/>
  <c r="DJ17" i="286"/>
  <c r="DJ49" i="265" s="1"/>
  <c r="DJ31" i="288"/>
  <c r="DJ24" i="286"/>
  <c r="DJ25" i="286" s="1"/>
  <c r="Z97" i="280"/>
  <c r="Z98" i="280" s="1"/>
  <c r="Z100" i="280"/>
  <c r="Z101" i="280" s="1"/>
  <c r="BM16" i="265" l="1"/>
  <c r="BM35" i="265"/>
  <c r="BM70" i="288"/>
  <c r="BM72" i="288" s="1"/>
  <c r="BM75" i="288" s="1"/>
  <c r="BM71" i="280"/>
  <c r="BM72" i="280" s="1"/>
  <c r="BM61" i="280"/>
  <c r="BM36" i="265" s="1"/>
  <c r="DJ74" i="265"/>
  <c r="DK22" i="286"/>
  <c r="DK14" i="286" s="1"/>
  <c r="DK16" i="286" s="1"/>
  <c r="Z126" i="280"/>
  <c r="Z115" i="280"/>
  <c r="Z117" i="280" s="1"/>
  <c r="Z44" i="265"/>
  <c r="Z141" i="280"/>
  <c r="BN69" i="280" l="1"/>
  <c r="BM70" i="265"/>
  <c r="DK17" i="286"/>
  <c r="DK49" i="265" s="1"/>
  <c r="DK15" i="288"/>
  <c r="DK24" i="286"/>
  <c r="DK25" i="286" s="1"/>
  <c r="DK31" i="288"/>
  <c r="Z122" i="280"/>
  <c r="Z123" i="280" s="1"/>
  <c r="Z142" i="280" s="1"/>
  <c r="Z127" i="280"/>
  <c r="Z128" i="280" s="1"/>
  <c r="Z131" i="280" s="1"/>
  <c r="Z133" i="280" s="1"/>
  <c r="Z118" i="280"/>
  <c r="Z45" i="265" s="1"/>
  <c r="BN84" i="280" l="1"/>
  <c r="BN86" i="280" s="1"/>
  <c r="DK74" i="265"/>
  <c r="DL22" i="286"/>
  <c r="DL14" i="286" s="1"/>
  <c r="DL16" i="286" s="1"/>
  <c r="Z143" i="280"/>
  <c r="Z144" i="280" s="1"/>
  <c r="Z134" i="280"/>
  <c r="Z46" i="265" s="1"/>
  <c r="Z47" i="265" s="1"/>
  <c r="Z50" i="265" s="1"/>
  <c r="BN54" i="280" l="1"/>
  <c r="BN55" i="280" s="1"/>
  <c r="BN59" i="280" s="1"/>
  <c r="BN60" i="280" s="1"/>
  <c r="BN71" i="288"/>
  <c r="BN87" i="280"/>
  <c r="BN35" i="282"/>
  <c r="DL31" i="288"/>
  <c r="DL17" i="286"/>
  <c r="DL49" i="265" s="1"/>
  <c r="DL24" i="286"/>
  <c r="DL25" i="286" s="1"/>
  <c r="DL15" i="288"/>
  <c r="Z72" i="265"/>
  <c r="AA140" i="280"/>
  <c r="Z57" i="286"/>
  <c r="Z58" i="286" s="1"/>
  <c r="Z61" i="286" s="1"/>
  <c r="Z62" i="286" s="1"/>
  <c r="Z46" i="286"/>
  <c r="BN16" i="265" l="1"/>
  <c r="BN35" i="265"/>
  <c r="BN61" i="280"/>
  <c r="BN36" i="265" s="1"/>
  <c r="BN70" i="288"/>
  <c r="BN72" i="288" s="1"/>
  <c r="BN75" i="288" s="1"/>
  <c r="BN71" i="280"/>
  <c r="BN72" i="280" s="1"/>
  <c r="DM22" i="286"/>
  <c r="DM14" i="286" s="1"/>
  <c r="DM16" i="286" s="1"/>
  <c r="DL74" i="265"/>
  <c r="AK74" i="277" s="1"/>
  <c r="Z47" i="286"/>
  <c r="Z48" i="286" s="1"/>
  <c r="Z63" i="286"/>
  <c r="Z36" i="286"/>
  <c r="Z37" i="286" s="1"/>
  <c r="Z30" i="288"/>
  <c r="Z32" i="288" s="1"/>
  <c r="Z14" i="288"/>
  <c r="Z16" i="288" s="1"/>
  <c r="Z19" i="288" s="1"/>
  <c r="AA132" i="280"/>
  <c r="AA110" i="280"/>
  <c r="AA111" i="280" s="1"/>
  <c r="BN70" i="265" l="1"/>
  <c r="BO69" i="280"/>
  <c r="DM24" i="286"/>
  <c r="DM25" i="286" s="1"/>
  <c r="DM31" i="288"/>
  <c r="DM17" i="286"/>
  <c r="DM49" i="265" s="1"/>
  <c r="DM15" i="288"/>
  <c r="Z63" i="265"/>
  <c r="Z65" i="265" s="1"/>
  <c r="Z67" i="265" s="1"/>
  <c r="Z81" i="265" s="1"/>
  <c r="AA45" i="286"/>
  <c r="Z75" i="265"/>
  <c r="Z76" i="265" s="1"/>
  <c r="Z82" i="265" s="1"/>
  <c r="AA34" i="286"/>
  <c r="AA116" i="280"/>
  <c r="AA36" i="282"/>
  <c r="AA38" i="282" s="1"/>
  <c r="AA44" i="282" s="1"/>
  <c r="AA45" i="282" s="1"/>
  <c r="AA112" i="280"/>
  <c r="AA18" i="265" s="1"/>
  <c r="AA121" i="280"/>
  <c r="Z60" i="288"/>
  <c r="Z62" i="288" s="1"/>
  <c r="Z65" i="288" s="1"/>
  <c r="Z39" i="288"/>
  <c r="Z40" i="288" s="1"/>
  <c r="Z43" i="288" s="1"/>
  <c r="Z24" i="265"/>
  <c r="Z52" i="265"/>
  <c r="BO84" i="280" l="1"/>
  <c r="BO86" i="280" s="1"/>
  <c r="DM74" i="265"/>
  <c r="DN22" i="286"/>
  <c r="DN14" i="286" s="1"/>
  <c r="DN16" i="286" s="1"/>
  <c r="Z53" i="265"/>
  <c r="AA47" i="282"/>
  <c r="AA48" i="282" s="1"/>
  <c r="AA50" i="282"/>
  <c r="AA51" i="282" s="1"/>
  <c r="AA76" i="282" s="1"/>
  <c r="AA52" i="286"/>
  <c r="AA56" i="286"/>
  <c r="AA93" i="280"/>
  <c r="Z25" i="265"/>
  <c r="AA19" i="265"/>
  <c r="Z84" i="265"/>
  <c r="Z83" i="265"/>
  <c r="BO54" i="280" l="1"/>
  <c r="BO55" i="280" s="1"/>
  <c r="BO59" i="280" s="1"/>
  <c r="BO60" i="280" s="1"/>
  <c r="BO87" i="280"/>
  <c r="BO71" i="288"/>
  <c r="BO35" i="282"/>
  <c r="DN17" i="286"/>
  <c r="DN49" i="265" s="1"/>
  <c r="DN15" i="288"/>
  <c r="DN31" i="288"/>
  <c r="DN24" i="286"/>
  <c r="DN25" i="286" s="1"/>
  <c r="AA67" i="282"/>
  <c r="AA11" i="282"/>
  <c r="AA12" i="282" s="1"/>
  <c r="AA53" i="282"/>
  <c r="AA55" i="282" s="1"/>
  <c r="AA57" i="282"/>
  <c r="BO35" i="265" l="1"/>
  <c r="BO16" i="265"/>
  <c r="BO61" i="280"/>
  <c r="BO36" i="265" s="1"/>
  <c r="BO70" i="288"/>
  <c r="BO72" i="288" s="1"/>
  <c r="BO75" i="288" s="1"/>
  <c r="BO71" i="280"/>
  <c r="BO72" i="280" s="1"/>
  <c r="DO22" i="286"/>
  <c r="DO14" i="286" s="1"/>
  <c r="DO16" i="286" s="1"/>
  <c r="DN74" i="265"/>
  <c r="AA87" i="282"/>
  <c r="AA13" i="282"/>
  <c r="AA21" i="265" s="1"/>
  <c r="AA77" i="282"/>
  <c r="AA78" i="282" s="1"/>
  <c r="AB75" i="282" s="1"/>
  <c r="AA58" i="282"/>
  <c r="AA59" i="282" s="1"/>
  <c r="AA62" i="282" s="1"/>
  <c r="AA63" i="282" s="1"/>
  <c r="BO70" i="265" l="1"/>
  <c r="BP69" i="280"/>
  <c r="DO17" i="286"/>
  <c r="DO49" i="265" s="1"/>
  <c r="DO15" i="288"/>
  <c r="DO24" i="286"/>
  <c r="DO25" i="286" s="1"/>
  <c r="DO31" i="288"/>
  <c r="AA88" i="282"/>
  <c r="AA89" i="282" s="1"/>
  <c r="AA66" i="282"/>
  <c r="AA64" i="282"/>
  <c r="AA32" i="265" s="1"/>
  <c r="AB54" i="282"/>
  <c r="AA22" i="265"/>
  <c r="BP84" i="280" l="1"/>
  <c r="BP86" i="280" s="1"/>
  <c r="DP22" i="286"/>
  <c r="DP14" i="286" s="1"/>
  <c r="DP16" i="286" s="1"/>
  <c r="DO74" i="265"/>
  <c r="AA33" i="265"/>
  <c r="AA53" i="286"/>
  <c r="AA54" i="286" s="1"/>
  <c r="AA60" i="286" s="1"/>
  <c r="AA35" i="286"/>
  <c r="AA73" i="265"/>
  <c r="AB86" i="282"/>
  <c r="BP54" i="280" l="1"/>
  <c r="BP55" i="280" s="1"/>
  <c r="BP59" i="280" s="1"/>
  <c r="BP60" i="280" s="1"/>
  <c r="BP87" i="280"/>
  <c r="BP35" i="282"/>
  <c r="BP71" i="288"/>
  <c r="DP17" i="286"/>
  <c r="DP49" i="265" s="1"/>
  <c r="DP31" i="288"/>
  <c r="DP24" i="286"/>
  <c r="DP25" i="286" s="1"/>
  <c r="DP15" i="288"/>
  <c r="AA11" i="280"/>
  <c r="AA13" i="280" s="1"/>
  <c r="AA37" i="265"/>
  <c r="AA42" i="265" s="1"/>
  <c r="AA74" i="288"/>
  <c r="AA77" i="288" s="1"/>
  <c r="AA79" i="288" s="1"/>
  <c r="BP16" i="265" l="1"/>
  <c r="BP35" i="265"/>
  <c r="BP61" i="280"/>
  <c r="BP36" i="265" s="1"/>
  <c r="BP71" i="280"/>
  <c r="BP72" i="280" s="1"/>
  <c r="BP70" i="288"/>
  <c r="BP72" i="288" s="1"/>
  <c r="BP75" i="288" s="1"/>
  <c r="DP74" i="265"/>
  <c r="AL74" i="277" s="1"/>
  <c r="DQ22" i="286"/>
  <c r="DQ14" i="286" s="1"/>
  <c r="DQ16" i="286" s="1"/>
  <c r="AA94" i="280"/>
  <c r="AA95" i="280" s="1"/>
  <c r="BP70" i="265" l="1"/>
  <c r="Y70" i="277" s="1"/>
  <c r="BQ69" i="280"/>
  <c r="DQ17" i="286"/>
  <c r="DQ49" i="265" s="1"/>
  <c r="DQ24" i="286"/>
  <c r="DQ25" i="286" s="1"/>
  <c r="DQ31" i="288"/>
  <c r="DQ15" i="288"/>
  <c r="AA97" i="280"/>
  <c r="AA98" i="280" s="1"/>
  <c r="AA100" i="280"/>
  <c r="AA101" i="280" s="1"/>
  <c r="BQ84" i="280" l="1"/>
  <c r="BQ86" i="280" s="1"/>
  <c r="DR22" i="286"/>
  <c r="DR14" i="286" s="1"/>
  <c r="DR16" i="286" s="1"/>
  <c r="DQ74" i="265"/>
  <c r="AA126" i="280"/>
  <c r="AA115" i="280"/>
  <c r="AA117" i="280" s="1"/>
  <c r="AA141" i="280"/>
  <c r="AA44" i="265"/>
  <c r="BQ54" i="280" l="1"/>
  <c r="BQ55" i="280" s="1"/>
  <c r="BQ59" i="280" s="1"/>
  <c r="BQ60" i="280" s="1"/>
  <c r="BQ35" i="282"/>
  <c r="BQ71" i="288"/>
  <c r="BQ87" i="280"/>
  <c r="DR15" i="288"/>
  <c r="DR17" i="286"/>
  <c r="DR49" i="265" s="1"/>
  <c r="DR31" i="288"/>
  <c r="DR24" i="286"/>
  <c r="DR25" i="286" s="1"/>
  <c r="AA122" i="280"/>
  <c r="AA123" i="280" s="1"/>
  <c r="AA142" i="280" s="1"/>
  <c r="AA127" i="280"/>
  <c r="AA128" i="280" s="1"/>
  <c r="AA131" i="280" s="1"/>
  <c r="AA133" i="280" s="1"/>
  <c r="AA118" i="280"/>
  <c r="AA45" i="265" s="1"/>
  <c r="BQ35" i="265" l="1"/>
  <c r="BQ16" i="265"/>
  <c r="BQ71" i="280"/>
  <c r="BQ72" i="280" s="1"/>
  <c r="BQ70" i="288"/>
  <c r="BQ72" i="288" s="1"/>
  <c r="BQ75" i="288" s="1"/>
  <c r="BQ61" i="280"/>
  <c r="BQ36" i="265" s="1"/>
  <c r="DR74" i="265"/>
  <c r="DS22" i="286"/>
  <c r="DS14" i="286" s="1"/>
  <c r="DS16" i="286" s="1"/>
  <c r="AA143" i="280"/>
  <c r="AA144" i="280" s="1"/>
  <c r="AA134" i="280"/>
  <c r="AA46" i="265" s="1"/>
  <c r="BR69" i="280" l="1"/>
  <c r="BQ70" i="265"/>
  <c r="DS15" i="288"/>
  <c r="DS17" i="286"/>
  <c r="DS49" i="265" s="1"/>
  <c r="DS31" i="288"/>
  <c r="DS24" i="286"/>
  <c r="DS25" i="286" s="1"/>
  <c r="AA47" i="265"/>
  <c r="AA50" i="265" s="1"/>
  <c r="AA72" i="265"/>
  <c r="AB140" i="280"/>
  <c r="BR84" i="280" l="1"/>
  <c r="BR86" i="280" s="1"/>
  <c r="DS74" i="265"/>
  <c r="DT22" i="286"/>
  <c r="DT14" i="286" s="1"/>
  <c r="DT16" i="286" s="1"/>
  <c r="AB132" i="280"/>
  <c r="AB110" i="280"/>
  <c r="AB111" i="280" s="1"/>
  <c r="AA46" i="286"/>
  <c r="AA57" i="286"/>
  <c r="AA58" i="286" s="1"/>
  <c r="AA61" i="286" s="1"/>
  <c r="AA62" i="286" s="1"/>
  <c r="BR54" i="280" l="1"/>
  <c r="BR55" i="280" s="1"/>
  <c r="BR59" i="280" s="1"/>
  <c r="BR60" i="280" s="1"/>
  <c r="BR87" i="280"/>
  <c r="BR71" i="288"/>
  <c r="BR35" i="282"/>
  <c r="DT15" i="288"/>
  <c r="DT17" i="286"/>
  <c r="DT49" i="265" s="1"/>
  <c r="DT24" i="286"/>
  <c r="DT25" i="286" s="1"/>
  <c r="DT31" i="288"/>
  <c r="AB36" i="282"/>
  <c r="AB38" i="282" s="1"/>
  <c r="AB44" i="282" s="1"/>
  <c r="AB45" i="282" s="1"/>
  <c r="AB116" i="280"/>
  <c r="AB112" i="280"/>
  <c r="AB18" i="265" s="1"/>
  <c r="AB121" i="280"/>
  <c r="AA47" i="286"/>
  <c r="AA48" i="286" s="1"/>
  <c r="AA36" i="286"/>
  <c r="AA37" i="286" s="1"/>
  <c r="AA63" i="286"/>
  <c r="AA30" i="288"/>
  <c r="AA32" i="288" s="1"/>
  <c r="AA14" i="288"/>
  <c r="AA16" i="288" s="1"/>
  <c r="AA19" i="288" s="1"/>
  <c r="BR35" i="265" l="1"/>
  <c r="BR16" i="265"/>
  <c r="BR71" i="280"/>
  <c r="BR72" i="280" s="1"/>
  <c r="BR61" i="280"/>
  <c r="BR36" i="265" s="1"/>
  <c r="BR70" i="288"/>
  <c r="BR72" i="288" s="1"/>
  <c r="BR75" i="288" s="1"/>
  <c r="DT74" i="265"/>
  <c r="AM74" i="277" s="1"/>
  <c r="DU22" i="286"/>
  <c r="DU14" i="286" s="1"/>
  <c r="DU16" i="286" s="1"/>
  <c r="AA63" i="265"/>
  <c r="AA65" i="265" s="1"/>
  <c r="AA67" i="265" s="1"/>
  <c r="AA81" i="265" s="1"/>
  <c r="AB45" i="286"/>
  <c r="AA39" i="288"/>
  <c r="AA40" i="288" s="1"/>
  <c r="AA43" i="288" s="1"/>
  <c r="AA60" i="288"/>
  <c r="AA62" i="288" s="1"/>
  <c r="AA65" i="288" s="1"/>
  <c r="AA75" i="265"/>
  <c r="AA76" i="265" s="1"/>
  <c r="AA82" i="265" s="1"/>
  <c r="AB34" i="286"/>
  <c r="AB19" i="265"/>
  <c r="N18" i="277"/>
  <c r="AB50" i="282"/>
  <c r="AB51" i="282" s="1"/>
  <c r="AB76" i="282" s="1"/>
  <c r="AB47" i="282"/>
  <c r="AB48" i="282" s="1"/>
  <c r="AA52" i="265"/>
  <c r="AA24" i="265"/>
  <c r="BR70" i="265" l="1"/>
  <c r="BS69" i="280"/>
  <c r="DU15" i="288"/>
  <c r="DU17" i="286"/>
  <c r="DU49" i="265" s="1"/>
  <c r="DU24" i="286"/>
  <c r="DU25" i="286" s="1"/>
  <c r="DU31" i="288"/>
  <c r="AA53" i="265"/>
  <c r="AB57" i="282"/>
  <c r="AB53" i="282"/>
  <c r="AB55" i="282" s="1"/>
  <c r="AB52" i="286"/>
  <c r="AB93" i="280"/>
  <c r="AB56" i="286"/>
  <c r="AA25" i="265"/>
  <c r="AB67" i="282"/>
  <c r="AB11" i="282"/>
  <c r="AB12" i="282" s="1"/>
  <c r="AA83" i="265"/>
  <c r="AA84" i="265"/>
  <c r="BS84" i="280" l="1"/>
  <c r="BS86" i="280" s="1"/>
  <c r="DV22" i="286"/>
  <c r="DV14" i="286" s="1"/>
  <c r="DV16" i="286" s="1"/>
  <c r="DU74" i="265"/>
  <c r="AB87" i="282"/>
  <c r="AB13" i="282"/>
  <c r="AB21" i="265" s="1"/>
  <c r="AB77" i="282"/>
  <c r="AB78" i="282" s="1"/>
  <c r="AC75" i="282" s="1"/>
  <c r="AB58" i="282"/>
  <c r="AB59" i="282" s="1"/>
  <c r="AB62" i="282" s="1"/>
  <c r="AB63" i="282" s="1"/>
  <c r="BS54" i="280" l="1"/>
  <c r="BS55" i="280" s="1"/>
  <c r="BS59" i="280" s="1"/>
  <c r="BS60" i="280" s="1"/>
  <c r="BS71" i="288"/>
  <c r="BS35" i="282"/>
  <c r="BS87" i="280"/>
  <c r="DV24" i="286"/>
  <c r="DV25" i="286" s="1"/>
  <c r="DV15" i="288"/>
  <c r="DV17" i="286"/>
  <c r="DV49" i="265" s="1"/>
  <c r="DV31" i="288"/>
  <c r="AC54" i="282"/>
  <c r="AB66" i="282"/>
  <c r="AB88" i="282"/>
  <c r="AB64" i="282"/>
  <c r="AB32" i="265" s="1"/>
  <c r="N21" i="277"/>
  <c r="AB22" i="265"/>
  <c r="AB89" i="282"/>
  <c r="BS16" i="265" l="1"/>
  <c r="BS35" i="265"/>
  <c r="BS71" i="280"/>
  <c r="BS72" i="280" s="1"/>
  <c r="BS61" i="280"/>
  <c r="BS36" i="265" s="1"/>
  <c r="BS70" i="288"/>
  <c r="BS72" i="288" s="1"/>
  <c r="BS75" i="288" s="1"/>
  <c r="DW22" i="286"/>
  <c r="DW14" i="286" s="1"/>
  <c r="DW16" i="286" s="1"/>
  <c r="DV74" i="265"/>
  <c r="AB35" i="286"/>
  <c r="AB53" i="286"/>
  <c r="AB54" i="286" s="1"/>
  <c r="AB60" i="286" s="1"/>
  <c r="AB33" i="265"/>
  <c r="N32" i="277"/>
  <c r="AB73" i="265"/>
  <c r="O73" i="277" s="1"/>
  <c r="AC86" i="282"/>
  <c r="BS70" i="265" l="1"/>
  <c r="BT69" i="280"/>
  <c r="DW24" i="286"/>
  <c r="DW25" i="286" s="1"/>
  <c r="DW31" i="288"/>
  <c r="DW17" i="286"/>
  <c r="DW49" i="265" s="1"/>
  <c r="DW15" i="288"/>
  <c r="AB11" i="280"/>
  <c r="AB13" i="280" s="1"/>
  <c r="AB37" i="265"/>
  <c r="AB42" i="265" s="1"/>
  <c r="AB74" i="288"/>
  <c r="AB77" i="288" s="1"/>
  <c r="AB79" i="288" s="1"/>
  <c r="N33" i="277"/>
  <c r="BT84" i="280" l="1"/>
  <c r="BT86" i="280" s="1"/>
  <c r="DW74" i="265"/>
  <c r="DX22" i="286"/>
  <c r="DX14" i="286" s="1"/>
  <c r="DX16" i="286" s="1"/>
  <c r="AB94" i="280"/>
  <c r="AB95" i="280" s="1"/>
  <c r="BT54" i="280" l="1"/>
  <c r="BT55" i="280" s="1"/>
  <c r="BT59" i="280" s="1"/>
  <c r="BT60" i="280" s="1"/>
  <c r="BT71" i="288"/>
  <c r="BT35" i="282"/>
  <c r="BT87" i="280"/>
  <c r="DX17" i="286"/>
  <c r="DX49" i="265" s="1"/>
  <c r="DX31" i="288"/>
  <c r="DX24" i="286"/>
  <c r="DX25" i="286" s="1"/>
  <c r="DX15" i="288"/>
  <c r="AB100" i="280"/>
  <c r="AB101" i="280" s="1"/>
  <c r="AB97" i="280"/>
  <c r="AB98" i="280" s="1"/>
  <c r="BT16" i="265" l="1"/>
  <c r="BT35" i="265"/>
  <c r="BT71" i="280"/>
  <c r="BT72" i="280" s="1"/>
  <c r="BT70" i="288"/>
  <c r="BT72" i="288" s="1"/>
  <c r="BT75" i="288" s="1"/>
  <c r="BT61" i="280"/>
  <c r="BT36" i="265" s="1"/>
  <c r="DY22" i="286"/>
  <c r="DY14" i="286" s="1"/>
  <c r="DY16" i="286" s="1"/>
  <c r="DX74" i="265"/>
  <c r="AN74" i="277" s="1"/>
  <c r="AB126" i="280"/>
  <c r="AB115" i="280"/>
  <c r="AB117" i="280" s="1"/>
  <c r="AB141" i="280"/>
  <c r="AB44" i="265"/>
  <c r="BT70" i="265" l="1"/>
  <c r="Z70" i="277" s="1"/>
  <c r="BU69" i="280"/>
  <c r="DY24" i="286"/>
  <c r="DY25" i="286" s="1"/>
  <c r="DY31" i="288"/>
  <c r="DY17" i="286"/>
  <c r="DY49" i="265" s="1"/>
  <c r="DY15" i="288"/>
  <c r="N43" i="277"/>
  <c r="AB127" i="280"/>
  <c r="AB128" i="280" s="1"/>
  <c r="AB131" i="280" s="1"/>
  <c r="AB133" i="280" s="1"/>
  <c r="AB122" i="280"/>
  <c r="AB123" i="280" s="1"/>
  <c r="AB142" i="280" s="1"/>
  <c r="AB118" i="280"/>
  <c r="AB45" i="265" s="1"/>
  <c r="BU84" i="280" l="1"/>
  <c r="BU86" i="280" s="1"/>
  <c r="DY74" i="265"/>
  <c r="DZ22" i="286"/>
  <c r="DZ14" i="286" s="1"/>
  <c r="DZ16" i="286" s="1"/>
  <c r="AB143" i="280"/>
  <c r="AB144" i="280" s="1"/>
  <c r="AB134" i="280"/>
  <c r="AB46" i="265" s="1"/>
  <c r="BU54" i="280" l="1"/>
  <c r="BU55" i="280" s="1"/>
  <c r="BU59" i="280" s="1"/>
  <c r="BU60" i="280" s="1"/>
  <c r="BU71" i="288"/>
  <c r="BU35" i="282"/>
  <c r="BU87" i="280"/>
  <c r="DZ17" i="286"/>
  <c r="DZ49" i="265" s="1"/>
  <c r="DZ15" i="288"/>
  <c r="DZ24" i="286"/>
  <c r="DZ25" i="286" s="1"/>
  <c r="DZ31" i="288"/>
  <c r="AB72" i="265"/>
  <c r="AC140" i="280"/>
  <c r="N44" i="277"/>
  <c r="AB47" i="265"/>
  <c r="AB50" i="265" s="1"/>
  <c r="BU35" i="265" l="1"/>
  <c r="BU16" i="265"/>
  <c r="BU70" i="288"/>
  <c r="BU72" i="288" s="1"/>
  <c r="BU75" i="288" s="1"/>
  <c r="BU61" i="280"/>
  <c r="BU36" i="265" s="1"/>
  <c r="BU71" i="280"/>
  <c r="BU72" i="280" s="1"/>
  <c r="EA22" i="286"/>
  <c r="EA14" i="286" s="1"/>
  <c r="EA16" i="286" s="1"/>
  <c r="DZ74" i="265"/>
  <c r="AC132" i="280"/>
  <c r="AC110" i="280"/>
  <c r="AC111" i="280" s="1"/>
  <c r="AB46" i="286"/>
  <c r="AB57" i="286"/>
  <c r="AB58" i="286" s="1"/>
  <c r="AB61" i="286" s="1"/>
  <c r="AB62" i="286" s="1"/>
  <c r="O72" i="277"/>
  <c r="BU70" i="265" l="1"/>
  <c r="BV69" i="280"/>
  <c r="EA24" i="286"/>
  <c r="EA25" i="286" s="1"/>
  <c r="EA31" i="288"/>
  <c r="EA17" i="286"/>
  <c r="EA49" i="265" s="1"/>
  <c r="EA15" i="288"/>
  <c r="AB36" i="286"/>
  <c r="AB37" i="286" s="1"/>
  <c r="AB47" i="286"/>
  <c r="AB30" i="288"/>
  <c r="AB32" i="288" s="1"/>
  <c r="AB14" i="288"/>
  <c r="AB16" i="288" s="1"/>
  <c r="AB19" i="288" s="1"/>
  <c r="AB63" i="286"/>
  <c r="AB48" i="286"/>
  <c r="AC36" i="282"/>
  <c r="AC38" i="282" s="1"/>
  <c r="AC44" i="282" s="1"/>
  <c r="AC45" i="282" s="1"/>
  <c r="AC116" i="280"/>
  <c r="AC112" i="280"/>
  <c r="AC18" i="265" s="1"/>
  <c r="AC121" i="280"/>
  <c r="BV84" i="280" l="1"/>
  <c r="BV86" i="280" s="1"/>
  <c r="EB22" i="286"/>
  <c r="EB14" i="286" s="1"/>
  <c r="EB16" i="286" s="1"/>
  <c r="EA74" i="265"/>
  <c r="AC19" i="265"/>
  <c r="AB39" i="288"/>
  <c r="AB40" i="288" s="1"/>
  <c r="AB43" i="288" s="1"/>
  <c r="AB60" i="288"/>
  <c r="AB62" i="288" s="1"/>
  <c r="AB65" i="288" s="1"/>
  <c r="AC47" i="282"/>
  <c r="AC48" i="282" s="1"/>
  <c r="AC50" i="282"/>
  <c r="AC51" i="282" s="1"/>
  <c r="AC76" i="282" s="1"/>
  <c r="AB52" i="265"/>
  <c r="AB24" i="265"/>
  <c r="AB75" i="265"/>
  <c r="AC34" i="286"/>
  <c r="AB63" i="265"/>
  <c r="AC45" i="286"/>
  <c r="BV54" i="280" l="1"/>
  <c r="BV55" i="280" s="1"/>
  <c r="BV59" i="280" s="1"/>
  <c r="BV60" i="280" s="1"/>
  <c r="BV71" i="288"/>
  <c r="BV35" i="282"/>
  <c r="BV87" i="280"/>
  <c r="EB31" i="288"/>
  <c r="EB24" i="286"/>
  <c r="EB25" i="286" s="1"/>
  <c r="EB17" i="286"/>
  <c r="EB49" i="265" s="1"/>
  <c r="EB15" i="288"/>
  <c r="AB65" i="265"/>
  <c r="AB67" i="265" s="1"/>
  <c r="AB81" i="265" s="1"/>
  <c r="O63" i="277"/>
  <c r="O65" i="277" s="1"/>
  <c r="O67" i="277" s="1"/>
  <c r="O81" i="277" s="1"/>
  <c r="AC56" i="286"/>
  <c r="AC93" i="280"/>
  <c r="AC52" i="286"/>
  <c r="N24" i="277"/>
  <c r="AB25" i="265"/>
  <c r="AC11" i="282"/>
  <c r="AC12" i="282" s="1"/>
  <c r="AC67" i="282"/>
  <c r="O75" i="277"/>
  <c r="O76" i="277" s="1"/>
  <c r="O82" i="277" s="1"/>
  <c r="AB76" i="265"/>
  <c r="AB82" i="265" s="1"/>
  <c r="N51" i="277"/>
  <c r="AB53" i="265"/>
  <c r="AC57" i="282"/>
  <c r="AC53" i="282"/>
  <c r="AC55" i="282" s="1"/>
  <c r="BV35" i="265" l="1"/>
  <c r="BV16" i="265"/>
  <c r="BV71" i="280"/>
  <c r="BV72" i="280" s="1"/>
  <c r="BV61" i="280"/>
  <c r="BV36" i="265" s="1"/>
  <c r="BV70" i="288"/>
  <c r="BV72" i="288" s="1"/>
  <c r="BV75" i="288" s="1"/>
  <c r="EC22" i="286"/>
  <c r="EC14" i="286" s="1"/>
  <c r="EC16" i="286" s="1"/>
  <c r="EB74" i="265"/>
  <c r="AO74" i="277" s="1"/>
  <c r="AC87" i="282"/>
  <c r="AC13" i="282"/>
  <c r="AC21" i="265" s="1"/>
  <c r="AC58" i="282"/>
  <c r="AC59" i="282" s="1"/>
  <c r="AC62" i="282" s="1"/>
  <c r="AC63" i="282" s="1"/>
  <c r="AC77" i="282"/>
  <c r="AC78" i="282" s="1"/>
  <c r="AD75" i="282" s="1"/>
  <c r="O83" i="277"/>
  <c r="O84" i="277"/>
  <c r="AB84" i="265"/>
  <c r="AB83" i="265"/>
  <c r="BW69" i="280" l="1"/>
  <c r="BV70" i="265"/>
  <c r="EC24" i="286"/>
  <c r="EC25" i="286" s="1"/>
  <c r="EC31" i="288"/>
  <c r="EC17" i="286"/>
  <c r="EC49" i="265" s="1"/>
  <c r="EC15" i="288"/>
  <c r="AC88" i="282"/>
  <c r="AC89" i="282" s="1"/>
  <c r="AC66" i="282"/>
  <c r="AC64" i="282"/>
  <c r="AC32" i="265" s="1"/>
  <c r="AD54" i="282"/>
  <c r="AC22" i="265"/>
  <c r="BW84" i="280" l="1"/>
  <c r="BW86" i="280" s="1"/>
  <c r="ED22" i="286"/>
  <c r="ED14" i="286" s="1"/>
  <c r="ED16" i="286" s="1"/>
  <c r="EC74" i="265"/>
  <c r="AC35" i="286"/>
  <c r="AC53" i="286"/>
  <c r="AC54" i="286" s="1"/>
  <c r="AC60" i="286" s="1"/>
  <c r="AC73" i="265"/>
  <c r="AD86" i="282"/>
  <c r="AC33" i="265"/>
  <c r="BW54" i="280" l="1"/>
  <c r="BW55" i="280" s="1"/>
  <c r="BW59" i="280" s="1"/>
  <c r="BW60" i="280" s="1"/>
  <c r="BW87" i="280"/>
  <c r="BW71" i="288"/>
  <c r="BW35" i="282"/>
  <c r="ED24" i="286"/>
  <c r="ED25" i="286" s="1"/>
  <c r="ED15" i="288"/>
  <c r="ED31" i="288"/>
  <c r="ED17" i="286"/>
  <c r="ED49" i="265" s="1"/>
  <c r="AC11" i="280"/>
  <c r="AC13" i="280" s="1"/>
  <c r="AC37" i="265"/>
  <c r="AC42" i="265" s="1"/>
  <c r="AC74" i="288"/>
  <c r="AC77" i="288" s="1"/>
  <c r="AC79" i="288" s="1"/>
  <c r="BW16" i="265" l="1"/>
  <c r="BW35" i="265"/>
  <c r="BW61" i="280"/>
  <c r="BW36" i="265" s="1"/>
  <c r="BW71" i="280"/>
  <c r="BW72" i="280" s="1"/>
  <c r="BW70" i="288"/>
  <c r="BW72" i="288" s="1"/>
  <c r="BW75" i="288" s="1"/>
  <c r="ED74" i="265"/>
  <c r="EE22" i="286"/>
  <c r="EE14" i="286" s="1"/>
  <c r="EE16" i="286" s="1"/>
  <c r="AC94" i="280"/>
  <c r="AC95" i="280" s="1"/>
  <c r="BW70" i="265" l="1"/>
  <c r="BX69" i="280"/>
  <c r="EE15" i="288"/>
  <c r="EE17" i="286"/>
  <c r="EE49" i="265" s="1"/>
  <c r="EE31" i="288"/>
  <c r="EE24" i="286"/>
  <c r="EE25" i="286" s="1"/>
  <c r="AC97" i="280"/>
  <c r="AC98" i="280" s="1"/>
  <c r="AC100" i="280"/>
  <c r="AC101" i="280" s="1"/>
  <c r="BX84" i="280" l="1"/>
  <c r="BX86" i="280" s="1"/>
  <c r="EF22" i="286"/>
  <c r="EF14" i="286" s="1"/>
  <c r="EF16" i="286" s="1"/>
  <c r="EE74" i="265"/>
  <c r="AC126" i="280"/>
  <c r="AC115" i="280"/>
  <c r="AC117" i="280" s="1"/>
  <c r="AC141" i="280"/>
  <c r="AC44" i="265"/>
  <c r="BX54" i="280" l="1"/>
  <c r="BX55" i="280" s="1"/>
  <c r="BX59" i="280" s="1"/>
  <c r="BX60" i="280" s="1"/>
  <c r="BX71" i="288"/>
  <c r="BX87" i="280"/>
  <c r="BX35" i="282"/>
  <c r="EF17" i="286"/>
  <c r="EF49" i="265" s="1"/>
  <c r="EF31" i="288"/>
  <c r="EF24" i="286"/>
  <c r="EF25" i="286" s="1"/>
  <c r="EF15" i="288"/>
  <c r="AC122" i="280"/>
  <c r="AC123" i="280" s="1"/>
  <c r="AC142" i="280" s="1"/>
  <c r="AC127" i="280"/>
  <c r="AC128" i="280" s="1"/>
  <c r="AC131" i="280" s="1"/>
  <c r="AC133" i="280" s="1"/>
  <c r="AC118" i="280"/>
  <c r="AC45" i="265" s="1"/>
  <c r="BX16" i="265" l="1"/>
  <c r="BX35" i="265"/>
  <c r="BX71" i="280"/>
  <c r="BX72" i="280" s="1"/>
  <c r="BX61" i="280"/>
  <c r="BX36" i="265" s="1"/>
  <c r="BX70" i="288"/>
  <c r="BX72" i="288" s="1"/>
  <c r="BX75" i="288" s="1"/>
  <c r="EG22" i="286"/>
  <c r="EG14" i="286" s="1"/>
  <c r="EG16" i="286" s="1"/>
  <c r="EF74" i="265"/>
  <c r="AP74" i="277" s="1"/>
  <c r="AC134" i="280"/>
  <c r="AC46" i="265" s="1"/>
  <c r="AC47" i="265" s="1"/>
  <c r="AC50" i="265" s="1"/>
  <c r="AC143" i="280"/>
  <c r="AC144" i="280" s="1"/>
  <c r="BX70" i="265" l="1"/>
  <c r="AA70" i="277" s="1"/>
  <c r="BY69" i="280"/>
  <c r="EG24" i="286"/>
  <c r="EG25" i="286" s="1"/>
  <c r="EG31" i="288"/>
  <c r="EG17" i="286"/>
  <c r="EG49" i="265" s="1"/>
  <c r="EG15" i="288"/>
  <c r="AC72" i="265"/>
  <c r="AD140" i="280"/>
  <c r="AC57" i="286"/>
  <c r="AC58" i="286" s="1"/>
  <c r="AC61" i="286" s="1"/>
  <c r="AC62" i="286" s="1"/>
  <c r="AC46" i="286"/>
  <c r="BY84" i="280" l="1"/>
  <c r="BY86" i="280" s="1"/>
  <c r="EH22" i="286"/>
  <c r="EH14" i="286" s="1"/>
  <c r="EH16" i="286" s="1"/>
  <c r="EG74" i="265"/>
  <c r="AC47" i="286"/>
  <c r="AC48" i="286" s="1"/>
  <c r="AC36" i="286"/>
  <c r="AC37" i="286" s="1"/>
  <c r="AC63" i="286"/>
  <c r="AC30" i="288"/>
  <c r="AC32" i="288" s="1"/>
  <c r="AC14" i="288"/>
  <c r="AC16" i="288" s="1"/>
  <c r="AC19" i="288" s="1"/>
  <c r="AD132" i="280"/>
  <c r="AD110" i="280"/>
  <c r="AD111" i="280" s="1"/>
  <c r="BY54" i="280" l="1"/>
  <c r="BY55" i="280" s="1"/>
  <c r="BY59" i="280" s="1"/>
  <c r="BY60" i="280" s="1"/>
  <c r="BY71" i="288"/>
  <c r="BY87" i="280"/>
  <c r="BY35" i="282"/>
  <c r="EH24" i="286"/>
  <c r="EH25" i="286" s="1"/>
  <c r="EH15" i="288"/>
  <c r="EH31" i="288"/>
  <c r="EH17" i="286"/>
  <c r="EH49" i="265" s="1"/>
  <c r="AD36" i="282"/>
  <c r="AD38" i="282" s="1"/>
  <c r="AD44" i="282" s="1"/>
  <c r="AD45" i="282" s="1"/>
  <c r="AD116" i="280"/>
  <c r="AD112" i="280"/>
  <c r="AD18" i="265" s="1"/>
  <c r="AD121" i="280"/>
  <c r="AC39" i="288"/>
  <c r="AC40" i="288" s="1"/>
  <c r="AC43" i="288" s="1"/>
  <c r="AC60" i="288"/>
  <c r="AC62" i="288" s="1"/>
  <c r="AC65" i="288" s="1"/>
  <c r="AC75" i="265"/>
  <c r="AC76" i="265" s="1"/>
  <c r="AC82" i="265" s="1"/>
  <c r="AD34" i="286"/>
  <c r="AC24" i="265"/>
  <c r="AC52" i="265"/>
  <c r="AC63" i="265"/>
  <c r="AC65" i="265" s="1"/>
  <c r="AC67" i="265" s="1"/>
  <c r="AC81" i="265" s="1"/>
  <c r="AD45" i="286"/>
  <c r="BY16" i="265" l="1"/>
  <c r="BY35" i="265"/>
  <c r="BY71" i="280"/>
  <c r="BY72" i="280" s="1"/>
  <c r="BY61" i="280"/>
  <c r="BY36" i="265" s="1"/>
  <c r="BY70" i="288"/>
  <c r="BY72" i="288" s="1"/>
  <c r="BY75" i="288" s="1"/>
  <c r="EH74" i="265"/>
  <c r="EI22" i="286"/>
  <c r="EI14" i="286" s="1"/>
  <c r="EI16" i="286" s="1"/>
  <c r="AD93" i="280"/>
  <c r="AD56" i="286"/>
  <c r="AC25" i="265"/>
  <c r="AC83" i="265"/>
  <c r="AC84" i="265"/>
  <c r="AC53" i="265"/>
  <c r="AD52" i="286"/>
  <c r="AD19" i="265"/>
  <c r="AD47" i="282"/>
  <c r="AD48" i="282" s="1"/>
  <c r="AD50" i="282"/>
  <c r="AD51" i="282" s="1"/>
  <c r="AD76" i="282" s="1"/>
  <c r="BZ69" i="280" l="1"/>
  <c r="BY70" i="265"/>
  <c r="EI24" i="286"/>
  <c r="EI25" i="286" s="1"/>
  <c r="EI31" i="288"/>
  <c r="EI17" i="286"/>
  <c r="EI49" i="265" s="1"/>
  <c r="EI15" i="288"/>
  <c r="AD53" i="282"/>
  <c r="AD55" i="282" s="1"/>
  <c r="AD57" i="282"/>
  <c r="AD67" i="282"/>
  <c r="AD11" i="282"/>
  <c r="AD12" i="282" s="1"/>
  <c r="BZ84" i="280" l="1"/>
  <c r="BZ86" i="280" s="1"/>
  <c r="EJ22" i="286"/>
  <c r="EJ14" i="286" s="1"/>
  <c r="EJ16" i="286" s="1"/>
  <c r="EI74" i="265"/>
  <c r="AD87" i="282"/>
  <c r="AD13" i="282"/>
  <c r="AD21" i="265" s="1"/>
  <c r="AD58" i="282"/>
  <c r="AD59" i="282" s="1"/>
  <c r="AD62" i="282" s="1"/>
  <c r="AD63" i="282" s="1"/>
  <c r="AD77" i="282"/>
  <c r="AD78" i="282" s="1"/>
  <c r="AE75" i="282" s="1"/>
  <c r="BZ54" i="280" l="1"/>
  <c r="BZ55" i="280" s="1"/>
  <c r="BZ59" i="280" s="1"/>
  <c r="BZ60" i="280" s="1"/>
  <c r="BZ35" i="282"/>
  <c r="BZ71" i="288"/>
  <c r="BZ87" i="280"/>
  <c r="EJ24" i="286"/>
  <c r="EJ25" i="286" s="1"/>
  <c r="EJ31" i="288"/>
  <c r="EJ17" i="286"/>
  <c r="EJ49" i="265" s="1"/>
  <c r="EJ15" i="288"/>
  <c r="AE54" i="282"/>
  <c r="AD22" i="265"/>
  <c r="AD66" i="282"/>
  <c r="AD88" i="282"/>
  <c r="AD64" i="282"/>
  <c r="AD32" i="265" s="1"/>
  <c r="AD89" i="282"/>
  <c r="BZ35" i="265" l="1"/>
  <c r="BZ16" i="265"/>
  <c r="BZ71" i="280"/>
  <c r="BZ72" i="280" s="1"/>
  <c r="BZ61" i="280"/>
  <c r="BZ36" i="265" s="1"/>
  <c r="BZ70" i="288"/>
  <c r="BZ72" i="288" s="1"/>
  <c r="BZ75" i="288" s="1"/>
  <c r="EJ74" i="265"/>
  <c r="AQ74" i="277" s="1"/>
  <c r="EK22" i="286"/>
  <c r="EK14" i="286" s="1"/>
  <c r="EK16" i="286" s="1"/>
  <c r="AD73" i="265"/>
  <c r="AE86" i="282"/>
  <c r="AD33" i="265"/>
  <c r="AD35" i="286"/>
  <c r="AD53" i="286"/>
  <c r="AD54" i="286" s="1"/>
  <c r="AD60" i="286" s="1"/>
  <c r="BZ70" i="265" l="1"/>
  <c r="CA69" i="280"/>
  <c r="EK15" i="288"/>
  <c r="EK17" i="286"/>
  <c r="EK49" i="265" s="1"/>
  <c r="EK24" i="286"/>
  <c r="EK25" i="286" s="1"/>
  <c r="EK31" i="288"/>
  <c r="AD11" i="280"/>
  <c r="AD13" i="280" s="1"/>
  <c r="AD37" i="265"/>
  <c r="AD42" i="265" s="1"/>
  <c r="AD74" i="288"/>
  <c r="AD77" i="288" s="1"/>
  <c r="AD79" i="288" s="1"/>
  <c r="CA84" i="280" l="1"/>
  <c r="CA86" i="280" s="1"/>
  <c r="EK74" i="265"/>
  <c r="EL22" i="286"/>
  <c r="EL14" i="286" s="1"/>
  <c r="EL16" i="286" s="1"/>
  <c r="AD94" i="280"/>
  <c r="AD95" i="280" s="1"/>
  <c r="CA54" i="280" l="1"/>
  <c r="CA55" i="280" s="1"/>
  <c r="CA59" i="280" s="1"/>
  <c r="CA60" i="280" s="1"/>
  <c r="CA35" i="282"/>
  <c r="CA71" i="288"/>
  <c r="CA87" i="280"/>
  <c r="EL17" i="286"/>
  <c r="EL49" i="265" s="1"/>
  <c r="EL31" i="288"/>
  <c r="EL24" i="286"/>
  <c r="EL25" i="286" s="1"/>
  <c r="EL15" i="288"/>
  <c r="AD97" i="280"/>
  <c r="AD98" i="280" s="1"/>
  <c r="AD100" i="280"/>
  <c r="AD101" i="280" s="1"/>
  <c r="CA16" i="265" l="1"/>
  <c r="CA35" i="265"/>
  <c r="CA61" i="280"/>
  <c r="CA36" i="265" s="1"/>
  <c r="CA71" i="280"/>
  <c r="CA72" i="280" s="1"/>
  <c r="CA70" i="288"/>
  <c r="CA72" i="288" s="1"/>
  <c r="CA75" i="288" s="1"/>
  <c r="EM22" i="286"/>
  <c r="EM14" i="286" s="1"/>
  <c r="EM16" i="286" s="1"/>
  <c r="EL74" i="265"/>
  <c r="AD126" i="280"/>
  <c r="AD115" i="280"/>
  <c r="AD117" i="280" s="1"/>
  <c r="AD141" i="280"/>
  <c r="AD44" i="265"/>
  <c r="CB69" i="280" l="1"/>
  <c r="CA70" i="265"/>
  <c r="EM17" i="286"/>
  <c r="EM49" i="265" s="1"/>
  <c r="EM15" i="288"/>
  <c r="EM24" i="286"/>
  <c r="EM25" i="286" s="1"/>
  <c r="EM31" i="288"/>
  <c r="AD127" i="280"/>
  <c r="AD128" i="280" s="1"/>
  <c r="AD131" i="280" s="1"/>
  <c r="AD133" i="280" s="1"/>
  <c r="AD118" i="280"/>
  <c r="AD45" i="265" s="1"/>
  <c r="AD122" i="280"/>
  <c r="AD123" i="280" s="1"/>
  <c r="AD142" i="280" s="1"/>
  <c r="CB84" i="280" l="1"/>
  <c r="CB86" i="280" s="1"/>
  <c r="EN22" i="286"/>
  <c r="EN14" i="286" s="1"/>
  <c r="EN16" i="286" s="1"/>
  <c r="EM74" i="265"/>
  <c r="AD143" i="280"/>
  <c r="AD144" i="280" s="1"/>
  <c r="AD134" i="280"/>
  <c r="AD46" i="265" s="1"/>
  <c r="AD47" i="265" s="1"/>
  <c r="AD50" i="265" s="1"/>
  <c r="CB54" i="280" l="1"/>
  <c r="CB55" i="280" s="1"/>
  <c r="CB59" i="280" s="1"/>
  <c r="CB60" i="280" s="1"/>
  <c r="CB71" i="288"/>
  <c r="CB35" i="282"/>
  <c r="CB87" i="280"/>
  <c r="EN17" i="286"/>
  <c r="EN49" i="265" s="1"/>
  <c r="EN15" i="288"/>
  <c r="EN24" i="286"/>
  <c r="EN25" i="286" s="1"/>
  <c r="EN31" i="288"/>
  <c r="AD72" i="265"/>
  <c r="AE140" i="280"/>
  <c r="AD46" i="286"/>
  <c r="AD57" i="286"/>
  <c r="AD58" i="286" s="1"/>
  <c r="AD61" i="286" s="1"/>
  <c r="AD62" i="286" s="1"/>
  <c r="CB35" i="265" l="1"/>
  <c r="CB16" i="265"/>
  <c r="CB71" i="280"/>
  <c r="CB72" i="280" s="1"/>
  <c r="CB61" i="280"/>
  <c r="CB36" i="265" s="1"/>
  <c r="CB70" i="288"/>
  <c r="CB72" i="288" s="1"/>
  <c r="CB75" i="288" s="1"/>
  <c r="EO22" i="286"/>
  <c r="EO14" i="286" s="1"/>
  <c r="EO16" i="286" s="1"/>
  <c r="EN74" i="265"/>
  <c r="AR74" i="277" s="1"/>
  <c r="AD36" i="286"/>
  <c r="AD37" i="286" s="1"/>
  <c r="AD47" i="286"/>
  <c r="AD48" i="286" s="1"/>
  <c r="AD63" i="286"/>
  <c r="AD30" i="288"/>
  <c r="AD32" i="288" s="1"/>
  <c r="AD14" i="288"/>
  <c r="AD16" i="288" s="1"/>
  <c r="AD19" i="288" s="1"/>
  <c r="AE132" i="280"/>
  <c r="AE110" i="280"/>
  <c r="AE111" i="280" s="1"/>
  <c r="CC69" i="280" l="1"/>
  <c r="CB70" i="265"/>
  <c r="AB70" i="277" s="1"/>
  <c r="EO24" i="286"/>
  <c r="EO25" i="286" s="1"/>
  <c r="EO31" i="288"/>
  <c r="EO17" i="286"/>
  <c r="EO49" i="265" s="1"/>
  <c r="EO15" i="288"/>
  <c r="AD63" i="265"/>
  <c r="AD65" i="265" s="1"/>
  <c r="AD67" i="265" s="1"/>
  <c r="AD81" i="265" s="1"/>
  <c r="AE45" i="286"/>
  <c r="AD60" i="288"/>
  <c r="AD62" i="288" s="1"/>
  <c r="AD65" i="288" s="1"/>
  <c r="AD39" i="288"/>
  <c r="AD40" i="288" s="1"/>
  <c r="AD43" i="288" s="1"/>
  <c r="AE116" i="280"/>
  <c r="AE36" i="282"/>
  <c r="AE38" i="282" s="1"/>
  <c r="AE44" i="282" s="1"/>
  <c r="AE45" i="282" s="1"/>
  <c r="AE112" i="280"/>
  <c r="AE18" i="265" s="1"/>
  <c r="AE121" i="280"/>
  <c r="AD24" i="265"/>
  <c r="AD52" i="265"/>
  <c r="AD75" i="265"/>
  <c r="AD76" i="265" s="1"/>
  <c r="AD82" i="265" s="1"/>
  <c r="AE34" i="286"/>
  <c r="CC84" i="280" l="1"/>
  <c r="CC86" i="280" s="1"/>
  <c r="EO74" i="265"/>
  <c r="EP22" i="286"/>
  <c r="EP14" i="286" s="1"/>
  <c r="EP16" i="286" s="1"/>
  <c r="AE52" i="286"/>
  <c r="AD53" i="265"/>
  <c r="AE47" i="282"/>
  <c r="AE48" i="282" s="1"/>
  <c r="AE50" i="282"/>
  <c r="AE51" i="282" s="1"/>
  <c r="AE76" i="282" s="1"/>
  <c r="AD25" i="265"/>
  <c r="AE19" i="265"/>
  <c r="AE56" i="286"/>
  <c r="AE93" i="280"/>
  <c r="AD84" i="265"/>
  <c r="AD83" i="265"/>
  <c r="CC54" i="280" l="1"/>
  <c r="CC55" i="280" s="1"/>
  <c r="CC59" i="280" s="1"/>
  <c r="CC60" i="280" s="1"/>
  <c r="CC71" i="288"/>
  <c r="CC35" i="282"/>
  <c r="CC87" i="280"/>
  <c r="EP24" i="286"/>
  <c r="EP25" i="286" s="1"/>
  <c r="EP15" i="288"/>
  <c r="EP17" i="286"/>
  <c r="EP49" i="265" s="1"/>
  <c r="EP31" i="288"/>
  <c r="AE67" i="282"/>
  <c r="AE11" i="282"/>
  <c r="AE12" i="282" s="1"/>
  <c r="AE53" i="282"/>
  <c r="AE55" i="282" s="1"/>
  <c r="AE57" i="282"/>
  <c r="CC35" i="265" l="1"/>
  <c r="CC16" i="265"/>
  <c r="CC71" i="280"/>
  <c r="CC72" i="280" s="1"/>
  <c r="CC61" i="280"/>
  <c r="CC36" i="265" s="1"/>
  <c r="CC70" i="288"/>
  <c r="CC72" i="288" s="1"/>
  <c r="CC75" i="288" s="1"/>
  <c r="EP74" i="265"/>
  <c r="EQ22" i="286"/>
  <c r="EQ14" i="286" s="1"/>
  <c r="EQ16" i="286" s="1"/>
  <c r="AE77" i="282"/>
  <c r="AE78" i="282" s="1"/>
  <c r="AF75" i="282" s="1"/>
  <c r="AE58" i="282"/>
  <c r="AE59" i="282" s="1"/>
  <c r="AE62" i="282" s="1"/>
  <c r="AE63" i="282" s="1"/>
  <c r="AE87" i="282"/>
  <c r="AE13" i="282"/>
  <c r="AE21" i="265" s="1"/>
  <c r="CD69" i="280" l="1"/>
  <c r="CC70" i="265"/>
  <c r="EQ24" i="286"/>
  <c r="EQ25" i="286" s="1"/>
  <c r="EQ31" i="288"/>
  <c r="EQ17" i="286"/>
  <c r="EQ49" i="265" s="1"/>
  <c r="EQ15" i="288"/>
  <c r="AE66" i="282"/>
  <c r="AE88" i="282"/>
  <c r="AE89" i="282" s="1"/>
  <c r="AE64" i="282"/>
  <c r="AE32" i="265" s="1"/>
  <c r="AE22" i="265"/>
  <c r="AF54" i="282"/>
  <c r="CD84" i="280" l="1"/>
  <c r="CD86" i="280" s="1"/>
  <c r="EQ74" i="265"/>
  <c r="ER22" i="286"/>
  <c r="ER14" i="286" s="1"/>
  <c r="ER16" i="286" s="1"/>
  <c r="AE35" i="286"/>
  <c r="AE53" i="286"/>
  <c r="AE54" i="286" s="1"/>
  <c r="AE60" i="286" s="1"/>
  <c r="AE73" i="265"/>
  <c r="AF86" i="282"/>
  <c r="AE33" i="265"/>
  <c r="CD54" i="280" l="1"/>
  <c r="CD55" i="280" s="1"/>
  <c r="CD59" i="280" s="1"/>
  <c r="CD60" i="280" s="1"/>
  <c r="CD35" i="282"/>
  <c r="CD71" i="288"/>
  <c r="CD87" i="280"/>
  <c r="ER24" i="286"/>
  <c r="ER25" i="286" s="1"/>
  <c r="ER31" i="288"/>
  <c r="ER17" i="286"/>
  <c r="ER49" i="265" s="1"/>
  <c r="ER15" i="288"/>
  <c r="AE11" i="280"/>
  <c r="AE13" i="280" s="1"/>
  <c r="AE37" i="265"/>
  <c r="AE42" i="265" s="1"/>
  <c r="AE74" i="288"/>
  <c r="AE77" i="288" s="1"/>
  <c r="AE79" i="288" s="1"/>
  <c r="CD16" i="265" l="1"/>
  <c r="CD35" i="265"/>
  <c r="CD71" i="280"/>
  <c r="CD72" i="280" s="1"/>
  <c r="CD61" i="280"/>
  <c r="CD36" i="265" s="1"/>
  <c r="CD70" i="288"/>
  <c r="CD72" i="288" s="1"/>
  <c r="CD75" i="288" s="1"/>
  <c r="ES22" i="286"/>
  <c r="ES14" i="286" s="1"/>
  <c r="ES16" i="286" s="1"/>
  <c r="ER74" i="265"/>
  <c r="AS74" i="277" s="1"/>
  <c r="AE94" i="280"/>
  <c r="AE95" i="280" s="1"/>
  <c r="CD70" i="265" l="1"/>
  <c r="CE69" i="280"/>
  <c r="ES17" i="286"/>
  <c r="ES49" i="265" s="1"/>
  <c r="ES15" i="288"/>
  <c r="ES24" i="286"/>
  <c r="ES25" i="286" s="1"/>
  <c r="ES31" i="288"/>
  <c r="AE97" i="280"/>
  <c r="AE98" i="280" s="1"/>
  <c r="AE100" i="280"/>
  <c r="AE101" i="280" s="1"/>
  <c r="CE84" i="280" l="1"/>
  <c r="CE86" i="280" s="1"/>
  <c r="ES74" i="265"/>
  <c r="ET22" i="286"/>
  <c r="ET14" i="286" s="1"/>
  <c r="ET16" i="286" s="1"/>
  <c r="AE126" i="280"/>
  <c r="AE115" i="280"/>
  <c r="AE117" i="280" s="1"/>
  <c r="AE44" i="265"/>
  <c r="AE141" i="280"/>
  <c r="CE54" i="280" l="1"/>
  <c r="CE55" i="280" s="1"/>
  <c r="CE59" i="280" s="1"/>
  <c r="CE60" i="280" s="1"/>
  <c r="CE35" i="282"/>
  <c r="CE87" i="280"/>
  <c r="CE71" i="288"/>
  <c r="ET24" i="286"/>
  <c r="ET25" i="286" s="1"/>
  <c r="ET15" i="288"/>
  <c r="ET17" i="286"/>
  <c r="ET49" i="265" s="1"/>
  <c r="ET31" i="288"/>
  <c r="AE122" i="280"/>
  <c r="AE123" i="280" s="1"/>
  <c r="AE142" i="280" s="1"/>
  <c r="AE127" i="280"/>
  <c r="AE128" i="280" s="1"/>
  <c r="AE131" i="280" s="1"/>
  <c r="AE133" i="280" s="1"/>
  <c r="AE118" i="280"/>
  <c r="AE45" i="265" s="1"/>
  <c r="CE16" i="265" l="1"/>
  <c r="CE35" i="265"/>
  <c r="CE71" i="280"/>
  <c r="CE72" i="280" s="1"/>
  <c r="CE61" i="280"/>
  <c r="CE36" i="265" s="1"/>
  <c r="CE70" i="288"/>
  <c r="CE72" i="288" s="1"/>
  <c r="CE75" i="288" s="1"/>
  <c r="EU22" i="286"/>
  <c r="EU14" i="286" s="1"/>
  <c r="EU16" i="286" s="1"/>
  <c r="ET74" i="265"/>
  <c r="AE134" i="280"/>
  <c r="AE46" i="265" s="1"/>
  <c r="AE143" i="280"/>
  <c r="AE144" i="280" s="1"/>
  <c r="CE70" i="265" l="1"/>
  <c r="CF69" i="280"/>
  <c r="EU24" i="286"/>
  <c r="EU25" i="286" s="1"/>
  <c r="EU31" i="288"/>
  <c r="EU17" i="286"/>
  <c r="EU49" i="265" s="1"/>
  <c r="EU15" i="288"/>
  <c r="AE72" i="265"/>
  <c r="AF140" i="280"/>
  <c r="AE47" i="265"/>
  <c r="AE50" i="265" s="1"/>
  <c r="CF84" i="280" l="1"/>
  <c r="CF86" i="280" s="1"/>
  <c r="EV22" i="286"/>
  <c r="EV14" i="286" s="1"/>
  <c r="EV16" i="286" s="1"/>
  <c r="EU74" i="265"/>
  <c r="AE46" i="286"/>
  <c r="AE57" i="286"/>
  <c r="AE58" i="286" s="1"/>
  <c r="AE61" i="286" s="1"/>
  <c r="AE62" i="286" s="1"/>
  <c r="AF132" i="280"/>
  <c r="AF110" i="280"/>
  <c r="AF111" i="280" s="1"/>
  <c r="CF54" i="280" l="1"/>
  <c r="CF55" i="280" s="1"/>
  <c r="CF59" i="280" s="1"/>
  <c r="CF60" i="280" s="1"/>
  <c r="CF71" i="288"/>
  <c r="CF35" i="282"/>
  <c r="CF87" i="280"/>
  <c r="EV31" i="288"/>
  <c r="EV24" i="286"/>
  <c r="EV25" i="286" s="1"/>
  <c r="EV15" i="288"/>
  <c r="EV17" i="286"/>
  <c r="EV49" i="265" s="1"/>
  <c r="AE47" i="286"/>
  <c r="AE48" i="286" s="1"/>
  <c r="AE63" i="286"/>
  <c r="AE36" i="286"/>
  <c r="AE37" i="286" s="1"/>
  <c r="AE30" i="288"/>
  <c r="AE32" i="288" s="1"/>
  <c r="AE14" i="288"/>
  <c r="AE16" i="288" s="1"/>
  <c r="AE19" i="288" s="1"/>
  <c r="AF36" i="282"/>
  <c r="AF38" i="282" s="1"/>
  <c r="AF44" i="282" s="1"/>
  <c r="AF45" i="282" s="1"/>
  <c r="AF116" i="280"/>
  <c r="AF112" i="280"/>
  <c r="AF18" i="265" s="1"/>
  <c r="AF121" i="280"/>
  <c r="CF70" i="288" l="1"/>
  <c r="CF72" i="288" s="1"/>
  <c r="CF75" i="288" s="1"/>
  <c r="CF71" i="280"/>
  <c r="CF72" i="280" s="1"/>
  <c r="CF61" i="280"/>
  <c r="CF36" i="265" s="1"/>
  <c r="CF35" i="265"/>
  <c r="CF16" i="265"/>
  <c r="EW22" i="286"/>
  <c r="EW14" i="286" s="1"/>
  <c r="EW16" i="286" s="1"/>
  <c r="EV74" i="265"/>
  <c r="AT74" i="277" s="1"/>
  <c r="AE63" i="265"/>
  <c r="AE65" i="265" s="1"/>
  <c r="AE67" i="265" s="1"/>
  <c r="AE81" i="265" s="1"/>
  <c r="AF45" i="286"/>
  <c r="AE39" i="288"/>
  <c r="AE40" i="288" s="1"/>
  <c r="AE43" i="288" s="1"/>
  <c r="AE60" i="288"/>
  <c r="AE62" i="288" s="1"/>
  <c r="AE65" i="288" s="1"/>
  <c r="AE24" i="265"/>
  <c r="AE52" i="265"/>
  <c r="AF19" i="265"/>
  <c r="O18" i="277"/>
  <c r="AF47" i="282"/>
  <c r="AF48" i="282" s="1"/>
  <c r="AF50" i="282"/>
  <c r="AF51" i="282" s="1"/>
  <c r="AF76" i="282" s="1"/>
  <c r="AE75" i="265"/>
  <c r="AE76" i="265" s="1"/>
  <c r="AE82" i="265" s="1"/>
  <c r="AF34" i="286"/>
  <c r="CF70" i="265" l="1"/>
  <c r="AC70" i="277" s="1"/>
  <c r="CG69" i="280"/>
  <c r="EW24" i="286"/>
  <c r="EW25" i="286" s="1"/>
  <c r="EW31" i="288"/>
  <c r="EW17" i="286"/>
  <c r="EW49" i="265" s="1"/>
  <c r="EW15" i="288"/>
  <c r="AF52" i="286"/>
  <c r="AE53" i="265"/>
  <c r="AF56" i="286"/>
  <c r="AF93" i="280"/>
  <c r="AF57" i="282"/>
  <c r="AF53" i="282"/>
  <c r="AF55" i="282" s="1"/>
  <c r="AF67" i="282"/>
  <c r="AF11" i="282"/>
  <c r="AF12" i="282" s="1"/>
  <c r="AE25" i="265"/>
  <c r="AE83" i="265"/>
  <c r="AE84" i="265"/>
  <c r="CG84" i="280" l="1"/>
  <c r="CG86" i="280" s="1"/>
  <c r="EW74" i="265"/>
  <c r="EX22" i="286"/>
  <c r="EX14" i="286" s="1"/>
  <c r="EX16" i="286" s="1"/>
  <c r="AF13" i="282"/>
  <c r="AF21" i="265" s="1"/>
  <c r="AF87" i="282"/>
  <c r="AF58" i="282"/>
  <c r="AF59" i="282" s="1"/>
  <c r="AF62" i="282" s="1"/>
  <c r="AF63" i="282" s="1"/>
  <c r="AF77" i="282"/>
  <c r="AF78" i="282" s="1"/>
  <c r="AG75" i="282" s="1"/>
  <c r="CG54" i="280" l="1"/>
  <c r="CG55" i="280" s="1"/>
  <c r="CG59" i="280" s="1"/>
  <c r="CG60" i="280" s="1"/>
  <c r="CG71" i="288"/>
  <c r="CG87" i="280"/>
  <c r="CG35" i="282"/>
  <c r="EX24" i="286"/>
  <c r="EX25" i="286" s="1"/>
  <c r="EX15" i="288"/>
  <c r="EX17" i="286"/>
  <c r="EX49" i="265" s="1"/>
  <c r="EX31" i="288"/>
  <c r="AF66" i="282"/>
  <c r="AF88" i="282"/>
  <c r="AF64" i="282"/>
  <c r="AF32" i="265" s="1"/>
  <c r="AF89" i="282"/>
  <c r="AG54" i="282"/>
  <c r="O21" i="277"/>
  <c r="AF22" i="265"/>
  <c r="CG35" i="265" l="1"/>
  <c r="CG16" i="265"/>
  <c r="CG71" i="280"/>
  <c r="CG72" i="280" s="1"/>
  <c r="CG61" i="280"/>
  <c r="CG36" i="265" s="1"/>
  <c r="CG70" i="288"/>
  <c r="CG72" i="288" s="1"/>
  <c r="CG75" i="288" s="1"/>
  <c r="EY22" i="286"/>
  <c r="EY14" i="286" s="1"/>
  <c r="EY16" i="286" s="1"/>
  <c r="EX74" i="265"/>
  <c r="AF73" i="265"/>
  <c r="P73" i="277" s="1"/>
  <c r="AG86" i="282"/>
  <c r="AF53" i="286"/>
  <c r="AF54" i="286" s="1"/>
  <c r="AF60" i="286" s="1"/>
  <c r="AF35" i="286"/>
  <c r="AF33" i="265"/>
  <c r="O32" i="277"/>
  <c r="O33" i="277" s="1"/>
  <c r="CH69" i="280" l="1"/>
  <c r="CG70" i="265"/>
  <c r="EY31" i="288"/>
  <c r="EY24" i="286"/>
  <c r="EY25" i="286" s="1"/>
  <c r="EY15" i="288"/>
  <c r="EY17" i="286"/>
  <c r="EY49" i="265" s="1"/>
  <c r="AF11" i="280"/>
  <c r="AF13" i="280" s="1"/>
  <c r="AF37" i="265"/>
  <c r="AF42" i="265" s="1"/>
  <c r="AF74" i="288"/>
  <c r="AF77" i="288" s="1"/>
  <c r="AF79" i="288" s="1"/>
  <c r="CH84" i="280" l="1"/>
  <c r="CH86" i="280" s="1"/>
  <c r="EZ22" i="286"/>
  <c r="EZ14" i="286" s="1"/>
  <c r="EZ16" i="286" s="1"/>
  <c r="EY74" i="265"/>
  <c r="AF94" i="280"/>
  <c r="AF95" i="280" s="1"/>
  <c r="CH54" i="280" l="1"/>
  <c r="CH55" i="280" s="1"/>
  <c r="CH59" i="280" s="1"/>
  <c r="CH60" i="280" s="1"/>
  <c r="CH87" i="280"/>
  <c r="CH35" i="282"/>
  <c r="CH71" i="288"/>
  <c r="EZ31" i="288"/>
  <c r="EZ24" i="286"/>
  <c r="EZ25" i="286" s="1"/>
  <c r="EZ17" i="286"/>
  <c r="EZ49" i="265" s="1"/>
  <c r="EZ15" i="288"/>
  <c r="AF97" i="280"/>
  <c r="AF98" i="280" s="1"/>
  <c r="AF100" i="280"/>
  <c r="AF101" i="280" s="1"/>
  <c r="CH35" i="265" l="1"/>
  <c r="CH16" i="265"/>
  <c r="CH61" i="280"/>
  <c r="CH36" i="265" s="1"/>
  <c r="CH70" i="288"/>
  <c r="CH72" i="288" s="1"/>
  <c r="CH75" i="288" s="1"/>
  <c r="CH71" i="280"/>
  <c r="CH72" i="280" s="1"/>
  <c r="EZ74" i="265"/>
  <c r="AU74" i="277" s="1"/>
  <c r="FA22" i="286"/>
  <c r="FA14" i="286" s="1"/>
  <c r="FA16" i="286" s="1"/>
  <c r="AF44" i="265"/>
  <c r="AF141" i="280"/>
  <c r="AF115" i="280"/>
  <c r="AF117" i="280" s="1"/>
  <c r="AF126" i="280"/>
  <c r="CH70" i="265" l="1"/>
  <c r="CI69" i="280"/>
  <c r="FA24" i="286"/>
  <c r="FA25" i="286" s="1"/>
  <c r="FA31" i="288"/>
  <c r="FA17" i="286"/>
  <c r="FA49" i="265" s="1"/>
  <c r="FA15" i="288"/>
  <c r="AF122" i="280"/>
  <c r="AF123" i="280" s="1"/>
  <c r="AF142" i="280" s="1"/>
  <c r="AF127" i="280"/>
  <c r="AF118" i="280"/>
  <c r="AF45" i="265" s="1"/>
  <c r="AF128" i="280"/>
  <c r="AF131" i="280" s="1"/>
  <c r="AF133" i="280" s="1"/>
  <c r="O43" i="277"/>
  <c r="CI84" i="280" l="1"/>
  <c r="CI86" i="280" s="1"/>
  <c r="FA74" i="265"/>
  <c r="FB22" i="286"/>
  <c r="FB14" i="286" s="1"/>
  <c r="FB16" i="286" s="1"/>
  <c r="AF134" i="280"/>
  <c r="AF46" i="265" s="1"/>
  <c r="AF47" i="265" s="1"/>
  <c r="AF50" i="265" s="1"/>
  <c r="AF143" i="280"/>
  <c r="AF144" i="280" s="1"/>
  <c r="CI54" i="280" l="1"/>
  <c r="CI55" i="280" s="1"/>
  <c r="CI59" i="280" s="1"/>
  <c r="CI60" i="280" s="1"/>
  <c r="CI71" i="288"/>
  <c r="CI87" i="280"/>
  <c r="CI35" i="282"/>
  <c r="FB31" i="288"/>
  <c r="FB24" i="286"/>
  <c r="FB25" i="286" s="1"/>
  <c r="FB17" i="286"/>
  <c r="FB49" i="265" s="1"/>
  <c r="FB15" i="288"/>
  <c r="AF72" i="265"/>
  <c r="AG140" i="280"/>
  <c r="AF46" i="286"/>
  <c r="AF57" i="286"/>
  <c r="AF58" i="286" s="1"/>
  <c r="AF61" i="286" s="1"/>
  <c r="AF62" i="286" s="1"/>
  <c r="CI35" i="265" l="1"/>
  <c r="CI16" i="265"/>
  <c r="CI71" i="280"/>
  <c r="CI72" i="280" s="1"/>
  <c r="CI61" i="280"/>
  <c r="CI36" i="265" s="1"/>
  <c r="CI70" i="288"/>
  <c r="CI72" i="288" s="1"/>
  <c r="CI75" i="288" s="1"/>
  <c r="FB74" i="265"/>
  <c r="FC22" i="286"/>
  <c r="FC14" i="286" s="1"/>
  <c r="FC16" i="286" s="1"/>
  <c r="AG132" i="280"/>
  <c r="AG110" i="280"/>
  <c r="AG111" i="280" s="1"/>
  <c r="AF36" i="286"/>
  <c r="AF37" i="286" s="1"/>
  <c r="AF47" i="286"/>
  <c r="AF48" i="286" s="1"/>
  <c r="AF63" i="286"/>
  <c r="AF30" i="288"/>
  <c r="AF32" i="288" s="1"/>
  <c r="AF14" i="288"/>
  <c r="AF16" i="288" s="1"/>
  <c r="AF19" i="288" s="1"/>
  <c r="P72" i="277"/>
  <c r="CI70" i="265" l="1"/>
  <c r="CJ69" i="280"/>
  <c r="FC31" i="288"/>
  <c r="FC15" i="288"/>
  <c r="FC17" i="286"/>
  <c r="FC49" i="265" s="1"/>
  <c r="FC24" i="286"/>
  <c r="FC25" i="286" s="1"/>
  <c r="AF60" i="288"/>
  <c r="AF62" i="288" s="1"/>
  <c r="AF65" i="288" s="1"/>
  <c r="AF39" i="288"/>
  <c r="AF40" i="288" s="1"/>
  <c r="AF43" i="288" s="1"/>
  <c r="AF24" i="265"/>
  <c r="AF52" i="265"/>
  <c r="AF75" i="265"/>
  <c r="AG34" i="286"/>
  <c r="AG36" i="282"/>
  <c r="AG38" i="282" s="1"/>
  <c r="AG44" i="282" s="1"/>
  <c r="AG45" i="282" s="1"/>
  <c r="AG116" i="280"/>
  <c r="AG121" i="280"/>
  <c r="AG112" i="280"/>
  <c r="AG18" i="265" s="1"/>
  <c r="AF63" i="265"/>
  <c r="AG45" i="286"/>
  <c r="CJ84" i="280" l="1"/>
  <c r="CJ86" i="280" s="1"/>
  <c r="FC74" i="265"/>
  <c r="FD22" i="286"/>
  <c r="FD14" i="286" s="1"/>
  <c r="FD16" i="286" s="1"/>
  <c r="AG47" i="282"/>
  <c r="AG48" i="282" s="1"/>
  <c r="AG50" i="282"/>
  <c r="AG51" i="282" s="1"/>
  <c r="AG76" i="282" s="1"/>
  <c r="P63" i="277"/>
  <c r="P65" i="277" s="1"/>
  <c r="P67" i="277" s="1"/>
  <c r="P81" i="277" s="1"/>
  <c r="AF65" i="265"/>
  <c r="AF67" i="265" s="1"/>
  <c r="AF81" i="265" s="1"/>
  <c r="AG52" i="286"/>
  <c r="O51" i="277"/>
  <c r="AF53" i="265"/>
  <c r="AG56" i="286"/>
  <c r="AG93" i="280"/>
  <c r="AG19" i="265"/>
  <c r="P75" i="277"/>
  <c r="P76" i="277" s="1"/>
  <c r="P82" i="277" s="1"/>
  <c r="AF76" i="265"/>
  <c r="AF82" i="265" s="1"/>
  <c r="O24" i="277"/>
  <c r="AF25" i="265"/>
  <c r="CJ54" i="280" l="1"/>
  <c r="CJ55" i="280" s="1"/>
  <c r="CJ59" i="280" s="1"/>
  <c r="CJ60" i="280" s="1"/>
  <c r="CJ35" i="282"/>
  <c r="CJ87" i="280"/>
  <c r="CJ71" i="288"/>
  <c r="FD24" i="286"/>
  <c r="FD25" i="286" s="1"/>
  <c r="FD15" i="288"/>
  <c r="FD17" i="286"/>
  <c r="FD49" i="265" s="1"/>
  <c r="FD31" i="288"/>
  <c r="P84" i="277"/>
  <c r="P83" i="277"/>
  <c r="AG67" i="282"/>
  <c r="AG11" i="282"/>
  <c r="AG12" i="282" s="1"/>
  <c r="AF84" i="265"/>
  <c r="AF83" i="265"/>
  <c r="AG53" i="282"/>
  <c r="AG55" i="282" s="1"/>
  <c r="AG57" i="282"/>
  <c r="CJ16" i="265" l="1"/>
  <c r="CJ35" i="265"/>
  <c r="CJ61" i="280"/>
  <c r="CJ36" i="265" s="1"/>
  <c r="CJ70" i="288"/>
  <c r="CJ72" i="288" s="1"/>
  <c r="CJ75" i="288" s="1"/>
  <c r="CJ71" i="280"/>
  <c r="CJ72" i="280" s="1"/>
  <c r="FE22" i="286"/>
  <c r="FE14" i="286" s="1"/>
  <c r="FE16" i="286" s="1"/>
  <c r="FD74" i="265"/>
  <c r="AV74" i="277" s="1"/>
  <c r="AG58" i="282"/>
  <c r="AG59" i="282" s="1"/>
  <c r="AG62" i="282" s="1"/>
  <c r="AG63" i="282" s="1"/>
  <c r="AG77" i="282"/>
  <c r="AG78" i="282" s="1"/>
  <c r="AH75" i="282" s="1"/>
  <c r="AG87" i="282"/>
  <c r="AG13" i="282"/>
  <c r="AG21" i="265" s="1"/>
  <c r="CK69" i="280" l="1"/>
  <c r="CJ70" i="265"/>
  <c r="AD70" i="277" s="1"/>
  <c r="FE31" i="288"/>
  <c r="FE15" i="288"/>
  <c r="FE17" i="286"/>
  <c r="FE49" i="265" s="1"/>
  <c r="FE24" i="286"/>
  <c r="FE25" i="286" s="1"/>
  <c r="AG88" i="282"/>
  <c r="AG89" i="282" s="1"/>
  <c r="AG66" i="282"/>
  <c r="AG64" i="282"/>
  <c r="AG32" i="265" s="1"/>
  <c r="AG22" i="265"/>
  <c r="AH54" i="282"/>
  <c r="CK84" i="280" l="1"/>
  <c r="CK86" i="280" s="1"/>
  <c r="FE74" i="265"/>
  <c r="FF22" i="286"/>
  <c r="FF14" i="286" s="1"/>
  <c r="FF16" i="286" s="1"/>
  <c r="AG73" i="265"/>
  <c r="AH86" i="282"/>
  <c r="AG35" i="286"/>
  <c r="AG53" i="286"/>
  <c r="AG54" i="286" s="1"/>
  <c r="AG60" i="286" s="1"/>
  <c r="AG33" i="265"/>
  <c r="CK54" i="280" l="1"/>
  <c r="CK55" i="280" s="1"/>
  <c r="CK59" i="280" s="1"/>
  <c r="CK60" i="280" s="1"/>
  <c r="CK87" i="280"/>
  <c r="CK71" i="288"/>
  <c r="CK35" i="282"/>
  <c r="FF24" i="286"/>
  <c r="FF25" i="286" s="1"/>
  <c r="FF15" i="288"/>
  <c r="FF31" i="288"/>
  <c r="FF17" i="286"/>
  <c r="FF49" i="265" s="1"/>
  <c r="AG11" i="280"/>
  <c r="AG13" i="280" s="1"/>
  <c r="AG37" i="265"/>
  <c r="AG42" i="265" s="1"/>
  <c r="AG74" i="288"/>
  <c r="AG77" i="288" s="1"/>
  <c r="AG79" i="288" s="1"/>
  <c r="CK35" i="265" l="1"/>
  <c r="CK16" i="265"/>
  <c r="CK71" i="280"/>
  <c r="CK72" i="280" s="1"/>
  <c r="CK61" i="280"/>
  <c r="CK36" i="265" s="1"/>
  <c r="CK70" i="288"/>
  <c r="CK72" i="288" s="1"/>
  <c r="CK75" i="288" s="1"/>
  <c r="FF74" i="265"/>
  <c r="FG22" i="286"/>
  <c r="FG14" i="286" s="1"/>
  <c r="FG16" i="286" s="1"/>
  <c r="AG94" i="280"/>
  <c r="AG95" i="280" s="1"/>
  <c r="CK70" i="265" l="1"/>
  <c r="CL69" i="280"/>
  <c r="FG24" i="286"/>
  <c r="FG25" i="286" s="1"/>
  <c r="FG31" i="288"/>
  <c r="FG17" i="286"/>
  <c r="FG49" i="265" s="1"/>
  <c r="FG15" i="288"/>
  <c r="AG100" i="280"/>
  <c r="AG101" i="280" s="1"/>
  <c r="AG97" i="280"/>
  <c r="AG98" i="280" s="1"/>
  <c r="CL84" i="280" l="1"/>
  <c r="CL86" i="280" s="1"/>
  <c r="FH22" i="286"/>
  <c r="FH14" i="286" s="1"/>
  <c r="FH16" i="286" s="1"/>
  <c r="FG74" i="265"/>
  <c r="AG115" i="280"/>
  <c r="AG117" i="280" s="1"/>
  <c r="AG126" i="280"/>
  <c r="AG141" i="280"/>
  <c r="AG44" i="265"/>
  <c r="CL54" i="280" l="1"/>
  <c r="CL55" i="280" s="1"/>
  <c r="CL59" i="280" s="1"/>
  <c r="CL60" i="280" s="1"/>
  <c r="CL71" i="288"/>
  <c r="CL35" i="282"/>
  <c r="CL87" i="280"/>
  <c r="FH24" i="286"/>
  <c r="FH25" i="286" s="1"/>
  <c r="FH31" i="288"/>
  <c r="FH15" i="288"/>
  <c r="FH17" i="286"/>
  <c r="FH49" i="265" s="1"/>
  <c r="AG127" i="280"/>
  <c r="AG128" i="280" s="1"/>
  <c r="AG131" i="280" s="1"/>
  <c r="AG133" i="280" s="1"/>
  <c r="AG122" i="280"/>
  <c r="AG123" i="280" s="1"/>
  <c r="AG142" i="280" s="1"/>
  <c r="AG118" i="280"/>
  <c r="AG45" i="265" s="1"/>
  <c r="CL16" i="265" l="1"/>
  <c r="CL35" i="265"/>
  <c r="CL71" i="280"/>
  <c r="CL72" i="280" s="1"/>
  <c r="CL61" i="280"/>
  <c r="CL36" i="265" s="1"/>
  <c r="CL70" i="288"/>
  <c r="CL72" i="288" s="1"/>
  <c r="CL75" i="288" s="1"/>
  <c r="FH74" i="265"/>
  <c r="AW74" i="277" s="1"/>
  <c r="FI22" i="286"/>
  <c r="FI14" i="286" s="1"/>
  <c r="FI16" i="286" s="1"/>
  <c r="AG143" i="280"/>
  <c r="AG144" i="280" s="1"/>
  <c r="AG134" i="280"/>
  <c r="AG46" i="265" s="1"/>
  <c r="AG47" i="265" s="1"/>
  <c r="AG50" i="265" s="1"/>
  <c r="CM69" i="280" l="1"/>
  <c r="CL70" i="265"/>
  <c r="FI24" i="286"/>
  <c r="FI25" i="286" s="1"/>
  <c r="FI31" i="288"/>
  <c r="FI17" i="286"/>
  <c r="FI49" i="265" s="1"/>
  <c r="FI15" i="288"/>
  <c r="AG57" i="286"/>
  <c r="AG58" i="286" s="1"/>
  <c r="AG61" i="286" s="1"/>
  <c r="AG62" i="286" s="1"/>
  <c r="AG46" i="286"/>
  <c r="AG72" i="265"/>
  <c r="AH140" i="280"/>
  <c r="CM84" i="280" l="1"/>
  <c r="CM86" i="280" s="1"/>
  <c r="FJ22" i="286"/>
  <c r="FJ14" i="286" s="1"/>
  <c r="FJ16" i="286" s="1"/>
  <c r="FI74" i="265"/>
  <c r="AH132" i="280"/>
  <c r="AH110" i="280"/>
  <c r="AH111" i="280" s="1"/>
  <c r="AG47" i="286"/>
  <c r="AG48" i="286" s="1"/>
  <c r="AG36" i="286"/>
  <c r="AG37" i="286" s="1"/>
  <c r="AG63" i="286"/>
  <c r="AG30" i="288"/>
  <c r="AG32" i="288" s="1"/>
  <c r="AG14" i="288"/>
  <c r="AG16" i="288" s="1"/>
  <c r="AG19" i="288" s="1"/>
  <c r="CM54" i="280" l="1"/>
  <c r="CM55" i="280" s="1"/>
  <c r="CM59" i="280" s="1"/>
  <c r="CM60" i="280" s="1"/>
  <c r="CM87" i="280"/>
  <c r="CM71" i="288"/>
  <c r="CM35" i="282"/>
  <c r="FJ15" i="288"/>
  <c r="FJ17" i="286"/>
  <c r="FJ49" i="265" s="1"/>
  <c r="FJ24" i="286"/>
  <c r="FJ25" i="286" s="1"/>
  <c r="FJ31" i="288"/>
  <c r="AG63" i="265"/>
  <c r="AG65" i="265" s="1"/>
  <c r="AG67" i="265" s="1"/>
  <c r="AG81" i="265" s="1"/>
  <c r="AH45" i="286"/>
  <c r="AG52" i="265"/>
  <c r="AG24" i="265"/>
  <c r="AG60" i="288"/>
  <c r="AG62" i="288" s="1"/>
  <c r="AG65" i="288" s="1"/>
  <c r="AG39" i="288"/>
  <c r="AG40" i="288" s="1"/>
  <c r="AG43" i="288" s="1"/>
  <c r="AG75" i="265"/>
  <c r="AG76" i="265" s="1"/>
  <c r="AG82" i="265" s="1"/>
  <c r="AH34" i="286"/>
  <c r="AH116" i="280"/>
  <c r="AH36" i="282"/>
  <c r="AH38" i="282" s="1"/>
  <c r="AH44" i="282" s="1"/>
  <c r="AH45" i="282" s="1"/>
  <c r="AH112" i="280"/>
  <c r="AH18" i="265" s="1"/>
  <c r="AH121" i="280"/>
  <c r="CM16" i="265" l="1"/>
  <c r="CM35" i="265"/>
  <c r="CM61" i="280"/>
  <c r="CM36" i="265" s="1"/>
  <c r="CM70" i="288"/>
  <c r="CM72" i="288" s="1"/>
  <c r="CM75" i="288" s="1"/>
  <c r="CM71" i="280"/>
  <c r="CM72" i="280" s="1"/>
  <c r="FJ74" i="265"/>
  <c r="FK22" i="286"/>
  <c r="FK14" i="286" s="1"/>
  <c r="FK16" i="286" s="1"/>
  <c r="AH52" i="286"/>
  <c r="AH47" i="282"/>
  <c r="AH48" i="282" s="1"/>
  <c r="AH50" i="282"/>
  <c r="AH51" i="282" s="1"/>
  <c r="AH76" i="282" s="1"/>
  <c r="AG53" i="265"/>
  <c r="AH56" i="286"/>
  <c r="AH93" i="280"/>
  <c r="AH19" i="265"/>
  <c r="AG25" i="265"/>
  <c r="AG83" i="265"/>
  <c r="AG84" i="265"/>
  <c r="CN69" i="280" l="1"/>
  <c r="CM70" i="265"/>
  <c r="FK17" i="286"/>
  <c r="FK49" i="265" s="1"/>
  <c r="FK15" i="288"/>
  <c r="FK24" i="286"/>
  <c r="FK25" i="286" s="1"/>
  <c r="FK31" i="288"/>
  <c r="AH67" i="282"/>
  <c r="AH11" i="282"/>
  <c r="AH12" i="282" s="1"/>
  <c r="AH53" i="282"/>
  <c r="AH55" i="282" s="1"/>
  <c r="AH57" i="282"/>
  <c r="CN84" i="280" l="1"/>
  <c r="CN86" i="280" s="1"/>
  <c r="FL22" i="286"/>
  <c r="FL14" i="286" s="1"/>
  <c r="FL16" i="286" s="1"/>
  <c r="FK74" i="265"/>
  <c r="AH87" i="282"/>
  <c r="AH13" i="282"/>
  <c r="AH21" i="265" s="1"/>
  <c r="AH58" i="282"/>
  <c r="AH59" i="282" s="1"/>
  <c r="AH62" i="282" s="1"/>
  <c r="AH63" i="282" s="1"/>
  <c r="AH77" i="282"/>
  <c r="AH78" i="282" s="1"/>
  <c r="AI75" i="282" s="1"/>
  <c r="CN54" i="280" l="1"/>
  <c r="CN55" i="280" s="1"/>
  <c r="CN59" i="280" s="1"/>
  <c r="CN60" i="280" s="1"/>
  <c r="CN87" i="280"/>
  <c r="CN71" i="288"/>
  <c r="CN35" i="282"/>
  <c r="FL17" i="286"/>
  <c r="FL49" i="265" s="1"/>
  <c r="FL31" i="288"/>
  <c r="FL24" i="286"/>
  <c r="FL25" i="286" s="1"/>
  <c r="FL15" i="288"/>
  <c r="AH88" i="282"/>
  <c r="AH89" i="282" s="1"/>
  <c r="AH66" i="282"/>
  <c r="AH64" i="282"/>
  <c r="AH32" i="265" s="1"/>
  <c r="AI54" i="282"/>
  <c r="AH22" i="265"/>
  <c r="CN16" i="265" l="1"/>
  <c r="CN35" i="265"/>
  <c r="CN71" i="280"/>
  <c r="CN72" i="280" s="1"/>
  <c r="CN70" i="288"/>
  <c r="CN72" i="288" s="1"/>
  <c r="CN75" i="288" s="1"/>
  <c r="CN61" i="280"/>
  <c r="CN36" i="265" s="1"/>
  <c r="FL74" i="265"/>
  <c r="AX74" i="277" s="1"/>
  <c r="FM22" i="286"/>
  <c r="FM14" i="286" s="1"/>
  <c r="FM16" i="286" s="1"/>
  <c r="AH73" i="265"/>
  <c r="AI86" i="282"/>
  <c r="AH35" i="286"/>
  <c r="AH53" i="286"/>
  <c r="AH54" i="286" s="1"/>
  <c r="AH60" i="286" s="1"/>
  <c r="AH33" i="265"/>
  <c r="CN70" i="265" l="1"/>
  <c r="AE70" i="277" s="1"/>
  <c r="CO69" i="280"/>
  <c r="FM17" i="286"/>
  <c r="FM49" i="265" s="1"/>
  <c r="FM15" i="288"/>
  <c r="FM24" i="286"/>
  <c r="FM25" i="286" s="1"/>
  <c r="FM31" i="288"/>
  <c r="AH11" i="280"/>
  <c r="AH13" i="280" s="1"/>
  <c r="AH37" i="265"/>
  <c r="AH42" i="265" s="1"/>
  <c r="AH74" i="288"/>
  <c r="AH77" i="288" s="1"/>
  <c r="AH79" i="288" s="1"/>
  <c r="CO84" i="280" l="1"/>
  <c r="CO86" i="280" s="1"/>
  <c r="FM74" i="265"/>
  <c r="FN22" i="286"/>
  <c r="FN14" i="286" s="1"/>
  <c r="FN16" i="286" s="1"/>
  <c r="AH94" i="280"/>
  <c r="AH95" i="280" s="1"/>
  <c r="CO54" i="280" l="1"/>
  <c r="CO55" i="280" s="1"/>
  <c r="CO59" i="280" s="1"/>
  <c r="CO60" i="280" s="1"/>
  <c r="CO71" i="288"/>
  <c r="CO35" i="282"/>
  <c r="CO87" i="280"/>
  <c r="FN31" i="288"/>
  <c r="FN24" i="286"/>
  <c r="FN25" i="286" s="1"/>
  <c r="FN17" i="286"/>
  <c r="FN49" i="265" s="1"/>
  <c r="FN15" i="288"/>
  <c r="AH97" i="280"/>
  <c r="AH98" i="280" s="1"/>
  <c r="AH100" i="280"/>
  <c r="AH101" i="280" s="1"/>
  <c r="CO16" i="265" l="1"/>
  <c r="CO35" i="265"/>
  <c r="CO70" i="288"/>
  <c r="CO72" i="288" s="1"/>
  <c r="CO75" i="288" s="1"/>
  <c r="CO71" i="280"/>
  <c r="CO72" i="280" s="1"/>
  <c r="CO61" i="280"/>
  <c r="CO36" i="265" s="1"/>
  <c r="FO22" i="286"/>
  <c r="FO14" i="286" s="1"/>
  <c r="FO16" i="286" s="1"/>
  <c r="FN74" i="265"/>
  <c r="AH126" i="280"/>
  <c r="AH115" i="280"/>
  <c r="AH117" i="280" s="1"/>
  <c r="AH141" i="280"/>
  <c r="AH44" i="265"/>
  <c r="CO70" i="265" l="1"/>
  <c r="CP69" i="280"/>
  <c r="FO24" i="286"/>
  <c r="FO25" i="286" s="1"/>
  <c r="FO17" i="286"/>
  <c r="FO49" i="265" s="1"/>
  <c r="FO15" i="288"/>
  <c r="FO31" i="288"/>
  <c r="AH127" i="280"/>
  <c r="AH128" i="280" s="1"/>
  <c r="AH131" i="280" s="1"/>
  <c r="AH133" i="280" s="1"/>
  <c r="AH122" i="280"/>
  <c r="AH123" i="280" s="1"/>
  <c r="AH142" i="280" s="1"/>
  <c r="AH118" i="280"/>
  <c r="AH45" i="265" s="1"/>
  <c r="CP84" i="280" l="1"/>
  <c r="CP86" i="280" s="1"/>
  <c r="FO74" i="265"/>
  <c r="FP22" i="286"/>
  <c r="FP14" i="286" s="1"/>
  <c r="FP16" i="286" s="1"/>
  <c r="AH134" i="280"/>
  <c r="AH46" i="265" s="1"/>
  <c r="AH47" i="265" s="1"/>
  <c r="AH50" i="265" s="1"/>
  <c r="AH143" i="280"/>
  <c r="AH144" i="280" s="1"/>
  <c r="CP54" i="280" l="1"/>
  <c r="CP55" i="280" s="1"/>
  <c r="CP59" i="280" s="1"/>
  <c r="CP60" i="280" s="1"/>
  <c r="CP71" i="288"/>
  <c r="CP35" i="282"/>
  <c r="CP87" i="280"/>
  <c r="FP31" i="288"/>
  <c r="FP17" i="286"/>
  <c r="FP49" i="265" s="1"/>
  <c r="FP15" i="288"/>
  <c r="FP24" i="286"/>
  <c r="FP25" i="286" s="1"/>
  <c r="AH46" i="286"/>
  <c r="AH57" i="286"/>
  <c r="AH58" i="286" s="1"/>
  <c r="AH61" i="286" s="1"/>
  <c r="AH62" i="286" s="1"/>
  <c r="AH72" i="265"/>
  <c r="AI140" i="280"/>
  <c r="CP35" i="265" l="1"/>
  <c r="CP16" i="265"/>
  <c r="CP61" i="280"/>
  <c r="CP36" i="265" s="1"/>
  <c r="CP71" i="280"/>
  <c r="CP72" i="280" s="1"/>
  <c r="CP70" i="288"/>
  <c r="CP72" i="288" s="1"/>
  <c r="CP75" i="288" s="1"/>
  <c r="FQ22" i="286"/>
  <c r="FQ14" i="286" s="1"/>
  <c r="FQ16" i="286" s="1"/>
  <c r="FP74" i="265"/>
  <c r="AY74" i="277" s="1"/>
  <c r="AI132" i="280"/>
  <c r="AI110" i="280"/>
  <c r="AI111" i="280" s="1"/>
  <c r="AH36" i="286"/>
  <c r="AH37" i="286" s="1"/>
  <c r="AH47" i="286"/>
  <c r="AH63" i="286"/>
  <c r="AH14" i="288"/>
  <c r="AH16" i="288" s="1"/>
  <c r="AH19" i="288" s="1"/>
  <c r="AH30" i="288"/>
  <c r="AH32" i="288" s="1"/>
  <c r="AH48" i="286"/>
  <c r="CP70" i="265" l="1"/>
  <c r="CQ69" i="280"/>
  <c r="FQ24" i="286"/>
  <c r="FQ25" i="286" s="1"/>
  <c r="FQ31" i="288"/>
  <c r="FQ17" i="286"/>
  <c r="FQ49" i="265" s="1"/>
  <c r="FQ15" i="288"/>
  <c r="AH63" i="265"/>
  <c r="AH65" i="265" s="1"/>
  <c r="AH67" i="265" s="1"/>
  <c r="AH81" i="265" s="1"/>
  <c r="AI45" i="286"/>
  <c r="AI36" i="282"/>
  <c r="AI38" i="282" s="1"/>
  <c r="AI44" i="282" s="1"/>
  <c r="AI45" i="282" s="1"/>
  <c r="AI116" i="280"/>
  <c r="AI121" i="280"/>
  <c r="AI112" i="280"/>
  <c r="AI18" i="265" s="1"/>
  <c r="AH60" i="288"/>
  <c r="AH62" i="288" s="1"/>
  <c r="AH65" i="288" s="1"/>
  <c r="AH39" i="288"/>
  <c r="AH40" i="288" s="1"/>
  <c r="AH43" i="288" s="1"/>
  <c r="AH52" i="265"/>
  <c r="AH24" i="265"/>
  <c r="AH75" i="265"/>
  <c r="AH76" i="265" s="1"/>
  <c r="AH82" i="265" s="1"/>
  <c r="AI34" i="286"/>
  <c r="CQ84" i="280" l="1"/>
  <c r="CQ86" i="280" s="1"/>
  <c r="FQ74" i="265"/>
  <c r="FR22" i="286"/>
  <c r="FR14" i="286" s="1"/>
  <c r="FR16" i="286" s="1"/>
  <c r="AH53" i="265"/>
  <c r="AI47" i="282"/>
  <c r="AI48" i="282" s="1"/>
  <c r="AI50" i="282"/>
  <c r="AI51" i="282" s="1"/>
  <c r="AI76" i="282" s="1"/>
  <c r="AI52" i="286"/>
  <c r="AH25" i="265"/>
  <c r="AI19" i="265"/>
  <c r="AI56" i="286"/>
  <c r="AI93" i="280"/>
  <c r="AH84" i="265"/>
  <c r="AH83" i="265"/>
  <c r="CQ54" i="280" l="1"/>
  <c r="CQ55" i="280" s="1"/>
  <c r="CQ59" i="280" s="1"/>
  <c r="CQ60" i="280" s="1"/>
  <c r="CQ71" i="288"/>
  <c r="CQ87" i="280"/>
  <c r="CQ35" i="282"/>
  <c r="FR17" i="286"/>
  <c r="FR49" i="265" s="1"/>
  <c r="FR31" i="288"/>
  <c r="FR24" i="286"/>
  <c r="FR25" i="286" s="1"/>
  <c r="FR15" i="288"/>
  <c r="AI53" i="282"/>
  <c r="AI55" i="282" s="1"/>
  <c r="AI57" i="282"/>
  <c r="AI67" i="282"/>
  <c r="AI11" i="282"/>
  <c r="AI12" i="282" s="1"/>
  <c r="CQ35" i="265" l="1"/>
  <c r="CQ16" i="265"/>
  <c r="CQ70" i="288"/>
  <c r="CQ72" i="288" s="1"/>
  <c r="CQ75" i="288" s="1"/>
  <c r="CQ61" i="280"/>
  <c r="CQ36" i="265" s="1"/>
  <c r="CQ71" i="280"/>
  <c r="CQ72" i="280" s="1"/>
  <c r="FS22" i="286"/>
  <c r="FS14" i="286" s="1"/>
  <c r="FS16" i="286" s="1"/>
  <c r="FR74" i="265"/>
  <c r="AI87" i="282"/>
  <c r="AI13" i="282"/>
  <c r="AI21" i="265" s="1"/>
  <c r="AI77" i="282"/>
  <c r="AI78" i="282" s="1"/>
  <c r="AJ75" i="282" s="1"/>
  <c r="AI58" i="282"/>
  <c r="AI59" i="282" s="1"/>
  <c r="AI62" i="282" s="1"/>
  <c r="AI63" i="282" s="1"/>
  <c r="CQ70" i="265" l="1"/>
  <c r="CR69" i="280"/>
  <c r="FS31" i="288"/>
  <c r="FS15" i="288"/>
  <c r="FS17" i="286"/>
  <c r="FS49" i="265" s="1"/>
  <c r="FS24" i="286"/>
  <c r="FS25" i="286" s="1"/>
  <c r="AI88" i="282"/>
  <c r="AI89" i="282" s="1"/>
  <c r="AI66" i="282"/>
  <c r="AI64" i="282"/>
  <c r="AI32" i="265" s="1"/>
  <c r="AJ54" i="282"/>
  <c r="AI22" i="265"/>
  <c r="CR84" i="280" l="1"/>
  <c r="CR86" i="280" s="1"/>
  <c r="FT22" i="286"/>
  <c r="FT14" i="286" s="1"/>
  <c r="FT16" i="286" s="1"/>
  <c r="FS74" i="265"/>
  <c r="AI73" i="265"/>
  <c r="AJ86" i="282"/>
  <c r="AI53" i="286"/>
  <c r="AI54" i="286" s="1"/>
  <c r="AI60" i="286" s="1"/>
  <c r="AI35" i="286"/>
  <c r="AI33" i="265"/>
  <c r="CR54" i="280" l="1"/>
  <c r="CR55" i="280" s="1"/>
  <c r="CR59" i="280" s="1"/>
  <c r="CR60" i="280" s="1"/>
  <c r="CR71" i="288"/>
  <c r="CR87" i="280"/>
  <c r="CR35" i="282"/>
  <c r="FT15" i="288"/>
  <c r="FT24" i="286"/>
  <c r="FT25" i="286" s="1"/>
  <c r="FT31" i="288"/>
  <c r="FT17" i="286"/>
  <c r="FT49" i="265" s="1"/>
  <c r="AI11" i="280"/>
  <c r="AI13" i="280" s="1"/>
  <c r="AI37" i="265"/>
  <c r="AI42" i="265" s="1"/>
  <c r="AI74" i="288"/>
  <c r="AI77" i="288" s="1"/>
  <c r="AI79" i="288" s="1"/>
  <c r="CR35" i="265" l="1"/>
  <c r="CR16" i="265"/>
  <c r="CR61" i="280"/>
  <c r="CR36" i="265" s="1"/>
  <c r="CR71" i="280"/>
  <c r="CR72" i="280" s="1"/>
  <c r="CR70" i="288"/>
  <c r="CR72" i="288" s="1"/>
  <c r="CR75" i="288" s="1"/>
  <c r="FU22" i="286"/>
  <c r="FU14" i="286" s="1"/>
  <c r="FU16" i="286" s="1"/>
  <c r="FT74" i="265"/>
  <c r="AZ74" i="277" s="1"/>
  <c r="AI94" i="280"/>
  <c r="AI95" i="280" s="1"/>
  <c r="CS69" i="280" l="1"/>
  <c r="CR70" i="265"/>
  <c r="AF70" i="277" s="1"/>
  <c r="FU24" i="286"/>
  <c r="FU25" i="286" s="1"/>
  <c r="FU31" i="288"/>
  <c r="FU17" i="286"/>
  <c r="FU49" i="265" s="1"/>
  <c r="FU15" i="288"/>
  <c r="AI97" i="280"/>
  <c r="AI98" i="280" s="1"/>
  <c r="AI100" i="280"/>
  <c r="AI101" i="280" s="1"/>
  <c r="CS84" i="280" l="1"/>
  <c r="CS86" i="280" s="1"/>
  <c r="FU74" i="265"/>
  <c r="FV22" i="286"/>
  <c r="FV14" i="286" s="1"/>
  <c r="FV16" i="286" s="1"/>
  <c r="AI126" i="280"/>
  <c r="AI115" i="280"/>
  <c r="AI117" i="280" s="1"/>
  <c r="AI44" i="265"/>
  <c r="AI141" i="280"/>
  <c r="CS54" i="280" l="1"/>
  <c r="CS55" i="280" s="1"/>
  <c r="CS59" i="280" s="1"/>
  <c r="CS60" i="280" s="1"/>
  <c r="CS35" i="282"/>
  <c r="CS71" i="288"/>
  <c r="CS87" i="280"/>
  <c r="FV17" i="286"/>
  <c r="FV49" i="265" s="1"/>
  <c r="FV31" i="288"/>
  <c r="FV24" i="286"/>
  <c r="FV25" i="286" s="1"/>
  <c r="FV15" i="288"/>
  <c r="AI122" i="280"/>
  <c r="AI123" i="280" s="1"/>
  <c r="AI142" i="280" s="1"/>
  <c r="AI127" i="280"/>
  <c r="AI128" i="280" s="1"/>
  <c r="AI131" i="280" s="1"/>
  <c r="AI133" i="280" s="1"/>
  <c r="AI118" i="280"/>
  <c r="AI45" i="265" s="1"/>
  <c r="CS16" i="265" l="1"/>
  <c r="CS35" i="265"/>
  <c r="CS71" i="280"/>
  <c r="CS72" i="280" s="1"/>
  <c r="CS61" i="280"/>
  <c r="CS36" i="265" s="1"/>
  <c r="CS70" i="288"/>
  <c r="CS72" i="288" s="1"/>
  <c r="CS75" i="288" s="1"/>
  <c r="FV74" i="265"/>
  <c r="FW22" i="286"/>
  <c r="FW14" i="286" s="1"/>
  <c r="FW16" i="286" s="1"/>
  <c r="AI143" i="280"/>
  <c r="AI134" i="280"/>
  <c r="AI46" i="265" s="1"/>
  <c r="AI47" i="265" s="1"/>
  <c r="AI50" i="265" s="1"/>
  <c r="AI144" i="280"/>
  <c r="CS70" i="265" l="1"/>
  <c r="CT69" i="280"/>
  <c r="FW15" i="288"/>
  <c r="FW17" i="286"/>
  <c r="FW49" i="265" s="1"/>
  <c r="FW24" i="286"/>
  <c r="FW25" i="286" s="1"/>
  <c r="FW31" i="288"/>
  <c r="AI46" i="286"/>
  <c r="AI57" i="286"/>
  <c r="AI58" i="286" s="1"/>
  <c r="AI61" i="286" s="1"/>
  <c r="AI62" i="286" s="1"/>
  <c r="AI72" i="265"/>
  <c r="AJ140" i="280"/>
  <c r="CT84" i="280" l="1"/>
  <c r="CT86" i="280" s="1"/>
  <c r="FW74" i="265"/>
  <c r="FX22" i="286"/>
  <c r="FX14" i="286" s="1"/>
  <c r="FX16" i="286" s="1"/>
  <c r="AI63" i="286"/>
  <c r="AI36" i="286"/>
  <c r="AI37" i="286" s="1"/>
  <c r="AI47" i="286"/>
  <c r="AI48" i="286" s="1"/>
  <c r="AI30" i="288"/>
  <c r="AI32" i="288" s="1"/>
  <c r="AI14" i="288"/>
  <c r="AI16" i="288" s="1"/>
  <c r="AI19" i="288" s="1"/>
  <c r="AJ132" i="280"/>
  <c r="AJ110" i="280"/>
  <c r="AJ111" i="280" s="1"/>
  <c r="CT54" i="280" l="1"/>
  <c r="CT55" i="280" s="1"/>
  <c r="CT59" i="280" s="1"/>
  <c r="CT60" i="280" s="1"/>
  <c r="CT71" i="288"/>
  <c r="CT35" i="282"/>
  <c r="CT87" i="280"/>
  <c r="FX17" i="286"/>
  <c r="FX49" i="265" s="1"/>
  <c r="FX31" i="288"/>
  <c r="FX24" i="286"/>
  <c r="FX25" i="286" s="1"/>
  <c r="FX15" i="288"/>
  <c r="AJ36" i="282"/>
  <c r="AJ38" i="282" s="1"/>
  <c r="AJ44" i="282" s="1"/>
  <c r="AJ45" i="282" s="1"/>
  <c r="AJ116" i="280"/>
  <c r="AJ112" i="280"/>
  <c r="AJ18" i="265" s="1"/>
  <c r="AJ121" i="280"/>
  <c r="AI63" i="265"/>
  <c r="AI65" i="265" s="1"/>
  <c r="AI67" i="265" s="1"/>
  <c r="AI81" i="265" s="1"/>
  <c r="AJ45" i="286"/>
  <c r="AI39" i="288"/>
  <c r="AI40" i="288" s="1"/>
  <c r="AI43" i="288" s="1"/>
  <c r="AI60" i="288"/>
  <c r="AI62" i="288" s="1"/>
  <c r="AI65" i="288" s="1"/>
  <c r="AI75" i="265"/>
  <c r="AI76" i="265" s="1"/>
  <c r="AI82" i="265" s="1"/>
  <c r="AJ34" i="286"/>
  <c r="AI24" i="265"/>
  <c r="AI52" i="265"/>
  <c r="CT16" i="265" l="1"/>
  <c r="CT35" i="265"/>
  <c r="CT71" i="280"/>
  <c r="CT72" i="280" s="1"/>
  <c r="CT70" i="288"/>
  <c r="CT72" i="288" s="1"/>
  <c r="CT75" i="288" s="1"/>
  <c r="CT61" i="280"/>
  <c r="CT36" i="265" s="1"/>
  <c r="FX74" i="265"/>
  <c r="BA74" i="277" s="1"/>
  <c r="FY22" i="286"/>
  <c r="FY14" i="286" s="1"/>
  <c r="FY16" i="286" s="1"/>
  <c r="AI53" i="265"/>
  <c r="AJ52" i="286"/>
  <c r="AJ56" i="286"/>
  <c r="AJ93" i="280"/>
  <c r="AI25" i="265"/>
  <c r="AI83" i="265"/>
  <c r="AI84" i="265"/>
  <c r="AJ19" i="265"/>
  <c r="P18" i="277"/>
  <c r="AJ47" i="282"/>
  <c r="AJ48" i="282" s="1"/>
  <c r="AJ50" i="282"/>
  <c r="AJ51" i="282" s="1"/>
  <c r="AJ76" i="282" s="1"/>
  <c r="CT70" i="265" l="1"/>
  <c r="CU69" i="280"/>
  <c r="FY24" i="286"/>
  <c r="FY25" i="286" s="1"/>
  <c r="FY31" i="288"/>
  <c r="FY17" i="286"/>
  <c r="FY49" i="265" s="1"/>
  <c r="FY15" i="288"/>
  <c r="AJ57" i="282"/>
  <c r="AJ53" i="282"/>
  <c r="AJ55" i="282" s="1"/>
  <c r="AJ67" i="282"/>
  <c r="AJ11" i="282"/>
  <c r="AJ12" i="282" s="1"/>
  <c r="CU84" i="280" l="1"/>
  <c r="CU86" i="280" s="1"/>
  <c r="FZ22" i="286"/>
  <c r="FZ14" i="286" s="1"/>
  <c r="FZ16" i="286" s="1"/>
  <c r="FY74" i="265"/>
  <c r="AJ58" i="282"/>
  <c r="AJ77" i="282"/>
  <c r="AJ78" i="282" s="1"/>
  <c r="AK75" i="282" s="1"/>
  <c r="AJ87" i="282"/>
  <c r="AJ13" i="282"/>
  <c r="AJ21" i="265" s="1"/>
  <c r="AJ59" i="282"/>
  <c r="AJ62" i="282" s="1"/>
  <c r="AJ63" i="282" s="1"/>
  <c r="CU54" i="280" l="1"/>
  <c r="CU55" i="280" s="1"/>
  <c r="CU59" i="280" s="1"/>
  <c r="CU60" i="280" s="1"/>
  <c r="CU71" i="288"/>
  <c r="CU35" i="282"/>
  <c r="CU87" i="280"/>
  <c r="FZ17" i="286"/>
  <c r="FZ49" i="265" s="1"/>
  <c r="FZ15" i="288"/>
  <c r="FZ31" i="288"/>
  <c r="FZ24" i="286"/>
  <c r="FZ25" i="286" s="1"/>
  <c r="P21" i="277"/>
  <c r="AJ22" i="265"/>
  <c r="AJ88" i="282"/>
  <c r="AJ89" i="282" s="1"/>
  <c r="AJ66" i="282"/>
  <c r="AJ64" i="282"/>
  <c r="AJ32" i="265" s="1"/>
  <c r="AK54" i="282"/>
  <c r="CU35" i="265" l="1"/>
  <c r="CU16" i="265"/>
  <c r="CU61" i="280"/>
  <c r="CU36" i="265" s="1"/>
  <c r="CU71" i="280"/>
  <c r="CU72" i="280" s="1"/>
  <c r="CU70" i="288"/>
  <c r="CU72" i="288" s="1"/>
  <c r="CU75" i="288" s="1"/>
  <c r="FZ74" i="265"/>
  <c r="GA22" i="286"/>
  <c r="GA14" i="286" s="1"/>
  <c r="GA16" i="286" s="1"/>
  <c r="AJ73" i="265"/>
  <c r="Q73" i="277" s="1"/>
  <c r="AK86" i="282"/>
  <c r="AJ33" i="265"/>
  <c r="P32" i="277"/>
  <c r="P33" i="277" s="1"/>
  <c r="AJ35" i="286"/>
  <c r="AJ53" i="286"/>
  <c r="AJ54" i="286" s="1"/>
  <c r="AJ60" i="286" s="1"/>
  <c r="CU70" i="265" l="1"/>
  <c r="CV69" i="280"/>
  <c r="GA31" i="288"/>
  <c r="GA15" i="288"/>
  <c r="GA17" i="286"/>
  <c r="GA49" i="265" s="1"/>
  <c r="GA24" i="286"/>
  <c r="GA25" i="286" s="1"/>
  <c r="AJ11" i="280"/>
  <c r="AJ13" i="280" s="1"/>
  <c r="AJ74" i="288"/>
  <c r="AJ77" i="288" s="1"/>
  <c r="AJ79" i="288" s="1"/>
  <c r="AJ37" i="265"/>
  <c r="AJ42" i="265" s="1"/>
  <c r="CV84" i="280" l="1"/>
  <c r="CV86" i="280" s="1"/>
  <c r="GA74" i="265"/>
  <c r="GB22" i="286"/>
  <c r="GB14" i="286" s="1"/>
  <c r="GB16" i="286" s="1"/>
  <c r="AJ94" i="280"/>
  <c r="AJ95" i="280" s="1"/>
  <c r="CV54" i="280" l="1"/>
  <c r="CV55" i="280" s="1"/>
  <c r="CV59" i="280" s="1"/>
  <c r="CV60" i="280" s="1"/>
  <c r="CV71" i="288"/>
  <c r="CV87" i="280"/>
  <c r="CV35" i="282"/>
  <c r="GB24" i="286"/>
  <c r="GB25" i="286" s="1"/>
  <c r="GB31" i="288"/>
  <c r="GB17" i="286"/>
  <c r="GB49" i="265" s="1"/>
  <c r="GB15" i="288"/>
  <c r="AJ97" i="280"/>
  <c r="AJ98" i="280" s="1"/>
  <c r="AJ100" i="280"/>
  <c r="AJ101" i="280" s="1"/>
  <c r="CV35" i="265" l="1"/>
  <c r="CV16" i="265"/>
  <c r="CV70" i="288"/>
  <c r="CV72" i="288" s="1"/>
  <c r="CV75" i="288" s="1"/>
  <c r="CV71" i="280"/>
  <c r="CV72" i="280" s="1"/>
  <c r="CV61" i="280"/>
  <c r="CV36" i="265" s="1"/>
  <c r="GC22" i="286"/>
  <c r="GC14" i="286" s="1"/>
  <c r="GC16" i="286" s="1"/>
  <c r="GB74" i="265"/>
  <c r="BB74" i="277" s="1"/>
  <c r="AJ126" i="280"/>
  <c r="AJ115" i="280"/>
  <c r="AJ117" i="280" s="1"/>
  <c r="AJ141" i="280"/>
  <c r="AJ44" i="265"/>
  <c r="CV70" i="265" l="1"/>
  <c r="AG70" i="277" s="1"/>
  <c r="CW69" i="280"/>
  <c r="GC31" i="288"/>
  <c r="GC24" i="286"/>
  <c r="GC25" i="286" s="1"/>
  <c r="GC15" i="288"/>
  <c r="GC17" i="286"/>
  <c r="GC49" i="265" s="1"/>
  <c r="P43" i="277"/>
  <c r="AJ127" i="280"/>
  <c r="AJ128" i="280" s="1"/>
  <c r="AJ131" i="280" s="1"/>
  <c r="AJ133" i="280" s="1"/>
  <c r="AJ122" i="280"/>
  <c r="AJ123" i="280" s="1"/>
  <c r="AJ142" i="280" s="1"/>
  <c r="AJ118" i="280"/>
  <c r="AJ45" i="265" s="1"/>
  <c r="CW84" i="280" l="1"/>
  <c r="CW86" i="280" s="1"/>
  <c r="GC74" i="265"/>
  <c r="GD22" i="286"/>
  <c r="GD14" i="286" s="1"/>
  <c r="GD16" i="286" s="1"/>
  <c r="AJ143" i="280"/>
  <c r="AJ144" i="280" s="1"/>
  <c r="AJ134" i="280"/>
  <c r="AJ46" i="265" s="1"/>
  <c r="AJ47" i="265" s="1"/>
  <c r="AJ50" i="265" s="1"/>
  <c r="CW54" i="280" l="1"/>
  <c r="CW55" i="280" s="1"/>
  <c r="CW59" i="280" s="1"/>
  <c r="CW60" i="280" s="1"/>
  <c r="CW71" i="288"/>
  <c r="CW87" i="280"/>
  <c r="CW35" i="282"/>
  <c r="GD17" i="286"/>
  <c r="GD49" i="265" s="1"/>
  <c r="GD31" i="288"/>
  <c r="GD15" i="288"/>
  <c r="GD24" i="286"/>
  <c r="GD25" i="286" s="1"/>
  <c r="AJ46" i="286"/>
  <c r="AJ57" i="286"/>
  <c r="AJ58" i="286" s="1"/>
  <c r="AJ61" i="286" s="1"/>
  <c r="AJ62" i="286" s="1"/>
  <c r="AJ72" i="265"/>
  <c r="AK140" i="280"/>
  <c r="CW35" i="265" l="1"/>
  <c r="CW16" i="265"/>
  <c r="CW70" i="288"/>
  <c r="CW72" i="288" s="1"/>
  <c r="CW75" i="288" s="1"/>
  <c r="CW61" i="280"/>
  <c r="CW36" i="265" s="1"/>
  <c r="CW71" i="280"/>
  <c r="CW72" i="280" s="1"/>
  <c r="GE22" i="286"/>
  <c r="GE14" i="286" s="1"/>
  <c r="GE16" i="286" s="1"/>
  <c r="GD74" i="265"/>
  <c r="Q72" i="277"/>
  <c r="AK132" i="280"/>
  <c r="AK110" i="280"/>
  <c r="AK111" i="280" s="1"/>
  <c r="AJ36" i="286"/>
  <c r="AJ37" i="286" s="1"/>
  <c r="AJ47" i="286"/>
  <c r="AJ48" i="286" s="1"/>
  <c r="AJ63" i="286"/>
  <c r="AJ30" i="288"/>
  <c r="AJ32" i="288" s="1"/>
  <c r="AJ14" i="288"/>
  <c r="AJ16" i="288" s="1"/>
  <c r="AJ19" i="288" s="1"/>
  <c r="CX69" i="280" l="1"/>
  <c r="CW70" i="265"/>
  <c r="GE31" i="288"/>
  <c r="GE24" i="286"/>
  <c r="GE25" i="286" s="1"/>
  <c r="GE15" i="288"/>
  <c r="GE17" i="286"/>
  <c r="GE49" i="265" s="1"/>
  <c r="AJ63" i="265"/>
  <c r="AK45" i="286"/>
  <c r="AJ39" i="288"/>
  <c r="AJ40" i="288" s="1"/>
  <c r="AJ43" i="288" s="1"/>
  <c r="AJ60" i="288"/>
  <c r="AJ62" i="288" s="1"/>
  <c r="AJ65" i="288" s="1"/>
  <c r="AJ52" i="265"/>
  <c r="AJ24" i="265"/>
  <c r="AJ75" i="265"/>
  <c r="AK34" i="286"/>
  <c r="AK36" i="282"/>
  <c r="AK38" i="282" s="1"/>
  <c r="AK44" i="282" s="1"/>
  <c r="AK45" i="282" s="1"/>
  <c r="AK116" i="280"/>
  <c r="AK112" i="280"/>
  <c r="AK18" i="265" s="1"/>
  <c r="AK121" i="280"/>
  <c r="CX84" i="280" l="1"/>
  <c r="CX86" i="280" s="1"/>
  <c r="GF22" i="286"/>
  <c r="GF14" i="286" s="1"/>
  <c r="GF16" i="286" s="1"/>
  <c r="GE74" i="265"/>
  <c r="AK52" i="286"/>
  <c r="P24" i="277"/>
  <c r="AJ25" i="265"/>
  <c r="Q63" i="277"/>
  <c r="Q65" i="277" s="1"/>
  <c r="Q67" i="277" s="1"/>
  <c r="Q81" i="277" s="1"/>
  <c r="AJ65" i="265"/>
  <c r="AJ67" i="265" s="1"/>
  <c r="AJ81" i="265" s="1"/>
  <c r="AK19" i="265"/>
  <c r="AK47" i="282"/>
  <c r="AK48" i="282" s="1"/>
  <c r="AK50" i="282"/>
  <c r="AK51" i="282" s="1"/>
  <c r="AK76" i="282" s="1"/>
  <c r="Q75" i="277"/>
  <c r="Q76" i="277" s="1"/>
  <c r="Q82" i="277" s="1"/>
  <c r="AJ76" i="265"/>
  <c r="AJ82" i="265" s="1"/>
  <c r="P51" i="277"/>
  <c r="AJ53" i="265"/>
  <c r="AK56" i="286"/>
  <c r="AK93" i="280"/>
  <c r="CX54" i="280" l="1"/>
  <c r="CX55" i="280" s="1"/>
  <c r="CX59" i="280" s="1"/>
  <c r="CX60" i="280" s="1"/>
  <c r="CX87" i="280"/>
  <c r="CX35" i="282"/>
  <c r="CX71" i="288"/>
  <c r="GF24" i="286"/>
  <c r="GF25" i="286" s="1"/>
  <c r="GF31" i="288"/>
  <c r="GF15" i="288"/>
  <c r="GF17" i="286"/>
  <c r="GF49" i="265" s="1"/>
  <c r="AK57" i="282"/>
  <c r="AK53" i="282"/>
  <c r="AK55" i="282" s="1"/>
  <c r="Q83" i="277"/>
  <c r="Q84" i="277"/>
  <c r="AK11" i="282"/>
  <c r="AK12" i="282" s="1"/>
  <c r="AK67" i="282"/>
  <c r="AJ83" i="265"/>
  <c r="AJ84" i="265"/>
  <c r="CX71" i="280" l="1"/>
  <c r="CX72" i="280" s="1"/>
  <c r="CX70" i="288"/>
  <c r="CX61" i="280"/>
  <c r="CX36" i="265" s="1"/>
  <c r="CX72" i="288"/>
  <c r="CX75" i="288" s="1"/>
  <c r="CX35" i="265"/>
  <c r="CX16" i="265"/>
  <c r="GF74" i="265"/>
  <c r="BC74" i="277" s="1"/>
  <c r="GG22" i="286"/>
  <c r="GG14" i="286" s="1"/>
  <c r="GG16" i="286" s="1"/>
  <c r="AK77" i="282"/>
  <c r="AK78" i="282" s="1"/>
  <c r="AL75" i="282" s="1"/>
  <c r="AK58" i="282"/>
  <c r="AK59" i="282" s="1"/>
  <c r="AK62" i="282" s="1"/>
  <c r="AK63" i="282" s="1"/>
  <c r="AK13" i="282"/>
  <c r="AK21" i="265" s="1"/>
  <c r="AK87" i="282"/>
  <c r="CY69" i="280" l="1"/>
  <c r="CX70" i="265"/>
  <c r="GG31" i="288"/>
  <c r="GG17" i="286"/>
  <c r="GG49" i="265" s="1"/>
  <c r="GG15" i="288"/>
  <c r="GG24" i="286"/>
  <c r="GG25" i="286" s="1"/>
  <c r="AK66" i="282"/>
  <c r="AK88" i="282"/>
  <c r="AK89" i="282" s="1"/>
  <c r="AK64" i="282"/>
  <c r="AK32" i="265" s="1"/>
  <c r="AK22" i="265"/>
  <c r="AL54" i="282"/>
  <c r="CY84" i="280" l="1"/>
  <c r="CY86" i="280" s="1"/>
  <c r="GG74" i="265"/>
  <c r="GH22" i="286"/>
  <c r="GH14" i="286" s="1"/>
  <c r="GH16" i="286" s="1"/>
  <c r="AK73" i="265"/>
  <c r="AL86" i="282"/>
  <c r="AK35" i="286"/>
  <c r="AK53" i="286"/>
  <c r="AK54" i="286" s="1"/>
  <c r="AK60" i="286" s="1"/>
  <c r="AK33" i="265"/>
  <c r="CY54" i="280" l="1"/>
  <c r="CY55" i="280" s="1"/>
  <c r="CY59" i="280" s="1"/>
  <c r="CY60" i="280" s="1"/>
  <c r="CY71" i="288"/>
  <c r="CY87" i="280"/>
  <c r="CY35" i="282"/>
  <c r="GH15" i="288"/>
  <c r="GH17" i="286"/>
  <c r="GH49" i="265" s="1"/>
  <c r="GH31" i="288"/>
  <c r="GH24" i="286"/>
  <c r="GH25" i="286" s="1"/>
  <c r="AK11" i="280"/>
  <c r="AK13" i="280" s="1"/>
  <c r="AK37" i="265"/>
  <c r="AK42" i="265" s="1"/>
  <c r="AK74" i="288"/>
  <c r="AK77" i="288" s="1"/>
  <c r="AK79" i="288" s="1"/>
  <c r="CY16" i="265" l="1"/>
  <c r="CY35" i="265"/>
  <c r="CY70" i="288"/>
  <c r="CY72" i="288" s="1"/>
  <c r="CY75" i="288" s="1"/>
  <c r="CY61" i="280"/>
  <c r="CY36" i="265" s="1"/>
  <c r="CY71" i="280"/>
  <c r="CY72" i="280" s="1"/>
  <c r="GI22" i="286"/>
  <c r="GI14" i="286" s="1"/>
  <c r="GI16" i="286" s="1"/>
  <c r="GH74" i="265"/>
  <c r="AK94" i="280"/>
  <c r="AK95" i="280" s="1"/>
  <c r="CY70" i="265" l="1"/>
  <c r="CZ69" i="280"/>
  <c r="GI31" i="288"/>
  <c r="GI17" i="286"/>
  <c r="GI49" i="265" s="1"/>
  <c r="GI24" i="286"/>
  <c r="GI25" i="286" s="1"/>
  <c r="GI15" i="288"/>
  <c r="AK97" i="280"/>
  <c r="AK98" i="280" s="1"/>
  <c r="AK100" i="280"/>
  <c r="AK101" i="280" s="1"/>
  <c r="CZ84" i="280" l="1"/>
  <c r="CZ86" i="280" s="1"/>
  <c r="GI74" i="265"/>
  <c r="GJ22" i="286"/>
  <c r="GJ14" i="286" s="1"/>
  <c r="GJ16" i="286" s="1"/>
  <c r="AK44" i="265"/>
  <c r="AK141" i="280"/>
  <c r="AK115" i="280"/>
  <c r="AK117" i="280" s="1"/>
  <c r="AK126" i="280"/>
  <c r="CZ54" i="280" l="1"/>
  <c r="CZ55" i="280" s="1"/>
  <c r="CZ59" i="280" s="1"/>
  <c r="CZ60" i="280" s="1"/>
  <c r="CZ71" i="288"/>
  <c r="CZ87" i="280"/>
  <c r="CZ35" i="282"/>
  <c r="GJ31" i="288"/>
  <c r="GJ24" i="286"/>
  <c r="GJ25" i="286" s="1"/>
  <c r="GJ74" i="265" s="1"/>
  <c r="BD74" i="277" s="1"/>
  <c r="GJ17" i="286"/>
  <c r="GJ15" i="288"/>
  <c r="H16" i="286"/>
  <c r="AK127" i="280"/>
  <c r="AK128" i="280" s="1"/>
  <c r="AK131" i="280" s="1"/>
  <c r="AK133" i="280" s="1"/>
  <c r="AK122" i="280"/>
  <c r="AK123" i="280" s="1"/>
  <c r="AK142" i="280" s="1"/>
  <c r="AK118" i="280"/>
  <c r="AK45" i="265" s="1"/>
  <c r="CZ16" i="265" l="1"/>
  <c r="CZ35" i="265"/>
  <c r="CZ71" i="280"/>
  <c r="CZ72" i="280" s="1"/>
  <c r="CZ61" i="280"/>
  <c r="CZ36" i="265" s="1"/>
  <c r="CZ70" i="288"/>
  <c r="CZ72" i="288" s="1"/>
  <c r="CZ75" i="288" s="1"/>
  <c r="H31" i="288"/>
  <c r="H24" i="286"/>
  <c r="H15" i="288"/>
  <c r="GJ49" i="265"/>
  <c r="H17" i="286"/>
  <c r="H49" i="265" s="1"/>
  <c r="H59" i="269" s="1"/>
  <c r="K59" i="269" s="1"/>
  <c r="AK143" i="280"/>
  <c r="AK144" i="280" s="1"/>
  <c r="AK134" i="280"/>
  <c r="AK46" i="265" s="1"/>
  <c r="AK47" i="265" s="1"/>
  <c r="AK50" i="265" s="1"/>
  <c r="DA69" i="280" l="1"/>
  <c r="CZ70" i="265"/>
  <c r="AH70" i="277" s="1"/>
  <c r="K48" i="277"/>
  <c r="M48" i="277"/>
  <c r="N48" i="277"/>
  <c r="O48" i="277"/>
  <c r="P48" i="277"/>
  <c r="Q48" i="277"/>
  <c r="R48" i="277"/>
  <c r="S48" i="277"/>
  <c r="T48" i="277"/>
  <c r="U48" i="277"/>
  <c r="V48" i="277"/>
  <c r="W48" i="277"/>
  <c r="X48" i="277"/>
  <c r="Y48" i="277"/>
  <c r="Z48" i="277"/>
  <c r="AA48" i="277"/>
  <c r="AB48" i="277"/>
  <c r="AC48" i="277"/>
  <c r="AD48" i="277"/>
  <c r="AE48" i="277"/>
  <c r="AF48" i="277"/>
  <c r="AG48" i="277"/>
  <c r="AH48" i="277"/>
  <c r="AI48" i="277"/>
  <c r="AJ48" i="277"/>
  <c r="AK48" i="277"/>
  <c r="AL48" i="277"/>
  <c r="AM48" i="277"/>
  <c r="AN48" i="277"/>
  <c r="AO48" i="277"/>
  <c r="AP48" i="277"/>
  <c r="AQ48" i="277"/>
  <c r="AR48" i="277"/>
  <c r="AS48" i="277"/>
  <c r="AT48" i="277"/>
  <c r="AU48" i="277"/>
  <c r="AV48" i="277"/>
  <c r="AW48" i="277"/>
  <c r="AX48" i="277"/>
  <c r="AY48" i="277"/>
  <c r="AZ48" i="277"/>
  <c r="BA48" i="277"/>
  <c r="BB48" i="277"/>
  <c r="BC48" i="277"/>
  <c r="J59" i="269"/>
  <c r="L59" i="269"/>
  <c r="AK46" i="286"/>
  <c r="AK57" i="286"/>
  <c r="AK58" i="286" s="1"/>
  <c r="AK61" i="286" s="1"/>
  <c r="AK62" i="286" s="1"/>
  <c r="AK72" i="265"/>
  <c r="AL140" i="280"/>
  <c r="DA84" i="280" l="1"/>
  <c r="DA86" i="280" s="1"/>
  <c r="H48" i="277"/>
  <c r="AL132" i="280"/>
  <c r="AL110" i="280"/>
  <c r="AL111" i="280" s="1"/>
  <c r="K35" i="277"/>
  <c r="L35" i="277"/>
  <c r="M35" i="277"/>
  <c r="N35" i="277"/>
  <c r="O35" i="277"/>
  <c r="P35" i="277"/>
  <c r="Q35" i="277"/>
  <c r="R35" i="277"/>
  <c r="S35" i="277"/>
  <c r="T35" i="277"/>
  <c r="U35" i="277"/>
  <c r="V35" i="277"/>
  <c r="W35" i="277"/>
  <c r="X35" i="277"/>
  <c r="Y35" i="277"/>
  <c r="Z35" i="277"/>
  <c r="AA35" i="277"/>
  <c r="AB35" i="277"/>
  <c r="AC35" i="277"/>
  <c r="AD35" i="277"/>
  <c r="AE35" i="277"/>
  <c r="AF35" i="277"/>
  <c r="AG35" i="277"/>
  <c r="AK47" i="286"/>
  <c r="AK48" i="286" s="1"/>
  <c r="AK36" i="286"/>
  <c r="AK37" i="286" s="1"/>
  <c r="AK30" i="288"/>
  <c r="AK32" i="288" s="1"/>
  <c r="AK14" i="288"/>
  <c r="AK16" i="288" s="1"/>
  <c r="AK19" i="288" s="1"/>
  <c r="AK63" i="286"/>
  <c r="DA54" i="280" l="1"/>
  <c r="DA55" i="280" s="1"/>
  <c r="DA59" i="280" s="1"/>
  <c r="DA60" i="280" s="1"/>
  <c r="DA71" i="288"/>
  <c r="DA35" i="282"/>
  <c r="DA87" i="280"/>
  <c r="AK63" i="265"/>
  <c r="AK65" i="265" s="1"/>
  <c r="AK67" i="265" s="1"/>
  <c r="AK81" i="265" s="1"/>
  <c r="AL45" i="286"/>
  <c r="AK24" i="265"/>
  <c r="AK52" i="265"/>
  <c r="AK60" i="288"/>
  <c r="AK62" i="288" s="1"/>
  <c r="AK65" i="288" s="1"/>
  <c r="AK39" i="288"/>
  <c r="AK40" i="288" s="1"/>
  <c r="AK43" i="288" s="1"/>
  <c r="AK75" i="265"/>
  <c r="AK76" i="265" s="1"/>
  <c r="AK82" i="265" s="1"/>
  <c r="AL34" i="286"/>
  <c r="K37" i="277"/>
  <c r="AL36" i="282"/>
  <c r="AL38" i="282" s="1"/>
  <c r="AL44" i="282" s="1"/>
  <c r="AL45" i="282" s="1"/>
  <c r="AL116" i="280"/>
  <c r="AL121" i="280"/>
  <c r="AL112" i="280"/>
  <c r="AL18" i="265" s="1"/>
  <c r="DA70" i="288" l="1"/>
  <c r="DA72" i="288" s="1"/>
  <c r="DA61" i="280"/>
  <c r="DA36" i="265" s="1"/>
  <c r="DA71" i="280"/>
  <c r="DA72" i="280" s="1"/>
  <c r="DA16" i="265"/>
  <c r="DA35" i="265"/>
  <c r="AL47" i="282"/>
  <c r="AL48" i="282" s="1"/>
  <c r="AL50" i="282"/>
  <c r="AL51" i="282" s="1"/>
  <c r="AL76" i="282" s="1"/>
  <c r="AL19" i="265"/>
  <c r="K41" i="277"/>
  <c r="AL52" i="286"/>
  <c r="AK53" i="265"/>
  <c r="AL56" i="286"/>
  <c r="AL93" i="280"/>
  <c r="AK25" i="265"/>
  <c r="AK84" i="265"/>
  <c r="AK83" i="265"/>
  <c r="DA75" i="288" l="1"/>
  <c r="DA70" i="265"/>
  <c r="DB69" i="280"/>
  <c r="AL67" i="282"/>
  <c r="AL11" i="282"/>
  <c r="AL12" i="282" s="1"/>
  <c r="AL53" i="282"/>
  <c r="AL55" i="282" s="1"/>
  <c r="AL57" i="282"/>
  <c r="DB84" i="280" l="1"/>
  <c r="DB86" i="280" s="1"/>
  <c r="AL87" i="282"/>
  <c r="AL13" i="282"/>
  <c r="AL21" i="265" s="1"/>
  <c r="AL77" i="282"/>
  <c r="AL78" i="282" s="1"/>
  <c r="AM75" i="282" s="1"/>
  <c r="AL58" i="282"/>
  <c r="AL59" i="282" s="1"/>
  <c r="AL62" i="282" s="1"/>
  <c r="AL63" i="282" s="1"/>
  <c r="DB54" i="280" l="1"/>
  <c r="DB55" i="280" s="1"/>
  <c r="DB59" i="280" s="1"/>
  <c r="DB60" i="280" s="1"/>
  <c r="DB87" i="280"/>
  <c r="DB71" i="288"/>
  <c r="DB35" i="282"/>
  <c r="AL66" i="282"/>
  <c r="AL88" i="282"/>
  <c r="AL89" i="282" s="1"/>
  <c r="AL64" i="282"/>
  <c r="AL32" i="265" s="1"/>
  <c r="AM54" i="282"/>
  <c r="AL22" i="265"/>
  <c r="DB35" i="265" l="1"/>
  <c r="DB16" i="265"/>
  <c r="DB71" i="280"/>
  <c r="DB72" i="280" s="1"/>
  <c r="DB61" i="280"/>
  <c r="DB36" i="265" s="1"/>
  <c r="DB70" i="288"/>
  <c r="DB72" i="288" s="1"/>
  <c r="AL53" i="286"/>
  <c r="AL54" i="286" s="1"/>
  <c r="AL60" i="286" s="1"/>
  <c r="AL35" i="286"/>
  <c r="AL73" i="265"/>
  <c r="AM86" i="282"/>
  <c r="AL33" i="265"/>
  <c r="DB75" i="288" l="1"/>
  <c r="DC69" i="280"/>
  <c r="DB70" i="265"/>
  <c r="AL11" i="280"/>
  <c r="AL13" i="280" s="1"/>
  <c r="AL74" i="288"/>
  <c r="AL77" i="288" s="1"/>
  <c r="AL79" i="288" s="1"/>
  <c r="AL37" i="265"/>
  <c r="AL42" i="265" s="1"/>
  <c r="DC84" i="280" l="1"/>
  <c r="DC86" i="280" s="1"/>
  <c r="AL94" i="280"/>
  <c r="AL95" i="280" s="1"/>
  <c r="DC54" i="280" l="1"/>
  <c r="DC55" i="280" s="1"/>
  <c r="DC59" i="280" s="1"/>
  <c r="DC60" i="280" s="1"/>
  <c r="DC87" i="280"/>
  <c r="DC35" i="282"/>
  <c r="DC71" i="288"/>
  <c r="AL97" i="280"/>
  <c r="AL98" i="280" s="1"/>
  <c r="AL100" i="280"/>
  <c r="AL101" i="280" s="1"/>
  <c r="DC35" i="265" l="1"/>
  <c r="DC16" i="265"/>
  <c r="DC71" i="280"/>
  <c r="DC72" i="280" s="1"/>
  <c r="DC61" i="280"/>
  <c r="DC36" i="265" s="1"/>
  <c r="DC70" i="288"/>
  <c r="DC72" i="288" s="1"/>
  <c r="AL141" i="280"/>
  <c r="AL44" i="265"/>
  <c r="AL126" i="280"/>
  <c r="AL115" i="280"/>
  <c r="AL117" i="280" s="1"/>
  <c r="DC75" i="288" l="1"/>
  <c r="DC70" i="265"/>
  <c r="DD69" i="280"/>
  <c r="AL127" i="280"/>
  <c r="AL128" i="280" s="1"/>
  <c r="AL131" i="280" s="1"/>
  <c r="AL133" i="280" s="1"/>
  <c r="AL122" i="280"/>
  <c r="AL123" i="280" s="1"/>
  <c r="AL142" i="280" s="1"/>
  <c r="AL118" i="280"/>
  <c r="AL45" i="265" s="1"/>
  <c r="DD84" i="280" l="1"/>
  <c r="DD86" i="280" s="1"/>
  <c r="AL143" i="280"/>
  <c r="AL144" i="280" s="1"/>
  <c r="AL134" i="280"/>
  <c r="AL46" i="265" s="1"/>
  <c r="DD54" i="280" l="1"/>
  <c r="DD55" i="280" s="1"/>
  <c r="DD59" i="280" s="1"/>
  <c r="DD60" i="280" s="1"/>
  <c r="DD71" i="288"/>
  <c r="DD87" i="280"/>
  <c r="DD35" i="282"/>
  <c r="AL47" i="265"/>
  <c r="AL50" i="265" s="1"/>
  <c r="AL72" i="265"/>
  <c r="AM140" i="280"/>
  <c r="DD35" i="265" l="1"/>
  <c r="DD16" i="265"/>
  <c r="DD71" i="280"/>
  <c r="DD72" i="280" s="1"/>
  <c r="DD61" i="280"/>
  <c r="DD36" i="265" s="1"/>
  <c r="DD70" i="288"/>
  <c r="DD72" i="288" s="1"/>
  <c r="AM110" i="280"/>
  <c r="AM111" i="280" s="1"/>
  <c r="AM132" i="280"/>
  <c r="AL46" i="286"/>
  <c r="AL57" i="286"/>
  <c r="AL58" i="286" s="1"/>
  <c r="AL61" i="286" s="1"/>
  <c r="AL62" i="286" s="1"/>
  <c r="DD75" i="288" l="1"/>
  <c r="DD70" i="265"/>
  <c r="AI70" i="277" s="1"/>
  <c r="DE69" i="280"/>
  <c r="AL63" i="286"/>
  <c r="AL36" i="286"/>
  <c r="AL37" i="286" s="1"/>
  <c r="AL47" i="286"/>
  <c r="AL48" i="286" s="1"/>
  <c r="AL30" i="288"/>
  <c r="AL32" i="288" s="1"/>
  <c r="AL14" i="288"/>
  <c r="AL16" i="288" s="1"/>
  <c r="AL19" i="288" s="1"/>
  <c r="AM116" i="280"/>
  <c r="AM36" i="282"/>
  <c r="AM38" i="282" s="1"/>
  <c r="AM44" i="282" s="1"/>
  <c r="AM45" i="282" s="1"/>
  <c r="AM121" i="280"/>
  <c r="AM112" i="280"/>
  <c r="AM18" i="265" s="1"/>
  <c r="DE84" i="280" l="1"/>
  <c r="DE86" i="280" s="1"/>
  <c r="AM19" i="265"/>
  <c r="AM47" i="282"/>
  <c r="AM48" i="282" s="1"/>
  <c r="AM50" i="282"/>
  <c r="AM51" i="282" s="1"/>
  <c r="AM76" i="282" s="1"/>
  <c r="AL63" i="265"/>
  <c r="AL65" i="265" s="1"/>
  <c r="AL67" i="265" s="1"/>
  <c r="AL81" i="265" s="1"/>
  <c r="AM45" i="286"/>
  <c r="AL60" i="288"/>
  <c r="AL62" i="288" s="1"/>
  <c r="AL65" i="288" s="1"/>
  <c r="AL39" i="288"/>
  <c r="AL40" i="288" s="1"/>
  <c r="AL43" i="288" s="1"/>
  <c r="AL75" i="265"/>
  <c r="AL76" i="265" s="1"/>
  <c r="AL82" i="265" s="1"/>
  <c r="AM34" i="286"/>
  <c r="AL24" i="265"/>
  <c r="AL52" i="265"/>
  <c r="DE54" i="280" l="1"/>
  <c r="DE55" i="280" s="1"/>
  <c r="DE59" i="280" s="1"/>
  <c r="DE60" i="280" s="1"/>
  <c r="DE71" i="288"/>
  <c r="DE35" i="282"/>
  <c r="DE87" i="280"/>
  <c r="AL25" i="265"/>
  <c r="AM52" i="286"/>
  <c r="AM56" i="286"/>
  <c r="AM93" i="280"/>
  <c r="AL53" i="265"/>
  <c r="AL84" i="265"/>
  <c r="AL83" i="265"/>
  <c r="AM53" i="282"/>
  <c r="AM55" i="282" s="1"/>
  <c r="AM57" i="282"/>
  <c r="AM67" i="282"/>
  <c r="AM11" i="282"/>
  <c r="AM12" i="282" s="1"/>
  <c r="DE16" i="265" l="1"/>
  <c r="DE35" i="265"/>
  <c r="DE70" i="288"/>
  <c r="DE72" i="288" s="1"/>
  <c r="DE61" i="280"/>
  <c r="DE36" i="265" s="1"/>
  <c r="DE71" i="280"/>
  <c r="DE72" i="280" s="1"/>
  <c r="AM87" i="282"/>
  <c r="AM13" i="282"/>
  <c r="AM21" i="265" s="1"/>
  <c r="AM58" i="282"/>
  <c r="AM59" i="282" s="1"/>
  <c r="AM62" i="282" s="1"/>
  <c r="AM63" i="282" s="1"/>
  <c r="AM77" i="282"/>
  <c r="AM78" i="282" s="1"/>
  <c r="AN75" i="282" s="1"/>
  <c r="DE75" i="288" l="1"/>
  <c r="DE70" i="265"/>
  <c r="DF69" i="280"/>
  <c r="AM88" i="282"/>
  <c r="AM89" i="282" s="1"/>
  <c r="AM66" i="282"/>
  <c r="AM64" i="282"/>
  <c r="AM32" i="265" s="1"/>
  <c r="AN54" i="282"/>
  <c r="AM22" i="265"/>
  <c r="DF84" i="280" l="1"/>
  <c r="DF86" i="280" s="1"/>
  <c r="AM73" i="265"/>
  <c r="AN86" i="282"/>
  <c r="AM53" i="286"/>
  <c r="AM54" i="286" s="1"/>
  <c r="AM60" i="286" s="1"/>
  <c r="AM35" i="286"/>
  <c r="AM33" i="265"/>
  <c r="DF54" i="280" l="1"/>
  <c r="DF55" i="280" s="1"/>
  <c r="DF59" i="280" s="1"/>
  <c r="DF60" i="280" s="1"/>
  <c r="DF35" i="282"/>
  <c r="DF71" i="288"/>
  <c r="DF87" i="280"/>
  <c r="AM11" i="280"/>
  <c r="AM13" i="280" s="1"/>
  <c r="AM37" i="265"/>
  <c r="AM42" i="265" s="1"/>
  <c r="AM74" i="288"/>
  <c r="AM77" i="288" s="1"/>
  <c r="AM79" i="288" s="1"/>
  <c r="DF16" i="265" l="1"/>
  <c r="DF35" i="265"/>
  <c r="DF71" i="280"/>
  <c r="DF72" i="280" s="1"/>
  <c r="DF70" i="288"/>
  <c r="DF72" i="288" s="1"/>
  <c r="DF75" i="288" s="1"/>
  <c r="DF61" i="280"/>
  <c r="DF36" i="265" s="1"/>
  <c r="AM94" i="280"/>
  <c r="AM95" i="280" s="1"/>
  <c r="DF70" i="265" l="1"/>
  <c r="DG69" i="280"/>
  <c r="AM97" i="280"/>
  <c r="AM98" i="280" s="1"/>
  <c r="AM100" i="280"/>
  <c r="AM101" i="280" s="1"/>
  <c r="DG84" i="280" l="1"/>
  <c r="DG86" i="280" s="1"/>
  <c r="AM44" i="265"/>
  <c r="AM141" i="280"/>
  <c r="AM115" i="280"/>
  <c r="AM117" i="280" s="1"/>
  <c r="AM126" i="280"/>
  <c r="DG54" i="280" l="1"/>
  <c r="DG55" i="280" s="1"/>
  <c r="DG59" i="280" s="1"/>
  <c r="DG60" i="280" s="1"/>
  <c r="DG71" i="288"/>
  <c r="DG35" i="282"/>
  <c r="DG87" i="280"/>
  <c r="AM127" i="280"/>
  <c r="AM128" i="280" s="1"/>
  <c r="AM131" i="280" s="1"/>
  <c r="AM133" i="280" s="1"/>
  <c r="AM118" i="280"/>
  <c r="AM45" i="265" s="1"/>
  <c r="AM122" i="280"/>
  <c r="AM123" i="280" s="1"/>
  <c r="AM142" i="280" s="1"/>
  <c r="DG61" i="280" l="1"/>
  <c r="DG36" i="265" s="1"/>
  <c r="DG70" i="288"/>
  <c r="DG71" i="280"/>
  <c r="DG72" i="280" s="1"/>
  <c r="DG16" i="265"/>
  <c r="DG35" i="265"/>
  <c r="DG72" i="288"/>
  <c r="DG75" i="288" s="1"/>
  <c r="AM143" i="280"/>
  <c r="AM144" i="280" s="1"/>
  <c r="AM134" i="280"/>
  <c r="AM46" i="265" s="1"/>
  <c r="DH69" i="280" l="1"/>
  <c r="DG70" i="265"/>
  <c r="AM47" i="265"/>
  <c r="AM50" i="265" s="1"/>
  <c r="AM72" i="265"/>
  <c r="AN140" i="280"/>
  <c r="DH84" i="280" l="1"/>
  <c r="DH86" i="280" s="1"/>
  <c r="AN132" i="280"/>
  <c r="AN110" i="280"/>
  <c r="AN111" i="280" s="1"/>
  <c r="AM46" i="286"/>
  <c r="AM57" i="286"/>
  <c r="AM58" i="286" s="1"/>
  <c r="AM61" i="286" s="1"/>
  <c r="AM62" i="286" s="1"/>
  <c r="DH54" i="280" l="1"/>
  <c r="DH55" i="280" s="1"/>
  <c r="DH59" i="280" s="1"/>
  <c r="DH60" i="280" s="1"/>
  <c r="DH35" i="282"/>
  <c r="DH71" i="288"/>
  <c r="DH87" i="280"/>
  <c r="AM63" i="286"/>
  <c r="AM47" i="286"/>
  <c r="AM36" i="286"/>
  <c r="AM37" i="286" s="1"/>
  <c r="AM14" i="288"/>
  <c r="AM16" i="288" s="1"/>
  <c r="AM19" i="288" s="1"/>
  <c r="AM30" i="288"/>
  <c r="AM32" i="288" s="1"/>
  <c r="AM48" i="286"/>
  <c r="AN112" i="280"/>
  <c r="AN18" i="265" s="1"/>
  <c r="AN36" i="282"/>
  <c r="AN38" i="282" s="1"/>
  <c r="AN44" i="282" s="1"/>
  <c r="AN45" i="282" s="1"/>
  <c r="AN116" i="280"/>
  <c r="AN121" i="280"/>
  <c r="DH35" i="265" l="1"/>
  <c r="DH16" i="265"/>
  <c r="DH70" i="288"/>
  <c r="DH72" i="288" s="1"/>
  <c r="DH75" i="288" s="1"/>
  <c r="DH61" i="280"/>
  <c r="DH36" i="265" s="1"/>
  <c r="DH71" i="280"/>
  <c r="DH72" i="280" s="1"/>
  <c r="AN47" i="282"/>
  <c r="AN48" i="282" s="1"/>
  <c r="AN50" i="282"/>
  <c r="AN51" i="282" s="1"/>
  <c r="AN76" i="282" s="1"/>
  <c r="AM63" i="265"/>
  <c r="AM65" i="265" s="1"/>
  <c r="AM67" i="265" s="1"/>
  <c r="AM81" i="265" s="1"/>
  <c r="AN45" i="286"/>
  <c r="AN19" i="265"/>
  <c r="Q18" i="277"/>
  <c r="AM39" i="288"/>
  <c r="AM40" i="288" s="1"/>
  <c r="AM43" i="288" s="1"/>
  <c r="AM60" i="288"/>
  <c r="AM62" i="288" s="1"/>
  <c r="AM65" i="288" s="1"/>
  <c r="AM75" i="265"/>
  <c r="AM76" i="265" s="1"/>
  <c r="AM82" i="265" s="1"/>
  <c r="AN34" i="286"/>
  <c r="AM52" i="265"/>
  <c r="AM24" i="265"/>
  <c r="DI69" i="280" l="1"/>
  <c r="DH70" i="265"/>
  <c r="AJ70" i="277" s="1"/>
  <c r="AM25" i="265"/>
  <c r="AN52" i="286"/>
  <c r="AM53" i="265"/>
  <c r="AN67" i="282"/>
  <c r="AN11" i="282"/>
  <c r="AN12" i="282" s="1"/>
  <c r="AM84" i="265"/>
  <c r="AM83" i="265"/>
  <c r="AN53" i="282"/>
  <c r="AN55" i="282" s="1"/>
  <c r="AN57" i="282"/>
  <c r="AN93" i="280"/>
  <c r="AN56" i="286"/>
  <c r="DI84" i="280" l="1"/>
  <c r="DI86" i="280" s="1"/>
  <c r="AN58" i="282"/>
  <c r="AN59" i="282" s="1"/>
  <c r="AN62" i="282" s="1"/>
  <c r="AN63" i="282" s="1"/>
  <c r="AN77" i="282"/>
  <c r="AN78" i="282" s="1"/>
  <c r="AO75" i="282" s="1"/>
  <c r="AN87" i="282"/>
  <c r="AN13" i="282"/>
  <c r="AN21" i="265" s="1"/>
  <c r="DI54" i="280" l="1"/>
  <c r="DI55" i="280" s="1"/>
  <c r="DI59" i="280" s="1"/>
  <c r="DI60" i="280" s="1"/>
  <c r="DI71" i="288"/>
  <c r="DI35" i="282"/>
  <c r="DI87" i="280"/>
  <c r="AN66" i="282"/>
  <c r="AN88" i="282"/>
  <c r="AN89" i="282" s="1"/>
  <c r="AN64" i="282"/>
  <c r="AN32" i="265" s="1"/>
  <c r="AO54" i="282"/>
  <c r="Q21" i="277"/>
  <c r="AN22" i="265"/>
  <c r="DI35" i="265" l="1"/>
  <c r="DI16" i="265"/>
  <c r="DI70" i="288"/>
  <c r="DI72" i="288" s="1"/>
  <c r="DI75" i="288" s="1"/>
  <c r="DI61" i="280"/>
  <c r="DI36" i="265" s="1"/>
  <c r="DI71" i="280"/>
  <c r="DI72" i="280" s="1"/>
  <c r="AN33" i="265"/>
  <c r="Q32" i="277"/>
  <c r="Q33" i="277" s="1"/>
  <c r="AN53" i="286"/>
  <c r="AN54" i="286" s="1"/>
  <c r="AN60" i="286" s="1"/>
  <c r="AN35" i="286"/>
  <c r="AN73" i="265"/>
  <c r="R73" i="277" s="1"/>
  <c r="AO86" i="282"/>
  <c r="DI70" i="265" l="1"/>
  <c r="DJ69" i="280"/>
  <c r="AN11" i="280"/>
  <c r="AN13" i="280" s="1"/>
  <c r="AN37" i="265"/>
  <c r="AN42" i="265" s="1"/>
  <c r="AN74" i="288"/>
  <c r="AN77" i="288" s="1"/>
  <c r="AN79" i="288" s="1"/>
  <c r="DJ84" i="280" l="1"/>
  <c r="DJ86" i="280" s="1"/>
  <c r="AN94" i="280"/>
  <c r="AN95" i="280" s="1"/>
  <c r="DJ54" i="280" l="1"/>
  <c r="DJ55" i="280" s="1"/>
  <c r="DJ59" i="280" s="1"/>
  <c r="DJ60" i="280" s="1"/>
  <c r="DJ71" i="288"/>
  <c r="DJ87" i="280"/>
  <c r="DJ35" i="282"/>
  <c r="AN100" i="280"/>
  <c r="AN101" i="280" s="1"/>
  <c r="AN97" i="280"/>
  <c r="AN98" i="280" s="1"/>
  <c r="DJ35" i="265" l="1"/>
  <c r="DJ16" i="265"/>
  <c r="DJ70" i="288"/>
  <c r="DJ72" i="288" s="1"/>
  <c r="DJ75" i="288" s="1"/>
  <c r="DJ61" i="280"/>
  <c r="DJ36" i="265" s="1"/>
  <c r="DJ71" i="280"/>
  <c r="DJ72" i="280" s="1"/>
  <c r="AN126" i="280"/>
  <c r="AN115" i="280"/>
  <c r="AN117" i="280" s="1"/>
  <c r="AN44" i="265"/>
  <c r="AN141" i="280"/>
  <c r="DJ70" i="265" l="1"/>
  <c r="DK69" i="280"/>
  <c r="AN122" i="280"/>
  <c r="AN123" i="280" s="1"/>
  <c r="AN142" i="280" s="1"/>
  <c r="AN127" i="280"/>
  <c r="AN128" i="280" s="1"/>
  <c r="AN131" i="280" s="1"/>
  <c r="AN133" i="280" s="1"/>
  <c r="AN118" i="280"/>
  <c r="AN45" i="265" s="1"/>
  <c r="Q43" i="277"/>
  <c r="DK84" i="280" l="1"/>
  <c r="DK86" i="280" s="1"/>
  <c r="AN143" i="280"/>
  <c r="AN144" i="280" s="1"/>
  <c r="AN134" i="280"/>
  <c r="AN46" i="265" s="1"/>
  <c r="DK54" i="280" l="1"/>
  <c r="DK55" i="280" s="1"/>
  <c r="DK59" i="280" s="1"/>
  <c r="DK60" i="280" s="1"/>
  <c r="DK87" i="280"/>
  <c r="DK35" i="282"/>
  <c r="DK71" i="288"/>
  <c r="Q44" i="277"/>
  <c r="AN47" i="265"/>
  <c r="AN50" i="265" s="1"/>
  <c r="AN72" i="265"/>
  <c r="AO140" i="280"/>
  <c r="DK35" i="265" l="1"/>
  <c r="DK16" i="265"/>
  <c r="DK61" i="280"/>
  <c r="DK36" i="265" s="1"/>
  <c r="DK70" i="288"/>
  <c r="DK72" i="288" s="1"/>
  <c r="DK75" i="288" s="1"/>
  <c r="DK71" i="280"/>
  <c r="DK72" i="280" s="1"/>
  <c r="R72" i="277"/>
  <c r="AO132" i="280"/>
  <c r="AO110" i="280"/>
  <c r="AO111" i="280" s="1"/>
  <c r="AN57" i="286"/>
  <c r="AN58" i="286" s="1"/>
  <c r="AN61" i="286" s="1"/>
  <c r="AN62" i="286" s="1"/>
  <c r="AN46" i="286"/>
  <c r="DK70" i="265" l="1"/>
  <c r="DL69" i="280"/>
  <c r="AN47" i="286"/>
  <c r="AN48" i="286" s="1"/>
  <c r="AN36" i="286"/>
  <c r="AN37" i="286" s="1"/>
  <c r="AN63" i="286"/>
  <c r="AN30" i="288"/>
  <c r="AN32" i="288" s="1"/>
  <c r="AN14" i="288"/>
  <c r="AN16" i="288" s="1"/>
  <c r="AN19" i="288" s="1"/>
  <c r="AO36" i="282"/>
  <c r="AO38" i="282" s="1"/>
  <c r="AO44" i="282" s="1"/>
  <c r="AO45" i="282" s="1"/>
  <c r="AO116" i="280"/>
  <c r="AO112" i="280"/>
  <c r="AO18" i="265" s="1"/>
  <c r="AO121" i="280"/>
  <c r="DL84" i="280" l="1"/>
  <c r="DL86" i="280" s="1"/>
  <c r="AO47" i="282"/>
  <c r="AO48" i="282" s="1"/>
  <c r="AO50" i="282"/>
  <c r="AO51" i="282" s="1"/>
  <c r="AO76" i="282" s="1"/>
  <c r="AN52" i="265"/>
  <c r="AN24" i="265"/>
  <c r="AO19" i="265"/>
  <c r="AN39" i="288"/>
  <c r="AN40" i="288" s="1"/>
  <c r="AN43" i="288" s="1"/>
  <c r="AN60" i="288"/>
  <c r="AN62" i="288" s="1"/>
  <c r="AN65" i="288" s="1"/>
  <c r="AN75" i="265"/>
  <c r="AO34" i="286"/>
  <c r="AN63" i="265"/>
  <c r="AO45" i="286"/>
  <c r="DL54" i="280" l="1"/>
  <c r="DL55" i="280" s="1"/>
  <c r="DL59" i="280" s="1"/>
  <c r="DL60" i="280" s="1"/>
  <c r="DL71" i="288"/>
  <c r="DL35" i="282"/>
  <c r="DL87" i="280"/>
  <c r="R75" i="277"/>
  <c r="R76" i="277" s="1"/>
  <c r="R82" i="277" s="1"/>
  <c r="AN76" i="265"/>
  <c r="AN82" i="265" s="1"/>
  <c r="Q51" i="277"/>
  <c r="AN53" i="265"/>
  <c r="AN65" i="265"/>
  <c r="AN67" i="265" s="1"/>
  <c r="AN81" i="265" s="1"/>
  <c r="R63" i="277"/>
  <c r="R65" i="277" s="1"/>
  <c r="R67" i="277" s="1"/>
  <c r="R81" i="277" s="1"/>
  <c r="AO56" i="286"/>
  <c r="AO93" i="280"/>
  <c r="AO52" i="286"/>
  <c r="AO67" i="282"/>
  <c r="AO11" i="282"/>
  <c r="AO12" i="282" s="1"/>
  <c r="Q24" i="277"/>
  <c r="AN25" i="265"/>
  <c r="AO57" i="282"/>
  <c r="AO53" i="282"/>
  <c r="AO55" i="282" s="1"/>
  <c r="DL35" i="265" l="1"/>
  <c r="DL16" i="265"/>
  <c r="DL71" i="280"/>
  <c r="DL72" i="280" s="1"/>
  <c r="DL70" i="288"/>
  <c r="DL72" i="288" s="1"/>
  <c r="DL75" i="288" s="1"/>
  <c r="DL61" i="280"/>
  <c r="DL36" i="265" s="1"/>
  <c r="R84" i="277"/>
  <c r="R83" i="277"/>
  <c r="AN83" i="265"/>
  <c r="AN84" i="265"/>
  <c r="AO77" i="282"/>
  <c r="AO78" i="282" s="1"/>
  <c r="AP75" i="282" s="1"/>
  <c r="AO58" i="282"/>
  <c r="AO59" i="282" s="1"/>
  <c r="AO62" i="282" s="1"/>
  <c r="AO63" i="282" s="1"/>
  <c r="AO87" i="282"/>
  <c r="AO13" i="282"/>
  <c r="AO21" i="265" s="1"/>
  <c r="DL70" i="265" l="1"/>
  <c r="AK70" i="277" s="1"/>
  <c r="DM69" i="280"/>
  <c r="AO88" i="282"/>
  <c r="AO89" i="282" s="1"/>
  <c r="AO66" i="282"/>
  <c r="AO64" i="282"/>
  <c r="AO32" i="265" s="1"/>
  <c r="AO22" i="265"/>
  <c r="AP54" i="282"/>
  <c r="DM84" i="280" l="1"/>
  <c r="DM86" i="280" s="1"/>
  <c r="AO73" i="265"/>
  <c r="AP86" i="282"/>
  <c r="AO35" i="286"/>
  <c r="AO53" i="286"/>
  <c r="AO54" i="286" s="1"/>
  <c r="AO60" i="286" s="1"/>
  <c r="AO33" i="265"/>
  <c r="DM54" i="280" l="1"/>
  <c r="DM55" i="280" s="1"/>
  <c r="DM59" i="280" s="1"/>
  <c r="DM60" i="280" s="1"/>
  <c r="DM35" i="282"/>
  <c r="DM71" i="288"/>
  <c r="DM87" i="280"/>
  <c r="AO11" i="280"/>
  <c r="AO13" i="280" s="1"/>
  <c r="AO37" i="265"/>
  <c r="AO42" i="265" s="1"/>
  <c r="AO74" i="288"/>
  <c r="AO77" i="288" s="1"/>
  <c r="AO79" i="288" s="1"/>
  <c r="DM70" i="288" l="1"/>
  <c r="DM72" i="288" s="1"/>
  <c r="DM75" i="288" s="1"/>
  <c r="DM61" i="280"/>
  <c r="DM36" i="265" s="1"/>
  <c r="DM71" i="280"/>
  <c r="DM72" i="280" s="1"/>
  <c r="DM35" i="265"/>
  <c r="DM16" i="265"/>
  <c r="AO94" i="280"/>
  <c r="AO95" i="280" s="1"/>
  <c r="DN69" i="280" l="1"/>
  <c r="DM70" i="265"/>
  <c r="AO100" i="280"/>
  <c r="AO101" i="280" s="1"/>
  <c r="AO97" i="280"/>
  <c r="AO98" i="280" s="1"/>
  <c r="DN84" i="280" l="1"/>
  <c r="DN86" i="280" s="1"/>
  <c r="AO115" i="280"/>
  <c r="AO117" i="280" s="1"/>
  <c r="AO126" i="280"/>
  <c r="AO44" i="265"/>
  <c r="AO141" i="280"/>
  <c r="DN54" i="280" l="1"/>
  <c r="DN55" i="280" s="1"/>
  <c r="DN59" i="280" s="1"/>
  <c r="DN60" i="280" s="1"/>
  <c r="DN71" i="288"/>
  <c r="DN87" i="280"/>
  <c r="DN35" i="282"/>
  <c r="AO122" i="280"/>
  <c r="AO123" i="280" s="1"/>
  <c r="AO142" i="280" s="1"/>
  <c r="AO127" i="280"/>
  <c r="AO128" i="280" s="1"/>
  <c r="AO131" i="280" s="1"/>
  <c r="AO133" i="280" s="1"/>
  <c r="AO118" i="280"/>
  <c r="AO45" i="265" s="1"/>
  <c r="DN35" i="265" l="1"/>
  <c r="DN16" i="265"/>
  <c r="DN71" i="280"/>
  <c r="DN72" i="280" s="1"/>
  <c r="DN70" i="288"/>
  <c r="DN72" i="288" s="1"/>
  <c r="DN75" i="288" s="1"/>
  <c r="DN61" i="280"/>
  <c r="DN36" i="265" s="1"/>
  <c r="AO143" i="280"/>
  <c r="AO134" i="280"/>
  <c r="AO46" i="265" s="1"/>
  <c r="AO47" i="265" s="1"/>
  <c r="AO50" i="265" s="1"/>
  <c r="AO144" i="280"/>
  <c r="DN70" i="265" l="1"/>
  <c r="DO69" i="280"/>
  <c r="AO57" i="286"/>
  <c r="AO58" i="286" s="1"/>
  <c r="AO61" i="286" s="1"/>
  <c r="AO62" i="286" s="1"/>
  <c r="AO46" i="286"/>
  <c r="AO72" i="265"/>
  <c r="AP140" i="280"/>
  <c r="DO84" i="280" l="1"/>
  <c r="DO86" i="280" s="1"/>
  <c r="AP132" i="280"/>
  <c r="AP110" i="280"/>
  <c r="AP111" i="280" s="1"/>
  <c r="AO36" i="286"/>
  <c r="AO37" i="286" s="1"/>
  <c r="AO47" i="286"/>
  <c r="AO48" i="286" s="1"/>
  <c r="AO30" i="288"/>
  <c r="AO32" i="288" s="1"/>
  <c r="AO14" i="288"/>
  <c r="AO16" i="288" s="1"/>
  <c r="AO19" i="288" s="1"/>
  <c r="AO63" i="286"/>
  <c r="DO54" i="280" l="1"/>
  <c r="DO55" i="280" s="1"/>
  <c r="DO59" i="280" s="1"/>
  <c r="DO60" i="280" s="1"/>
  <c r="DO35" i="282"/>
  <c r="DO71" i="288"/>
  <c r="DO87" i="280"/>
  <c r="AO52" i="265"/>
  <c r="AO24" i="265"/>
  <c r="AO39" i="288"/>
  <c r="AO40" i="288" s="1"/>
  <c r="AO43" i="288" s="1"/>
  <c r="AO60" i="288"/>
  <c r="AO62" i="288" s="1"/>
  <c r="AO65" i="288" s="1"/>
  <c r="AO75" i="265"/>
  <c r="AO76" i="265" s="1"/>
  <c r="AO82" i="265" s="1"/>
  <c r="AP34" i="286"/>
  <c r="AO63" i="265"/>
  <c r="AO65" i="265" s="1"/>
  <c r="AO67" i="265" s="1"/>
  <c r="AO81" i="265" s="1"/>
  <c r="AP45" i="286"/>
  <c r="AP116" i="280"/>
  <c r="AP36" i="282"/>
  <c r="AP38" i="282" s="1"/>
  <c r="AP44" i="282" s="1"/>
  <c r="AP45" i="282" s="1"/>
  <c r="AP121" i="280"/>
  <c r="AP112" i="280"/>
  <c r="AP18" i="265" s="1"/>
  <c r="DO35" i="265" l="1"/>
  <c r="DO16" i="265"/>
  <c r="DO61" i="280"/>
  <c r="DO36" i="265" s="1"/>
  <c r="DO71" i="280"/>
  <c r="DO72" i="280" s="1"/>
  <c r="DO70" i="288"/>
  <c r="DO72" i="288" s="1"/>
  <c r="DO75" i="288" s="1"/>
  <c r="AP19" i="265"/>
  <c r="AP47" i="282"/>
  <c r="AP48" i="282" s="1"/>
  <c r="AP50" i="282"/>
  <c r="AP51" i="282" s="1"/>
  <c r="AP76" i="282" s="1"/>
  <c r="AP56" i="286"/>
  <c r="AP93" i="280"/>
  <c r="AP52" i="286"/>
  <c r="AO25" i="265"/>
  <c r="AO83" i="265"/>
  <c r="AO84" i="265"/>
  <c r="AO53" i="265"/>
  <c r="DO70" i="265" l="1"/>
  <c r="DP69" i="280"/>
  <c r="AP57" i="282"/>
  <c r="AP53" i="282"/>
  <c r="AP55" i="282" s="1"/>
  <c r="AP67" i="282"/>
  <c r="AP11" i="282"/>
  <c r="AP12" i="282" s="1"/>
  <c r="DP84" i="280" l="1"/>
  <c r="DP86" i="280" s="1"/>
  <c r="AP87" i="282"/>
  <c r="AP13" i="282"/>
  <c r="AP21" i="265" s="1"/>
  <c r="AP58" i="282"/>
  <c r="AP59" i="282" s="1"/>
  <c r="AP62" i="282" s="1"/>
  <c r="AP63" i="282" s="1"/>
  <c r="AP77" i="282"/>
  <c r="AP78" i="282" s="1"/>
  <c r="AQ75" i="282" s="1"/>
  <c r="DP54" i="280" l="1"/>
  <c r="DP55" i="280" s="1"/>
  <c r="DP59" i="280" s="1"/>
  <c r="DP60" i="280" s="1"/>
  <c r="DP87" i="280"/>
  <c r="DP71" i="288"/>
  <c r="DP35" i="282"/>
  <c r="AP88" i="282"/>
  <c r="AP89" i="282" s="1"/>
  <c r="AP66" i="282"/>
  <c r="AP64" i="282"/>
  <c r="AP32" i="265" s="1"/>
  <c r="AP22" i="265"/>
  <c r="AQ54" i="282"/>
  <c r="DP61" i="280" l="1"/>
  <c r="DP36" i="265" s="1"/>
  <c r="DP71" i="280"/>
  <c r="DP72" i="280" s="1"/>
  <c r="DP70" i="288"/>
  <c r="DP72" i="288" s="1"/>
  <c r="DP75" i="288" s="1"/>
  <c r="DP35" i="265"/>
  <c r="DP16" i="265"/>
  <c r="AP73" i="265"/>
  <c r="AQ86" i="282"/>
  <c r="AP53" i="286"/>
  <c r="AP54" i="286" s="1"/>
  <c r="AP60" i="286" s="1"/>
  <c r="AP35" i="286"/>
  <c r="AP33" i="265"/>
  <c r="DP70" i="265" l="1"/>
  <c r="AL70" i="277" s="1"/>
  <c r="DQ69" i="280"/>
  <c r="AP11" i="280"/>
  <c r="AP13" i="280" s="1"/>
  <c r="AP37" i="265"/>
  <c r="AP42" i="265" s="1"/>
  <c r="AP74" i="288"/>
  <c r="AP77" i="288" s="1"/>
  <c r="AP79" i="288" s="1"/>
  <c r="DQ84" i="280" l="1"/>
  <c r="DQ86" i="280" s="1"/>
  <c r="AP94" i="280"/>
  <c r="AP95" i="280" s="1"/>
  <c r="DQ54" i="280" l="1"/>
  <c r="DQ55" i="280" s="1"/>
  <c r="DQ59" i="280" s="1"/>
  <c r="DQ60" i="280" s="1"/>
  <c r="DQ87" i="280"/>
  <c r="DQ71" i="288"/>
  <c r="DQ35" i="282"/>
  <c r="AP97" i="280"/>
  <c r="AP98" i="280" s="1"/>
  <c r="AP100" i="280"/>
  <c r="AP101" i="280" s="1"/>
  <c r="DQ16" i="265" l="1"/>
  <c r="DQ35" i="265"/>
  <c r="DQ70" i="288"/>
  <c r="DQ72" i="288" s="1"/>
  <c r="DQ75" i="288" s="1"/>
  <c r="DQ71" i="280"/>
  <c r="DQ72" i="280" s="1"/>
  <c r="DQ61" i="280"/>
  <c r="DQ36" i="265" s="1"/>
  <c r="AP44" i="265"/>
  <c r="AP141" i="280"/>
  <c r="AP126" i="280"/>
  <c r="AP115" i="280"/>
  <c r="AP117" i="280" s="1"/>
  <c r="DQ70" i="265" l="1"/>
  <c r="DR69" i="280"/>
  <c r="AP127" i="280"/>
  <c r="AP128" i="280" s="1"/>
  <c r="AP131" i="280" s="1"/>
  <c r="AP133" i="280" s="1"/>
  <c r="AP122" i="280"/>
  <c r="AP123" i="280" s="1"/>
  <c r="AP142" i="280" s="1"/>
  <c r="AP118" i="280"/>
  <c r="AP45" i="265" s="1"/>
  <c r="DR84" i="280" l="1"/>
  <c r="DR86" i="280" s="1"/>
  <c r="AP134" i="280"/>
  <c r="AP46" i="265" s="1"/>
  <c r="AP143" i="280"/>
  <c r="AP144" i="280" s="1"/>
  <c r="DR54" i="280" l="1"/>
  <c r="DR55" i="280" s="1"/>
  <c r="DR59" i="280" s="1"/>
  <c r="DR60" i="280" s="1"/>
  <c r="DR71" i="288"/>
  <c r="DR35" i="282"/>
  <c r="DR87" i="280"/>
  <c r="AP72" i="265"/>
  <c r="AQ140" i="280"/>
  <c r="AP47" i="265"/>
  <c r="AP50" i="265" s="1"/>
  <c r="DR16" i="265" l="1"/>
  <c r="DR35" i="265"/>
  <c r="DR70" i="288"/>
  <c r="DR72" i="288" s="1"/>
  <c r="DR75" i="288" s="1"/>
  <c r="DR61" i="280"/>
  <c r="DR36" i="265" s="1"/>
  <c r="DR71" i="280"/>
  <c r="DR72" i="280" s="1"/>
  <c r="AP46" i="286"/>
  <c r="AP57" i="286"/>
  <c r="AP58" i="286" s="1"/>
  <c r="AP61" i="286" s="1"/>
  <c r="AP62" i="286" s="1"/>
  <c r="AQ132" i="280"/>
  <c r="AQ110" i="280"/>
  <c r="AQ111" i="280" s="1"/>
  <c r="DR70" i="265" l="1"/>
  <c r="DS69" i="280"/>
  <c r="AQ116" i="280"/>
  <c r="AQ36" i="282"/>
  <c r="AQ38" i="282" s="1"/>
  <c r="AQ44" i="282" s="1"/>
  <c r="AQ45" i="282" s="1"/>
  <c r="AQ121" i="280"/>
  <c r="AQ112" i="280"/>
  <c r="AQ18" i="265" s="1"/>
  <c r="AP47" i="286"/>
  <c r="AP48" i="286" s="1"/>
  <c r="AP63" i="286"/>
  <c r="AP36" i="286"/>
  <c r="AP37" i="286" s="1"/>
  <c r="AP30" i="288"/>
  <c r="AP32" i="288" s="1"/>
  <c r="AP14" i="288"/>
  <c r="AP16" i="288" s="1"/>
  <c r="AP19" i="288" s="1"/>
  <c r="DS84" i="280" l="1"/>
  <c r="DS86" i="280" s="1"/>
  <c r="AP63" i="265"/>
  <c r="AP65" i="265" s="1"/>
  <c r="AP67" i="265" s="1"/>
  <c r="AP81" i="265" s="1"/>
  <c r="AQ45" i="286"/>
  <c r="AP75" i="265"/>
  <c r="AP76" i="265" s="1"/>
  <c r="AP82" i="265" s="1"/>
  <c r="AQ34" i="286"/>
  <c r="AP60" i="288"/>
  <c r="AP62" i="288" s="1"/>
  <c r="AP65" i="288" s="1"/>
  <c r="AP39" i="288"/>
  <c r="AP40" i="288" s="1"/>
  <c r="AP43" i="288" s="1"/>
  <c r="AP24" i="265"/>
  <c r="AP52" i="265"/>
  <c r="AQ19" i="265"/>
  <c r="AQ47" i="282"/>
  <c r="AQ48" i="282" s="1"/>
  <c r="AQ50" i="282"/>
  <c r="AQ51" i="282" s="1"/>
  <c r="AQ76" i="282" s="1"/>
  <c r="DS54" i="280" l="1"/>
  <c r="DS55" i="280" s="1"/>
  <c r="DS59" i="280" s="1"/>
  <c r="DS60" i="280" s="1"/>
  <c r="DS71" i="288"/>
  <c r="DS35" i="282"/>
  <c r="DS87" i="280"/>
  <c r="AQ53" i="282"/>
  <c r="AQ55" i="282" s="1"/>
  <c r="AQ57" i="282"/>
  <c r="AQ67" i="282"/>
  <c r="AQ11" i="282"/>
  <c r="AQ12" i="282" s="1"/>
  <c r="AP25" i="265"/>
  <c r="AQ52" i="286"/>
  <c r="AQ56" i="286"/>
  <c r="AQ93" i="280"/>
  <c r="AP53" i="265"/>
  <c r="AP84" i="265"/>
  <c r="AP83" i="265"/>
  <c r="DS70" i="288" l="1"/>
  <c r="DS72" i="288" s="1"/>
  <c r="DS75" i="288" s="1"/>
  <c r="DS61" i="280"/>
  <c r="DS36" i="265" s="1"/>
  <c r="DS71" i="280"/>
  <c r="DS72" i="280" s="1"/>
  <c r="DS16" i="265"/>
  <c r="DS35" i="265"/>
  <c r="AQ87" i="282"/>
  <c r="AQ13" i="282"/>
  <c r="AQ21" i="265" s="1"/>
  <c r="AQ77" i="282"/>
  <c r="AQ78" i="282" s="1"/>
  <c r="AR75" i="282" s="1"/>
  <c r="AQ58" i="282"/>
  <c r="AQ59" i="282" s="1"/>
  <c r="AQ62" i="282" s="1"/>
  <c r="AQ63" i="282" s="1"/>
  <c r="DT69" i="280" l="1"/>
  <c r="DS70" i="265"/>
  <c r="AQ66" i="282"/>
  <c r="AQ88" i="282"/>
  <c r="AQ64" i="282"/>
  <c r="AQ32" i="265" s="1"/>
  <c r="AQ89" i="282"/>
  <c r="AQ22" i="265"/>
  <c r="AR54" i="282"/>
  <c r="DT84" i="280" l="1"/>
  <c r="DT86" i="280" s="1"/>
  <c r="AQ53" i="286"/>
  <c r="AQ54" i="286" s="1"/>
  <c r="AQ60" i="286" s="1"/>
  <c r="AQ35" i="286"/>
  <c r="AQ73" i="265"/>
  <c r="AR86" i="282"/>
  <c r="AQ33" i="265"/>
  <c r="DT54" i="280" l="1"/>
  <c r="DT55" i="280" s="1"/>
  <c r="DT59" i="280" s="1"/>
  <c r="DT60" i="280" s="1"/>
  <c r="DT71" i="288"/>
  <c r="DT87" i="280"/>
  <c r="DT35" i="282"/>
  <c r="AQ11" i="280"/>
  <c r="AQ13" i="280" s="1"/>
  <c r="AQ37" i="265"/>
  <c r="AQ42" i="265" s="1"/>
  <c r="AQ74" i="288"/>
  <c r="AQ77" i="288" s="1"/>
  <c r="AQ79" i="288" s="1"/>
  <c r="DT16" i="265" l="1"/>
  <c r="DT35" i="265"/>
  <c r="DT70" i="288"/>
  <c r="DT72" i="288" s="1"/>
  <c r="DT75" i="288" s="1"/>
  <c r="DT71" i="280"/>
  <c r="DT72" i="280" s="1"/>
  <c r="DT61" i="280"/>
  <c r="DT36" i="265" s="1"/>
  <c r="AQ94" i="280"/>
  <c r="AQ95" i="280" s="1"/>
  <c r="DT70" i="265" l="1"/>
  <c r="AM70" i="277" s="1"/>
  <c r="DU69" i="280"/>
  <c r="AQ97" i="280"/>
  <c r="AQ98" i="280" s="1"/>
  <c r="AQ100" i="280"/>
  <c r="AQ101" i="280" s="1"/>
  <c r="DU84" i="280" l="1"/>
  <c r="DU86" i="280" s="1"/>
  <c r="AQ141" i="280"/>
  <c r="AQ44" i="265"/>
  <c r="AQ126" i="280"/>
  <c r="AQ115" i="280"/>
  <c r="AQ117" i="280" s="1"/>
  <c r="DU54" i="280" l="1"/>
  <c r="DU55" i="280" s="1"/>
  <c r="DU59" i="280" s="1"/>
  <c r="DU60" i="280" s="1"/>
  <c r="DU87" i="280"/>
  <c r="DU71" i="288"/>
  <c r="DU35" i="282"/>
  <c r="AQ127" i="280"/>
  <c r="AQ128" i="280" s="1"/>
  <c r="AQ131" i="280" s="1"/>
  <c r="AQ133" i="280" s="1"/>
  <c r="AQ122" i="280"/>
  <c r="AQ123" i="280" s="1"/>
  <c r="AQ142" i="280" s="1"/>
  <c r="AQ118" i="280"/>
  <c r="AQ45" i="265" s="1"/>
  <c r="DU71" i="280" l="1"/>
  <c r="DU72" i="280" s="1"/>
  <c r="DU61" i="280"/>
  <c r="DU36" i="265" s="1"/>
  <c r="DU70" i="288"/>
  <c r="DU72" i="288" s="1"/>
  <c r="DU75" i="288" s="1"/>
  <c r="DU35" i="265"/>
  <c r="DU16" i="265"/>
  <c r="AQ143" i="280"/>
  <c r="AQ144" i="280" s="1"/>
  <c r="AQ134" i="280"/>
  <c r="AQ46" i="265" s="1"/>
  <c r="DV69" i="280" l="1"/>
  <c r="DU70" i="265"/>
  <c r="AQ72" i="265"/>
  <c r="AR140" i="280"/>
  <c r="AQ47" i="265"/>
  <c r="AQ50" i="265" s="1"/>
  <c r="DV84" i="280" l="1"/>
  <c r="DV86" i="280" s="1"/>
  <c r="AQ46" i="286"/>
  <c r="AQ57" i="286"/>
  <c r="AQ58" i="286" s="1"/>
  <c r="AQ61" i="286" s="1"/>
  <c r="AQ62" i="286" s="1"/>
  <c r="AR132" i="280"/>
  <c r="AR110" i="280"/>
  <c r="AR111" i="280" s="1"/>
  <c r="DV54" i="280" l="1"/>
  <c r="DV55" i="280" s="1"/>
  <c r="DV59" i="280" s="1"/>
  <c r="DV60" i="280" s="1"/>
  <c r="DV87" i="280"/>
  <c r="DV71" i="288"/>
  <c r="DV35" i="282"/>
  <c r="AR116" i="280"/>
  <c r="AR36" i="282"/>
  <c r="AR38" i="282" s="1"/>
  <c r="AR44" i="282" s="1"/>
  <c r="AR45" i="282" s="1"/>
  <c r="AR121" i="280"/>
  <c r="AR112" i="280"/>
  <c r="AR18" i="265" s="1"/>
  <c r="AQ36" i="286"/>
  <c r="AQ37" i="286" s="1"/>
  <c r="AQ47" i="286"/>
  <c r="AQ48" i="286" s="1"/>
  <c r="AQ63" i="286"/>
  <c r="AQ30" i="288"/>
  <c r="AQ32" i="288" s="1"/>
  <c r="AQ14" i="288"/>
  <c r="AQ16" i="288" s="1"/>
  <c r="AQ19" i="288" s="1"/>
  <c r="DV35" i="265" l="1"/>
  <c r="DV16" i="265"/>
  <c r="DV61" i="280"/>
  <c r="DV36" i="265" s="1"/>
  <c r="DV70" i="288"/>
  <c r="DV72" i="288" s="1"/>
  <c r="DV75" i="288" s="1"/>
  <c r="DV71" i="280"/>
  <c r="DV72" i="280" s="1"/>
  <c r="AQ63" i="265"/>
  <c r="AQ65" i="265" s="1"/>
  <c r="AQ67" i="265" s="1"/>
  <c r="AQ81" i="265" s="1"/>
  <c r="AR45" i="286"/>
  <c r="AQ52" i="265"/>
  <c r="AQ24" i="265"/>
  <c r="AQ75" i="265"/>
  <c r="AQ76" i="265" s="1"/>
  <c r="AQ82" i="265" s="1"/>
  <c r="AR34" i="286"/>
  <c r="AR19" i="265"/>
  <c r="R18" i="277"/>
  <c r="AR47" i="282"/>
  <c r="AR48" i="282" s="1"/>
  <c r="AR50" i="282"/>
  <c r="AR51" i="282" s="1"/>
  <c r="AR76" i="282" s="1"/>
  <c r="AQ39" i="288"/>
  <c r="AQ40" i="288" s="1"/>
  <c r="AQ43" i="288" s="1"/>
  <c r="AQ60" i="288"/>
  <c r="AQ62" i="288" s="1"/>
  <c r="AQ65" i="288" s="1"/>
  <c r="DV70" i="265" l="1"/>
  <c r="DW69" i="280"/>
  <c r="AR52" i="286"/>
  <c r="AQ25" i="265"/>
  <c r="AR56" i="286"/>
  <c r="AR93" i="280"/>
  <c r="AR57" i="282"/>
  <c r="AR53" i="282"/>
  <c r="AR55" i="282" s="1"/>
  <c r="AR67" i="282"/>
  <c r="AR11" i="282"/>
  <c r="AR12" i="282" s="1"/>
  <c r="AQ53" i="265"/>
  <c r="AQ83" i="265"/>
  <c r="AQ84" i="265"/>
  <c r="DW84" i="280" l="1"/>
  <c r="DW86" i="280" s="1"/>
  <c r="AR87" i="282"/>
  <c r="AR13" i="282"/>
  <c r="AR21" i="265" s="1"/>
  <c r="AR77" i="282"/>
  <c r="AR78" i="282" s="1"/>
  <c r="AS75" i="282" s="1"/>
  <c r="AR58" i="282"/>
  <c r="AR59" i="282" s="1"/>
  <c r="AR62" i="282" s="1"/>
  <c r="AR63" i="282" s="1"/>
  <c r="DW54" i="280" l="1"/>
  <c r="DW55" i="280" s="1"/>
  <c r="DW59" i="280" s="1"/>
  <c r="DW60" i="280" s="1"/>
  <c r="DW71" i="288"/>
  <c r="DW87" i="280"/>
  <c r="DW35" i="282"/>
  <c r="AR88" i="282"/>
  <c r="AR66" i="282"/>
  <c r="AR64" i="282"/>
  <c r="AR32" i="265" s="1"/>
  <c r="AS54" i="282"/>
  <c r="R21" i="277"/>
  <c r="AR22" i="265"/>
  <c r="AR89" i="282"/>
  <c r="DW35" i="265" l="1"/>
  <c r="DW16" i="265"/>
  <c r="DW71" i="280"/>
  <c r="DW72" i="280" s="1"/>
  <c r="DW61" i="280"/>
  <c r="DW36" i="265" s="1"/>
  <c r="DW70" i="288"/>
  <c r="DW72" i="288" s="1"/>
  <c r="DW75" i="288" s="1"/>
  <c r="AR73" i="265"/>
  <c r="S73" i="277" s="1"/>
  <c r="AS86" i="282"/>
  <c r="AR35" i="286"/>
  <c r="AR53" i="286"/>
  <c r="AR54" i="286" s="1"/>
  <c r="AR60" i="286" s="1"/>
  <c r="AR33" i="265"/>
  <c r="R32" i="277"/>
  <c r="R33" i="277" s="1"/>
  <c r="DX69" i="280" l="1"/>
  <c r="DW70" i="265"/>
  <c r="AR11" i="280"/>
  <c r="AR13" i="280" s="1"/>
  <c r="AR37" i="265"/>
  <c r="AR42" i="265" s="1"/>
  <c r="AR74" i="288"/>
  <c r="AR77" i="288" s="1"/>
  <c r="AR79" i="288" s="1"/>
  <c r="DX84" i="280" l="1"/>
  <c r="DX86" i="280" s="1"/>
  <c r="AR94" i="280"/>
  <c r="AR95" i="280" s="1"/>
  <c r="DX54" i="280" l="1"/>
  <c r="DX55" i="280" s="1"/>
  <c r="DX59" i="280" s="1"/>
  <c r="DX60" i="280" s="1"/>
  <c r="DX71" i="288"/>
  <c r="DX35" i="282"/>
  <c r="DX87" i="280"/>
  <c r="AR100" i="280"/>
  <c r="AR101" i="280" s="1"/>
  <c r="AR97" i="280"/>
  <c r="AR98" i="280" s="1"/>
  <c r="DX16" i="265" l="1"/>
  <c r="DX35" i="265"/>
  <c r="DX61" i="280"/>
  <c r="DX36" i="265" s="1"/>
  <c r="DX70" i="288"/>
  <c r="DX72" i="288" s="1"/>
  <c r="DX75" i="288" s="1"/>
  <c r="DX71" i="280"/>
  <c r="DX72" i="280" s="1"/>
  <c r="AR126" i="280"/>
  <c r="AR115" i="280"/>
  <c r="AR117" i="280" s="1"/>
  <c r="AR44" i="265"/>
  <c r="AR141" i="280"/>
  <c r="DY69" i="280" l="1"/>
  <c r="DX70" i="265"/>
  <c r="AN70" i="277" s="1"/>
  <c r="R43" i="277"/>
  <c r="AR127" i="280"/>
  <c r="AR128" i="280" s="1"/>
  <c r="AR131" i="280" s="1"/>
  <c r="AR133" i="280" s="1"/>
  <c r="AR118" i="280"/>
  <c r="AR45" i="265" s="1"/>
  <c r="AR122" i="280"/>
  <c r="AR123" i="280" s="1"/>
  <c r="AR142" i="280" s="1"/>
  <c r="DY84" i="280" l="1"/>
  <c r="DY86" i="280" s="1"/>
  <c r="AR143" i="280"/>
  <c r="AR144" i="280" s="1"/>
  <c r="AR134" i="280"/>
  <c r="AR46" i="265" s="1"/>
  <c r="R44" i="277" s="1"/>
  <c r="DY54" i="280" l="1"/>
  <c r="DY55" i="280" s="1"/>
  <c r="DY59" i="280" s="1"/>
  <c r="DY60" i="280" s="1"/>
  <c r="DY35" i="282"/>
  <c r="DY71" i="288"/>
  <c r="DY87" i="280"/>
  <c r="AR72" i="265"/>
  <c r="AS140" i="280"/>
  <c r="AR47" i="265"/>
  <c r="AR50" i="265" s="1"/>
  <c r="DY35" i="265" l="1"/>
  <c r="DY16" i="265"/>
  <c r="DY71" i="280"/>
  <c r="DY72" i="280" s="1"/>
  <c r="DY61" i="280"/>
  <c r="DY36" i="265" s="1"/>
  <c r="DY70" i="288"/>
  <c r="DY72" i="288" s="1"/>
  <c r="DY75" i="288" s="1"/>
  <c r="AS132" i="280"/>
  <c r="AS110" i="280"/>
  <c r="AS111" i="280" s="1"/>
  <c r="AR57" i="286"/>
  <c r="AR58" i="286" s="1"/>
  <c r="AR61" i="286" s="1"/>
  <c r="AR62" i="286" s="1"/>
  <c r="AR46" i="286"/>
  <c r="S72" i="277"/>
  <c r="DZ69" i="280" l="1"/>
  <c r="DY70" i="265"/>
  <c r="AR47" i="286"/>
  <c r="AR48" i="286" s="1"/>
  <c r="AR36" i="286"/>
  <c r="AR37" i="286" s="1"/>
  <c r="AR63" i="286"/>
  <c r="AR30" i="288"/>
  <c r="AR32" i="288" s="1"/>
  <c r="AR14" i="288"/>
  <c r="AR16" i="288" s="1"/>
  <c r="AR19" i="288" s="1"/>
  <c r="AS121" i="280"/>
  <c r="AS112" i="280"/>
  <c r="AS18" i="265" s="1"/>
  <c r="AS116" i="280"/>
  <c r="AS36" i="282"/>
  <c r="AS38" i="282" s="1"/>
  <c r="AS44" i="282" s="1"/>
  <c r="AS45" i="282" s="1"/>
  <c r="DZ84" i="280" l="1"/>
  <c r="DZ86" i="280" s="1"/>
  <c r="AS47" i="282"/>
  <c r="AS48" i="282" s="1"/>
  <c r="AS50" i="282"/>
  <c r="AS51" i="282" s="1"/>
  <c r="AS76" i="282" s="1"/>
  <c r="AR39" i="288"/>
  <c r="AR40" i="288" s="1"/>
  <c r="AR43" i="288" s="1"/>
  <c r="AR60" i="288"/>
  <c r="AR62" i="288" s="1"/>
  <c r="AR65" i="288" s="1"/>
  <c r="AR75" i="265"/>
  <c r="AS34" i="286"/>
  <c r="AR63" i="265"/>
  <c r="AS45" i="286"/>
  <c r="AS19" i="265"/>
  <c r="AR24" i="265"/>
  <c r="AR52" i="265"/>
  <c r="DZ54" i="280" l="1"/>
  <c r="DZ55" i="280" s="1"/>
  <c r="DZ59" i="280" s="1"/>
  <c r="DZ60" i="280" s="1"/>
  <c r="DZ71" i="288"/>
  <c r="DZ87" i="280"/>
  <c r="DZ35" i="282"/>
  <c r="S63" i="277"/>
  <c r="S65" i="277" s="1"/>
  <c r="S67" i="277" s="1"/>
  <c r="S81" i="277" s="1"/>
  <c r="AR65" i="265"/>
  <c r="AR67" i="265" s="1"/>
  <c r="AR81" i="265" s="1"/>
  <c r="S75" i="277"/>
  <c r="S76" i="277" s="1"/>
  <c r="S82" i="277" s="1"/>
  <c r="AR76" i="265"/>
  <c r="AR82" i="265" s="1"/>
  <c r="R24" i="277"/>
  <c r="AR25" i="265"/>
  <c r="R51" i="277"/>
  <c r="AR53" i="265"/>
  <c r="AS67" i="282"/>
  <c r="AS11" i="282"/>
  <c r="AS12" i="282" s="1"/>
  <c r="AS56" i="286"/>
  <c r="AS93" i="280"/>
  <c r="AS52" i="286"/>
  <c r="AS53" i="282"/>
  <c r="AS55" i="282" s="1"/>
  <c r="AS57" i="282"/>
  <c r="DZ61" i="280" l="1"/>
  <c r="DZ36" i="265" s="1"/>
  <c r="DZ70" i="288"/>
  <c r="DZ71" i="280"/>
  <c r="DZ72" i="280" s="1"/>
  <c r="DZ72" i="288"/>
  <c r="DZ75" i="288" s="1"/>
  <c r="DZ16" i="265"/>
  <c r="DZ35" i="265"/>
  <c r="AS58" i="282"/>
  <c r="AS59" i="282" s="1"/>
  <c r="AS62" i="282" s="1"/>
  <c r="AS63" i="282" s="1"/>
  <c r="AS77" i="282"/>
  <c r="AS78" i="282" s="1"/>
  <c r="AT75" i="282" s="1"/>
  <c r="AS13" i="282"/>
  <c r="AS21" i="265" s="1"/>
  <c r="AS87" i="282"/>
  <c r="AR84" i="265"/>
  <c r="AR83" i="265"/>
  <c r="S84" i="277"/>
  <c r="S83" i="277"/>
  <c r="DZ70" i="265" l="1"/>
  <c r="EA69" i="280"/>
  <c r="AS66" i="282"/>
  <c r="AS88" i="282"/>
  <c r="AS64" i="282"/>
  <c r="AS32" i="265" s="1"/>
  <c r="AS22" i="265"/>
  <c r="AT54" i="282"/>
  <c r="AS89" i="282"/>
  <c r="EA84" i="280" l="1"/>
  <c r="EA86" i="280" s="1"/>
  <c r="AS73" i="265"/>
  <c r="AT86" i="282"/>
  <c r="AS53" i="286"/>
  <c r="AS54" i="286" s="1"/>
  <c r="AS60" i="286" s="1"/>
  <c r="AS35" i="286"/>
  <c r="AS33" i="265"/>
  <c r="EA54" i="280" l="1"/>
  <c r="EA55" i="280" s="1"/>
  <c r="EA59" i="280" s="1"/>
  <c r="EA60" i="280" s="1"/>
  <c r="EA35" i="282"/>
  <c r="EA71" i="288"/>
  <c r="EA87" i="280"/>
  <c r="AS11" i="280"/>
  <c r="AS13" i="280" s="1"/>
  <c r="AS37" i="265"/>
  <c r="AS42" i="265" s="1"/>
  <c r="AS74" i="288"/>
  <c r="AS77" i="288" s="1"/>
  <c r="AS79" i="288" s="1"/>
  <c r="EA61" i="280" l="1"/>
  <c r="EA36" i="265" s="1"/>
  <c r="EA70" i="288"/>
  <c r="EA72" i="288" s="1"/>
  <c r="EA75" i="288" s="1"/>
  <c r="EA71" i="280"/>
  <c r="EA72" i="280" s="1"/>
  <c r="EA35" i="265"/>
  <c r="EA16" i="265"/>
  <c r="AS94" i="280"/>
  <c r="AS95" i="280" s="1"/>
  <c r="EB69" i="280" l="1"/>
  <c r="EA70" i="265"/>
  <c r="AS97" i="280"/>
  <c r="AS98" i="280" s="1"/>
  <c r="AS100" i="280"/>
  <c r="AS101" i="280" s="1"/>
  <c r="EB84" i="280" l="1"/>
  <c r="EB86" i="280" s="1"/>
  <c r="AS141" i="280"/>
  <c r="AS44" i="265"/>
  <c r="AS115" i="280"/>
  <c r="AS117" i="280" s="1"/>
  <c r="AS126" i="280"/>
  <c r="EB54" i="280" l="1"/>
  <c r="EB55" i="280" s="1"/>
  <c r="EB59" i="280" s="1"/>
  <c r="EB60" i="280" s="1"/>
  <c r="EB71" i="288"/>
  <c r="EB35" i="282"/>
  <c r="EB87" i="280"/>
  <c r="AS122" i="280"/>
  <c r="AS123" i="280" s="1"/>
  <c r="AS142" i="280" s="1"/>
  <c r="AS127" i="280"/>
  <c r="AS128" i="280" s="1"/>
  <c r="AS131" i="280" s="1"/>
  <c r="AS133" i="280" s="1"/>
  <c r="AS118" i="280"/>
  <c r="AS45" i="265" s="1"/>
  <c r="EB16" i="265" l="1"/>
  <c r="EB35" i="265"/>
  <c r="EB71" i="280"/>
  <c r="EB72" i="280" s="1"/>
  <c r="EB61" i="280"/>
  <c r="EB36" i="265" s="1"/>
  <c r="EB70" i="288"/>
  <c r="EB72" i="288" s="1"/>
  <c r="EB75" i="288" s="1"/>
  <c r="AS134" i="280"/>
  <c r="AS46" i="265" s="1"/>
  <c r="AS143" i="280"/>
  <c r="AS144" i="280" s="1"/>
  <c r="EB70" i="265" l="1"/>
  <c r="AO70" i="277" s="1"/>
  <c r="EC69" i="280"/>
  <c r="AS72" i="265"/>
  <c r="AT140" i="280"/>
  <c r="AS47" i="265"/>
  <c r="AS50" i="265" s="1"/>
  <c r="EC84" i="280" l="1"/>
  <c r="EC86" i="280" s="1"/>
  <c r="AS46" i="286"/>
  <c r="AS57" i="286"/>
  <c r="AS58" i="286" s="1"/>
  <c r="AS61" i="286" s="1"/>
  <c r="AS62" i="286" s="1"/>
  <c r="AT132" i="280"/>
  <c r="AT110" i="280"/>
  <c r="AT111" i="280" s="1"/>
  <c r="EC54" i="280" l="1"/>
  <c r="EC55" i="280" s="1"/>
  <c r="EC59" i="280" s="1"/>
  <c r="EC60" i="280" s="1"/>
  <c r="EC87" i="280"/>
  <c r="EC35" i="282"/>
  <c r="EC71" i="288"/>
  <c r="AT116" i="280"/>
  <c r="AT36" i="282"/>
  <c r="AT38" i="282" s="1"/>
  <c r="AT44" i="282" s="1"/>
  <c r="AT45" i="282" s="1"/>
  <c r="AT112" i="280"/>
  <c r="AT18" i="265" s="1"/>
  <c r="AT121" i="280"/>
  <c r="AS14" i="288"/>
  <c r="AS16" i="288" s="1"/>
  <c r="AS19" i="288" s="1"/>
  <c r="AS30" i="288"/>
  <c r="AS32" i="288" s="1"/>
  <c r="AS47" i="286"/>
  <c r="AS48" i="286" s="1"/>
  <c r="AS36" i="286"/>
  <c r="AS37" i="286" s="1"/>
  <c r="AS63" i="286"/>
  <c r="EC16" i="265" l="1"/>
  <c r="EC35" i="265"/>
  <c r="EC71" i="280"/>
  <c r="EC72" i="280" s="1"/>
  <c r="EC61" i="280"/>
  <c r="EC36" i="265" s="1"/>
  <c r="EC70" i="288"/>
  <c r="EC72" i="288" s="1"/>
  <c r="EC75" i="288" s="1"/>
  <c r="AS63" i="265"/>
  <c r="AS65" i="265" s="1"/>
  <c r="AS67" i="265" s="1"/>
  <c r="AS81" i="265" s="1"/>
  <c r="AT45" i="286"/>
  <c r="AS24" i="265"/>
  <c r="AS52" i="265"/>
  <c r="AT47" i="282"/>
  <c r="AT48" i="282" s="1"/>
  <c r="AT50" i="282"/>
  <c r="AT51" i="282" s="1"/>
  <c r="AT76" i="282" s="1"/>
  <c r="AS75" i="265"/>
  <c r="AS76" i="265" s="1"/>
  <c r="AS82" i="265" s="1"/>
  <c r="AT34" i="286"/>
  <c r="AS60" i="288"/>
  <c r="AS62" i="288" s="1"/>
  <c r="AS65" i="288" s="1"/>
  <c r="AS39" i="288"/>
  <c r="AS40" i="288" s="1"/>
  <c r="AS43" i="288" s="1"/>
  <c r="AT19" i="265"/>
  <c r="EC70" i="265" l="1"/>
  <c r="ED69" i="280"/>
  <c r="AT52" i="286"/>
  <c r="AT67" i="282"/>
  <c r="AT11" i="282"/>
  <c r="AT12" i="282" s="1"/>
  <c r="AT53" i="282"/>
  <c r="AT55" i="282" s="1"/>
  <c r="AT57" i="282"/>
  <c r="AS53" i="265"/>
  <c r="AT56" i="286"/>
  <c r="AT93" i="280"/>
  <c r="AS25" i="265"/>
  <c r="AS83" i="265"/>
  <c r="AS84" i="265"/>
  <c r="ED84" i="280" l="1"/>
  <c r="ED86" i="280" s="1"/>
  <c r="AT87" i="282"/>
  <c r="AT13" i="282"/>
  <c r="AT21" i="265" s="1"/>
  <c r="AT58" i="282"/>
  <c r="AT59" i="282" s="1"/>
  <c r="AT62" i="282" s="1"/>
  <c r="AT63" i="282" s="1"/>
  <c r="AT77" i="282"/>
  <c r="AT78" i="282" s="1"/>
  <c r="AU75" i="282" s="1"/>
  <c r="ED54" i="280" l="1"/>
  <c r="ED55" i="280" s="1"/>
  <c r="ED59" i="280" s="1"/>
  <c r="ED60" i="280" s="1"/>
  <c r="ED87" i="280"/>
  <c r="ED71" i="288"/>
  <c r="ED35" i="282"/>
  <c r="AT88" i="282"/>
  <c r="AT89" i="282" s="1"/>
  <c r="AT66" i="282"/>
  <c r="AT64" i="282"/>
  <c r="AT32" i="265" s="1"/>
  <c r="AU54" i="282"/>
  <c r="AT22" i="265"/>
  <c r="ED35" i="265" l="1"/>
  <c r="ED16" i="265"/>
  <c r="ED61" i="280"/>
  <c r="ED36" i="265" s="1"/>
  <c r="ED71" i="280"/>
  <c r="ED72" i="280" s="1"/>
  <c r="ED70" i="288"/>
  <c r="ED72" i="288" s="1"/>
  <c r="ED75" i="288" s="1"/>
  <c r="AT73" i="265"/>
  <c r="AU86" i="282"/>
  <c r="AT35" i="286"/>
  <c r="AT53" i="286"/>
  <c r="AT54" i="286" s="1"/>
  <c r="AT60" i="286" s="1"/>
  <c r="AT33" i="265"/>
  <c r="EE69" i="280" l="1"/>
  <c r="ED70" i="265"/>
  <c r="AT11" i="280"/>
  <c r="AT13" i="280" s="1"/>
  <c r="AT37" i="265"/>
  <c r="AT42" i="265" s="1"/>
  <c r="AT74" i="288"/>
  <c r="AT77" i="288" s="1"/>
  <c r="AT79" i="288" s="1"/>
  <c r="EE84" i="280" l="1"/>
  <c r="EE86" i="280" s="1"/>
  <c r="AT94" i="280"/>
  <c r="AT95" i="280" s="1"/>
  <c r="EE54" i="280" l="1"/>
  <c r="EE55" i="280" s="1"/>
  <c r="EE59" i="280" s="1"/>
  <c r="EE60" i="280" s="1"/>
  <c r="EE71" i="288"/>
  <c r="EE87" i="280"/>
  <c r="EE35" i="282"/>
  <c r="AT97" i="280"/>
  <c r="AT98" i="280" s="1"/>
  <c r="AT100" i="280"/>
  <c r="AT101" i="280" s="1"/>
  <c r="EE16" i="265" l="1"/>
  <c r="EE35" i="265"/>
  <c r="EE71" i="280"/>
  <c r="EE72" i="280" s="1"/>
  <c r="EE61" i="280"/>
  <c r="EE36" i="265" s="1"/>
  <c r="EE70" i="288"/>
  <c r="EE72" i="288" s="1"/>
  <c r="EE75" i="288" s="1"/>
  <c r="AT44" i="265"/>
  <c r="AT141" i="280"/>
  <c r="AT115" i="280"/>
  <c r="AT117" i="280" s="1"/>
  <c r="AT126" i="280"/>
  <c r="EE70" i="265" l="1"/>
  <c r="EF69" i="280"/>
  <c r="AT127" i="280"/>
  <c r="AT128" i="280" s="1"/>
  <c r="AT131" i="280" s="1"/>
  <c r="AT133" i="280" s="1"/>
  <c r="AT122" i="280"/>
  <c r="AT123" i="280" s="1"/>
  <c r="AT142" i="280" s="1"/>
  <c r="AT118" i="280"/>
  <c r="AT45" i="265" s="1"/>
  <c r="EF84" i="280" l="1"/>
  <c r="EF86" i="280" s="1"/>
  <c r="AT134" i="280"/>
  <c r="AT46" i="265" s="1"/>
  <c r="AT143" i="280"/>
  <c r="AT144" i="280" s="1"/>
  <c r="EF54" i="280" l="1"/>
  <c r="EF55" i="280" s="1"/>
  <c r="EF59" i="280" s="1"/>
  <c r="EF60" i="280" s="1"/>
  <c r="EF71" i="288"/>
  <c r="EF35" i="282"/>
  <c r="EF87" i="280"/>
  <c r="AT47" i="265"/>
  <c r="AT50" i="265" s="1"/>
  <c r="AT72" i="265"/>
  <c r="AU140" i="280"/>
  <c r="EF16" i="265" l="1"/>
  <c r="EF35" i="265"/>
  <c r="EF61" i="280"/>
  <c r="EF36" i="265" s="1"/>
  <c r="EF71" i="280"/>
  <c r="EF72" i="280" s="1"/>
  <c r="EF70" i="288"/>
  <c r="EF72" i="288" s="1"/>
  <c r="EF75" i="288" s="1"/>
  <c r="AU132" i="280"/>
  <c r="AU110" i="280"/>
  <c r="AU111" i="280" s="1"/>
  <c r="AT46" i="286"/>
  <c r="AT57" i="286"/>
  <c r="AT58" i="286" s="1"/>
  <c r="AT61" i="286" s="1"/>
  <c r="AT62" i="286" s="1"/>
  <c r="EF70" i="265" l="1"/>
  <c r="AP70" i="277" s="1"/>
  <c r="EG69" i="280"/>
  <c r="AU112" i="280"/>
  <c r="AU18" i="265" s="1"/>
  <c r="AU116" i="280"/>
  <c r="AU121" i="280"/>
  <c r="AU36" i="282"/>
  <c r="AU38" i="282" s="1"/>
  <c r="AU44" i="282" s="1"/>
  <c r="AU45" i="282" s="1"/>
  <c r="AT36" i="286"/>
  <c r="AT37" i="286" s="1"/>
  <c r="AT47" i="286"/>
  <c r="AT48" i="286" s="1"/>
  <c r="AT30" i="288"/>
  <c r="AT32" i="288" s="1"/>
  <c r="AT14" i="288"/>
  <c r="AT16" i="288" s="1"/>
  <c r="AT19" i="288" s="1"/>
  <c r="AT63" i="286"/>
  <c r="EG84" i="280" l="1"/>
  <c r="EG86" i="280" s="1"/>
  <c r="AT63" i="265"/>
  <c r="AT65" i="265" s="1"/>
  <c r="AT67" i="265" s="1"/>
  <c r="AT81" i="265" s="1"/>
  <c r="AU45" i="286"/>
  <c r="AT52" i="265"/>
  <c r="AT24" i="265"/>
  <c r="AT60" i="288"/>
  <c r="AT62" i="288" s="1"/>
  <c r="AT65" i="288" s="1"/>
  <c r="AT39" i="288"/>
  <c r="AT40" i="288" s="1"/>
  <c r="AT43" i="288" s="1"/>
  <c r="AT75" i="265"/>
  <c r="AT76" i="265" s="1"/>
  <c r="AT82" i="265" s="1"/>
  <c r="AU34" i="286"/>
  <c r="AU50" i="282"/>
  <c r="AU51" i="282" s="1"/>
  <c r="AU76" i="282" s="1"/>
  <c r="AU47" i="282"/>
  <c r="AU48" i="282" s="1"/>
  <c r="AU19" i="265"/>
  <c r="EG54" i="280" l="1"/>
  <c r="EG55" i="280" s="1"/>
  <c r="EG59" i="280" s="1"/>
  <c r="EG60" i="280" s="1"/>
  <c r="EG87" i="280"/>
  <c r="EG35" i="282"/>
  <c r="EG71" i="288"/>
  <c r="AU67" i="282"/>
  <c r="AU11" i="282"/>
  <c r="AU12" i="282" s="1"/>
  <c r="AU53" i="282"/>
  <c r="AU55" i="282" s="1"/>
  <c r="AU57" i="282"/>
  <c r="AU52" i="286"/>
  <c r="AT25" i="265"/>
  <c r="AU56" i="286"/>
  <c r="AU93" i="280"/>
  <c r="AT53" i="265"/>
  <c r="AT83" i="265"/>
  <c r="AT84" i="265"/>
  <c r="EG16" i="265" l="1"/>
  <c r="EG35" i="265"/>
  <c r="EG71" i="280"/>
  <c r="EG72" i="280" s="1"/>
  <c r="EG61" i="280"/>
  <c r="EG36" i="265" s="1"/>
  <c r="EG70" i="288"/>
  <c r="EG72" i="288" s="1"/>
  <c r="EG75" i="288" s="1"/>
  <c r="AU58" i="282"/>
  <c r="AU59" i="282" s="1"/>
  <c r="AU62" i="282" s="1"/>
  <c r="AU63" i="282" s="1"/>
  <c r="AU77" i="282"/>
  <c r="AU78" i="282" s="1"/>
  <c r="AV75" i="282" s="1"/>
  <c r="AU13" i="282"/>
  <c r="AU21" i="265" s="1"/>
  <c r="AU87" i="282"/>
  <c r="EG70" i="265" l="1"/>
  <c r="EH69" i="280"/>
  <c r="AU64" i="282"/>
  <c r="AU32" i="265" s="1"/>
  <c r="AU88" i="282"/>
  <c r="AU66" i="282"/>
  <c r="AU89" i="282"/>
  <c r="AV54" i="282"/>
  <c r="AU22" i="265"/>
  <c r="EH84" i="280" l="1"/>
  <c r="EH86" i="280" s="1"/>
  <c r="AU33" i="265"/>
  <c r="AU35" i="286"/>
  <c r="AU53" i="286"/>
  <c r="AU54" i="286" s="1"/>
  <c r="AU60" i="286" s="1"/>
  <c r="AV86" i="282"/>
  <c r="AU73" i="265"/>
  <c r="EH54" i="280" l="1"/>
  <c r="EH55" i="280" s="1"/>
  <c r="EH59" i="280" s="1"/>
  <c r="EH60" i="280" s="1"/>
  <c r="EH87" i="280"/>
  <c r="EH71" i="288"/>
  <c r="EH35" i="282"/>
  <c r="AU11" i="280"/>
  <c r="AU13" i="280" s="1"/>
  <c r="AU37" i="265"/>
  <c r="AU42" i="265" s="1"/>
  <c r="AU74" i="288"/>
  <c r="AU77" i="288" s="1"/>
  <c r="AU79" i="288" s="1"/>
  <c r="EH35" i="265" l="1"/>
  <c r="EH16" i="265"/>
  <c r="EH71" i="280"/>
  <c r="EH72" i="280" s="1"/>
  <c r="EH70" i="288"/>
  <c r="EH72" i="288" s="1"/>
  <c r="EH75" i="288" s="1"/>
  <c r="EH61" i="280"/>
  <c r="EH36" i="265" s="1"/>
  <c r="AU94" i="280"/>
  <c r="AU95" i="280" s="1"/>
  <c r="EI69" i="280" l="1"/>
  <c r="EH70" i="265"/>
  <c r="AU97" i="280"/>
  <c r="AU98" i="280" s="1"/>
  <c r="AU100" i="280"/>
  <c r="AU101" i="280" s="1"/>
  <c r="EI84" i="280" l="1"/>
  <c r="EI86" i="280" s="1"/>
  <c r="AU44" i="265"/>
  <c r="AU141" i="280"/>
  <c r="AU126" i="280"/>
  <c r="AU115" i="280"/>
  <c r="AU117" i="280" s="1"/>
  <c r="EI54" i="280" l="1"/>
  <c r="EI55" i="280" s="1"/>
  <c r="EI59" i="280" s="1"/>
  <c r="EI60" i="280" s="1"/>
  <c r="EI71" i="288"/>
  <c r="EI35" i="282"/>
  <c r="EI87" i="280"/>
  <c r="AU122" i="280"/>
  <c r="AU123" i="280" s="1"/>
  <c r="AU142" i="280" s="1"/>
  <c r="AU127" i="280"/>
  <c r="AU118" i="280"/>
  <c r="AU45" i="265" s="1"/>
  <c r="AU128" i="280"/>
  <c r="AU131" i="280" s="1"/>
  <c r="AU133" i="280" s="1"/>
  <c r="EI35" i="265" l="1"/>
  <c r="EI16" i="265"/>
  <c r="EI71" i="280"/>
  <c r="EI72" i="280" s="1"/>
  <c r="EI70" i="288"/>
  <c r="EI72" i="288" s="1"/>
  <c r="EI75" i="288" s="1"/>
  <c r="EI61" i="280"/>
  <c r="EI36" i="265" s="1"/>
  <c r="AU143" i="280"/>
  <c r="AU144" i="280" s="1"/>
  <c r="AU134" i="280"/>
  <c r="AU46" i="265" s="1"/>
  <c r="EJ69" i="280" l="1"/>
  <c r="EI70" i="265"/>
  <c r="AU47" i="265"/>
  <c r="AU50" i="265" s="1"/>
  <c r="AU72" i="265"/>
  <c r="AV140" i="280"/>
  <c r="EJ84" i="280" l="1"/>
  <c r="EJ86" i="280" s="1"/>
  <c r="AV110" i="280"/>
  <c r="AV111" i="280" s="1"/>
  <c r="AV132" i="280"/>
  <c r="AU57" i="286"/>
  <c r="AU58" i="286" s="1"/>
  <c r="AU61" i="286" s="1"/>
  <c r="AU62" i="286" s="1"/>
  <c r="AU46" i="286"/>
  <c r="EJ54" i="280" l="1"/>
  <c r="EJ55" i="280" s="1"/>
  <c r="EJ59" i="280" s="1"/>
  <c r="EJ60" i="280" s="1"/>
  <c r="EJ87" i="280"/>
  <c r="EJ71" i="288"/>
  <c r="EJ35" i="282"/>
  <c r="AU14" i="288"/>
  <c r="AU16" i="288" s="1"/>
  <c r="AU19" i="288" s="1"/>
  <c r="AU63" i="286"/>
  <c r="AU30" i="288"/>
  <c r="AU32" i="288" s="1"/>
  <c r="AU47" i="286"/>
  <c r="AU36" i="286"/>
  <c r="AU37" i="286" s="1"/>
  <c r="AV121" i="280"/>
  <c r="AV112" i="280"/>
  <c r="AV18" i="265" s="1"/>
  <c r="AV116" i="280"/>
  <c r="AV36" i="282"/>
  <c r="AV38" i="282" s="1"/>
  <c r="AV44" i="282" s="1"/>
  <c r="AV45" i="282" s="1"/>
  <c r="AU48" i="286"/>
  <c r="EJ35" i="265" l="1"/>
  <c r="EJ16" i="265"/>
  <c r="EJ61" i="280"/>
  <c r="EJ36" i="265" s="1"/>
  <c r="EJ70" i="288"/>
  <c r="EJ72" i="288" s="1"/>
  <c r="EJ75" i="288" s="1"/>
  <c r="EJ71" i="280"/>
  <c r="EJ72" i="280" s="1"/>
  <c r="AV47" i="282"/>
  <c r="AV48" i="282" s="1"/>
  <c r="AV50" i="282"/>
  <c r="AV51" i="282" s="1"/>
  <c r="AV76" i="282" s="1"/>
  <c r="AV45" i="286"/>
  <c r="AU63" i="265"/>
  <c r="AU65" i="265" s="1"/>
  <c r="AU67" i="265" s="1"/>
  <c r="AU81" i="265" s="1"/>
  <c r="AU24" i="265"/>
  <c r="AU52" i="265"/>
  <c r="AV19" i="265"/>
  <c r="S18" i="277"/>
  <c r="AV34" i="286"/>
  <c r="AU75" i="265"/>
  <c r="AU76" i="265" s="1"/>
  <c r="AU82" i="265" s="1"/>
  <c r="AU60" i="288"/>
  <c r="AU62" i="288" s="1"/>
  <c r="AU65" i="288" s="1"/>
  <c r="AU39" i="288"/>
  <c r="AU40" i="288" s="1"/>
  <c r="AU43" i="288" s="1"/>
  <c r="EK69" i="280" l="1"/>
  <c r="EJ70" i="265"/>
  <c r="AQ70" i="277" s="1"/>
  <c r="AV52" i="286"/>
  <c r="AV11" i="282"/>
  <c r="AV12" i="282" s="1"/>
  <c r="AV67" i="282"/>
  <c r="AU25" i="265"/>
  <c r="AU84" i="265"/>
  <c r="AU83" i="265"/>
  <c r="AU53" i="265"/>
  <c r="AV56" i="286"/>
  <c r="AV93" i="280"/>
  <c r="AV53" i="282"/>
  <c r="AV55" i="282" s="1"/>
  <c r="AV57" i="282"/>
  <c r="EK84" i="280" l="1"/>
  <c r="EK86" i="280" s="1"/>
  <c r="AV13" i="282"/>
  <c r="AV21" i="265" s="1"/>
  <c r="AV87" i="282"/>
  <c r="AV58" i="282"/>
  <c r="AV59" i="282" s="1"/>
  <c r="AV62" i="282" s="1"/>
  <c r="AV63" i="282" s="1"/>
  <c r="AV77" i="282"/>
  <c r="AV78" i="282" s="1"/>
  <c r="AW75" i="282" s="1"/>
  <c r="EK54" i="280" l="1"/>
  <c r="EK55" i="280" s="1"/>
  <c r="EK59" i="280" s="1"/>
  <c r="EK60" i="280" s="1"/>
  <c r="EK71" i="288"/>
  <c r="EK87" i="280"/>
  <c r="EK35" i="282"/>
  <c r="AV66" i="282"/>
  <c r="AV64" i="282"/>
  <c r="AV32" i="265" s="1"/>
  <c r="AV88" i="282"/>
  <c r="S21" i="277"/>
  <c r="AV22" i="265"/>
  <c r="AW54" i="282"/>
  <c r="AV89" i="282"/>
  <c r="EK16" i="265" l="1"/>
  <c r="EK35" i="265"/>
  <c r="EK70" i="288"/>
  <c r="EK72" i="288" s="1"/>
  <c r="EK75" i="288" s="1"/>
  <c r="EK61" i="280"/>
  <c r="EK36" i="265" s="1"/>
  <c r="EK71" i="280"/>
  <c r="EK72" i="280" s="1"/>
  <c r="AV33" i="265"/>
  <c r="S32" i="277"/>
  <c r="S33" i="277" s="1"/>
  <c r="AW86" i="282"/>
  <c r="AV73" i="265"/>
  <c r="T73" i="277" s="1"/>
  <c r="AV53" i="286"/>
  <c r="AV54" i="286" s="1"/>
  <c r="AV60" i="286" s="1"/>
  <c r="AV35" i="286"/>
  <c r="EK70" i="265" l="1"/>
  <c r="EL69" i="280"/>
  <c r="AV11" i="280"/>
  <c r="AV13" i="280" s="1"/>
  <c r="AV37" i="265"/>
  <c r="AV42" i="265" s="1"/>
  <c r="AV74" i="288"/>
  <c r="AV77" i="288" s="1"/>
  <c r="AV79" i="288" s="1"/>
  <c r="EL84" i="280" l="1"/>
  <c r="EL86" i="280" s="1"/>
  <c r="AV94" i="280"/>
  <c r="AV95" i="280" s="1"/>
  <c r="EL54" i="280" l="1"/>
  <c r="EL55" i="280" s="1"/>
  <c r="EL59" i="280" s="1"/>
  <c r="EL60" i="280" s="1"/>
  <c r="EL71" i="288"/>
  <c r="EL35" i="282"/>
  <c r="EL87" i="280"/>
  <c r="AV97" i="280"/>
  <c r="AV98" i="280" s="1"/>
  <c r="AV100" i="280"/>
  <c r="AV101" i="280" s="1"/>
  <c r="EL16" i="265" l="1"/>
  <c r="EL35" i="265"/>
  <c r="EL70" i="288"/>
  <c r="EL72" i="288" s="1"/>
  <c r="EL75" i="288" s="1"/>
  <c r="EL61" i="280"/>
  <c r="EL36" i="265" s="1"/>
  <c r="EL71" i="280"/>
  <c r="EL72" i="280" s="1"/>
  <c r="AV126" i="280"/>
  <c r="AV115" i="280"/>
  <c r="AV117" i="280" s="1"/>
  <c r="AV141" i="280"/>
  <c r="AV44" i="265"/>
  <c r="EL70" i="265" l="1"/>
  <c r="EM69" i="280"/>
  <c r="S43" i="277"/>
  <c r="AV122" i="280"/>
  <c r="AV123" i="280" s="1"/>
  <c r="AV142" i="280" s="1"/>
  <c r="AV118" i="280"/>
  <c r="AV45" i="265" s="1"/>
  <c r="AV127" i="280"/>
  <c r="AV128" i="280" s="1"/>
  <c r="AV131" i="280" s="1"/>
  <c r="AV133" i="280" s="1"/>
  <c r="EM84" i="280" l="1"/>
  <c r="EM86" i="280" s="1"/>
  <c r="AV134" i="280"/>
  <c r="AV46" i="265" s="1"/>
  <c r="S44" i="277" s="1"/>
  <c r="AV143" i="280"/>
  <c r="AV144" i="280" s="1"/>
  <c r="EM54" i="280" l="1"/>
  <c r="EM55" i="280" s="1"/>
  <c r="EM59" i="280" s="1"/>
  <c r="EM60" i="280" s="1"/>
  <c r="EM87" i="280"/>
  <c r="EM35" i="282"/>
  <c r="EM71" i="288"/>
  <c r="AV47" i="265"/>
  <c r="AV50" i="265" s="1"/>
  <c r="AV57" i="286" s="1"/>
  <c r="AV58" i="286" s="1"/>
  <c r="AV61" i="286" s="1"/>
  <c r="AV62" i="286" s="1"/>
  <c r="AV72" i="265"/>
  <c r="AW140" i="280"/>
  <c r="EM71" i="280" l="1"/>
  <c r="EM72" i="280" s="1"/>
  <c r="EM61" i="280"/>
  <c r="EM36" i="265" s="1"/>
  <c r="EM70" i="288"/>
  <c r="EM72" i="288" s="1"/>
  <c r="EM75" i="288" s="1"/>
  <c r="EM35" i="265"/>
  <c r="EM16" i="265"/>
  <c r="AV46" i="286"/>
  <c r="AW132" i="280"/>
  <c r="AW110" i="280"/>
  <c r="AW111" i="280" s="1"/>
  <c r="T72" i="277"/>
  <c r="AV14" i="288"/>
  <c r="AV16" i="288" s="1"/>
  <c r="AV19" i="288" s="1"/>
  <c r="AV30" i="288"/>
  <c r="AV32" i="288" s="1"/>
  <c r="AV36" i="286"/>
  <c r="AV37" i="286" s="1"/>
  <c r="AV63" i="286"/>
  <c r="AV47" i="286"/>
  <c r="AV48" i="286" s="1"/>
  <c r="EN69" i="280" l="1"/>
  <c r="EM70" i="265"/>
  <c r="AV63" i="265"/>
  <c r="AW45" i="286"/>
  <c r="AW34" i="286"/>
  <c r="AV75" i="265"/>
  <c r="AV24" i="265"/>
  <c r="AV52" i="265"/>
  <c r="AV60" i="288"/>
  <c r="AV62" i="288" s="1"/>
  <c r="AV65" i="288" s="1"/>
  <c r="AV39" i="288"/>
  <c r="AV40" i="288" s="1"/>
  <c r="AV43" i="288" s="1"/>
  <c r="AW36" i="282"/>
  <c r="AW38" i="282" s="1"/>
  <c r="AW44" i="282" s="1"/>
  <c r="AW45" i="282" s="1"/>
  <c r="AW112" i="280"/>
  <c r="AW18" i="265" s="1"/>
  <c r="AW121" i="280"/>
  <c r="AW116" i="280"/>
  <c r="EN84" i="280" l="1"/>
  <c r="EN86" i="280" s="1"/>
  <c r="AW19" i="265"/>
  <c r="S51" i="277"/>
  <c r="AV53" i="265"/>
  <c r="T75" i="277"/>
  <c r="T76" i="277" s="1"/>
  <c r="T82" i="277" s="1"/>
  <c r="AV76" i="265"/>
  <c r="AV82" i="265" s="1"/>
  <c r="AW93" i="280"/>
  <c r="AW56" i="286"/>
  <c r="AW50" i="282"/>
  <c r="AW51" i="282" s="1"/>
  <c r="AW76" i="282" s="1"/>
  <c r="AW47" i="282"/>
  <c r="AW48" i="282" s="1"/>
  <c r="S24" i="277"/>
  <c r="AV25" i="265"/>
  <c r="AW52" i="286"/>
  <c r="AV65" i="265"/>
  <c r="AV67" i="265" s="1"/>
  <c r="AV81" i="265" s="1"/>
  <c r="T63" i="277"/>
  <c r="T65" i="277" s="1"/>
  <c r="T67" i="277" s="1"/>
  <c r="T81" i="277" s="1"/>
  <c r="EN54" i="280" l="1"/>
  <c r="EN55" i="280" s="1"/>
  <c r="EN59" i="280" s="1"/>
  <c r="EN60" i="280" s="1"/>
  <c r="EN71" i="288"/>
  <c r="EN35" i="282"/>
  <c r="EN87" i="280"/>
  <c r="T83" i="277"/>
  <c r="T84" i="277"/>
  <c r="AW57" i="282"/>
  <c r="AW53" i="282"/>
  <c r="AW55" i="282" s="1"/>
  <c r="AV84" i="265"/>
  <c r="AV83" i="265"/>
  <c r="AW67" i="282"/>
  <c r="AW11" i="282"/>
  <c r="AW12" i="282" s="1"/>
  <c r="EN71" i="280" l="1"/>
  <c r="EN72" i="280" s="1"/>
  <c r="EN70" i="288"/>
  <c r="EN61" i="280"/>
  <c r="EN36" i="265" s="1"/>
  <c r="EN35" i="265"/>
  <c r="EN16" i="265"/>
  <c r="EN72" i="288"/>
  <c r="EN75" i="288" s="1"/>
  <c r="AW58" i="282"/>
  <c r="AW59" i="282" s="1"/>
  <c r="AW62" i="282" s="1"/>
  <c r="AW63" i="282" s="1"/>
  <c r="AW77" i="282"/>
  <c r="AW78" i="282" s="1"/>
  <c r="AX75" i="282" s="1"/>
  <c r="AW87" i="282"/>
  <c r="AW13" i="282"/>
  <c r="AW21" i="265" s="1"/>
  <c r="EO69" i="280" l="1"/>
  <c r="EN70" i="265"/>
  <c r="AR70" i="277" s="1"/>
  <c r="AW22" i="265"/>
  <c r="AW64" i="282"/>
  <c r="AW32" i="265" s="1"/>
  <c r="AW66" i="282"/>
  <c r="AW88" i="282"/>
  <c r="AW89" i="282" s="1"/>
  <c r="AX54" i="282"/>
  <c r="EO84" i="280" l="1"/>
  <c r="EO86" i="280" s="1"/>
  <c r="AX86" i="282"/>
  <c r="AW73" i="265"/>
  <c r="AW33" i="265"/>
  <c r="AW53" i="286"/>
  <c r="AW54" i="286" s="1"/>
  <c r="AW60" i="286" s="1"/>
  <c r="AW35" i="286"/>
  <c r="EO54" i="280" l="1"/>
  <c r="EO55" i="280" s="1"/>
  <c r="EO59" i="280" s="1"/>
  <c r="EO60" i="280" s="1"/>
  <c r="EO71" i="288"/>
  <c r="EO87" i="280"/>
  <c r="EO35" i="282"/>
  <c r="AW11" i="280"/>
  <c r="AW13" i="280" s="1"/>
  <c r="AW37" i="265"/>
  <c r="AW42" i="265" s="1"/>
  <c r="AW74" i="288"/>
  <c r="AW77" i="288" s="1"/>
  <c r="AW79" i="288" s="1"/>
  <c r="EO16" i="265" l="1"/>
  <c r="EO35" i="265"/>
  <c r="EO70" i="288"/>
  <c r="EO72" i="288" s="1"/>
  <c r="EO75" i="288" s="1"/>
  <c r="EO61" i="280"/>
  <c r="EO36" i="265" s="1"/>
  <c r="EO71" i="280"/>
  <c r="EO72" i="280" s="1"/>
  <c r="AW94" i="280"/>
  <c r="AW95" i="280" s="1"/>
  <c r="EP69" i="280" l="1"/>
  <c r="EO70" i="265"/>
  <c r="AW100" i="280"/>
  <c r="AW101" i="280" s="1"/>
  <c r="AW97" i="280"/>
  <c r="AW98" i="280" s="1"/>
  <c r="EP84" i="280" l="1"/>
  <c r="EP86" i="280" s="1"/>
  <c r="AW44" i="265"/>
  <c r="AW141" i="280"/>
  <c r="AW126" i="280"/>
  <c r="AW115" i="280"/>
  <c r="AW117" i="280" s="1"/>
  <c r="EP54" i="280" l="1"/>
  <c r="EP55" i="280" s="1"/>
  <c r="EP59" i="280" s="1"/>
  <c r="EP60" i="280" s="1"/>
  <c r="EP87" i="280"/>
  <c r="EP71" i="288"/>
  <c r="EP35" i="282"/>
  <c r="AW118" i="280"/>
  <c r="AW45" i="265" s="1"/>
  <c r="AW122" i="280"/>
  <c r="AW123" i="280" s="1"/>
  <c r="AW142" i="280" s="1"/>
  <c r="AW127" i="280"/>
  <c r="AW128" i="280" s="1"/>
  <c r="AW131" i="280" s="1"/>
  <c r="AW133" i="280" s="1"/>
  <c r="EP35" i="265" l="1"/>
  <c r="EP16" i="265"/>
  <c r="EP70" i="288"/>
  <c r="EP72" i="288" s="1"/>
  <c r="EP75" i="288" s="1"/>
  <c r="EP61" i="280"/>
  <c r="EP36" i="265" s="1"/>
  <c r="EP71" i="280"/>
  <c r="EP72" i="280" s="1"/>
  <c r="AW134" i="280"/>
  <c r="AW46" i="265" s="1"/>
  <c r="AW143" i="280"/>
  <c r="AW144" i="280" s="1"/>
  <c r="EP70" i="265" l="1"/>
  <c r="EQ69" i="280"/>
  <c r="AW47" i="265"/>
  <c r="AW50" i="265" s="1"/>
  <c r="AW72" i="265"/>
  <c r="AX140" i="280"/>
  <c r="EQ84" i="280" l="1"/>
  <c r="EQ86" i="280" s="1"/>
  <c r="AX110" i="280"/>
  <c r="AX111" i="280" s="1"/>
  <c r="AX132" i="280"/>
  <c r="AW57" i="286"/>
  <c r="AW58" i="286" s="1"/>
  <c r="AW61" i="286" s="1"/>
  <c r="AW62" i="286" s="1"/>
  <c r="AW46" i="286"/>
  <c r="EQ54" i="280" l="1"/>
  <c r="EQ55" i="280" s="1"/>
  <c r="EQ59" i="280" s="1"/>
  <c r="EQ60" i="280" s="1"/>
  <c r="EQ35" i="282"/>
  <c r="EQ87" i="280"/>
  <c r="EQ71" i="288"/>
  <c r="AX121" i="280"/>
  <c r="AX116" i="280"/>
  <c r="AX36" i="282"/>
  <c r="AX38" i="282" s="1"/>
  <c r="AX44" i="282" s="1"/>
  <c r="AX45" i="282" s="1"/>
  <c r="AX112" i="280"/>
  <c r="AX18" i="265" s="1"/>
  <c r="AW63" i="286"/>
  <c r="AW47" i="286"/>
  <c r="AW48" i="286" s="1"/>
  <c r="AW14" i="288"/>
  <c r="AW16" i="288" s="1"/>
  <c r="AW19" i="288" s="1"/>
  <c r="AW30" i="288"/>
  <c r="AW32" i="288" s="1"/>
  <c r="AW36" i="286"/>
  <c r="AW37" i="286" s="1"/>
  <c r="EQ35" i="265" l="1"/>
  <c r="EQ16" i="265"/>
  <c r="EQ71" i="280"/>
  <c r="EQ72" i="280" s="1"/>
  <c r="EQ61" i="280"/>
  <c r="EQ36" i="265" s="1"/>
  <c r="EQ70" i="288"/>
  <c r="EQ72" i="288" s="1"/>
  <c r="EQ75" i="288" s="1"/>
  <c r="AW63" i="265"/>
  <c r="AW65" i="265" s="1"/>
  <c r="AW67" i="265" s="1"/>
  <c r="AW81" i="265" s="1"/>
  <c r="AX45" i="286"/>
  <c r="AW39" i="288"/>
  <c r="AW40" i="288" s="1"/>
  <c r="AW43" i="288" s="1"/>
  <c r="AW60" i="288"/>
  <c r="AW62" i="288" s="1"/>
  <c r="AW65" i="288" s="1"/>
  <c r="AW75" i="265"/>
  <c r="AW76" i="265" s="1"/>
  <c r="AW82" i="265" s="1"/>
  <c r="AX34" i="286"/>
  <c r="AW24" i="265"/>
  <c r="AW52" i="265"/>
  <c r="AX47" i="282"/>
  <c r="AX48" i="282" s="1"/>
  <c r="AX50" i="282"/>
  <c r="AX51" i="282" s="1"/>
  <c r="AX76" i="282" s="1"/>
  <c r="AX19" i="265"/>
  <c r="ER69" i="280" l="1"/>
  <c r="EQ70" i="265"/>
  <c r="AX57" i="282"/>
  <c r="AX53" i="282"/>
  <c r="AX55" i="282" s="1"/>
  <c r="AW25" i="265"/>
  <c r="AX11" i="282"/>
  <c r="AX12" i="282" s="1"/>
  <c r="AX67" i="282"/>
  <c r="AW53" i="265"/>
  <c r="AX52" i="286"/>
  <c r="AX56" i="286"/>
  <c r="AX93" i="280"/>
  <c r="AW83" i="265"/>
  <c r="AW84" i="265"/>
  <c r="ER84" i="280" l="1"/>
  <c r="ER86" i="280" s="1"/>
  <c r="AX13" i="282"/>
  <c r="AX21" i="265" s="1"/>
  <c r="AX87" i="282"/>
  <c r="AX58" i="282"/>
  <c r="AX59" i="282" s="1"/>
  <c r="AX62" i="282" s="1"/>
  <c r="AX63" i="282" s="1"/>
  <c r="AX77" i="282"/>
  <c r="AX78" i="282" s="1"/>
  <c r="AY75" i="282" s="1"/>
  <c r="ER54" i="280" l="1"/>
  <c r="ER55" i="280" s="1"/>
  <c r="ER59" i="280" s="1"/>
  <c r="ER60" i="280" s="1"/>
  <c r="ER71" i="288"/>
  <c r="ER87" i="280"/>
  <c r="ER35" i="282"/>
  <c r="AX22" i="265"/>
  <c r="AX64" i="282"/>
  <c r="AX32" i="265" s="1"/>
  <c r="AX66" i="282"/>
  <c r="AX88" i="282"/>
  <c r="AX89" i="282" s="1"/>
  <c r="AY54" i="282"/>
  <c r="ER35" i="265" l="1"/>
  <c r="ER16" i="265"/>
  <c r="ER71" i="280"/>
  <c r="ER72" i="280" s="1"/>
  <c r="ER61" i="280"/>
  <c r="ER36" i="265" s="1"/>
  <c r="ER70" i="288"/>
  <c r="ER72" i="288" s="1"/>
  <c r="ER75" i="288" s="1"/>
  <c r="AX73" i="265"/>
  <c r="AY86" i="282"/>
  <c r="AX53" i="286"/>
  <c r="AX54" i="286" s="1"/>
  <c r="AX60" i="286" s="1"/>
  <c r="AX35" i="286"/>
  <c r="AX33" i="265"/>
  <c r="ER70" i="265" l="1"/>
  <c r="AS70" i="277" s="1"/>
  <c r="ES69" i="280"/>
  <c r="AX11" i="280"/>
  <c r="AX13" i="280" s="1"/>
  <c r="AX74" i="288"/>
  <c r="AX77" i="288" s="1"/>
  <c r="AX79" i="288" s="1"/>
  <c r="AX37" i="265"/>
  <c r="AX42" i="265" s="1"/>
  <c r="ES84" i="280" l="1"/>
  <c r="ES86" i="280" s="1"/>
  <c r="AX94" i="280"/>
  <c r="AX95" i="280" s="1"/>
  <c r="ES54" i="280" l="1"/>
  <c r="ES55" i="280" s="1"/>
  <c r="ES59" i="280" s="1"/>
  <c r="ES60" i="280" s="1"/>
  <c r="ES71" i="288"/>
  <c r="ES35" i="282"/>
  <c r="ES87" i="280"/>
  <c r="AX100" i="280"/>
  <c r="AX101" i="280" s="1"/>
  <c r="AX97" i="280"/>
  <c r="AX98" i="280" s="1"/>
  <c r="ES35" i="265" l="1"/>
  <c r="ES16" i="265"/>
  <c r="ES71" i="280"/>
  <c r="ES72" i="280" s="1"/>
  <c r="ES61" i="280"/>
  <c r="ES36" i="265" s="1"/>
  <c r="ES70" i="288"/>
  <c r="ES72" i="288" s="1"/>
  <c r="ES75" i="288" s="1"/>
  <c r="AX141" i="280"/>
  <c r="AX44" i="265"/>
  <c r="AX126" i="280"/>
  <c r="AX115" i="280"/>
  <c r="AX117" i="280" s="1"/>
  <c r="ES70" i="265" l="1"/>
  <c r="ET69" i="280"/>
  <c r="AX127" i="280"/>
  <c r="AX128" i="280" s="1"/>
  <c r="AX131" i="280" s="1"/>
  <c r="AX133" i="280" s="1"/>
  <c r="AX118" i="280"/>
  <c r="AX45" i="265" s="1"/>
  <c r="AX122" i="280"/>
  <c r="AX123" i="280" s="1"/>
  <c r="AX142" i="280" s="1"/>
  <c r="ET84" i="280" l="1"/>
  <c r="ET86" i="280" s="1"/>
  <c r="AX143" i="280"/>
  <c r="AX144" i="280" s="1"/>
  <c r="AX134" i="280"/>
  <c r="AX46" i="265" s="1"/>
  <c r="ET54" i="280" l="1"/>
  <c r="ET55" i="280" s="1"/>
  <c r="ET59" i="280" s="1"/>
  <c r="ET60" i="280" s="1"/>
  <c r="ET71" i="288"/>
  <c r="ET35" i="282"/>
  <c r="ET87" i="280"/>
  <c r="AX47" i="265"/>
  <c r="AX50" i="265" s="1"/>
  <c r="AY140" i="280"/>
  <c r="AX72" i="265"/>
  <c r="ET16" i="265" l="1"/>
  <c r="ET35" i="265"/>
  <c r="ET71" i="280"/>
  <c r="ET72" i="280" s="1"/>
  <c r="ET61" i="280"/>
  <c r="ET36" i="265" s="1"/>
  <c r="ET70" i="288"/>
  <c r="ET72" i="288" s="1"/>
  <c r="ET75" i="288" s="1"/>
  <c r="AX57" i="286"/>
  <c r="AX58" i="286" s="1"/>
  <c r="AX61" i="286" s="1"/>
  <c r="AX62" i="286" s="1"/>
  <c r="AX46" i="286"/>
  <c r="AY110" i="280"/>
  <c r="AY111" i="280" s="1"/>
  <c r="AY132" i="280"/>
  <c r="ET70" i="265" l="1"/>
  <c r="EU69" i="280"/>
  <c r="AX63" i="286"/>
  <c r="AX30" i="288"/>
  <c r="AX32" i="288" s="1"/>
  <c r="AX14" i="288"/>
  <c r="AX16" i="288" s="1"/>
  <c r="AX19" i="288" s="1"/>
  <c r="AX47" i="286"/>
  <c r="AX36" i="286"/>
  <c r="AX37" i="286" s="1"/>
  <c r="AY121" i="280"/>
  <c r="AY112" i="280"/>
  <c r="AY18" i="265" s="1"/>
  <c r="AY36" i="282"/>
  <c r="AY38" i="282" s="1"/>
  <c r="AY44" i="282" s="1"/>
  <c r="AY45" i="282" s="1"/>
  <c r="AY116" i="280"/>
  <c r="AX48" i="286"/>
  <c r="EU84" i="280" l="1"/>
  <c r="EU86" i="280" s="1"/>
  <c r="AY19" i="265"/>
  <c r="AY45" i="286"/>
  <c r="AX63" i="265"/>
  <c r="AX65" i="265" s="1"/>
  <c r="AX67" i="265" s="1"/>
  <c r="AX81" i="265" s="1"/>
  <c r="AY47" i="282"/>
  <c r="AY48" i="282" s="1"/>
  <c r="AY50" i="282"/>
  <c r="AY51" i="282" s="1"/>
  <c r="AY76" i="282" s="1"/>
  <c r="AX60" i="288"/>
  <c r="AX62" i="288" s="1"/>
  <c r="AX65" i="288" s="1"/>
  <c r="AX39" i="288"/>
  <c r="AX40" i="288" s="1"/>
  <c r="AX43" i="288" s="1"/>
  <c r="AX75" i="265"/>
  <c r="AX76" i="265" s="1"/>
  <c r="AX82" i="265" s="1"/>
  <c r="AY34" i="286"/>
  <c r="AX24" i="265"/>
  <c r="AX52" i="265"/>
  <c r="EU54" i="280" l="1"/>
  <c r="EU55" i="280" s="1"/>
  <c r="EU59" i="280" s="1"/>
  <c r="EU60" i="280" s="1"/>
  <c r="EU71" i="288"/>
  <c r="EU87" i="280"/>
  <c r="EU35" i="282"/>
  <c r="AY52" i="286"/>
  <c r="AX25" i="265"/>
  <c r="AX84" i="265"/>
  <c r="AX83" i="265"/>
  <c r="AX53" i="265"/>
  <c r="AY57" i="282"/>
  <c r="AY53" i="282"/>
  <c r="AY55" i="282" s="1"/>
  <c r="AY56" i="286"/>
  <c r="AY93" i="280"/>
  <c r="AY67" i="282"/>
  <c r="AY11" i="282"/>
  <c r="AY12" i="282" s="1"/>
  <c r="EU16" i="265" l="1"/>
  <c r="EU35" i="265"/>
  <c r="EU71" i="280"/>
  <c r="EU72" i="280" s="1"/>
  <c r="EU61" i="280"/>
  <c r="EU36" i="265" s="1"/>
  <c r="EU70" i="288"/>
  <c r="EU72" i="288" s="1"/>
  <c r="EU75" i="288" s="1"/>
  <c r="AY13" i="282"/>
  <c r="AY21" i="265" s="1"/>
  <c r="AY87" i="282"/>
  <c r="AY58" i="282"/>
  <c r="AY59" i="282" s="1"/>
  <c r="AY62" i="282" s="1"/>
  <c r="AY63" i="282" s="1"/>
  <c r="AY77" i="282"/>
  <c r="AY78" i="282" s="1"/>
  <c r="AZ75" i="282" s="1"/>
  <c r="EU70" i="265" l="1"/>
  <c r="EV69" i="280"/>
  <c r="AY64" i="282"/>
  <c r="AY32" i="265" s="1"/>
  <c r="AY66" i="282"/>
  <c r="AY88" i="282"/>
  <c r="AY89" i="282" s="1"/>
  <c r="AY22" i="265"/>
  <c r="AZ54" i="282"/>
  <c r="EV84" i="280" l="1"/>
  <c r="EV86" i="280" s="1"/>
  <c r="AZ86" i="282"/>
  <c r="AY73" i="265"/>
  <c r="AY53" i="286"/>
  <c r="AY54" i="286" s="1"/>
  <c r="AY60" i="286" s="1"/>
  <c r="AY35" i="286"/>
  <c r="AY33" i="265"/>
  <c r="EV54" i="280" l="1"/>
  <c r="EV55" i="280" s="1"/>
  <c r="EV59" i="280" s="1"/>
  <c r="EV60" i="280" s="1"/>
  <c r="EV71" i="288"/>
  <c r="EV35" i="282"/>
  <c r="EV87" i="280"/>
  <c r="AY11" i="280"/>
  <c r="AY13" i="280" s="1"/>
  <c r="AY37" i="265"/>
  <c r="AY42" i="265" s="1"/>
  <c r="AY74" i="288"/>
  <c r="AY77" i="288" s="1"/>
  <c r="AY79" i="288" s="1"/>
  <c r="EV16" i="265" l="1"/>
  <c r="EV35" i="265"/>
  <c r="EV70" i="288"/>
  <c r="EV72" i="288" s="1"/>
  <c r="EV75" i="288" s="1"/>
  <c r="EV71" i="280"/>
  <c r="EV72" i="280" s="1"/>
  <c r="EV61" i="280"/>
  <c r="EV36" i="265" s="1"/>
  <c r="AY94" i="280"/>
  <c r="AY95" i="280" s="1"/>
  <c r="EV70" i="265" l="1"/>
  <c r="AT70" i="277" s="1"/>
  <c r="EW69" i="280"/>
  <c r="AY97" i="280"/>
  <c r="AY98" i="280" s="1"/>
  <c r="AY100" i="280"/>
  <c r="AY101" i="280" s="1"/>
  <c r="EW84" i="280" l="1"/>
  <c r="EW86" i="280" s="1"/>
  <c r="AY141" i="280"/>
  <c r="AY44" i="265"/>
  <c r="AY126" i="280"/>
  <c r="AY115" i="280"/>
  <c r="AY117" i="280" s="1"/>
  <c r="EW54" i="280" l="1"/>
  <c r="EW55" i="280" s="1"/>
  <c r="EW59" i="280" s="1"/>
  <c r="EW60" i="280" s="1"/>
  <c r="EW87" i="280"/>
  <c r="EW35" i="282"/>
  <c r="EW71" i="288"/>
  <c r="AY118" i="280"/>
  <c r="AY45" i="265" s="1"/>
  <c r="AY127" i="280"/>
  <c r="AY128" i="280" s="1"/>
  <c r="AY131" i="280" s="1"/>
  <c r="AY133" i="280" s="1"/>
  <c r="AY122" i="280"/>
  <c r="AY123" i="280" s="1"/>
  <c r="AY142" i="280" s="1"/>
  <c r="EW35" i="265" l="1"/>
  <c r="EW16" i="265"/>
  <c r="EW70" i="288"/>
  <c r="EW72" i="288" s="1"/>
  <c r="EW75" i="288" s="1"/>
  <c r="EW61" i="280"/>
  <c r="EW36" i="265" s="1"/>
  <c r="EW71" i="280"/>
  <c r="EW72" i="280" s="1"/>
  <c r="AY143" i="280"/>
  <c r="AY144" i="280" s="1"/>
  <c r="AY134" i="280"/>
  <c r="AY46" i="265" s="1"/>
  <c r="EW70" i="265" l="1"/>
  <c r="EX69" i="280"/>
  <c r="AZ140" i="280"/>
  <c r="AY72" i="265"/>
  <c r="AY47" i="265"/>
  <c r="AY50" i="265" s="1"/>
  <c r="EX84" i="280" l="1"/>
  <c r="EX86" i="280" s="1"/>
  <c r="AY46" i="286"/>
  <c r="AY57" i="286"/>
  <c r="AY58" i="286" s="1"/>
  <c r="AY61" i="286" s="1"/>
  <c r="AY62" i="286" s="1"/>
  <c r="AZ132" i="280"/>
  <c r="AZ110" i="280"/>
  <c r="AZ111" i="280" s="1"/>
  <c r="EX54" i="280" l="1"/>
  <c r="EX55" i="280" s="1"/>
  <c r="EX59" i="280" s="1"/>
  <c r="EX60" i="280" s="1"/>
  <c r="EX87" i="280"/>
  <c r="EX71" i="288"/>
  <c r="EX35" i="282"/>
  <c r="AZ121" i="280"/>
  <c r="AZ112" i="280"/>
  <c r="AZ18" i="265" s="1"/>
  <c r="AZ36" i="282"/>
  <c r="AZ38" i="282" s="1"/>
  <c r="AZ44" i="282" s="1"/>
  <c r="AZ45" i="282" s="1"/>
  <c r="AZ116" i="280"/>
  <c r="AY36" i="286"/>
  <c r="AY37" i="286" s="1"/>
  <c r="AY14" i="288"/>
  <c r="AY16" i="288" s="1"/>
  <c r="AY19" i="288" s="1"/>
  <c r="AY63" i="286"/>
  <c r="AY47" i="286"/>
  <c r="AY30" i="288"/>
  <c r="AY32" i="288" s="1"/>
  <c r="AY48" i="286"/>
  <c r="EX70" i="288" l="1"/>
  <c r="EX72" i="288" s="1"/>
  <c r="EX75" i="288" s="1"/>
  <c r="EX61" i="280"/>
  <c r="EX36" i="265" s="1"/>
  <c r="EX71" i="280"/>
  <c r="EX72" i="280" s="1"/>
  <c r="EX35" i="265"/>
  <c r="EX16" i="265"/>
  <c r="AY60" i="288"/>
  <c r="AY62" i="288" s="1"/>
  <c r="AY65" i="288" s="1"/>
  <c r="AY39" i="288"/>
  <c r="AY40" i="288" s="1"/>
  <c r="AY43" i="288" s="1"/>
  <c r="AZ34" i="286"/>
  <c r="AY75" i="265"/>
  <c r="AY76" i="265" s="1"/>
  <c r="AY82" i="265" s="1"/>
  <c r="AZ45" i="286"/>
  <c r="AY63" i="265"/>
  <c r="AY65" i="265" s="1"/>
  <c r="AY67" i="265" s="1"/>
  <c r="AY81" i="265" s="1"/>
  <c r="AZ19" i="265"/>
  <c r="T18" i="277"/>
  <c r="AY24" i="265"/>
  <c r="AY52" i="265"/>
  <c r="AZ50" i="282"/>
  <c r="AZ51" i="282" s="1"/>
  <c r="AZ76" i="282" s="1"/>
  <c r="AZ47" i="282"/>
  <c r="AZ48" i="282" s="1"/>
  <c r="EX70" i="265" l="1"/>
  <c r="EY69" i="280"/>
  <c r="AY84" i="265"/>
  <c r="AY83" i="265"/>
  <c r="AZ57" i="282"/>
  <c r="AZ53" i="282"/>
  <c r="AZ55" i="282" s="1"/>
  <c r="AY53" i="265"/>
  <c r="AY25" i="265"/>
  <c r="AZ67" i="282"/>
  <c r="AZ11" i="282"/>
  <c r="AZ12" i="282" s="1"/>
  <c r="AZ56" i="286"/>
  <c r="AZ93" i="280"/>
  <c r="AZ52" i="286"/>
  <c r="EY84" i="280" l="1"/>
  <c r="EY86" i="280" s="1"/>
  <c r="AZ87" i="282"/>
  <c r="AZ13" i="282"/>
  <c r="AZ21" i="265" s="1"/>
  <c r="AZ77" i="282"/>
  <c r="AZ78" i="282" s="1"/>
  <c r="BA75" i="282" s="1"/>
  <c r="AZ58" i="282"/>
  <c r="AZ59" i="282" s="1"/>
  <c r="AZ62" i="282" s="1"/>
  <c r="AZ63" i="282" s="1"/>
  <c r="EY54" i="280" l="1"/>
  <c r="EY55" i="280" s="1"/>
  <c r="EY59" i="280" s="1"/>
  <c r="EY60" i="280" s="1"/>
  <c r="EY87" i="280"/>
  <c r="EY71" i="288"/>
  <c r="EY35" i="282"/>
  <c r="AZ66" i="282"/>
  <c r="AZ88" i="282"/>
  <c r="AZ89" i="282" s="1"/>
  <c r="AZ64" i="282"/>
  <c r="AZ32" i="265" s="1"/>
  <c r="T21" i="277"/>
  <c r="AZ22" i="265"/>
  <c r="BA54" i="282"/>
  <c r="EY16" i="265" l="1"/>
  <c r="EY35" i="265"/>
  <c r="EY71" i="280"/>
  <c r="EY72" i="280" s="1"/>
  <c r="EY70" i="288"/>
  <c r="EY72" i="288" s="1"/>
  <c r="EY75" i="288" s="1"/>
  <c r="EY61" i="280"/>
  <c r="EY36" i="265" s="1"/>
  <c r="BA86" i="282"/>
  <c r="AZ73" i="265"/>
  <c r="U73" i="277" s="1"/>
  <c r="AZ35" i="286"/>
  <c r="AZ53" i="286"/>
  <c r="AZ54" i="286" s="1"/>
  <c r="AZ60" i="286" s="1"/>
  <c r="AZ33" i="265"/>
  <c r="T32" i="277"/>
  <c r="T33" i="277" s="1"/>
  <c r="EY70" i="265" l="1"/>
  <c r="EZ69" i="280"/>
  <c r="AZ11" i="280"/>
  <c r="AZ13" i="280" s="1"/>
  <c r="AZ74" i="288"/>
  <c r="AZ77" i="288" s="1"/>
  <c r="AZ79" i="288" s="1"/>
  <c r="AZ37" i="265"/>
  <c r="AZ42" i="265" s="1"/>
  <c r="EZ84" i="280" l="1"/>
  <c r="EZ86" i="280" s="1"/>
  <c r="F80" i="288"/>
  <c r="H11" i="269" s="1"/>
  <c r="K11" i="269" s="1"/>
  <c r="F81" i="288"/>
  <c r="H12" i="269" s="1"/>
  <c r="K12" i="269" s="1"/>
  <c r="AZ94" i="280"/>
  <c r="AZ95" i="280" s="1"/>
  <c r="EZ54" i="280" l="1"/>
  <c r="EZ55" i="280" s="1"/>
  <c r="EZ59" i="280" s="1"/>
  <c r="EZ60" i="280" s="1"/>
  <c r="EZ87" i="280"/>
  <c r="EZ71" i="288"/>
  <c r="EZ35" i="282"/>
  <c r="AZ97" i="280"/>
  <c r="AZ98" i="280" s="1"/>
  <c r="AZ100" i="280"/>
  <c r="AZ101" i="280" s="1"/>
  <c r="J12" i="269"/>
  <c r="L12" i="269"/>
  <c r="J11" i="269"/>
  <c r="L11" i="269"/>
  <c r="EZ35" i="265" l="1"/>
  <c r="EZ16" i="265"/>
  <c r="EZ71" i="280"/>
  <c r="EZ72" i="280" s="1"/>
  <c r="EZ70" i="288"/>
  <c r="EZ72" i="288" s="1"/>
  <c r="EZ75" i="288" s="1"/>
  <c r="EZ61" i="280"/>
  <c r="EZ36" i="265" s="1"/>
  <c r="AZ141" i="280"/>
  <c r="AZ44" i="265"/>
  <c r="AZ126" i="280"/>
  <c r="AZ115" i="280"/>
  <c r="AZ117" i="280" s="1"/>
  <c r="EZ70" i="265" l="1"/>
  <c r="AU70" i="277" s="1"/>
  <c r="FA69" i="280"/>
  <c r="AZ118" i="280"/>
  <c r="AZ45" i="265" s="1"/>
  <c r="AZ127" i="280"/>
  <c r="AZ128" i="280" s="1"/>
  <c r="AZ131" i="280" s="1"/>
  <c r="AZ133" i="280" s="1"/>
  <c r="AZ122" i="280"/>
  <c r="AZ123" i="280" s="1"/>
  <c r="AZ142" i="280" s="1"/>
  <c r="T43" i="277"/>
  <c r="FA84" i="280" l="1"/>
  <c r="FA86" i="280" s="1"/>
  <c r="AZ134" i="280"/>
  <c r="AZ46" i="265" s="1"/>
  <c r="AZ143" i="280"/>
  <c r="AZ144" i="280" s="1"/>
  <c r="FA54" i="280" l="1"/>
  <c r="FA55" i="280" s="1"/>
  <c r="FA59" i="280" s="1"/>
  <c r="FA60" i="280" s="1"/>
  <c r="FA71" i="288"/>
  <c r="FA87" i="280"/>
  <c r="FA35" i="282"/>
  <c r="AZ72" i="265"/>
  <c r="BA140" i="280"/>
  <c r="T44" i="277"/>
  <c r="AZ47" i="265"/>
  <c r="AZ50" i="265" s="1"/>
  <c r="FA16" i="265" l="1"/>
  <c r="FA35" i="265"/>
  <c r="FA70" i="288"/>
  <c r="FA72" i="288" s="1"/>
  <c r="FA75" i="288" s="1"/>
  <c r="FA71" i="280"/>
  <c r="FA72" i="280" s="1"/>
  <c r="FA61" i="280"/>
  <c r="FA36" i="265" s="1"/>
  <c r="AZ46" i="286"/>
  <c r="AZ57" i="286"/>
  <c r="AZ58" i="286" s="1"/>
  <c r="AZ61" i="286" s="1"/>
  <c r="AZ62" i="286" s="1"/>
  <c r="BA132" i="280"/>
  <c r="BA110" i="280"/>
  <c r="BA111" i="280" s="1"/>
  <c r="U72" i="277"/>
  <c r="FA70" i="265" l="1"/>
  <c r="FB69" i="280"/>
  <c r="BA112" i="280"/>
  <c r="BA18" i="265" s="1"/>
  <c r="BA121" i="280"/>
  <c r="BA116" i="280"/>
  <c r="BA36" i="282"/>
  <c r="BA38" i="282" s="1"/>
  <c r="BA44" i="282" s="1"/>
  <c r="BA45" i="282" s="1"/>
  <c r="AZ36" i="286"/>
  <c r="AZ37" i="286" s="1"/>
  <c r="AZ47" i="286"/>
  <c r="AZ63" i="286"/>
  <c r="AZ14" i="288"/>
  <c r="AZ16" i="288" s="1"/>
  <c r="AZ19" i="288" s="1"/>
  <c r="AZ30" i="288"/>
  <c r="AZ32" i="288" s="1"/>
  <c r="AZ48" i="286"/>
  <c r="FB84" i="280" l="1"/>
  <c r="FB86" i="280" s="1"/>
  <c r="AZ60" i="288"/>
  <c r="AZ62" i="288" s="1"/>
  <c r="AZ65" i="288" s="1"/>
  <c r="AZ39" i="288"/>
  <c r="AZ40" i="288" s="1"/>
  <c r="AZ43" i="288" s="1"/>
  <c r="AZ52" i="265"/>
  <c r="AZ24" i="265"/>
  <c r="AZ75" i="265"/>
  <c r="BA34" i="286"/>
  <c r="BA19" i="265"/>
  <c r="BA45" i="286"/>
  <c r="AZ63" i="265"/>
  <c r="BA47" i="282"/>
  <c r="BA48" i="282" s="1"/>
  <c r="BA50" i="282"/>
  <c r="BA51" i="282" s="1"/>
  <c r="BA76" i="282" s="1"/>
  <c r="FB54" i="280" l="1"/>
  <c r="FB55" i="280" s="1"/>
  <c r="FB59" i="280" s="1"/>
  <c r="FB60" i="280" s="1"/>
  <c r="FB71" i="288"/>
  <c r="FB87" i="280"/>
  <c r="FB35" i="282"/>
  <c r="AZ65" i="265"/>
  <c r="AZ67" i="265" s="1"/>
  <c r="AZ81" i="265" s="1"/>
  <c r="U63" i="277"/>
  <c r="U65" i="277" s="1"/>
  <c r="U67" i="277" s="1"/>
  <c r="U81" i="277" s="1"/>
  <c r="BA67" i="282"/>
  <c r="BA11" i="282"/>
  <c r="BA12" i="282" s="1"/>
  <c r="BA52" i="286"/>
  <c r="T24" i="277"/>
  <c r="AZ25" i="265"/>
  <c r="BA53" i="282"/>
  <c r="BA55" i="282" s="1"/>
  <c r="BA57" i="282"/>
  <c r="BA93" i="280"/>
  <c r="BA56" i="286"/>
  <c r="U75" i="277"/>
  <c r="U76" i="277" s="1"/>
  <c r="U82" i="277" s="1"/>
  <c r="AZ76" i="265"/>
  <c r="AZ82" i="265" s="1"/>
  <c r="T51" i="277"/>
  <c r="AZ53" i="265"/>
  <c r="FB16" i="265" l="1"/>
  <c r="FB35" i="265"/>
  <c r="FB71" i="280"/>
  <c r="FB72" i="280" s="1"/>
  <c r="FB61" i="280"/>
  <c r="FB36" i="265" s="1"/>
  <c r="FB70" i="288"/>
  <c r="FB72" i="288" s="1"/>
  <c r="FB75" i="288" s="1"/>
  <c r="BA13" i="282"/>
  <c r="BA21" i="265" s="1"/>
  <c r="BA87" i="282"/>
  <c r="AZ83" i="265"/>
  <c r="AZ84" i="265"/>
  <c r="BA77" i="282"/>
  <c r="BA78" i="282" s="1"/>
  <c r="BB75" i="282" s="1"/>
  <c r="BA58" i="282"/>
  <c r="BA59" i="282" s="1"/>
  <c r="BA62" i="282" s="1"/>
  <c r="BA63" i="282" s="1"/>
  <c r="U83" i="277"/>
  <c r="U84" i="277"/>
  <c r="FB70" i="265" l="1"/>
  <c r="FC69" i="280"/>
  <c r="BA66" i="282"/>
  <c r="BA64" i="282"/>
  <c r="BA32" i="265" s="1"/>
  <c r="BA88" i="282"/>
  <c r="BA89" i="282" s="1"/>
  <c r="BB54" i="282"/>
  <c r="BA22" i="265"/>
  <c r="FC84" i="280" l="1"/>
  <c r="FC86" i="280" s="1"/>
  <c r="BB86" i="282"/>
  <c r="BA73" i="265"/>
  <c r="BA53" i="286"/>
  <c r="BA54" i="286" s="1"/>
  <c r="BA60" i="286" s="1"/>
  <c r="BA35" i="286"/>
  <c r="BA33" i="265"/>
  <c r="FC54" i="280" l="1"/>
  <c r="FC55" i="280" s="1"/>
  <c r="FC59" i="280" s="1"/>
  <c r="FC60" i="280" s="1"/>
  <c r="FC71" i="288"/>
  <c r="FC87" i="280"/>
  <c r="FC35" i="282"/>
  <c r="BA11" i="280"/>
  <c r="BA13" i="280" s="1"/>
  <c r="BA74" i="288"/>
  <c r="BA37" i="265"/>
  <c r="BA42" i="265" s="1"/>
  <c r="FC16" i="265" l="1"/>
  <c r="FC35" i="265"/>
  <c r="FC71" i="280"/>
  <c r="FC72" i="280" s="1"/>
  <c r="FC70" i="288"/>
  <c r="FC72" i="288" s="1"/>
  <c r="FC75" i="288" s="1"/>
  <c r="FC61" i="280"/>
  <c r="FC36" i="265" s="1"/>
  <c r="BA94" i="280"/>
  <c r="BA95" i="280" s="1"/>
  <c r="FD69" i="280" l="1"/>
  <c r="FC70" i="265"/>
  <c r="BA97" i="280"/>
  <c r="BA98" i="280" s="1"/>
  <c r="BA100" i="280"/>
  <c r="BA101" i="280" s="1"/>
  <c r="FD84" i="280" l="1"/>
  <c r="FD86" i="280" s="1"/>
  <c r="BA141" i="280"/>
  <c r="BA44" i="265"/>
  <c r="BA126" i="280"/>
  <c r="BA115" i="280"/>
  <c r="BA117" i="280" s="1"/>
  <c r="FD54" i="280" l="1"/>
  <c r="FD55" i="280" s="1"/>
  <c r="FD59" i="280" s="1"/>
  <c r="FD60" i="280" s="1"/>
  <c r="FD71" i="288"/>
  <c r="FD35" i="282"/>
  <c r="FD87" i="280"/>
  <c r="BA118" i="280"/>
  <c r="BA45" i="265" s="1"/>
  <c r="BA122" i="280"/>
  <c r="BA123" i="280" s="1"/>
  <c r="BA142" i="280" s="1"/>
  <c r="BA127" i="280"/>
  <c r="BA128" i="280" s="1"/>
  <c r="BA131" i="280" s="1"/>
  <c r="BA133" i="280" s="1"/>
  <c r="FD35" i="265" l="1"/>
  <c r="FD16" i="265"/>
  <c r="FD71" i="280"/>
  <c r="FD72" i="280" s="1"/>
  <c r="FD70" i="288"/>
  <c r="FD72" i="288" s="1"/>
  <c r="FD75" i="288" s="1"/>
  <c r="FD61" i="280"/>
  <c r="FD36" i="265" s="1"/>
  <c r="BA134" i="280"/>
  <c r="BA46" i="265" s="1"/>
  <c r="BA143" i="280"/>
  <c r="BA144" i="280" s="1"/>
  <c r="FD70" i="265" l="1"/>
  <c r="AV70" i="277" s="1"/>
  <c r="FE69" i="280"/>
  <c r="BB140" i="280"/>
  <c r="BA72" i="265"/>
  <c r="BA47" i="265"/>
  <c r="BA50" i="265" s="1"/>
  <c r="FE84" i="280" l="1"/>
  <c r="FE86" i="280" s="1"/>
  <c r="BA46" i="286"/>
  <c r="BA57" i="286"/>
  <c r="BA58" i="286" s="1"/>
  <c r="BA61" i="286" s="1"/>
  <c r="BA62" i="286" s="1"/>
  <c r="BB110" i="280"/>
  <c r="BB111" i="280" s="1"/>
  <c r="BB132" i="280"/>
  <c r="FE54" i="280" l="1"/>
  <c r="FE55" i="280" s="1"/>
  <c r="FE59" i="280" s="1"/>
  <c r="FE60" i="280" s="1"/>
  <c r="FE87" i="280"/>
  <c r="FE71" i="288"/>
  <c r="FE35" i="282"/>
  <c r="BB36" i="282"/>
  <c r="BB38" i="282" s="1"/>
  <c r="BB44" i="282" s="1"/>
  <c r="BB45" i="282" s="1"/>
  <c r="BB112" i="280"/>
  <c r="BB18" i="265" s="1"/>
  <c r="BB121" i="280"/>
  <c r="BB116" i="280"/>
  <c r="BA63" i="286"/>
  <c r="BA36" i="286"/>
  <c r="BA37" i="286" s="1"/>
  <c r="BA14" i="288"/>
  <c r="BA16" i="288" s="1"/>
  <c r="BA19" i="288" s="1"/>
  <c r="BA47" i="286"/>
  <c r="BA30" i="288"/>
  <c r="BA32" i="288" s="1"/>
  <c r="BA48" i="286"/>
  <c r="FE35" i="265" l="1"/>
  <c r="FE16" i="265"/>
  <c r="FE71" i="280"/>
  <c r="FE72" i="280" s="1"/>
  <c r="FE61" i="280"/>
  <c r="FE36" i="265" s="1"/>
  <c r="FE70" i="288"/>
  <c r="FE72" i="288" s="1"/>
  <c r="FE75" i="288" s="1"/>
  <c r="BA24" i="265"/>
  <c r="BA52" i="265"/>
  <c r="BA63" i="265"/>
  <c r="BA65" i="265" s="1"/>
  <c r="BA67" i="265" s="1"/>
  <c r="BA81" i="265" s="1"/>
  <c r="BB45" i="286"/>
  <c r="BA75" i="265"/>
  <c r="BA76" i="265" s="1"/>
  <c r="BA82" i="265" s="1"/>
  <c r="BB34" i="286"/>
  <c r="BB19" i="265"/>
  <c r="BA39" i="288"/>
  <c r="BA40" i="288" s="1"/>
  <c r="BA43" i="288" s="1"/>
  <c r="BA60" i="288"/>
  <c r="BA62" i="288" s="1"/>
  <c r="BA65" i="288" s="1"/>
  <c r="BB50" i="282"/>
  <c r="BB51" i="282" s="1"/>
  <c r="BB76" i="282" s="1"/>
  <c r="BB47" i="282"/>
  <c r="BB48" i="282" s="1"/>
  <c r="FF69" i="280" l="1"/>
  <c r="FE70" i="265"/>
  <c r="BB52" i="286"/>
  <c r="BB56" i="286"/>
  <c r="BB93" i="280"/>
  <c r="BA53" i="265"/>
  <c r="BB57" i="282"/>
  <c r="BB53" i="282"/>
  <c r="BB55" i="282" s="1"/>
  <c r="BB11" i="282"/>
  <c r="BB12" i="282" s="1"/>
  <c r="BB67" i="282"/>
  <c r="BA84" i="265"/>
  <c r="BA83" i="265"/>
  <c r="BA25" i="265"/>
  <c r="FF84" i="280" l="1"/>
  <c r="FF86" i="280" s="1"/>
  <c r="BB58" i="282"/>
  <c r="BB59" i="282" s="1"/>
  <c r="BB62" i="282" s="1"/>
  <c r="BB63" i="282" s="1"/>
  <c r="BB77" i="282"/>
  <c r="BB78" i="282" s="1"/>
  <c r="BC75" i="282" s="1"/>
  <c r="BB13" i="282"/>
  <c r="BB21" i="265" s="1"/>
  <c r="BB87" i="282"/>
  <c r="FF54" i="280" l="1"/>
  <c r="FF55" i="280" s="1"/>
  <c r="FF59" i="280" s="1"/>
  <c r="FF60" i="280" s="1"/>
  <c r="FF87" i="280"/>
  <c r="FF71" i="288"/>
  <c r="FF35" i="282"/>
  <c r="BC54" i="282"/>
  <c r="BB64" i="282"/>
  <c r="BB32" i="265" s="1"/>
  <c r="BB88" i="282"/>
  <c r="BB89" i="282" s="1"/>
  <c r="BB66" i="282"/>
  <c r="BB22" i="265"/>
  <c r="FF71" i="280" l="1"/>
  <c r="FF72" i="280" s="1"/>
  <c r="FF61" i="280"/>
  <c r="FF36" i="265" s="1"/>
  <c r="FF70" i="288"/>
  <c r="FF72" i="288" s="1"/>
  <c r="FF75" i="288" s="1"/>
  <c r="FF16" i="265"/>
  <c r="FF35" i="265"/>
  <c r="BB73" i="265"/>
  <c r="BC86" i="282"/>
  <c r="BB35" i="286"/>
  <c r="BB53" i="286"/>
  <c r="BB54" i="286" s="1"/>
  <c r="BB60" i="286" s="1"/>
  <c r="BB33" i="265"/>
  <c r="FF70" i="265" l="1"/>
  <c r="FG69" i="280"/>
  <c r="BB11" i="280"/>
  <c r="BB13" i="280" s="1"/>
  <c r="BB37" i="265"/>
  <c r="BB42" i="265" s="1"/>
  <c r="BB74" i="288"/>
  <c r="FG84" i="280" l="1"/>
  <c r="FG86" i="280" s="1"/>
  <c r="BB94" i="280"/>
  <c r="BB95" i="280" s="1"/>
  <c r="FG54" i="280" l="1"/>
  <c r="FG55" i="280" s="1"/>
  <c r="FG59" i="280" s="1"/>
  <c r="FG60" i="280" s="1"/>
  <c r="FG71" i="288"/>
  <c r="FG87" i="280"/>
  <c r="FG35" i="282"/>
  <c r="BB100" i="280"/>
  <c r="BB101" i="280" s="1"/>
  <c r="BB97" i="280"/>
  <c r="BB98" i="280" s="1"/>
  <c r="FG16" i="265" l="1"/>
  <c r="FG35" i="265"/>
  <c r="FG71" i="280"/>
  <c r="FG72" i="280" s="1"/>
  <c r="FG61" i="280"/>
  <c r="FG36" i="265" s="1"/>
  <c r="FG70" i="288"/>
  <c r="FG72" i="288" s="1"/>
  <c r="FG75" i="288" s="1"/>
  <c r="BB44" i="265"/>
  <c r="BB141" i="280"/>
  <c r="BB126" i="280"/>
  <c r="BB115" i="280"/>
  <c r="BB117" i="280" s="1"/>
  <c r="FG70" i="265" l="1"/>
  <c r="FH69" i="280"/>
  <c r="BB127" i="280"/>
  <c r="BB128" i="280" s="1"/>
  <c r="BB131" i="280" s="1"/>
  <c r="BB133" i="280" s="1"/>
  <c r="BB122" i="280"/>
  <c r="BB123" i="280" s="1"/>
  <c r="BB142" i="280" s="1"/>
  <c r="BB118" i="280"/>
  <c r="BB45" i="265" s="1"/>
  <c r="FH84" i="280" l="1"/>
  <c r="FH86" i="280" s="1"/>
  <c r="BB143" i="280"/>
  <c r="BB144" i="280" s="1"/>
  <c r="BB134" i="280"/>
  <c r="BB46" i="265" s="1"/>
  <c r="FH54" i="280" l="1"/>
  <c r="FH55" i="280" s="1"/>
  <c r="FH59" i="280" s="1"/>
  <c r="FH60" i="280" s="1"/>
  <c r="FH71" i="288"/>
  <c r="FH35" i="282"/>
  <c r="FH87" i="280"/>
  <c r="BC140" i="280"/>
  <c r="BB72" i="265"/>
  <c r="BB47" i="265"/>
  <c r="BB50" i="265" s="1"/>
  <c r="FH16" i="265" l="1"/>
  <c r="FH35" i="265"/>
  <c r="FH71" i="280"/>
  <c r="FH72" i="280" s="1"/>
  <c r="FH70" i="288"/>
  <c r="FH72" i="288" s="1"/>
  <c r="FH75" i="288" s="1"/>
  <c r="FH61" i="280"/>
  <c r="FH36" i="265" s="1"/>
  <c r="BB57" i="286"/>
  <c r="BB58" i="286" s="1"/>
  <c r="BB61" i="286" s="1"/>
  <c r="BB62" i="286" s="1"/>
  <c r="BB46" i="286"/>
  <c r="BC110" i="280"/>
  <c r="BC111" i="280" s="1"/>
  <c r="BC132" i="280"/>
  <c r="FH70" i="265" l="1"/>
  <c r="AW70" i="277" s="1"/>
  <c r="FI69" i="280"/>
  <c r="BC112" i="280"/>
  <c r="BC18" i="265" s="1"/>
  <c r="BC36" i="282"/>
  <c r="BC38" i="282" s="1"/>
  <c r="BC44" i="282" s="1"/>
  <c r="BC45" i="282" s="1"/>
  <c r="BC121" i="280"/>
  <c r="BC116" i="280"/>
  <c r="BB30" i="288"/>
  <c r="BB32" i="288" s="1"/>
  <c r="BB63" i="286"/>
  <c r="BB36" i="286"/>
  <c r="BB37" i="286" s="1"/>
  <c r="BB14" i="288"/>
  <c r="BB16" i="288" s="1"/>
  <c r="BB19" i="288" s="1"/>
  <c r="BB47" i="286"/>
  <c r="BB48" i="286" s="1"/>
  <c r="FI84" i="280" l="1"/>
  <c r="FI86" i="280" s="1"/>
  <c r="BC45" i="286"/>
  <c r="BB63" i="265"/>
  <c r="BB65" i="265" s="1"/>
  <c r="BB67" i="265" s="1"/>
  <c r="BB81" i="265" s="1"/>
  <c r="BB52" i="265"/>
  <c r="BB24" i="265"/>
  <c r="BC47" i="282"/>
  <c r="BC48" i="282" s="1"/>
  <c r="BC50" i="282"/>
  <c r="BC51" i="282" s="1"/>
  <c r="BC76" i="282" s="1"/>
  <c r="BB75" i="265"/>
  <c r="BB76" i="265" s="1"/>
  <c r="BB82" i="265" s="1"/>
  <c r="BC34" i="286"/>
  <c r="BB39" i="288"/>
  <c r="BB40" i="288" s="1"/>
  <c r="BB43" i="288" s="1"/>
  <c r="BB60" i="288"/>
  <c r="BB62" i="288" s="1"/>
  <c r="BB65" i="288" s="1"/>
  <c r="BC19" i="265"/>
  <c r="FI54" i="280" l="1"/>
  <c r="FI55" i="280" s="1"/>
  <c r="FI59" i="280" s="1"/>
  <c r="FI60" i="280" s="1"/>
  <c r="FI87" i="280"/>
  <c r="FI35" i="282"/>
  <c r="FI71" i="288"/>
  <c r="BC67" i="282"/>
  <c r="BC11" i="282"/>
  <c r="BC12" i="282" s="1"/>
  <c r="BC52" i="286"/>
  <c r="BB25" i="265"/>
  <c r="BB83" i="265"/>
  <c r="BB84" i="265"/>
  <c r="BC57" i="282"/>
  <c r="BC53" i="282"/>
  <c r="BC55" i="282" s="1"/>
  <c r="BB53" i="265"/>
  <c r="BC56" i="286"/>
  <c r="BC93" i="280"/>
  <c r="FI16" i="265" l="1"/>
  <c r="FI35" i="265"/>
  <c r="FI71" i="280"/>
  <c r="FI72" i="280" s="1"/>
  <c r="FI61" i="280"/>
  <c r="FI36" i="265" s="1"/>
  <c r="FI70" i="288"/>
  <c r="FI72" i="288" s="1"/>
  <c r="FI75" i="288" s="1"/>
  <c r="BC77" i="282"/>
  <c r="BC78" i="282" s="1"/>
  <c r="BD75" i="282" s="1"/>
  <c r="BC58" i="282"/>
  <c r="BC59" i="282" s="1"/>
  <c r="BC62" i="282" s="1"/>
  <c r="BC63" i="282" s="1"/>
  <c r="BC13" i="282"/>
  <c r="BC21" i="265" s="1"/>
  <c r="BC87" i="282"/>
  <c r="FJ69" i="280" l="1"/>
  <c r="FI70" i="265"/>
  <c r="BC22" i="265"/>
  <c r="BD54" i="282"/>
  <c r="BC88" i="282"/>
  <c r="BC89" i="282" s="1"/>
  <c r="BC64" i="282"/>
  <c r="BC32" i="265" s="1"/>
  <c r="BC66" i="282"/>
  <c r="FJ84" i="280" l="1"/>
  <c r="FJ86" i="280" s="1"/>
  <c r="BC33" i="265"/>
  <c r="BD86" i="282"/>
  <c r="BC73" i="265"/>
  <c r="BC53" i="286"/>
  <c r="BC54" i="286" s="1"/>
  <c r="BC60" i="286" s="1"/>
  <c r="BC35" i="286"/>
  <c r="FJ54" i="280" l="1"/>
  <c r="FJ55" i="280" s="1"/>
  <c r="FJ59" i="280" s="1"/>
  <c r="FJ60" i="280" s="1"/>
  <c r="FJ71" i="288"/>
  <c r="FJ87" i="280"/>
  <c r="FJ35" i="282"/>
  <c r="BC11" i="280"/>
  <c r="BC13" i="280" s="1"/>
  <c r="BC37" i="265"/>
  <c r="BC42" i="265" s="1"/>
  <c r="BC74" i="288"/>
  <c r="FJ35" i="265" l="1"/>
  <c r="FJ16" i="265"/>
  <c r="FJ70" i="288"/>
  <c r="FJ72" i="288" s="1"/>
  <c r="FJ75" i="288" s="1"/>
  <c r="FJ71" i="280"/>
  <c r="FJ72" i="280" s="1"/>
  <c r="FJ61" i="280"/>
  <c r="FJ36" i="265" s="1"/>
  <c r="BC94" i="280"/>
  <c r="BC95" i="280" s="1"/>
  <c r="FJ70" i="265" l="1"/>
  <c r="FK69" i="280"/>
  <c r="BC100" i="280"/>
  <c r="BC101" i="280" s="1"/>
  <c r="BC97" i="280"/>
  <c r="BC98" i="280" s="1"/>
  <c r="FK84" i="280" l="1"/>
  <c r="FK86" i="280" s="1"/>
  <c r="BC126" i="280"/>
  <c r="BC115" i="280"/>
  <c r="BC117" i="280" s="1"/>
  <c r="BC44" i="265"/>
  <c r="BC141" i="280"/>
  <c r="FK54" i="280" l="1"/>
  <c r="FK55" i="280" s="1"/>
  <c r="FK59" i="280" s="1"/>
  <c r="FK60" i="280" s="1"/>
  <c r="FK71" i="288"/>
  <c r="FK87" i="280"/>
  <c r="FK35" i="282"/>
  <c r="BC118" i="280"/>
  <c r="BC45" i="265" s="1"/>
  <c r="BC127" i="280"/>
  <c r="BC128" i="280" s="1"/>
  <c r="BC131" i="280" s="1"/>
  <c r="BC133" i="280" s="1"/>
  <c r="BC122" i="280"/>
  <c r="BC123" i="280" s="1"/>
  <c r="BC142" i="280" s="1"/>
  <c r="FK35" i="265" l="1"/>
  <c r="FK16" i="265"/>
  <c r="FK70" i="288"/>
  <c r="FK72" i="288" s="1"/>
  <c r="FK75" i="288" s="1"/>
  <c r="FK71" i="280"/>
  <c r="FK72" i="280" s="1"/>
  <c r="FK61" i="280"/>
  <c r="FK36" i="265" s="1"/>
  <c r="BC134" i="280"/>
  <c r="BC46" i="265" s="1"/>
  <c r="BC47" i="265" s="1"/>
  <c r="BC50" i="265" s="1"/>
  <c r="BC143" i="280"/>
  <c r="BC144" i="280" s="1"/>
  <c r="FK70" i="265" l="1"/>
  <c r="FL69" i="280"/>
  <c r="BC46" i="286"/>
  <c r="BC57" i="286"/>
  <c r="BC58" i="286" s="1"/>
  <c r="BC61" i="286" s="1"/>
  <c r="BC62" i="286" s="1"/>
  <c r="BC72" i="265"/>
  <c r="BD140" i="280"/>
  <c r="FL84" i="280" l="1"/>
  <c r="FL86" i="280" s="1"/>
  <c r="BD110" i="280"/>
  <c r="BD111" i="280" s="1"/>
  <c r="BD132" i="280"/>
  <c r="BC47" i="286"/>
  <c r="BC48" i="286" s="1"/>
  <c r="BC14" i="288"/>
  <c r="BC16" i="288" s="1"/>
  <c r="BC19" i="288" s="1"/>
  <c r="BC63" i="286"/>
  <c r="BC36" i="286"/>
  <c r="BC37" i="286" s="1"/>
  <c r="BC30" i="288"/>
  <c r="BC32" i="288" s="1"/>
  <c r="FL54" i="280" l="1"/>
  <c r="FL55" i="280" s="1"/>
  <c r="FL59" i="280" s="1"/>
  <c r="FL60" i="280" s="1"/>
  <c r="FL71" i="288"/>
  <c r="FL35" i="282"/>
  <c r="FL87" i="280"/>
  <c r="BD45" i="286"/>
  <c r="BC63" i="265"/>
  <c r="BC65" i="265" s="1"/>
  <c r="BC67" i="265" s="1"/>
  <c r="BC81" i="265" s="1"/>
  <c r="BC52" i="265"/>
  <c r="BC24" i="265"/>
  <c r="BC75" i="265"/>
  <c r="BC76" i="265" s="1"/>
  <c r="BC82" i="265" s="1"/>
  <c r="BD34" i="286"/>
  <c r="BC39" i="288"/>
  <c r="BC40" i="288" s="1"/>
  <c r="BC43" i="288" s="1"/>
  <c r="BC60" i="288"/>
  <c r="BC62" i="288" s="1"/>
  <c r="BC65" i="288" s="1"/>
  <c r="BD116" i="280"/>
  <c r="BD121" i="280"/>
  <c r="BD112" i="280"/>
  <c r="BD18" i="265" s="1"/>
  <c r="BD36" i="282"/>
  <c r="BD38" i="282" s="1"/>
  <c r="BD44" i="282" s="1"/>
  <c r="BD45" i="282" s="1"/>
  <c r="FL16" i="265" l="1"/>
  <c r="FL35" i="265"/>
  <c r="FL70" i="288"/>
  <c r="FL72" i="288" s="1"/>
  <c r="FL75" i="288" s="1"/>
  <c r="FL61" i="280"/>
  <c r="FL36" i="265" s="1"/>
  <c r="FL71" i="280"/>
  <c r="FL72" i="280" s="1"/>
  <c r="BD19" i="265"/>
  <c r="U18" i="277"/>
  <c r="BD50" i="282"/>
  <c r="BD51" i="282" s="1"/>
  <c r="BD76" i="282" s="1"/>
  <c r="BD47" i="282"/>
  <c r="BD48" i="282" s="1"/>
  <c r="BD52" i="286"/>
  <c r="BC25" i="265"/>
  <c r="BC84" i="265"/>
  <c r="BC83" i="265"/>
  <c r="BC53" i="265"/>
  <c r="BD56" i="286"/>
  <c r="BD93" i="280"/>
  <c r="FM69" i="280" l="1"/>
  <c r="FL70" i="265"/>
  <c r="AX70" i="277" s="1"/>
  <c r="BD57" i="282"/>
  <c r="BD53" i="282"/>
  <c r="BD55" i="282" s="1"/>
  <c r="BD67" i="282"/>
  <c r="BD11" i="282"/>
  <c r="BD12" i="282" s="1"/>
  <c r="FM84" i="280" l="1"/>
  <c r="FM86" i="280" s="1"/>
  <c r="BD87" i="282"/>
  <c r="BD13" i="282"/>
  <c r="BD21" i="265" s="1"/>
  <c r="BD77" i="282"/>
  <c r="BD78" i="282" s="1"/>
  <c r="BE75" i="282" s="1"/>
  <c r="BD58" i="282"/>
  <c r="BD59" i="282" s="1"/>
  <c r="BD62" i="282" s="1"/>
  <c r="BD63" i="282" s="1"/>
  <c r="FM54" i="280" l="1"/>
  <c r="FM55" i="280" s="1"/>
  <c r="FM59" i="280" s="1"/>
  <c r="FM60" i="280" s="1"/>
  <c r="FM71" i="288"/>
  <c r="FM35" i="282"/>
  <c r="FM87" i="280"/>
  <c r="BD64" i="282"/>
  <c r="BD32" i="265" s="1"/>
  <c r="BD88" i="282"/>
  <c r="BD89" i="282" s="1"/>
  <c r="BD66" i="282"/>
  <c r="BE54" i="282"/>
  <c r="U21" i="277"/>
  <c r="BD22" i="265"/>
  <c r="FM16" i="265" l="1"/>
  <c r="FM35" i="265"/>
  <c r="FM71" i="280"/>
  <c r="FM72" i="280" s="1"/>
  <c r="FM61" i="280"/>
  <c r="FM36" i="265" s="1"/>
  <c r="FM70" i="288"/>
  <c r="FM72" i="288" s="1"/>
  <c r="FM75" i="288" s="1"/>
  <c r="BE86" i="282"/>
  <c r="BD73" i="265"/>
  <c r="V73" i="277" s="1"/>
  <c r="BD35" i="286"/>
  <c r="BD53" i="286"/>
  <c r="BD54" i="286" s="1"/>
  <c r="BD60" i="286" s="1"/>
  <c r="BD33" i="265"/>
  <c r="U32" i="277"/>
  <c r="U33" i="277" s="1"/>
  <c r="FM70" i="265" l="1"/>
  <c r="FN69" i="280"/>
  <c r="BD11" i="280"/>
  <c r="BD13" i="280" s="1"/>
  <c r="BD37" i="265"/>
  <c r="BD42" i="265" s="1"/>
  <c r="BD74" i="288"/>
  <c r="FN84" i="280" l="1"/>
  <c r="FN86" i="280" s="1"/>
  <c r="BD94" i="280"/>
  <c r="BD95" i="280" s="1"/>
  <c r="FN54" i="280" l="1"/>
  <c r="FN55" i="280" s="1"/>
  <c r="FN59" i="280" s="1"/>
  <c r="FN60" i="280" s="1"/>
  <c r="FN71" i="288"/>
  <c r="FN87" i="280"/>
  <c r="FN35" i="282"/>
  <c r="BD100" i="280"/>
  <c r="BD101" i="280" s="1"/>
  <c r="BD97" i="280"/>
  <c r="BD98" i="280" s="1"/>
  <c r="FN35" i="265" l="1"/>
  <c r="FN16" i="265"/>
  <c r="FN61" i="280"/>
  <c r="FN36" i="265" s="1"/>
  <c r="FN71" i="280"/>
  <c r="FN72" i="280" s="1"/>
  <c r="FN70" i="288"/>
  <c r="FN72" i="288" s="1"/>
  <c r="FN75" i="288" s="1"/>
  <c r="BD126" i="280"/>
  <c r="BD115" i="280"/>
  <c r="BD117" i="280" s="1"/>
  <c r="BD141" i="280"/>
  <c r="BD44" i="265"/>
  <c r="FN70" i="265" l="1"/>
  <c r="FO69" i="280"/>
  <c r="U43" i="277"/>
  <c r="BD127" i="280"/>
  <c r="BD128" i="280" s="1"/>
  <c r="BD131" i="280" s="1"/>
  <c r="BD133" i="280" s="1"/>
  <c r="BD118" i="280"/>
  <c r="BD45" i="265" s="1"/>
  <c r="BD122" i="280"/>
  <c r="BD123" i="280" s="1"/>
  <c r="BD142" i="280" s="1"/>
  <c r="FO84" i="280" l="1"/>
  <c r="FO86" i="280" s="1"/>
  <c r="BD134" i="280"/>
  <c r="BD46" i="265" s="1"/>
  <c r="U44" i="277" s="1"/>
  <c r="BD143" i="280"/>
  <c r="BD144" i="280" s="1"/>
  <c r="FO54" i="280" l="1"/>
  <c r="FO55" i="280" s="1"/>
  <c r="FO59" i="280" s="1"/>
  <c r="FO60" i="280" s="1"/>
  <c r="FO87" i="280"/>
  <c r="FO71" i="288"/>
  <c r="FO35" i="282"/>
  <c r="BD47" i="265"/>
  <c r="BD50" i="265" s="1"/>
  <c r="BD72" i="265"/>
  <c r="BE140" i="280"/>
  <c r="FO16" i="265" l="1"/>
  <c r="FO35" i="265"/>
  <c r="FO71" i="280"/>
  <c r="FO72" i="280" s="1"/>
  <c r="FO61" i="280"/>
  <c r="FO36" i="265" s="1"/>
  <c r="FO70" i="288"/>
  <c r="FO72" i="288" s="1"/>
  <c r="FO75" i="288" s="1"/>
  <c r="BE110" i="280"/>
  <c r="BE111" i="280" s="1"/>
  <c r="BE132" i="280"/>
  <c r="BD57" i="286"/>
  <c r="BD58" i="286" s="1"/>
  <c r="BD61" i="286" s="1"/>
  <c r="BD62" i="286" s="1"/>
  <c r="BD46" i="286"/>
  <c r="V72" i="277"/>
  <c r="FO70" i="265" l="1"/>
  <c r="FP69" i="280"/>
  <c r="BE121" i="280"/>
  <c r="BE36" i="282"/>
  <c r="BE38" i="282" s="1"/>
  <c r="BE44" i="282" s="1"/>
  <c r="BE45" i="282" s="1"/>
  <c r="BE112" i="280"/>
  <c r="BE18" i="265" s="1"/>
  <c r="BE116" i="280"/>
  <c r="BD63" i="286"/>
  <c r="BD36" i="286"/>
  <c r="BD37" i="286" s="1"/>
  <c r="BD30" i="288"/>
  <c r="BD32" i="288" s="1"/>
  <c r="BD47" i="286"/>
  <c r="BD48" i="286" s="1"/>
  <c r="BD14" i="288"/>
  <c r="BD16" i="288" s="1"/>
  <c r="BD19" i="288" s="1"/>
  <c r="FP84" i="280" l="1"/>
  <c r="FP86" i="280" s="1"/>
  <c r="BE45" i="286"/>
  <c r="BD63" i="265"/>
  <c r="BD24" i="265"/>
  <c r="BD52" i="265"/>
  <c r="BE34" i="286"/>
  <c r="BD75" i="265"/>
  <c r="BE50" i="282"/>
  <c r="BE51" i="282" s="1"/>
  <c r="BE76" i="282" s="1"/>
  <c r="BE47" i="282"/>
  <c r="BE48" i="282" s="1"/>
  <c r="BD60" i="288"/>
  <c r="BD62" i="288" s="1"/>
  <c r="BD65" i="288" s="1"/>
  <c r="BD39" i="288"/>
  <c r="BD40" i="288" s="1"/>
  <c r="BD43" i="288" s="1"/>
  <c r="BE19" i="265"/>
  <c r="FP54" i="280" l="1"/>
  <c r="FP55" i="280" s="1"/>
  <c r="FP59" i="280" s="1"/>
  <c r="FP60" i="280" s="1"/>
  <c r="FP71" i="288"/>
  <c r="FP87" i="280"/>
  <c r="FP35" i="282"/>
  <c r="BE67" i="282"/>
  <c r="BE11" i="282"/>
  <c r="BE12" i="282" s="1"/>
  <c r="BE57" i="282"/>
  <c r="BE53" i="282"/>
  <c r="BE55" i="282" s="1"/>
  <c r="V75" i="277"/>
  <c r="V76" i="277" s="1"/>
  <c r="V82" i="277" s="1"/>
  <c r="BD76" i="265"/>
  <c r="BD82" i="265" s="1"/>
  <c r="U51" i="277"/>
  <c r="BD53" i="265"/>
  <c r="V63" i="277"/>
  <c r="V65" i="277" s="1"/>
  <c r="V67" i="277" s="1"/>
  <c r="V81" i="277" s="1"/>
  <c r="BD65" i="265"/>
  <c r="BD67" i="265" s="1"/>
  <c r="BD81" i="265" s="1"/>
  <c r="BE52" i="286"/>
  <c r="U24" i="277"/>
  <c r="BD25" i="265"/>
  <c r="BE56" i="286"/>
  <c r="BE93" i="280"/>
  <c r="FP16" i="265" l="1"/>
  <c r="FP35" i="265"/>
  <c r="FP70" i="288"/>
  <c r="FP72" i="288" s="1"/>
  <c r="FP75" i="288" s="1"/>
  <c r="FP71" i="280"/>
  <c r="FP72" i="280" s="1"/>
  <c r="FP61" i="280"/>
  <c r="FP36" i="265" s="1"/>
  <c r="V84" i="277"/>
  <c r="V83" i="277"/>
  <c r="BD84" i="265"/>
  <c r="BD83" i="265"/>
  <c r="BE58" i="282"/>
  <c r="BE59" i="282" s="1"/>
  <c r="BE62" i="282" s="1"/>
  <c r="BE63" i="282" s="1"/>
  <c r="BE77" i="282"/>
  <c r="BE78" i="282" s="1"/>
  <c r="BF75" i="282" s="1"/>
  <c r="BE13" i="282"/>
  <c r="BE21" i="265" s="1"/>
  <c r="BE87" i="282"/>
  <c r="FQ69" i="280" l="1"/>
  <c r="FP70" i="265"/>
  <c r="AY70" i="277" s="1"/>
  <c r="BE88" i="282"/>
  <c r="BE64" i="282"/>
  <c r="BE32" i="265" s="1"/>
  <c r="BE66" i="282"/>
  <c r="BE22" i="265"/>
  <c r="BE89" i="282"/>
  <c r="BF54" i="282"/>
  <c r="FQ84" i="280" l="1"/>
  <c r="FQ86" i="280" s="1"/>
  <c r="BE33" i="265"/>
  <c r="BF86" i="282"/>
  <c r="BE73" i="265"/>
  <c r="BE35" i="286"/>
  <c r="BE53" i="286"/>
  <c r="BE54" i="286" s="1"/>
  <c r="BE60" i="286" s="1"/>
  <c r="FQ54" i="280" l="1"/>
  <c r="FQ55" i="280" s="1"/>
  <c r="FQ59" i="280" s="1"/>
  <c r="FQ60" i="280" s="1"/>
  <c r="FQ35" i="282"/>
  <c r="FQ71" i="288"/>
  <c r="FQ87" i="280"/>
  <c r="BE11" i="280"/>
  <c r="BE13" i="280" s="1"/>
  <c r="BE37" i="265"/>
  <c r="BE42" i="265" s="1"/>
  <c r="BE74" i="288"/>
  <c r="FQ16" i="265" l="1"/>
  <c r="FQ35" i="265"/>
  <c r="FQ61" i="280"/>
  <c r="FQ36" i="265" s="1"/>
  <c r="FQ71" i="280"/>
  <c r="FQ72" i="280" s="1"/>
  <c r="FQ70" i="288"/>
  <c r="FQ72" i="288" s="1"/>
  <c r="FQ75" i="288" s="1"/>
  <c r="BE94" i="280"/>
  <c r="BE95" i="280" s="1"/>
  <c r="FQ70" i="265" l="1"/>
  <c r="FR69" i="280"/>
  <c r="BE100" i="280"/>
  <c r="BE101" i="280" s="1"/>
  <c r="BE97" i="280"/>
  <c r="BE98" i="280" s="1"/>
  <c r="FR84" i="280" l="1"/>
  <c r="FR86" i="280" s="1"/>
  <c r="BE126" i="280"/>
  <c r="BE115" i="280"/>
  <c r="BE117" i="280" s="1"/>
  <c r="BE44" i="265"/>
  <c r="BE141" i="280"/>
  <c r="FR54" i="280" l="1"/>
  <c r="FR55" i="280" s="1"/>
  <c r="FR59" i="280" s="1"/>
  <c r="FR60" i="280" s="1"/>
  <c r="FR71" i="288"/>
  <c r="FR87" i="280"/>
  <c r="FR35" i="282"/>
  <c r="BE118" i="280"/>
  <c r="BE45" i="265" s="1"/>
  <c r="BE127" i="280"/>
  <c r="BE128" i="280" s="1"/>
  <c r="BE131" i="280" s="1"/>
  <c r="BE133" i="280" s="1"/>
  <c r="BE122" i="280"/>
  <c r="BE123" i="280" s="1"/>
  <c r="BE142" i="280" s="1"/>
  <c r="FR16" i="265" l="1"/>
  <c r="FR35" i="265"/>
  <c r="FR71" i="280"/>
  <c r="FR72" i="280" s="1"/>
  <c r="FR70" i="288"/>
  <c r="FR72" i="288" s="1"/>
  <c r="FR75" i="288" s="1"/>
  <c r="FR61" i="280"/>
  <c r="FR36" i="265" s="1"/>
  <c r="BE143" i="280"/>
  <c r="BE144" i="280" s="1"/>
  <c r="BE134" i="280"/>
  <c r="BE46" i="265" s="1"/>
  <c r="FR70" i="265" l="1"/>
  <c r="FS69" i="280"/>
  <c r="BE47" i="265"/>
  <c r="BE50" i="265" s="1"/>
  <c r="BF140" i="280"/>
  <c r="BE72" i="265"/>
  <c r="FS84" i="280" l="1"/>
  <c r="FS86" i="280" s="1"/>
  <c r="BF132" i="280"/>
  <c r="BF110" i="280"/>
  <c r="BF111" i="280" s="1"/>
  <c r="BE46" i="286"/>
  <c r="BE57" i="286"/>
  <c r="BE58" i="286" s="1"/>
  <c r="BE61" i="286" s="1"/>
  <c r="BE62" i="286" s="1"/>
  <c r="FS54" i="280" l="1"/>
  <c r="FS55" i="280" s="1"/>
  <c r="FS59" i="280" s="1"/>
  <c r="FS60" i="280" s="1"/>
  <c r="FS71" i="288"/>
  <c r="FS87" i="280"/>
  <c r="FS35" i="282"/>
  <c r="BE14" i="288"/>
  <c r="BE16" i="288" s="1"/>
  <c r="BE19" i="288" s="1"/>
  <c r="BE63" i="286"/>
  <c r="BE47" i="286"/>
  <c r="BE48" i="286" s="1"/>
  <c r="BE36" i="286"/>
  <c r="BE37" i="286" s="1"/>
  <c r="BE30" i="288"/>
  <c r="BE32" i="288" s="1"/>
  <c r="BF116" i="280"/>
  <c r="BF121" i="280"/>
  <c r="BF36" i="282"/>
  <c r="BF38" i="282" s="1"/>
  <c r="BF44" i="282" s="1"/>
  <c r="BF45" i="282" s="1"/>
  <c r="BF112" i="280"/>
  <c r="BF18" i="265" s="1"/>
  <c r="FS16" i="265" l="1"/>
  <c r="FS35" i="265"/>
  <c r="FS71" i="280"/>
  <c r="FS72" i="280" s="1"/>
  <c r="FS61" i="280"/>
  <c r="FS36" i="265" s="1"/>
  <c r="FS70" i="288"/>
  <c r="FS72" i="288" s="1"/>
  <c r="FS75" i="288" s="1"/>
  <c r="BF45" i="286"/>
  <c r="BE63" i="265"/>
  <c r="BE65" i="265" s="1"/>
  <c r="BE67" i="265" s="1"/>
  <c r="BE81" i="265" s="1"/>
  <c r="BF19" i="265"/>
  <c r="BF34" i="286"/>
  <c r="BE75" i="265"/>
  <c r="BE76" i="265" s="1"/>
  <c r="BE82" i="265" s="1"/>
  <c r="BE24" i="265"/>
  <c r="BE52" i="265"/>
  <c r="BF50" i="282"/>
  <c r="BF51" i="282" s="1"/>
  <c r="BF76" i="282" s="1"/>
  <c r="BF47" i="282"/>
  <c r="BF48" i="282" s="1"/>
  <c r="BE60" i="288"/>
  <c r="BE62" i="288" s="1"/>
  <c r="BE65" i="288" s="1"/>
  <c r="BE39" i="288"/>
  <c r="BE40" i="288" s="1"/>
  <c r="BE43" i="288" s="1"/>
  <c r="FS70" i="265" l="1"/>
  <c r="FT69" i="280"/>
  <c r="BE25" i="265"/>
  <c r="BF52" i="286"/>
  <c r="BE84" i="265"/>
  <c r="BE83" i="265"/>
  <c r="BF57" i="282"/>
  <c r="BF53" i="282"/>
  <c r="BF55" i="282" s="1"/>
  <c r="BE53" i="265"/>
  <c r="BF67" i="282"/>
  <c r="BF11" i="282"/>
  <c r="BF12" i="282" s="1"/>
  <c r="BF56" i="286"/>
  <c r="BF93" i="280"/>
  <c r="FT84" i="280" l="1"/>
  <c r="FT86" i="280" s="1"/>
  <c r="BF87" i="282"/>
  <c r="BF13" i="282"/>
  <c r="BF21" i="265" s="1"/>
  <c r="BF58" i="282"/>
  <c r="BF59" i="282" s="1"/>
  <c r="BF62" i="282" s="1"/>
  <c r="BF63" i="282" s="1"/>
  <c r="BF77" i="282"/>
  <c r="BF78" i="282" s="1"/>
  <c r="BG75" i="282" s="1"/>
  <c r="FT54" i="280" l="1"/>
  <c r="FT55" i="280" s="1"/>
  <c r="FT59" i="280" s="1"/>
  <c r="FT60" i="280" s="1"/>
  <c r="FT35" i="282"/>
  <c r="FT71" i="288"/>
  <c r="FT87" i="280"/>
  <c r="BG54" i="282"/>
  <c r="BF66" i="282"/>
  <c r="BF64" i="282"/>
  <c r="BF32" i="265" s="1"/>
  <c r="BF88" i="282"/>
  <c r="BF89" i="282" s="1"/>
  <c r="BF22" i="265"/>
  <c r="FT71" i="280" l="1"/>
  <c r="FT72" i="280" s="1"/>
  <c r="FT70" i="288"/>
  <c r="FT72" i="288" s="1"/>
  <c r="FT75" i="288" s="1"/>
  <c r="FT61" i="280"/>
  <c r="FT36" i="265" s="1"/>
  <c r="FT16" i="265"/>
  <c r="FT35" i="265"/>
  <c r="BF33" i="265"/>
  <c r="BF35" i="286"/>
  <c r="BF53" i="286"/>
  <c r="BF54" i="286" s="1"/>
  <c r="BF60" i="286" s="1"/>
  <c r="BG86" i="282"/>
  <c r="BF73" i="265"/>
  <c r="FU69" i="280" l="1"/>
  <c r="FT70" i="265"/>
  <c r="AZ70" i="277" s="1"/>
  <c r="BF11" i="280"/>
  <c r="BF13" i="280" s="1"/>
  <c r="BF74" i="288"/>
  <c r="BF37" i="265"/>
  <c r="BF42" i="265" s="1"/>
  <c r="FU84" i="280" l="1"/>
  <c r="FU86" i="280" s="1"/>
  <c r="BF94" i="280"/>
  <c r="BF95" i="280" s="1"/>
  <c r="FU54" i="280" l="1"/>
  <c r="FU55" i="280" s="1"/>
  <c r="FU59" i="280" s="1"/>
  <c r="FU60" i="280" s="1"/>
  <c r="FU71" i="288"/>
  <c r="FU87" i="280"/>
  <c r="FU35" i="282"/>
  <c r="BF100" i="280"/>
  <c r="BF101" i="280" s="1"/>
  <c r="BF97" i="280"/>
  <c r="BF98" i="280" s="1"/>
  <c r="FU35" i="265" l="1"/>
  <c r="FU16" i="265"/>
  <c r="FU71" i="280"/>
  <c r="FU72" i="280" s="1"/>
  <c r="FU70" i="288"/>
  <c r="FU72" i="288" s="1"/>
  <c r="FU75" i="288" s="1"/>
  <c r="FU61" i="280"/>
  <c r="FU36" i="265" s="1"/>
  <c r="BF126" i="280"/>
  <c r="BF115" i="280"/>
  <c r="BF117" i="280" s="1"/>
  <c r="BF44" i="265"/>
  <c r="BF141" i="280"/>
  <c r="FV69" i="280" l="1"/>
  <c r="FU70" i="265"/>
  <c r="BF118" i="280"/>
  <c r="BF45" i="265" s="1"/>
  <c r="BF122" i="280"/>
  <c r="BF123" i="280" s="1"/>
  <c r="BF142" i="280" s="1"/>
  <c r="BF127" i="280"/>
  <c r="BF128" i="280" s="1"/>
  <c r="BF131" i="280" s="1"/>
  <c r="BF133" i="280" s="1"/>
  <c r="FV84" i="280" l="1"/>
  <c r="FV86" i="280" s="1"/>
  <c r="BF134" i="280"/>
  <c r="BF46" i="265" s="1"/>
  <c r="BF143" i="280"/>
  <c r="BF144" i="280" s="1"/>
  <c r="FV54" i="280" l="1"/>
  <c r="FV55" i="280" s="1"/>
  <c r="FV59" i="280" s="1"/>
  <c r="FV60" i="280" s="1"/>
  <c r="FV71" i="288"/>
  <c r="FV87" i="280"/>
  <c r="FV35" i="282"/>
  <c r="BF72" i="265"/>
  <c r="BG140" i="280"/>
  <c r="BF47" i="265"/>
  <c r="BF50" i="265" s="1"/>
  <c r="FV35" i="265" l="1"/>
  <c r="FV16" i="265"/>
  <c r="FV71" i="280"/>
  <c r="FV72" i="280" s="1"/>
  <c r="FV61" i="280"/>
  <c r="FV36" i="265" s="1"/>
  <c r="FV70" i="288"/>
  <c r="FV72" i="288" s="1"/>
  <c r="FV75" i="288" s="1"/>
  <c r="BF46" i="286"/>
  <c r="BF57" i="286"/>
  <c r="BF58" i="286" s="1"/>
  <c r="BF61" i="286" s="1"/>
  <c r="BF62" i="286" s="1"/>
  <c r="BG110" i="280"/>
  <c r="BG111" i="280" s="1"/>
  <c r="BG132" i="280"/>
  <c r="FW69" i="280" l="1"/>
  <c r="FV70" i="265"/>
  <c r="BF63" i="286"/>
  <c r="BF30" i="288"/>
  <c r="BF32" i="288" s="1"/>
  <c r="BF14" i="288"/>
  <c r="BF16" i="288" s="1"/>
  <c r="BF19" i="288" s="1"/>
  <c r="BF36" i="286"/>
  <c r="BF37" i="286" s="1"/>
  <c r="BF47" i="286"/>
  <c r="BF48" i="286" s="1"/>
  <c r="BG112" i="280"/>
  <c r="BG18" i="265" s="1"/>
  <c r="BG116" i="280"/>
  <c r="BG121" i="280"/>
  <c r="BG36" i="282"/>
  <c r="BG38" i="282" s="1"/>
  <c r="BG44" i="282" s="1"/>
  <c r="BG45" i="282" s="1"/>
  <c r="FW84" i="280" l="1"/>
  <c r="FW86" i="280" s="1"/>
  <c r="BG45" i="286"/>
  <c r="BF63" i="265"/>
  <c r="BF65" i="265" s="1"/>
  <c r="BF67" i="265" s="1"/>
  <c r="BF81" i="265" s="1"/>
  <c r="BG19" i="265"/>
  <c r="BF75" i="265"/>
  <c r="BF76" i="265" s="1"/>
  <c r="BF82" i="265" s="1"/>
  <c r="BG34" i="286"/>
  <c r="BF60" i="288"/>
  <c r="BF62" i="288" s="1"/>
  <c r="BF65" i="288" s="1"/>
  <c r="BF39" i="288"/>
  <c r="BF40" i="288" s="1"/>
  <c r="BF43" i="288" s="1"/>
  <c r="BG50" i="282"/>
  <c r="BG51" i="282" s="1"/>
  <c r="BG76" i="282" s="1"/>
  <c r="BG47" i="282"/>
  <c r="BG48" i="282" s="1"/>
  <c r="BF24" i="265"/>
  <c r="BF52" i="265"/>
  <c r="FW54" i="280" l="1"/>
  <c r="FW55" i="280" s="1"/>
  <c r="FW59" i="280" s="1"/>
  <c r="FW60" i="280" s="1"/>
  <c r="FW35" i="282"/>
  <c r="FW87" i="280"/>
  <c r="FW71" i="288"/>
  <c r="BF53" i="265"/>
  <c r="BG57" i="282"/>
  <c r="BG53" i="282"/>
  <c r="BG55" i="282" s="1"/>
  <c r="BG52" i="286"/>
  <c r="BF25" i="265"/>
  <c r="BG11" i="282"/>
  <c r="BG12" i="282" s="1"/>
  <c r="BG67" i="282"/>
  <c r="BF84" i="265"/>
  <c r="BF83" i="265"/>
  <c r="BG56" i="286"/>
  <c r="BG93" i="280"/>
  <c r="FW35" i="265" l="1"/>
  <c r="FW16" i="265"/>
  <c r="FW61" i="280"/>
  <c r="FW36" i="265" s="1"/>
  <c r="FW70" i="288"/>
  <c r="FW72" i="288" s="1"/>
  <c r="FW75" i="288" s="1"/>
  <c r="FW71" i="280"/>
  <c r="FW72" i="280" s="1"/>
  <c r="BG87" i="282"/>
  <c r="BG13" i="282"/>
  <c r="BG21" i="265" s="1"/>
  <c r="BG58" i="282"/>
  <c r="BG59" i="282" s="1"/>
  <c r="BG62" i="282" s="1"/>
  <c r="BG63" i="282" s="1"/>
  <c r="BG77" i="282"/>
  <c r="BG78" i="282" s="1"/>
  <c r="BH75" i="282" s="1"/>
  <c r="FW70" i="265" l="1"/>
  <c r="FX69" i="280"/>
  <c r="BH54" i="282"/>
  <c r="BG66" i="282"/>
  <c r="BG64" i="282"/>
  <c r="BG32" i="265" s="1"/>
  <c r="BG88" i="282"/>
  <c r="BG22" i="265"/>
  <c r="BG89" i="282"/>
  <c r="FX84" i="280" l="1"/>
  <c r="FX86" i="280" s="1"/>
  <c r="BG33" i="265"/>
  <c r="BG73" i="265"/>
  <c r="BH86" i="282"/>
  <c r="BG35" i="286"/>
  <c r="BG53" i="286"/>
  <c r="BG54" i="286" s="1"/>
  <c r="BG60" i="286" s="1"/>
  <c r="FX54" i="280" l="1"/>
  <c r="FX55" i="280" s="1"/>
  <c r="FX59" i="280" s="1"/>
  <c r="FX60" i="280" s="1"/>
  <c r="FX87" i="280"/>
  <c r="FX71" i="288"/>
  <c r="FX35" i="282"/>
  <c r="BG11" i="280"/>
  <c r="BG13" i="280" s="1"/>
  <c r="BG37" i="265"/>
  <c r="BG42" i="265" s="1"/>
  <c r="BG74" i="288"/>
  <c r="FX71" i="280" l="1"/>
  <c r="FX72" i="280" s="1"/>
  <c r="FX70" i="288"/>
  <c r="FX72" i="288" s="1"/>
  <c r="FX75" i="288" s="1"/>
  <c r="FX61" i="280"/>
  <c r="FX36" i="265" s="1"/>
  <c r="FX16" i="265"/>
  <c r="FX35" i="265"/>
  <c r="BG94" i="280"/>
  <c r="BG95" i="280" s="1"/>
  <c r="FY69" i="280" l="1"/>
  <c r="FX70" i="265"/>
  <c r="BA70" i="277" s="1"/>
  <c r="BG97" i="280"/>
  <c r="BG98" i="280" s="1"/>
  <c r="BG100" i="280"/>
  <c r="BG101" i="280" s="1"/>
  <c r="FY84" i="280" l="1"/>
  <c r="FY86" i="280" s="1"/>
  <c r="BG44" i="265"/>
  <c r="BG141" i="280"/>
  <c r="BG126" i="280"/>
  <c r="BG115" i="280"/>
  <c r="BG117" i="280" s="1"/>
  <c r="FY54" i="280" l="1"/>
  <c r="FY55" i="280" s="1"/>
  <c r="FY59" i="280" s="1"/>
  <c r="FY60" i="280" s="1"/>
  <c r="FY71" i="288"/>
  <c r="FY35" i="282"/>
  <c r="FY87" i="280"/>
  <c r="BG122" i="280"/>
  <c r="BG123" i="280" s="1"/>
  <c r="BG142" i="280" s="1"/>
  <c r="BG127" i="280"/>
  <c r="BG128" i="280" s="1"/>
  <c r="BG131" i="280" s="1"/>
  <c r="BG133" i="280" s="1"/>
  <c r="BG118" i="280"/>
  <c r="BG45" i="265" s="1"/>
  <c r="FY35" i="265" l="1"/>
  <c r="FY16" i="265"/>
  <c r="FY71" i="280"/>
  <c r="FY72" i="280" s="1"/>
  <c r="FY61" i="280"/>
  <c r="FY36" i="265" s="1"/>
  <c r="FY70" i="288"/>
  <c r="FY72" i="288" s="1"/>
  <c r="FY75" i="288" s="1"/>
  <c r="BG143" i="280"/>
  <c r="BG144" i="280" s="1"/>
  <c r="BG134" i="280"/>
  <c r="BG46" i="265" s="1"/>
  <c r="BG47" i="265" s="1"/>
  <c r="BG50" i="265" s="1"/>
  <c r="FZ69" i="280" l="1"/>
  <c r="FY70" i="265"/>
  <c r="BG46" i="286"/>
  <c r="BG57" i="286"/>
  <c r="BG58" i="286" s="1"/>
  <c r="BG61" i="286" s="1"/>
  <c r="BG62" i="286" s="1"/>
  <c r="BG72" i="265"/>
  <c r="BH140" i="280"/>
  <c r="FZ84" i="280" l="1"/>
  <c r="FZ86" i="280" s="1"/>
  <c r="BH132" i="280"/>
  <c r="BH110" i="280"/>
  <c r="BH111" i="280" s="1"/>
  <c r="BG30" i="288"/>
  <c r="BG32" i="288" s="1"/>
  <c r="BG36" i="286"/>
  <c r="BG37" i="286" s="1"/>
  <c r="BG63" i="286"/>
  <c r="BG14" i="288"/>
  <c r="BG16" i="288" s="1"/>
  <c r="BG19" i="288" s="1"/>
  <c r="BG47" i="286"/>
  <c r="BG48" i="286" s="1"/>
  <c r="FZ54" i="280" l="1"/>
  <c r="FZ55" i="280" s="1"/>
  <c r="FZ59" i="280" s="1"/>
  <c r="FZ60" i="280" s="1"/>
  <c r="FZ71" i="288"/>
  <c r="FZ87" i="280"/>
  <c r="FZ35" i="282"/>
  <c r="BH45" i="286"/>
  <c r="BG63" i="265"/>
  <c r="BG65" i="265" s="1"/>
  <c r="BG67" i="265" s="1"/>
  <c r="BG81" i="265" s="1"/>
  <c r="BG24" i="265"/>
  <c r="BG52" i="265"/>
  <c r="BG60" i="288"/>
  <c r="BG62" i="288" s="1"/>
  <c r="BG65" i="288" s="1"/>
  <c r="BG39" i="288"/>
  <c r="BG40" i="288" s="1"/>
  <c r="BG43" i="288" s="1"/>
  <c r="BG75" i="265"/>
  <c r="BG76" i="265" s="1"/>
  <c r="BG82" i="265" s="1"/>
  <c r="BH34" i="286"/>
  <c r="BH121" i="280"/>
  <c r="BH36" i="282"/>
  <c r="BH38" i="282" s="1"/>
  <c r="BH44" i="282" s="1"/>
  <c r="BH45" i="282" s="1"/>
  <c r="BH112" i="280"/>
  <c r="BH18" i="265" s="1"/>
  <c r="BH116" i="280"/>
  <c r="FZ35" i="265" l="1"/>
  <c r="FZ16" i="265"/>
  <c r="FZ61" i="280"/>
  <c r="FZ36" i="265" s="1"/>
  <c r="FZ71" i="280"/>
  <c r="FZ72" i="280" s="1"/>
  <c r="FZ70" i="288"/>
  <c r="FZ72" i="288" s="1"/>
  <c r="FZ75" i="288" s="1"/>
  <c r="BG25" i="265"/>
  <c r="BH47" i="282"/>
  <c r="BH48" i="282" s="1"/>
  <c r="BH50" i="282"/>
  <c r="BH51" i="282" s="1"/>
  <c r="BH76" i="282" s="1"/>
  <c r="BH52" i="286"/>
  <c r="BG53" i="265"/>
  <c r="BG84" i="265"/>
  <c r="BG83" i="265"/>
  <c r="BH19" i="265"/>
  <c r="V18" i="277"/>
  <c r="BH56" i="286"/>
  <c r="BH93" i="280"/>
  <c r="FZ70" i="265" l="1"/>
  <c r="GA69" i="280"/>
  <c r="BH11" i="282"/>
  <c r="BH12" i="282" s="1"/>
  <c r="BH67" i="282"/>
  <c r="BH57" i="282"/>
  <c r="BH53" i="282"/>
  <c r="BH55" i="282" s="1"/>
  <c r="GA84" i="280" l="1"/>
  <c r="GA86" i="280" s="1"/>
  <c r="BH58" i="282"/>
  <c r="BH59" i="282" s="1"/>
  <c r="BH62" i="282" s="1"/>
  <c r="BH63" i="282" s="1"/>
  <c r="BH77" i="282"/>
  <c r="BH78" i="282" s="1"/>
  <c r="BI75" i="282" s="1"/>
  <c r="BH13" i="282"/>
  <c r="BH21" i="265" s="1"/>
  <c r="BH87" i="282"/>
  <c r="GA54" i="280" l="1"/>
  <c r="GA55" i="280" s="1"/>
  <c r="GA59" i="280" s="1"/>
  <c r="GA60" i="280" s="1"/>
  <c r="GA35" i="282"/>
  <c r="GA87" i="280"/>
  <c r="GA71" i="288"/>
  <c r="V21" i="277"/>
  <c r="BH22" i="265"/>
  <c r="BI54" i="282"/>
  <c r="BH64" i="282"/>
  <c r="BH32" i="265" s="1"/>
  <c r="BH66" i="282"/>
  <c r="BH88" i="282"/>
  <c r="BH89" i="282" s="1"/>
  <c r="GA35" i="265" l="1"/>
  <c r="GA16" i="265"/>
  <c r="GA70" i="288"/>
  <c r="GA72" i="288" s="1"/>
  <c r="GA75" i="288" s="1"/>
  <c r="GA61" i="280"/>
  <c r="GA36" i="265" s="1"/>
  <c r="GA71" i="280"/>
  <c r="GA72" i="280" s="1"/>
  <c r="BI86" i="282"/>
  <c r="BH73" i="265"/>
  <c r="W73" i="277" s="1"/>
  <c r="BH33" i="265"/>
  <c r="V32" i="277"/>
  <c r="V33" i="277" s="1"/>
  <c r="BH53" i="286"/>
  <c r="BH54" i="286" s="1"/>
  <c r="BH60" i="286" s="1"/>
  <c r="BH35" i="286"/>
  <c r="GA70" i="265" l="1"/>
  <c r="GB69" i="280"/>
  <c r="BH11" i="280"/>
  <c r="BH13" i="280" s="1"/>
  <c r="BH37" i="265"/>
  <c r="BH42" i="265" s="1"/>
  <c r="BH74" i="288"/>
  <c r="GB84" i="280" l="1"/>
  <c r="GB86" i="280" s="1"/>
  <c r="BH94" i="280"/>
  <c r="BH95" i="280" s="1"/>
  <c r="GB54" i="280" l="1"/>
  <c r="GB55" i="280" s="1"/>
  <c r="GB59" i="280" s="1"/>
  <c r="GB60" i="280" s="1"/>
  <c r="GB71" i="288"/>
  <c r="GB35" i="282"/>
  <c r="GB87" i="280"/>
  <c r="BH97" i="280"/>
  <c r="BH98" i="280" s="1"/>
  <c r="BH100" i="280"/>
  <c r="BH101" i="280" s="1"/>
  <c r="GB16" i="265" l="1"/>
  <c r="GB35" i="265"/>
  <c r="GB71" i="280"/>
  <c r="GB72" i="280" s="1"/>
  <c r="GB61" i="280"/>
  <c r="GB36" i="265" s="1"/>
  <c r="GB70" i="288"/>
  <c r="GB72" i="288" s="1"/>
  <c r="GB75" i="288" s="1"/>
  <c r="BH141" i="280"/>
  <c r="BH44" i="265"/>
  <c r="BH115" i="280"/>
  <c r="BH117" i="280" s="1"/>
  <c r="BH126" i="280"/>
  <c r="GB70" i="265" l="1"/>
  <c r="BB70" i="277" s="1"/>
  <c r="GC69" i="280"/>
  <c r="BH122" i="280"/>
  <c r="BH123" i="280" s="1"/>
  <c r="BH142" i="280" s="1"/>
  <c r="BH118" i="280"/>
  <c r="BH45" i="265" s="1"/>
  <c r="BH127" i="280"/>
  <c r="BH128" i="280" s="1"/>
  <c r="BH131" i="280" s="1"/>
  <c r="BH133" i="280" s="1"/>
  <c r="V43" i="277"/>
  <c r="GC84" i="280" l="1"/>
  <c r="GC86" i="280" s="1"/>
  <c r="BH134" i="280"/>
  <c r="BH46" i="265" s="1"/>
  <c r="BH47" i="265" s="1"/>
  <c r="BH50" i="265" s="1"/>
  <c r="BH143" i="280"/>
  <c r="BH144" i="280" s="1"/>
  <c r="GC54" i="280" l="1"/>
  <c r="GC55" i="280" s="1"/>
  <c r="GC59" i="280" s="1"/>
  <c r="GC60" i="280" s="1"/>
  <c r="GC71" i="288"/>
  <c r="GC35" i="282"/>
  <c r="GC87" i="280"/>
  <c r="BI140" i="280"/>
  <c r="BH72" i="265"/>
  <c r="BH57" i="286"/>
  <c r="BH58" i="286" s="1"/>
  <c r="BH61" i="286" s="1"/>
  <c r="BH62" i="286" s="1"/>
  <c r="BH46" i="286"/>
  <c r="GC16" i="265" l="1"/>
  <c r="GC35" i="265"/>
  <c r="GC71" i="280"/>
  <c r="GC72" i="280" s="1"/>
  <c r="GC61" i="280"/>
  <c r="GC36" i="265" s="1"/>
  <c r="GC70" i="288"/>
  <c r="GC72" i="288" s="1"/>
  <c r="GC75" i="288" s="1"/>
  <c r="BH63" i="286"/>
  <c r="BH30" i="288"/>
  <c r="BH32" i="288" s="1"/>
  <c r="BH47" i="286"/>
  <c r="BH14" i="288"/>
  <c r="BH16" i="288" s="1"/>
  <c r="BH19" i="288" s="1"/>
  <c r="BH36" i="286"/>
  <c r="BH37" i="286" s="1"/>
  <c r="W72" i="277"/>
  <c r="BH48" i="286"/>
  <c r="BI132" i="280"/>
  <c r="BI110" i="280"/>
  <c r="BI111" i="280" s="1"/>
  <c r="GC70" i="265" l="1"/>
  <c r="GD69" i="280"/>
  <c r="BH39" i="288"/>
  <c r="BH40" i="288" s="1"/>
  <c r="BH43" i="288" s="1"/>
  <c r="BH60" i="288"/>
  <c r="BH62" i="288" s="1"/>
  <c r="BH65" i="288" s="1"/>
  <c r="BI45" i="286"/>
  <c r="BH63" i="265"/>
  <c r="BI121" i="280"/>
  <c r="BI116" i="280"/>
  <c r="BI112" i="280"/>
  <c r="BI18" i="265" s="1"/>
  <c r="BI36" i="282"/>
  <c r="BI38" i="282" s="1"/>
  <c r="BI44" i="282" s="1"/>
  <c r="BI45" i="282" s="1"/>
  <c r="BI34" i="286"/>
  <c r="BH75" i="265"/>
  <c r="BH24" i="265"/>
  <c r="BH52" i="265"/>
  <c r="GD84" i="280" l="1"/>
  <c r="GD86" i="280" s="1"/>
  <c r="V51" i="277"/>
  <c r="BH53" i="265"/>
  <c r="W75" i="277"/>
  <c r="W76" i="277" s="1"/>
  <c r="W82" i="277" s="1"/>
  <c r="BH76" i="265"/>
  <c r="BH82" i="265" s="1"/>
  <c r="BI50" i="282"/>
  <c r="BI51" i="282" s="1"/>
  <c r="BI76" i="282" s="1"/>
  <c r="BI47" i="282"/>
  <c r="BI48" i="282" s="1"/>
  <c r="BH65" i="265"/>
  <c r="BH67" i="265" s="1"/>
  <c r="BH81" i="265" s="1"/>
  <c r="W63" i="277"/>
  <c r="W65" i="277" s="1"/>
  <c r="W67" i="277" s="1"/>
  <c r="W81" i="277" s="1"/>
  <c r="V24" i="277"/>
  <c r="BH25" i="265"/>
  <c r="BI52" i="286"/>
  <c r="BI19" i="265"/>
  <c r="BI56" i="286"/>
  <c r="BI93" i="280"/>
  <c r="GD54" i="280" l="1"/>
  <c r="GD55" i="280" s="1"/>
  <c r="GD59" i="280" s="1"/>
  <c r="GD60" i="280" s="1"/>
  <c r="GD71" i="288"/>
  <c r="GD87" i="280"/>
  <c r="GD35" i="282"/>
  <c r="BH83" i="265"/>
  <c r="BH84" i="265"/>
  <c r="BI67" i="282"/>
  <c r="BI11" i="282"/>
  <c r="BI12" i="282" s="1"/>
  <c r="W83" i="277"/>
  <c r="W84" i="277"/>
  <c r="BI57" i="282"/>
  <c r="BI53" i="282"/>
  <c r="BI55" i="282" s="1"/>
  <c r="GD35" i="265" l="1"/>
  <c r="GD16" i="265"/>
  <c r="GD61" i="280"/>
  <c r="GD36" i="265" s="1"/>
  <c r="GD71" i="280"/>
  <c r="GD72" i="280" s="1"/>
  <c r="GD70" i="288"/>
  <c r="GD72" i="288" s="1"/>
  <c r="GD75" i="288" s="1"/>
  <c r="BI13" i="282"/>
  <c r="BI21" i="265" s="1"/>
  <c r="BI87" i="282"/>
  <c r="BI58" i="282"/>
  <c r="BI59" i="282" s="1"/>
  <c r="BI62" i="282" s="1"/>
  <c r="BI63" i="282" s="1"/>
  <c r="BI77" i="282"/>
  <c r="BI78" i="282" s="1"/>
  <c r="BJ75" i="282" s="1"/>
  <c r="GE69" i="280" l="1"/>
  <c r="GD70" i="265"/>
  <c r="BI88" i="282"/>
  <c r="BI89" i="282" s="1"/>
  <c r="BI64" i="282"/>
  <c r="BI32" i="265" s="1"/>
  <c r="BI66" i="282"/>
  <c r="BJ54" i="282"/>
  <c r="BI22" i="265"/>
  <c r="GE84" i="280" l="1"/>
  <c r="GE86" i="280" s="1"/>
  <c r="BI33" i="265"/>
  <c r="BJ86" i="282"/>
  <c r="BI73" i="265"/>
  <c r="BI35" i="286"/>
  <c r="BI53" i="286"/>
  <c r="BI54" i="286" s="1"/>
  <c r="BI60" i="286" s="1"/>
  <c r="GE54" i="280" l="1"/>
  <c r="GE55" i="280" s="1"/>
  <c r="GE59" i="280" s="1"/>
  <c r="GE60" i="280" s="1"/>
  <c r="GE71" i="288"/>
  <c r="GE87" i="280"/>
  <c r="GE35" i="282"/>
  <c r="BI11" i="280"/>
  <c r="BI13" i="280" s="1"/>
  <c r="BI74" i="288"/>
  <c r="BI37" i="265"/>
  <c r="BI42" i="265" s="1"/>
  <c r="GE71" i="280" l="1"/>
  <c r="GE72" i="280" s="1"/>
  <c r="GE61" i="280"/>
  <c r="GE36" i="265" s="1"/>
  <c r="GE70" i="288"/>
  <c r="GE72" i="288" s="1"/>
  <c r="GE75" i="288" s="1"/>
  <c r="GE35" i="265"/>
  <c r="GE16" i="265"/>
  <c r="BI94" i="280"/>
  <c r="BI95" i="280" s="1"/>
  <c r="GF69" i="280" l="1"/>
  <c r="GE70" i="265"/>
  <c r="BI97" i="280"/>
  <c r="BI98" i="280" s="1"/>
  <c r="BI100" i="280"/>
  <c r="BI101" i="280" s="1"/>
  <c r="GF84" i="280" l="1"/>
  <c r="GF86" i="280" s="1"/>
  <c r="BI44" i="265"/>
  <c r="BI141" i="280"/>
  <c r="BI126" i="280"/>
  <c r="BI115" i="280"/>
  <c r="BI117" i="280" s="1"/>
  <c r="GF54" i="280" l="1"/>
  <c r="GF55" i="280" s="1"/>
  <c r="GF59" i="280" s="1"/>
  <c r="GF60" i="280" s="1"/>
  <c r="GF71" i="288"/>
  <c r="GF87" i="280"/>
  <c r="GF35" i="282"/>
  <c r="BI118" i="280"/>
  <c r="BI45" i="265" s="1"/>
  <c r="BI122" i="280"/>
  <c r="BI123" i="280" s="1"/>
  <c r="BI142" i="280" s="1"/>
  <c r="BI127" i="280"/>
  <c r="BI128" i="280" s="1"/>
  <c r="BI131" i="280" s="1"/>
  <c r="BI133" i="280" s="1"/>
  <c r="GF35" i="265" l="1"/>
  <c r="GF16" i="265"/>
  <c r="GF61" i="280"/>
  <c r="GF36" i="265" s="1"/>
  <c r="GF70" i="288"/>
  <c r="GF72" i="288" s="1"/>
  <c r="GF75" i="288" s="1"/>
  <c r="GF71" i="280"/>
  <c r="GF72" i="280" s="1"/>
  <c r="BI134" i="280"/>
  <c r="BI46" i="265" s="1"/>
  <c r="BI143" i="280"/>
  <c r="BI144" i="280" s="1"/>
  <c r="GG69" i="280" l="1"/>
  <c r="GF70" i="265"/>
  <c r="BC70" i="277" s="1"/>
  <c r="BJ140" i="280"/>
  <c r="BI72" i="265"/>
  <c r="BI47" i="265"/>
  <c r="BI50" i="265" s="1"/>
  <c r="GG84" i="280" l="1"/>
  <c r="GG86" i="280" s="1"/>
  <c r="BI57" i="286"/>
  <c r="BI58" i="286" s="1"/>
  <c r="BI61" i="286" s="1"/>
  <c r="BI62" i="286" s="1"/>
  <c r="BI46" i="286"/>
  <c r="BJ110" i="280"/>
  <c r="BJ111" i="280" s="1"/>
  <c r="BJ132" i="280"/>
  <c r="GG54" i="280" l="1"/>
  <c r="GG55" i="280" s="1"/>
  <c r="GG59" i="280" s="1"/>
  <c r="GG60" i="280" s="1"/>
  <c r="GG35" i="282"/>
  <c r="GG71" i="288"/>
  <c r="GG87" i="280"/>
  <c r="BJ36" i="282"/>
  <c r="BJ38" i="282" s="1"/>
  <c r="BJ44" i="282" s="1"/>
  <c r="BJ45" i="282" s="1"/>
  <c r="BJ121" i="280"/>
  <c r="BJ112" i="280"/>
  <c r="BJ18" i="265" s="1"/>
  <c r="BJ116" i="280"/>
  <c r="BI63" i="286"/>
  <c r="BI14" i="288"/>
  <c r="BI16" i="288" s="1"/>
  <c r="BI19" i="288" s="1"/>
  <c r="BI30" i="288"/>
  <c r="BI32" i="288" s="1"/>
  <c r="BI36" i="286"/>
  <c r="BI37" i="286" s="1"/>
  <c r="BI47" i="286"/>
  <c r="BI48" i="286" s="1"/>
  <c r="GG71" i="280" l="1"/>
  <c r="GG72" i="280" s="1"/>
  <c r="GG61" i="280"/>
  <c r="GG36" i="265" s="1"/>
  <c r="GG70" i="288"/>
  <c r="GG72" i="288" s="1"/>
  <c r="GG75" i="288" s="1"/>
  <c r="GG35" i="265"/>
  <c r="GG16" i="265"/>
  <c r="BI63" i="265"/>
  <c r="BI65" i="265" s="1"/>
  <c r="BI67" i="265" s="1"/>
  <c r="BI81" i="265" s="1"/>
  <c r="BJ45" i="286"/>
  <c r="BI39" i="288"/>
  <c r="BI40" i="288" s="1"/>
  <c r="BI43" i="288" s="1"/>
  <c r="BI60" i="288"/>
  <c r="BI62" i="288" s="1"/>
  <c r="BI65" i="288" s="1"/>
  <c r="BI24" i="265"/>
  <c r="BI52" i="265"/>
  <c r="BI75" i="265"/>
  <c r="BI76" i="265" s="1"/>
  <c r="BI82" i="265" s="1"/>
  <c r="BJ34" i="286"/>
  <c r="BJ19" i="265"/>
  <c r="BJ50" i="282"/>
  <c r="BJ51" i="282" s="1"/>
  <c r="BJ76" i="282" s="1"/>
  <c r="BJ47" i="282"/>
  <c r="BJ48" i="282" s="1"/>
  <c r="GH69" i="280" l="1"/>
  <c r="GG70" i="265"/>
  <c r="BJ53" i="282"/>
  <c r="BJ55" i="282" s="1"/>
  <c r="BJ57" i="282"/>
  <c r="BJ11" i="282"/>
  <c r="BJ12" i="282" s="1"/>
  <c r="BJ67" i="282"/>
  <c r="BJ52" i="286"/>
  <c r="BI53" i="265"/>
  <c r="BJ56" i="286"/>
  <c r="BJ93" i="280"/>
  <c r="BI25" i="265"/>
  <c r="BI83" i="265"/>
  <c r="BI84" i="265"/>
  <c r="GH84" i="280" l="1"/>
  <c r="GH86" i="280" s="1"/>
  <c r="BJ13" i="282"/>
  <c r="BJ21" i="265" s="1"/>
  <c r="BJ87" i="282"/>
  <c r="BJ77" i="282"/>
  <c r="BJ78" i="282" s="1"/>
  <c r="BK75" i="282" s="1"/>
  <c r="BJ58" i="282"/>
  <c r="BJ59" i="282" s="1"/>
  <c r="BJ62" i="282" s="1"/>
  <c r="BJ63" i="282" s="1"/>
  <c r="GH54" i="280" l="1"/>
  <c r="GH55" i="280" s="1"/>
  <c r="GH59" i="280" s="1"/>
  <c r="GH60" i="280" s="1"/>
  <c r="GH35" i="282"/>
  <c r="GH71" i="288"/>
  <c r="GH87" i="280"/>
  <c r="BJ64" i="282"/>
  <c r="BJ32" i="265" s="1"/>
  <c r="BJ88" i="282"/>
  <c r="BJ66" i="282"/>
  <c r="BJ89" i="282"/>
  <c r="BK54" i="282"/>
  <c r="BJ22" i="265"/>
  <c r="GH35" i="265" l="1"/>
  <c r="GH16" i="265"/>
  <c r="GH61" i="280"/>
  <c r="GH36" i="265" s="1"/>
  <c r="GH71" i="280"/>
  <c r="GH72" i="280" s="1"/>
  <c r="GH70" i="288"/>
  <c r="GH72" i="288" s="1"/>
  <c r="GH75" i="288" s="1"/>
  <c r="BJ53" i="286"/>
  <c r="BJ54" i="286" s="1"/>
  <c r="BJ60" i="286" s="1"/>
  <c r="BJ35" i="286"/>
  <c r="BJ73" i="265"/>
  <c r="BK86" i="282"/>
  <c r="BJ33" i="265"/>
  <c r="GI69" i="280" l="1"/>
  <c r="GH70" i="265"/>
  <c r="BJ11" i="280"/>
  <c r="BJ13" i="280" s="1"/>
  <c r="BJ37" i="265"/>
  <c r="BJ42" i="265" s="1"/>
  <c r="BJ74" i="288"/>
  <c r="GI84" i="280" l="1"/>
  <c r="GI86" i="280" s="1"/>
  <c r="BJ94" i="280"/>
  <c r="BJ95" i="280" s="1"/>
  <c r="GI54" i="280" l="1"/>
  <c r="GI55" i="280" s="1"/>
  <c r="GI59" i="280" s="1"/>
  <c r="GI60" i="280" s="1"/>
  <c r="GI71" i="288"/>
  <c r="GI35" i="282"/>
  <c r="GI87" i="280"/>
  <c r="BJ97" i="280"/>
  <c r="BJ98" i="280" s="1"/>
  <c r="BJ100" i="280"/>
  <c r="BJ101" i="280" s="1"/>
  <c r="GI16" i="265" l="1"/>
  <c r="GI35" i="265"/>
  <c r="GI71" i="280"/>
  <c r="GI72" i="280" s="1"/>
  <c r="GI70" i="288"/>
  <c r="GI72" i="288" s="1"/>
  <c r="GI75" i="288" s="1"/>
  <c r="GI61" i="280"/>
  <c r="GI36" i="265" s="1"/>
  <c r="BJ141" i="280"/>
  <c r="BJ44" i="265"/>
  <c r="BJ115" i="280"/>
  <c r="BJ117" i="280" s="1"/>
  <c r="BJ126" i="280"/>
  <c r="GI70" i="265" l="1"/>
  <c r="GJ69" i="280"/>
  <c r="BJ127" i="280"/>
  <c r="BJ128" i="280" s="1"/>
  <c r="BJ131" i="280" s="1"/>
  <c r="BJ133" i="280" s="1"/>
  <c r="BJ118" i="280"/>
  <c r="BJ45" i="265" s="1"/>
  <c r="BJ122" i="280"/>
  <c r="BJ123" i="280" s="1"/>
  <c r="BJ142" i="280" s="1"/>
  <c r="GJ84" i="280" l="1"/>
  <c r="GJ86" i="280" s="1"/>
  <c r="BJ134" i="280"/>
  <c r="BJ46" i="265" s="1"/>
  <c r="BJ143" i="280"/>
  <c r="BJ144" i="280" s="1"/>
  <c r="GJ54" i="280" l="1"/>
  <c r="GJ55" i="280" s="1"/>
  <c r="GJ35" i="282"/>
  <c r="GJ71" i="288"/>
  <c r="GJ87" i="280"/>
  <c r="H86" i="280"/>
  <c r="BJ72" i="265"/>
  <c r="BK140" i="280"/>
  <c r="BJ47" i="265"/>
  <c r="BJ50" i="265" s="1"/>
  <c r="H54" i="280" l="1"/>
  <c r="H35" i="282"/>
  <c r="H71" i="288"/>
  <c r="GJ35" i="265"/>
  <c r="GJ16" i="265"/>
  <c r="H87" i="280"/>
  <c r="GJ59" i="280"/>
  <c r="GJ60" i="280" s="1"/>
  <c r="H55" i="280"/>
  <c r="H59" i="280" s="1"/>
  <c r="BJ46" i="286"/>
  <c r="BJ57" i="286"/>
  <c r="BJ58" i="286" s="1"/>
  <c r="BJ61" i="286" s="1"/>
  <c r="BJ62" i="286" s="1"/>
  <c r="BK110" i="280"/>
  <c r="BK111" i="280" s="1"/>
  <c r="BK132" i="280"/>
  <c r="GJ61" i="280" l="1"/>
  <c r="GJ71" i="280"/>
  <c r="GJ72" i="280" s="1"/>
  <c r="GJ70" i="265" s="1"/>
  <c r="BD70" i="277" s="1"/>
  <c r="GJ70" i="288"/>
  <c r="GJ72" i="288" s="1"/>
  <c r="H60" i="280"/>
  <c r="M16" i="277"/>
  <c r="N16" i="277"/>
  <c r="N19" i="277" s="1"/>
  <c r="N22" i="277" s="1"/>
  <c r="N25" i="277" s="1"/>
  <c r="O16" i="277"/>
  <c r="O19" i="277" s="1"/>
  <c r="O22" i="277" s="1"/>
  <c r="O25" i="277" s="1"/>
  <c r="P16" i="277"/>
  <c r="P19" i="277" s="1"/>
  <c r="P22" i="277" s="1"/>
  <c r="P25" i="277" s="1"/>
  <c r="Q16" i="277"/>
  <c r="Q19" i="277" s="1"/>
  <c r="Q22" i="277" s="1"/>
  <c r="Q25" i="277" s="1"/>
  <c r="R16" i="277"/>
  <c r="R19" i="277" s="1"/>
  <c r="R22" i="277" s="1"/>
  <c r="R25" i="277" s="1"/>
  <c r="S16" i="277"/>
  <c r="S19" i="277" s="1"/>
  <c r="S22" i="277" s="1"/>
  <c r="S25" i="277" s="1"/>
  <c r="T16" i="277"/>
  <c r="T19" i="277" s="1"/>
  <c r="T22" i="277" s="1"/>
  <c r="T25" i="277" s="1"/>
  <c r="U16" i="277"/>
  <c r="U19" i="277" s="1"/>
  <c r="U22" i="277" s="1"/>
  <c r="U25" i="277" s="1"/>
  <c r="V16" i="277"/>
  <c r="V19" i="277" s="1"/>
  <c r="V22" i="277" s="1"/>
  <c r="V25" i="277" s="1"/>
  <c r="W16" i="277"/>
  <c r="X16" i="277"/>
  <c r="Y16" i="277"/>
  <c r="Z16" i="277"/>
  <c r="AA16" i="277"/>
  <c r="AB16" i="277"/>
  <c r="AC16" i="277"/>
  <c r="AD16" i="277"/>
  <c r="AE16" i="277"/>
  <c r="AF16" i="277"/>
  <c r="AG16" i="277"/>
  <c r="AH16" i="277"/>
  <c r="AI16" i="277"/>
  <c r="AJ16" i="277"/>
  <c r="AK16" i="277"/>
  <c r="AL16" i="277"/>
  <c r="AM16" i="277"/>
  <c r="AN16" i="277"/>
  <c r="AO16" i="277"/>
  <c r="AP16" i="277"/>
  <c r="AQ16" i="277"/>
  <c r="AR16" i="277"/>
  <c r="AS16" i="277"/>
  <c r="AT16" i="277"/>
  <c r="AU16" i="277"/>
  <c r="AV16" i="277"/>
  <c r="AW16" i="277"/>
  <c r="AX16" i="277"/>
  <c r="AY16" i="277"/>
  <c r="AZ16" i="277"/>
  <c r="BA16" i="277"/>
  <c r="BB16" i="277"/>
  <c r="BC16" i="277"/>
  <c r="H35" i="265"/>
  <c r="H45" i="269" s="1"/>
  <c r="K45" i="269" s="1"/>
  <c r="H16" i="265"/>
  <c r="H26" i="269" s="1"/>
  <c r="K26" i="269" s="1"/>
  <c r="AH35" i="277"/>
  <c r="AI35" i="277"/>
  <c r="AJ35" i="277"/>
  <c r="AK35" i="277"/>
  <c r="AL35" i="277"/>
  <c r="AM35" i="277"/>
  <c r="AN35" i="277"/>
  <c r="AO35" i="277"/>
  <c r="AP35" i="277"/>
  <c r="AQ35" i="277"/>
  <c r="AR35" i="277"/>
  <c r="AS35" i="277"/>
  <c r="AT35" i="277"/>
  <c r="AU35" i="277"/>
  <c r="AV35" i="277"/>
  <c r="AW35" i="277"/>
  <c r="AX35" i="277"/>
  <c r="AY35" i="277"/>
  <c r="AZ35" i="277"/>
  <c r="BA35" i="277"/>
  <c r="BB35" i="277"/>
  <c r="BC35" i="277"/>
  <c r="BK112" i="280"/>
  <c r="BK18" i="265" s="1"/>
  <c r="BK116" i="280"/>
  <c r="BK36" i="282"/>
  <c r="BK38" i="282" s="1"/>
  <c r="BK44" i="282" s="1"/>
  <c r="BK45" i="282" s="1"/>
  <c r="BK121" i="280"/>
  <c r="BJ14" i="288"/>
  <c r="BJ16" i="288" s="1"/>
  <c r="BJ19" i="288" s="1"/>
  <c r="BJ36" i="286"/>
  <c r="BJ37" i="286" s="1"/>
  <c r="BJ63" i="286"/>
  <c r="BJ30" i="288"/>
  <c r="BJ32" i="288" s="1"/>
  <c r="BJ47" i="286"/>
  <c r="BJ48" i="286" s="1"/>
  <c r="H35" i="277" l="1"/>
  <c r="J45" i="269"/>
  <c r="L45" i="269"/>
  <c r="H71" i="280"/>
  <c r="H70" i="288"/>
  <c r="L26" i="269"/>
  <c r="J26" i="269"/>
  <c r="M19" i="277"/>
  <c r="M22" i="277" s="1"/>
  <c r="M25" i="277" s="1"/>
  <c r="H16" i="277"/>
  <c r="GJ75" i="288"/>
  <c r="H72" i="288"/>
  <c r="H75" i="288" s="1"/>
  <c r="GJ36" i="265"/>
  <c r="H61" i="280"/>
  <c r="H36" i="265" s="1"/>
  <c r="H46" i="269" s="1"/>
  <c r="K46" i="269" s="1"/>
  <c r="BK45" i="286"/>
  <c r="BJ63" i="265"/>
  <c r="BJ65" i="265" s="1"/>
  <c r="BJ67" i="265" s="1"/>
  <c r="BJ81" i="265" s="1"/>
  <c r="BJ52" i="265"/>
  <c r="BJ24" i="265"/>
  <c r="BK19" i="265"/>
  <c r="BJ60" i="288"/>
  <c r="BJ62" i="288" s="1"/>
  <c r="BJ65" i="288" s="1"/>
  <c r="BJ39" i="288"/>
  <c r="BJ40" i="288" s="1"/>
  <c r="BJ43" i="288" s="1"/>
  <c r="BK34" i="286"/>
  <c r="BJ75" i="265"/>
  <c r="BJ76" i="265" s="1"/>
  <c r="BJ82" i="265" s="1"/>
  <c r="BK47" i="282"/>
  <c r="BK48" i="282" s="1"/>
  <c r="BK50" i="282"/>
  <c r="BK51" i="282" s="1"/>
  <c r="BK76" i="282" s="1"/>
  <c r="L36" i="277" l="1"/>
  <c r="M36" i="277"/>
  <c r="M37" i="277" s="1"/>
  <c r="M41" i="277" s="1"/>
  <c r="N36" i="277"/>
  <c r="N37" i="277" s="1"/>
  <c r="N41" i="277" s="1"/>
  <c r="O36" i="277"/>
  <c r="O37" i="277" s="1"/>
  <c r="O41" i="277" s="1"/>
  <c r="P36" i="277"/>
  <c r="P37" i="277" s="1"/>
  <c r="P41" i="277" s="1"/>
  <c r="Q36" i="277"/>
  <c r="Q37" i="277" s="1"/>
  <c r="Q41" i="277" s="1"/>
  <c r="R36" i="277"/>
  <c r="R37" i="277" s="1"/>
  <c r="R41" i="277" s="1"/>
  <c r="S36" i="277"/>
  <c r="S37" i="277" s="1"/>
  <c r="S41" i="277" s="1"/>
  <c r="T36" i="277"/>
  <c r="T37" i="277" s="1"/>
  <c r="T41" i="277" s="1"/>
  <c r="U36" i="277"/>
  <c r="U37" i="277" s="1"/>
  <c r="U41" i="277" s="1"/>
  <c r="V36" i="277"/>
  <c r="V37" i="277" s="1"/>
  <c r="V41" i="277" s="1"/>
  <c r="W36" i="277"/>
  <c r="X36" i="277"/>
  <c r="Y36" i="277"/>
  <c r="Z36" i="277"/>
  <c r="AA36" i="277"/>
  <c r="AB36" i="277"/>
  <c r="AC36" i="277"/>
  <c r="AD36" i="277"/>
  <c r="AE36" i="277"/>
  <c r="AF36" i="277"/>
  <c r="AG36" i="277"/>
  <c r="AH36" i="277"/>
  <c r="AI36" i="277"/>
  <c r="AJ36" i="277"/>
  <c r="AK36" i="277"/>
  <c r="AL36" i="277"/>
  <c r="AM36" i="277"/>
  <c r="AN36" i="277"/>
  <c r="AO36" i="277"/>
  <c r="AP36" i="277"/>
  <c r="AQ36" i="277"/>
  <c r="AR36" i="277"/>
  <c r="AS36" i="277"/>
  <c r="AT36" i="277"/>
  <c r="AU36" i="277"/>
  <c r="AV36" i="277"/>
  <c r="AW36" i="277"/>
  <c r="AX36" i="277"/>
  <c r="AY36" i="277"/>
  <c r="AZ36" i="277"/>
  <c r="BA36" i="277"/>
  <c r="BB36" i="277"/>
  <c r="BC36" i="277"/>
  <c r="J46" i="269"/>
  <c r="L46" i="269"/>
  <c r="BK57" i="282"/>
  <c r="BK53" i="282"/>
  <c r="BK55" i="282" s="1"/>
  <c r="BJ25" i="265"/>
  <c r="BJ84" i="265"/>
  <c r="BJ83" i="265"/>
  <c r="BK52" i="286"/>
  <c r="BK67" i="282"/>
  <c r="BK11" i="282"/>
  <c r="BK12" i="282" s="1"/>
  <c r="BJ53" i="265"/>
  <c r="BK93" i="280"/>
  <c r="BK56" i="286"/>
  <c r="H36" i="277" l="1"/>
  <c r="L37" i="277"/>
  <c r="L41" i="277" s="1"/>
  <c r="BK13" i="282"/>
  <c r="BK21" i="265" s="1"/>
  <c r="BK87" i="282"/>
  <c r="BK58" i="282"/>
  <c r="BK59" i="282" s="1"/>
  <c r="BK62" i="282" s="1"/>
  <c r="BK63" i="282" s="1"/>
  <c r="BK77" i="282"/>
  <c r="BK78" i="282" s="1"/>
  <c r="BL75" i="282" s="1"/>
  <c r="BK88" i="282" l="1"/>
  <c r="BK89" i="282" s="1"/>
  <c r="BK64" i="282"/>
  <c r="BK32" i="265" s="1"/>
  <c r="BK66" i="282"/>
  <c r="BL54" i="282"/>
  <c r="BK22" i="265"/>
  <c r="BK53" i="286" l="1"/>
  <c r="BK54" i="286" s="1"/>
  <c r="BK60" i="286" s="1"/>
  <c r="BK35" i="286"/>
  <c r="BL86" i="282"/>
  <c r="BK73" i="265"/>
  <c r="BK33" i="265"/>
  <c r="BK11" i="280" l="1"/>
  <c r="BK13" i="280" s="1"/>
  <c r="BK37" i="265"/>
  <c r="BK42" i="265" s="1"/>
  <c r="BK74" i="288"/>
  <c r="BK94" i="280" l="1"/>
  <c r="BK95" i="280" s="1"/>
  <c r="BK100" i="280" l="1"/>
  <c r="BK101" i="280" s="1"/>
  <c r="BK97" i="280"/>
  <c r="BK98" i="280" s="1"/>
  <c r="BK126" i="280" l="1"/>
  <c r="BK115" i="280"/>
  <c r="BK117" i="280" s="1"/>
  <c r="BK44" i="265"/>
  <c r="BK141" i="280"/>
  <c r="BK118" i="280" l="1"/>
  <c r="BK45" i="265" s="1"/>
  <c r="BK122" i="280"/>
  <c r="BK123" i="280" s="1"/>
  <c r="BK142" i="280" s="1"/>
  <c r="BK127" i="280"/>
  <c r="BK128" i="280" s="1"/>
  <c r="BK131" i="280" s="1"/>
  <c r="BK133" i="280" s="1"/>
  <c r="BK143" i="280" l="1"/>
  <c r="BK144" i="280" s="1"/>
  <c r="BK134" i="280"/>
  <c r="BK46" i="265" s="1"/>
  <c r="BK47" i="265" s="1"/>
  <c r="BK50" i="265" s="1"/>
  <c r="BK57" i="286" l="1"/>
  <c r="BK58" i="286" s="1"/>
  <c r="BK61" i="286" s="1"/>
  <c r="BK62" i="286" s="1"/>
  <c r="BK46" i="286"/>
  <c r="BK72" i="265"/>
  <c r="BL140" i="280"/>
  <c r="BL110" i="280" l="1"/>
  <c r="BL111" i="280" s="1"/>
  <c r="BL132" i="280"/>
  <c r="BK47" i="286"/>
  <c r="BK48" i="286" s="1"/>
  <c r="BK36" i="286"/>
  <c r="BK37" i="286" s="1"/>
  <c r="BK14" i="288"/>
  <c r="BK16" i="288" s="1"/>
  <c r="BK19" i="288" s="1"/>
  <c r="BK63" i="286"/>
  <c r="BK30" i="288"/>
  <c r="BK32" i="288" s="1"/>
  <c r="BK75" i="265" l="1"/>
  <c r="BK76" i="265" s="1"/>
  <c r="BK82" i="265" s="1"/>
  <c r="BL34" i="286"/>
  <c r="BK60" i="288"/>
  <c r="BK62" i="288" s="1"/>
  <c r="BK65" i="288" s="1"/>
  <c r="BK39" i="288"/>
  <c r="BK40" i="288" s="1"/>
  <c r="BK43" i="288" s="1"/>
  <c r="BK24" i="265"/>
  <c r="BK52" i="265"/>
  <c r="BL112" i="280"/>
  <c r="BL18" i="265" s="1"/>
  <c r="BL116" i="280"/>
  <c r="BL121" i="280"/>
  <c r="BL36" i="282"/>
  <c r="BL38" i="282" s="1"/>
  <c r="BL44" i="282" s="1"/>
  <c r="BL45" i="282" s="1"/>
  <c r="BK63" i="265"/>
  <c r="BK65" i="265" s="1"/>
  <c r="BK67" i="265" s="1"/>
  <c r="BK81" i="265" s="1"/>
  <c r="BL45" i="286"/>
  <c r="BL56" i="286" l="1"/>
  <c r="BL93" i="280"/>
  <c r="BL50" i="282"/>
  <c r="BL51" i="282" s="1"/>
  <c r="BL76" i="282" s="1"/>
  <c r="BL47" i="282"/>
  <c r="BL48" i="282" s="1"/>
  <c r="BK53" i="265"/>
  <c r="BL52" i="286"/>
  <c r="BK84" i="265"/>
  <c r="BK83" i="265"/>
  <c r="BL19" i="265"/>
  <c r="W18" i="277"/>
  <c r="W19" i="277" s="1"/>
  <c r="BK25" i="265"/>
  <c r="BL57" i="282" l="1"/>
  <c r="BL53" i="282"/>
  <c r="BL55" i="282" s="1"/>
  <c r="BL67" i="282"/>
  <c r="BL11" i="282"/>
  <c r="BL12" i="282" s="1"/>
  <c r="BL13" i="282" l="1"/>
  <c r="BL21" i="265" s="1"/>
  <c r="BL87" i="282"/>
  <c r="BL58" i="282"/>
  <c r="BL59" i="282" s="1"/>
  <c r="BL62" i="282" s="1"/>
  <c r="BL63" i="282" s="1"/>
  <c r="BL77" i="282"/>
  <c r="BL78" i="282" s="1"/>
  <c r="BM75" i="282" s="1"/>
  <c r="BM54" i="282" l="1"/>
  <c r="BL64" i="282"/>
  <c r="BL32" i="265" s="1"/>
  <c r="BL66" i="282"/>
  <c r="BL88" i="282"/>
  <c r="BL89" i="282" s="1"/>
  <c r="W21" i="277"/>
  <c r="W22" i="277" s="1"/>
  <c r="BL22" i="265"/>
  <c r="BL35" i="286" l="1"/>
  <c r="BL53" i="286"/>
  <c r="BL54" i="286" s="1"/>
  <c r="BL60" i="286" s="1"/>
  <c r="BL33" i="265"/>
  <c r="W32" i="277"/>
  <c r="W33" i="277" s="1"/>
  <c r="W37" i="277" s="1"/>
  <c r="W41" i="277" s="1"/>
  <c r="BL73" i="265"/>
  <c r="X73" i="277" s="1"/>
  <c r="BM86" i="282"/>
  <c r="BL11" i="280" l="1"/>
  <c r="BL13" i="280" s="1"/>
  <c r="BL74" i="288"/>
  <c r="BL37" i="265"/>
  <c r="BL42" i="265" s="1"/>
  <c r="BL94" i="280" l="1"/>
  <c r="BL95" i="280" s="1"/>
  <c r="BL97" i="280" l="1"/>
  <c r="BL98" i="280" s="1"/>
  <c r="BL100" i="280"/>
  <c r="BL101" i="280" s="1"/>
  <c r="BL44" i="265" l="1"/>
  <c r="BL141" i="280"/>
  <c r="BL115" i="280"/>
  <c r="BL117" i="280" s="1"/>
  <c r="BL126" i="280"/>
  <c r="BL127" i="280" l="1"/>
  <c r="BL128" i="280" s="1"/>
  <c r="BL131" i="280" s="1"/>
  <c r="BL133" i="280" s="1"/>
  <c r="BL118" i="280"/>
  <c r="BL45" i="265" s="1"/>
  <c r="BL122" i="280"/>
  <c r="BL123" i="280" s="1"/>
  <c r="BL142" i="280" s="1"/>
  <c r="W43" i="277"/>
  <c r="BL134" i="280" l="1"/>
  <c r="BL46" i="265" s="1"/>
  <c r="BL143" i="280"/>
  <c r="BL144" i="280" s="1"/>
  <c r="BL72" i="265" l="1"/>
  <c r="BM140" i="280"/>
  <c r="W44" i="277"/>
  <c r="BL47" i="265"/>
  <c r="BL50" i="265" s="1"/>
  <c r="BL57" i="286" l="1"/>
  <c r="BL58" i="286" s="1"/>
  <c r="BL61" i="286" s="1"/>
  <c r="BL62" i="286" s="1"/>
  <c r="BL46" i="286"/>
  <c r="BM132" i="280"/>
  <c r="BM110" i="280"/>
  <c r="BM111" i="280" s="1"/>
  <c r="X72" i="277"/>
  <c r="BL47" i="286" l="1"/>
  <c r="BL48" i="286" s="1"/>
  <c r="BL36" i="286"/>
  <c r="BL37" i="286" s="1"/>
  <c r="BL30" i="288"/>
  <c r="BL32" i="288" s="1"/>
  <c r="BL63" i="286"/>
  <c r="BL14" i="288"/>
  <c r="BL16" i="288" s="1"/>
  <c r="BL19" i="288" s="1"/>
  <c r="BM116" i="280"/>
  <c r="BM112" i="280"/>
  <c r="BM18" i="265" s="1"/>
  <c r="BM121" i="280"/>
  <c r="BM36" i="282"/>
  <c r="BM38" i="282" s="1"/>
  <c r="BM44" i="282" s="1"/>
  <c r="BM45" i="282" s="1"/>
  <c r="BM45" i="286" l="1"/>
  <c r="BL63" i="265"/>
  <c r="BM47" i="282"/>
  <c r="BM48" i="282" s="1"/>
  <c r="BM50" i="282"/>
  <c r="BM51" i="282" s="1"/>
  <c r="BM76" i="282" s="1"/>
  <c r="BM19" i="265"/>
  <c r="BL60" i="288"/>
  <c r="BL62" i="288" s="1"/>
  <c r="BL65" i="288" s="1"/>
  <c r="BL39" i="288"/>
  <c r="BL40" i="288" s="1"/>
  <c r="BL43" i="288" s="1"/>
  <c r="BL24" i="265"/>
  <c r="BL52" i="265"/>
  <c r="BM34" i="286"/>
  <c r="BL75" i="265"/>
  <c r="W51" i="277" l="1"/>
  <c r="BL53" i="265"/>
  <c r="BM52" i="286"/>
  <c r="W24" i="277"/>
  <c r="W25" i="277" s="1"/>
  <c r="BL25" i="265"/>
  <c r="BM11" i="282"/>
  <c r="BM12" i="282" s="1"/>
  <c r="BM67" i="282"/>
  <c r="BL65" i="265"/>
  <c r="BL67" i="265" s="1"/>
  <c r="BL81" i="265" s="1"/>
  <c r="X63" i="277"/>
  <c r="X65" i="277" s="1"/>
  <c r="X67" i="277" s="1"/>
  <c r="X81" i="277" s="1"/>
  <c r="X75" i="277"/>
  <c r="X76" i="277" s="1"/>
  <c r="X82" i="277" s="1"/>
  <c r="BL76" i="265"/>
  <c r="BL82" i="265" s="1"/>
  <c r="BM57" i="282"/>
  <c r="BM53" i="282"/>
  <c r="BM55" i="282" s="1"/>
  <c r="BM56" i="286"/>
  <c r="BM93" i="280"/>
  <c r="BL84" i="265" l="1"/>
  <c r="BL83" i="265"/>
  <c r="BM77" i="282"/>
  <c r="BM78" i="282" s="1"/>
  <c r="BN75" i="282" s="1"/>
  <c r="BM58" i="282"/>
  <c r="BM59" i="282" s="1"/>
  <c r="BM62" i="282" s="1"/>
  <c r="BM63" i="282" s="1"/>
  <c r="X84" i="277"/>
  <c r="X83" i="277"/>
  <c r="BM13" i="282"/>
  <c r="BM21" i="265" s="1"/>
  <c r="BM87" i="282"/>
  <c r="BM64" i="282" l="1"/>
  <c r="BM32" i="265" s="1"/>
  <c r="BM66" i="282"/>
  <c r="BM88" i="282"/>
  <c r="BM89" i="282" s="1"/>
  <c r="BM22" i="265"/>
  <c r="BN54" i="282"/>
  <c r="BN86" i="282" l="1"/>
  <c r="BM73" i="265"/>
  <c r="BM53" i="286"/>
  <c r="BM54" i="286" s="1"/>
  <c r="BM60" i="286" s="1"/>
  <c r="BM35" i="286"/>
  <c r="BM33" i="265"/>
  <c r="BM11" i="280" l="1"/>
  <c r="BM13" i="280" s="1"/>
  <c r="BM37" i="265"/>
  <c r="BM42" i="265" s="1"/>
  <c r="BM74" i="288"/>
  <c r="BM94" i="280" l="1"/>
  <c r="BM95" i="280" s="1"/>
  <c r="BM97" i="280" l="1"/>
  <c r="BM98" i="280" s="1"/>
  <c r="BM100" i="280"/>
  <c r="BM101" i="280" s="1"/>
  <c r="BM44" i="265" l="1"/>
  <c r="BM141" i="280"/>
  <c r="BM115" i="280"/>
  <c r="BM117" i="280" s="1"/>
  <c r="BM126" i="280"/>
  <c r="BM118" i="280" l="1"/>
  <c r="BM45" i="265" s="1"/>
  <c r="BM122" i="280"/>
  <c r="BM123" i="280" s="1"/>
  <c r="BM142" i="280" s="1"/>
  <c r="BM127" i="280"/>
  <c r="BM128" i="280" s="1"/>
  <c r="BM131" i="280" s="1"/>
  <c r="BM133" i="280" s="1"/>
  <c r="BM143" i="280" l="1"/>
  <c r="BM144" i="280" s="1"/>
  <c r="BM134" i="280"/>
  <c r="BM46" i="265" s="1"/>
  <c r="BM47" i="265" l="1"/>
  <c r="BM50" i="265" s="1"/>
  <c r="BM72" i="265"/>
  <c r="BN140" i="280"/>
  <c r="BN110" i="280" l="1"/>
  <c r="BN111" i="280" s="1"/>
  <c r="BN132" i="280"/>
  <c r="BM57" i="286"/>
  <c r="BM58" i="286" s="1"/>
  <c r="BM61" i="286" s="1"/>
  <c r="BM62" i="286" s="1"/>
  <c r="BM46" i="286"/>
  <c r="BM36" i="286" l="1"/>
  <c r="BM37" i="286" s="1"/>
  <c r="BM63" i="286"/>
  <c r="BM30" i="288"/>
  <c r="BM32" i="288" s="1"/>
  <c r="BM47" i="286"/>
  <c r="BM48" i="286" s="1"/>
  <c r="BM14" i="288"/>
  <c r="BM16" i="288" s="1"/>
  <c r="BM19" i="288" s="1"/>
  <c r="BN116" i="280"/>
  <c r="BN112" i="280"/>
  <c r="BN18" i="265" s="1"/>
  <c r="BN121" i="280"/>
  <c r="BN36" i="282"/>
  <c r="BN38" i="282" s="1"/>
  <c r="BN44" i="282" s="1"/>
  <c r="BN45" i="282" s="1"/>
  <c r="BN45" i="286" l="1"/>
  <c r="BM63" i="265"/>
  <c r="BM65" i="265" s="1"/>
  <c r="BM67" i="265" s="1"/>
  <c r="BM81" i="265" s="1"/>
  <c r="BN50" i="282"/>
  <c r="BN51" i="282" s="1"/>
  <c r="BN76" i="282" s="1"/>
  <c r="BN47" i="282"/>
  <c r="BN48" i="282" s="1"/>
  <c r="BM60" i="288"/>
  <c r="BM62" i="288" s="1"/>
  <c r="BM65" i="288" s="1"/>
  <c r="BM39" i="288"/>
  <c r="BM40" i="288" s="1"/>
  <c r="BM43" i="288" s="1"/>
  <c r="BN34" i="286"/>
  <c r="BM75" i="265"/>
  <c r="BM76" i="265" s="1"/>
  <c r="BM82" i="265" s="1"/>
  <c r="BN19" i="265"/>
  <c r="BM24" i="265"/>
  <c r="BM52" i="265"/>
  <c r="BN57" i="282" l="1"/>
  <c r="BN53" i="282"/>
  <c r="BN55" i="282" s="1"/>
  <c r="BM84" i="265"/>
  <c r="BM83" i="265"/>
  <c r="BM25" i="265"/>
  <c r="BM53" i="265"/>
  <c r="BN11" i="282"/>
  <c r="BN12" i="282" s="1"/>
  <c r="BN67" i="282"/>
  <c r="BN52" i="286"/>
  <c r="BN56" i="286"/>
  <c r="BN93" i="280"/>
  <c r="BN58" i="282" l="1"/>
  <c r="BN59" i="282" s="1"/>
  <c r="BN62" i="282" s="1"/>
  <c r="BN63" i="282" s="1"/>
  <c r="BN77" i="282"/>
  <c r="BN78" i="282" s="1"/>
  <c r="BO75" i="282" s="1"/>
  <c r="BN13" i="282"/>
  <c r="BN21" i="265" s="1"/>
  <c r="BN87" i="282"/>
  <c r="BN88" i="282" l="1"/>
  <c r="BN89" i="282" s="1"/>
  <c r="BN64" i="282"/>
  <c r="BN32" i="265" s="1"/>
  <c r="BN66" i="282"/>
  <c r="BN22" i="265"/>
  <c r="BO54" i="282"/>
  <c r="BN33" i="265" l="1"/>
  <c r="BN73" i="265"/>
  <c r="BO86" i="282"/>
  <c r="BN35" i="286"/>
  <c r="BN53" i="286"/>
  <c r="BN54" i="286" s="1"/>
  <c r="BN60" i="286" s="1"/>
  <c r="BN11" i="280" l="1"/>
  <c r="BN13" i="280" s="1"/>
  <c r="BN74" i="288"/>
  <c r="BN37" i="265"/>
  <c r="BN42" i="265" s="1"/>
  <c r="BN94" i="280" l="1"/>
  <c r="BN95" i="280" s="1"/>
  <c r="BN97" i="280" l="1"/>
  <c r="BN98" i="280" s="1"/>
  <c r="BN100" i="280"/>
  <c r="BN101" i="280" s="1"/>
  <c r="BN44" i="265" l="1"/>
  <c r="BN141" i="280"/>
  <c r="BN126" i="280"/>
  <c r="BN115" i="280"/>
  <c r="BN117" i="280" s="1"/>
  <c r="BN122" i="280" l="1"/>
  <c r="BN123" i="280" s="1"/>
  <c r="BN142" i="280" s="1"/>
  <c r="BN127" i="280"/>
  <c r="BN128" i="280" s="1"/>
  <c r="BN131" i="280" s="1"/>
  <c r="BN133" i="280" s="1"/>
  <c r="BN118" i="280"/>
  <c r="BN45" i="265" s="1"/>
  <c r="BN134" i="280" l="1"/>
  <c r="BN46" i="265" s="1"/>
  <c r="BN143" i="280"/>
  <c r="BN144" i="280" s="1"/>
  <c r="BN72" i="265" l="1"/>
  <c r="BO140" i="280"/>
  <c r="BN47" i="265"/>
  <c r="BN50" i="265" s="1"/>
  <c r="BN46" i="286" l="1"/>
  <c r="BN57" i="286"/>
  <c r="BN58" i="286" s="1"/>
  <c r="BN61" i="286" s="1"/>
  <c r="BN62" i="286" s="1"/>
  <c r="BO132" i="280"/>
  <c r="BO110" i="280"/>
  <c r="BO111" i="280" s="1"/>
  <c r="BN63" i="286" l="1"/>
  <c r="BN36" i="286"/>
  <c r="BN37" i="286" s="1"/>
  <c r="BN30" i="288"/>
  <c r="BN32" i="288" s="1"/>
  <c r="BN47" i="286"/>
  <c r="BN14" i="288"/>
  <c r="BN16" i="288" s="1"/>
  <c r="BN19" i="288" s="1"/>
  <c r="BO121" i="280"/>
  <c r="BO36" i="282"/>
  <c r="BO38" i="282" s="1"/>
  <c r="BO44" i="282" s="1"/>
  <c r="BO45" i="282" s="1"/>
  <c r="BO112" i="280"/>
  <c r="BO18" i="265" s="1"/>
  <c r="BO116" i="280"/>
  <c r="BN48" i="286"/>
  <c r="BO50" i="282" l="1"/>
  <c r="BO51" i="282" s="1"/>
  <c r="BO76" i="282" s="1"/>
  <c r="BO47" i="282"/>
  <c r="BO48" i="282" s="1"/>
  <c r="BN63" i="265"/>
  <c r="BN65" i="265" s="1"/>
  <c r="BN67" i="265" s="1"/>
  <c r="BN81" i="265" s="1"/>
  <c r="BO45" i="286"/>
  <c r="BO19" i="265"/>
  <c r="BN75" i="265"/>
  <c r="BN76" i="265" s="1"/>
  <c r="BN82" i="265" s="1"/>
  <c r="BO34" i="286"/>
  <c r="BN60" i="288"/>
  <c r="BN62" i="288" s="1"/>
  <c r="BN65" i="288" s="1"/>
  <c r="BN39" i="288"/>
  <c r="BN40" i="288" s="1"/>
  <c r="BN43" i="288" s="1"/>
  <c r="BN24" i="265"/>
  <c r="BN52" i="265"/>
  <c r="BN25" i="265" l="1"/>
  <c r="BO56" i="286"/>
  <c r="BO93" i="280"/>
  <c r="BO57" i="282"/>
  <c r="BO53" i="282"/>
  <c r="BO55" i="282" s="1"/>
  <c r="BN53" i="265"/>
  <c r="BO52" i="286"/>
  <c r="BO67" i="282"/>
  <c r="BO11" i="282"/>
  <c r="BO12" i="282" s="1"/>
  <c r="BN83" i="265"/>
  <c r="BN84" i="265"/>
  <c r="BO13" i="282" l="1"/>
  <c r="BO21" i="265" s="1"/>
  <c r="BO87" i="282"/>
  <c r="BO58" i="282"/>
  <c r="BO59" i="282" s="1"/>
  <c r="BO62" i="282" s="1"/>
  <c r="BO63" i="282" s="1"/>
  <c r="BO77" i="282"/>
  <c r="BO78" i="282" s="1"/>
  <c r="BP75" i="282" s="1"/>
  <c r="BO66" i="282" l="1"/>
  <c r="BO64" i="282"/>
  <c r="BO32" i="265" s="1"/>
  <c r="BO88" i="282"/>
  <c r="BO89" i="282" s="1"/>
  <c r="BP54" i="282"/>
  <c r="BO22" i="265"/>
  <c r="BO33" i="265" l="1"/>
  <c r="BP86" i="282"/>
  <c r="BO73" i="265"/>
  <c r="BO35" i="286"/>
  <c r="BO53" i="286"/>
  <c r="BO54" i="286" s="1"/>
  <c r="BO60" i="286" s="1"/>
  <c r="BO11" i="280" l="1"/>
  <c r="BO13" i="280" s="1"/>
  <c r="BO37" i="265"/>
  <c r="BO42" i="265" s="1"/>
  <c r="BO74" i="288"/>
  <c r="BO94" i="280" l="1"/>
  <c r="BO95" i="280" s="1"/>
  <c r="BO100" i="280" l="1"/>
  <c r="BO101" i="280" s="1"/>
  <c r="BO97" i="280"/>
  <c r="BO98" i="280" s="1"/>
  <c r="BO126" i="280" l="1"/>
  <c r="BO115" i="280"/>
  <c r="BO117" i="280" s="1"/>
  <c r="BO44" i="265"/>
  <c r="BO141" i="280"/>
  <c r="BO118" i="280" l="1"/>
  <c r="BO45" i="265" s="1"/>
  <c r="BO127" i="280"/>
  <c r="BO122" i="280"/>
  <c r="BO123" i="280" s="1"/>
  <c r="BO142" i="280" s="1"/>
  <c r="BO128" i="280"/>
  <c r="BO131" i="280" s="1"/>
  <c r="BO133" i="280" s="1"/>
  <c r="BO143" i="280" l="1"/>
  <c r="BO144" i="280" s="1"/>
  <c r="BO134" i="280"/>
  <c r="BO46" i="265" s="1"/>
  <c r="BO72" i="265" l="1"/>
  <c r="BP140" i="280"/>
  <c r="BO47" i="265"/>
  <c r="BO50" i="265" s="1"/>
  <c r="BO57" i="286" l="1"/>
  <c r="BO58" i="286" s="1"/>
  <c r="BO61" i="286" s="1"/>
  <c r="BO62" i="286" s="1"/>
  <c r="BO46" i="286"/>
  <c r="BP132" i="280"/>
  <c r="BP110" i="280"/>
  <c r="BP111" i="280" s="1"/>
  <c r="BP121" i="280" l="1"/>
  <c r="BP116" i="280"/>
  <c r="BP36" i="282"/>
  <c r="BP38" i="282" s="1"/>
  <c r="BP44" i="282" s="1"/>
  <c r="BP45" i="282" s="1"/>
  <c r="BP112" i="280"/>
  <c r="BP18" i="265" s="1"/>
  <c r="BO36" i="286"/>
  <c r="BO37" i="286" s="1"/>
  <c r="BO30" i="288"/>
  <c r="BO32" i="288" s="1"/>
  <c r="BO63" i="286"/>
  <c r="BO47" i="286"/>
  <c r="BO14" i="288"/>
  <c r="BO16" i="288" s="1"/>
  <c r="BO19" i="288" s="1"/>
  <c r="BO48" i="286"/>
  <c r="BO75" i="265" l="1"/>
  <c r="BO76" i="265" s="1"/>
  <c r="BO82" i="265" s="1"/>
  <c r="BP34" i="286"/>
  <c r="BP45" i="286"/>
  <c r="BO63" i="265"/>
  <c r="BO65" i="265" s="1"/>
  <c r="BO67" i="265" s="1"/>
  <c r="BO81" i="265" s="1"/>
  <c r="BO39" i="288"/>
  <c r="BO40" i="288" s="1"/>
  <c r="BO43" i="288" s="1"/>
  <c r="BO60" i="288"/>
  <c r="BO62" i="288" s="1"/>
  <c r="BO65" i="288" s="1"/>
  <c r="BP19" i="265"/>
  <c r="X18" i="277"/>
  <c r="X19" i="277" s="1"/>
  <c r="BO52" i="265"/>
  <c r="BO24" i="265"/>
  <c r="BP47" i="282"/>
  <c r="BP48" i="282" s="1"/>
  <c r="BP50" i="282"/>
  <c r="BP51" i="282" s="1"/>
  <c r="BP76" i="282" s="1"/>
  <c r="BO83" i="265" l="1"/>
  <c r="BO84" i="265"/>
  <c r="BP52" i="286"/>
  <c r="BO25" i="265"/>
  <c r="BP57" i="282"/>
  <c r="BP53" i="282"/>
  <c r="BP55" i="282" s="1"/>
  <c r="BO53" i="265"/>
  <c r="BP67" i="282"/>
  <c r="BP11" i="282"/>
  <c r="BP12" i="282" s="1"/>
  <c r="BP56" i="286"/>
  <c r="BP93" i="280"/>
  <c r="BP77" i="282" l="1"/>
  <c r="BP78" i="282" s="1"/>
  <c r="BQ75" i="282" s="1"/>
  <c r="BP58" i="282"/>
  <c r="BP59" i="282" s="1"/>
  <c r="BP62" i="282" s="1"/>
  <c r="BP63" i="282" s="1"/>
  <c r="BP13" i="282"/>
  <c r="BP21" i="265" s="1"/>
  <c r="BP87" i="282"/>
  <c r="BP66" i="282" l="1"/>
  <c r="BP64" i="282"/>
  <c r="BP32" i="265" s="1"/>
  <c r="BP88" i="282"/>
  <c r="BP89" i="282" s="1"/>
  <c r="BQ54" i="282"/>
  <c r="X21" i="277"/>
  <c r="X22" i="277" s="1"/>
  <c r="BP22" i="265"/>
  <c r="BP73" i="265" l="1"/>
  <c r="Y73" i="277" s="1"/>
  <c r="BQ86" i="282"/>
  <c r="BP53" i="286"/>
  <c r="BP54" i="286" s="1"/>
  <c r="BP60" i="286" s="1"/>
  <c r="BP35" i="286"/>
  <c r="BP33" i="265"/>
  <c r="X32" i="277"/>
  <c r="X33" i="277" s="1"/>
  <c r="X37" i="277" s="1"/>
  <c r="X41" i="277" s="1"/>
  <c r="BP11" i="280" l="1"/>
  <c r="BP13" i="280" s="1"/>
  <c r="BP37" i="265"/>
  <c r="BP42" i="265" s="1"/>
  <c r="BP74" i="288"/>
  <c r="BP94" i="280" l="1"/>
  <c r="BP95" i="280" s="1"/>
  <c r="BP97" i="280" l="1"/>
  <c r="BP98" i="280" s="1"/>
  <c r="BP100" i="280"/>
  <c r="BP101" i="280" s="1"/>
  <c r="BP44" i="265" l="1"/>
  <c r="BP141" i="280"/>
  <c r="BP115" i="280"/>
  <c r="BP117" i="280" s="1"/>
  <c r="BP126" i="280"/>
  <c r="BP118" i="280" l="1"/>
  <c r="BP45" i="265" s="1"/>
  <c r="BP122" i="280"/>
  <c r="BP123" i="280" s="1"/>
  <c r="BP142" i="280" s="1"/>
  <c r="BP127" i="280"/>
  <c r="BP128" i="280" s="1"/>
  <c r="BP131" i="280" s="1"/>
  <c r="BP133" i="280" s="1"/>
  <c r="X43" i="277"/>
  <c r="BP134" i="280" l="1"/>
  <c r="BP46" i="265" s="1"/>
  <c r="BP143" i="280"/>
  <c r="BP144" i="280" s="1"/>
  <c r="X44" i="277" l="1"/>
  <c r="BP47" i="265"/>
  <c r="BP50" i="265" s="1"/>
  <c r="BP72" i="265"/>
  <c r="BQ140" i="280"/>
  <c r="Y72" i="277" l="1"/>
  <c r="BQ132" i="280"/>
  <c r="BQ110" i="280"/>
  <c r="BQ111" i="280" s="1"/>
  <c r="BP57" i="286"/>
  <c r="BP58" i="286" s="1"/>
  <c r="BP61" i="286" s="1"/>
  <c r="BP62" i="286" s="1"/>
  <c r="BP46" i="286"/>
  <c r="BP36" i="286" l="1"/>
  <c r="BP37" i="286" s="1"/>
  <c r="BP14" i="288"/>
  <c r="BP16" i="288" s="1"/>
  <c r="BP19" i="288" s="1"/>
  <c r="BP63" i="286"/>
  <c r="BP30" i="288"/>
  <c r="BP32" i="288" s="1"/>
  <c r="BP47" i="286"/>
  <c r="BP48" i="286" s="1"/>
  <c r="BQ36" i="282"/>
  <c r="BQ38" i="282" s="1"/>
  <c r="BQ44" i="282" s="1"/>
  <c r="BQ45" i="282" s="1"/>
  <c r="BQ112" i="280"/>
  <c r="BQ18" i="265" s="1"/>
  <c r="BQ121" i="280"/>
  <c r="BQ116" i="280"/>
  <c r="BQ19" i="265" l="1"/>
  <c r="BQ45" i="286"/>
  <c r="BP63" i="265"/>
  <c r="BP39" i="288"/>
  <c r="BP40" i="288" s="1"/>
  <c r="BP43" i="288" s="1"/>
  <c r="BP60" i="288"/>
  <c r="BP62" i="288" s="1"/>
  <c r="BP65" i="288" s="1"/>
  <c r="BQ50" i="282"/>
  <c r="BQ51" i="282" s="1"/>
  <c r="BQ76" i="282" s="1"/>
  <c r="BQ47" i="282"/>
  <c r="BQ48" i="282" s="1"/>
  <c r="BP52" i="265"/>
  <c r="BP24" i="265"/>
  <c r="BQ34" i="286"/>
  <c r="BP75" i="265"/>
  <c r="X24" i="277" l="1"/>
  <c r="X25" i="277" s="1"/>
  <c r="BP25" i="265"/>
  <c r="BQ57" i="282"/>
  <c r="BQ53" i="282"/>
  <c r="BQ55" i="282" s="1"/>
  <c r="BQ56" i="286"/>
  <c r="BQ93" i="280"/>
  <c r="BQ52" i="286"/>
  <c r="X51" i="277"/>
  <c r="BP53" i="265"/>
  <c r="BP65" i="265"/>
  <c r="BP67" i="265" s="1"/>
  <c r="BP81" i="265" s="1"/>
  <c r="Y63" i="277"/>
  <c r="Y65" i="277" s="1"/>
  <c r="Y67" i="277" s="1"/>
  <c r="Y81" i="277" s="1"/>
  <c r="BQ11" i="282"/>
  <c r="BQ12" i="282" s="1"/>
  <c r="BQ67" i="282"/>
  <c r="Y75" i="277"/>
  <c r="Y76" i="277" s="1"/>
  <c r="Y82" i="277" s="1"/>
  <c r="BP76" i="265"/>
  <c r="BP82" i="265" s="1"/>
  <c r="Y84" i="277" l="1"/>
  <c r="Y83" i="277"/>
  <c r="BQ58" i="282"/>
  <c r="BQ77" i="282"/>
  <c r="BQ78" i="282" s="1"/>
  <c r="BR75" i="282" s="1"/>
  <c r="BQ13" i="282"/>
  <c r="BQ21" i="265" s="1"/>
  <c r="BQ87" i="282"/>
  <c r="BP84" i="265"/>
  <c r="BP83" i="265"/>
  <c r="BQ59" i="282"/>
  <c r="BQ62" i="282" s="1"/>
  <c r="BQ63" i="282" s="1"/>
  <c r="BR54" i="282" l="1"/>
  <c r="BQ88" i="282"/>
  <c r="BQ89" i="282" s="1"/>
  <c r="BQ64" i="282"/>
  <c r="BQ32" i="265" s="1"/>
  <c r="BQ66" i="282"/>
  <c r="BQ22" i="265"/>
  <c r="BQ33" i="265" l="1"/>
  <c r="BQ35" i="286"/>
  <c r="BQ53" i="286"/>
  <c r="BQ54" i="286" s="1"/>
  <c r="BQ60" i="286" s="1"/>
  <c r="BR86" i="282"/>
  <c r="BQ73" i="265"/>
  <c r="BQ11" i="280" l="1"/>
  <c r="BQ13" i="280" s="1"/>
  <c r="BQ74" i="288"/>
  <c r="BQ37" i="265"/>
  <c r="BQ42" i="265" s="1"/>
  <c r="BQ94" i="280" l="1"/>
  <c r="BQ95" i="280" s="1"/>
  <c r="BQ100" i="280" l="1"/>
  <c r="BQ101" i="280" s="1"/>
  <c r="BQ97" i="280"/>
  <c r="BQ98" i="280" s="1"/>
  <c r="BQ126" i="280" l="1"/>
  <c r="BQ115" i="280"/>
  <c r="BQ117" i="280" s="1"/>
  <c r="BQ44" i="265"/>
  <c r="BQ141" i="280"/>
  <c r="BQ118" i="280" l="1"/>
  <c r="BQ45" i="265" s="1"/>
  <c r="BQ127" i="280"/>
  <c r="BQ122" i="280"/>
  <c r="BQ123" i="280" s="1"/>
  <c r="BQ142" i="280" s="1"/>
  <c r="BQ128" i="280"/>
  <c r="BQ131" i="280" s="1"/>
  <c r="BQ133" i="280" s="1"/>
  <c r="BQ134" i="280" l="1"/>
  <c r="BQ46" i="265" s="1"/>
  <c r="BQ47" i="265" s="1"/>
  <c r="BQ50" i="265" s="1"/>
  <c r="BQ143" i="280"/>
  <c r="BQ144" i="280" s="1"/>
  <c r="BQ57" i="286" l="1"/>
  <c r="BQ58" i="286" s="1"/>
  <c r="BQ61" i="286" s="1"/>
  <c r="BQ62" i="286" s="1"/>
  <c r="BQ46" i="286"/>
  <c r="BR140" i="280"/>
  <c r="BQ72" i="265"/>
  <c r="BR110" i="280" l="1"/>
  <c r="BR111" i="280" s="1"/>
  <c r="BR132" i="280"/>
  <c r="BQ14" i="288"/>
  <c r="BQ16" i="288" s="1"/>
  <c r="BQ19" i="288" s="1"/>
  <c r="BQ47" i="286"/>
  <c r="BQ48" i="286" s="1"/>
  <c r="BQ63" i="286"/>
  <c r="BQ30" i="288"/>
  <c r="BQ32" i="288" s="1"/>
  <c r="BQ36" i="286"/>
  <c r="BQ37" i="286" s="1"/>
  <c r="BR45" i="286" l="1"/>
  <c r="BQ63" i="265"/>
  <c r="BQ65" i="265" s="1"/>
  <c r="BQ67" i="265" s="1"/>
  <c r="BQ81" i="265" s="1"/>
  <c r="BQ39" i="288"/>
  <c r="BQ40" i="288" s="1"/>
  <c r="BQ43" i="288" s="1"/>
  <c r="BQ60" i="288"/>
  <c r="BQ62" i="288" s="1"/>
  <c r="BQ65" i="288" s="1"/>
  <c r="BR34" i="286"/>
  <c r="BQ75" i="265"/>
  <c r="BQ76" i="265" s="1"/>
  <c r="BQ82" i="265" s="1"/>
  <c r="BQ52" i="265"/>
  <c r="BQ24" i="265"/>
  <c r="BR121" i="280"/>
  <c r="BR36" i="282"/>
  <c r="BR38" i="282" s="1"/>
  <c r="BR44" i="282" s="1"/>
  <c r="BR45" i="282" s="1"/>
  <c r="BR112" i="280"/>
  <c r="BR18" i="265" s="1"/>
  <c r="BR116" i="280"/>
  <c r="BR19" i="265" l="1"/>
  <c r="BR47" i="282"/>
  <c r="BR48" i="282" s="1"/>
  <c r="BR50" i="282"/>
  <c r="BR51" i="282" s="1"/>
  <c r="BR76" i="282" s="1"/>
  <c r="BQ25" i="265"/>
  <c r="BQ83" i="265"/>
  <c r="BQ84" i="265"/>
  <c r="BQ53" i="265"/>
  <c r="BR52" i="286"/>
  <c r="BR56" i="286"/>
  <c r="BR93" i="280"/>
  <c r="BR57" i="282" l="1"/>
  <c r="BR53" i="282"/>
  <c r="BR55" i="282" s="1"/>
  <c r="BR67" i="282"/>
  <c r="BR11" i="282"/>
  <c r="BR12" i="282" s="1"/>
  <c r="BR13" i="282" l="1"/>
  <c r="BR21" i="265" s="1"/>
  <c r="BR87" i="282"/>
  <c r="BR77" i="282"/>
  <c r="BR78" i="282" s="1"/>
  <c r="BS75" i="282" s="1"/>
  <c r="BR58" i="282"/>
  <c r="BR59" i="282" s="1"/>
  <c r="BR62" i="282" s="1"/>
  <c r="BR63" i="282" s="1"/>
  <c r="BR64" i="282" l="1"/>
  <c r="BR32" i="265" s="1"/>
  <c r="BR88" i="282"/>
  <c r="BR89" i="282" s="1"/>
  <c r="BR66" i="282"/>
  <c r="BS54" i="282"/>
  <c r="BR22" i="265"/>
  <c r="BR53" i="286" l="1"/>
  <c r="BR54" i="286" s="1"/>
  <c r="BR60" i="286" s="1"/>
  <c r="BR35" i="286"/>
  <c r="BR73" i="265"/>
  <c r="BS86" i="282"/>
  <c r="BR33" i="265"/>
  <c r="BR11" i="280" l="1"/>
  <c r="BR13" i="280" s="1"/>
  <c r="BR37" i="265"/>
  <c r="BR42" i="265" s="1"/>
  <c r="BR74" i="288"/>
  <c r="BR94" i="280" l="1"/>
  <c r="BR95" i="280" s="1"/>
  <c r="BR97" i="280" l="1"/>
  <c r="BR98" i="280" s="1"/>
  <c r="BR100" i="280"/>
  <c r="BR101" i="280" s="1"/>
  <c r="BR44" i="265" l="1"/>
  <c r="BR141" i="280"/>
  <c r="BR126" i="280"/>
  <c r="BR115" i="280"/>
  <c r="BR117" i="280" s="1"/>
  <c r="BR118" i="280" l="1"/>
  <c r="BR45" i="265" s="1"/>
  <c r="BR122" i="280"/>
  <c r="BR123" i="280" s="1"/>
  <c r="BR142" i="280" s="1"/>
  <c r="BR127" i="280"/>
  <c r="BR128" i="280" s="1"/>
  <c r="BR131" i="280" s="1"/>
  <c r="BR133" i="280" s="1"/>
  <c r="BR143" i="280" l="1"/>
  <c r="BR144" i="280" s="1"/>
  <c r="BR134" i="280"/>
  <c r="BR46" i="265" s="1"/>
  <c r="BR47" i="265" l="1"/>
  <c r="BR50" i="265" s="1"/>
  <c r="BS140" i="280"/>
  <c r="BR72" i="265"/>
  <c r="BS110" i="280" l="1"/>
  <c r="BS111" i="280" s="1"/>
  <c r="BS132" i="280"/>
  <c r="BR46" i="286"/>
  <c r="BR57" i="286"/>
  <c r="BR58" i="286" s="1"/>
  <c r="BR61" i="286" s="1"/>
  <c r="BR62" i="286" s="1"/>
  <c r="BS121" i="280" l="1"/>
  <c r="BS116" i="280"/>
  <c r="BS112" i="280"/>
  <c r="BS18" i="265" s="1"/>
  <c r="BS36" i="282"/>
  <c r="BS38" i="282" s="1"/>
  <c r="BS44" i="282" s="1"/>
  <c r="BS45" i="282" s="1"/>
  <c r="BR63" i="286"/>
  <c r="BR14" i="288"/>
  <c r="BR16" i="288" s="1"/>
  <c r="BR19" i="288" s="1"/>
  <c r="BR47" i="286"/>
  <c r="BR48" i="286" s="1"/>
  <c r="BR30" i="288"/>
  <c r="BR32" i="288" s="1"/>
  <c r="BR36" i="286"/>
  <c r="BR37" i="286" s="1"/>
  <c r="BS45" i="286" l="1"/>
  <c r="BR63" i="265"/>
  <c r="BR65" i="265" s="1"/>
  <c r="BR67" i="265" s="1"/>
  <c r="BR81" i="265" s="1"/>
  <c r="BS34" i="286"/>
  <c r="BR75" i="265"/>
  <c r="BR76" i="265" s="1"/>
  <c r="BR82" i="265" s="1"/>
  <c r="BR24" i="265"/>
  <c r="BR52" i="265"/>
  <c r="BS19" i="265"/>
  <c r="BR39" i="288"/>
  <c r="BR40" i="288" s="1"/>
  <c r="BR43" i="288" s="1"/>
  <c r="BR60" i="288"/>
  <c r="BR62" i="288" s="1"/>
  <c r="BR65" i="288" s="1"/>
  <c r="BS47" i="282"/>
  <c r="BS48" i="282" s="1"/>
  <c r="BS50" i="282"/>
  <c r="BS51" i="282" s="1"/>
  <c r="BS76" i="282" s="1"/>
  <c r="BS57" i="282" l="1"/>
  <c r="BS53" i="282"/>
  <c r="BS55" i="282" s="1"/>
  <c r="BR53" i="265"/>
  <c r="BR83" i="265"/>
  <c r="BR84" i="265"/>
  <c r="BS67" i="282"/>
  <c r="BS11" i="282"/>
  <c r="BS12" i="282" s="1"/>
  <c r="BR25" i="265"/>
  <c r="BS52" i="286"/>
  <c r="BS56" i="286"/>
  <c r="BS93" i="280"/>
  <c r="BS13" i="282" l="1"/>
  <c r="BS21" i="265" s="1"/>
  <c r="BS87" i="282"/>
  <c r="BS58" i="282"/>
  <c r="BS59" i="282" s="1"/>
  <c r="BS62" i="282" s="1"/>
  <c r="BS63" i="282" s="1"/>
  <c r="BS77" i="282"/>
  <c r="BS78" i="282" s="1"/>
  <c r="BT75" i="282" s="1"/>
  <c r="BS66" i="282" l="1"/>
  <c r="BS64" i="282"/>
  <c r="BS32" i="265" s="1"/>
  <c r="BS88" i="282"/>
  <c r="BS89" i="282" s="1"/>
  <c r="BS22" i="265"/>
  <c r="BT54" i="282"/>
  <c r="BS33" i="265" l="1"/>
  <c r="BS73" i="265"/>
  <c r="BT86" i="282"/>
  <c r="BS53" i="286"/>
  <c r="BS54" i="286" s="1"/>
  <c r="BS60" i="286" s="1"/>
  <c r="BS35" i="286"/>
  <c r="BS11" i="280" l="1"/>
  <c r="BS13" i="280" s="1"/>
  <c r="BS37" i="265"/>
  <c r="BS42" i="265" s="1"/>
  <c r="BS74" i="288"/>
  <c r="BS94" i="280" l="1"/>
  <c r="BS95" i="280" s="1"/>
  <c r="BS97" i="280" l="1"/>
  <c r="BS98" i="280" s="1"/>
  <c r="BS100" i="280"/>
  <c r="BS101" i="280" s="1"/>
  <c r="BS141" i="280" l="1"/>
  <c r="BS44" i="265"/>
  <c r="BS126" i="280"/>
  <c r="BS115" i="280"/>
  <c r="BS117" i="280" s="1"/>
  <c r="BS127" i="280" l="1"/>
  <c r="BS128" i="280" s="1"/>
  <c r="BS131" i="280" s="1"/>
  <c r="BS133" i="280" s="1"/>
  <c r="BS122" i="280"/>
  <c r="BS123" i="280" s="1"/>
  <c r="BS142" i="280" s="1"/>
  <c r="BS118" i="280"/>
  <c r="BS45" i="265" s="1"/>
  <c r="BS134" i="280" l="1"/>
  <c r="BS46" i="265" s="1"/>
  <c r="BS143" i="280"/>
  <c r="BS144" i="280" s="1"/>
  <c r="BT140" i="280" l="1"/>
  <c r="BS72" i="265"/>
  <c r="BS47" i="265"/>
  <c r="BS50" i="265" s="1"/>
  <c r="BS57" i="286" l="1"/>
  <c r="BS58" i="286" s="1"/>
  <c r="BS61" i="286" s="1"/>
  <c r="BS62" i="286" s="1"/>
  <c r="BS46" i="286"/>
  <c r="BT132" i="280"/>
  <c r="BT110" i="280"/>
  <c r="BT111" i="280" s="1"/>
  <c r="BT121" i="280" l="1"/>
  <c r="BT112" i="280"/>
  <c r="BT18" i="265" s="1"/>
  <c r="BT36" i="282"/>
  <c r="BT38" i="282" s="1"/>
  <c r="BT44" i="282" s="1"/>
  <c r="BT45" i="282" s="1"/>
  <c r="BT116" i="280"/>
  <c r="BS63" i="286"/>
  <c r="BS30" i="288"/>
  <c r="BS32" i="288" s="1"/>
  <c r="BS47" i="286"/>
  <c r="BS48" i="286" s="1"/>
  <c r="BS14" i="288"/>
  <c r="BS16" i="288" s="1"/>
  <c r="BS19" i="288" s="1"/>
  <c r="BS36" i="286"/>
  <c r="BS37" i="286" s="1"/>
  <c r="BT45" i="286" l="1"/>
  <c r="BS63" i="265"/>
  <c r="BS65" i="265" s="1"/>
  <c r="BS67" i="265" s="1"/>
  <c r="BS81" i="265" s="1"/>
  <c r="BS75" i="265"/>
  <c r="BS76" i="265" s="1"/>
  <c r="BS82" i="265" s="1"/>
  <c r="BT34" i="286"/>
  <c r="BS39" i="288"/>
  <c r="BS40" i="288" s="1"/>
  <c r="BS43" i="288" s="1"/>
  <c r="BS60" i="288"/>
  <c r="BS62" i="288" s="1"/>
  <c r="BS65" i="288" s="1"/>
  <c r="BT19" i="265"/>
  <c r="Y18" i="277"/>
  <c r="Y19" i="277" s="1"/>
  <c r="BS52" i="265"/>
  <c r="BS24" i="265"/>
  <c r="BT47" i="282"/>
  <c r="BT48" i="282" s="1"/>
  <c r="BT50" i="282"/>
  <c r="BT51" i="282" s="1"/>
  <c r="BT76" i="282" s="1"/>
  <c r="BT52" i="286" l="1"/>
  <c r="BS83" i="265"/>
  <c r="BS84" i="265"/>
  <c r="BS25" i="265"/>
  <c r="BT53" i="282"/>
  <c r="BT55" i="282" s="1"/>
  <c r="BT57" i="282"/>
  <c r="BS53" i="265"/>
  <c r="BT11" i="282"/>
  <c r="BT12" i="282" s="1"/>
  <c r="BT67" i="282"/>
  <c r="BT56" i="286"/>
  <c r="BT93" i="280"/>
  <c r="BT77" i="282" l="1"/>
  <c r="BT78" i="282" s="1"/>
  <c r="BU75" i="282" s="1"/>
  <c r="BT58" i="282"/>
  <c r="BT59" i="282" s="1"/>
  <c r="BT62" i="282" s="1"/>
  <c r="BT63" i="282" s="1"/>
  <c r="BT13" i="282"/>
  <c r="BT21" i="265" s="1"/>
  <c r="BT87" i="282"/>
  <c r="BT64" i="282" l="1"/>
  <c r="BT32" i="265" s="1"/>
  <c r="BT66" i="282"/>
  <c r="BT88" i="282"/>
  <c r="BT89" i="282" s="1"/>
  <c r="Y21" i="277"/>
  <c r="Y22" i="277" s="1"/>
  <c r="BT22" i="265"/>
  <c r="BU54" i="282"/>
  <c r="BT53" i="286" l="1"/>
  <c r="BT54" i="286" s="1"/>
  <c r="BT60" i="286" s="1"/>
  <c r="BT35" i="286"/>
  <c r="BT33" i="265"/>
  <c r="Y32" i="277"/>
  <c r="Y33" i="277" s="1"/>
  <c r="Y37" i="277" s="1"/>
  <c r="Y41" i="277" s="1"/>
  <c r="BU86" i="282"/>
  <c r="BT73" i="265"/>
  <c r="Z73" i="277" s="1"/>
  <c r="BT11" i="280" l="1"/>
  <c r="BT13" i="280" s="1"/>
  <c r="BT74" i="288"/>
  <c r="BT37" i="265"/>
  <c r="BT42" i="265" s="1"/>
  <c r="BT94" i="280" l="1"/>
  <c r="BT95" i="280" s="1"/>
  <c r="BT97" i="280" l="1"/>
  <c r="BT98" i="280" s="1"/>
  <c r="BT100" i="280"/>
  <c r="BT101" i="280" s="1"/>
  <c r="BT141" i="280" l="1"/>
  <c r="BT44" i="265"/>
  <c r="BT126" i="280"/>
  <c r="BT115" i="280"/>
  <c r="BT117" i="280" s="1"/>
  <c r="BT127" i="280" l="1"/>
  <c r="BT128" i="280" s="1"/>
  <c r="BT131" i="280" s="1"/>
  <c r="BT133" i="280" s="1"/>
  <c r="BT118" i="280"/>
  <c r="BT45" i="265" s="1"/>
  <c r="BT122" i="280"/>
  <c r="BT123" i="280" s="1"/>
  <c r="BT142" i="280" s="1"/>
  <c r="Y43" i="277"/>
  <c r="BT143" i="280" l="1"/>
  <c r="BT144" i="280" s="1"/>
  <c r="BT134" i="280"/>
  <c r="BT46" i="265" s="1"/>
  <c r="Y44" i="277" s="1"/>
  <c r="BT47" i="265" l="1"/>
  <c r="BT50" i="265" s="1"/>
  <c r="BT57" i="286" s="1"/>
  <c r="BT58" i="286" s="1"/>
  <c r="BT61" i="286" s="1"/>
  <c r="BT62" i="286" s="1"/>
  <c r="BT72" i="265"/>
  <c r="BU140" i="280"/>
  <c r="BT46" i="286" l="1"/>
  <c r="BU132" i="280"/>
  <c r="BU110" i="280"/>
  <c r="BU111" i="280" s="1"/>
  <c r="BT36" i="286"/>
  <c r="BT37" i="286" s="1"/>
  <c r="BT63" i="286"/>
  <c r="BT14" i="288"/>
  <c r="BT16" i="288" s="1"/>
  <c r="BT19" i="288" s="1"/>
  <c r="BT30" i="288"/>
  <c r="BT32" i="288" s="1"/>
  <c r="BT47" i="286"/>
  <c r="Z72" i="277"/>
  <c r="BT48" i="286" l="1"/>
  <c r="BU45" i="286" s="1"/>
  <c r="BT39" i="288"/>
  <c r="BT40" i="288" s="1"/>
  <c r="BT43" i="288" s="1"/>
  <c r="BT60" i="288"/>
  <c r="BT62" i="288" s="1"/>
  <c r="BT65" i="288" s="1"/>
  <c r="BT24" i="265"/>
  <c r="BT52" i="265"/>
  <c r="BU112" i="280"/>
  <c r="BU18" i="265" s="1"/>
  <c r="BU116" i="280"/>
  <c r="BU121" i="280"/>
  <c r="BU36" i="282"/>
  <c r="BU38" i="282" s="1"/>
  <c r="BU44" i="282" s="1"/>
  <c r="BU45" i="282" s="1"/>
  <c r="BT75" i="265"/>
  <c r="BU34" i="286"/>
  <c r="BT63" i="265" l="1"/>
  <c r="BT65" i="265" s="1"/>
  <c r="BT67" i="265" s="1"/>
  <c r="BT81" i="265" s="1"/>
  <c r="BU47" i="282"/>
  <c r="BU48" i="282" s="1"/>
  <c r="BU50" i="282"/>
  <c r="BU51" i="282" s="1"/>
  <c r="BU76" i="282" s="1"/>
  <c r="Z75" i="277"/>
  <c r="Z76" i="277" s="1"/>
  <c r="Z82" i="277" s="1"/>
  <c r="BT76" i="265"/>
  <c r="BT82" i="265" s="1"/>
  <c r="BU19" i="265"/>
  <c r="Y24" i="277"/>
  <c r="Y25" i="277" s="1"/>
  <c r="BT25" i="265"/>
  <c r="Z63" i="277"/>
  <c r="Z65" i="277" s="1"/>
  <c r="Z67" i="277" s="1"/>
  <c r="Z81" i="277" s="1"/>
  <c r="BU52" i="286"/>
  <c r="Y51" i="277"/>
  <c r="BT53" i="265"/>
  <c r="BU56" i="286"/>
  <c r="BU93" i="280"/>
  <c r="Z84" i="277" l="1"/>
  <c r="Z83" i="277"/>
  <c r="BT83" i="265"/>
  <c r="BT84" i="265"/>
  <c r="BU67" i="282"/>
  <c r="BU11" i="282"/>
  <c r="BU12" i="282" s="1"/>
  <c r="BU57" i="282"/>
  <c r="BU53" i="282"/>
  <c r="BU55" i="282" s="1"/>
  <c r="BU58" i="282" l="1"/>
  <c r="BU59" i="282" s="1"/>
  <c r="BU62" i="282" s="1"/>
  <c r="BU63" i="282" s="1"/>
  <c r="BU77" i="282"/>
  <c r="BU78" i="282" s="1"/>
  <c r="BV75" i="282" s="1"/>
  <c r="BU13" i="282"/>
  <c r="BU21" i="265" s="1"/>
  <c r="BU87" i="282"/>
  <c r="BV54" i="282" l="1"/>
  <c r="BU22" i="265"/>
  <c r="BU64" i="282"/>
  <c r="BU32" i="265" s="1"/>
  <c r="BU88" i="282"/>
  <c r="BU89" i="282" s="1"/>
  <c r="BU66" i="282"/>
  <c r="BV86" i="282" l="1"/>
  <c r="BU73" i="265"/>
  <c r="BU33" i="265"/>
  <c r="BU35" i="286"/>
  <c r="BU53" i="286"/>
  <c r="BU54" i="286" s="1"/>
  <c r="BU60" i="286" s="1"/>
  <c r="BU11" i="280" l="1"/>
  <c r="BU13" i="280" s="1"/>
  <c r="BU74" i="288"/>
  <c r="BU37" i="265"/>
  <c r="BU42" i="265" s="1"/>
  <c r="BU94" i="280" l="1"/>
  <c r="BU95" i="280" s="1"/>
  <c r="BU97" i="280" l="1"/>
  <c r="BU98" i="280" s="1"/>
  <c r="BU100" i="280"/>
  <c r="BU101" i="280" s="1"/>
  <c r="BU44" i="265" l="1"/>
  <c r="BU141" i="280"/>
  <c r="BU126" i="280"/>
  <c r="BU115" i="280"/>
  <c r="BU117" i="280" s="1"/>
  <c r="BU118" i="280" l="1"/>
  <c r="BU45" i="265" s="1"/>
  <c r="BU127" i="280"/>
  <c r="BU128" i="280" s="1"/>
  <c r="BU131" i="280" s="1"/>
  <c r="BU133" i="280" s="1"/>
  <c r="BU122" i="280"/>
  <c r="BU123" i="280" s="1"/>
  <c r="BU142" i="280" s="1"/>
  <c r="BU134" i="280" l="1"/>
  <c r="BU46" i="265" s="1"/>
  <c r="BU143" i="280"/>
  <c r="BU144" i="280" s="1"/>
  <c r="BU72" i="265" l="1"/>
  <c r="BV140" i="280"/>
  <c r="BU47" i="265"/>
  <c r="BU50" i="265" s="1"/>
  <c r="BU46" i="286" l="1"/>
  <c r="BU57" i="286"/>
  <c r="BU58" i="286" s="1"/>
  <c r="BU61" i="286" s="1"/>
  <c r="BU62" i="286" s="1"/>
  <c r="BV110" i="280"/>
  <c r="BV111" i="280" s="1"/>
  <c r="BV132" i="280"/>
  <c r="BU30" i="288" l="1"/>
  <c r="BU32" i="288" s="1"/>
  <c r="BU47" i="286"/>
  <c r="BU48" i="286" s="1"/>
  <c r="BU14" i="288"/>
  <c r="BU16" i="288" s="1"/>
  <c r="BU19" i="288" s="1"/>
  <c r="BU63" i="286"/>
  <c r="BU36" i="286"/>
  <c r="BU37" i="286" s="1"/>
  <c r="BV121" i="280"/>
  <c r="BV112" i="280"/>
  <c r="BV18" i="265" s="1"/>
  <c r="BV116" i="280"/>
  <c r="BV36" i="282"/>
  <c r="BV38" i="282" s="1"/>
  <c r="BV44" i="282" s="1"/>
  <c r="BV45" i="282" s="1"/>
  <c r="BV19" i="265" l="1"/>
  <c r="BV34" i="286"/>
  <c r="BU75" i="265"/>
  <c r="BU76" i="265" s="1"/>
  <c r="BU82" i="265" s="1"/>
  <c r="BU63" i="265"/>
  <c r="BU65" i="265" s="1"/>
  <c r="BU67" i="265" s="1"/>
  <c r="BU81" i="265" s="1"/>
  <c r="BV45" i="286"/>
  <c r="BU24" i="265"/>
  <c r="BU52" i="265"/>
  <c r="BV50" i="282"/>
  <c r="BV51" i="282" s="1"/>
  <c r="BV76" i="282" s="1"/>
  <c r="BV47" i="282"/>
  <c r="BV48" i="282" s="1"/>
  <c r="BU60" i="288"/>
  <c r="BU62" i="288" s="1"/>
  <c r="BU65" i="288" s="1"/>
  <c r="BU39" i="288"/>
  <c r="BU40" i="288" s="1"/>
  <c r="BU43" i="288" s="1"/>
  <c r="BU25" i="265" l="1"/>
  <c r="BV56" i="286"/>
  <c r="BV93" i="280"/>
  <c r="BV57" i="282"/>
  <c r="BV53" i="282"/>
  <c r="BV55" i="282" s="1"/>
  <c r="BU53" i="265"/>
  <c r="BU84" i="265"/>
  <c r="BU83" i="265"/>
  <c r="BV52" i="286"/>
  <c r="BV11" i="282"/>
  <c r="BV12" i="282" s="1"/>
  <c r="BV67" i="282"/>
  <c r="BV58" i="282" l="1"/>
  <c r="BV59" i="282" s="1"/>
  <c r="BV62" i="282" s="1"/>
  <c r="BV63" i="282" s="1"/>
  <c r="BV77" i="282"/>
  <c r="BV78" i="282" s="1"/>
  <c r="BW75" i="282" s="1"/>
  <c r="BV87" i="282"/>
  <c r="BV13" i="282"/>
  <c r="BV21" i="265" s="1"/>
  <c r="BV22" i="265" l="1"/>
  <c r="BV64" i="282"/>
  <c r="BV32" i="265" s="1"/>
  <c r="BV88" i="282"/>
  <c r="BV89" i="282" s="1"/>
  <c r="BV66" i="282"/>
  <c r="BW54" i="282"/>
  <c r="BW86" i="282" l="1"/>
  <c r="BV73" i="265"/>
  <c r="BV33" i="265"/>
  <c r="BV53" i="286"/>
  <c r="BV54" i="286" s="1"/>
  <c r="BV60" i="286" s="1"/>
  <c r="BV35" i="286"/>
  <c r="BV11" i="280" l="1"/>
  <c r="BV13" i="280" s="1"/>
  <c r="BV37" i="265"/>
  <c r="BV42" i="265" s="1"/>
  <c r="BV74" i="288"/>
  <c r="BV94" i="280" l="1"/>
  <c r="BV95" i="280" s="1"/>
  <c r="BV97" i="280" l="1"/>
  <c r="BV98" i="280" s="1"/>
  <c r="BV100" i="280"/>
  <c r="BV101" i="280" s="1"/>
  <c r="BV126" i="280" l="1"/>
  <c r="BV115" i="280"/>
  <c r="BV117" i="280" s="1"/>
  <c r="BV141" i="280"/>
  <c r="BV44" i="265"/>
  <c r="BV127" i="280" l="1"/>
  <c r="BV128" i="280" s="1"/>
  <c r="BV131" i="280" s="1"/>
  <c r="BV133" i="280" s="1"/>
  <c r="BV118" i="280"/>
  <c r="BV45" i="265" s="1"/>
  <c r="BV122" i="280"/>
  <c r="BV123" i="280" s="1"/>
  <c r="BV142" i="280" s="1"/>
  <c r="BV143" i="280" l="1"/>
  <c r="BV144" i="280" s="1"/>
  <c r="BV134" i="280"/>
  <c r="BV46" i="265" s="1"/>
  <c r="BV47" i="265" s="1"/>
  <c r="BV50" i="265" s="1"/>
  <c r="BV46" i="286" l="1"/>
  <c r="BV57" i="286"/>
  <c r="BV58" i="286" s="1"/>
  <c r="BV61" i="286" s="1"/>
  <c r="BV62" i="286" s="1"/>
  <c r="BW140" i="280"/>
  <c r="BV72" i="265"/>
  <c r="BW110" i="280" l="1"/>
  <c r="BW111" i="280" s="1"/>
  <c r="BW132" i="280"/>
  <c r="BV63" i="286"/>
  <c r="BV47" i="286"/>
  <c r="BV36" i="286"/>
  <c r="BV37" i="286" s="1"/>
  <c r="BV30" i="288"/>
  <c r="BV32" i="288" s="1"/>
  <c r="BV14" i="288"/>
  <c r="BV16" i="288" s="1"/>
  <c r="BV19" i="288" s="1"/>
  <c r="BV48" i="286"/>
  <c r="BW34" i="286" l="1"/>
  <c r="BV75" i="265"/>
  <c r="BV76" i="265" s="1"/>
  <c r="BV82" i="265" s="1"/>
  <c r="BV52" i="265"/>
  <c r="BV24" i="265"/>
  <c r="BW116" i="280"/>
  <c r="BW112" i="280"/>
  <c r="BW18" i="265" s="1"/>
  <c r="BW121" i="280"/>
  <c r="BW36" i="282"/>
  <c r="BW38" i="282" s="1"/>
  <c r="BW44" i="282" s="1"/>
  <c r="BW45" i="282" s="1"/>
  <c r="BV63" i="265"/>
  <c r="BV65" i="265" s="1"/>
  <c r="BV67" i="265" s="1"/>
  <c r="BV81" i="265" s="1"/>
  <c r="BW45" i="286"/>
  <c r="BV60" i="288"/>
  <c r="BV62" i="288" s="1"/>
  <c r="BV65" i="288" s="1"/>
  <c r="BV39" i="288"/>
  <c r="BV40" i="288" s="1"/>
  <c r="BV43" i="288" s="1"/>
  <c r="BW56" i="286" l="1"/>
  <c r="BW93" i="280"/>
  <c r="BW50" i="282"/>
  <c r="BW51" i="282" s="1"/>
  <c r="BW76" i="282" s="1"/>
  <c r="BW47" i="282"/>
  <c r="BW48" i="282" s="1"/>
  <c r="BW19" i="265"/>
  <c r="BV25" i="265"/>
  <c r="BV84" i="265"/>
  <c r="BV83" i="265"/>
  <c r="BV53" i="265"/>
  <c r="BW52" i="286"/>
  <c r="BW67" i="282" l="1"/>
  <c r="BW11" i="282"/>
  <c r="BW12" i="282" s="1"/>
  <c r="BW57" i="282"/>
  <c r="BW53" i="282"/>
  <c r="BW55" i="282" s="1"/>
  <c r="BW58" i="282" l="1"/>
  <c r="BW59" i="282" s="1"/>
  <c r="BW62" i="282" s="1"/>
  <c r="BW63" i="282" s="1"/>
  <c r="BW77" i="282"/>
  <c r="BW78" i="282" s="1"/>
  <c r="BX75" i="282" s="1"/>
  <c r="BW13" i="282"/>
  <c r="BW21" i="265" s="1"/>
  <c r="BW87" i="282"/>
  <c r="BW22" i="265" l="1"/>
  <c r="BX54" i="282"/>
  <c r="BW66" i="282"/>
  <c r="BW64" i="282"/>
  <c r="BW32" i="265" s="1"/>
  <c r="BW88" i="282"/>
  <c r="BW89" i="282" s="1"/>
  <c r="BX86" i="282" l="1"/>
  <c r="BW73" i="265"/>
  <c r="BW33" i="265"/>
  <c r="BW53" i="286"/>
  <c r="BW54" i="286" s="1"/>
  <c r="BW60" i="286" s="1"/>
  <c r="BW35" i="286"/>
  <c r="BW11" i="280" l="1"/>
  <c r="BW13" i="280" s="1"/>
  <c r="BW74" i="288"/>
  <c r="BW37" i="265"/>
  <c r="BW42" i="265" s="1"/>
  <c r="BW94" i="280" l="1"/>
  <c r="BW95" i="280" s="1"/>
  <c r="BW100" i="280" l="1"/>
  <c r="BW101" i="280" s="1"/>
  <c r="BW97" i="280"/>
  <c r="BW98" i="280" s="1"/>
  <c r="BW126" i="280" l="1"/>
  <c r="BW115" i="280"/>
  <c r="BW117" i="280" s="1"/>
  <c r="BW44" i="265"/>
  <c r="BW141" i="280"/>
  <c r="BW118" i="280" l="1"/>
  <c r="BW45" i="265" s="1"/>
  <c r="BW122" i="280"/>
  <c r="BW123" i="280" s="1"/>
  <c r="BW142" i="280" s="1"/>
  <c r="BW127" i="280"/>
  <c r="BW128" i="280" s="1"/>
  <c r="BW131" i="280" s="1"/>
  <c r="BW133" i="280" s="1"/>
  <c r="BW134" i="280" l="1"/>
  <c r="BW46" i="265" s="1"/>
  <c r="BW143" i="280"/>
  <c r="BW144" i="280" s="1"/>
  <c r="BX140" i="280" l="1"/>
  <c r="BW72" i="265"/>
  <c r="BW47" i="265"/>
  <c r="BW50" i="265" s="1"/>
  <c r="BW46" i="286" l="1"/>
  <c r="BW57" i="286"/>
  <c r="BW58" i="286" s="1"/>
  <c r="BW61" i="286" s="1"/>
  <c r="BW62" i="286" s="1"/>
  <c r="BX110" i="280"/>
  <c r="BX111" i="280" s="1"/>
  <c r="BX132" i="280"/>
  <c r="BW36" i="286" l="1"/>
  <c r="BW37" i="286" s="1"/>
  <c r="BW47" i="286"/>
  <c r="BW30" i="288"/>
  <c r="BW32" i="288" s="1"/>
  <c r="BW63" i="286"/>
  <c r="BW14" i="288"/>
  <c r="BW16" i="288" s="1"/>
  <c r="BW19" i="288" s="1"/>
  <c r="BX36" i="282"/>
  <c r="BX38" i="282" s="1"/>
  <c r="BX44" i="282" s="1"/>
  <c r="BX45" i="282" s="1"/>
  <c r="BX112" i="280"/>
  <c r="BX18" i="265" s="1"/>
  <c r="BX121" i="280"/>
  <c r="BX116" i="280"/>
  <c r="BW48" i="286"/>
  <c r="BX45" i="286" l="1"/>
  <c r="BW63" i="265"/>
  <c r="BW65" i="265" s="1"/>
  <c r="BW67" i="265" s="1"/>
  <c r="BW81" i="265" s="1"/>
  <c r="BX50" i="282"/>
  <c r="BX51" i="282" s="1"/>
  <c r="BX76" i="282" s="1"/>
  <c r="BX47" i="282"/>
  <c r="BX48" i="282" s="1"/>
  <c r="BW52" i="265"/>
  <c r="BW24" i="265"/>
  <c r="BX19" i="265"/>
  <c r="Z18" i="277"/>
  <c r="Z19" i="277" s="1"/>
  <c r="BW60" i="288"/>
  <c r="BW62" i="288" s="1"/>
  <c r="BW65" i="288" s="1"/>
  <c r="BW39" i="288"/>
  <c r="BW40" i="288" s="1"/>
  <c r="BW43" i="288" s="1"/>
  <c r="BX34" i="286"/>
  <c r="BW75" i="265"/>
  <c r="BW76" i="265" s="1"/>
  <c r="BW82" i="265" s="1"/>
  <c r="BX52" i="286" l="1"/>
  <c r="BX67" i="282"/>
  <c r="BX11" i="282"/>
  <c r="BX12" i="282" s="1"/>
  <c r="BW53" i="265"/>
  <c r="BW84" i="265"/>
  <c r="BW83" i="265"/>
  <c r="BW25" i="265"/>
  <c r="BX57" i="282"/>
  <c r="BX53" i="282"/>
  <c r="BX55" i="282" s="1"/>
  <c r="BX56" i="286"/>
  <c r="BX93" i="280"/>
  <c r="BX58" i="282" l="1"/>
  <c r="BX59" i="282" s="1"/>
  <c r="BX62" i="282" s="1"/>
  <c r="BX63" i="282" s="1"/>
  <c r="BX77" i="282"/>
  <c r="BX78" i="282" s="1"/>
  <c r="BY75" i="282" s="1"/>
  <c r="BX87" i="282"/>
  <c r="BX13" i="282"/>
  <c r="BX21" i="265" s="1"/>
  <c r="BX64" i="282" l="1"/>
  <c r="BX32" i="265" s="1"/>
  <c r="BX66" i="282"/>
  <c r="BX88" i="282"/>
  <c r="Z21" i="277"/>
  <c r="Z22" i="277" s="1"/>
  <c r="BX22" i="265"/>
  <c r="BY54" i="282"/>
  <c r="BX89" i="282"/>
  <c r="BY86" i="282" l="1"/>
  <c r="BX73" i="265"/>
  <c r="AA73" i="277" s="1"/>
  <c r="BX53" i="286"/>
  <c r="BX54" i="286" s="1"/>
  <c r="BX60" i="286" s="1"/>
  <c r="BX35" i="286"/>
  <c r="BX33" i="265"/>
  <c r="Z32" i="277"/>
  <c r="Z33" i="277" s="1"/>
  <c r="Z37" i="277" s="1"/>
  <c r="Z41" i="277" s="1"/>
  <c r="BX11" i="280" l="1"/>
  <c r="BX13" i="280" s="1"/>
  <c r="BX37" i="265"/>
  <c r="BX42" i="265" s="1"/>
  <c r="BX74" i="288"/>
  <c r="BX94" i="280" l="1"/>
  <c r="BX95" i="280" s="1"/>
  <c r="BX97" i="280" l="1"/>
  <c r="BX98" i="280" s="1"/>
  <c r="BX100" i="280"/>
  <c r="BX101" i="280" s="1"/>
  <c r="BX44" i="265" l="1"/>
  <c r="BX141" i="280"/>
  <c r="BX115" i="280"/>
  <c r="BX117" i="280" s="1"/>
  <c r="BX126" i="280"/>
  <c r="BX127" i="280" l="1"/>
  <c r="BX128" i="280" s="1"/>
  <c r="BX131" i="280" s="1"/>
  <c r="BX133" i="280" s="1"/>
  <c r="BX118" i="280"/>
  <c r="BX45" i="265" s="1"/>
  <c r="BX122" i="280"/>
  <c r="BX123" i="280" s="1"/>
  <c r="BX142" i="280" s="1"/>
  <c r="Z43" i="277"/>
  <c r="BX134" i="280" l="1"/>
  <c r="BX46" i="265" s="1"/>
  <c r="BX47" i="265" s="1"/>
  <c r="BX50" i="265" s="1"/>
  <c r="BX143" i="280"/>
  <c r="BX144" i="280" s="1"/>
  <c r="BX72" i="265" l="1"/>
  <c r="BY140" i="280"/>
  <c r="BX57" i="286"/>
  <c r="BX58" i="286" s="1"/>
  <c r="BX61" i="286" s="1"/>
  <c r="BX62" i="286" s="1"/>
  <c r="BX46" i="286"/>
  <c r="BX47" i="286" l="1"/>
  <c r="BX48" i="286" s="1"/>
  <c r="BX14" i="288"/>
  <c r="BX16" i="288" s="1"/>
  <c r="BX19" i="288" s="1"/>
  <c r="BX63" i="286"/>
  <c r="BX30" i="288"/>
  <c r="BX32" i="288" s="1"/>
  <c r="BX36" i="286"/>
  <c r="BX37" i="286" s="1"/>
  <c r="BY132" i="280"/>
  <c r="BY110" i="280"/>
  <c r="BY111" i="280" s="1"/>
  <c r="AA72" i="277"/>
  <c r="BY121" i="280" l="1"/>
  <c r="BY116" i="280"/>
  <c r="BY112" i="280"/>
  <c r="BY18" i="265" s="1"/>
  <c r="BY36" i="282"/>
  <c r="BY38" i="282" s="1"/>
  <c r="BY44" i="282" s="1"/>
  <c r="BY45" i="282" s="1"/>
  <c r="BX39" i="288"/>
  <c r="BX40" i="288" s="1"/>
  <c r="BX43" i="288" s="1"/>
  <c r="BX60" i="288"/>
  <c r="BX62" i="288" s="1"/>
  <c r="BX65" i="288" s="1"/>
  <c r="BY45" i="286"/>
  <c r="BX63" i="265"/>
  <c r="BY34" i="286"/>
  <c r="BX75" i="265"/>
  <c r="BX24" i="265"/>
  <c r="BX52" i="265"/>
  <c r="Z51" i="277" l="1"/>
  <c r="BX53" i="265"/>
  <c r="AA75" i="277"/>
  <c r="AA76" i="277" s="1"/>
  <c r="AA82" i="277" s="1"/>
  <c r="BX76" i="265"/>
  <c r="BX82" i="265" s="1"/>
  <c r="AA63" i="277"/>
  <c r="AA65" i="277" s="1"/>
  <c r="AA67" i="277" s="1"/>
  <c r="AA81" i="277" s="1"/>
  <c r="BX65" i="265"/>
  <c r="BX67" i="265" s="1"/>
  <c r="BX81" i="265" s="1"/>
  <c r="BY47" i="282"/>
  <c r="BY48" i="282" s="1"/>
  <c r="BY50" i="282"/>
  <c r="BY51" i="282" s="1"/>
  <c r="BY76" i="282" s="1"/>
  <c r="Z24" i="277"/>
  <c r="Z25" i="277" s="1"/>
  <c r="BX25" i="265"/>
  <c r="BY52" i="286"/>
  <c r="BY56" i="286"/>
  <c r="BY93" i="280"/>
  <c r="BY19" i="265"/>
  <c r="BY57" i="282" l="1"/>
  <c r="BY53" i="282"/>
  <c r="BY55" i="282" s="1"/>
  <c r="BX83" i="265"/>
  <c r="BX84" i="265"/>
  <c r="BY67" i="282"/>
  <c r="BY11" i="282"/>
  <c r="BY12" i="282" s="1"/>
  <c r="AA83" i="277"/>
  <c r="AA84" i="277"/>
  <c r="BY13" i="282" l="1"/>
  <c r="BY21" i="265" s="1"/>
  <c r="BY87" i="282"/>
  <c r="BY77" i="282"/>
  <c r="BY78" i="282" s="1"/>
  <c r="BZ75" i="282" s="1"/>
  <c r="BY58" i="282"/>
  <c r="BY59" i="282" s="1"/>
  <c r="BY62" i="282" s="1"/>
  <c r="BY63" i="282" s="1"/>
  <c r="BY88" i="282" l="1"/>
  <c r="BY89" i="282" s="1"/>
  <c r="BY64" i="282"/>
  <c r="BY32" i="265" s="1"/>
  <c r="BY66" i="282"/>
  <c r="BZ54" i="282"/>
  <c r="BY22" i="265"/>
  <c r="BZ86" i="282" l="1"/>
  <c r="BY73" i="265"/>
  <c r="BY35" i="286"/>
  <c r="BY53" i="286"/>
  <c r="BY54" i="286" s="1"/>
  <c r="BY60" i="286" s="1"/>
  <c r="BY33" i="265"/>
  <c r="BY11" i="280" l="1"/>
  <c r="BY13" i="280" s="1"/>
  <c r="BY74" i="288"/>
  <c r="BY37" i="265"/>
  <c r="BY42" i="265" s="1"/>
  <c r="BY94" i="280" l="1"/>
  <c r="BY95" i="280" s="1"/>
  <c r="BY100" i="280" l="1"/>
  <c r="BY101" i="280" s="1"/>
  <c r="BY97" i="280"/>
  <c r="BY98" i="280" s="1"/>
  <c r="BY115" i="280" l="1"/>
  <c r="BY117" i="280" s="1"/>
  <c r="BY126" i="280"/>
  <c r="BY44" i="265"/>
  <c r="BY141" i="280"/>
  <c r="BY118" i="280" l="1"/>
  <c r="BY45" i="265" s="1"/>
  <c r="BY122" i="280"/>
  <c r="BY123" i="280" s="1"/>
  <c r="BY142" i="280" s="1"/>
  <c r="BY127" i="280"/>
  <c r="BY128" i="280" s="1"/>
  <c r="BY131" i="280" s="1"/>
  <c r="BY133" i="280" s="1"/>
  <c r="BY134" i="280" l="1"/>
  <c r="BY46" i="265" s="1"/>
  <c r="BY47" i="265" s="1"/>
  <c r="BY50" i="265" s="1"/>
  <c r="BY143" i="280"/>
  <c r="BY144" i="280" s="1"/>
  <c r="BY57" i="286" l="1"/>
  <c r="BY58" i="286" s="1"/>
  <c r="BY61" i="286" s="1"/>
  <c r="BY62" i="286" s="1"/>
  <c r="BY46" i="286"/>
  <c r="BZ140" i="280"/>
  <c r="BY72" i="265"/>
  <c r="BZ110" i="280" l="1"/>
  <c r="BZ111" i="280" s="1"/>
  <c r="BZ132" i="280"/>
  <c r="BY36" i="286"/>
  <c r="BY37" i="286" s="1"/>
  <c r="BY30" i="288"/>
  <c r="BY32" i="288" s="1"/>
  <c r="BY63" i="286"/>
  <c r="BY47" i="286"/>
  <c r="BY48" i="286" s="1"/>
  <c r="BY14" i="288"/>
  <c r="BY16" i="288" s="1"/>
  <c r="BY19" i="288" s="1"/>
  <c r="BZ45" i="286" l="1"/>
  <c r="BY63" i="265"/>
  <c r="BY65" i="265" s="1"/>
  <c r="BY67" i="265" s="1"/>
  <c r="BY81" i="265" s="1"/>
  <c r="BY24" i="265"/>
  <c r="BY52" i="265"/>
  <c r="BY75" i="265"/>
  <c r="BY76" i="265" s="1"/>
  <c r="BY82" i="265" s="1"/>
  <c r="BZ34" i="286"/>
  <c r="BY60" i="288"/>
  <c r="BY62" i="288" s="1"/>
  <c r="BY65" i="288" s="1"/>
  <c r="BY39" i="288"/>
  <c r="BY40" i="288" s="1"/>
  <c r="BY43" i="288" s="1"/>
  <c r="BZ112" i="280"/>
  <c r="BZ18" i="265" s="1"/>
  <c r="BZ116" i="280"/>
  <c r="BZ121" i="280"/>
  <c r="BZ36" i="282"/>
  <c r="BZ38" i="282" s="1"/>
  <c r="BZ44" i="282" s="1"/>
  <c r="BZ45" i="282" s="1"/>
  <c r="BZ50" i="282" l="1"/>
  <c r="BZ51" i="282" s="1"/>
  <c r="BZ76" i="282" s="1"/>
  <c r="BZ47" i="282"/>
  <c r="BZ48" i="282" s="1"/>
  <c r="BZ52" i="286"/>
  <c r="BY53" i="265"/>
  <c r="BY83" i="265"/>
  <c r="BY84" i="265"/>
  <c r="BZ19" i="265"/>
  <c r="BY25" i="265"/>
  <c r="BZ56" i="286"/>
  <c r="BZ93" i="280"/>
  <c r="BZ11" i="282" l="1"/>
  <c r="BZ12" i="282" s="1"/>
  <c r="BZ67" i="282"/>
  <c r="BZ57" i="282"/>
  <c r="BZ53" i="282"/>
  <c r="BZ55" i="282" s="1"/>
  <c r="BZ58" i="282" l="1"/>
  <c r="BZ59" i="282" s="1"/>
  <c r="BZ62" i="282" s="1"/>
  <c r="BZ63" i="282" s="1"/>
  <c r="BZ77" i="282"/>
  <c r="BZ78" i="282" s="1"/>
  <c r="CA75" i="282" s="1"/>
  <c r="BZ87" i="282"/>
  <c r="BZ13" i="282"/>
  <c r="BZ21" i="265" s="1"/>
  <c r="BZ22" i="265" l="1"/>
  <c r="CA54" i="282"/>
  <c r="BZ64" i="282"/>
  <c r="BZ32" i="265" s="1"/>
  <c r="BZ66" i="282"/>
  <c r="BZ88" i="282"/>
  <c r="BZ89" i="282" s="1"/>
  <c r="BZ33" i="265" l="1"/>
  <c r="BZ53" i="286"/>
  <c r="BZ54" i="286" s="1"/>
  <c r="BZ60" i="286" s="1"/>
  <c r="BZ35" i="286"/>
  <c r="CA86" i="282"/>
  <c r="BZ73" i="265"/>
  <c r="BZ11" i="280" l="1"/>
  <c r="BZ13" i="280" s="1"/>
  <c r="BZ37" i="265"/>
  <c r="BZ42" i="265" s="1"/>
  <c r="BZ74" i="288"/>
  <c r="BZ94" i="280" l="1"/>
  <c r="BZ95" i="280" s="1"/>
  <c r="BZ100" i="280" l="1"/>
  <c r="BZ101" i="280" s="1"/>
  <c r="BZ97" i="280"/>
  <c r="BZ98" i="280" s="1"/>
  <c r="BZ126" i="280" l="1"/>
  <c r="BZ115" i="280"/>
  <c r="BZ117" i="280" s="1"/>
  <c r="BZ44" i="265"/>
  <c r="BZ141" i="280"/>
  <c r="BZ122" i="280" l="1"/>
  <c r="BZ123" i="280" s="1"/>
  <c r="BZ142" i="280" s="1"/>
  <c r="BZ127" i="280"/>
  <c r="BZ128" i="280" s="1"/>
  <c r="BZ131" i="280" s="1"/>
  <c r="BZ133" i="280" s="1"/>
  <c r="BZ118" i="280"/>
  <c r="BZ45" i="265" s="1"/>
  <c r="BZ143" i="280" l="1"/>
  <c r="BZ144" i="280" s="1"/>
  <c r="BZ134" i="280"/>
  <c r="BZ46" i="265" s="1"/>
  <c r="BZ47" i="265" l="1"/>
  <c r="BZ50" i="265" s="1"/>
  <c r="BZ72" i="265"/>
  <c r="CA140" i="280"/>
  <c r="CA110" i="280" l="1"/>
  <c r="CA111" i="280" s="1"/>
  <c r="CA132" i="280"/>
  <c r="BZ46" i="286"/>
  <c r="BZ57" i="286"/>
  <c r="BZ58" i="286" s="1"/>
  <c r="BZ61" i="286" s="1"/>
  <c r="BZ62" i="286" s="1"/>
  <c r="CA112" i="280" l="1"/>
  <c r="CA18" i="265" s="1"/>
  <c r="CA116" i="280"/>
  <c r="CA121" i="280"/>
  <c r="CA36" i="282"/>
  <c r="CA38" i="282" s="1"/>
  <c r="CA44" i="282" s="1"/>
  <c r="CA45" i="282" s="1"/>
  <c r="BZ14" i="288"/>
  <c r="BZ16" i="288" s="1"/>
  <c r="BZ19" i="288" s="1"/>
  <c r="BZ63" i="286"/>
  <c r="BZ30" i="288"/>
  <c r="BZ32" i="288" s="1"/>
  <c r="BZ36" i="286"/>
  <c r="BZ37" i="286" s="1"/>
  <c r="BZ47" i="286"/>
  <c r="BZ48" i="286" s="1"/>
  <c r="BZ63" i="265" l="1"/>
  <c r="BZ65" i="265" s="1"/>
  <c r="BZ67" i="265" s="1"/>
  <c r="BZ81" i="265" s="1"/>
  <c r="CA45" i="286"/>
  <c r="BZ75" i="265"/>
  <c r="BZ76" i="265" s="1"/>
  <c r="BZ82" i="265" s="1"/>
  <c r="CA34" i="286"/>
  <c r="BZ39" i="288"/>
  <c r="BZ40" i="288" s="1"/>
  <c r="BZ43" i="288" s="1"/>
  <c r="BZ60" i="288"/>
  <c r="BZ62" i="288" s="1"/>
  <c r="BZ65" i="288" s="1"/>
  <c r="CA19" i="265"/>
  <c r="BZ24" i="265"/>
  <c r="BZ52" i="265"/>
  <c r="CA47" i="282"/>
  <c r="CA48" i="282" s="1"/>
  <c r="CA50" i="282"/>
  <c r="CA51" i="282" s="1"/>
  <c r="CA76" i="282" s="1"/>
  <c r="CA57" i="282" l="1"/>
  <c r="CA53" i="282"/>
  <c r="CA55" i="282" s="1"/>
  <c r="BZ25" i="265"/>
  <c r="CA67" i="282"/>
  <c r="CA11" i="282"/>
  <c r="CA12" i="282" s="1"/>
  <c r="CA52" i="286"/>
  <c r="CA56" i="286"/>
  <c r="CA93" i="280"/>
  <c r="BZ53" i="265"/>
  <c r="BZ83" i="265"/>
  <c r="BZ84" i="265"/>
  <c r="CA77" i="282" l="1"/>
  <c r="CA78" i="282" s="1"/>
  <c r="CB75" i="282" s="1"/>
  <c r="CA58" i="282"/>
  <c r="CA59" i="282" s="1"/>
  <c r="CA62" i="282" s="1"/>
  <c r="CA63" i="282" s="1"/>
  <c r="CA13" i="282"/>
  <c r="CA21" i="265" s="1"/>
  <c r="CA87" i="282"/>
  <c r="CA88" i="282" l="1"/>
  <c r="CA89" i="282" s="1"/>
  <c r="CA64" i="282"/>
  <c r="CA32" i="265" s="1"/>
  <c r="CA66" i="282"/>
  <c r="CA22" i="265"/>
  <c r="CB54" i="282"/>
  <c r="CA33" i="265" l="1"/>
  <c r="CA73" i="265"/>
  <c r="CB86" i="282"/>
  <c r="CA35" i="286"/>
  <c r="CA53" i="286"/>
  <c r="CA54" i="286" s="1"/>
  <c r="CA60" i="286" s="1"/>
  <c r="CA11" i="280" l="1"/>
  <c r="CA13" i="280" s="1"/>
  <c r="CA37" i="265"/>
  <c r="CA42" i="265" s="1"/>
  <c r="CA74" i="288"/>
  <c r="CA94" i="280" l="1"/>
  <c r="CA95" i="280" s="1"/>
  <c r="CA100" i="280" l="1"/>
  <c r="CA101" i="280" s="1"/>
  <c r="CA97" i="280"/>
  <c r="CA98" i="280" s="1"/>
  <c r="CA126" i="280" l="1"/>
  <c r="CA115" i="280"/>
  <c r="CA117" i="280" s="1"/>
  <c r="CA141" i="280"/>
  <c r="CA44" i="265"/>
  <c r="CA118" i="280" l="1"/>
  <c r="CA45" i="265" s="1"/>
  <c r="CA127" i="280"/>
  <c r="CA128" i="280" s="1"/>
  <c r="CA131" i="280" s="1"/>
  <c r="CA133" i="280" s="1"/>
  <c r="CA122" i="280"/>
  <c r="CA123" i="280" s="1"/>
  <c r="CA142" i="280" s="1"/>
  <c r="CA134" i="280" l="1"/>
  <c r="CA46" i="265" s="1"/>
  <c r="CA47" i="265" s="1"/>
  <c r="CA50" i="265" s="1"/>
  <c r="CA143" i="280"/>
  <c r="CA144" i="280" s="1"/>
  <c r="CA72" i="265" l="1"/>
  <c r="CB140" i="280"/>
  <c r="CA57" i="286"/>
  <c r="CA58" i="286" s="1"/>
  <c r="CA61" i="286" s="1"/>
  <c r="CA62" i="286" s="1"/>
  <c r="CA46" i="286"/>
  <c r="CA36" i="286" l="1"/>
  <c r="CA37" i="286" s="1"/>
  <c r="CA14" i="288"/>
  <c r="CA16" i="288" s="1"/>
  <c r="CA19" i="288" s="1"/>
  <c r="CA63" i="286"/>
  <c r="CA47" i="286"/>
  <c r="CA30" i="288"/>
  <c r="CA32" i="288" s="1"/>
  <c r="CB110" i="280"/>
  <c r="CB111" i="280" s="1"/>
  <c r="CB132" i="280"/>
  <c r="CA48" i="286"/>
  <c r="CB36" i="282" l="1"/>
  <c r="CB38" i="282" s="1"/>
  <c r="CB44" i="282" s="1"/>
  <c r="CB45" i="282" s="1"/>
  <c r="CB121" i="280"/>
  <c r="CB112" i="280"/>
  <c r="CB18" i="265" s="1"/>
  <c r="CB116" i="280"/>
  <c r="CA39" i="288"/>
  <c r="CA40" i="288" s="1"/>
  <c r="CA43" i="288" s="1"/>
  <c r="CA60" i="288"/>
  <c r="CA62" i="288" s="1"/>
  <c r="CA65" i="288" s="1"/>
  <c r="CA52" i="265"/>
  <c r="CA24" i="265"/>
  <c r="CA75" i="265"/>
  <c r="CA76" i="265" s="1"/>
  <c r="CA82" i="265" s="1"/>
  <c r="CB34" i="286"/>
  <c r="CB45" i="286"/>
  <c r="CA63" i="265"/>
  <c r="CA65" i="265" s="1"/>
  <c r="CA67" i="265" s="1"/>
  <c r="CA81" i="265" s="1"/>
  <c r="CB56" i="286" l="1"/>
  <c r="CB93" i="280"/>
  <c r="CB19" i="265"/>
  <c r="AA18" i="277"/>
  <c r="AA19" i="277" s="1"/>
  <c r="CA83" i="265"/>
  <c r="CA84" i="265"/>
  <c r="CB52" i="286"/>
  <c r="CA25" i="265"/>
  <c r="CA53" i="265"/>
  <c r="CB47" i="282"/>
  <c r="CB48" i="282" s="1"/>
  <c r="CB50" i="282"/>
  <c r="CB51" i="282" s="1"/>
  <c r="CB76" i="282" s="1"/>
  <c r="CB57" i="282" l="1"/>
  <c r="CB53" i="282"/>
  <c r="CB55" i="282" s="1"/>
  <c r="CB11" i="282"/>
  <c r="CB12" i="282" s="1"/>
  <c r="CB67" i="282"/>
  <c r="CB77" i="282" l="1"/>
  <c r="CB78" i="282" s="1"/>
  <c r="CC75" i="282" s="1"/>
  <c r="CB58" i="282"/>
  <c r="CB59" i="282" s="1"/>
  <c r="CB62" i="282" s="1"/>
  <c r="CB63" i="282" s="1"/>
  <c r="CB13" i="282"/>
  <c r="CB21" i="265" s="1"/>
  <c r="CB87" i="282"/>
  <c r="AA21" i="277" l="1"/>
  <c r="AA22" i="277" s="1"/>
  <c r="CB22" i="265"/>
  <c r="CB88" i="282"/>
  <c r="CB89" i="282" s="1"/>
  <c r="CB64" i="282"/>
  <c r="CB32" i="265" s="1"/>
  <c r="CB66" i="282"/>
  <c r="CC54" i="282"/>
  <c r="CB33" i="265" l="1"/>
  <c r="AA32" i="277"/>
  <c r="AA33" i="277" s="1"/>
  <c r="AA37" i="277" s="1"/>
  <c r="AA41" i="277" s="1"/>
  <c r="CB73" i="265"/>
  <c r="AB73" i="277" s="1"/>
  <c r="CC86" i="282"/>
  <c r="CB53" i="286"/>
  <c r="CB54" i="286" s="1"/>
  <c r="CB60" i="286" s="1"/>
  <c r="CB35" i="286"/>
  <c r="CB11" i="280" l="1"/>
  <c r="CB13" i="280" s="1"/>
  <c r="CB37" i="265"/>
  <c r="CB42" i="265" s="1"/>
  <c r="CB74" i="288"/>
  <c r="CB94" i="280" l="1"/>
  <c r="CB95" i="280" s="1"/>
  <c r="CB97" i="280" l="1"/>
  <c r="CB98" i="280" s="1"/>
  <c r="CB100" i="280"/>
  <c r="CB101" i="280" s="1"/>
  <c r="CB141" i="280" l="1"/>
  <c r="CB44" i="265"/>
  <c r="CB126" i="280"/>
  <c r="CB115" i="280"/>
  <c r="CB117" i="280" s="1"/>
  <c r="CB122" i="280" l="1"/>
  <c r="CB123" i="280" s="1"/>
  <c r="CB142" i="280" s="1"/>
  <c r="CB118" i="280"/>
  <c r="CB45" i="265" s="1"/>
  <c r="CB127" i="280"/>
  <c r="CB128" i="280" s="1"/>
  <c r="CB131" i="280" s="1"/>
  <c r="CB133" i="280" s="1"/>
  <c r="AA43" i="277"/>
  <c r="CB143" i="280" l="1"/>
  <c r="CB144" i="280" s="1"/>
  <c r="CB134" i="280"/>
  <c r="CB46" i="265" s="1"/>
  <c r="CB47" i="265" s="1"/>
  <c r="CB50" i="265" s="1"/>
  <c r="CC140" i="280" l="1"/>
  <c r="CB72" i="265"/>
  <c r="CB57" i="286"/>
  <c r="CB58" i="286" s="1"/>
  <c r="CB61" i="286" s="1"/>
  <c r="CB62" i="286" s="1"/>
  <c r="CB46" i="286"/>
  <c r="CB36" i="286" l="1"/>
  <c r="CB37" i="286" s="1"/>
  <c r="CB14" i="288"/>
  <c r="CB16" i="288" s="1"/>
  <c r="CB19" i="288" s="1"/>
  <c r="CB63" i="286"/>
  <c r="CB47" i="286"/>
  <c r="CB48" i="286" s="1"/>
  <c r="CB30" i="288"/>
  <c r="CB32" i="288" s="1"/>
  <c r="AB72" i="277"/>
  <c r="CC110" i="280"/>
  <c r="CC111" i="280" s="1"/>
  <c r="CC132" i="280"/>
  <c r="CC116" i="280" l="1"/>
  <c r="CC112" i="280"/>
  <c r="CC18" i="265" s="1"/>
  <c r="CC121" i="280"/>
  <c r="CC36" i="282"/>
  <c r="CC38" i="282" s="1"/>
  <c r="CC44" i="282" s="1"/>
  <c r="CC45" i="282" s="1"/>
  <c r="CC45" i="286"/>
  <c r="CB63" i="265"/>
  <c r="CB39" i="288"/>
  <c r="CB40" i="288" s="1"/>
  <c r="CB43" i="288" s="1"/>
  <c r="CB60" i="288"/>
  <c r="CB62" i="288" s="1"/>
  <c r="CB65" i="288" s="1"/>
  <c r="CB52" i="265"/>
  <c r="CB24" i="265"/>
  <c r="CB75" i="265"/>
  <c r="CC34" i="286"/>
  <c r="CC52" i="286" l="1"/>
  <c r="CB65" i="265"/>
  <c r="CB67" i="265" s="1"/>
  <c r="CB81" i="265" s="1"/>
  <c r="AB63" i="277"/>
  <c r="AB65" i="277" s="1"/>
  <c r="AB67" i="277" s="1"/>
  <c r="AB81" i="277" s="1"/>
  <c r="AB75" i="277"/>
  <c r="AB76" i="277" s="1"/>
  <c r="AB82" i="277" s="1"/>
  <c r="CB76" i="265"/>
  <c r="CB82" i="265" s="1"/>
  <c r="AA51" i="277"/>
  <c r="CB53" i="265"/>
  <c r="CC56" i="286"/>
  <c r="CC93" i="280"/>
  <c r="AA24" i="277"/>
  <c r="AA25" i="277" s="1"/>
  <c r="CB25" i="265"/>
  <c r="CC50" i="282"/>
  <c r="CC51" i="282" s="1"/>
  <c r="CC76" i="282" s="1"/>
  <c r="CC47" i="282"/>
  <c r="CC48" i="282" s="1"/>
  <c r="CC19" i="265"/>
  <c r="CC67" i="282" l="1"/>
  <c r="CC11" i="282"/>
  <c r="CC12" i="282" s="1"/>
  <c r="CC57" i="282"/>
  <c r="CC53" i="282"/>
  <c r="CC55" i="282" s="1"/>
  <c r="AB83" i="277"/>
  <c r="AB84" i="277"/>
  <c r="CB83" i="265"/>
  <c r="CB84" i="265"/>
  <c r="CC58" i="282" l="1"/>
  <c r="CC59" i="282" s="1"/>
  <c r="CC62" i="282" s="1"/>
  <c r="CC63" i="282" s="1"/>
  <c r="CC77" i="282"/>
  <c r="CC78" i="282" s="1"/>
  <c r="CD75" i="282" s="1"/>
  <c r="CC13" i="282"/>
  <c r="CC21" i="265" s="1"/>
  <c r="CC87" i="282"/>
  <c r="CC64" i="282" l="1"/>
  <c r="CC32" i="265" s="1"/>
  <c r="CC66" i="282"/>
  <c r="CC88" i="282"/>
  <c r="CC89" i="282" s="1"/>
  <c r="CD54" i="282"/>
  <c r="CC22" i="265"/>
  <c r="CD86" i="282" l="1"/>
  <c r="CC73" i="265"/>
  <c r="CC53" i="286"/>
  <c r="CC54" i="286" s="1"/>
  <c r="CC60" i="286" s="1"/>
  <c r="CC35" i="286"/>
  <c r="CC33" i="265"/>
  <c r="CC11" i="280" l="1"/>
  <c r="CC13" i="280" s="1"/>
  <c r="CC37" i="265"/>
  <c r="CC42" i="265" s="1"/>
  <c r="CC74" i="288"/>
  <c r="CC94" i="280" l="1"/>
  <c r="CC95" i="280" s="1"/>
  <c r="CC97" i="280" l="1"/>
  <c r="CC98" i="280" s="1"/>
  <c r="CC100" i="280"/>
  <c r="CC101" i="280" s="1"/>
  <c r="CC44" i="265" l="1"/>
  <c r="CC141" i="280"/>
  <c r="CC126" i="280"/>
  <c r="CC115" i="280"/>
  <c r="CC117" i="280" s="1"/>
  <c r="CC118" i="280" l="1"/>
  <c r="CC45" i="265" s="1"/>
  <c r="CC127" i="280"/>
  <c r="CC128" i="280" s="1"/>
  <c r="CC131" i="280" s="1"/>
  <c r="CC133" i="280" s="1"/>
  <c r="CC122" i="280"/>
  <c r="CC123" i="280" s="1"/>
  <c r="CC142" i="280" s="1"/>
  <c r="CC134" i="280" l="1"/>
  <c r="CC46" i="265" s="1"/>
  <c r="CC143" i="280"/>
  <c r="CC144" i="280" s="1"/>
  <c r="CC47" i="265" l="1"/>
  <c r="CC50" i="265" s="1"/>
  <c r="CD140" i="280"/>
  <c r="CC72" i="265"/>
  <c r="CD132" i="280" l="1"/>
  <c r="CD110" i="280"/>
  <c r="CD111" i="280" s="1"/>
  <c r="CC46" i="286"/>
  <c r="CC57" i="286"/>
  <c r="CC58" i="286" s="1"/>
  <c r="CC61" i="286" s="1"/>
  <c r="CC62" i="286" s="1"/>
  <c r="CC14" i="288" l="1"/>
  <c r="CC16" i="288" s="1"/>
  <c r="CC19" i="288" s="1"/>
  <c r="CC63" i="286"/>
  <c r="CC30" i="288"/>
  <c r="CC32" i="288" s="1"/>
  <c r="CC36" i="286"/>
  <c r="CC37" i="286" s="1"/>
  <c r="CC47" i="286"/>
  <c r="CC48" i="286" s="1"/>
  <c r="CD121" i="280"/>
  <c r="CD112" i="280"/>
  <c r="CD18" i="265" s="1"/>
  <c r="CD116" i="280"/>
  <c r="CD36" i="282"/>
  <c r="CD38" i="282" s="1"/>
  <c r="CD44" i="282" s="1"/>
  <c r="CD45" i="282" s="1"/>
  <c r="CD45" i="286" l="1"/>
  <c r="CC63" i="265"/>
  <c r="CC65" i="265" s="1"/>
  <c r="CC67" i="265" s="1"/>
  <c r="CC81" i="265" s="1"/>
  <c r="CD50" i="282"/>
  <c r="CD51" i="282" s="1"/>
  <c r="CD76" i="282" s="1"/>
  <c r="CD47" i="282"/>
  <c r="CD48" i="282" s="1"/>
  <c r="CC39" i="288"/>
  <c r="CC40" i="288" s="1"/>
  <c r="CC43" i="288" s="1"/>
  <c r="CC60" i="288"/>
  <c r="CC62" i="288" s="1"/>
  <c r="CC65" i="288" s="1"/>
  <c r="CC75" i="265"/>
  <c r="CC76" i="265" s="1"/>
  <c r="CC82" i="265" s="1"/>
  <c r="CD34" i="286"/>
  <c r="CC52" i="265"/>
  <c r="CC24" i="265"/>
  <c r="CD19" i="265"/>
  <c r="CC25" i="265" l="1"/>
  <c r="CD67" i="282"/>
  <c r="CD11" i="282"/>
  <c r="CD12" i="282" s="1"/>
  <c r="CC53" i="265"/>
  <c r="CD57" i="282"/>
  <c r="CD53" i="282"/>
  <c r="CD55" i="282" s="1"/>
  <c r="CC84" i="265"/>
  <c r="CC83" i="265"/>
  <c r="CD52" i="286"/>
  <c r="CD93" i="280"/>
  <c r="CD56" i="286"/>
  <c r="CD58" i="282" l="1"/>
  <c r="CD59" i="282" s="1"/>
  <c r="CD62" i="282" s="1"/>
  <c r="CD63" i="282" s="1"/>
  <c r="CD77" i="282"/>
  <c r="CD78" i="282" s="1"/>
  <c r="CE75" i="282" s="1"/>
  <c r="CD13" i="282"/>
  <c r="CD21" i="265" s="1"/>
  <c r="CD87" i="282"/>
  <c r="CD64" i="282" l="1"/>
  <c r="CD32" i="265" s="1"/>
  <c r="CD88" i="282"/>
  <c r="CD89" i="282" s="1"/>
  <c r="CD66" i="282"/>
  <c r="CE54" i="282"/>
  <c r="CD22" i="265"/>
  <c r="CD35" i="286" l="1"/>
  <c r="CD53" i="286"/>
  <c r="CD54" i="286" s="1"/>
  <c r="CD60" i="286" s="1"/>
  <c r="CD73" i="265"/>
  <c r="CE86" i="282"/>
  <c r="CD33" i="265"/>
  <c r="CD11" i="280" l="1"/>
  <c r="CD13" i="280" s="1"/>
  <c r="CD74" i="288"/>
  <c r="CD37" i="265"/>
  <c r="CD42" i="265" s="1"/>
  <c r="CD94" i="280" l="1"/>
  <c r="CD95" i="280" s="1"/>
  <c r="CD100" i="280" l="1"/>
  <c r="CD101" i="280" s="1"/>
  <c r="CD97" i="280"/>
  <c r="CD98" i="280" s="1"/>
  <c r="CD126" i="280" l="1"/>
  <c r="CD115" i="280"/>
  <c r="CD117" i="280" s="1"/>
  <c r="CD141" i="280"/>
  <c r="CD44" i="265"/>
  <c r="CD127" i="280" l="1"/>
  <c r="CD128" i="280" s="1"/>
  <c r="CD131" i="280" s="1"/>
  <c r="CD133" i="280" s="1"/>
  <c r="CD118" i="280"/>
  <c r="CD45" i="265" s="1"/>
  <c r="CD122" i="280"/>
  <c r="CD123" i="280" s="1"/>
  <c r="CD142" i="280" s="1"/>
  <c r="CD143" i="280" l="1"/>
  <c r="CD144" i="280" s="1"/>
  <c r="CD134" i="280"/>
  <c r="CD46" i="265" s="1"/>
  <c r="CD47" i="265" s="1"/>
  <c r="CD50" i="265" s="1"/>
  <c r="CD46" i="286" l="1"/>
  <c r="CD57" i="286"/>
  <c r="CD58" i="286" s="1"/>
  <c r="CD61" i="286" s="1"/>
  <c r="CD62" i="286" s="1"/>
  <c r="CE140" i="280"/>
  <c r="CD72" i="265"/>
  <c r="CE132" i="280" l="1"/>
  <c r="CE110" i="280"/>
  <c r="CE111" i="280" s="1"/>
  <c r="CD63" i="286"/>
  <c r="CD30" i="288"/>
  <c r="CD32" i="288" s="1"/>
  <c r="CD36" i="286"/>
  <c r="CD37" i="286" s="1"/>
  <c r="CD14" i="288"/>
  <c r="CD16" i="288" s="1"/>
  <c r="CD19" i="288" s="1"/>
  <c r="CD47" i="286"/>
  <c r="CD48" i="286" s="1"/>
  <c r="CE45" i="286" l="1"/>
  <c r="CD63" i="265"/>
  <c r="CD65" i="265" s="1"/>
  <c r="CD67" i="265" s="1"/>
  <c r="CD81" i="265" s="1"/>
  <c r="CD60" i="288"/>
  <c r="CD62" i="288" s="1"/>
  <c r="CD65" i="288" s="1"/>
  <c r="CD39" i="288"/>
  <c r="CD40" i="288" s="1"/>
  <c r="CD43" i="288" s="1"/>
  <c r="CE112" i="280"/>
  <c r="CE18" i="265" s="1"/>
  <c r="CE121" i="280"/>
  <c r="CE36" i="282"/>
  <c r="CE38" i="282" s="1"/>
  <c r="CE44" i="282" s="1"/>
  <c r="CE45" i="282" s="1"/>
  <c r="CE116" i="280"/>
  <c r="CE34" i="286"/>
  <c r="CD75" i="265"/>
  <c r="CD76" i="265" s="1"/>
  <c r="CD82" i="265" s="1"/>
  <c r="CD52" i="265"/>
  <c r="CD24" i="265"/>
  <c r="CD53" i="265" l="1"/>
  <c r="CE52" i="286"/>
  <c r="CD25" i="265"/>
  <c r="CD83" i="265"/>
  <c r="CD84" i="265"/>
  <c r="CE50" i="282"/>
  <c r="CE51" i="282" s="1"/>
  <c r="CE76" i="282" s="1"/>
  <c r="CE47" i="282"/>
  <c r="CE48" i="282" s="1"/>
  <c r="CE19" i="265"/>
  <c r="CE56" i="286"/>
  <c r="CE93" i="280"/>
  <c r="CE67" i="282" l="1"/>
  <c r="CE11" i="282"/>
  <c r="CE12" i="282" s="1"/>
  <c r="CE57" i="282"/>
  <c r="CE53" i="282"/>
  <c r="CE55" i="282" s="1"/>
  <c r="CE58" i="282" l="1"/>
  <c r="CE59" i="282" s="1"/>
  <c r="CE62" i="282" s="1"/>
  <c r="CE63" i="282" s="1"/>
  <c r="CE77" i="282"/>
  <c r="CE78" i="282" s="1"/>
  <c r="CF75" i="282" s="1"/>
  <c r="CE87" i="282"/>
  <c r="CE13" i="282"/>
  <c r="CE21" i="265" s="1"/>
  <c r="CE22" i="265" l="1"/>
  <c r="CE64" i="282"/>
  <c r="CE32" i="265" s="1"/>
  <c r="CE88" i="282"/>
  <c r="CE89" i="282" s="1"/>
  <c r="CE66" i="282"/>
  <c r="CF54" i="282"/>
  <c r="CE33" i="265" l="1"/>
  <c r="CF86" i="282"/>
  <c r="CE73" i="265"/>
  <c r="CE35" i="286"/>
  <c r="CE53" i="286"/>
  <c r="CE54" i="286" s="1"/>
  <c r="CE60" i="286" s="1"/>
  <c r="CE11" i="280" l="1"/>
  <c r="CE13" i="280" s="1"/>
  <c r="CE74" i="288"/>
  <c r="CE37" i="265"/>
  <c r="CE42" i="265" s="1"/>
  <c r="CE94" i="280" l="1"/>
  <c r="CE95" i="280" s="1"/>
  <c r="CE97" i="280" l="1"/>
  <c r="CE98" i="280" s="1"/>
  <c r="CE100" i="280"/>
  <c r="CE101" i="280" s="1"/>
  <c r="CE115" i="280" l="1"/>
  <c r="CE117" i="280" s="1"/>
  <c r="CE126" i="280"/>
  <c r="CE44" i="265"/>
  <c r="CE141" i="280"/>
  <c r="CE122" i="280" l="1"/>
  <c r="CE123" i="280" s="1"/>
  <c r="CE142" i="280" s="1"/>
  <c r="CE118" i="280"/>
  <c r="CE45" i="265" s="1"/>
  <c r="CE127" i="280"/>
  <c r="CE128" i="280" s="1"/>
  <c r="CE131" i="280" s="1"/>
  <c r="CE133" i="280" s="1"/>
  <c r="CE134" i="280" l="1"/>
  <c r="CE46" i="265" s="1"/>
  <c r="CE47" i="265" s="1"/>
  <c r="CE50" i="265" s="1"/>
  <c r="CE143" i="280"/>
  <c r="CE144" i="280" s="1"/>
  <c r="CE57" i="286" l="1"/>
  <c r="CE58" i="286" s="1"/>
  <c r="CE61" i="286" s="1"/>
  <c r="CE62" i="286" s="1"/>
  <c r="CE46" i="286"/>
  <c r="CE72" i="265"/>
  <c r="CF140" i="280"/>
  <c r="CF110" i="280" l="1"/>
  <c r="CF111" i="280" s="1"/>
  <c r="CF132" i="280"/>
  <c r="CE14" i="288"/>
  <c r="CE16" i="288" s="1"/>
  <c r="CE19" i="288" s="1"/>
  <c r="CE30" i="288"/>
  <c r="CE32" i="288" s="1"/>
  <c r="CE63" i="286"/>
  <c r="CE47" i="286"/>
  <c r="CE48" i="286" s="1"/>
  <c r="CE36" i="286"/>
  <c r="CE37" i="286" s="1"/>
  <c r="CE63" i="265" l="1"/>
  <c r="CE65" i="265" s="1"/>
  <c r="CE67" i="265" s="1"/>
  <c r="CE81" i="265" s="1"/>
  <c r="CF45" i="286"/>
  <c r="CF112" i="280"/>
  <c r="CF18" i="265" s="1"/>
  <c r="CF36" i="282"/>
  <c r="CF38" i="282" s="1"/>
  <c r="CF44" i="282" s="1"/>
  <c r="CF45" i="282" s="1"/>
  <c r="CF121" i="280"/>
  <c r="CF116" i="280"/>
  <c r="CE75" i="265"/>
  <c r="CE76" i="265" s="1"/>
  <c r="CE82" i="265" s="1"/>
  <c r="CF34" i="286"/>
  <c r="CE24" i="265"/>
  <c r="CE52" i="265"/>
  <c r="CE39" i="288"/>
  <c r="CE40" i="288" s="1"/>
  <c r="CE43" i="288" s="1"/>
  <c r="CE60" i="288"/>
  <c r="CE62" i="288" s="1"/>
  <c r="CE65" i="288" s="1"/>
  <c r="CE25" i="265" l="1"/>
  <c r="CE53" i="265"/>
  <c r="CF52" i="286"/>
  <c r="CF50" i="282"/>
  <c r="CF51" i="282" s="1"/>
  <c r="CF76" i="282" s="1"/>
  <c r="CF47" i="282"/>
  <c r="CF48" i="282" s="1"/>
  <c r="CF93" i="280"/>
  <c r="CF56" i="286"/>
  <c r="CF19" i="265"/>
  <c r="AB18" i="277"/>
  <c r="AB19" i="277" s="1"/>
  <c r="CE83" i="265"/>
  <c r="CE84" i="265"/>
  <c r="CF53" i="282" l="1"/>
  <c r="CF55" i="282" s="1"/>
  <c r="CF57" i="282"/>
  <c r="CF67" i="282"/>
  <c r="CF11" i="282"/>
  <c r="CF12" i="282" s="1"/>
  <c r="CF13" i="282" l="1"/>
  <c r="CF21" i="265" s="1"/>
  <c r="CF87" i="282"/>
  <c r="CF77" i="282"/>
  <c r="CF78" i="282" s="1"/>
  <c r="CG75" i="282" s="1"/>
  <c r="CF58" i="282"/>
  <c r="CF59" i="282" s="1"/>
  <c r="CF62" i="282" s="1"/>
  <c r="CF63" i="282" s="1"/>
  <c r="CF64" i="282" l="1"/>
  <c r="CF32" i="265" s="1"/>
  <c r="CF88" i="282"/>
  <c r="CF89" i="282" s="1"/>
  <c r="CF66" i="282"/>
  <c r="CG54" i="282"/>
  <c r="AB21" i="277"/>
  <c r="AB22" i="277" s="1"/>
  <c r="CF22" i="265"/>
  <c r="CF53" i="286" l="1"/>
  <c r="CF54" i="286" s="1"/>
  <c r="CF60" i="286" s="1"/>
  <c r="CF35" i="286"/>
  <c r="CF73" i="265"/>
  <c r="AC73" i="277" s="1"/>
  <c r="CG86" i="282"/>
  <c r="CF33" i="265"/>
  <c r="AB32" i="277"/>
  <c r="AB33" i="277" s="1"/>
  <c r="AB37" i="277" s="1"/>
  <c r="AB41" i="277" s="1"/>
  <c r="CF11" i="280" l="1"/>
  <c r="CF13" i="280" s="1"/>
  <c r="CF37" i="265"/>
  <c r="CF42" i="265" s="1"/>
  <c r="CF74" i="288"/>
  <c r="CF94" i="280" l="1"/>
  <c r="CF95" i="280" s="1"/>
  <c r="CF97" i="280" l="1"/>
  <c r="CF98" i="280" s="1"/>
  <c r="CF100" i="280"/>
  <c r="CF101" i="280" s="1"/>
  <c r="CF44" i="265" l="1"/>
  <c r="CF141" i="280"/>
  <c r="CF126" i="280"/>
  <c r="CF115" i="280"/>
  <c r="CF117" i="280" s="1"/>
  <c r="CF127" i="280" l="1"/>
  <c r="CF128" i="280" s="1"/>
  <c r="CF131" i="280" s="1"/>
  <c r="CF133" i="280" s="1"/>
  <c r="CF118" i="280"/>
  <c r="CF45" i="265" s="1"/>
  <c r="CF122" i="280"/>
  <c r="CF123" i="280" s="1"/>
  <c r="CF142" i="280" s="1"/>
  <c r="AB43" i="277"/>
  <c r="CF143" i="280" l="1"/>
  <c r="CF144" i="280" s="1"/>
  <c r="CF134" i="280"/>
  <c r="CF46" i="265" s="1"/>
  <c r="CF47" i="265" s="1"/>
  <c r="CF50" i="265" s="1"/>
  <c r="CF72" i="265" l="1"/>
  <c r="CG140" i="280"/>
  <c r="CF46" i="286"/>
  <c r="CF57" i="286"/>
  <c r="CF58" i="286" s="1"/>
  <c r="CF61" i="286" s="1"/>
  <c r="CF62" i="286" s="1"/>
  <c r="CG110" i="280" l="1"/>
  <c r="CG111" i="280" s="1"/>
  <c r="CG132" i="280"/>
  <c r="CF47" i="286"/>
  <c r="CF48" i="286" s="1"/>
  <c r="CF14" i="288"/>
  <c r="CF16" i="288" s="1"/>
  <c r="CF19" i="288" s="1"/>
  <c r="CF63" i="286"/>
  <c r="CF36" i="286"/>
  <c r="CF37" i="286" s="1"/>
  <c r="CF30" i="288"/>
  <c r="CF32" i="288" s="1"/>
  <c r="AC72" i="277"/>
  <c r="CF60" i="288" l="1"/>
  <c r="CF62" i="288" s="1"/>
  <c r="CF65" i="288" s="1"/>
  <c r="CF39" i="288"/>
  <c r="CF40" i="288" s="1"/>
  <c r="CF43" i="288" s="1"/>
  <c r="CF24" i="265"/>
  <c r="CF52" i="265"/>
  <c r="CG116" i="280"/>
  <c r="CG112" i="280"/>
  <c r="CG18" i="265" s="1"/>
  <c r="CG121" i="280"/>
  <c r="CG36" i="282"/>
  <c r="CG38" i="282" s="1"/>
  <c r="CG44" i="282" s="1"/>
  <c r="CG45" i="282" s="1"/>
  <c r="CG45" i="286"/>
  <c r="CF63" i="265"/>
  <c r="CF75" i="265"/>
  <c r="CG34" i="286"/>
  <c r="AC75" i="277" l="1"/>
  <c r="AC76" i="277" s="1"/>
  <c r="AC82" i="277" s="1"/>
  <c r="CF76" i="265"/>
  <c r="CF82" i="265" s="1"/>
  <c r="CG56" i="286"/>
  <c r="CG93" i="280"/>
  <c r="AB24" i="277"/>
  <c r="AB25" i="277" s="1"/>
  <c r="CF25" i="265"/>
  <c r="CG52" i="286"/>
  <c r="CF65" i="265"/>
  <c r="CF67" i="265" s="1"/>
  <c r="CF81" i="265" s="1"/>
  <c r="AC63" i="277"/>
  <c r="AC65" i="277" s="1"/>
  <c r="AC67" i="277" s="1"/>
  <c r="AC81" i="277" s="1"/>
  <c r="CG50" i="282"/>
  <c r="CG51" i="282" s="1"/>
  <c r="CG76" i="282" s="1"/>
  <c r="CG47" i="282"/>
  <c r="CG48" i="282" s="1"/>
  <c r="CG19" i="265"/>
  <c r="AB51" i="277"/>
  <c r="CF53" i="265"/>
  <c r="CG11" i="282" l="1"/>
  <c r="CG12" i="282" s="1"/>
  <c r="CG67" i="282"/>
  <c r="CG57" i="282"/>
  <c r="CG53" i="282"/>
  <c r="CG55" i="282" s="1"/>
  <c r="AC83" i="277"/>
  <c r="AC84" i="277"/>
  <c r="CF84" i="265"/>
  <c r="CF83" i="265"/>
  <c r="CG58" i="282" l="1"/>
  <c r="CG59" i="282" s="1"/>
  <c r="CG62" i="282" s="1"/>
  <c r="CG63" i="282" s="1"/>
  <c r="CG77" i="282"/>
  <c r="CG78" i="282" s="1"/>
  <c r="CH75" i="282" s="1"/>
  <c r="CG13" i="282"/>
  <c r="CG21" i="265" s="1"/>
  <c r="CG87" i="282"/>
  <c r="CG64" i="282" l="1"/>
  <c r="CG32" i="265" s="1"/>
  <c r="CG66" i="282"/>
  <c r="CG88" i="282"/>
  <c r="CG89" i="282" s="1"/>
  <c r="CG22" i="265"/>
  <c r="CH54" i="282"/>
  <c r="CG53" i="286" l="1"/>
  <c r="CG54" i="286" s="1"/>
  <c r="CG60" i="286" s="1"/>
  <c r="CG35" i="286"/>
  <c r="CG33" i="265"/>
  <c r="CH86" i="282"/>
  <c r="CG73" i="265"/>
  <c r="CG11" i="280" l="1"/>
  <c r="CG13" i="280" s="1"/>
  <c r="CG74" i="288"/>
  <c r="CG37" i="265"/>
  <c r="CG42" i="265" s="1"/>
  <c r="CG94" i="280" l="1"/>
  <c r="CG95" i="280" s="1"/>
  <c r="CG97" i="280" l="1"/>
  <c r="CG98" i="280" s="1"/>
  <c r="CG100" i="280"/>
  <c r="CG101" i="280" s="1"/>
  <c r="CG44" i="265" l="1"/>
  <c r="CG141" i="280"/>
  <c r="CG115" i="280"/>
  <c r="CG117" i="280" s="1"/>
  <c r="CG126" i="280"/>
  <c r="CG118" i="280" l="1"/>
  <c r="CG45" i="265" s="1"/>
  <c r="CG122" i="280"/>
  <c r="CG123" i="280" s="1"/>
  <c r="CG142" i="280" s="1"/>
  <c r="CG127" i="280"/>
  <c r="CG128" i="280" s="1"/>
  <c r="CG131" i="280" s="1"/>
  <c r="CG133" i="280" s="1"/>
  <c r="CG134" i="280" l="1"/>
  <c r="CG46" i="265" s="1"/>
  <c r="CG143" i="280"/>
  <c r="CG144" i="280" s="1"/>
  <c r="CG47" i="265" l="1"/>
  <c r="CG50" i="265" s="1"/>
  <c r="CG72" i="265"/>
  <c r="CH140" i="280"/>
  <c r="CH132" i="280" l="1"/>
  <c r="CH110" i="280"/>
  <c r="CH111" i="280" s="1"/>
  <c r="CG46" i="286"/>
  <c r="CG57" i="286"/>
  <c r="CG58" i="286" s="1"/>
  <c r="CG61" i="286" s="1"/>
  <c r="CG62" i="286" s="1"/>
  <c r="CG14" i="288" l="1"/>
  <c r="CG16" i="288" s="1"/>
  <c r="CG19" i="288" s="1"/>
  <c r="CG47" i="286"/>
  <c r="CG63" i="286"/>
  <c r="CG30" i="288"/>
  <c r="CG32" i="288" s="1"/>
  <c r="CG36" i="286"/>
  <c r="CG37" i="286" s="1"/>
  <c r="CG48" i="286"/>
  <c r="CH121" i="280"/>
  <c r="CH116" i="280"/>
  <c r="CH112" i="280"/>
  <c r="CH18" i="265" s="1"/>
  <c r="CH36" i="282"/>
  <c r="CH38" i="282" s="1"/>
  <c r="CH44" i="282" s="1"/>
  <c r="CH45" i="282" s="1"/>
  <c r="CH47" i="282" l="1"/>
  <c r="CH48" i="282" s="1"/>
  <c r="CH50" i="282"/>
  <c r="CH51" i="282" s="1"/>
  <c r="CH76" i="282" s="1"/>
  <c r="CH45" i="286"/>
  <c r="CG63" i="265"/>
  <c r="CG65" i="265" s="1"/>
  <c r="CG67" i="265" s="1"/>
  <c r="CG81" i="265" s="1"/>
  <c r="CG60" i="288"/>
  <c r="CG62" i="288" s="1"/>
  <c r="CG65" i="288" s="1"/>
  <c r="CG39" i="288"/>
  <c r="CG40" i="288" s="1"/>
  <c r="CG43" i="288" s="1"/>
  <c r="CH19" i="265"/>
  <c r="CG75" i="265"/>
  <c r="CG76" i="265" s="1"/>
  <c r="CG82" i="265" s="1"/>
  <c r="CH34" i="286"/>
  <c r="CG24" i="265"/>
  <c r="CG52" i="265"/>
  <c r="CG25" i="265" l="1"/>
  <c r="CH11" i="282"/>
  <c r="CH12" i="282" s="1"/>
  <c r="CH67" i="282"/>
  <c r="CH56" i="286"/>
  <c r="CH93" i="280"/>
  <c r="CH57" i="282"/>
  <c r="CH53" i="282"/>
  <c r="CH55" i="282" s="1"/>
  <c r="CG53" i="265"/>
  <c r="CH52" i="286"/>
  <c r="CG83" i="265"/>
  <c r="CG84" i="265"/>
  <c r="CH58" i="282" l="1"/>
  <c r="CH59" i="282" s="1"/>
  <c r="CH62" i="282" s="1"/>
  <c r="CH63" i="282" s="1"/>
  <c r="CH77" i="282"/>
  <c r="CH78" i="282" s="1"/>
  <c r="CI75" i="282" s="1"/>
  <c r="CH87" i="282"/>
  <c r="CH13" i="282"/>
  <c r="CH21" i="265" s="1"/>
  <c r="CI54" i="282" l="1"/>
  <c r="CH88" i="282"/>
  <c r="CH64" i="282"/>
  <c r="CH32" i="265" s="1"/>
  <c r="CH66" i="282"/>
  <c r="CH22" i="265"/>
  <c r="CH89" i="282"/>
  <c r="CH73" i="265" l="1"/>
  <c r="CI86" i="282"/>
  <c r="CH33" i="265"/>
  <c r="CH53" i="286"/>
  <c r="CH54" i="286" s="1"/>
  <c r="CH60" i="286" s="1"/>
  <c r="CH35" i="286"/>
  <c r="CH11" i="280" l="1"/>
  <c r="CH13" i="280" s="1"/>
  <c r="CH37" i="265"/>
  <c r="CH42" i="265" s="1"/>
  <c r="CH74" i="288"/>
  <c r="CH94" i="280" l="1"/>
  <c r="CH95" i="280" s="1"/>
  <c r="CH97" i="280" l="1"/>
  <c r="CH98" i="280" s="1"/>
  <c r="CH100" i="280"/>
  <c r="CH101" i="280" s="1"/>
  <c r="CH126" i="280" l="1"/>
  <c r="CH115" i="280"/>
  <c r="CH117" i="280" s="1"/>
  <c r="CH141" i="280"/>
  <c r="CH44" i="265"/>
  <c r="CH122" i="280" l="1"/>
  <c r="CH123" i="280" s="1"/>
  <c r="CH142" i="280" s="1"/>
  <c r="CH118" i="280"/>
  <c r="CH45" i="265" s="1"/>
  <c r="CH127" i="280"/>
  <c r="CH128" i="280" s="1"/>
  <c r="CH131" i="280" s="1"/>
  <c r="CH133" i="280" s="1"/>
  <c r="CH134" i="280" l="1"/>
  <c r="CH46" i="265" s="1"/>
  <c r="CH143" i="280"/>
  <c r="CH144" i="280" s="1"/>
  <c r="CI140" i="280" l="1"/>
  <c r="CH72" i="265"/>
  <c r="CH47" i="265"/>
  <c r="CH50" i="265" s="1"/>
  <c r="CH46" i="286" l="1"/>
  <c r="CH57" i="286"/>
  <c r="CH58" i="286" s="1"/>
  <c r="CH61" i="286" s="1"/>
  <c r="CH62" i="286" s="1"/>
  <c r="CI132" i="280"/>
  <c r="CI110" i="280"/>
  <c r="CI111" i="280" s="1"/>
  <c r="CH30" i="288" l="1"/>
  <c r="CH32" i="288" s="1"/>
  <c r="CH47" i="286"/>
  <c r="CH36" i="286"/>
  <c r="CH37" i="286" s="1"/>
  <c r="CH63" i="286"/>
  <c r="CH14" i="288"/>
  <c r="CH16" i="288" s="1"/>
  <c r="CH19" i="288" s="1"/>
  <c r="CI121" i="280"/>
  <c r="CI112" i="280"/>
  <c r="CI18" i="265" s="1"/>
  <c r="CI36" i="282"/>
  <c r="CI38" i="282" s="1"/>
  <c r="CI44" i="282" s="1"/>
  <c r="CI45" i="282" s="1"/>
  <c r="CI116" i="280"/>
  <c r="CH48" i="286"/>
  <c r="CI19" i="265" l="1"/>
  <c r="CI45" i="286"/>
  <c r="CH63" i="265"/>
  <c r="CH65" i="265" s="1"/>
  <c r="CH67" i="265" s="1"/>
  <c r="CH81" i="265" s="1"/>
  <c r="CI47" i="282"/>
  <c r="CI48" i="282" s="1"/>
  <c r="CI50" i="282"/>
  <c r="CI51" i="282" s="1"/>
  <c r="CI76" i="282" s="1"/>
  <c r="CH24" i="265"/>
  <c r="CH52" i="265"/>
  <c r="CI34" i="286"/>
  <c r="CH75" i="265"/>
  <c r="CH76" i="265" s="1"/>
  <c r="CH82" i="265" s="1"/>
  <c r="CH60" i="288"/>
  <c r="CH62" i="288" s="1"/>
  <c r="CH65" i="288" s="1"/>
  <c r="CH39" i="288"/>
  <c r="CH40" i="288" s="1"/>
  <c r="CH43" i="288" s="1"/>
  <c r="CH84" i="265" l="1"/>
  <c r="CH83" i="265"/>
  <c r="CI52" i="286"/>
  <c r="CH25" i="265"/>
  <c r="CH53" i="265"/>
  <c r="CI57" i="282"/>
  <c r="CI53" i="282"/>
  <c r="CI55" i="282" s="1"/>
  <c r="CI56" i="286"/>
  <c r="CI93" i="280"/>
  <c r="CI11" i="282"/>
  <c r="CI12" i="282" s="1"/>
  <c r="CI67" i="282"/>
  <c r="CI13" i="282" l="1"/>
  <c r="CI21" i="265" s="1"/>
  <c r="CI87" i="282"/>
  <c r="CI77" i="282"/>
  <c r="CI78" i="282" s="1"/>
  <c r="CJ75" i="282" s="1"/>
  <c r="CI58" i="282"/>
  <c r="CI59" i="282" s="1"/>
  <c r="CI62" i="282" s="1"/>
  <c r="CI63" i="282" s="1"/>
  <c r="CI88" i="282" l="1"/>
  <c r="CI89" i="282" s="1"/>
  <c r="CI64" i="282"/>
  <c r="CI32" i="265" s="1"/>
  <c r="CI66" i="282"/>
  <c r="CJ54" i="282"/>
  <c r="CI22" i="265"/>
  <c r="CI73" i="265" l="1"/>
  <c r="CJ86" i="282"/>
  <c r="CI53" i="286"/>
  <c r="CI54" i="286" s="1"/>
  <c r="CI60" i="286" s="1"/>
  <c r="CI35" i="286"/>
  <c r="CI33" i="265"/>
  <c r="CI11" i="280" l="1"/>
  <c r="CI13" i="280" s="1"/>
  <c r="CI74" i="288"/>
  <c r="CI37" i="265"/>
  <c r="CI42" i="265" s="1"/>
  <c r="CI94" i="280" l="1"/>
  <c r="CI95" i="280" s="1"/>
  <c r="CI100" i="280" l="1"/>
  <c r="CI101" i="280" s="1"/>
  <c r="CI97" i="280"/>
  <c r="CI98" i="280" s="1"/>
  <c r="CI141" i="280" l="1"/>
  <c r="CI44" i="265"/>
  <c r="CI126" i="280"/>
  <c r="CI115" i="280"/>
  <c r="CI117" i="280" s="1"/>
  <c r="CI118" i="280" l="1"/>
  <c r="CI45" i="265" s="1"/>
  <c r="CI127" i="280"/>
  <c r="CI128" i="280" s="1"/>
  <c r="CI131" i="280" s="1"/>
  <c r="CI133" i="280" s="1"/>
  <c r="CI122" i="280"/>
  <c r="CI123" i="280" s="1"/>
  <c r="CI142" i="280" s="1"/>
  <c r="CI134" i="280" l="1"/>
  <c r="CI46" i="265" s="1"/>
  <c r="CI143" i="280"/>
  <c r="CI144" i="280" s="1"/>
  <c r="CI72" i="265" l="1"/>
  <c r="CJ140" i="280"/>
  <c r="CI47" i="265"/>
  <c r="CI50" i="265" s="1"/>
  <c r="CI57" i="286" l="1"/>
  <c r="CI58" i="286" s="1"/>
  <c r="CI61" i="286" s="1"/>
  <c r="CI62" i="286" s="1"/>
  <c r="CI46" i="286"/>
  <c r="CJ110" i="280"/>
  <c r="CJ111" i="280" s="1"/>
  <c r="CJ132" i="280"/>
  <c r="CJ112" i="280" l="1"/>
  <c r="CJ18" i="265" s="1"/>
  <c r="CJ121" i="280"/>
  <c r="CJ116" i="280"/>
  <c r="CJ36" i="282"/>
  <c r="CJ38" i="282" s="1"/>
  <c r="CJ44" i="282" s="1"/>
  <c r="CJ45" i="282" s="1"/>
  <c r="CI36" i="286"/>
  <c r="CI37" i="286" s="1"/>
  <c r="CI14" i="288"/>
  <c r="CI16" i="288" s="1"/>
  <c r="CI19" i="288" s="1"/>
  <c r="CI47" i="286"/>
  <c r="CI48" i="286" s="1"/>
  <c r="CI30" i="288"/>
  <c r="CI32" i="288" s="1"/>
  <c r="CI63" i="286"/>
  <c r="CI63" i="265" l="1"/>
  <c r="CI65" i="265" s="1"/>
  <c r="CI67" i="265" s="1"/>
  <c r="CI81" i="265" s="1"/>
  <c r="CJ45" i="286"/>
  <c r="CI60" i="288"/>
  <c r="CI62" i="288" s="1"/>
  <c r="CI65" i="288" s="1"/>
  <c r="CI39" i="288"/>
  <c r="CI40" i="288" s="1"/>
  <c r="CI43" i="288" s="1"/>
  <c r="CI52" i="265"/>
  <c r="CI24" i="265"/>
  <c r="CI75" i="265"/>
  <c r="CI76" i="265" s="1"/>
  <c r="CI82" i="265" s="1"/>
  <c r="CJ34" i="286"/>
  <c r="CJ47" i="282"/>
  <c r="CJ48" i="282" s="1"/>
  <c r="CJ50" i="282"/>
  <c r="CJ51" i="282" s="1"/>
  <c r="CJ76" i="282" s="1"/>
  <c r="CJ19" i="265"/>
  <c r="AC18" i="277"/>
  <c r="AC19" i="277" s="1"/>
  <c r="CI53" i="265" l="1"/>
  <c r="CJ11" i="282"/>
  <c r="CJ12" i="282" s="1"/>
  <c r="CJ67" i="282"/>
  <c r="CJ52" i="286"/>
  <c r="CI25" i="265"/>
  <c r="CJ93" i="280"/>
  <c r="CJ56" i="286"/>
  <c r="CJ57" i="282"/>
  <c r="CJ53" i="282"/>
  <c r="CJ55" i="282" s="1"/>
  <c r="CI83" i="265"/>
  <c r="CI84" i="265"/>
  <c r="CJ13" i="282" l="1"/>
  <c r="CJ21" i="265" s="1"/>
  <c r="CJ87" i="282"/>
  <c r="CJ77" i="282"/>
  <c r="CJ78" i="282" s="1"/>
  <c r="CK75" i="282" s="1"/>
  <c r="CJ58" i="282"/>
  <c r="CJ59" i="282" s="1"/>
  <c r="CJ62" i="282" s="1"/>
  <c r="CJ63" i="282" s="1"/>
  <c r="CK54" i="282" l="1"/>
  <c r="AC21" i="277"/>
  <c r="AC22" i="277" s="1"/>
  <c r="CJ22" i="265"/>
  <c r="CJ64" i="282"/>
  <c r="CJ32" i="265" s="1"/>
  <c r="CJ66" i="282"/>
  <c r="CJ88" i="282"/>
  <c r="CJ89" i="282" s="1"/>
  <c r="CJ73" i="265" l="1"/>
  <c r="AD73" i="277" s="1"/>
  <c r="CK86" i="282"/>
  <c r="CJ35" i="286"/>
  <c r="CJ53" i="286"/>
  <c r="CJ54" i="286" s="1"/>
  <c r="CJ60" i="286" s="1"/>
  <c r="CJ33" i="265"/>
  <c r="AC32" i="277"/>
  <c r="AC33" i="277" s="1"/>
  <c r="AC37" i="277" s="1"/>
  <c r="AC41" i="277" s="1"/>
  <c r="CJ11" i="280" l="1"/>
  <c r="CJ13" i="280" s="1"/>
  <c r="CJ37" i="265"/>
  <c r="CJ42" i="265" s="1"/>
  <c r="CJ74" i="288"/>
  <c r="CJ94" i="280" l="1"/>
  <c r="CJ95" i="280" s="1"/>
  <c r="CJ100" i="280" l="1"/>
  <c r="CJ101" i="280" s="1"/>
  <c r="CJ97" i="280"/>
  <c r="CJ98" i="280" s="1"/>
  <c r="CJ126" i="280" l="1"/>
  <c r="CJ115" i="280"/>
  <c r="CJ117" i="280" s="1"/>
  <c r="CJ44" i="265"/>
  <c r="CJ141" i="280"/>
  <c r="AC43" i="277" l="1"/>
  <c r="CJ118" i="280"/>
  <c r="CJ45" i="265" s="1"/>
  <c r="CJ127" i="280"/>
  <c r="CJ128" i="280" s="1"/>
  <c r="CJ131" i="280" s="1"/>
  <c r="CJ133" i="280" s="1"/>
  <c r="CJ122" i="280"/>
  <c r="CJ123" i="280" s="1"/>
  <c r="CJ142" i="280" s="1"/>
  <c r="CJ134" i="280" l="1"/>
  <c r="CJ46" i="265" s="1"/>
  <c r="AC44" i="277" s="1"/>
  <c r="CJ143" i="280"/>
  <c r="CJ144" i="280" s="1"/>
  <c r="CJ72" i="265" l="1"/>
  <c r="CK140" i="280"/>
  <c r="CJ47" i="265"/>
  <c r="CJ50" i="265" s="1"/>
  <c r="CJ46" i="286" l="1"/>
  <c r="CJ57" i="286"/>
  <c r="CJ58" i="286" s="1"/>
  <c r="CJ61" i="286" s="1"/>
  <c r="CJ62" i="286" s="1"/>
  <c r="AD72" i="277"/>
  <c r="CK110" i="280"/>
  <c r="CK111" i="280" s="1"/>
  <c r="CK132" i="280"/>
  <c r="CK36" i="282" l="1"/>
  <c r="CK38" i="282" s="1"/>
  <c r="CK44" i="282" s="1"/>
  <c r="CK45" i="282" s="1"/>
  <c r="CK112" i="280"/>
  <c r="CK18" i="265" s="1"/>
  <c r="CK121" i="280"/>
  <c r="CK116" i="280"/>
  <c r="CJ63" i="286"/>
  <c r="CJ47" i="286"/>
  <c r="CJ30" i="288"/>
  <c r="CJ32" i="288" s="1"/>
  <c r="CJ36" i="286"/>
  <c r="CJ37" i="286" s="1"/>
  <c r="CJ14" i="288"/>
  <c r="CJ16" i="288" s="1"/>
  <c r="CJ19" i="288" s="1"/>
  <c r="CJ48" i="286"/>
  <c r="CK34" i="286" l="1"/>
  <c r="CJ75" i="265"/>
  <c r="CK47" i="282"/>
  <c r="CK48" i="282" s="1"/>
  <c r="CK50" i="282"/>
  <c r="CK51" i="282" s="1"/>
  <c r="CK76" i="282" s="1"/>
  <c r="CJ39" i="288"/>
  <c r="CJ40" i="288" s="1"/>
  <c r="CJ43" i="288" s="1"/>
  <c r="CJ60" i="288"/>
  <c r="CJ62" i="288" s="1"/>
  <c r="CJ65" i="288" s="1"/>
  <c r="CJ52" i="265"/>
  <c r="CJ24" i="265"/>
  <c r="CK19" i="265"/>
  <c r="CK45" i="286"/>
  <c r="CJ63" i="265"/>
  <c r="AC51" i="277" l="1"/>
  <c r="CJ53" i="265"/>
  <c r="AD63" i="277"/>
  <c r="AD65" i="277" s="1"/>
  <c r="AD67" i="277" s="1"/>
  <c r="AD81" i="277" s="1"/>
  <c r="CJ65" i="265"/>
  <c r="CJ67" i="265" s="1"/>
  <c r="CJ81" i="265" s="1"/>
  <c r="CK67" i="282"/>
  <c r="CK11" i="282"/>
  <c r="CK12" i="282" s="1"/>
  <c r="AC24" i="277"/>
  <c r="AC25" i="277" s="1"/>
  <c r="CJ25" i="265"/>
  <c r="AD75" i="277"/>
  <c r="AD76" i="277" s="1"/>
  <c r="AD82" i="277" s="1"/>
  <c r="CJ76" i="265"/>
  <c r="CJ82" i="265" s="1"/>
  <c r="CK56" i="286"/>
  <c r="CK93" i="280"/>
  <c r="CK57" i="282"/>
  <c r="CK53" i="282"/>
  <c r="CK55" i="282" s="1"/>
  <c r="CK52" i="286"/>
  <c r="CK13" i="282" l="1"/>
  <c r="CK21" i="265" s="1"/>
  <c r="CK87" i="282"/>
  <c r="CJ83" i="265"/>
  <c r="CJ84" i="265"/>
  <c r="CK77" i="282"/>
  <c r="CK78" i="282" s="1"/>
  <c r="CL75" i="282" s="1"/>
  <c r="CK58" i="282"/>
  <c r="CK59" i="282" s="1"/>
  <c r="CK62" i="282" s="1"/>
  <c r="CK63" i="282" s="1"/>
  <c r="AD84" i="277"/>
  <c r="AD83" i="277"/>
  <c r="CL54" i="282" l="1"/>
  <c r="CK22" i="265"/>
  <c r="CK64" i="282"/>
  <c r="CK32" i="265" s="1"/>
  <c r="CK88" i="282"/>
  <c r="CK89" i="282" s="1"/>
  <c r="CK66" i="282"/>
  <c r="CL86" i="282" l="1"/>
  <c r="CK73" i="265"/>
  <c r="CK33" i="265"/>
  <c r="CK35" i="286"/>
  <c r="CK53" i="286"/>
  <c r="CK54" i="286" s="1"/>
  <c r="CK60" i="286" s="1"/>
  <c r="CK11" i="280" l="1"/>
  <c r="CK13" i="280" s="1"/>
  <c r="CK74" i="288"/>
  <c r="CK37" i="265"/>
  <c r="CK42" i="265" s="1"/>
  <c r="CK94" i="280" l="1"/>
  <c r="CK95" i="280" s="1"/>
  <c r="CK97" i="280" l="1"/>
  <c r="CK98" i="280" s="1"/>
  <c r="CK100" i="280"/>
  <c r="CK101" i="280" s="1"/>
  <c r="CK115" i="280" l="1"/>
  <c r="CK117" i="280" s="1"/>
  <c r="CK126" i="280"/>
  <c r="CK44" i="265"/>
  <c r="CK141" i="280"/>
  <c r="CK127" i="280" l="1"/>
  <c r="CK128" i="280" s="1"/>
  <c r="CK131" i="280" s="1"/>
  <c r="CK133" i="280" s="1"/>
  <c r="CK122" i="280"/>
  <c r="CK123" i="280" s="1"/>
  <c r="CK142" i="280" s="1"/>
  <c r="CK118" i="280"/>
  <c r="CK45" i="265" s="1"/>
  <c r="CK134" i="280" l="1"/>
  <c r="CK46" i="265" s="1"/>
  <c r="CK143" i="280"/>
  <c r="CK144" i="280" s="1"/>
  <c r="CK72" i="265" l="1"/>
  <c r="CL140" i="280"/>
  <c r="CK47" i="265"/>
  <c r="CK50" i="265" s="1"/>
  <c r="CL132" i="280" l="1"/>
  <c r="CL110" i="280"/>
  <c r="CL111" i="280" s="1"/>
  <c r="CK57" i="286"/>
  <c r="CK58" i="286" s="1"/>
  <c r="CK61" i="286" s="1"/>
  <c r="CK62" i="286" s="1"/>
  <c r="CK46" i="286"/>
  <c r="CK14" i="288" l="1"/>
  <c r="CK16" i="288" s="1"/>
  <c r="CK19" i="288" s="1"/>
  <c r="CK63" i="286"/>
  <c r="CK30" i="288"/>
  <c r="CK32" i="288" s="1"/>
  <c r="CK47" i="286"/>
  <c r="CK36" i="286"/>
  <c r="CK37" i="286" s="1"/>
  <c r="CK48" i="286"/>
  <c r="CL36" i="282"/>
  <c r="CL38" i="282" s="1"/>
  <c r="CL44" i="282" s="1"/>
  <c r="CL45" i="282" s="1"/>
  <c r="CL121" i="280"/>
  <c r="CL112" i="280"/>
  <c r="CL18" i="265" s="1"/>
  <c r="CL116" i="280"/>
  <c r="CL50" i="282" l="1"/>
  <c r="CL51" i="282" s="1"/>
  <c r="CL76" i="282" s="1"/>
  <c r="CL47" i="282"/>
  <c r="CL48" i="282" s="1"/>
  <c r="CK39" i="288"/>
  <c r="CK40" i="288" s="1"/>
  <c r="CK43" i="288" s="1"/>
  <c r="CK60" i="288"/>
  <c r="CK62" i="288" s="1"/>
  <c r="CK65" i="288" s="1"/>
  <c r="CK63" i="265"/>
  <c r="CK65" i="265" s="1"/>
  <c r="CK67" i="265" s="1"/>
  <c r="CK81" i="265" s="1"/>
  <c r="CL45" i="286"/>
  <c r="CK24" i="265"/>
  <c r="CK52" i="265"/>
  <c r="CL19" i="265"/>
  <c r="CL34" i="286"/>
  <c r="CK75" i="265"/>
  <c r="CK76" i="265" s="1"/>
  <c r="CK82" i="265" s="1"/>
  <c r="CL93" i="280" l="1"/>
  <c r="CL56" i="286"/>
  <c r="CL52" i="286"/>
  <c r="CL11" i="282"/>
  <c r="CL12" i="282" s="1"/>
  <c r="CL67" i="282"/>
  <c r="CK25" i="265"/>
  <c r="CK83" i="265"/>
  <c r="CK84" i="265"/>
  <c r="CL57" i="282"/>
  <c r="CL53" i="282"/>
  <c r="CL55" i="282" s="1"/>
  <c r="CK53" i="265"/>
  <c r="CL77" i="282" l="1"/>
  <c r="CL78" i="282" s="1"/>
  <c r="CM75" i="282" s="1"/>
  <c r="CL58" i="282"/>
  <c r="CL59" i="282" s="1"/>
  <c r="CL62" i="282" s="1"/>
  <c r="CL63" i="282" s="1"/>
  <c r="CL13" i="282"/>
  <c r="CL21" i="265" s="1"/>
  <c r="CL87" i="282"/>
  <c r="CL64" i="282" l="1"/>
  <c r="CL32" i="265" s="1"/>
  <c r="CL66" i="282"/>
  <c r="CL88" i="282"/>
  <c r="CL89" i="282" s="1"/>
  <c r="CM54" i="282"/>
  <c r="CL22" i="265"/>
  <c r="CL73" i="265" l="1"/>
  <c r="CM86" i="282"/>
  <c r="CL53" i="286"/>
  <c r="CL54" i="286" s="1"/>
  <c r="CL60" i="286" s="1"/>
  <c r="CL35" i="286"/>
  <c r="CL33" i="265"/>
  <c r="CL11" i="280" l="1"/>
  <c r="CL13" i="280" s="1"/>
  <c r="CL37" i="265"/>
  <c r="CL42" i="265" s="1"/>
  <c r="CL74" i="288"/>
  <c r="CL94" i="280" l="1"/>
  <c r="CL95" i="280" s="1"/>
  <c r="CL100" i="280" l="1"/>
  <c r="CL101" i="280" s="1"/>
  <c r="CL97" i="280"/>
  <c r="CL98" i="280" s="1"/>
  <c r="CL126" i="280" l="1"/>
  <c r="CL115" i="280"/>
  <c r="CL117" i="280" s="1"/>
  <c r="CL141" i="280"/>
  <c r="CL44" i="265"/>
  <c r="CL118" i="280" l="1"/>
  <c r="CL45" i="265" s="1"/>
  <c r="CL127" i="280"/>
  <c r="CL128" i="280" s="1"/>
  <c r="CL131" i="280" s="1"/>
  <c r="CL133" i="280" s="1"/>
  <c r="CL122" i="280"/>
  <c r="CL123" i="280" s="1"/>
  <c r="CL142" i="280" s="1"/>
  <c r="CL134" i="280" l="1"/>
  <c r="CL46" i="265" s="1"/>
  <c r="CL47" i="265" s="1"/>
  <c r="CL50" i="265" s="1"/>
  <c r="CL143" i="280"/>
  <c r="CL144" i="280" s="1"/>
  <c r="CL57" i="286" l="1"/>
  <c r="CL58" i="286" s="1"/>
  <c r="CL61" i="286" s="1"/>
  <c r="CL62" i="286" s="1"/>
  <c r="CL46" i="286"/>
  <c r="CM140" i="280"/>
  <c r="CL72" i="265"/>
  <c r="CM110" i="280" l="1"/>
  <c r="CM111" i="280" s="1"/>
  <c r="CM132" i="280"/>
  <c r="CL63" i="286"/>
  <c r="CL14" i="288"/>
  <c r="CL16" i="288" s="1"/>
  <c r="CL19" i="288" s="1"/>
  <c r="CL30" i="288"/>
  <c r="CL32" i="288" s="1"/>
  <c r="CL47" i="286"/>
  <c r="CL48" i="286" s="1"/>
  <c r="CL36" i="286"/>
  <c r="CL37" i="286" s="1"/>
  <c r="CM45" i="286" l="1"/>
  <c r="CL63" i="265"/>
  <c r="CL65" i="265" s="1"/>
  <c r="CL67" i="265" s="1"/>
  <c r="CL81" i="265" s="1"/>
  <c r="CL75" i="265"/>
  <c r="CL76" i="265" s="1"/>
  <c r="CL82" i="265" s="1"/>
  <c r="CM34" i="286"/>
  <c r="CL60" i="288"/>
  <c r="CL62" i="288" s="1"/>
  <c r="CL65" i="288" s="1"/>
  <c r="CL39" i="288"/>
  <c r="CL40" i="288" s="1"/>
  <c r="CL43" i="288" s="1"/>
  <c r="CL52" i="265"/>
  <c r="CL24" i="265"/>
  <c r="CM121" i="280"/>
  <c r="CM36" i="282"/>
  <c r="CM38" i="282" s="1"/>
  <c r="CM44" i="282" s="1"/>
  <c r="CM45" i="282" s="1"/>
  <c r="CM116" i="280"/>
  <c r="CM112" i="280"/>
  <c r="CM18" i="265" s="1"/>
  <c r="CL53" i="265" l="1"/>
  <c r="CM56" i="286"/>
  <c r="CM93" i="280"/>
  <c r="CM19" i="265"/>
  <c r="CM47" i="282"/>
  <c r="CM48" i="282" s="1"/>
  <c r="CM50" i="282"/>
  <c r="CM51" i="282" s="1"/>
  <c r="CM76" i="282" s="1"/>
  <c r="CL25" i="265"/>
  <c r="CM52" i="286"/>
  <c r="CL84" i="265"/>
  <c r="CL83" i="265"/>
  <c r="CM53" i="282" l="1"/>
  <c r="CM55" i="282" s="1"/>
  <c r="CM57" i="282"/>
  <c r="CM67" i="282"/>
  <c r="CM11" i="282"/>
  <c r="CM12" i="282" s="1"/>
  <c r="CM13" i="282" l="1"/>
  <c r="CM21" i="265" s="1"/>
  <c r="CM87" i="282"/>
  <c r="CM77" i="282"/>
  <c r="CM78" i="282" s="1"/>
  <c r="CN75" i="282" s="1"/>
  <c r="CM58" i="282"/>
  <c r="CM59" i="282" s="1"/>
  <c r="CM62" i="282" s="1"/>
  <c r="CM63" i="282" s="1"/>
  <c r="CM66" i="282" l="1"/>
  <c r="CM64" i="282"/>
  <c r="CM32" i="265" s="1"/>
  <c r="CM88" i="282"/>
  <c r="CM89" i="282" s="1"/>
  <c r="CN54" i="282"/>
  <c r="CM22" i="265"/>
  <c r="CM73" i="265" l="1"/>
  <c r="CN86" i="282"/>
  <c r="CM35" i="286"/>
  <c r="CM53" i="286"/>
  <c r="CM54" i="286" s="1"/>
  <c r="CM60" i="286" s="1"/>
  <c r="CM33" i="265"/>
  <c r="CM11" i="280" l="1"/>
  <c r="CM13" i="280" s="1"/>
  <c r="CM74" i="288"/>
  <c r="CM37" i="265"/>
  <c r="CM42" i="265" s="1"/>
  <c r="CM94" i="280" l="1"/>
  <c r="CM95" i="280" s="1"/>
  <c r="CM100" i="280" l="1"/>
  <c r="CM101" i="280" s="1"/>
  <c r="CM97" i="280"/>
  <c r="CM98" i="280" s="1"/>
  <c r="CM126" i="280" l="1"/>
  <c r="CM115" i="280"/>
  <c r="CM117" i="280" s="1"/>
  <c r="CM44" i="265"/>
  <c r="CM141" i="280"/>
  <c r="CM118" i="280" l="1"/>
  <c r="CM45" i="265" s="1"/>
  <c r="CM127" i="280"/>
  <c r="CM128" i="280" s="1"/>
  <c r="CM131" i="280" s="1"/>
  <c r="CM133" i="280" s="1"/>
  <c r="CM122" i="280"/>
  <c r="CM123" i="280" s="1"/>
  <c r="CM142" i="280" s="1"/>
  <c r="CM134" i="280" l="1"/>
  <c r="CM46" i="265" s="1"/>
  <c r="CM143" i="280"/>
  <c r="CM144" i="280" s="1"/>
  <c r="CN140" i="280" l="1"/>
  <c r="CM72" i="265"/>
  <c r="CM47" i="265"/>
  <c r="CM50" i="265" s="1"/>
  <c r="CM46" i="286" l="1"/>
  <c r="CM57" i="286"/>
  <c r="CM58" i="286" s="1"/>
  <c r="CM61" i="286" s="1"/>
  <c r="CM62" i="286" s="1"/>
  <c r="CN110" i="280"/>
  <c r="CN111" i="280" s="1"/>
  <c r="CN132" i="280"/>
  <c r="CM14" i="288" l="1"/>
  <c r="CM16" i="288" s="1"/>
  <c r="CM19" i="288" s="1"/>
  <c r="CM30" i="288"/>
  <c r="CM32" i="288" s="1"/>
  <c r="CM63" i="286"/>
  <c r="CM47" i="286"/>
  <c r="CM36" i="286"/>
  <c r="CM37" i="286" s="1"/>
  <c r="CN121" i="280"/>
  <c r="CN116" i="280"/>
  <c r="CN112" i="280"/>
  <c r="CN18" i="265" s="1"/>
  <c r="CN36" i="282"/>
  <c r="CN38" i="282" s="1"/>
  <c r="CN44" i="282" s="1"/>
  <c r="CN45" i="282" s="1"/>
  <c r="CM48" i="286"/>
  <c r="CN45" i="286" l="1"/>
  <c r="CM63" i="265"/>
  <c r="CM65" i="265" s="1"/>
  <c r="CM67" i="265" s="1"/>
  <c r="CM81" i="265" s="1"/>
  <c r="CN19" i="265"/>
  <c r="AD18" i="277"/>
  <c r="AD19" i="277" s="1"/>
  <c r="CM39" i="288"/>
  <c r="CM40" i="288" s="1"/>
  <c r="CM43" i="288" s="1"/>
  <c r="CM60" i="288"/>
  <c r="CM62" i="288" s="1"/>
  <c r="CM65" i="288" s="1"/>
  <c r="CN50" i="282"/>
  <c r="CN51" i="282" s="1"/>
  <c r="CN76" i="282" s="1"/>
  <c r="CN47" i="282"/>
  <c r="CN48" i="282" s="1"/>
  <c r="CM75" i="265"/>
  <c r="CM76" i="265" s="1"/>
  <c r="CM82" i="265" s="1"/>
  <c r="CN34" i="286"/>
  <c r="CM24" i="265"/>
  <c r="CM52" i="265"/>
  <c r="CM53" i="265" l="1"/>
  <c r="CN52" i="286"/>
  <c r="CN57" i="282"/>
  <c r="CN53" i="282"/>
  <c r="CN55" i="282" s="1"/>
  <c r="CN67" i="282"/>
  <c r="CN11" i="282"/>
  <c r="CN12" i="282" s="1"/>
  <c r="CN56" i="286"/>
  <c r="CN93" i="280"/>
  <c r="CM25" i="265"/>
  <c r="CM83" i="265"/>
  <c r="CM84" i="265"/>
  <c r="CN87" i="282" l="1"/>
  <c r="CN13" i="282"/>
  <c r="CN21" i="265" s="1"/>
  <c r="CN58" i="282"/>
  <c r="CN59" i="282" s="1"/>
  <c r="CN62" i="282" s="1"/>
  <c r="CN63" i="282" s="1"/>
  <c r="CN77" i="282"/>
  <c r="CN78" i="282" s="1"/>
  <c r="CO75" i="282" s="1"/>
  <c r="CO54" i="282" l="1"/>
  <c r="AD21" i="277"/>
  <c r="AD22" i="277" s="1"/>
  <c r="CN22" i="265"/>
  <c r="CN66" i="282"/>
  <c r="CN64" i="282"/>
  <c r="CN32" i="265" s="1"/>
  <c r="CN88" i="282"/>
  <c r="CN89" i="282" s="1"/>
  <c r="CN73" i="265" l="1"/>
  <c r="AE73" i="277" s="1"/>
  <c r="CO86" i="282"/>
  <c r="CN33" i="265"/>
  <c r="AD32" i="277"/>
  <c r="AD33" i="277" s="1"/>
  <c r="AD37" i="277" s="1"/>
  <c r="AD41" i="277" s="1"/>
  <c r="CN53" i="286"/>
  <c r="CN54" i="286" s="1"/>
  <c r="CN60" i="286" s="1"/>
  <c r="CN35" i="286"/>
  <c r="CN11" i="280" l="1"/>
  <c r="CN13" i="280" s="1"/>
  <c r="CN37" i="265"/>
  <c r="CN42" i="265" s="1"/>
  <c r="CN74" i="288"/>
  <c r="CN94" i="280" l="1"/>
  <c r="CN95" i="280" s="1"/>
  <c r="CN97" i="280" l="1"/>
  <c r="CN98" i="280" s="1"/>
  <c r="CN100" i="280"/>
  <c r="CN101" i="280" s="1"/>
  <c r="CN44" i="265" l="1"/>
  <c r="CN141" i="280"/>
  <c r="CN115" i="280"/>
  <c r="CN117" i="280" s="1"/>
  <c r="CN126" i="280"/>
  <c r="CN122" i="280" l="1"/>
  <c r="CN123" i="280" s="1"/>
  <c r="CN142" i="280" s="1"/>
  <c r="CN118" i="280"/>
  <c r="CN45" i="265" s="1"/>
  <c r="CN127" i="280"/>
  <c r="CN128" i="280" s="1"/>
  <c r="CN131" i="280" s="1"/>
  <c r="CN133" i="280" s="1"/>
  <c r="AD43" i="277"/>
  <c r="CN134" i="280" l="1"/>
  <c r="CN46" i="265" s="1"/>
  <c r="CN47" i="265" s="1"/>
  <c r="CN50" i="265" s="1"/>
  <c r="CN143" i="280"/>
  <c r="CN144" i="280" s="1"/>
  <c r="CN72" i="265" l="1"/>
  <c r="CO140" i="280"/>
  <c r="CN57" i="286"/>
  <c r="CN58" i="286" s="1"/>
  <c r="CN61" i="286" s="1"/>
  <c r="CN62" i="286" s="1"/>
  <c r="CN46" i="286"/>
  <c r="CN14" i="288" l="1"/>
  <c r="CN16" i="288" s="1"/>
  <c r="CN19" i="288" s="1"/>
  <c r="CN47" i="286"/>
  <c r="CN63" i="286"/>
  <c r="CN30" i="288"/>
  <c r="CN32" i="288" s="1"/>
  <c r="CN36" i="286"/>
  <c r="CN37" i="286" s="1"/>
  <c r="CO132" i="280"/>
  <c r="CO110" i="280"/>
  <c r="CO111" i="280" s="1"/>
  <c r="CN48" i="286"/>
  <c r="AE72" i="277"/>
  <c r="CO121" i="280" l="1"/>
  <c r="CO112" i="280"/>
  <c r="CO18" i="265" s="1"/>
  <c r="CO36" i="282"/>
  <c r="CO38" i="282" s="1"/>
  <c r="CO44" i="282" s="1"/>
  <c r="CO45" i="282" s="1"/>
  <c r="CO116" i="280"/>
  <c r="CN60" i="288"/>
  <c r="CN62" i="288" s="1"/>
  <c r="CN65" i="288" s="1"/>
  <c r="CN39" i="288"/>
  <c r="CN40" i="288" s="1"/>
  <c r="CN43" i="288" s="1"/>
  <c r="CN63" i="265"/>
  <c r="CO45" i="286"/>
  <c r="CO34" i="286"/>
  <c r="CN75" i="265"/>
  <c r="CN24" i="265"/>
  <c r="CN52" i="265"/>
  <c r="AD51" i="277" l="1"/>
  <c r="CN53" i="265"/>
  <c r="AE75" i="277"/>
  <c r="AE76" i="277" s="1"/>
  <c r="AE82" i="277" s="1"/>
  <c r="CN76" i="265"/>
  <c r="CN82" i="265" s="1"/>
  <c r="CO93" i="280"/>
  <c r="CO56" i="286"/>
  <c r="AD24" i="277"/>
  <c r="AD25" i="277" s="1"/>
  <c r="CN25" i="265"/>
  <c r="CO52" i="286"/>
  <c r="CN65" i="265"/>
  <c r="CN67" i="265" s="1"/>
  <c r="CN81" i="265" s="1"/>
  <c r="AE63" i="277"/>
  <c r="AE65" i="277" s="1"/>
  <c r="AE67" i="277" s="1"/>
  <c r="AE81" i="277" s="1"/>
  <c r="CO50" i="282"/>
  <c r="CO51" i="282" s="1"/>
  <c r="CO76" i="282" s="1"/>
  <c r="CO47" i="282"/>
  <c r="CO48" i="282" s="1"/>
  <c r="CO19" i="265"/>
  <c r="AE84" i="277" l="1"/>
  <c r="AE83" i="277"/>
  <c r="CO67" i="282"/>
  <c r="CO11" i="282"/>
  <c r="CO12" i="282" s="1"/>
  <c r="CN84" i="265"/>
  <c r="CN83" i="265"/>
  <c r="CO57" i="282"/>
  <c r="CO53" i="282"/>
  <c r="CO55" i="282" s="1"/>
  <c r="CO77" i="282" l="1"/>
  <c r="CO78" i="282" s="1"/>
  <c r="CP75" i="282" s="1"/>
  <c r="CO58" i="282"/>
  <c r="CO59" i="282" s="1"/>
  <c r="CO62" i="282" s="1"/>
  <c r="CO63" i="282" s="1"/>
  <c r="CO13" i="282"/>
  <c r="CO21" i="265" s="1"/>
  <c r="CO87" i="282"/>
  <c r="CP54" i="282" l="1"/>
  <c r="CO22" i="265"/>
  <c r="CO64" i="282"/>
  <c r="CO32" i="265" s="1"/>
  <c r="CO66" i="282"/>
  <c r="CO88" i="282"/>
  <c r="CO89" i="282" s="1"/>
  <c r="CO73" i="265" l="1"/>
  <c r="CP86" i="282"/>
  <c r="CO33" i="265"/>
  <c r="CO53" i="286"/>
  <c r="CO54" i="286" s="1"/>
  <c r="CO60" i="286" s="1"/>
  <c r="CO35" i="286"/>
  <c r="CO11" i="280" l="1"/>
  <c r="CO13" i="280" s="1"/>
  <c r="CO37" i="265"/>
  <c r="CO42" i="265" s="1"/>
  <c r="CO74" i="288"/>
  <c r="CO94" i="280" l="1"/>
  <c r="CO95" i="280" s="1"/>
  <c r="CO100" i="280" l="1"/>
  <c r="CO101" i="280" s="1"/>
  <c r="CO97" i="280"/>
  <c r="CO98" i="280" s="1"/>
  <c r="CO44" i="265" l="1"/>
  <c r="CO141" i="280"/>
  <c r="CO126" i="280"/>
  <c r="CO115" i="280"/>
  <c r="CO117" i="280" s="1"/>
  <c r="CO118" i="280" l="1"/>
  <c r="CO45" i="265" s="1"/>
  <c r="CO122" i="280"/>
  <c r="CO123" i="280" s="1"/>
  <c r="CO142" i="280" s="1"/>
  <c r="CO127" i="280"/>
  <c r="CO128" i="280" s="1"/>
  <c r="CO131" i="280" s="1"/>
  <c r="CO133" i="280" s="1"/>
  <c r="CO143" i="280" l="1"/>
  <c r="CO144" i="280" s="1"/>
  <c r="CO134" i="280"/>
  <c r="CO46" i="265" s="1"/>
  <c r="CO47" i="265" l="1"/>
  <c r="CO50" i="265" s="1"/>
  <c r="CO72" i="265"/>
  <c r="CP140" i="280"/>
  <c r="CP132" i="280" l="1"/>
  <c r="CP110" i="280"/>
  <c r="CP111" i="280" s="1"/>
  <c r="CO57" i="286"/>
  <c r="CO58" i="286" s="1"/>
  <c r="CO61" i="286" s="1"/>
  <c r="CO62" i="286" s="1"/>
  <c r="CO46" i="286"/>
  <c r="CO14" i="288" l="1"/>
  <c r="CO16" i="288" s="1"/>
  <c r="CO19" i="288" s="1"/>
  <c r="CO30" i="288"/>
  <c r="CO32" i="288" s="1"/>
  <c r="CO63" i="286"/>
  <c r="CO47" i="286"/>
  <c r="CO48" i="286" s="1"/>
  <c r="CO36" i="286"/>
  <c r="CO37" i="286" s="1"/>
  <c r="CP121" i="280"/>
  <c r="CP116" i="280"/>
  <c r="CP112" i="280"/>
  <c r="CP18" i="265" s="1"/>
  <c r="CP36" i="282"/>
  <c r="CP38" i="282" s="1"/>
  <c r="CP44" i="282" s="1"/>
  <c r="CP45" i="282" s="1"/>
  <c r="CP19" i="265" l="1"/>
  <c r="CO39" i="288"/>
  <c r="CO40" i="288" s="1"/>
  <c r="CO43" i="288" s="1"/>
  <c r="CO60" i="288"/>
  <c r="CO62" i="288" s="1"/>
  <c r="CO65" i="288" s="1"/>
  <c r="CP47" i="282"/>
  <c r="CP48" i="282" s="1"/>
  <c r="CP50" i="282"/>
  <c r="CP51" i="282" s="1"/>
  <c r="CP76" i="282" s="1"/>
  <c r="CP34" i="286"/>
  <c r="CO75" i="265"/>
  <c r="CO76" i="265" s="1"/>
  <c r="CO82" i="265" s="1"/>
  <c r="CO24" i="265"/>
  <c r="CO52" i="265"/>
  <c r="CP45" i="286"/>
  <c r="CO63" i="265"/>
  <c r="CO65" i="265" s="1"/>
  <c r="CO67" i="265" s="1"/>
  <c r="CO81" i="265" s="1"/>
  <c r="CO53" i="265" l="1"/>
  <c r="CP56" i="286"/>
  <c r="CP93" i="280"/>
  <c r="CO25" i="265"/>
  <c r="CP52" i="286"/>
  <c r="CP57" i="282"/>
  <c r="CP53" i="282"/>
  <c r="CP55" i="282" s="1"/>
  <c r="CO84" i="265"/>
  <c r="CO83" i="265"/>
  <c r="CP67" i="282"/>
  <c r="CP11" i="282"/>
  <c r="CP12" i="282" s="1"/>
  <c r="CP13" i="282" l="1"/>
  <c r="CP21" i="265" s="1"/>
  <c r="CP87" i="282"/>
  <c r="CP77" i="282"/>
  <c r="CP78" i="282" s="1"/>
  <c r="CQ75" i="282" s="1"/>
  <c r="CP58" i="282"/>
  <c r="CP59" i="282" s="1"/>
  <c r="CP62" i="282" s="1"/>
  <c r="CP63" i="282" s="1"/>
  <c r="CQ54" i="282" l="1"/>
  <c r="CP64" i="282"/>
  <c r="CP32" i="265" s="1"/>
  <c r="CP66" i="282"/>
  <c r="CP88" i="282"/>
  <c r="CP89" i="282" s="1"/>
  <c r="CP22" i="265"/>
  <c r="CP35" i="286" l="1"/>
  <c r="CP53" i="286"/>
  <c r="CP54" i="286" s="1"/>
  <c r="CP60" i="286" s="1"/>
  <c r="CP33" i="265"/>
  <c r="CQ86" i="282"/>
  <c r="CP73" i="265"/>
  <c r="CP11" i="280" l="1"/>
  <c r="CP13" i="280" s="1"/>
  <c r="CP74" i="288"/>
  <c r="CP37" i="265"/>
  <c r="CP42" i="265" s="1"/>
  <c r="CP94" i="280" l="1"/>
  <c r="CP95" i="280" s="1"/>
  <c r="CP97" i="280" l="1"/>
  <c r="CP98" i="280" s="1"/>
  <c r="CP100" i="280"/>
  <c r="CP101" i="280" s="1"/>
  <c r="CP44" i="265" l="1"/>
  <c r="CP141" i="280"/>
  <c r="CP126" i="280"/>
  <c r="CP115" i="280"/>
  <c r="CP117" i="280" s="1"/>
  <c r="CP122" i="280" l="1"/>
  <c r="CP123" i="280" s="1"/>
  <c r="CP142" i="280" s="1"/>
  <c r="CP118" i="280"/>
  <c r="CP45" i="265" s="1"/>
  <c r="CP127" i="280"/>
  <c r="CP128" i="280" s="1"/>
  <c r="CP131" i="280" s="1"/>
  <c r="CP133" i="280" s="1"/>
  <c r="CP134" i="280" l="1"/>
  <c r="CP46" i="265" s="1"/>
  <c r="CP143" i="280"/>
  <c r="CP144" i="280" s="1"/>
  <c r="CQ140" i="280" l="1"/>
  <c r="CP72" i="265"/>
  <c r="CP47" i="265"/>
  <c r="CP50" i="265" s="1"/>
  <c r="CP46" i="286" l="1"/>
  <c r="CP57" i="286"/>
  <c r="CP58" i="286" s="1"/>
  <c r="CP61" i="286" s="1"/>
  <c r="CP62" i="286" s="1"/>
  <c r="CQ110" i="280"/>
  <c r="CQ111" i="280" s="1"/>
  <c r="CQ132" i="280"/>
  <c r="CQ121" i="280" l="1"/>
  <c r="CQ116" i="280"/>
  <c r="CQ112" i="280"/>
  <c r="CQ18" i="265" s="1"/>
  <c r="CQ36" i="282"/>
  <c r="CQ38" i="282" s="1"/>
  <c r="CQ44" i="282" s="1"/>
  <c r="CQ45" i="282" s="1"/>
  <c r="CP47" i="286"/>
  <c r="CP48" i="286" s="1"/>
  <c r="CP30" i="288"/>
  <c r="CP32" i="288" s="1"/>
  <c r="CP63" i="286"/>
  <c r="CP36" i="286"/>
  <c r="CP37" i="286" s="1"/>
  <c r="CP14" i="288"/>
  <c r="CP16" i="288" s="1"/>
  <c r="CP19" i="288" s="1"/>
  <c r="CQ45" i="286" l="1"/>
  <c r="CP63" i="265"/>
  <c r="CP65" i="265" s="1"/>
  <c r="CP67" i="265" s="1"/>
  <c r="CP81" i="265" s="1"/>
  <c r="CQ34" i="286"/>
  <c r="CP75" i="265"/>
  <c r="CP76" i="265" s="1"/>
  <c r="CP82" i="265" s="1"/>
  <c r="CP60" i="288"/>
  <c r="CP62" i="288" s="1"/>
  <c r="CP65" i="288" s="1"/>
  <c r="CP39" i="288"/>
  <c r="CP40" i="288" s="1"/>
  <c r="CP43" i="288" s="1"/>
  <c r="CQ47" i="282"/>
  <c r="CQ48" i="282" s="1"/>
  <c r="CQ50" i="282"/>
  <c r="CQ51" i="282" s="1"/>
  <c r="CQ76" i="282" s="1"/>
  <c r="CP52" i="265"/>
  <c r="CP24" i="265"/>
  <c r="CQ19" i="265"/>
  <c r="CP25" i="265" l="1"/>
  <c r="CP84" i="265"/>
  <c r="CP83" i="265"/>
  <c r="CQ11" i="282"/>
  <c r="CQ12" i="282" s="1"/>
  <c r="CQ67" i="282"/>
  <c r="CP53" i="265"/>
  <c r="CQ53" i="282"/>
  <c r="CQ55" i="282" s="1"/>
  <c r="CQ57" i="282"/>
  <c r="CQ52" i="286"/>
  <c r="CQ56" i="286"/>
  <c r="CQ93" i="280"/>
  <c r="CQ77" i="282" l="1"/>
  <c r="CQ78" i="282" s="1"/>
  <c r="CR75" i="282" s="1"/>
  <c r="CQ58" i="282"/>
  <c r="CQ59" i="282" s="1"/>
  <c r="CQ62" i="282" s="1"/>
  <c r="CQ63" i="282" s="1"/>
  <c r="CQ87" i="282"/>
  <c r="CQ13" i="282"/>
  <c r="CQ21" i="265" s="1"/>
  <c r="CR54" i="282" l="1"/>
  <c r="CQ22" i="265"/>
  <c r="CQ66" i="282"/>
  <c r="CQ64" i="282"/>
  <c r="CQ32" i="265" s="1"/>
  <c r="CQ88" i="282"/>
  <c r="CQ89" i="282" s="1"/>
  <c r="CQ73" i="265" l="1"/>
  <c r="CR86" i="282"/>
  <c r="CQ33" i="265"/>
  <c r="CQ35" i="286"/>
  <c r="CQ53" i="286"/>
  <c r="CQ54" i="286" s="1"/>
  <c r="CQ60" i="286" s="1"/>
  <c r="CQ11" i="280" l="1"/>
  <c r="CQ13" i="280" s="1"/>
  <c r="CQ37" i="265"/>
  <c r="CQ42" i="265" s="1"/>
  <c r="CQ74" i="288"/>
  <c r="CQ94" i="280" l="1"/>
  <c r="CQ95" i="280" s="1"/>
  <c r="CQ97" i="280" l="1"/>
  <c r="CQ98" i="280" s="1"/>
  <c r="CQ100" i="280"/>
  <c r="CQ101" i="280" s="1"/>
  <c r="CQ44" i="265" l="1"/>
  <c r="CQ141" i="280"/>
  <c r="CQ115" i="280"/>
  <c r="CQ117" i="280" s="1"/>
  <c r="CQ126" i="280"/>
  <c r="CQ122" i="280" l="1"/>
  <c r="CQ123" i="280" s="1"/>
  <c r="CQ142" i="280" s="1"/>
  <c r="CQ118" i="280"/>
  <c r="CQ45" i="265" s="1"/>
  <c r="CQ127" i="280"/>
  <c r="CQ128" i="280" s="1"/>
  <c r="CQ131" i="280" s="1"/>
  <c r="CQ133" i="280" s="1"/>
  <c r="CQ134" i="280" l="1"/>
  <c r="CQ46" i="265" s="1"/>
  <c r="CQ47" i="265" s="1"/>
  <c r="CQ50" i="265" s="1"/>
  <c r="CQ143" i="280"/>
  <c r="CQ144" i="280" s="1"/>
  <c r="CQ57" i="286" l="1"/>
  <c r="CQ58" i="286" s="1"/>
  <c r="CQ61" i="286" s="1"/>
  <c r="CQ62" i="286" s="1"/>
  <c r="CQ46" i="286"/>
  <c r="CR140" i="280"/>
  <c r="CQ72" i="265"/>
  <c r="CR132" i="280" l="1"/>
  <c r="CR110" i="280"/>
  <c r="CR111" i="280" s="1"/>
  <c r="CQ30" i="288"/>
  <c r="CQ32" i="288" s="1"/>
  <c r="CQ47" i="286"/>
  <c r="CQ48" i="286" s="1"/>
  <c r="CQ36" i="286"/>
  <c r="CQ37" i="286" s="1"/>
  <c r="CQ63" i="286"/>
  <c r="CQ14" i="288"/>
  <c r="CQ16" i="288" s="1"/>
  <c r="CQ19" i="288" s="1"/>
  <c r="CR45" i="286" l="1"/>
  <c r="CQ63" i="265"/>
  <c r="CQ65" i="265" s="1"/>
  <c r="CQ67" i="265" s="1"/>
  <c r="CQ81" i="265" s="1"/>
  <c r="CR34" i="286"/>
  <c r="CQ75" i="265"/>
  <c r="CQ76" i="265" s="1"/>
  <c r="CQ82" i="265" s="1"/>
  <c r="CQ39" i="288"/>
  <c r="CQ40" i="288" s="1"/>
  <c r="CQ43" i="288" s="1"/>
  <c r="CQ60" i="288"/>
  <c r="CQ62" i="288" s="1"/>
  <c r="CQ65" i="288" s="1"/>
  <c r="CQ24" i="265"/>
  <c r="CQ52" i="265"/>
  <c r="CR121" i="280"/>
  <c r="CR112" i="280"/>
  <c r="CR18" i="265" s="1"/>
  <c r="CR36" i="282"/>
  <c r="CR38" i="282" s="1"/>
  <c r="CR44" i="282" s="1"/>
  <c r="CR45" i="282" s="1"/>
  <c r="CR116" i="280"/>
  <c r="CR50" i="282" l="1"/>
  <c r="CR51" i="282" s="1"/>
  <c r="CR76" i="282" s="1"/>
  <c r="CR47" i="282"/>
  <c r="CR48" i="282" s="1"/>
  <c r="CR19" i="265"/>
  <c r="AE18" i="277"/>
  <c r="AE19" i="277" s="1"/>
  <c r="CQ53" i="265"/>
  <c r="CQ84" i="265"/>
  <c r="CQ83" i="265"/>
  <c r="CQ25" i="265"/>
  <c r="CR52" i="286"/>
  <c r="CR56" i="286"/>
  <c r="CR93" i="280"/>
  <c r="CR57" i="282" l="1"/>
  <c r="CR53" i="282"/>
  <c r="CR55" i="282" s="1"/>
  <c r="CR11" i="282"/>
  <c r="CR12" i="282" s="1"/>
  <c r="CR67" i="282"/>
  <c r="CR13" i="282" l="1"/>
  <c r="CR21" i="265" s="1"/>
  <c r="CR87" i="282"/>
  <c r="CR58" i="282"/>
  <c r="CR59" i="282" s="1"/>
  <c r="CR62" i="282" s="1"/>
  <c r="CR63" i="282" s="1"/>
  <c r="CR77" i="282"/>
  <c r="CR78" i="282" s="1"/>
  <c r="CS75" i="282" s="1"/>
  <c r="CS54" i="282" l="1"/>
  <c r="CR64" i="282"/>
  <c r="CR32" i="265" s="1"/>
  <c r="CR66" i="282"/>
  <c r="CR88" i="282"/>
  <c r="CR89" i="282" s="1"/>
  <c r="AE21" i="277"/>
  <c r="AE22" i="277" s="1"/>
  <c r="CR22" i="265"/>
  <c r="CS86" i="282" l="1"/>
  <c r="CR73" i="265"/>
  <c r="AF73" i="277" s="1"/>
  <c r="CR35" i="286"/>
  <c r="CR53" i="286"/>
  <c r="CR54" i="286" s="1"/>
  <c r="CR60" i="286" s="1"/>
  <c r="CR33" i="265"/>
  <c r="AE32" i="277"/>
  <c r="AE33" i="277" s="1"/>
  <c r="AE37" i="277" s="1"/>
  <c r="AE41" i="277" s="1"/>
  <c r="CR11" i="280" l="1"/>
  <c r="CR13" i="280" s="1"/>
  <c r="CR74" i="288"/>
  <c r="CR37" i="265"/>
  <c r="CR42" i="265" s="1"/>
  <c r="CR94" i="280" l="1"/>
  <c r="CR95" i="280" s="1"/>
  <c r="CR97" i="280" l="1"/>
  <c r="CR98" i="280" s="1"/>
  <c r="CR100" i="280"/>
  <c r="CR101" i="280" s="1"/>
  <c r="CR141" i="280" l="1"/>
  <c r="CR44" i="265"/>
  <c r="CR126" i="280"/>
  <c r="CR115" i="280"/>
  <c r="CR117" i="280" s="1"/>
  <c r="CR118" i="280" l="1"/>
  <c r="CR45" i="265" s="1"/>
  <c r="CR127" i="280"/>
  <c r="CR128" i="280" s="1"/>
  <c r="CR131" i="280" s="1"/>
  <c r="CR133" i="280" s="1"/>
  <c r="CR122" i="280"/>
  <c r="CR123" i="280" s="1"/>
  <c r="CR142" i="280" s="1"/>
  <c r="AE43" i="277"/>
  <c r="CR143" i="280" l="1"/>
  <c r="CR144" i="280" s="1"/>
  <c r="CR134" i="280"/>
  <c r="CR46" i="265" s="1"/>
  <c r="AE44" i="277" l="1"/>
  <c r="CR47" i="265"/>
  <c r="CR50" i="265" s="1"/>
  <c r="CR72" i="265"/>
  <c r="CS140" i="280"/>
  <c r="AF72" i="277" l="1"/>
  <c r="CS132" i="280"/>
  <c r="CS110" i="280"/>
  <c r="CS111" i="280" s="1"/>
  <c r="CR57" i="286"/>
  <c r="CR58" i="286" s="1"/>
  <c r="CR61" i="286" s="1"/>
  <c r="CR62" i="286" s="1"/>
  <c r="CR46" i="286"/>
  <c r="CR14" i="288" l="1"/>
  <c r="CR16" i="288" s="1"/>
  <c r="CR19" i="288" s="1"/>
  <c r="CR63" i="286"/>
  <c r="CR30" i="288"/>
  <c r="CR32" i="288" s="1"/>
  <c r="CR36" i="286"/>
  <c r="CR37" i="286" s="1"/>
  <c r="CR47" i="286"/>
  <c r="CR48" i="286" s="1"/>
  <c r="CS121" i="280"/>
  <c r="CS112" i="280"/>
  <c r="CS18" i="265" s="1"/>
  <c r="CS116" i="280"/>
  <c r="CS36" i="282"/>
  <c r="CS38" i="282" s="1"/>
  <c r="CS44" i="282" s="1"/>
  <c r="CS45" i="282" s="1"/>
  <c r="CS45" i="286" l="1"/>
  <c r="CR63" i="265"/>
  <c r="CS47" i="282"/>
  <c r="CS48" i="282" s="1"/>
  <c r="CS50" i="282"/>
  <c r="CS51" i="282" s="1"/>
  <c r="CS76" i="282" s="1"/>
  <c r="CR60" i="288"/>
  <c r="CR62" i="288" s="1"/>
  <c r="CR65" i="288" s="1"/>
  <c r="CR39" i="288"/>
  <c r="CR40" i="288" s="1"/>
  <c r="CR43" i="288" s="1"/>
  <c r="CS34" i="286"/>
  <c r="CR75" i="265"/>
  <c r="CR52" i="265"/>
  <c r="CR24" i="265"/>
  <c r="CS19" i="265"/>
  <c r="AE51" i="277" l="1"/>
  <c r="CR53" i="265"/>
  <c r="CS52" i="286"/>
  <c r="CR65" i="265"/>
  <c r="CR67" i="265" s="1"/>
  <c r="CR81" i="265" s="1"/>
  <c r="AF63" i="277"/>
  <c r="AF65" i="277" s="1"/>
  <c r="AF67" i="277" s="1"/>
  <c r="AF81" i="277" s="1"/>
  <c r="CS67" i="282"/>
  <c r="CS11" i="282"/>
  <c r="CS12" i="282" s="1"/>
  <c r="AE24" i="277"/>
  <c r="AE25" i="277" s="1"/>
  <c r="CR25" i="265"/>
  <c r="AF75" i="277"/>
  <c r="AF76" i="277" s="1"/>
  <c r="AF82" i="277" s="1"/>
  <c r="CR76" i="265"/>
  <c r="CR82" i="265" s="1"/>
  <c r="CS57" i="282"/>
  <c r="CS53" i="282"/>
  <c r="CS55" i="282" s="1"/>
  <c r="CS56" i="286"/>
  <c r="CS93" i="280"/>
  <c r="AF84" i="277" l="1"/>
  <c r="AF83" i="277"/>
  <c r="CS77" i="282"/>
  <c r="CS78" i="282" s="1"/>
  <c r="CT75" i="282" s="1"/>
  <c r="CS58" i="282"/>
  <c r="CS59" i="282" s="1"/>
  <c r="CS62" i="282" s="1"/>
  <c r="CS63" i="282" s="1"/>
  <c r="CS13" i="282"/>
  <c r="CS21" i="265" s="1"/>
  <c r="CS87" i="282"/>
  <c r="CR83" i="265"/>
  <c r="CR84" i="265"/>
  <c r="CS64" i="282" l="1"/>
  <c r="CS32" i="265" s="1"/>
  <c r="CS88" i="282"/>
  <c r="CS89" i="282" s="1"/>
  <c r="CS66" i="282"/>
  <c r="CS22" i="265"/>
  <c r="CT54" i="282"/>
  <c r="CS53" i="286" l="1"/>
  <c r="CS54" i="286" s="1"/>
  <c r="CS60" i="286" s="1"/>
  <c r="CS35" i="286"/>
  <c r="CT86" i="282"/>
  <c r="CS73" i="265"/>
  <c r="CS33" i="265"/>
  <c r="CS11" i="280" l="1"/>
  <c r="CS13" i="280" s="1"/>
  <c r="CS37" i="265"/>
  <c r="CS42" i="265" s="1"/>
  <c r="CS74" i="288"/>
  <c r="CS94" i="280" l="1"/>
  <c r="CS95" i="280" s="1"/>
  <c r="CS97" i="280" l="1"/>
  <c r="CS98" i="280" s="1"/>
  <c r="CS100" i="280"/>
  <c r="CS101" i="280" s="1"/>
  <c r="CS44" i="265" l="1"/>
  <c r="CS141" i="280"/>
  <c r="CS126" i="280"/>
  <c r="CS115" i="280"/>
  <c r="CS117" i="280" s="1"/>
  <c r="CS118" i="280" l="1"/>
  <c r="CS45" i="265" s="1"/>
  <c r="CS127" i="280"/>
  <c r="CS122" i="280"/>
  <c r="CS123" i="280" s="1"/>
  <c r="CS142" i="280" s="1"/>
  <c r="CS128" i="280"/>
  <c r="CS131" i="280" s="1"/>
  <c r="CS133" i="280" s="1"/>
  <c r="CS143" i="280" l="1"/>
  <c r="CS144" i="280" s="1"/>
  <c r="CS134" i="280"/>
  <c r="CS46" i="265" s="1"/>
  <c r="CS47" i="265" l="1"/>
  <c r="CS50" i="265" s="1"/>
  <c r="CS72" i="265"/>
  <c r="CT140" i="280"/>
  <c r="CT110" i="280" l="1"/>
  <c r="CT111" i="280" s="1"/>
  <c r="CT132" i="280"/>
  <c r="CS46" i="286"/>
  <c r="CS57" i="286"/>
  <c r="CS58" i="286" s="1"/>
  <c r="CS61" i="286" s="1"/>
  <c r="CS62" i="286" s="1"/>
  <c r="CT121" i="280" l="1"/>
  <c r="CT116" i="280"/>
  <c r="CT112" i="280"/>
  <c r="CT18" i="265" s="1"/>
  <c r="CT36" i="282"/>
  <c r="CT38" i="282" s="1"/>
  <c r="CT44" i="282" s="1"/>
  <c r="CT45" i="282" s="1"/>
  <c r="CS14" i="288"/>
  <c r="CS16" i="288" s="1"/>
  <c r="CS19" i="288" s="1"/>
  <c r="CS30" i="288"/>
  <c r="CS32" i="288" s="1"/>
  <c r="CS63" i="286"/>
  <c r="CS36" i="286"/>
  <c r="CS37" i="286" s="1"/>
  <c r="CS47" i="286"/>
  <c r="CS48" i="286" s="1"/>
  <c r="CT45" i="286" l="1"/>
  <c r="CS63" i="265"/>
  <c r="CS65" i="265" s="1"/>
  <c r="CS67" i="265" s="1"/>
  <c r="CS81" i="265" s="1"/>
  <c r="CS75" i="265"/>
  <c r="CS76" i="265" s="1"/>
  <c r="CS82" i="265" s="1"/>
  <c r="CT34" i="286"/>
  <c r="CS60" i="288"/>
  <c r="CS62" i="288" s="1"/>
  <c r="CS65" i="288" s="1"/>
  <c r="CS39" i="288"/>
  <c r="CS40" i="288" s="1"/>
  <c r="CS43" i="288" s="1"/>
  <c r="CS24" i="265"/>
  <c r="CS52" i="265"/>
  <c r="CT19" i="265"/>
  <c r="CT50" i="282"/>
  <c r="CT51" i="282" s="1"/>
  <c r="CT76" i="282" s="1"/>
  <c r="CT47" i="282"/>
  <c r="CT48" i="282" s="1"/>
  <c r="CS53" i="265" l="1"/>
  <c r="CT52" i="286"/>
  <c r="CS83" i="265"/>
  <c r="CS84" i="265"/>
  <c r="CT57" i="282"/>
  <c r="CT53" i="282"/>
  <c r="CT55" i="282" s="1"/>
  <c r="CT67" i="282"/>
  <c r="CT11" i="282"/>
  <c r="CT12" i="282" s="1"/>
  <c r="CS25" i="265"/>
  <c r="CT93" i="280"/>
  <c r="CT56" i="286"/>
  <c r="CT58" i="282" l="1"/>
  <c r="CT59" i="282" s="1"/>
  <c r="CT62" i="282" s="1"/>
  <c r="CT63" i="282" s="1"/>
  <c r="CT77" i="282"/>
  <c r="CT78" i="282" s="1"/>
  <c r="CU75" i="282" s="1"/>
  <c r="CT13" i="282"/>
  <c r="CT21" i="265" s="1"/>
  <c r="CT87" i="282"/>
  <c r="CT66" i="282" l="1"/>
  <c r="CT64" i="282"/>
  <c r="CT32" i="265" s="1"/>
  <c r="CT88" i="282"/>
  <c r="CT89" i="282" s="1"/>
  <c r="CU54" i="282"/>
  <c r="CT22" i="265"/>
  <c r="CU86" i="282" l="1"/>
  <c r="CT73" i="265"/>
  <c r="CT35" i="286"/>
  <c r="CT53" i="286"/>
  <c r="CT54" i="286" s="1"/>
  <c r="CT60" i="286" s="1"/>
  <c r="CT33" i="265"/>
  <c r="CT11" i="280" l="1"/>
  <c r="CT13" i="280" s="1"/>
  <c r="CT37" i="265"/>
  <c r="CT42" i="265" s="1"/>
  <c r="CT74" i="288"/>
  <c r="CT94" i="280" l="1"/>
  <c r="CT95" i="280" s="1"/>
  <c r="CT100" i="280" l="1"/>
  <c r="CT101" i="280" s="1"/>
  <c r="CT97" i="280"/>
  <c r="CT98" i="280" s="1"/>
  <c r="CT126" i="280" l="1"/>
  <c r="CT115" i="280"/>
  <c r="CT117" i="280" s="1"/>
  <c r="CT141" i="280"/>
  <c r="CT44" i="265"/>
  <c r="CT127" i="280" l="1"/>
  <c r="CT128" i="280" s="1"/>
  <c r="CT131" i="280" s="1"/>
  <c r="CT133" i="280" s="1"/>
  <c r="CT118" i="280"/>
  <c r="CT45" i="265" s="1"/>
  <c r="CT122" i="280"/>
  <c r="CT123" i="280" s="1"/>
  <c r="CT142" i="280" s="1"/>
  <c r="CT134" i="280" l="1"/>
  <c r="CT46" i="265" s="1"/>
  <c r="CT47" i="265" s="1"/>
  <c r="CT50" i="265" s="1"/>
  <c r="CT143" i="280"/>
  <c r="CT144" i="280" s="1"/>
  <c r="CT72" i="265" l="1"/>
  <c r="CU140" i="280"/>
  <c r="CT57" i="286"/>
  <c r="CT58" i="286" s="1"/>
  <c r="CT61" i="286" s="1"/>
  <c r="CT62" i="286" s="1"/>
  <c r="CT46" i="286"/>
  <c r="CT63" i="286" l="1"/>
  <c r="CT36" i="286"/>
  <c r="CT37" i="286" s="1"/>
  <c r="CT30" i="288"/>
  <c r="CT32" i="288" s="1"/>
  <c r="CT14" i="288"/>
  <c r="CT16" i="288" s="1"/>
  <c r="CT19" i="288" s="1"/>
  <c r="CT47" i="286"/>
  <c r="CT48" i="286" s="1"/>
  <c r="CU110" i="280"/>
  <c r="CU111" i="280" s="1"/>
  <c r="CU132" i="280"/>
  <c r="CU112" i="280" l="1"/>
  <c r="CU18" i="265" s="1"/>
  <c r="CU121" i="280"/>
  <c r="CU36" i="282"/>
  <c r="CU38" i="282" s="1"/>
  <c r="CU44" i="282" s="1"/>
  <c r="CU45" i="282" s="1"/>
  <c r="CU116" i="280"/>
  <c r="CT63" i="265"/>
  <c r="CT65" i="265" s="1"/>
  <c r="CT67" i="265" s="1"/>
  <c r="CT81" i="265" s="1"/>
  <c r="CU45" i="286"/>
  <c r="CT75" i="265"/>
  <c r="CT76" i="265" s="1"/>
  <c r="CT82" i="265" s="1"/>
  <c r="CU34" i="286"/>
  <c r="CT60" i="288"/>
  <c r="CT62" i="288" s="1"/>
  <c r="CT65" i="288" s="1"/>
  <c r="CT39" i="288"/>
  <c r="CT40" i="288" s="1"/>
  <c r="CT43" i="288" s="1"/>
  <c r="CT52" i="265"/>
  <c r="CT24" i="265"/>
  <c r="CT53" i="265" l="1"/>
  <c r="CT25" i="265"/>
  <c r="CU52" i="286"/>
  <c r="CU56" i="286"/>
  <c r="CU93" i="280"/>
  <c r="CT84" i="265"/>
  <c r="CT83" i="265"/>
  <c r="CU50" i="282"/>
  <c r="CU51" i="282" s="1"/>
  <c r="CU76" i="282" s="1"/>
  <c r="CU47" i="282"/>
  <c r="CU48" i="282" s="1"/>
  <c r="CU19" i="265"/>
  <c r="CU57" i="282" l="1"/>
  <c r="CU53" i="282"/>
  <c r="CU55" i="282" s="1"/>
  <c r="CU11" i="282"/>
  <c r="CU12" i="282" s="1"/>
  <c r="CU67" i="282"/>
  <c r="CU13" i="282" l="1"/>
  <c r="CU21" i="265" s="1"/>
  <c r="CU87" i="282"/>
  <c r="CU58" i="282"/>
  <c r="CU59" i="282" s="1"/>
  <c r="CU62" i="282" s="1"/>
  <c r="CU63" i="282" s="1"/>
  <c r="CU77" i="282"/>
  <c r="CU78" i="282" s="1"/>
  <c r="CV75" i="282" s="1"/>
  <c r="CU64" i="282" l="1"/>
  <c r="CU32" i="265" s="1"/>
  <c r="CU88" i="282"/>
  <c r="CU89" i="282" s="1"/>
  <c r="CU66" i="282"/>
  <c r="CV54" i="282"/>
  <c r="CU22" i="265"/>
  <c r="CU53" i="286" l="1"/>
  <c r="CU54" i="286" s="1"/>
  <c r="CU60" i="286" s="1"/>
  <c r="CU35" i="286"/>
  <c r="CU73" i="265"/>
  <c r="CV86" i="282"/>
  <c r="CU33" i="265"/>
  <c r="CU11" i="280" l="1"/>
  <c r="CU13" i="280" s="1"/>
  <c r="CU37" i="265"/>
  <c r="CU42" i="265" s="1"/>
  <c r="CU74" i="288"/>
  <c r="CU94" i="280" l="1"/>
  <c r="CU95" i="280" s="1"/>
  <c r="CU100" i="280" l="1"/>
  <c r="CU101" i="280" s="1"/>
  <c r="CU97" i="280"/>
  <c r="CU98" i="280" s="1"/>
  <c r="CU126" i="280" l="1"/>
  <c r="CU115" i="280"/>
  <c r="CU117" i="280" s="1"/>
  <c r="CU141" i="280"/>
  <c r="CU44" i="265"/>
  <c r="CU118" i="280" l="1"/>
  <c r="CU45" i="265" s="1"/>
  <c r="CU127" i="280"/>
  <c r="CU128" i="280" s="1"/>
  <c r="CU131" i="280" s="1"/>
  <c r="CU133" i="280" s="1"/>
  <c r="CU122" i="280"/>
  <c r="CU123" i="280" s="1"/>
  <c r="CU142" i="280" s="1"/>
  <c r="CU134" i="280" l="1"/>
  <c r="CU46" i="265" s="1"/>
  <c r="CU47" i="265" s="1"/>
  <c r="CU50" i="265" s="1"/>
  <c r="CU143" i="280"/>
  <c r="CU144" i="280" s="1"/>
  <c r="CU72" i="265" l="1"/>
  <c r="CV140" i="280"/>
  <c r="CU46" i="286"/>
  <c r="CU57" i="286"/>
  <c r="CU58" i="286" s="1"/>
  <c r="CU61" i="286" s="1"/>
  <c r="CU62" i="286" s="1"/>
  <c r="CU63" i="286" l="1"/>
  <c r="CU30" i="288"/>
  <c r="CU32" i="288" s="1"/>
  <c r="CU36" i="286"/>
  <c r="CU37" i="286" s="1"/>
  <c r="CU14" i="288"/>
  <c r="CU16" i="288" s="1"/>
  <c r="CU19" i="288" s="1"/>
  <c r="CU47" i="286"/>
  <c r="CU48" i="286" s="1"/>
  <c r="CV110" i="280"/>
  <c r="CV111" i="280" s="1"/>
  <c r="CV132" i="280"/>
  <c r="CU63" i="265" l="1"/>
  <c r="CU65" i="265" s="1"/>
  <c r="CU67" i="265" s="1"/>
  <c r="CU81" i="265" s="1"/>
  <c r="CV45" i="286"/>
  <c r="CU39" i="288"/>
  <c r="CU40" i="288" s="1"/>
  <c r="CU43" i="288" s="1"/>
  <c r="CU60" i="288"/>
  <c r="CU62" i="288" s="1"/>
  <c r="CU65" i="288" s="1"/>
  <c r="CV112" i="280"/>
  <c r="CV18" i="265" s="1"/>
  <c r="CV36" i="282"/>
  <c r="CV38" i="282" s="1"/>
  <c r="CV44" i="282" s="1"/>
  <c r="CV45" i="282" s="1"/>
  <c r="CV121" i="280"/>
  <c r="CV116" i="280"/>
  <c r="CU75" i="265"/>
  <c r="CU76" i="265" s="1"/>
  <c r="CU82" i="265" s="1"/>
  <c r="CV34" i="286"/>
  <c r="CU24" i="265"/>
  <c r="CU52" i="265"/>
  <c r="CU53" i="265" l="1"/>
  <c r="CV52" i="286"/>
  <c r="CV50" i="282"/>
  <c r="CV51" i="282" s="1"/>
  <c r="CV76" i="282" s="1"/>
  <c r="CV47" i="282"/>
  <c r="CV48" i="282" s="1"/>
  <c r="CV56" i="286"/>
  <c r="CV93" i="280"/>
  <c r="CU25" i="265"/>
  <c r="CV19" i="265"/>
  <c r="AF18" i="277"/>
  <c r="AF19" i="277" s="1"/>
  <c r="CU83" i="265"/>
  <c r="CU84" i="265"/>
  <c r="CV11" i="282" l="1"/>
  <c r="CV12" i="282" s="1"/>
  <c r="CV67" i="282"/>
  <c r="CV53" i="282"/>
  <c r="CV55" i="282" s="1"/>
  <c r="CV57" i="282"/>
  <c r="CV13" i="282" l="1"/>
  <c r="CV21" i="265" s="1"/>
  <c r="CV87" i="282"/>
  <c r="CV58" i="282"/>
  <c r="CV59" i="282" s="1"/>
  <c r="CV62" i="282" s="1"/>
  <c r="CV63" i="282" s="1"/>
  <c r="CV77" i="282"/>
  <c r="CV78" i="282" s="1"/>
  <c r="CW75" i="282" s="1"/>
  <c r="CW54" i="282" l="1"/>
  <c r="CV66" i="282"/>
  <c r="CV64" i="282"/>
  <c r="CV32" i="265" s="1"/>
  <c r="CV88" i="282"/>
  <c r="CV89" i="282" s="1"/>
  <c r="AF21" i="277"/>
  <c r="AF22" i="277" s="1"/>
  <c r="CV22" i="265"/>
  <c r="CV33" i="265" l="1"/>
  <c r="AF32" i="277"/>
  <c r="AF33" i="277" s="1"/>
  <c r="AF37" i="277" s="1"/>
  <c r="AF41" i="277" s="1"/>
  <c r="CV73" i="265"/>
  <c r="AG73" i="277" s="1"/>
  <c r="CW86" i="282"/>
  <c r="CV35" i="286"/>
  <c r="CV53" i="286"/>
  <c r="CV54" i="286" s="1"/>
  <c r="CV60" i="286" s="1"/>
  <c r="CV11" i="280" l="1"/>
  <c r="CV13" i="280" s="1"/>
  <c r="CV74" i="288"/>
  <c r="CV37" i="265"/>
  <c r="CV42" i="265" s="1"/>
  <c r="CV94" i="280" l="1"/>
  <c r="CV95" i="280" s="1"/>
  <c r="CV97" i="280" l="1"/>
  <c r="CV98" i="280" s="1"/>
  <c r="CV100" i="280"/>
  <c r="CV101" i="280" s="1"/>
  <c r="CV141" i="280" l="1"/>
  <c r="CV44" i="265"/>
  <c r="CV126" i="280"/>
  <c r="CV115" i="280"/>
  <c r="CV117" i="280" s="1"/>
  <c r="CV118" i="280" l="1"/>
  <c r="CV45" i="265" s="1"/>
  <c r="CV122" i="280"/>
  <c r="CV123" i="280" s="1"/>
  <c r="CV142" i="280" s="1"/>
  <c r="CV127" i="280"/>
  <c r="AF43" i="277"/>
  <c r="CV128" i="280"/>
  <c r="CV131" i="280" s="1"/>
  <c r="CV133" i="280" s="1"/>
  <c r="CV134" i="280" l="1"/>
  <c r="CV46" i="265" s="1"/>
  <c r="CV47" i="265" s="1"/>
  <c r="CV50" i="265" s="1"/>
  <c r="CV143" i="280"/>
  <c r="CV144" i="280" s="1"/>
  <c r="CV46" i="286" l="1"/>
  <c r="CV57" i="286"/>
  <c r="CV58" i="286" s="1"/>
  <c r="CV61" i="286" s="1"/>
  <c r="CV62" i="286" s="1"/>
  <c r="CW140" i="280"/>
  <c r="CV72" i="265"/>
  <c r="CV14" i="288" l="1"/>
  <c r="CV16" i="288" s="1"/>
  <c r="CV19" i="288" s="1"/>
  <c r="CV30" i="288"/>
  <c r="CV32" i="288" s="1"/>
  <c r="CV36" i="286"/>
  <c r="CV37" i="286" s="1"/>
  <c r="CV47" i="286"/>
  <c r="CV48" i="286" s="1"/>
  <c r="CV63" i="286"/>
  <c r="CW132" i="280"/>
  <c r="CW110" i="280"/>
  <c r="CW111" i="280" s="1"/>
  <c r="AG72" i="277"/>
  <c r="CV24" i="265" l="1"/>
  <c r="CV52" i="265"/>
  <c r="CW121" i="280"/>
  <c r="CW112" i="280"/>
  <c r="CW18" i="265" s="1"/>
  <c r="CW36" i="282"/>
  <c r="CW38" i="282" s="1"/>
  <c r="CW44" i="282" s="1"/>
  <c r="CW45" i="282" s="1"/>
  <c r="CW116" i="280"/>
  <c r="CV39" i="288"/>
  <c r="CV40" i="288" s="1"/>
  <c r="CV43" i="288" s="1"/>
  <c r="CV60" i="288"/>
  <c r="CV62" i="288" s="1"/>
  <c r="CV65" i="288" s="1"/>
  <c r="CW45" i="286"/>
  <c r="CV63" i="265"/>
  <c r="CW34" i="286"/>
  <c r="CV75" i="265"/>
  <c r="AG75" i="277" l="1"/>
  <c r="AG76" i="277" s="1"/>
  <c r="AG82" i="277" s="1"/>
  <c r="CV76" i="265"/>
  <c r="CV82" i="265" s="1"/>
  <c r="CW52" i="286"/>
  <c r="CW56" i="286"/>
  <c r="CW93" i="280"/>
  <c r="CW47" i="282"/>
  <c r="CW48" i="282" s="1"/>
  <c r="CW50" i="282"/>
  <c r="CW51" i="282" s="1"/>
  <c r="CW76" i="282" s="1"/>
  <c r="AF24" i="277"/>
  <c r="AF25" i="277" s="1"/>
  <c r="CV25" i="265"/>
  <c r="AG63" i="277"/>
  <c r="AG65" i="277" s="1"/>
  <c r="AG67" i="277" s="1"/>
  <c r="AG81" i="277" s="1"/>
  <c r="CV65" i="265"/>
  <c r="CV67" i="265" s="1"/>
  <c r="CV81" i="265" s="1"/>
  <c r="CW19" i="265"/>
  <c r="AF51" i="277"/>
  <c r="CV53" i="265"/>
  <c r="CW67" i="282" l="1"/>
  <c r="CW11" i="282"/>
  <c r="CW12" i="282" s="1"/>
  <c r="CV84" i="265"/>
  <c r="CV83" i="265"/>
  <c r="CW57" i="282"/>
  <c r="CW53" i="282"/>
  <c r="CW55" i="282" s="1"/>
  <c r="AG83" i="277"/>
  <c r="AG84" i="277"/>
  <c r="CW77" i="282" l="1"/>
  <c r="CW78" i="282" s="1"/>
  <c r="CX75" i="282" s="1"/>
  <c r="CW58" i="282"/>
  <c r="CW59" i="282" s="1"/>
  <c r="CW62" i="282" s="1"/>
  <c r="CW63" i="282" s="1"/>
  <c r="CW13" i="282"/>
  <c r="CW21" i="265" s="1"/>
  <c r="CW87" i="282"/>
  <c r="CW64" i="282" l="1"/>
  <c r="CW32" i="265" s="1"/>
  <c r="CW66" i="282"/>
  <c r="CW88" i="282"/>
  <c r="CW89" i="282" s="1"/>
  <c r="CW22" i="265"/>
  <c r="CX54" i="282"/>
  <c r="CW73" i="265" l="1"/>
  <c r="CX86" i="282"/>
  <c r="CW53" i="286"/>
  <c r="CW54" i="286" s="1"/>
  <c r="CW60" i="286" s="1"/>
  <c r="CW35" i="286"/>
  <c r="CW33" i="265"/>
  <c r="CW11" i="280" l="1"/>
  <c r="CW13" i="280" s="1"/>
  <c r="CW37" i="265"/>
  <c r="CW42" i="265" s="1"/>
  <c r="CW74" i="288"/>
  <c r="CW94" i="280" l="1"/>
  <c r="CW95" i="280" s="1"/>
  <c r="CW97" i="280" l="1"/>
  <c r="CW98" i="280" s="1"/>
  <c r="CW100" i="280"/>
  <c r="CW101" i="280" s="1"/>
  <c r="CW44" i="265" l="1"/>
  <c r="CW141" i="280"/>
  <c r="CW126" i="280"/>
  <c r="CW115" i="280"/>
  <c r="CW117" i="280" s="1"/>
  <c r="CW118" i="280" l="1"/>
  <c r="CW45" i="265" s="1"/>
  <c r="CW127" i="280"/>
  <c r="CW122" i="280"/>
  <c r="CW123" i="280" s="1"/>
  <c r="CW142" i="280" s="1"/>
  <c r="CW128" i="280"/>
  <c r="CW131" i="280" s="1"/>
  <c r="CW133" i="280" s="1"/>
  <c r="CW143" i="280" l="1"/>
  <c r="CW144" i="280" s="1"/>
  <c r="CW134" i="280"/>
  <c r="CW46" i="265" s="1"/>
  <c r="CX140" i="280" l="1"/>
  <c r="CW72" i="265"/>
  <c r="CW47" i="265"/>
  <c r="CW50" i="265" s="1"/>
  <c r="CW46" i="286" l="1"/>
  <c r="CW57" i="286"/>
  <c r="CW58" i="286" s="1"/>
  <c r="CW61" i="286" s="1"/>
  <c r="CW62" i="286" s="1"/>
  <c r="CX132" i="280"/>
  <c r="CX110" i="280"/>
  <c r="CX111" i="280" s="1"/>
  <c r="CW63" i="286" l="1"/>
  <c r="CW36" i="286"/>
  <c r="CW37" i="286" s="1"/>
  <c r="CW30" i="288"/>
  <c r="CW32" i="288" s="1"/>
  <c r="CW14" i="288"/>
  <c r="CW16" i="288" s="1"/>
  <c r="CW19" i="288" s="1"/>
  <c r="CW47" i="286"/>
  <c r="CW48" i="286" s="1"/>
  <c r="CX36" i="282"/>
  <c r="CX38" i="282" s="1"/>
  <c r="CX44" i="282" s="1"/>
  <c r="CX45" i="282" s="1"/>
  <c r="CX121" i="280"/>
  <c r="CX112" i="280"/>
  <c r="CX18" i="265" s="1"/>
  <c r="CX116" i="280"/>
  <c r="CW63" i="265" l="1"/>
  <c r="CW65" i="265" s="1"/>
  <c r="CW67" i="265" s="1"/>
  <c r="CW81" i="265" s="1"/>
  <c r="CX45" i="286"/>
  <c r="CX47" i="282"/>
  <c r="CX48" i="282" s="1"/>
  <c r="CX50" i="282"/>
  <c r="CX51" i="282" s="1"/>
  <c r="CX76" i="282" s="1"/>
  <c r="CX34" i="286"/>
  <c r="CW75" i="265"/>
  <c r="CW76" i="265" s="1"/>
  <c r="CW82" i="265" s="1"/>
  <c r="CX19" i="265"/>
  <c r="CW60" i="288"/>
  <c r="CW62" i="288" s="1"/>
  <c r="CW65" i="288" s="1"/>
  <c r="CW39" i="288"/>
  <c r="CW40" i="288" s="1"/>
  <c r="CW43" i="288" s="1"/>
  <c r="CW24" i="265"/>
  <c r="CW52" i="265"/>
  <c r="CX56" i="286" l="1"/>
  <c r="CX93" i="280"/>
  <c r="CW25" i="265"/>
  <c r="CW53" i="265"/>
  <c r="CX67" i="282"/>
  <c r="CX11" i="282"/>
  <c r="CX12" i="282" s="1"/>
  <c r="CX52" i="286"/>
  <c r="CX57" i="282"/>
  <c r="CX53" i="282"/>
  <c r="CX55" i="282" s="1"/>
  <c r="CW83" i="265"/>
  <c r="CW84" i="265"/>
  <c r="CX77" i="282" l="1"/>
  <c r="CX78" i="282" s="1"/>
  <c r="CY75" i="282" s="1"/>
  <c r="CX58" i="282"/>
  <c r="CX59" i="282" s="1"/>
  <c r="CX62" i="282" s="1"/>
  <c r="CX63" i="282" s="1"/>
  <c r="CX13" i="282"/>
  <c r="CX21" i="265" s="1"/>
  <c r="CX87" i="282"/>
  <c r="CX88" i="282" l="1"/>
  <c r="CX89" i="282" s="1"/>
  <c r="CX64" i="282"/>
  <c r="CX32" i="265" s="1"/>
  <c r="CX66" i="282"/>
  <c r="CY54" i="282"/>
  <c r="CX22" i="265"/>
  <c r="CY86" i="282" l="1"/>
  <c r="CX73" i="265"/>
  <c r="CX35" i="286"/>
  <c r="CX53" i="286"/>
  <c r="CX54" i="286" s="1"/>
  <c r="CX60" i="286" s="1"/>
  <c r="CX33" i="265"/>
  <c r="CX11" i="280" l="1"/>
  <c r="CX13" i="280" s="1"/>
  <c r="CX74" i="288"/>
  <c r="CX37" i="265"/>
  <c r="CX42" i="265" s="1"/>
  <c r="CX94" i="280" l="1"/>
  <c r="CX95" i="280" s="1"/>
  <c r="CX100" i="280" l="1"/>
  <c r="CX101" i="280" s="1"/>
  <c r="CX97" i="280"/>
  <c r="CX98" i="280" s="1"/>
  <c r="CX126" i="280" l="1"/>
  <c r="CX115" i="280"/>
  <c r="CX117" i="280" s="1"/>
  <c r="CX141" i="280"/>
  <c r="CX44" i="265"/>
  <c r="CX122" i="280" l="1"/>
  <c r="CX123" i="280" s="1"/>
  <c r="CX142" i="280" s="1"/>
  <c r="CX118" i="280"/>
  <c r="CX45" i="265" s="1"/>
  <c r="CX127" i="280"/>
  <c r="CX128" i="280" s="1"/>
  <c r="CX131" i="280" s="1"/>
  <c r="CX133" i="280" s="1"/>
  <c r="CX134" i="280" l="1"/>
  <c r="CX46" i="265" s="1"/>
  <c r="CX47" i="265" s="1"/>
  <c r="CX50" i="265" s="1"/>
  <c r="CX143" i="280"/>
  <c r="CX144" i="280" s="1"/>
  <c r="CX72" i="265" l="1"/>
  <c r="CY140" i="280"/>
  <c r="CX46" i="286"/>
  <c r="CX57" i="286"/>
  <c r="CX58" i="286" s="1"/>
  <c r="CX61" i="286" s="1"/>
  <c r="CX62" i="286" s="1"/>
  <c r="CX14" i="288" l="1"/>
  <c r="CX16" i="288" s="1"/>
  <c r="CX19" i="288" s="1"/>
  <c r="CX47" i="286"/>
  <c r="CX36" i="286"/>
  <c r="CX37" i="286" s="1"/>
  <c r="CX63" i="286"/>
  <c r="CX30" i="288"/>
  <c r="CX32" i="288" s="1"/>
  <c r="CX48" i="286"/>
  <c r="CY110" i="280"/>
  <c r="CY111" i="280" s="1"/>
  <c r="CY132" i="280"/>
  <c r="CY34" i="286" l="1"/>
  <c r="CX75" i="265"/>
  <c r="CX76" i="265" s="1"/>
  <c r="CX82" i="265" s="1"/>
  <c r="CY121" i="280"/>
  <c r="CY112" i="280"/>
  <c r="CY18" i="265" s="1"/>
  <c r="CY36" i="282"/>
  <c r="CY38" i="282" s="1"/>
  <c r="CY44" i="282" s="1"/>
  <c r="CY45" i="282" s="1"/>
  <c r="CY116" i="280"/>
  <c r="CY45" i="286"/>
  <c r="CX63" i="265"/>
  <c r="CX65" i="265" s="1"/>
  <c r="CX67" i="265" s="1"/>
  <c r="CX81" i="265" s="1"/>
  <c r="CX52" i="265"/>
  <c r="CX24" i="265"/>
  <c r="CX39" i="288"/>
  <c r="CX40" i="288" s="1"/>
  <c r="CX43" i="288" s="1"/>
  <c r="CX60" i="288"/>
  <c r="CX62" i="288" s="1"/>
  <c r="CX65" i="288" s="1"/>
  <c r="CX25" i="265" l="1"/>
  <c r="CX83" i="265"/>
  <c r="CX84" i="265"/>
  <c r="CY19" i="265"/>
  <c r="CX53" i="265"/>
  <c r="CY56" i="286"/>
  <c r="CY93" i="280"/>
  <c r="CY50" i="282"/>
  <c r="CY51" i="282" s="1"/>
  <c r="CY76" i="282" s="1"/>
  <c r="CY47" i="282"/>
  <c r="CY48" i="282" s="1"/>
  <c r="CY52" i="286"/>
  <c r="CY57" i="282" l="1"/>
  <c r="CY53" i="282"/>
  <c r="CY55" i="282" s="1"/>
  <c r="CY67" i="282"/>
  <c r="CY11" i="282"/>
  <c r="CY12" i="282" s="1"/>
  <c r="CY87" i="282" l="1"/>
  <c r="CY13" i="282"/>
  <c r="CY21" i="265" s="1"/>
  <c r="CY77" i="282"/>
  <c r="CY78" i="282" s="1"/>
  <c r="CZ75" i="282" s="1"/>
  <c r="CY58" i="282"/>
  <c r="CY59" i="282" s="1"/>
  <c r="CY62" i="282" s="1"/>
  <c r="CY63" i="282" s="1"/>
  <c r="CZ54" i="282" l="1"/>
  <c r="CY22" i="265"/>
  <c r="CY88" i="282"/>
  <c r="CY89" i="282" s="1"/>
  <c r="CY64" i="282"/>
  <c r="CY32" i="265" s="1"/>
  <c r="CY66" i="282"/>
  <c r="CY73" i="265" l="1"/>
  <c r="CZ86" i="282"/>
  <c r="CY33" i="265"/>
  <c r="CY35" i="286"/>
  <c r="CY53" i="286"/>
  <c r="CY54" i="286" s="1"/>
  <c r="CY60" i="286" s="1"/>
  <c r="CY11" i="280" l="1"/>
  <c r="CY13" i="280" s="1"/>
  <c r="CY37" i="265"/>
  <c r="CY42" i="265" s="1"/>
  <c r="CY74" i="288"/>
  <c r="CY94" i="280" l="1"/>
  <c r="CY95" i="280" s="1"/>
  <c r="CY97" i="280" l="1"/>
  <c r="CY98" i="280" s="1"/>
  <c r="CY100" i="280"/>
  <c r="CY101" i="280" s="1"/>
  <c r="CY141" i="280" l="1"/>
  <c r="CY44" i="265"/>
  <c r="CY126" i="280"/>
  <c r="CY115" i="280"/>
  <c r="CY117" i="280" s="1"/>
  <c r="CY118" i="280" l="1"/>
  <c r="CY45" i="265" s="1"/>
  <c r="CY122" i="280"/>
  <c r="CY123" i="280" s="1"/>
  <c r="CY142" i="280" s="1"/>
  <c r="CY127" i="280"/>
  <c r="CY128" i="280" s="1"/>
  <c r="CY131" i="280" s="1"/>
  <c r="CY133" i="280" s="1"/>
  <c r="CY143" i="280" l="1"/>
  <c r="CY144" i="280" s="1"/>
  <c r="CY134" i="280"/>
  <c r="CY46" i="265" s="1"/>
  <c r="CY47" i="265" l="1"/>
  <c r="CY50" i="265" s="1"/>
  <c r="CZ140" i="280"/>
  <c r="CY72" i="265"/>
  <c r="CZ132" i="280" l="1"/>
  <c r="CZ110" i="280"/>
  <c r="CZ111" i="280" s="1"/>
  <c r="CY46" i="286"/>
  <c r="CY57" i="286"/>
  <c r="CY58" i="286" s="1"/>
  <c r="CY61" i="286" s="1"/>
  <c r="CY62" i="286" s="1"/>
  <c r="CY63" i="286" l="1"/>
  <c r="CY14" i="288"/>
  <c r="CY16" i="288" s="1"/>
  <c r="CY19" i="288" s="1"/>
  <c r="CY30" i="288"/>
  <c r="CY32" i="288" s="1"/>
  <c r="CY36" i="286"/>
  <c r="CY37" i="286" s="1"/>
  <c r="CY47" i="286"/>
  <c r="CY48" i="286" s="1"/>
  <c r="CZ112" i="280"/>
  <c r="CZ18" i="265" s="1"/>
  <c r="CZ121" i="280"/>
  <c r="CZ36" i="282"/>
  <c r="CZ38" i="282" s="1"/>
  <c r="CZ44" i="282" s="1"/>
  <c r="CZ45" i="282" s="1"/>
  <c r="CZ116" i="280"/>
  <c r="CZ45" i="286" l="1"/>
  <c r="CY63" i="265"/>
  <c r="CY65" i="265" s="1"/>
  <c r="CY67" i="265" s="1"/>
  <c r="CY81" i="265" s="1"/>
  <c r="CY75" i="265"/>
  <c r="CY76" i="265" s="1"/>
  <c r="CY82" i="265" s="1"/>
  <c r="CZ34" i="286"/>
  <c r="CZ47" i="282"/>
  <c r="CZ48" i="282" s="1"/>
  <c r="CZ50" i="282"/>
  <c r="CZ51" i="282" s="1"/>
  <c r="CZ76" i="282" s="1"/>
  <c r="CZ19" i="265"/>
  <c r="AG18" i="277"/>
  <c r="AG19" i="277" s="1"/>
  <c r="CY39" i="288"/>
  <c r="CY40" i="288" s="1"/>
  <c r="CY43" i="288" s="1"/>
  <c r="CY60" i="288"/>
  <c r="CY62" i="288" s="1"/>
  <c r="CY65" i="288" s="1"/>
  <c r="CY52" i="265"/>
  <c r="CY24" i="265"/>
  <c r="CY25" i="265" l="1"/>
  <c r="CY53" i="265"/>
  <c r="CZ67" i="282"/>
  <c r="CZ11" i="282"/>
  <c r="CZ12" i="282" s="1"/>
  <c r="CZ57" i="282"/>
  <c r="CZ53" i="282"/>
  <c r="CZ55" i="282" s="1"/>
  <c r="CY84" i="265"/>
  <c r="CY83" i="265"/>
  <c r="CZ52" i="286"/>
  <c r="CZ93" i="280"/>
  <c r="CZ56" i="286"/>
  <c r="CZ77" i="282" l="1"/>
  <c r="CZ78" i="282" s="1"/>
  <c r="DA75" i="282" s="1"/>
  <c r="CZ58" i="282"/>
  <c r="CZ59" i="282" s="1"/>
  <c r="CZ62" i="282" s="1"/>
  <c r="CZ63" i="282" s="1"/>
  <c r="CZ87" i="282"/>
  <c r="CZ13" i="282"/>
  <c r="CZ21" i="265" s="1"/>
  <c r="DA54" i="282" l="1"/>
  <c r="AG21" i="277"/>
  <c r="AG22" i="277" s="1"/>
  <c r="CZ22" i="265"/>
  <c r="CZ88" i="282"/>
  <c r="CZ89" i="282" s="1"/>
  <c r="CZ64" i="282"/>
  <c r="CZ32" i="265" s="1"/>
  <c r="CZ66" i="282"/>
  <c r="CZ53" i="286" l="1"/>
  <c r="CZ54" i="286" s="1"/>
  <c r="CZ60" i="286" s="1"/>
  <c r="CZ35" i="286"/>
  <c r="CZ33" i="265"/>
  <c r="AG32" i="277"/>
  <c r="AG33" i="277" s="1"/>
  <c r="AG37" i="277" s="1"/>
  <c r="AG41" i="277" s="1"/>
  <c r="CZ73" i="265"/>
  <c r="AH73" i="277" s="1"/>
  <c r="DA86" i="282"/>
  <c r="CZ11" i="280" l="1"/>
  <c r="CZ13" i="280" s="1"/>
  <c r="CZ74" i="288"/>
  <c r="CZ37" i="265"/>
  <c r="CZ42" i="265" s="1"/>
  <c r="CZ94" i="280" l="1"/>
  <c r="CZ95" i="280" s="1"/>
  <c r="CZ97" i="280" l="1"/>
  <c r="CZ98" i="280" s="1"/>
  <c r="CZ100" i="280"/>
  <c r="CZ101" i="280" s="1"/>
  <c r="CZ115" i="280" l="1"/>
  <c r="CZ117" i="280" s="1"/>
  <c r="CZ126" i="280"/>
  <c r="CZ141" i="280"/>
  <c r="CZ44" i="265"/>
  <c r="CZ122" i="280" l="1"/>
  <c r="CZ123" i="280" s="1"/>
  <c r="CZ142" i="280" s="1"/>
  <c r="CZ118" i="280"/>
  <c r="CZ45" i="265" s="1"/>
  <c r="CZ127" i="280"/>
  <c r="CZ128" i="280" s="1"/>
  <c r="CZ131" i="280" s="1"/>
  <c r="CZ133" i="280" s="1"/>
  <c r="AG43" i="277"/>
  <c r="CZ134" i="280" l="1"/>
  <c r="CZ46" i="265" s="1"/>
  <c r="CZ143" i="280"/>
  <c r="CZ144" i="280" s="1"/>
  <c r="DA140" i="280" l="1"/>
  <c r="CZ72" i="265"/>
  <c r="AG44" i="277"/>
  <c r="CZ47" i="265"/>
  <c r="CZ50" i="265" s="1"/>
  <c r="CZ57" i="286" l="1"/>
  <c r="CZ58" i="286" s="1"/>
  <c r="CZ61" i="286" s="1"/>
  <c r="CZ62" i="286" s="1"/>
  <c r="CZ46" i="286"/>
  <c r="AH72" i="277"/>
  <c r="DA110" i="280"/>
  <c r="DA111" i="280" s="1"/>
  <c r="DA132" i="280"/>
  <c r="DA121" i="280" l="1"/>
  <c r="DA116" i="280"/>
  <c r="DA112" i="280"/>
  <c r="DA18" i="265" s="1"/>
  <c r="DA36" i="282"/>
  <c r="DA38" i="282" s="1"/>
  <c r="DA44" i="282" s="1"/>
  <c r="DA45" i="282" s="1"/>
  <c r="CZ14" i="288"/>
  <c r="CZ16" i="288" s="1"/>
  <c r="CZ19" i="288" s="1"/>
  <c r="CZ30" i="288"/>
  <c r="CZ32" i="288" s="1"/>
  <c r="CZ47" i="286"/>
  <c r="CZ48" i="286" s="1"/>
  <c r="CZ36" i="286"/>
  <c r="CZ37" i="286" s="1"/>
  <c r="CZ63" i="286"/>
  <c r="CZ63" i="265" l="1"/>
  <c r="DA45" i="286"/>
  <c r="CZ52" i="265"/>
  <c r="CZ24" i="265"/>
  <c r="DA34" i="286"/>
  <c r="CZ75" i="265"/>
  <c r="CZ60" i="288"/>
  <c r="CZ62" i="288" s="1"/>
  <c r="CZ65" i="288" s="1"/>
  <c r="CZ39" i="288"/>
  <c r="CZ40" i="288" s="1"/>
  <c r="CZ43" i="288" s="1"/>
  <c r="DA47" i="282"/>
  <c r="DA48" i="282" s="1"/>
  <c r="DA50" i="282"/>
  <c r="DA51" i="282" s="1"/>
  <c r="DA76" i="282" s="1"/>
  <c r="DA19" i="265"/>
  <c r="DA11" i="282" l="1"/>
  <c r="DA12" i="282" s="1"/>
  <c r="DA67" i="282"/>
  <c r="AH75" i="277"/>
  <c r="AH76" i="277" s="1"/>
  <c r="AH82" i="277" s="1"/>
  <c r="CZ76" i="265"/>
  <c r="CZ82" i="265" s="1"/>
  <c r="AG24" i="277"/>
  <c r="AG25" i="277" s="1"/>
  <c r="CZ25" i="265"/>
  <c r="DA93" i="280"/>
  <c r="DA56" i="286"/>
  <c r="DA57" i="282"/>
  <c r="DA53" i="282"/>
  <c r="DA55" i="282" s="1"/>
  <c r="DA52" i="286"/>
  <c r="AG51" i="277"/>
  <c r="CZ53" i="265"/>
  <c r="CZ65" i="265"/>
  <c r="CZ67" i="265" s="1"/>
  <c r="CZ81" i="265" s="1"/>
  <c r="AH63" i="277"/>
  <c r="AH65" i="277" s="1"/>
  <c r="AH67" i="277" s="1"/>
  <c r="AH81" i="277" s="1"/>
  <c r="AH83" i="277" l="1"/>
  <c r="AH84" i="277"/>
  <c r="DA58" i="282"/>
  <c r="DA59" i="282" s="1"/>
  <c r="DA62" i="282" s="1"/>
  <c r="DA63" i="282" s="1"/>
  <c r="DA77" i="282"/>
  <c r="DA78" i="282" s="1"/>
  <c r="DB75" i="282" s="1"/>
  <c r="CZ83" i="265"/>
  <c r="CZ84" i="265"/>
  <c r="DA13" i="282"/>
  <c r="DA21" i="265" s="1"/>
  <c r="DA87" i="282"/>
  <c r="DA22" i="265" l="1"/>
  <c r="DA64" i="282"/>
  <c r="DA32" i="265" s="1"/>
  <c r="DA66" i="282"/>
  <c r="DA88" i="282"/>
  <c r="DA89" i="282" s="1"/>
  <c r="DB54" i="282"/>
  <c r="DA73" i="265" l="1"/>
  <c r="DB86" i="282"/>
  <c r="DA33" i="265"/>
  <c r="DA35" i="286"/>
  <c r="DA53" i="286"/>
  <c r="DA54" i="286" s="1"/>
  <c r="DA60" i="286" s="1"/>
  <c r="DA11" i="280" l="1"/>
  <c r="DA13" i="280" s="1"/>
  <c r="DA37" i="265"/>
  <c r="DA42" i="265" s="1"/>
  <c r="DA74" i="288"/>
  <c r="DA94" i="280" l="1"/>
  <c r="DA95" i="280" s="1"/>
  <c r="DA97" i="280" l="1"/>
  <c r="DA98" i="280" s="1"/>
  <c r="DA100" i="280"/>
  <c r="DA101" i="280" s="1"/>
  <c r="DA126" i="280" l="1"/>
  <c r="DA115" i="280"/>
  <c r="DA117" i="280" s="1"/>
  <c r="DA44" i="265"/>
  <c r="DA141" i="280"/>
  <c r="DA118" i="280" l="1"/>
  <c r="DA45" i="265" s="1"/>
  <c r="DA127" i="280"/>
  <c r="DA128" i="280" s="1"/>
  <c r="DA131" i="280" s="1"/>
  <c r="DA133" i="280" s="1"/>
  <c r="DA122" i="280"/>
  <c r="DA123" i="280" s="1"/>
  <c r="DA142" i="280" s="1"/>
  <c r="DA143" i="280" l="1"/>
  <c r="DA144" i="280" s="1"/>
  <c r="DA134" i="280"/>
  <c r="DA46" i="265" s="1"/>
  <c r="DA47" i="265" s="1"/>
  <c r="DA50" i="265" s="1"/>
  <c r="DA46" i="286" l="1"/>
  <c r="DA57" i="286"/>
  <c r="DA58" i="286" s="1"/>
  <c r="DA61" i="286" s="1"/>
  <c r="DA62" i="286" s="1"/>
  <c r="DA72" i="265"/>
  <c r="DB140" i="280"/>
  <c r="DB132" i="280" l="1"/>
  <c r="DB110" i="280"/>
  <c r="DB111" i="280" s="1"/>
  <c r="DA14" i="288"/>
  <c r="DA16" i="288" s="1"/>
  <c r="DA19" i="288" s="1"/>
  <c r="DA30" i="288"/>
  <c r="DA32" i="288" s="1"/>
  <c r="DA63" i="286"/>
  <c r="DA36" i="286"/>
  <c r="DA37" i="286" s="1"/>
  <c r="DA47" i="286"/>
  <c r="DA48" i="286" s="1"/>
  <c r="DB45" i="286" l="1"/>
  <c r="DA63" i="265"/>
  <c r="DA65" i="265" s="1"/>
  <c r="DA67" i="265" s="1"/>
  <c r="DA81" i="265" s="1"/>
  <c r="DA52" i="265"/>
  <c r="DA24" i="265"/>
  <c r="DB34" i="286"/>
  <c r="DA75" i="265"/>
  <c r="DA76" i="265" s="1"/>
  <c r="DA82" i="265" s="1"/>
  <c r="DA39" i="288"/>
  <c r="DA40" i="288" s="1"/>
  <c r="DA43" i="288" s="1"/>
  <c r="DA60" i="288"/>
  <c r="DA62" i="288" s="1"/>
  <c r="DA65" i="288" s="1"/>
  <c r="DB121" i="280"/>
  <c r="DB112" i="280"/>
  <c r="DB18" i="265" s="1"/>
  <c r="DB36" i="282"/>
  <c r="DB38" i="282" s="1"/>
  <c r="DB44" i="282" s="1"/>
  <c r="DB45" i="282" s="1"/>
  <c r="DB116" i="280"/>
  <c r="DB50" i="282" l="1"/>
  <c r="DB51" i="282" s="1"/>
  <c r="DB76" i="282" s="1"/>
  <c r="DB47" i="282"/>
  <c r="DB48" i="282" s="1"/>
  <c r="DB19" i="265"/>
  <c r="DA25" i="265"/>
  <c r="DA83" i="265"/>
  <c r="DA84" i="265"/>
  <c r="DB52" i="286"/>
  <c r="DA53" i="265"/>
  <c r="DB56" i="286"/>
  <c r="DB93" i="280"/>
  <c r="DB57" i="282" l="1"/>
  <c r="DB53" i="282"/>
  <c r="DB55" i="282" s="1"/>
  <c r="DB67" i="282"/>
  <c r="DB11" i="282"/>
  <c r="DB12" i="282" s="1"/>
  <c r="DB13" i="282" l="1"/>
  <c r="DB21" i="265" s="1"/>
  <c r="DB87" i="282"/>
  <c r="DB77" i="282"/>
  <c r="DB78" i="282" s="1"/>
  <c r="DC75" i="282" s="1"/>
  <c r="DB58" i="282"/>
  <c r="DB59" i="282" s="1"/>
  <c r="DB62" i="282" s="1"/>
  <c r="DB63" i="282" s="1"/>
  <c r="DB64" i="282" l="1"/>
  <c r="DB32" i="265" s="1"/>
  <c r="DB88" i="282"/>
  <c r="DB89" i="282" s="1"/>
  <c r="DB66" i="282"/>
  <c r="DC54" i="282"/>
  <c r="DB22" i="265"/>
  <c r="DB53" i="286" l="1"/>
  <c r="DB54" i="286" s="1"/>
  <c r="DB60" i="286" s="1"/>
  <c r="DB35" i="286"/>
  <c r="DC86" i="282"/>
  <c r="DB73" i="265"/>
  <c r="DB33" i="265"/>
  <c r="DB11" i="280" l="1"/>
  <c r="DB13" i="280" s="1"/>
  <c r="DB74" i="288"/>
  <c r="DB37" i="265"/>
  <c r="DB42" i="265" s="1"/>
  <c r="DB94" i="280" l="1"/>
  <c r="DB95" i="280" s="1"/>
  <c r="DB97" i="280" l="1"/>
  <c r="DB98" i="280" s="1"/>
  <c r="DB100" i="280"/>
  <c r="DB101" i="280" s="1"/>
  <c r="DB141" i="280" l="1"/>
  <c r="DB44" i="265"/>
  <c r="DB115" i="280"/>
  <c r="DB117" i="280" s="1"/>
  <c r="DB126" i="280"/>
  <c r="DB118" i="280" l="1"/>
  <c r="DB45" i="265" s="1"/>
  <c r="DB122" i="280"/>
  <c r="DB123" i="280" s="1"/>
  <c r="DB142" i="280" s="1"/>
  <c r="DB127" i="280"/>
  <c r="DB128" i="280" s="1"/>
  <c r="DB131" i="280" s="1"/>
  <c r="DB133" i="280" s="1"/>
  <c r="DB143" i="280" l="1"/>
  <c r="DB144" i="280" s="1"/>
  <c r="DB134" i="280"/>
  <c r="DB46" i="265" s="1"/>
  <c r="DB47" i="265" s="1"/>
  <c r="DB50" i="265" s="1"/>
  <c r="DB46" i="286" l="1"/>
  <c r="DB57" i="286"/>
  <c r="DB58" i="286" s="1"/>
  <c r="DB61" i="286" s="1"/>
  <c r="DB62" i="286" s="1"/>
  <c r="DB72" i="265"/>
  <c r="DC140" i="280"/>
  <c r="DC110" i="280" l="1"/>
  <c r="DC111" i="280" s="1"/>
  <c r="DC132" i="280"/>
  <c r="DB14" i="288"/>
  <c r="DB16" i="288" s="1"/>
  <c r="DB19" i="288" s="1"/>
  <c r="DB36" i="286"/>
  <c r="DB37" i="286" s="1"/>
  <c r="DB47" i="286"/>
  <c r="DB48" i="286" s="1"/>
  <c r="DB63" i="286"/>
  <c r="DB30" i="288"/>
  <c r="DB32" i="288" s="1"/>
  <c r="DB75" i="265" l="1"/>
  <c r="DB76" i="265" s="1"/>
  <c r="DB82" i="265" s="1"/>
  <c r="DC34" i="286"/>
  <c r="DC121" i="280"/>
  <c r="DC112" i="280"/>
  <c r="DC18" i="265" s="1"/>
  <c r="DC36" i="282"/>
  <c r="DC38" i="282" s="1"/>
  <c r="DC44" i="282" s="1"/>
  <c r="DC45" i="282" s="1"/>
  <c r="DC116" i="280"/>
  <c r="DC45" i="286"/>
  <c r="DB63" i="265"/>
  <c r="DB65" i="265" s="1"/>
  <c r="DB67" i="265" s="1"/>
  <c r="DB81" i="265" s="1"/>
  <c r="DB52" i="265"/>
  <c r="DB24" i="265"/>
  <c r="DB39" i="288"/>
  <c r="DB40" i="288" s="1"/>
  <c r="DB43" i="288" s="1"/>
  <c r="DB60" i="288"/>
  <c r="DB62" i="288" s="1"/>
  <c r="DB65" i="288" s="1"/>
  <c r="DB53" i="265" l="1"/>
  <c r="DB25" i="265"/>
  <c r="DB83" i="265"/>
  <c r="DB84" i="265"/>
  <c r="DC19" i="265"/>
  <c r="DC52" i="286"/>
  <c r="DC56" i="286"/>
  <c r="DC93" i="280"/>
  <c r="DC50" i="282"/>
  <c r="DC51" i="282" s="1"/>
  <c r="DC76" i="282" s="1"/>
  <c r="DC47" i="282"/>
  <c r="DC48" i="282" s="1"/>
  <c r="DC57" i="282" l="1"/>
  <c r="DC53" i="282"/>
  <c r="DC55" i="282" s="1"/>
  <c r="DC11" i="282"/>
  <c r="DC12" i="282" s="1"/>
  <c r="DC67" i="282"/>
  <c r="DC13" i="282" l="1"/>
  <c r="DC21" i="265" s="1"/>
  <c r="DC87" i="282"/>
  <c r="DC58" i="282"/>
  <c r="DC59" i="282" s="1"/>
  <c r="DC62" i="282" s="1"/>
  <c r="DC63" i="282" s="1"/>
  <c r="DC77" i="282"/>
  <c r="DC78" i="282" s="1"/>
  <c r="DD75" i="282" s="1"/>
  <c r="DC88" i="282" l="1"/>
  <c r="DC89" i="282" s="1"/>
  <c r="DC64" i="282"/>
  <c r="DC32" i="265" s="1"/>
  <c r="DC66" i="282"/>
  <c r="DD54" i="282"/>
  <c r="DC22" i="265"/>
  <c r="DC53" i="286" l="1"/>
  <c r="DC54" i="286" s="1"/>
  <c r="DC60" i="286" s="1"/>
  <c r="DC35" i="286"/>
  <c r="DC73" i="265"/>
  <c r="DD86" i="282"/>
  <c r="DC33" i="265"/>
  <c r="DC11" i="280" l="1"/>
  <c r="DC13" i="280" s="1"/>
  <c r="DC37" i="265"/>
  <c r="DC42" i="265" s="1"/>
  <c r="DC74" i="288"/>
  <c r="DC94" i="280" l="1"/>
  <c r="DC95" i="280" s="1"/>
  <c r="DC97" i="280" l="1"/>
  <c r="DC98" i="280" s="1"/>
  <c r="DC100" i="280"/>
  <c r="DC101" i="280" s="1"/>
  <c r="DC126" i="280" l="1"/>
  <c r="DC115" i="280"/>
  <c r="DC117" i="280" s="1"/>
  <c r="DC141" i="280"/>
  <c r="DC44" i="265"/>
  <c r="DC118" i="280" l="1"/>
  <c r="DC45" i="265" s="1"/>
  <c r="DC127" i="280"/>
  <c r="DC128" i="280" s="1"/>
  <c r="DC131" i="280" s="1"/>
  <c r="DC133" i="280" s="1"/>
  <c r="DC122" i="280"/>
  <c r="DC123" i="280" s="1"/>
  <c r="DC142" i="280" s="1"/>
  <c r="DC134" i="280" l="1"/>
  <c r="DC46" i="265" s="1"/>
  <c r="DC47" i="265" s="1"/>
  <c r="DC50" i="265" s="1"/>
  <c r="DC143" i="280"/>
  <c r="DC144" i="280" s="1"/>
  <c r="DC72" i="265" l="1"/>
  <c r="DD140" i="280"/>
  <c r="DC57" i="286"/>
  <c r="DC58" i="286" s="1"/>
  <c r="DC61" i="286" s="1"/>
  <c r="DC62" i="286" s="1"/>
  <c r="DC46" i="286"/>
  <c r="DD132" i="280" l="1"/>
  <c r="DD110" i="280"/>
  <c r="DD111" i="280" s="1"/>
  <c r="DC63" i="286"/>
  <c r="DC14" i="288"/>
  <c r="DC16" i="288" s="1"/>
  <c r="DC19" i="288" s="1"/>
  <c r="DC36" i="286"/>
  <c r="DC37" i="286" s="1"/>
  <c r="DC30" i="288"/>
  <c r="DC32" i="288" s="1"/>
  <c r="DC47" i="286"/>
  <c r="DC48" i="286" s="1"/>
  <c r="DC63" i="265" l="1"/>
  <c r="DC65" i="265" s="1"/>
  <c r="DC67" i="265" s="1"/>
  <c r="DC81" i="265" s="1"/>
  <c r="DD45" i="286"/>
  <c r="DC39" i="288"/>
  <c r="DC40" i="288" s="1"/>
  <c r="DC43" i="288" s="1"/>
  <c r="DC60" i="288"/>
  <c r="DC62" i="288" s="1"/>
  <c r="DC65" i="288" s="1"/>
  <c r="DD112" i="280"/>
  <c r="DD18" i="265" s="1"/>
  <c r="DD121" i="280"/>
  <c r="DD116" i="280"/>
  <c r="DD36" i="282"/>
  <c r="DD38" i="282" s="1"/>
  <c r="DD44" i="282" s="1"/>
  <c r="DD45" i="282" s="1"/>
  <c r="DD34" i="286"/>
  <c r="DC75" i="265"/>
  <c r="DC76" i="265" s="1"/>
  <c r="DC82" i="265" s="1"/>
  <c r="DC24" i="265"/>
  <c r="DC52" i="265"/>
  <c r="DC25" i="265" l="1"/>
  <c r="DC53" i="265"/>
  <c r="DD47" i="282"/>
  <c r="DD48" i="282" s="1"/>
  <c r="DD50" i="282"/>
  <c r="DD51" i="282" s="1"/>
  <c r="DD76" i="282" s="1"/>
  <c r="DD56" i="286"/>
  <c r="DD93" i="280"/>
  <c r="DD52" i="286"/>
  <c r="DD19" i="265"/>
  <c r="AH18" i="277"/>
  <c r="AH19" i="277" s="1"/>
  <c r="DC84" i="265"/>
  <c r="DC83" i="265"/>
  <c r="DD11" i="282" l="1"/>
  <c r="DD12" i="282" s="1"/>
  <c r="DD67" i="282"/>
  <c r="DD53" i="282"/>
  <c r="DD55" i="282" s="1"/>
  <c r="DD57" i="282"/>
  <c r="DD77" i="282" l="1"/>
  <c r="DD78" i="282" s="1"/>
  <c r="DE75" i="282" s="1"/>
  <c r="DD58" i="282"/>
  <c r="DD59" i="282" s="1"/>
  <c r="DD62" i="282" s="1"/>
  <c r="DD63" i="282" s="1"/>
  <c r="DD13" i="282"/>
  <c r="DD21" i="265" s="1"/>
  <c r="DD87" i="282"/>
  <c r="DD88" i="282" l="1"/>
  <c r="DD89" i="282" s="1"/>
  <c r="DD64" i="282"/>
  <c r="DD32" i="265" s="1"/>
  <c r="DD66" i="282"/>
  <c r="DE54" i="282"/>
  <c r="AH21" i="277"/>
  <c r="AH22" i="277" s="1"/>
  <c r="DD22" i="265"/>
  <c r="DD33" i="265" l="1"/>
  <c r="AH32" i="277"/>
  <c r="AH33" i="277" s="1"/>
  <c r="AH37" i="277" s="1"/>
  <c r="AH41" i="277" s="1"/>
  <c r="DD53" i="286"/>
  <c r="DD54" i="286" s="1"/>
  <c r="DD60" i="286" s="1"/>
  <c r="DD35" i="286"/>
  <c r="DE86" i="282"/>
  <c r="DD73" i="265"/>
  <c r="AI73" i="277" s="1"/>
  <c r="DD11" i="280" l="1"/>
  <c r="DD13" i="280" s="1"/>
  <c r="DD37" i="265"/>
  <c r="DD42" i="265" s="1"/>
  <c r="DD74" i="288"/>
  <c r="DD94" i="280" l="1"/>
  <c r="DD95" i="280" s="1"/>
  <c r="DD97" i="280" l="1"/>
  <c r="DD98" i="280" s="1"/>
  <c r="DD100" i="280"/>
  <c r="DD101" i="280" s="1"/>
  <c r="DD141" i="280" l="1"/>
  <c r="DD44" i="265"/>
  <c r="DD115" i="280"/>
  <c r="DD117" i="280" s="1"/>
  <c r="DD126" i="280"/>
  <c r="DD127" i="280" l="1"/>
  <c r="DD128" i="280" s="1"/>
  <c r="DD131" i="280" s="1"/>
  <c r="DD133" i="280" s="1"/>
  <c r="DD118" i="280"/>
  <c r="DD45" i="265" s="1"/>
  <c r="DD122" i="280"/>
  <c r="DD123" i="280" s="1"/>
  <c r="DD142" i="280" s="1"/>
  <c r="AH43" i="277"/>
  <c r="DD134" i="280" l="1"/>
  <c r="DD46" i="265" s="1"/>
  <c r="DD47" i="265" s="1"/>
  <c r="DD50" i="265" s="1"/>
  <c r="DD143" i="280"/>
  <c r="DD144" i="280" s="1"/>
  <c r="DD57" i="286" l="1"/>
  <c r="DD58" i="286" s="1"/>
  <c r="DD61" i="286" s="1"/>
  <c r="DD62" i="286" s="1"/>
  <c r="DD46" i="286"/>
  <c r="DD72" i="265"/>
  <c r="DE140" i="280"/>
  <c r="AI72" i="277" l="1"/>
  <c r="DD14" i="288"/>
  <c r="DD16" i="288" s="1"/>
  <c r="DD19" i="288" s="1"/>
  <c r="DD63" i="286"/>
  <c r="DD30" i="288"/>
  <c r="DD32" i="288" s="1"/>
  <c r="DD47" i="286"/>
  <c r="DD36" i="286"/>
  <c r="DD37" i="286" s="1"/>
  <c r="DE110" i="280"/>
  <c r="DE111" i="280" s="1"/>
  <c r="DE132" i="280"/>
  <c r="DD48" i="286"/>
  <c r="DD63" i="265" l="1"/>
  <c r="DE45" i="286"/>
  <c r="DE112" i="280"/>
  <c r="DE18" i="265" s="1"/>
  <c r="DE121" i="280"/>
  <c r="DE36" i="282"/>
  <c r="DE38" i="282" s="1"/>
  <c r="DE44" i="282" s="1"/>
  <c r="DE45" i="282" s="1"/>
  <c r="DE116" i="280"/>
  <c r="DD75" i="265"/>
  <c r="DE34" i="286"/>
  <c r="DD60" i="288"/>
  <c r="DD62" i="288" s="1"/>
  <c r="DD65" i="288" s="1"/>
  <c r="DD39" i="288"/>
  <c r="DD40" i="288" s="1"/>
  <c r="DD43" i="288" s="1"/>
  <c r="DD52" i="265"/>
  <c r="DD24" i="265"/>
  <c r="AI75" i="277" l="1"/>
  <c r="AI76" i="277" s="1"/>
  <c r="AI82" i="277" s="1"/>
  <c r="DD76" i="265"/>
  <c r="DD82" i="265" s="1"/>
  <c r="AH24" i="277"/>
  <c r="AH25" i="277" s="1"/>
  <c r="DD25" i="265"/>
  <c r="DE52" i="286"/>
  <c r="DE56" i="286"/>
  <c r="DE93" i="280"/>
  <c r="AH51" i="277"/>
  <c r="DD53" i="265"/>
  <c r="DE50" i="282"/>
  <c r="DE51" i="282" s="1"/>
  <c r="DE76" i="282" s="1"/>
  <c r="DE47" i="282"/>
  <c r="DE48" i="282" s="1"/>
  <c r="DE19" i="265"/>
  <c r="AI63" i="277"/>
  <c r="AI65" i="277" s="1"/>
  <c r="AI67" i="277" s="1"/>
  <c r="AI81" i="277" s="1"/>
  <c r="DD65" i="265"/>
  <c r="DD67" i="265" s="1"/>
  <c r="DD81" i="265" s="1"/>
  <c r="AI83" i="277" l="1"/>
  <c r="AI84" i="277"/>
  <c r="DD83" i="265"/>
  <c r="DD84" i="265"/>
  <c r="DE67" i="282"/>
  <c r="DE11" i="282"/>
  <c r="DE12" i="282" s="1"/>
  <c r="DE57" i="282"/>
  <c r="DE53" i="282"/>
  <c r="DE55" i="282" s="1"/>
  <c r="DE58" i="282" l="1"/>
  <c r="DE59" i="282" s="1"/>
  <c r="DE62" i="282" s="1"/>
  <c r="DE63" i="282" s="1"/>
  <c r="DE77" i="282"/>
  <c r="DE78" i="282" s="1"/>
  <c r="DF75" i="282" s="1"/>
  <c r="DE13" i="282"/>
  <c r="DE21" i="265" s="1"/>
  <c r="DE87" i="282"/>
  <c r="DF54" i="282" l="1"/>
  <c r="DE22" i="265"/>
  <c r="DE88" i="282"/>
  <c r="DE89" i="282" s="1"/>
  <c r="DE64" i="282"/>
  <c r="DE32" i="265" s="1"/>
  <c r="DE66" i="282"/>
  <c r="DE33" i="265" l="1"/>
  <c r="DE53" i="286"/>
  <c r="DE54" i="286" s="1"/>
  <c r="DE60" i="286" s="1"/>
  <c r="DE35" i="286"/>
  <c r="DF86" i="282"/>
  <c r="DE73" i="265"/>
  <c r="DE11" i="280" l="1"/>
  <c r="DE13" i="280" s="1"/>
  <c r="DE74" i="288"/>
  <c r="DE37" i="265"/>
  <c r="DE42" i="265" s="1"/>
  <c r="DE94" i="280" l="1"/>
  <c r="DE95" i="280" s="1"/>
  <c r="DE100" i="280" l="1"/>
  <c r="DE101" i="280" s="1"/>
  <c r="DE97" i="280"/>
  <c r="DE98" i="280" s="1"/>
  <c r="DE115" i="280" l="1"/>
  <c r="DE117" i="280" s="1"/>
  <c r="DE126" i="280"/>
  <c r="DE141" i="280"/>
  <c r="DE44" i="265"/>
  <c r="DE127" i="280" l="1"/>
  <c r="DE128" i="280" s="1"/>
  <c r="DE131" i="280" s="1"/>
  <c r="DE133" i="280" s="1"/>
  <c r="DE122" i="280"/>
  <c r="DE123" i="280" s="1"/>
  <c r="DE142" i="280" s="1"/>
  <c r="DE118" i="280"/>
  <c r="DE45" i="265" s="1"/>
  <c r="DE134" i="280" l="1"/>
  <c r="DE46" i="265" s="1"/>
  <c r="DE47" i="265" s="1"/>
  <c r="DE50" i="265" s="1"/>
  <c r="DE143" i="280"/>
  <c r="DE144" i="280" s="1"/>
  <c r="DF140" i="280" l="1"/>
  <c r="DE72" i="265"/>
  <c r="DE57" i="286"/>
  <c r="DE58" i="286" s="1"/>
  <c r="DE61" i="286" s="1"/>
  <c r="DE62" i="286" s="1"/>
  <c r="DE46" i="286"/>
  <c r="DE14" i="288" l="1"/>
  <c r="DE16" i="288" s="1"/>
  <c r="DE19" i="288" s="1"/>
  <c r="DE63" i="286"/>
  <c r="DE47" i="286"/>
  <c r="DE48" i="286" s="1"/>
  <c r="DE30" i="288"/>
  <c r="DE32" i="288" s="1"/>
  <c r="DE36" i="286"/>
  <c r="DE37" i="286" s="1"/>
  <c r="DF110" i="280"/>
  <c r="DF111" i="280" s="1"/>
  <c r="DF132" i="280"/>
  <c r="DF45" i="286" l="1"/>
  <c r="DE63" i="265"/>
  <c r="DE65" i="265" s="1"/>
  <c r="DE67" i="265" s="1"/>
  <c r="DE81" i="265" s="1"/>
  <c r="DE60" i="288"/>
  <c r="DE62" i="288" s="1"/>
  <c r="DE65" i="288" s="1"/>
  <c r="DE39" i="288"/>
  <c r="DE40" i="288" s="1"/>
  <c r="DE43" i="288" s="1"/>
  <c r="DE52" i="265"/>
  <c r="DE24" i="265"/>
  <c r="DF121" i="280"/>
  <c r="DF112" i="280"/>
  <c r="DF18" i="265" s="1"/>
  <c r="DF116" i="280"/>
  <c r="DF36" i="282"/>
  <c r="DF38" i="282" s="1"/>
  <c r="DF44" i="282" s="1"/>
  <c r="DF45" i="282" s="1"/>
  <c r="DE75" i="265"/>
  <c r="DE76" i="265" s="1"/>
  <c r="DE82" i="265" s="1"/>
  <c r="DF34" i="286"/>
  <c r="DF52" i="286" l="1"/>
  <c r="DF50" i="282"/>
  <c r="DF51" i="282" s="1"/>
  <c r="DF76" i="282" s="1"/>
  <c r="DF47" i="282"/>
  <c r="DF48" i="282" s="1"/>
  <c r="DF19" i="265"/>
  <c r="DE25" i="265"/>
  <c r="DE83" i="265"/>
  <c r="DE84" i="265"/>
  <c r="DE53" i="265"/>
  <c r="DF56" i="286"/>
  <c r="DF93" i="280"/>
  <c r="DF57" i="282" l="1"/>
  <c r="DF53" i="282"/>
  <c r="DF55" i="282" s="1"/>
  <c r="DF11" i="282"/>
  <c r="DF12" i="282" s="1"/>
  <c r="DF67" i="282"/>
  <c r="DF87" i="282" l="1"/>
  <c r="DF13" i="282"/>
  <c r="DF21" i="265" s="1"/>
  <c r="DF58" i="282"/>
  <c r="DF59" i="282" s="1"/>
  <c r="DF62" i="282" s="1"/>
  <c r="DF63" i="282" s="1"/>
  <c r="DF77" i="282"/>
  <c r="DF78" i="282" s="1"/>
  <c r="DG75" i="282" s="1"/>
  <c r="DG54" i="282" l="1"/>
  <c r="DF22" i="265"/>
  <c r="DF88" i="282"/>
  <c r="DF89" i="282" s="1"/>
  <c r="DF64" i="282"/>
  <c r="DF32" i="265" s="1"/>
  <c r="DF66" i="282"/>
  <c r="DF73" i="265" l="1"/>
  <c r="DG86" i="282"/>
  <c r="DF33" i="265"/>
  <c r="DF53" i="286"/>
  <c r="DF54" i="286" s="1"/>
  <c r="DF60" i="286" s="1"/>
  <c r="DF35" i="286"/>
  <c r="DF11" i="280" l="1"/>
  <c r="DF13" i="280" s="1"/>
  <c r="DF37" i="265"/>
  <c r="DF42" i="265" s="1"/>
  <c r="DF74" i="288"/>
  <c r="DF94" i="280" l="1"/>
  <c r="DF95" i="280" s="1"/>
  <c r="DF97" i="280" l="1"/>
  <c r="DF98" i="280" s="1"/>
  <c r="DF100" i="280"/>
  <c r="DF101" i="280" s="1"/>
  <c r="DF44" i="265" l="1"/>
  <c r="DF141" i="280"/>
  <c r="DF126" i="280"/>
  <c r="DF115" i="280"/>
  <c r="DF117" i="280" s="1"/>
  <c r="DF118" i="280" l="1"/>
  <c r="DF45" i="265" s="1"/>
  <c r="DF122" i="280"/>
  <c r="DF123" i="280" s="1"/>
  <c r="DF142" i="280" s="1"/>
  <c r="DF127" i="280"/>
  <c r="DF128" i="280" s="1"/>
  <c r="DF131" i="280" s="1"/>
  <c r="DF133" i="280" s="1"/>
  <c r="DF134" i="280" l="1"/>
  <c r="DF46" i="265" s="1"/>
  <c r="DF143" i="280"/>
  <c r="DF144" i="280" s="1"/>
  <c r="DG140" i="280" l="1"/>
  <c r="DF72" i="265"/>
  <c r="DF47" i="265"/>
  <c r="DF50" i="265" s="1"/>
  <c r="DF57" i="286" l="1"/>
  <c r="DF58" i="286" s="1"/>
  <c r="DF61" i="286" s="1"/>
  <c r="DF62" i="286" s="1"/>
  <c r="DF46" i="286"/>
  <c r="DG132" i="280"/>
  <c r="DG110" i="280"/>
  <c r="DG111" i="280" s="1"/>
  <c r="DG112" i="280" l="1"/>
  <c r="DG18" i="265" s="1"/>
  <c r="DG121" i="280"/>
  <c r="DG36" i="282"/>
  <c r="DG38" i="282" s="1"/>
  <c r="DG44" i="282" s="1"/>
  <c r="DG45" i="282" s="1"/>
  <c r="DG116" i="280"/>
  <c r="DF63" i="286"/>
  <c r="DF30" i="288"/>
  <c r="DF32" i="288" s="1"/>
  <c r="DF47" i="286"/>
  <c r="DF48" i="286" s="1"/>
  <c r="DF14" i="288"/>
  <c r="DF16" i="288" s="1"/>
  <c r="DF19" i="288" s="1"/>
  <c r="DF36" i="286"/>
  <c r="DF37" i="286" s="1"/>
  <c r="DF63" i="265" l="1"/>
  <c r="DF65" i="265" s="1"/>
  <c r="DF67" i="265" s="1"/>
  <c r="DF81" i="265" s="1"/>
  <c r="DG45" i="286"/>
  <c r="DG34" i="286"/>
  <c r="DF75" i="265"/>
  <c r="DF76" i="265" s="1"/>
  <c r="DF82" i="265" s="1"/>
  <c r="DF52" i="265"/>
  <c r="DF24" i="265"/>
  <c r="DG47" i="282"/>
  <c r="DG48" i="282" s="1"/>
  <c r="DG50" i="282"/>
  <c r="DG51" i="282" s="1"/>
  <c r="DG76" i="282" s="1"/>
  <c r="DG19" i="265"/>
  <c r="DF60" i="288"/>
  <c r="DF62" i="288" s="1"/>
  <c r="DF65" i="288" s="1"/>
  <c r="DF39" i="288"/>
  <c r="DF40" i="288" s="1"/>
  <c r="DF43" i="288" s="1"/>
  <c r="DF25" i="265" l="1"/>
  <c r="DG56" i="286"/>
  <c r="DG93" i="280"/>
  <c r="DG67" i="282"/>
  <c r="DG11" i="282"/>
  <c r="DG12" i="282" s="1"/>
  <c r="DG57" i="282"/>
  <c r="DG53" i="282"/>
  <c r="DG55" i="282" s="1"/>
  <c r="DF53" i="265"/>
  <c r="DG52" i="286"/>
  <c r="DF84" i="265"/>
  <c r="DF83" i="265"/>
  <c r="DG58" i="282" l="1"/>
  <c r="DG59" i="282" s="1"/>
  <c r="DG62" i="282" s="1"/>
  <c r="DG63" i="282" s="1"/>
  <c r="DG77" i="282"/>
  <c r="DG78" i="282" s="1"/>
  <c r="DH75" i="282" s="1"/>
  <c r="DG13" i="282"/>
  <c r="DG21" i="265" s="1"/>
  <c r="DG87" i="282"/>
  <c r="DG66" i="282" l="1"/>
  <c r="DG64" i="282"/>
  <c r="DG32" i="265" s="1"/>
  <c r="DG88" i="282"/>
  <c r="DG89" i="282" s="1"/>
  <c r="DH54" i="282"/>
  <c r="DG22" i="265"/>
  <c r="DH86" i="282" l="1"/>
  <c r="DG73" i="265"/>
  <c r="DG35" i="286"/>
  <c r="DG53" i="286"/>
  <c r="DG54" i="286" s="1"/>
  <c r="DG60" i="286" s="1"/>
  <c r="DG33" i="265"/>
  <c r="DG11" i="280" l="1"/>
  <c r="DG13" i="280" s="1"/>
  <c r="DG74" i="288"/>
  <c r="DG37" i="265"/>
  <c r="DG42" i="265" s="1"/>
  <c r="DG94" i="280" l="1"/>
  <c r="DG95" i="280" s="1"/>
  <c r="DG100" i="280" l="1"/>
  <c r="DG101" i="280" s="1"/>
  <c r="DG97" i="280"/>
  <c r="DG98" i="280" s="1"/>
  <c r="DG126" i="280" l="1"/>
  <c r="DG115" i="280"/>
  <c r="DG117" i="280" s="1"/>
  <c r="DG44" i="265"/>
  <c r="DG141" i="280"/>
  <c r="DG122" i="280" l="1"/>
  <c r="DG123" i="280" s="1"/>
  <c r="DG142" i="280" s="1"/>
  <c r="DG118" i="280"/>
  <c r="DG45" i="265" s="1"/>
  <c r="DG127" i="280"/>
  <c r="DG128" i="280" s="1"/>
  <c r="DG131" i="280" s="1"/>
  <c r="DG133" i="280" s="1"/>
  <c r="DG134" i="280" l="1"/>
  <c r="DG46" i="265" s="1"/>
  <c r="DG143" i="280"/>
  <c r="DG144" i="280" s="1"/>
  <c r="DG72" i="265" l="1"/>
  <c r="DH140" i="280"/>
  <c r="DG47" i="265"/>
  <c r="DG50" i="265" s="1"/>
  <c r="DH132" i="280" l="1"/>
  <c r="DH110" i="280"/>
  <c r="DH111" i="280" s="1"/>
  <c r="DG46" i="286"/>
  <c r="DG57" i="286"/>
  <c r="DG58" i="286" s="1"/>
  <c r="DG61" i="286" s="1"/>
  <c r="DG62" i="286" s="1"/>
  <c r="DG36" i="286" l="1"/>
  <c r="DG37" i="286" s="1"/>
  <c r="DG47" i="286"/>
  <c r="DG30" i="288"/>
  <c r="DG32" i="288" s="1"/>
  <c r="DG63" i="286"/>
  <c r="DG14" i="288"/>
  <c r="DG16" i="288" s="1"/>
  <c r="DG19" i="288" s="1"/>
  <c r="DG48" i="286"/>
  <c r="DH112" i="280"/>
  <c r="DH18" i="265" s="1"/>
  <c r="DH121" i="280"/>
  <c r="DH36" i="282"/>
  <c r="DH38" i="282" s="1"/>
  <c r="DH44" i="282" s="1"/>
  <c r="DH45" i="282" s="1"/>
  <c r="DH116" i="280"/>
  <c r="DH50" i="282" l="1"/>
  <c r="DH51" i="282" s="1"/>
  <c r="DH76" i="282" s="1"/>
  <c r="DH47" i="282"/>
  <c r="DH48" i="282" s="1"/>
  <c r="DH19" i="265"/>
  <c r="AI18" i="277"/>
  <c r="AI19" i="277" s="1"/>
  <c r="DG60" i="288"/>
  <c r="DG62" i="288" s="1"/>
  <c r="DG65" i="288" s="1"/>
  <c r="DG39" i="288"/>
  <c r="DG40" i="288" s="1"/>
  <c r="DG43" i="288" s="1"/>
  <c r="DH45" i="286"/>
  <c r="DG63" i="265"/>
  <c r="DG65" i="265" s="1"/>
  <c r="DG67" i="265" s="1"/>
  <c r="DG81" i="265" s="1"/>
  <c r="DG52" i="265"/>
  <c r="DG24" i="265"/>
  <c r="DG75" i="265"/>
  <c r="DG76" i="265" s="1"/>
  <c r="DG82" i="265" s="1"/>
  <c r="DH34" i="286"/>
  <c r="DH57" i="282" l="1"/>
  <c r="DH53" i="282"/>
  <c r="DH55" i="282" s="1"/>
  <c r="DG53" i="265"/>
  <c r="DH56" i="286"/>
  <c r="DH93" i="280"/>
  <c r="DH52" i="286"/>
  <c r="DG25" i="265"/>
  <c r="DG84" i="265"/>
  <c r="DG83" i="265"/>
  <c r="DH67" i="282"/>
  <c r="DH11" i="282"/>
  <c r="DH12" i="282" s="1"/>
  <c r="DH13" i="282" l="1"/>
  <c r="DH21" i="265" s="1"/>
  <c r="DH87" i="282"/>
  <c r="DH77" i="282"/>
  <c r="DH78" i="282" s="1"/>
  <c r="DI75" i="282" s="1"/>
  <c r="DH58" i="282"/>
  <c r="DH59" i="282" s="1"/>
  <c r="DH62" i="282" s="1"/>
  <c r="DH63" i="282" s="1"/>
  <c r="DI54" i="282" l="1"/>
  <c r="DH64" i="282"/>
  <c r="DH32" i="265" s="1"/>
  <c r="DH66" i="282"/>
  <c r="DH88" i="282"/>
  <c r="DH89" i="282" s="1"/>
  <c r="AI21" i="277"/>
  <c r="AI22" i="277" s="1"/>
  <c r="DH22" i="265"/>
  <c r="DH35" i="286" l="1"/>
  <c r="DH53" i="286"/>
  <c r="DH54" i="286" s="1"/>
  <c r="DH60" i="286" s="1"/>
  <c r="DH33" i="265"/>
  <c r="AI32" i="277"/>
  <c r="AI33" i="277" s="1"/>
  <c r="AI37" i="277" s="1"/>
  <c r="AI41" i="277" s="1"/>
  <c r="DH73" i="265"/>
  <c r="AJ73" i="277" s="1"/>
  <c r="DI86" i="282"/>
  <c r="DH11" i="280" l="1"/>
  <c r="DH13" i="280" s="1"/>
  <c r="DH74" i="288"/>
  <c r="DH37" i="265"/>
  <c r="DH42" i="265" s="1"/>
  <c r="DH94" i="280" l="1"/>
  <c r="DH95" i="280" s="1"/>
  <c r="DH100" i="280" l="1"/>
  <c r="DH101" i="280" s="1"/>
  <c r="DH97" i="280"/>
  <c r="DH98" i="280" s="1"/>
  <c r="DH126" i="280" l="1"/>
  <c r="DH115" i="280"/>
  <c r="DH117" i="280" s="1"/>
  <c r="DH44" i="265"/>
  <c r="DH141" i="280"/>
  <c r="DH118" i="280" l="1"/>
  <c r="DH45" i="265" s="1"/>
  <c r="DH127" i="280"/>
  <c r="DH128" i="280" s="1"/>
  <c r="DH131" i="280" s="1"/>
  <c r="DH133" i="280" s="1"/>
  <c r="DH122" i="280"/>
  <c r="DH123" i="280" s="1"/>
  <c r="DH142" i="280" s="1"/>
  <c r="AI43" i="277"/>
  <c r="DH134" i="280" l="1"/>
  <c r="DH46" i="265" s="1"/>
  <c r="DH47" i="265" s="1"/>
  <c r="DH50" i="265" s="1"/>
  <c r="DH143" i="280"/>
  <c r="DH144" i="280" s="1"/>
  <c r="DH46" i="286" l="1"/>
  <c r="DH57" i="286"/>
  <c r="DH58" i="286" s="1"/>
  <c r="DH61" i="286" s="1"/>
  <c r="DH62" i="286" s="1"/>
  <c r="DH72" i="265"/>
  <c r="DI140" i="280"/>
  <c r="AJ72" i="277" l="1"/>
  <c r="DH14" i="288"/>
  <c r="DH16" i="288" s="1"/>
  <c r="DH19" i="288" s="1"/>
  <c r="DH36" i="286"/>
  <c r="DH37" i="286" s="1"/>
  <c r="DH63" i="286"/>
  <c r="DH30" i="288"/>
  <c r="DH32" i="288" s="1"/>
  <c r="DH47" i="286"/>
  <c r="DH48" i="286" s="1"/>
  <c r="DI132" i="280"/>
  <c r="DI110" i="280"/>
  <c r="DI111" i="280" s="1"/>
  <c r="DH63" i="265" l="1"/>
  <c r="DI45" i="286"/>
  <c r="DH24" i="265"/>
  <c r="DH52" i="265"/>
  <c r="DI112" i="280"/>
  <c r="DI18" i="265" s="1"/>
  <c r="DI121" i="280"/>
  <c r="DI36" i="282"/>
  <c r="DI38" i="282" s="1"/>
  <c r="DI44" i="282" s="1"/>
  <c r="DI45" i="282" s="1"/>
  <c r="DI116" i="280"/>
  <c r="DH39" i="288"/>
  <c r="DH40" i="288" s="1"/>
  <c r="DH43" i="288" s="1"/>
  <c r="DH60" i="288"/>
  <c r="DH62" i="288" s="1"/>
  <c r="DH65" i="288" s="1"/>
  <c r="DH75" i="265"/>
  <c r="DI34" i="286"/>
  <c r="AJ75" i="277" l="1"/>
  <c r="AJ76" i="277" s="1"/>
  <c r="AJ82" i="277" s="1"/>
  <c r="DH76" i="265"/>
  <c r="DH82" i="265" s="1"/>
  <c r="DI50" i="282"/>
  <c r="DI51" i="282" s="1"/>
  <c r="DI76" i="282" s="1"/>
  <c r="DI47" i="282"/>
  <c r="DI48" i="282" s="1"/>
  <c r="DI52" i="286"/>
  <c r="AI51" i="277"/>
  <c r="DH53" i="265"/>
  <c r="DI56" i="286"/>
  <c r="DI93" i="280"/>
  <c r="DI19" i="265"/>
  <c r="AI24" i="277"/>
  <c r="AI25" i="277" s="1"/>
  <c r="DH25" i="265"/>
  <c r="DH65" i="265"/>
  <c r="DH67" i="265" s="1"/>
  <c r="DH81" i="265" s="1"/>
  <c r="AJ63" i="277"/>
  <c r="AJ65" i="277" s="1"/>
  <c r="AJ67" i="277" s="1"/>
  <c r="AJ81" i="277" s="1"/>
  <c r="DH83" i="265" l="1"/>
  <c r="DH84" i="265"/>
  <c r="AJ84" i="277"/>
  <c r="AJ83" i="277"/>
  <c r="DI11" i="282"/>
  <c r="DI12" i="282" s="1"/>
  <c r="DI67" i="282"/>
  <c r="DI57" i="282"/>
  <c r="DI53" i="282"/>
  <c r="DI55" i="282" s="1"/>
  <c r="DI77" i="282" l="1"/>
  <c r="DI78" i="282" s="1"/>
  <c r="DJ75" i="282" s="1"/>
  <c r="DI58" i="282"/>
  <c r="DI59" i="282" s="1"/>
  <c r="DI62" i="282" s="1"/>
  <c r="DI63" i="282" s="1"/>
  <c r="DI13" i="282"/>
  <c r="DI21" i="265" s="1"/>
  <c r="DI87" i="282"/>
  <c r="DI88" i="282" l="1"/>
  <c r="DI89" i="282" s="1"/>
  <c r="DI64" i="282"/>
  <c r="DI32" i="265" s="1"/>
  <c r="DI66" i="282"/>
  <c r="DI22" i="265"/>
  <c r="DJ54" i="282"/>
  <c r="DJ86" i="282" l="1"/>
  <c r="DI73" i="265"/>
  <c r="DI53" i="286"/>
  <c r="DI54" i="286" s="1"/>
  <c r="DI60" i="286" s="1"/>
  <c r="DI35" i="286"/>
  <c r="DI33" i="265"/>
  <c r="DI11" i="280" l="1"/>
  <c r="DI13" i="280" s="1"/>
  <c r="DI37" i="265"/>
  <c r="DI42" i="265" s="1"/>
  <c r="DI74" i="288"/>
  <c r="DI94" i="280" l="1"/>
  <c r="DI95" i="280" s="1"/>
  <c r="DI100" i="280" l="1"/>
  <c r="DI101" i="280" s="1"/>
  <c r="DI97" i="280"/>
  <c r="DI98" i="280" s="1"/>
  <c r="DI115" i="280" l="1"/>
  <c r="DI117" i="280" s="1"/>
  <c r="DI126" i="280"/>
  <c r="DI44" i="265"/>
  <c r="DI141" i="280"/>
  <c r="DI127" i="280" l="1"/>
  <c r="DI128" i="280" s="1"/>
  <c r="DI131" i="280" s="1"/>
  <c r="DI133" i="280" s="1"/>
  <c r="DI122" i="280"/>
  <c r="DI123" i="280" s="1"/>
  <c r="DI142" i="280" s="1"/>
  <c r="DI118" i="280"/>
  <c r="DI45" i="265" s="1"/>
  <c r="DI134" i="280" l="1"/>
  <c r="DI46" i="265" s="1"/>
  <c r="DI47" i="265" s="1"/>
  <c r="DI50" i="265" s="1"/>
  <c r="DI143" i="280"/>
  <c r="DI144" i="280" s="1"/>
  <c r="DI57" i="286" l="1"/>
  <c r="DI58" i="286" s="1"/>
  <c r="DI61" i="286" s="1"/>
  <c r="DI62" i="286" s="1"/>
  <c r="DI46" i="286"/>
  <c r="DJ140" i="280"/>
  <c r="DI72" i="265"/>
  <c r="DJ132" i="280" l="1"/>
  <c r="DJ110" i="280"/>
  <c r="DJ111" i="280" s="1"/>
  <c r="DI63" i="286"/>
  <c r="DI36" i="286"/>
  <c r="DI37" i="286" s="1"/>
  <c r="DI30" i="288"/>
  <c r="DI32" i="288" s="1"/>
  <c r="DI47" i="286"/>
  <c r="DI48" i="286" s="1"/>
  <c r="DI14" i="288"/>
  <c r="DI16" i="288" s="1"/>
  <c r="DI19" i="288" s="1"/>
  <c r="DJ45" i="286" l="1"/>
  <c r="DI63" i="265"/>
  <c r="DI65" i="265" s="1"/>
  <c r="DI67" i="265" s="1"/>
  <c r="DI81" i="265" s="1"/>
  <c r="DI39" i="288"/>
  <c r="DI40" i="288" s="1"/>
  <c r="DI43" i="288" s="1"/>
  <c r="DI60" i="288"/>
  <c r="DI62" i="288" s="1"/>
  <c r="DI65" i="288" s="1"/>
  <c r="DI24" i="265"/>
  <c r="DI52" i="265"/>
  <c r="DI75" i="265"/>
  <c r="DI76" i="265" s="1"/>
  <c r="DI82" i="265" s="1"/>
  <c r="DJ34" i="286"/>
  <c r="DJ121" i="280"/>
  <c r="DJ36" i="282"/>
  <c r="DJ38" i="282" s="1"/>
  <c r="DJ44" i="282" s="1"/>
  <c r="DJ45" i="282" s="1"/>
  <c r="DJ116" i="280"/>
  <c r="DJ112" i="280"/>
  <c r="DJ18" i="265" s="1"/>
  <c r="DJ19" i="265" l="1"/>
  <c r="DJ50" i="282"/>
  <c r="DJ51" i="282" s="1"/>
  <c r="DJ76" i="282" s="1"/>
  <c r="DJ47" i="282"/>
  <c r="DJ48" i="282" s="1"/>
  <c r="DJ52" i="286"/>
  <c r="DI53" i="265"/>
  <c r="DI83" i="265"/>
  <c r="DI84" i="265"/>
  <c r="DI25" i="265"/>
  <c r="DJ56" i="286"/>
  <c r="DJ93" i="280"/>
  <c r="DJ57" i="282" l="1"/>
  <c r="DJ53" i="282"/>
  <c r="DJ55" i="282" s="1"/>
  <c r="DJ11" i="282"/>
  <c r="DJ12" i="282" s="1"/>
  <c r="DJ67" i="282"/>
  <c r="DJ87" i="282" l="1"/>
  <c r="DJ13" i="282"/>
  <c r="DJ21" i="265" s="1"/>
  <c r="DJ58" i="282"/>
  <c r="DJ59" i="282" s="1"/>
  <c r="DJ62" i="282" s="1"/>
  <c r="DJ63" i="282" s="1"/>
  <c r="DJ77" i="282"/>
  <c r="DJ78" i="282" s="1"/>
  <c r="DK75" i="282" s="1"/>
  <c r="DJ66" i="282" l="1"/>
  <c r="DJ64" i="282"/>
  <c r="DJ32" i="265" s="1"/>
  <c r="DJ88" i="282"/>
  <c r="DJ89" i="282" s="1"/>
  <c r="DJ22" i="265"/>
  <c r="DK54" i="282"/>
  <c r="DJ33" i="265" l="1"/>
  <c r="DJ73" i="265"/>
  <c r="DK86" i="282"/>
  <c r="DJ35" i="286"/>
  <c r="DJ53" i="286"/>
  <c r="DJ54" i="286" s="1"/>
  <c r="DJ60" i="286" s="1"/>
  <c r="DJ11" i="280" l="1"/>
  <c r="DJ13" i="280" s="1"/>
  <c r="DJ37" i="265"/>
  <c r="DJ42" i="265" s="1"/>
  <c r="DJ74" i="288"/>
  <c r="DJ94" i="280" l="1"/>
  <c r="DJ95" i="280" s="1"/>
  <c r="DJ97" i="280" l="1"/>
  <c r="DJ98" i="280" s="1"/>
  <c r="DJ100" i="280"/>
  <c r="DJ101" i="280" s="1"/>
  <c r="DJ141" i="280" l="1"/>
  <c r="DJ44" i="265"/>
  <c r="DJ126" i="280"/>
  <c r="DJ115" i="280"/>
  <c r="DJ117" i="280" s="1"/>
  <c r="DJ118" i="280" l="1"/>
  <c r="DJ45" i="265" s="1"/>
  <c r="DJ122" i="280"/>
  <c r="DJ123" i="280" s="1"/>
  <c r="DJ142" i="280" s="1"/>
  <c r="DJ127" i="280"/>
  <c r="DJ128" i="280" s="1"/>
  <c r="DJ131" i="280" s="1"/>
  <c r="DJ133" i="280" s="1"/>
  <c r="DJ134" i="280" l="1"/>
  <c r="DJ46" i="265" s="1"/>
  <c r="DJ143" i="280"/>
  <c r="DJ144" i="280" s="1"/>
  <c r="DJ72" i="265" l="1"/>
  <c r="DK140" i="280"/>
  <c r="DJ47" i="265"/>
  <c r="DJ50" i="265" s="1"/>
  <c r="DJ57" i="286" l="1"/>
  <c r="DJ58" i="286" s="1"/>
  <c r="DJ61" i="286" s="1"/>
  <c r="DJ62" i="286" s="1"/>
  <c r="DJ46" i="286"/>
  <c r="DK132" i="280"/>
  <c r="DK110" i="280"/>
  <c r="DK111" i="280" s="1"/>
  <c r="DK121" i="280" l="1"/>
  <c r="DK116" i="280"/>
  <c r="DK112" i="280"/>
  <c r="DK18" i="265" s="1"/>
  <c r="DK36" i="282"/>
  <c r="DK38" i="282" s="1"/>
  <c r="DK44" i="282" s="1"/>
  <c r="DK45" i="282" s="1"/>
  <c r="DJ63" i="286"/>
  <c r="DJ47" i="286"/>
  <c r="DJ36" i="286"/>
  <c r="DJ37" i="286" s="1"/>
  <c r="DJ30" i="288"/>
  <c r="DJ32" i="288" s="1"/>
  <c r="DJ14" i="288"/>
  <c r="DJ16" i="288" s="1"/>
  <c r="DJ19" i="288" s="1"/>
  <c r="DJ48" i="286"/>
  <c r="DJ63" i="265" l="1"/>
  <c r="DJ65" i="265" s="1"/>
  <c r="DJ67" i="265" s="1"/>
  <c r="DJ81" i="265" s="1"/>
  <c r="DK45" i="286"/>
  <c r="DJ60" i="288"/>
  <c r="DJ62" i="288" s="1"/>
  <c r="DJ65" i="288" s="1"/>
  <c r="DJ39" i="288"/>
  <c r="DJ40" i="288" s="1"/>
  <c r="DJ43" i="288" s="1"/>
  <c r="DK47" i="282"/>
  <c r="DK48" i="282" s="1"/>
  <c r="DK50" i="282"/>
  <c r="DK51" i="282" s="1"/>
  <c r="DK76" i="282" s="1"/>
  <c r="DJ75" i="265"/>
  <c r="DJ76" i="265" s="1"/>
  <c r="DJ82" i="265" s="1"/>
  <c r="DK34" i="286"/>
  <c r="DJ24" i="265"/>
  <c r="DJ52" i="265"/>
  <c r="DK19" i="265"/>
  <c r="DJ53" i="265" l="1"/>
  <c r="DK52" i="286"/>
  <c r="DK56" i="286"/>
  <c r="DK93" i="280"/>
  <c r="DK67" i="282"/>
  <c r="DK11" i="282"/>
  <c r="DK12" i="282" s="1"/>
  <c r="DJ25" i="265"/>
  <c r="DK57" i="282"/>
  <c r="DK53" i="282"/>
  <c r="DK55" i="282" s="1"/>
  <c r="DJ84" i="265"/>
  <c r="DJ83" i="265"/>
  <c r="DK58" i="282" l="1"/>
  <c r="DK59" i="282" s="1"/>
  <c r="DK62" i="282" s="1"/>
  <c r="DK63" i="282" s="1"/>
  <c r="DK77" i="282"/>
  <c r="DK78" i="282" s="1"/>
  <c r="DL75" i="282" s="1"/>
  <c r="DK13" i="282"/>
  <c r="DK21" i="265" s="1"/>
  <c r="DK87" i="282"/>
  <c r="DL54" i="282" l="1"/>
  <c r="DK22" i="265"/>
  <c r="DK88" i="282"/>
  <c r="DK89" i="282" s="1"/>
  <c r="DK64" i="282"/>
  <c r="DK32" i="265" s="1"/>
  <c r="DK66" i="282"/>
  <c r="DK53" i="286" l="1"/>
  <c r="DK54" i="286" s="1"/>
  <c r="DK60" i="286" s="1"/>
  <c r="DK35" i="286"/>
  <c r="DK33" i="265"/>
  <c r="DK73" i="265"/>
  <c r="DL86" i="282"/>
  <c r="DK11" i="280" l="1"/>
  <c r="DK13" i="280" s="1"/>
  <c r="DK74" i="288"/>
  <c r="DK37" i="265"/>
  <c r="DK42" i="265" s="1"/>
  <c r="DK94" i="280" l="1"/>
  <c r="DK95" i="280" s="1"/>
  <c r="DK100" i="280" l="1"/>
  <c r="DK101" i="280" s="1"/>
  <c r="DK97" i="280"/>
  <c r="DK98" i="280" s="1"/>
  <c r="DK126" i="280" l="1"/>
  <c r="DK115" i="280"/>
  <c r="DK117" i="280" s="1"/>
  <c r="DK44" i="265"/>
  <c r="DK141" i="280"/>
  <c r="DK127" i="280" l="1"/>
  <c r="DK128" i="280" s="1"/>
  <c r="DK131" i="280" s="1"/>
  <c r="DK133" i="280" s="1"/>
  <c r="DK118" i="280"/>
  <c r="DK45" i="265" s="1"/>
  <c r="DK122" i="280"/>
  <c r="DK123" i="280" s="1"/>
  <c r="DK142" i="280" s="1"/>
  <c r="DK134" i="280" l="1"/>
  <c r="DK46" i="265" s="1"/>
  <c r="DK143" i="280"/>
  <c r="DK144" i="280" s="1"/>
  <c r="DK72" i="265" l="1"/>
  <c r="DL140" i="280"/>
  <c r="DK47" i="265"/>
  <c r="DK50" i="265" s="1"/>
  <c r="DK57" i="286" l="1"/>
  <c r="DK58" i="286" s="1"/>
  <c r="DK61" i="286" s="1"/>
  <c r="DK62" i="286" s="1"/>
  <c r="DK46" i="286"/>
  <c r="DL110" i="280"/>
  <c r="DL111" i="280" s="1"/>
  <c r="DL132" i="280"/>
  <c r="DK63" i="286" l="1"/>
  <c r="DK14" i="288"/>
  <c r="DK16" i="288" s="1"/>
  <c r="DK19" i="288" s="1"/>
  <c r="DK30" i="288"/>
  <c r="DK32" i="288" s="1"/>
  <c r="DK36" i="286"/>
  <c r="DK37" i="286" s="1"/>
  <c r="DK47" i="286"/>
  <c r="DK48" i="286" s="1"/>
  <c r="DL112" i="280"/>
  <c r="DL18" i="265" s="1"/>
  <c r="DL121" i="280"/>
  <c r="DL116" i="280"/>
  <c r="DL36" i="282"/>
  <c r="DL38" i="282" s="1"/>
  <c r="DL44" i="282" s="1"/>
  <c r="DL45" i="282" s="1"/>
  <c r="DL45" i="286" l="1"/>
  <c r="DK63" i="265"/>
  <c r="DK65" i="265" s="1"/>
  <c r="DK67" i="265" s="1"/>
  <c r="DK81" i="265" s="1"/>
  <c r="DL19" i="265"/>
  <c r="AJ18" i="277"/>
  <c r="AJ19" i="277" s="1"/>
  <c r="DK75" i="265"/>
  <c r="DK76" i="265" s="1"/>
  <c r="DK82" i="265" s="1"/>
  <c r="DL34" i="286"/>
  <c r="DL47" i="282"/>
  <c r="DL48" i="282" s="1"/>
  <c r="DL50" i="282"/>
  <c r="DL51" i="282" s="1"/>
  <c r="DL76" i="282" s="1"/>
  <c r="DK60" i="288"/>
  <c r="DK62" i="288" s="1"/>
  <c r="DK65" i="288" s="1"/>
  <c r="DK39" i="288"/>
  <c r="DK40" i="288" s="1"/>
  <c r="DK43" i="288" s="1"/>
  <c r="DK52" i="265"/>
  <c r="DK24" i="265"/>
  <c r="DK83" i="265" l="1"/>
  <c r="DK84" i="265"/>
  <c r="DK53" i="265"/>
  <c r="DL52" i="286"/>
  <c r="DK25" i="265"/>
  <c r="DL53" i="282"/>
  <c r="DL55" i="282" s="1"/>
  <c r="DL57" i="282"/>
  <c r="DL67" i="282"/>
  <c r="DL11" i="282"/>
  <c r="DL12" i="282" s="1"/>
  <c r="DL56" i="286"/>
  <c r="DL93" i="280"/>
  <c r="DL13" i="282" l="1"/>
  <c r="DL21" i="265" s="1"/>
  <c r="DL87" i="282"/>
  <c r="DL58" i="282"/>
  <c r="DL59" i="282" s="1"/>
  <c r="DL62" i="282" s="1"/>
  <c r="DL63" i="282" s="1"/>
  <c r="DL77" i="282"/>
  <c r="DL78" i="282" s="1"/>
  <c r="DM75" i="282" s="1"/>
  <c r="DL64" i="282" l="1"/>
  <c r="DL32" i="265" s="1"/>
  <c r="DL88" i="282"/>
  <c r="DL66" i="282"/>
  <c r="DL89" i="282"/>
  <c r="AJ21" i="277"/>
  <c r="AJ22" i="277" s="1"/>
  <c r="DL22" i="265"/>
  <c r="DM54" i="282"/>
  <c r="DL53" i="286" l="1"/>
  <c r="DL54" i="286" s="1"/>
  <c r="DL60" i="286" s="1"/>
  <c r="DL35" i="286"/>
  <c r="DL73" i="265"/>
  <c r="AK73" i="277" s="1"/>
  <c r="DM86" i="282"/>
  <c r="DL33" i="265"/>
  <c r="AJ32" i="277"/>
  <c r="AJ33" i="277" s="1"/>
  <c r="AJ37" i="277" s="1"/>
  <c r="AJ41" i="277" s="1"/>
  <c r="DL11" i="280" l="1"/>
  <c r="DL13" i="280" s="1"/>
  <c r="DL74" i="288"/>
  <c r="DL37" i="265"/>
  <c r="DL42" i="265" s="1"/>
  <c r="DL94" i="280" l="1"/>
  <c r="DL95" i="280" s="1"/>
  <c r="DL100" i="280" l="1"/>
  <c r="DL101" i="280" s="1"/>
  <c r="DL97" i="280"/>
  <c r="DL98" i="280" s="1"/>
  <c r="DL126" i="280" l="1"/>
  <c r="DL115" i="280"/>
  <c r="DL117" i="280" s="1"/>
  <c r="DL44" i="265"/>
  <c r="DL141" i="280"/>
  <c r="DL118" i="280" l="1"/>
  <c r="DL45" i="265" s="1"/>
  <c r="DL127" i="280"/>
  <c r="DL128" i="280" s="1"/>
  <c r="DL131" i="280" s="1"/>
  <c r="DL133" i="280" s="1"/>
  <c r="DL122" i="280"/>
  <c r="DL123" i="280" s="1"/>
  <c r="DL142" i="280" s="1"/>
  <c r="AJ43" i="277"/>
  <c r="DL134" i="280" l="1"/>
  <c r="DL46" i="265" s="1"/>
  <c r="DL143" i="280"/>
  <c r="DL144" i="280" s="1"/>
  <c r="DL72" i="265" l="1"/>
  <c r="DM140" i="280"/>
  <c r="AJ44" i="277"/>
  <c r="DL47" i="265"/>
  <c r="DL50" i="265" s="1"/>
  <c r="DL46" i="286" l="1"/>
  <c r="DL57" i="286"/>
  <c r="DL58" i="286" s="1"/>
  <c r="DL61" i="286" s="1"/>
  <c r="DL62" i="286" s="1"/>
  <c r="DM132" i="280"/>
  <c r="DM110" i="280"/>
  <c r="DM111" i="280" s="1"/>
  <c r="AK72" i="277"/>
  <c r="DM121" i="280" l="1"/>
  <c r="DM36" i="282"/>
  <c r="DM38" i="282" s="1"/>
  <c r="DM44" i="282" s="1"/>
  <c r="DM45" i="282" s="1"/>
  <c r="DM112" i="280"/>
  <c r="DM18" i="265" s="1"/>
  <c r="DM116" i="280"/>
  <c r="DL63" i="286"/>
  <c r="DL30" i="288"/>
  <c r="DL32" i="288" s="1"/>
  <c r="DL36" i="286"/>
  <c r="DL37" i="286" s="1"/>
  <c r="DL47" i="286"/>
  <c r="DL48" i="286" s="1"/>
  <c r="DL14" i="288"/>
  <c r="DL16" i="288" s="1"/>
  <c r="DL19" i="288" s="1"/>
  <c r="DM45" i="286" l="1"/>
  <c r="DL63" i="265"/>
  <c r="DL24" i="265"/>
  <c r="DL52" i="265"/>
  <c r="DL60" i="288"/>
  <c r="DL62" i="288" s="1"/>
  <c r="DL65" i="288" s="1"/>
  <c r="DL39" i="288"/>
  <c r="DL40" i="288" s="1"/>
  <c r="DL43" i="288" s="1"/>
  <c r="DM19" i="265"/>
  <c r="DL75" i="265"/>
  <c r="DM34" i="286"/>
  <c r="DM50" i="282"/>
  <c r="DM51" i="282" s="1"/>
  <c r="DM76" i="282" s="1"/>
  <c r="DM47" i="282"/>
  <c r="DM48" i="282" s="1"/>
  <c r="AJ51" i="277" l="1"/>
  <c r="DL53" i="265"/>
  <c r="AK63" i="277"/>
  <c r="AK65" i="277" s="1"/>
  <c r="AK67" i="277" s="1"/>
  <c r="AK81" i="277" s="1"/>
  <c r="DL65" i="265"/>
  <c r="DL67" i="265" s="1"/>
  <c r="DL81" i="265" s="1"/>
  <c r="AK75" i="277"/>
  <c r="AK76" i="277" s="1"/>
  <c r="AK82" i="277" s="1"/>
  <c r="DL76" i="265"/>
  <c r="DL82" i="265" s="1"/>
  <c r="DM67" i="282"/>
  <c r="DM11" i="282"/>
  <c r="DM12" i="282" s="1"/>
  <c r="DM57" i="282"/>
  <c r="DM53" i="282"/>
  <c r="DM55" i="282" s="1"/>
  <c r="DM52" i="286"/>
  <c r="AJ24" i="277"/>
  <c r="AJ25" i="277" s="1"/>
  <c r="DL25" i="265"/>
  <c r="DM56" i="286"/>
  <c r="DM93" i="280"/>
  <c r="DM58" i="282" l="1"/>
  <c r="DM59" i="282" s="1"/>
  <c r="DM62" i="282" s="1"/>
  <c r="DM63" i="282" s="1"/>
  <c r="DM77" i="282"/>
  <c r="DM78" i="282" s="1"/>
  <c r="DN75" i="282" s="1"/>
  <c r="DM13" i="282"/>
  <c r="DM21" i="265" s="1"/>
  <c r="DM87" i="282"/>
  <c r="DL83" i="265"/>
  <c r="DL84" i="265"/>
  <c r="AK84" i="277"/>
  <c r="AK83" i="277"/>
  <c r="DM66" i="282" l="1"/>
  <c r="DM64" i="282"/>
  <c r="DM32" i="265" s="1"/>
  <c r="DM88" i="282"/>
  <c r="DM89" i="282" s="1"/>
  <c r="DM22" i="265"/>
  <c r="DN54" i="282"/>
  <c r="DM33" i="265" l="1"/>
  <c r="DN86" i="282"/>
  <c r="DM73" i="265"/>
  <c r="DM53" i="286"/>
  <c r="DM54" i="286" s="1"/>
  <c r="DM60" i="286" s="1"/>
  <c r="DM35" i="286"/>
  <c r="DM11" i="280" l="1"/>
  <c r="DM13" i="280" s="1"/>
  <c r="DM74" i="288"/>
  <c r="DM37" i="265"/>
  <c r="DM42" i="265" s="1"/>
  <c r="DM94" i="280" l="1"/>
  <c r="DM95" i="280" s="1"/>
  <c r="DM97" i="280" l="1"/>
  <c r="DM98" i="280" s="1"/>
  <c r="DM100" i="280"/>
  <c r="DM101" i="280" s="1"/>
  <c r="DM44" i="265" l="1"/>
  <c r="DM141" i="280"/>
  <c r="DM126" i="280"/>
  <c r="DM115" i="280"/>
  <c r="DM117" i="280" s="1"/>
  <c r="DM118" i="280" l="1"/>
  <c r="DM45" i="265" s="1"/>
  <c r="DM122" i="280"/>
  <c r="DM123" i="280" s="1"/>
  <c r="DM142" i="280" s="1"/>
  <c r="DM127" i="280"/>
  <c r="DM128" i="280" s="1"/>
  <c r="DM131" i="280" s="1"/>
  <c r="DM133" i="280" s="1"/>
  <c r="DM143" i="280" l="1"/>
  <c r="DM144" i="280" s="1"/>
  <c r="DM134" i="280"/>
  <c r="DM46" i="265" s="1"/>
  <c r="DM47" i="265" l="1"/>
  <c r="DM50" i="265" s="1"/>
  <c r="DM72" i="265"/>
  <c r="DN140" i="280"/>
  <c r="DN132" i="280" l="1"/>
  <c r="DN110" i="280"/>
  <c r="DN111" i="280" s="1"/>
  <c r="DM46" i="286"/>
  <c r="DM57" i="286"/>
  <c r="DM58" i="286" s="1"/>
  <c r="DM61" i="286" s="1"/>
  <c r="DM62" i="286" s="1"/>
  <c r="DN121" i="280" l="1"/>
  <c r="DN112" i="280"/>
  <c r="DN18" i="265" s="1"/>
  <c r="DN36" i="282"/>
  <c r="DN38" i="282" s="1"/>
  <c r="DN44" i="282" s="1"/>
  <c r="DN45" i="282" s="1"/>
  <c r="DN116" i="280"/>
  <c r="DM14" i="288"/>
  <c r="DM16" i="288" s="1"/>
  <c r="DM19" i="288" s="1"/>
  <c r="DM63" i="286"/>
  <c r="DM36" i="286"/>
  <c r="DM37" i="286" s="1"/>
  <c r="DM30" i="288"/>
  <c r="DM32" i="288" s="1"/>
  <c r="DM47" i="286"/>
  <c r="DM48" i="286" s="1"/>
  <c r="DN45" i="286" l="1"/>
  <c r="DM63" i="265"/>
  <c r="DM65" i="265" s="1"/>
  <c r="DM67" i="265" s="1"/>
  <c r="DM81" i="265" s="1"/>
  <c r="DM75" i="265"/>
  <c r="DM76" i="265" s="1"/>
  <c r="DM82" i="265" s="1"/>
  <c r="DN34" i="286"/>
  <c r="DN50" i="282"/>
  <c r="DN51" i="282" s="1"/>
  <c r="DN76" i="282" s="1"/>
  <c r="DN47" i="282"/>
  <c r="DN48" i="282" s="1"/>
  <c r="DM39" i="288"/>
  <c r="DM40" i="288" s="1"/>
  <c r="DM43" i="288" s="1"/>
  <c r="DM60" i="288"/>
  <c r="DM62" i="288" s="1"/>
  <c r="DM65" i="288" s="1"/>
  <c r="DM52" i="265"/>
  <c r="DM24" i="265"/>
  <c r="DN19" i="265"/>
  <c r="DM25" i="265" l="1"/>
  <c r="DN67" i="282"/>
  <c r="DN11" i="282"/>
  <c r="DN12" i="282" s="1"/>
  <c r="DM53" i="265"/>
  <c r="DN57" i="282"/>
  <c r="DN53" i="282"/>
  <c r="DN55" i="282" s="1"/>
  <c r="DN52" i="286"/>
  <c r="DM84" i="265"/>
  <c r="DM83" i="265"/>
  <c r="DN56" i="286"/>
  <c r="DN93" i="280"/>
  <c r="DN77" i="282" l="1"/>
  <c r="DN78" i="282" s="1"/>
  <c r="DO75" i="282" s="1"/>
  <c r="DN58" i="282"/>
  <c r="DN59" i="282" s="1"/>
  <c r="DN62" i="282" s="1"/>
  <c r="DN63" i="282" s="1"/>
  <c r="DN87" i="282"/>
  <c r="DN13" i="282"/>
  <c r="DN21" i="265" s="1"/>
  <c r="DN64" i="282" l="1"/>
  <c r="DN32" i="265" s="1"/>
  <c r="DN66" i="282"/>
  <c r="DN88" i="282"/>
  <c r="DN89" i="282" s="1"/>
  <c r="DN22" i="265"/>
  <c r="DO54" i="282"/>
  <c r="DN73" i="265" l="1"/>
  <c r="DO86" i="282"/>
  <c r="DN35" i="286"/>
  <c r="DN53" i="286"/>
  <c r="DN54" i="286" s="1"/>
  <c r="DN60" i="286" s="1"/>
  <c r="DN33" i="265"/>
  <c r="DN11" i="280" l="1"/>
  <c r="DN13" i="280" s="1"/>
  <c r="DN74" i="288"/>
  <c r="DN37" i="265"/>
  <c r="DN42" i="265" s="1"/>
  <c r="DN94" i="280" l="1"/>
  <c r="DN95" i="280" s="1"/>
  <c r="DN100" i="280" l="1"/>
  <c r="DN101" i="280" s="1"/>
  <c r="DN97" i="280"/>
  <c r="DN98" i="280" s="1"/>
  <c r="DN126" i="280" l="1"/>
  <c r="DN115" i="280"/>
  <c r="DN117" i="280" s="1"/>
  <c r="DN141" i="280"/>
  <c r="DN44" i="265"/>
  <c r="DN118" i="280" l="1"/>
  <c r="DN45" i="265" s="1"/>
  <c r="DN127" i="280"/>
  <c r="DN122" i="280"/>
  <c r="DN123" i="280" s="1"/>
  <c r="DN142" i="280" s="1"/>
  <c r="DN128" i="280"/>
  <c r="DN131" i="280" s="1"/>
  <c r="DN133" i="280" s="1"/>
  <c r="DN134" i="280" l="1"/>
  <c r="DN46" i="265" s="1"/>
  <c r="DN47" i="265" s="1"/>
  <c r="DN50" i="265" s="1"/>
  <c r="DN143" i="280"/>
  <c r="DN144" i="280" s="1"/>
  <c r="DN72" i="265" l="1"/>
  <c r="DO140" i="280"/>
  <c r="DN46" i="286"/>
  <c r="DN57" i="286"/>
  <c r="DN58" i="286" s="1"/>
  <c r="DN61" i="286" s="1"/>
  <c r="DN62" i="286" s="1"/>
  <c r="DO132" i="280" l="1"/>
  <c r="DO110" i="280"/>
  <c r="DO111" i="280" s="1"/>
  <c r="DN63" i="286"/>
  <c r="DN30" i="288"/>
  <c r="DN32" i="288" s="1"/>
  <c r="DN36" i="286"/>
  <c r="DN37" i="286" s="1"/>
  <c r="DN14" i="288"/>
  <c r="DN16" i="288" s="1"/>
  <c r="DN19" i="288" s="1"/>
  <c r="DN47" i="286"/>
  <c r="DN48" i="286" s="1"/>
  <c r="DN75" i="265" l="1"/>
  <c r="DN76" i="265" s="1"/>
  <c r="DN82" i="265" s="1"/>
  <c r="DO34" i="286"/>
  <c r="DN52" i="265"/>
  <c r="DN24" i="265"/>
  <c r="DO45" i="286"/>
  <c r="DN63" i="265"/>
  <c r="DN65" i="265" s="1"/>
  <c r="DN67" i="265" s="1"/>
  <c r="DN81" i="265" s="1"/>
  <c r="DN60" i="288"/>
  <c r="DN62" i="288" s="1"/>
  <c r="DN65" i="288" s="1"/>
  <c r="DN39" i="288"/>
  <c r="DN40" i="288" s="1"/>
  <c r="DN43" i="288" s="1"/>
  <c r="DO112" i="280"/>
  <c r="DO18" i="265" s="1"/>
  <c r="DO36" i="282"/>
  <c r="DO38" i="282" s="1"/>
  <c r="DO44" i="282" s="1"/>
  <c r="DO45" i="282" s="1"/>
  <c r="DO121" i="280"/>
  <c r="DO116" i="280"/>
  <c r="DO47" i="282" l="1"/>
  <c r="DO48" i="282" s="1"/>
  <c r="DO50" i="282"/>
  <c r="DO51" i="282" s="1"/>
  <c r="DO76" i="282" s="1"/>
  <c r="DN83" i="265"/>
  <c r="DN84" i="265"/>
  <c r="DN25" i="265"/>
  <c r="DO52" i="286"/>
  <c r="DO19" i="265"/>
  <c r="DO93" i="280"/>
  <c r="DO56" i="286"/>
  <c r="DN53" i="265"/>
  <c r="DO67" i="282" l="1"/>
  <c r="DO11" i="282"/>
  <c r="DO12" i="282" s="1"/>
  <c r="DO57" i="282"/>
  <c r="DO53" i="282"/>
  <c r="DO55" i="282" s="1"/>
  <c r="DO13" i="282" l="1"/>
  <c r="DO21" i="265" s="1"/>
  <c r="DO87" i="282"/>
  <c r="DO77" i="282"/>
  <c r="DO78" i="282" s="1"/>
  <c r="DP75" i="282" s="1"/>
  <c r="DO58" i="282"/>
  <c r="DO59" i="282" s="1"/>
  <c r="DO62" i="282" s="1"/>
  <c r="DO63" i="282" s="1"/>
  <c r="DO66" i="282" l="1"/>
  <c r="DO64" i="282"/>
  <c r="DO32" i="265" s="1"/>
  <c r="DO88" i="282"/>
  <c r="DO89" i="282" s="1"/>
  <c r="DP54" i="282"/>
  <c r="DO22" i="265"/>
  <c r="DO73" i="265" l="1"/>
  <c r="DP86" i="282"/>
  <c r="DO35" i="286"/>
  <c r="DO53" i="286"/>
  <c r="DO54" i="286" s="1"/>
  <c r="DO60" i="286" s="1"/>
  <c r="DO33" i="265"/>
  <c r="DO11" i="280" l="1"/>
  <c r="DO13" i="280" s="1"/>
  <c r="DO37" i="265"/>
  <c r="DO42" i="265" s="1"/>
  <c r="DO74" i="288"/>
  <c r="DO94" i="280" l="1"/>
  <c r="DO95" i="280" s="1"/>
  <c r="DO100" i="280" l="1"/>
  <c r="DO101" i="280" s="1"/>
  <c r="DO97" i="280"/>
  <c r="DO98" i="280" s="1"/>
  <c r="DO44" i="265" l="1"/>
  <c r="DO141" i="280"/>
  <c r="DO126" i="280"/>
  <c r="DO115" i="280"/>
  <c r="DO117" i="280" s="1"/>
  <c r="DO118" i="280" l="1"/>
  <c r="DO45" i="265" s="1"/>
  <c r="DO122" i="280"/>
  <c r="DO123" i="280" s="1"/>
  <c r="DO142" i="280" s="1"/>
  <c r="DO127" i="280"/>
  <c r="DO128" i="280" s="1"/>
  <c r="DO131" i="280" s="1"/>
  <c r="DO133" i="280" s="1"/>
  <c r="DO134" i="280" l="1"/>
  <c r="DO46" i="265" s="1"/>
  <c r="DO47" i="265" s="1"/>
  <c r="DO50" i="265" s="1"/>
  <c r="DO143" i="280"/>
  <c r="DO144" i="280" s="1"/>
  <c r="DO57" i="286" l="1"/>
  <c r="DO58" i="286" s="1"/>
  <c r="DO61" i="286" s="1"/>
  <c r="DO62" i="286" s="1"/>
  <c r="DO46" i="286"/>
  <c r="DP140" i="280"/>
  <c r="DO72" i="265"/>
  <c r="DP110" i="280" l="1"/>
  <c r="DP111" i="280" s="1"/>
  <c r="DP132" i="280"/>
  <c r="DO63" i="286"/>
  <c r="DO47" i="286"/>
  <c r="DO48" i="286" s="1"/>
  <c r="DO30" i="288"/>
  <c r="DO32" i="288" s="1"/>
  <c r="DO36" i="286"/>
  <c r="DO37" i="286" s="1"/>
  <c r="DO14" i="288"/>
  <c r="DO16" i="288" s="1"/>
  <c r="DO19" i="288" s="1"/>
  <c r="DO63" i="265" l="1"/>
  <c r="DO65" i="265" s="1"/>
  <c r="DO67" i="265" s="1"/>
  <c r="DO81" i="265" s="1"/>
  <c r="DP45" i="286"/>
  <c r="DO60" i="288"/>
  <c r="DO62" i="288" s="1"/>
  <c r="DO65" i="288" s="1"/>
  <c r="DO39" i="288"/>
  <c r="DO40" i="288" s="1"/>
  <c r="DO43" i="288" s="1"/>
  <c r="DO52" i="265"/>
  <c r="DO24" i="265"/>
  <c r="DP121" i="280"/>
  <c r="DP112" i="280"/>
  <c r="DP18" i="265" s="1"/>
  <c r="DP116" i="280"/>
  <c r="DP36" i="282"/>
  <c r="DP38" i="282" s="1"/>
  <c r="DP44" i="282" s="1"/>
  <c r="DP45" i="282" s="1"/>
  <c r="DP34" i="286"/>
  <c r="DO75" i="265"/>
  <c r="DO76" i="265" s="1"/>
  <c r="DO82" i="265" s="1"/>
  <c r="DP52" i="286" l="1"/>
  <c r="DP50" i="282"/>
  <c r="DP51" i="282" s="1"/>
  <c r="DP76" i="282" s="1"/>
  <c r="DP47" i="282"/>
  <c r="DP48" i="282" s="1"/>
  <c r="DP19" i="265"/>
  <c r="AK18" i="277"/>
  <c r="AK19" i="277" s="1"/>
  <c r="DO25" i="265"/>
  <c r="DP93" i="280"/>
  <c r="DP56" i="286"/>
  <c r="DO53" i="265"/>
  <c r="DO84" i="265"/>
  <c r="DO83" i="265"/>
  <c r="DP67" i="282" l="1"/>
  <c r="DP11" i="282"/>
  <c r="DP12" i="282" s="1"/>
  <c r="DP57" i="282"/>
  <c r="DP53" i="282"/>
  <c r="DP55" i="282" s="1"/>
  <c r="DP77" i="282" l="1"/>
  <c r="DP78" i="282" s="1"/>
  <c r="DQ75" i="282" s="1"/>
  <c r="DP58" i="282"/>
  <c r="DP59" i="282" s="1"/>
  <c r="DP62" i="282" s="1"/>
  <c r="DP63" i="282" s="1"/>
  <c r="DP13" i="282"/>
  <c r="DP21" i="265" s="1"/>
  <c r="DP87" i="282"/>
  <c r="DP64" i="282" l="1"/>
  <c r="DP32" i="265" s="1"/>
  <c r="DP88" i="282"/>
  <c r="DP66" i="282"/>
  <c r="AK21" i="277"/>
  <c r="AK22" i="277" s="1"/>
  <c r="DP22" i="265"/>
  <c r="DP89" i="282"/>
  <c r="DQ54" i="282"/>
  <c r="DP73" i="265" l="1"/>
  <c r="AL73" i="277" s="1"/>
  <c r="DQ86" i="282"/>
  <c r="DP53" i="286"/>
  <c r="DP54" i="286" s="1"/>
  <c r="DP60" i="286" s="1"/>
  <c r="DP35" i="286"/>
  <c r="DP33" i="265"/>
  <c r="AK32" i="277"/>
  <c r="AK33" i="277" s="1"/>
  <c r="AK37" i="277" s="1"/>
  <c r="AK41" i="277" s="1"/>
  <c r="DP11" i="280" l="1"/>
  <c r="DP13" i="280" s="1"/>
  <c r="DP37" i="265"/>
  <c r="DP42" i="265" s="1"/>
  <c r="DP74" i="288"/>
  <c r="DP94" i="280" l="1"/>
  <c r="DP95" i="280" s="1"/>
  <c r="DP100" i="280" l="1"/>
  <c r="DP101" i="280" s="1"/>
  <c r="DP97" i="280"/>
  <c r="DP98" i="280" s="1"/>
  <c r="DP126" i="280" l="1"/>
  <c r="DP115" i="280"/>
  <c r="DP117" i="280" s="1"/>
  <c r="DP141" i="280"/>
  <c r="DP44" i="265"/>
  <c r="AK43" i="277" l="1"/>
  <c r="DP118" i="280"/>
  <c r="DP45" i="265" s="1"/>
  <c r="DP127" i="280"/>
  <c r="DP122" i="280"/>
  <c r="DP123" i="280" s="1"/>
  <c r="DP142" i="280" s="1"/>
  <c r="DP128" i="280"/>
  <c r="DP131" i="280" s="1"/>
  <c r="DP133" i="280" s="1"/>
  <c r="DP143" i="280" l="1"/>
  <c r="DP144" i="280" s="1"/>
  <c r="DP134" i="280"/>
  <c r="DP46" i="265" s="1"/>
  <c r="DP47" i="265" s="1"/>
  <c r="DP50" i="265" s="1"/>
  <c r="DP57" i="286" l="1"/>
  <c r="DP58" i="286" s="1"/>
  <c r="DP61" i="286" s="1"/>
  <c r="DP62" i="286" s="1"/>
  <c r="DP46" i="286"/>
  <c r="DP72" i="265"/>
  <c r="DQ140" i="280"/>
  <c r="DQ110" i="280" l="1"/>
  <c r="DQ111" i="280" s="1"/>
  <c r="DQ132" i="280"/>
  <c r="AL72" i="277"/>
  <c r="DP14" i="288"/>
  <c r="DP16" i="288" s="1"/>
  <c r="DP19" i="288" s="1"/>
  <c r="DP63" i="286"/>
  <c r="DP30" i="288"/>
  <c r="DP32" i="288" s="1"/>
  <c r="DP36" i="286"/>
  <c r="DP37" i="286" s="1"/>
  <c r="DP47" i="286"/>
  <c r="DP48" i="286" s="1"/>
  <c r="DQ34" i="286" l="1"/>
  <c r="DP75" i="265"/>
  <c r="DP24" i="265"/>
  <c r="DP52" i="265"/>
  <c r="DQ45" i="286"/>
  <c r="DP63" i="265"/>
  <c r="DP60" i="288"/>
  <c r="DP62" i="288" s="1"/>
  <c r="DP65" i="288" s="1"/>
  <c r="DP39" i="288"/>
  <c r="DP40" i="288" s="1"/>
  <c r="DP43" i="288" s="1"/>
  <c r="DQ112" i="280"/>
  <c r="DQ18" i="265" s="1"/>
  <c r="DQ121" i="280"/>
  <c r="DQ116" i="280"/>
  <c r="DQ36" i="282"/>
  <c r="DQ38" i="282" s="1"/>
  <c r="DQ44" i="282" s="1"/>
  <c r="DQ45" i="282" s="1"/>
  <c r="DQ50" i="282" l="1"/>
  <c r="DQ51" i="282" s="1"/>
  <c r="DQ76" i="282" s="1"/>
  <c r="DQ47" i="282"/>
  <c r="DQ48" i="282" s="1"/>
  <c r="DQ19" i="265"/>
  <c r="DQ56" i="286"/>
  <c r="DQ93" i="280"/>
  <c r="AK24" i="277"/>
  <c r="AK25" i="277" s="1"/>
  <c r="DP25" i="265"/>
  <c r="DQ52" i="286"/>
  <c r="DP65" i="265"/>
  <c r="DP67" i="265" s="1"/>
  <c r="DP81" i="265" s="1"/>
  <c r="AL63" i="277"/>
  <c r="AL65" i="277" s="1"/>
  <c r="AL67" i="277" s="1"/>
  <c r="AL81" i="277" s="1"/>
  <c r="AK51" i="277"/>
  <c r="DP53" i="265"/>
  <c r="AL75" i="277"/>
  <c r="AL76" i="277" s="1"/>
  <c r="AL82" i="277" s="1"/>
  <c r="DP76" i="265"/>
  <c r="DP82" i="265" s="1"/>
  <c r="AL84" i="277" l="1"/>
  <c r="AL83" i="277"/>
  <c r="DQ57" i="282"/>
  <c r="DQ53" i="282"/>
  <c r="DQ55" i="282" s="1"/>
  <c r="DP84" i="265"/>
  <c r="DP83" i="265"/>
  <c r="DQ11" i="282"/>
  <c r="DQ12" i="282" s="1"/>
  <c r="DQ67" i="282"/>
  <c r="DQ87" i="282" l="1"/>
  <c r="DQ13" i="282"/>
  <c r="DQ21" i="265" s="1"/>
  <c r="DQ77" i="282"/>
  <c r="DQ78" i="282" s="1"/>
  <c r="DR75" i="282" s="1"/>
  <c r="DQ58" i="282"/>
  <c r="DQ59" i="282" s="1"/>
  <c r="DQ62" i="282" s="1"/>
  <c r="DQ63" i="282" s="1"/>
  <c r="DR54" i="282" l="1"/>
  <c r="DQ22" i="265"/>
  <c r="DQ66" i="282"/>
  <c r="DQ64" i="282"/>
  <c r="DQ32" i="265" s="1"/>
  <c r="DQ88" i="282"/>
  <c r="DQ89" i="282" s="1"/>
  <c r="DQ73" i="265" l="1"/>
  <c r="DR86" i="282"/>
  <c r="DQ33" i="265"/>
  <c r="DQ35" i="286"/>
  <c r="DQ53" i="286"/>
  <c r="DQ54" i="286" s="1"/>
  <c r="DQ60" i="286" s="1"/>
  <c r="DQ11" i="280" l="1"/>
  <c r="DQ13" i="280" s="1"/>
  <c r="DQ37" i="265"/>
  <c r="DQ42" i="265" s="1"/>
  <c r="DQ74" i="288"/>
  <c r="DQ94" i="280" l="1"/>
  <c r="DQ95" i="280" s="1"/>
  <c r="DQ100" i="280" l="1"/>
  <c r="DQ101" i="280" s="1"/>
  <c r="DQ97" i="280"/>
  <c r="DQ98" i="280" s="1"/>
  <c r="DQ126" i="280" l="1"/>
  <c r="DQ115" i="280"/>
  <c r="DQ117" i="280" s="1"/>
  <c r="DQ141" i="280"/>
  <c r="DQ44" i="265"/>
  <c r="DQ118" i="280" l="1"/>
  <c r="DQ45" i="265" s="1"/>
  <c r="DQ122" i="280"/>
  <c r="DQ123" i="280" s="1"/>
  <c r="DQ142" i="280" s="1"/>
  <c r="DQ127" i="280"/>
  <c r="DQ128" i="280" s="1"/>
  <c r="DQ131" i="280" s="1"/>
  <c r="DQ133" i="280" s="1"/>
  <c r="DQ143" i="280" l="1"/>
  <c r="DQ144" i="280" s="1"/>
  <c r="DQ134" i="280"/>
  <c r="DQ46" i="265" s="1"/>
  <c r="DQ72" i="265" l="1"/>
  <c r="DR140" i="280"/>
  <c r="DQ47" i="265"/>
  <c r="DQ50" i="265" s="1"/>
  <c r="DQ57" i="286" l="1"/>
  <c r="DQ58" i="286" s="1"/>
  <c r="DQ61" i="286" s="1"/>
  <c r="DQ62" i="286" s="1"/>
  <c r="DQ46" i="286"/>
  <c r="DR132" i="280"/>
  <c r="DR110" i="280"/>
  <c r="DR111" i="280" s="1"/>
  <c r="DR112" i="280" l="1"/>
  <c r="DR18" i="265" s="1"/>
  <c r="DR121" i="280"/>
  <c r="DR36" i="282"/>
  <c r="DR38" i="282" s="1"/>
  <c r="DR44" i="282" s="1"/>
  <c r="DR45" i="282" s="1"/>
  <c r="DR116" i="280"/>
  <c r="DQ14" i="288"/>
  <c r="DQ16" i="288" s="1"/>
  <c r="DQ19" i="288" s="1"/>
  <c r="DQ63" i="286"/>
  <c r="DQ47" i="286"/>
  <c r="DQ48" i="286" s="1"/>
  <c r="DQ36" i="286"/>
  <c r="DQ37" i="286" s="1"/>
  <c r="DQ30" i="288"/>
  <c r="DQ32" i="288" s="1"/>
  <c r="DR45" i="286" l="1"/>
  <c r="DQ63" i="265"/>
  <c r="DQ65" i="265" s="1"/>
  <c r="DQ67" i="265" s="1"/>
  <c r="DQ81" i="265" s="1"/>
  <c r="DR34" i="286"/>
  <c r="DQ75" i="265"/>
  <c r="DQ76" i="265" s="1"/>
  <c r="DQ82" i="265" s="1"/>
  <c r="DQ52" i="265"/>
  <c r="DQ24" i="265"/>
  <c r="DQ39" i="288"/>
  <c r="DQ40" i="288" s="1"/>
  <c r="DQ43" i="288" s="1"/>
  <c r="DQ60" i="288"/>
  <c r="DQ62" i="288" s="1"/>
  <c r="DQ65" i="288" s="1"/>
  <c r="DR47" i="282"/>
  <c r="DR48" i="282" s="1"/>
  <c r="DR50" i="282"/>
  <c r="DR51" i="282" s="1"/>
  <c r="DR76" i="282" s="1"/>
  <c r="DR19" i="265"/>
  <c r="DR67" i="282" l="1"/>
  <c r="DR11" i="282"/>
  <c r="DR12" i="282" s="1"/>
  <c r="DR57" i="282"/>
  <c r="DR53" i="282"/>
  <c r="DR55" i="282" s="1"/>
  <c r="DQ25" i="265"/>
  <c r="DQ83" i="265"/>
  <c r="DQ84" i="265"/>
  <c r="DQ53" i="265"/>
  <c r="DR52" i="286"/>
  <c r="DR56" i="286"/>
  <c r="DR93" i="280"/>
  <c r="DR58" i="282" l="1"/>
  <c r="DR59" i="282" s="1"/>
  <c r="DR62" i="282" s="1"/>
  <c r="DR63" i="282" s="1"/>
  <c r="DR77" i="282"/>
  <c r="DR78" i="282" s="1"/>
  <c r="DS75" i="282" s="1"/>
  <c r="DR13" i="282"/>
  <c r="DR21" i="265" s="1"/>
  <c r="DR87" i="282"/>
  <c r="DR64" i="282" l="1"/>
  <c r="DR32" i="265" s="1"/>
  <c r="DR88" i="282"/>
  <c r="DR89" i="282" s="1"/>
  <c r="DR66" i="282"/>
  <c r="DR22" i="265"/>
  <c r="DS54" i="282"/>
  <c r="DS86" i="282" l="1"/>
  <c r="DR73" i="265"/>
  <c r="DR53" i="286"/>
  <c r="DR54" i="286" s="1"/>
  <c r="DR60" i="286" s="1"/>
  <c r="DR35" i="286"/>
  <c r="DR33" i="265"/>
  <c r="DR11" i="280" l="1"/>
  <c r="DR13" i="280" s="1"/>
  <c r="DR74" i="288"/>
  <c r="DR37" i="265"/>
  <c r="DR42" i="265" s="1"/>
  <c r="DR94" i="280" l="1"/>
  <c r="DR95" i="280" s="1"/>
  <c r="DR97" i="280" l="1"/>
  <c r="DR98" i="280" s="1"/>
  <c r="DR100" i="280"/>
  <c r="DR101" i="280" s="1"/>
  <c r="DR44" i="265" l="1"/>
  <c r="DR141" i="280"/>
  <c r="DR115" i="280"/>
  <c r="DR117" i="280" s="1"/>
  <c r="DR126" i="280"/>
  <c r="DR118" i="280" l="1"/>
  <c r="DR45" i="265" s="1"/>
  <c r="DR127" i="280"/>
  <c r="DR122" i="280"/>
  <c r="DR123" i="280" s="1"/>
  <c r="DR142" i="280" s="1"/>
  <c r="DR128" i="280"/>
  <c r="DR131" i="280" s="1"/>
  <c r="DR133" i="280" s="1"/>
  <c r="DR134" i="280" l="1"/>
  <c r="DR46" i="265" s="1"/>
  <c r="DR143" i="280"/>
  <c r="DR144" i="280" s="1"/>
  <c r="DR72" i="265" l="1"/>
  <c r="DS140" i="280"/>
  <c r="DR47" i="265"/>
  <c r="DR50" i="265" s="1"/>
  <c r="DR46" i="286" l="1"/>
  <c r="DR57" i="286"/>
  <c r="DR58" i="286" s="1"/>
  <c r="DR61" i="286" s="1"/>
  <c r="DR62" i="286" s="1"/>
  <c r="DS110" i="280"/>
  <c r="DS111" i="280" s="1"/>
  <c r="DS132" i="280"/>
  <c r="DR14" i="288" l="1"/>
  <c r="DR16" i="288" s="1"/>
  <c r="DR19" i="288" s="1"/>
  <c r="DR30" i="288"/>
  <c r="DR32" i="288" s="1"/>
  <c r="DR63" i="286"/>
  <c r="DR47" i="286"/>
  <c r="DR36" i="286"/>
  <c r="DR37" i="286" s="1"/>
  <c r="DS112" i="280"/>
  <c r="DS18" i="265" s="1"/>
  <c r="DS116" i="280"/>
  <c r="DS121" i="280"/>
  <c r="DS36" i="282"/>
  <c r="DS38" i="282" s="1"/>
  <c r="DS44" i="282" s="1"/>
  <c r="DS45" i="282" s="1"/>
  <c r="DR48" i="286"/>
  <c r="DS50" i="282" l="1"/>
  <c r="DS51" i="282" s="1"/>
  <c r="DS76" i="282" s="1"/>
  <c r="DS47" i="282"/>
  <c r="DS48" i="282" s="1"/>
  <c r="DS45" i="286"/>
  <c r="DR63" i="265"/>
  <c r="DR65" i="265" s="1"/>
  <c r="DR67" i="265" s="1"/>
  <c r="DR81" i="265" s="1"/>
  <c r="DS19" i="265"/>
  <c r="DR60" i="288"/>
  <c r="DR62" i="288" s="1"/>
  <c r="DR65" i="288" s="1"/>
  <c r="DR39" i="288"/>
  <c r="DR40" i="288" s="1"/>
  <c r="DR43" i="288" s="1"/>
  <c r="DS34" i="286"/>
  <c r="DR75" i="265"/>
  <c r="DR76" i="265" s="1"/>
  <c r="DR82" i="265" s="1"/>
  <c r="DR52" i="265"/>
  <c r="DR24" i="265"/>
  <c r="DR25" i="265" l="1"/>
  <c r="DR53" i="265"/>
  <c r="DS52" i="286"/>
  <c r="DS11" i="282"/>
  <c r="DS12" i="282" s="1"/>
  <c r="DS67" i="282"/>
  <c r="DR84" i="265"/>
  <c r="DR83" i="265"/>
  <c r="DS57" i="282"/>
  <c r="DS53" i="282"/>
  <c r="DS55" i="282" s="1"/>
  <c r="DS56" i="286"/>
  <c r="DS93" i="280"/>
  <c r="DS77" i="282" l="1"/>
  <c r="DS78" i="282" s="1"/>
  <c r="DT75" i="282" s="1"/>
  <c r="DS58" i="282"/>
  <c r="DS59" i="282" s="1"/>
  <c r="DS62" i="282" s="1"/>
  <c r="DS63" i="282" s="1"/>
  <c r="DS13" i="282"/>
  <c r="DS21" i="265" s="1"/>
  <c r="DS87" i="282"/>
  <c r="DS64" i="282" l="1"/>
  <c r="DS32" i="265" s="1"/>
  <c r="DS66" i="282"/>
  <c r="DS88" i="282"/>
  <c r="DS89" i="282" s="1"/>
  <c r="DS22" i="265"/>
  <c r="DT54" i="282"/>
  <c r="DS73" i="265" l="1"/>
  <c r="DT86" i="282"/>
  <c r="DS35" i="286"/>
  <c r="DS53" i="286"/>
  <c r="DS54" i="286" s="1"/>
  <c r="DS60" i="286" s="1"/>
  <c r="DS33" i="265"/>
  <c r="DS11" i="280" l="1"/>
  <c r="DS13" i="280" s="1"/>
  <c r="DS37" i="265"/>
  <c r="DS42" i="265" s="1"/>
  <c r="DS74" i="288"/>
  <c r="DS94" i="280" l="1"/>
  <c r="DS95" i="280" s="1"/>
  <c r="DS97" i="280" l="1"/>
  <c r="DS98" i="280" s="1"/>
  <c r="DS100" i="280"/>
  <c r="DS101" i="280" s="1"/>
  <c r="DS141" i="280" l="1"/>
  <c r="DS44" i="265"/>
  <c r="DS126" i="280"/>
  <c r="DS115" i="280"/>
  <c r="DS117" i="280" s="1"/>
  <c r="DS118" i="280" l="1"/>
  <c r="DS45" i="265" s="1"/>
  <c r="DS122" i="280"/>
  <c r="DS123" i="280" s="1"/>
  <c r="DS142" i="280" s="1"/>
  <c r="DS127" i="280"/>
  <c r="DS128" i="280" s="1"/>
  <c r="DS131" i="280" s="1"/>
  <c r="DS133" i="280" s="1"/>
  <c r="DS134" i="280" l="1"/>
  <c r="DS46" i="265" s="1"/>
  <c r="DS143" i="280"/>
  <c r="DS144" i="280" s="1"/>
  <c r="DT140" i="280" l="1"/>
  <c r="DS72" i="265"/>
  <c r="DS47" i="265"/>
  <c r="DS50" i="265" s="1"/>
  <c r="DS46" i="286" l="1"/>
  <c r="DS57" i="286"/>
  <c r="DS58" i="286" s="1"/>
  <c r="DS61" i="286" s="1"/>
  <c r="DS62" i="286" s="1"/>
  <c r="DT110" i="280"/>
  <c r="DT111" i="280" s="1"/>
  <c r="DT132" i="280"/>
  <c r="DT121" i="280" l="1"/>
  <c r="DT112" i="280"/>
  <c r="DT18" i="265" s="1"/>
  <c r="DT36" i="282"/>
  <c r="DT38" i="282" s="1"/>
  <c r="DT44" i="282" s="1"/>
  <c r="DT45" i="282" s="1"/>
  <c r="DT116" i="280"/>
  <c r="DS63" i="286"/>
  <c r="DS36" i="286"/>
  <c r="DS37" i="286" s="1"/>
  <c r="DS47" i="286"/>
  <c r="DS48" i="286" s="1"/>
  <c r="DS30" i="288"/>
  <c r="DS32" i="288" s="1"/>
  <c r="DS14" i="288"/>
  <c r="DS16" i="288" s="1"/>
  <c r="DS19" i="288" s="1"/>
  <c r="DS39" i="288" l="1"/>
  <c r="DS40" i="288" s="1"/>
  <c r="DS43" i="288" s="1"/>
  <c r="DS60" i="288"/>
  <c r="DS62" i="288" s="1"/>
  <c r="DS65" i="288" s="1"/>
  <c r="DT34" i="286"/>
  <c r="DS75" i="265"/>
  <c r="DS76" i="265" s="1"/>
  <c r="DS82" i="265" s="1"/>
  <c r="DT45" i="286"/>
  <c r="DS63" i="265"/>
  <c r="DS65" i="265" s="1"/>
  <c r="DS67" i="265" s="1"/>
  <c r="DS81" i="265" s="1"/>
  <c r="DS52" i="265"/>
  <c r="DS24" i="265"/>
  <c r="DT19" i="265"/>
  <c r="AL18" i="277"/>
  <c r="AL19" i="277" s="1"/>
  <c r="DT47" i="282"/>
  <c r="DT48" i="282" s="1"/>
  <c r="DT50" i="282"/>
  <c r="DT51" i="282" s="1"/>
  <c r="DT76" i="282" s="1"/>
  <c r="DS25" i="265" l="1"/>
  <c r="DS84" i="265"/>
  <c r="DS83" i="265"/>
  <c r="DT53" i="282"/>
  <c r="DT55" i="282" s="1"/>
  <c r="DT57" i="282"/>
  <c r="DT11" i="282"/>
  <c r="DT12" i="282" s="1"/>
  <c r="DT67" i="282"/>
  <c r="DS53" i="265"/>
  <c r="DT56" i="286"/>
  <c r="DT93" i="280"/>
  <c r="DT52" i="286"/>
  <c r="DT13" i="282" l="1"/>
  <c r="DT21" i="265" s="1"/>
  <c r="DT87" i="282"/>
  <c r="DT58" i="282"/>
  <c r="DT59" i="282" s="1"/>
  <c r="DT62" i="282" s="1"/>
  <c r="DT63" i="282" s="1"/>
  <c r="DT77" i="282"/>
  <c r="DT78" i="282" s="1"/>
  <c r="DU75" i="282" s="1"/>
  <c r="DT64" i="282" l="1"/>
  <c r="DT32" i="265" s="1"/>
  <c r="DT66" i="282"/>
  <c r="DT88" i="282"/>
  <c r="DT89" i="282" s="1"/>
  <c r="DU54" i="282"/>
  <c r="AL21" i="277"/>
  <c r="AL22" i="277" s="1"/>
  <c r="DT22" i="265"/>
  <c r="DU86" i="282" l="1"/>
  <c r="DT73" i="265"/>
  <c r="AM73" i="277" s="1"/>
  <c r="DT33" i="265"/>
  <c r="AL32" i="277"/>
  <c r="AL33" i="277" s="1"/>
  <c r="AL37" i="277" s="1"/>
  <c r="AL41" i="277" s="1"/>
  <c r="DT53" i="286"/>
  <c r="DT54" i="286" s="1"/>
  <c r="DT60" i="286" s="1"/>
  <c r="DT35" i="286"/>
  <c r="DT11" i="280" l="1"/>
  <c r="DT13" i="280" s="1"/>
  <c r="DT74" i="288"/>
  <c r="DT37" i="265"/>
  <c r="DT42" i="265" s="1"/>
  <c r="DT94" i="280" l="1"/>
  <c r="DT95" i="280" s="1"/>
  <c r="DT97" i="280" l="1"/>
  <c r="DT98" i="280" s="1"/>
  <c r="DT100" i="280"/>
  <c r="DT101" i="280" s="1"/>
  <c r="DT44" i="265" l="1"/>
  <c r="DT141" i="280"/>
  <c r="DT126" i="280"/>
  <c r="DT115" i="280"/>
  <c r="DT117" i="280" s="1"/>
  <c r="DT118" i="280" l="1"/>
  <c r="DT45" i="265" s="1"/>
  <c r="DT122" i="280"/>
  <c r="DT123" i="280" s="1"/>
  <c r="DT142" i="280" s="1"/>
  <c r="DT127" i="280"/>
  <c r="DT128" i="280" s="1"/>
  <c r="DT131" i="280" s="1"/>
  <c r="DT133" i="280" s="1"/>
  <c r="AL43" i="277"/>
  <c r="DT134" i="280" l="1"/>
  <c r="DT46" i="265" s="1"/>
  <c r="DT143" i="280"/>
  <c r="DT144" i="280" s="1"/>
  <c r="DU140" i="280" l="1"/>
  <c r="DT72" i="265"/>
  <c r="AL44" i="277"/>
  <c r="DT47" i="265"/>
  <c r="DT50" i="265" s="1"/>
  <c r="DT57" i="286" l="1"/>
  <c r="DT58" i="286" s="1"/>
  <c r="DT61" i="286" s="1"/>
  <c r="DT62" i="286" s="1"/>
  <c r="DT46" i="286"/>
  <c r="AM72" i="277"/>
  <c r="DU110" i="280"/>
  <c r="DU111" i="280" s="1"/>
  <c r="DU132" i="280"/>
  <c r="DU112" i="280" l="1"/>
  <c r="DU18" i="265" s="1"/>
  <c r="DU36" i="282"/>
  <c r="DU38" i="282" s="1"/>
  <c r="DU44" i="282" s="1"/>
  <c r="DU45" i="282" s="1"/>
  <c r="DU121" i="280"/>
  <c r="DU116" i="280"/>
  <c r="DT63" i="286"/>
  <c r="DT30" i="288"/>
  <c r="DT32" i="288" s="1"/>
  <c r="DT47" i="286"/>
  <c r="DT48" i="286" s="1"/>
  <c r="DT36" i="286"/>
  <c r="DT37" i="286" s="1"/>
  <c r="DT14" i="288"/>
  <c r="DT16" i="288" s="1"/>
  <c r="DT19" i="288" s="1"/>
  <c r="DT63" i="265" l="1"/>
  <c r="DU45" i="286"/>
  <c r="DT52" i="265"/>
  <c r="DT24" i="265"/>
  <c r="DT75" i="265"/>
  <c r="DU34" i="286"/>
  <c r="DT39" i="288"/>
  <c r="DT40" i="288" s="1"/>
  <c r="DT43" i="288" s="1"/>
  <c r="DT60" i="288"/>
  <c r="DT62" i="288" s="1"/>
  <c r="DT65" i="288" s="1"/>
  <c r="DU19" i="265"/>
  <c r="DU47" i="282"/>
  <c r="DU48" i="282" s="1"/>
  <c r="DU50" i="282"/>
  <c r="DU51" i="282" s="1"/>
  <c r="DU76" i="282" s="1"/>
  <c r="DU52" i="286" l="1"/>
  <c r="AL24" i="277"/>
  <c r="AL25" i="277" s="1"/>
  <c r="DT25" i="265"/>
  <c r="DU93" i="280"/>
  <c r="DU56" i="286"/>
  <c r="DU53" i="282"/>
  <c r="DU55" i="282" s="1"/>
  <c r="DU57" i="282"/>
  <c r="DU11" i="282"/>
  <c r="DU12" i="282" s="1"/>
  <c r="DU67" i="282"/>
  <c r="AM75" i="277"/>
  <c r="AM76" i="277" s="1"/>
  <c r="AM82" i="277" s="1"/>
  <c r="DT76" i="265"/>
  <c r="DT82" i="265" s="1"/>
  <c r="AL51" i="277"/>
  <c r="DT53" i="265"/>
  <c r="DT65" i="265"/>
  <c r="DT67" i="265" s="1"/>
  <c r="DT81" i="265" s="1"/>
  <c r="AM63" i="277"/>
  <c r="AM65" i="277" s="1"/>
  <c r="AM67" i="277" s="1"/>
  <c r="AM81" i="277" s="1"/>
  <c r="DT84" i="265" l="1"/>
  <c r="DT83" i="265"/>
  <c r="DU13" i="282"/>
  <c r="DU21" i="265" s="1"/>
  <c r="DU87" i="282"/>
  <c r="DU58" i="282"/>
  <c r="DU59" i="282" s="1"/>
  <c r="DU62" i="282" s="1"/>
  <c r="DU63" i="282" s="1"/>
  <c r="DU77" i="282"/>
  <c r="DU78" i="282" s="1"/>
  <c r="DV75" i="282" s="1"/>
  <c r="AM84" i="277"/>
  <c r="AM83" i="277"/>
  <c r="DV54" i="282" l="1"/>
  <c r="DU64" i="282"/>
  <c r="DU32" i="265" s="1"/>
  <c r="DU66" i="282"/>
  <c r="DU88" i="282"/>
  <c r="DU89" i="282" s="1"/>
  <c r="DU22" i="265"/>
  <c r="DU73" i="265" l="1"/>
  <c r="DV86" i="282"/>
  <c r="DU35" i="286"/>
  <c r="DU53" i="286"/>
  <c r="DU54" i="286" s="1"/>
  <c r="DU60" i="286" s="1"/>
  <c r="DU33" i="265"/>
  <c r="DU11" i="280" l="1"/>
  <c r="DU13" i="280" s="1"/>
  <c r="DU37" i="265"/>
  <c r="DU42" i="265" s="1"/>
  <c r="DU74" i="288"/>
  <c r="DU94" i="280" l="1"/>
  <c r="DU95" i="280" s="1"/>
  <c r="DU97" i="280" l="1"/>
  <c r="DU98" i="280" s="1"/>
  <c r="DU100" i="280"/>
  <c r="DU101" i="280" s="1"/>
  <c r="DU141" i="280" l="1"/>
  <c r="DU44" i="265"/>
  <c r="DU126" i="280"/>
  <c r="DU115" i="280"/>
  <c r="DU117" i="280" s="1"/>
  <c r="DU118" i="280" l="1"/>
  <c r="DU45" i="265" s="1"/>
  <c r="DU122" i="280"/>
  <c r="DU123" i="280" s="1"/>
  <c r="DU142" i="280" s="1"/>
  <c r="DU127" i="280"/>
  <c r="DU128" i="280" s="1"/>
  <c r="DU131" i="280" s="1"/>
  <c r="DU133" i="280" s="1"/>
  <c r="DU143" i="280" l="1"/>
  <c r="DU144" i="280" s="1"/>
  <c r="DU134" i="280"/>
  <c r="DU46" i="265" s="1"/>
  <c r="DU47" i="265" l="1"/>
  <c r="DU50" i="265" s="1"/>
  <c r="DU72" i="265"/>
  <c r="DV140" i="280"/>
  <c r="DV110" i="280" l="1"/>
  <c r="DV111" i="280" s="1"/>
  <c r="DV132" i="280"/>
  <c r="DU57" i="286"/>
  <c r="DU58" i="286" s="1"/>
  <c r="DU61" i="286" s="1"/>
  <c r="DU62" i="286" s="1"/>
  <c r="DU46" i="286"/>
  <c r="DV112" i="280" l="1"/>
  <c r="DV18" i="265" s="1"/>
  <c r="DV121" i="280"/>
  <c r="DV116" i="280"/>
  <c r="DV36" i="282"/>
  <c r="DV38" i="282" s="1"/>
  <c r="DV44" i="282" s="1"/>
  <c r="DV45" i="282" s="1"/>
  <c r="DU14" i="288"/>
  <c r="DU16" i="288" s="1"/>
  <c r="DU19" i="288" s="1"/>
  <c r="DU30" i="288"/>
  <c r="DU32" i="288" s="1"/>
  <c r="DU36" i="286"/>
  <c r="DU37" i="286" s="1"/>
  <c r="DU63" i="286"/>
  <c r="DU47" i="286"/>
  <c r="DU48" i="286" s="1"/>
  <c r="DU63" i="265" l="1"/>
  <c r="DU65" i="265" s="1"/>
  <c r="DU67" i="265" s="1"/>
  <c r="DU81" i="265" s="1"/>
  <c r="DV45" i="286"/>
  <c r="DU24" i="265"/>
  <c r="DU52" i="265"/>
  <c r="DU60" i="288"/>
  <c r="DU62" i="288" s="1"/>
  <c r="DU65" i="288" s="1"/>
  <c r="DU39" i="288"/>
  <c r="DU40" i="288" s="1"/>
  <c r="DU43" i="288" s="1"/>
  <c r="DU75" i="265"/>
  <c r="DU76" i="265" s="1"/>
  <c r="DU82" i="265" s="1"/>
  <c r="DV34" i="286"/>
  <c r="DV19" i="265"/>
  <c r="DV47" i="282"/>
  <c r="DV48" i="282" s="1"/>
  <c r="DV50" i="282"/>
  <c r="DV51" i="282" s="1"/>
  <c r="DV76" i="282" s="1"/>
  <c r="DV52" i="286" l="1"/>
  <c r="DU53" i="265"/>
  <c r="DV56" i="286"/>
  <c r="DV93" i="280"/>
  <c r="DV57" i="282"/>
  <c r="DV53" i="282"/>
  <c r="DV55" i="282" s="1"/>
  <c r="DV67" i="282"/>
  <c r="DV11" i="282"/>
  <c r="DV12" i="282" s="1"/>
  <c r="DU25" i="265"/>
  <c r="DU84" i="265"/>
  <c r="DU83" i="265"/>
  <c r="DV58" i="282" l="1"/>
  <c r="DV59" i="282" s="1"/>
  <c r="DV62" i="282" s="1"/>
  <c r="DV63" i="282" s="1"/>
  <c r="DV77" i="282"/>
  <c r="DV78" i="282" s="1"/>
  <c r="DW75" i="282" s="1"/>
  <c r="DV13" i="282"/>
  <c r="DV21" i="265" s="1"/>
  <c r="DV87" i="282"/>
  <c r="DV88" i="282" l="1"/>
  <c r="DV89" i="282" s="1"/>
  <c r="DV64" i="282"/>
  <c r="DV32" i="265" s="1"/>
  <c r="DV66" i="282"/>
  <c r="DV22" i="265"/>
  <c r="DW54" i="282"/>
  <c r="DV33" i="265" l="1"/>
  <c r="DW86" i="282"/>
  <c r="DV73" i="265"/>
  <c r="DV35" i="286"/>
  <c r="DV53" i="286"/>
  <c r="DV54" i="286" s="1"/>
  <c r="DV60" i="286" s="1"/>
  <c r="DV11" i="280" l="1"/>
  <c r="DV13" i="280" s="1"/>
  <c r="DV74" i="288"/>
  <c r="DV37" i="265"/>
  <c r="DV42" i="265" s="1"/>
  <c r="DV94" i="280" l="1"/>
  <c r="DV95" i="280" s="1"/>
  <c r="DV100" i="280" l="1"/>
  <c r="DV101" i="280" s="1"/>
  <c r="DV97" i="280"/>
  <c r="DV98" i="280" s="1"/>
  <c r="DV126" i="280" l="1"/>
  <c r="DV115" i="280"/>
  <c r="DV117" i="280" s="1"/>
  <c r="DV44" i="265"/>
  <c r="DV141" i="280"/>
  <c r="DV118" i="280" l="1"/>
  <c r="DV45" i="265" s="1"/>
  <c r="DV127" i="280"/>
  <c r="DV122" i="280"/>
  <c r="DV123" i="280" s="1"/>
  <c r="DV142" i="280" s="1"/>
  <c r="DV128" i="280"/>
  <c r="DV131" i="280" s="1"/>
  <c r="DV133" i="280" s="1"/>
  <c r="DV134" i="280" l="1"/>
  <c r="DV46" i="265" s="1"/>
  <c r="DV47" i="265" s="1"/>
  <c r="DV50" i="265" s="1"/>
  <c r="DV143" i="280"/>
  <c r="DV144" i="280" s="1"/>
  <c r="DV57" i="286" l="1"/>
  <c r="DV58" i="286" s="1"/>
  <c r="DV61" i="286" s="1"/>
  <c r="DV62" i="286" s="1"/>
  <c r="DV46" i="286"/>
  <c r="DV72" i="265"/>
  <c r="DW140" i="280"/>
  <c r="DV36" i="286" l="1"/>
  <c r="DV37" i="286" s="1"/>
  <c r="DV47" i="286"/>
  <c r="DV14" i="288"/>
  <c r="DV16" i="288" s="1"/>
  <c r="DV19" i="288" s="1"/>
  <c r="DV30" i="288"/>
  <c r="DV32" i="288" s="1"/>
  <c r="DV63" i="286"/>
  <c r="DW110" i="280"/>
  <c r="DW111" i="280" s="1"/>
  <c r="DW132" i="280"/>
  <c r="DV48" i="286"/>
  <c r="DV63" i="265" l="1"/>
  <c r="DV65" i="265" s="1"/>
  <c r="DV67" i="265" s="1"/>
  <c r="DV81" i="265" s="1"/>
  <c r="DW45" i="286"/>
  <c r="DW121" i="280"/>
  <c r="DW116" i="280"/>
  <c r="DW112" i="280"/>
  <c r="DW18" i="265" s="1"/>
  <c r="DW36" i="282"/>
  <c r="DW38" i="282" s="1"/>
  <c r="DW44" i="282" s="1"/>
  <c r="DW45" i="282" s="1"/>
  <c r="DV52" i="265"/>
  <c r="DV24" i="265"/>
  <c r="DV75" i="265"/>
  <c r="DV76" i="265" s="1"/>
  <c r="DV82" i="265" s="1"/>
  <c r="DW34" i="286"/>
  <c r="DV39" i="288"/>
  <c r="DV40" i="288" s="1"/>
  <c r="DV43" i="288" s="1"/>
  <c r="DV60" i="288"/>
  <c r="DV62" i="288" s="1"/>
  <c r="DV65" i="288" s="1"/>
  <c r="DV53" i="265" l="1"/>
  <c r="DW52" i="286"/>
  <c r="DV25" i="265"/>
  <c r="DW50" i="282"/>
  <c r="DW51" i="282" s="1"/>
  <c r="DW76" i="282" s="1"/>
  <c r="DW47" i="282"/>
  <c r="DW48" i="282" s="1"/>
  <c r="DW56" i="286"/>
  <c r="DW93" i="280"/>
  <c r="DW19" i="265"/>
  <c r="DV83" i="265"/>
  <c r="DV84" i="265"/>
  <c r="DW11" i="282" l="1"/>
  <c r="DW12" i="282" s="1"/>
  <c r="DW67" i="282"/>
  <c r="DW57" i="282"/>
  <c r="DW53" i="282"/>
  <c r="DW55" i="282" s="1"/>
  <c r="DW58" i="282" l="1"/>
  <c r="DW59" i="282" s="1"/>
  <c r="DW62" i="282" s="1"/>
  <c r="DW63" i="282" s="1"/>
  <c r="DW77" i="282"/>
  <c r="DW78" i="282" s="1"/>
  <c r="DX75" i="282" s="1"/>
  <c r="DW87" i="282"/>
  <c r="DW13" i="282"/>
  <c r="DW21" i="265" s="1"/>
  <c r="DW22" i="265" l="1"/>
  <c r="DX54" i="282"/>
  <c r="DW64" i="282"/>
  <c r="DW32" i="265" s="1"/>
  <c r="DW66" i="282"/>
  <c r="DW88" i="282"/>
  <c r="DW89" i="282" s="1"/>
  <c r="DW73" i="265" l="1"/>
  <c r="DX86" i="282"/>
  <c r="DW33" i="265"/>
  <c r="DW35" i="286"/>
  <c r="DW53" i="286"/>
  <c r="DW54" i="286" s="1"/>
  <c r="DW60" i="286" s="1"/>
  <c r="DW11" i="280" l="1"/>
  <c r="DW13" i="280" s="1"/>
  <c r="DW37" i="265"/>
  <c r="DW42" i="265" s="1"/>
  <c r="DW74" i="288"/>
  <c r="DW94" i="280" l="1"/>
  <c r="DW95" i="280" s="1"/>
  <c r="DW100" i="280" l="1"/>
  <c r="DW101" i="280" s="1"/>
  <c r="DW97" i="280"/>
  <c r="DW98" i="280" s="1"/>
  <c r="DW126" i="280" l="1"/>
  <c r="DW115" i="280"/>
  <c r="DW117" i="280" s="1"/>
  <c r="DW44" i="265"/>
  <c r="DW141" i="280"/>
  <c r="DW118" i="280" l="1"/>
  <c r="DW45" i="265" s="1"/>
  <c r="DW127" i="280"/>
  <c r="DW122" i="280"/>
  <c r="DW123" i="280" s="1"/>
  <c r="DW142" i="280" s="1"/>
  <c r="DW128" i="280"/>
  <c r="DW131" i="280" s="1"/>
  <c r="DW133" i="280" s="1"/>
  <c r="DW134" i="280" l="1"/>
  <c r="DW46" i="265" s="1"/>
  <c r="DW143" i="280"/>
  <c r="DW144" i="280" s="1"/>
  <c r="DW72" i="265" l="1"/>
  <c r="DX140" i="280"/>
  <c r="DW47" i="265"/>
  <c r="DW50" i="265" s="1"/>
  <c r="DW57" i="286" l="1"/>
  <c r="DW58" i="286" s="1"/>
  <c r="DW61" i="286" s="1"/>
  <c r="DW62" i="286" s="1"/>
  <c r="DW46" i="286"/>
  <c r="DX132" i="280"/>
  <c r="DX110" i="280"/>
  <c r="DX111" i="280" s="1"/>
  <c r="DX112" i="280" l="1"/>
  <c r="DX18" i="265" s="1"/>
  <c r="DX36" i="282"/>
  <c r="DX38" i="282" s="1"/>
  <c r="DX44" i="282" s="1"/>
  <c r="DX45" i="282" s="1"/>
  <c r="DX121" i="280"/>
  <c r="DX116" i="280"/>
  <c r="DW63" i="286"/>
  <c r="DW30" i="288"/>
  <c r="DW32" i="288" s="1"/>
  <c r="DW47" i="286"/>
  <c r="DW48" i="286" s="1"/>
  <c r="DW14" i="288"/>
  <c r="DW16" i="288" s="1"/>
  <c r="DW19" i="288" s="1"/>
  <c r="DW36" i="286"/>
  <c r="DW37" i="286" s="1"/>
  <c r="DX45" i="286" l="1"/>
  <c r="DW63" i="265"/>
  <c r="DW65" i="265" s="1"/>
  <c r="DW67" i="265" s="1"/>
  <c r="DW81" i="265" s="1"/>
  <c r="DW24" i="265"/>
  <c r="DW52" i="265"/>
  <c r="DX47" i="282"/>
  <c r="DX48" i="282" s="1"/>
  <c r="DX50" i="282"/>
  <c r="DX51" i="282" s="1"/>
  <c r="DX76" i="282" s="1"/>
  <c r="DX34" i="286"/>
  <c r="DW75" i="265"/>
  <c r="DW76" i="265" s="1"/>
  <c r="DW82" i="265" s="1"/>
  <c r="DW60" i="288"/>
  <c r="DW62" i="288" s="1"/>
  <c r="DW65" i="288" s="1"/>
  <c r="DW39" i="288"/>
  <c r="DW40" i="288" s="1"/>
  <c r="DW43" i="288" s="1"/>
  <c r="DX19" i="265"/>
  <c r="AM18" i="277"/>
  <c r="AM19" i="277" s="1"/>
  <c r="DX11" i="282" l="1"/>
  <c r="DX12" i="282" s="1"/>
  <c r="DX67" i="282"/>
  <c r="DW53" i="265"/>
  <c r="DW84" i="265"/>
  <c r="DW83" i="265"/>
  <c r="DX52" i="286"/>
  <c r="DX57" i="282"/>
  <c r="DX53" i="282"/>
  <c r="DX55" i="282" s="1"/>
  <c r="DW25" i="265"/>
  <c r="DX56" i="286"/>
  <c r="DX93" i="280"/>
  <c r="DX13" i="282" l="1"/>
  <c r="DX21" i="265" s="1"/>
  <c r="DX87" i="282"/>
  <c r="DX58" i="282"/>
  <c r="DX59" i="282" s="1"/>
  <c r="DX62" i="282" s="1"/>
  <c r="DX63" i="282" s="1"/>
  <c r="DX77" i="282"/>
  <c r="DX78" i="282" s="1"/>
  <c r="DY75" i="282" s="1"/>
  <c r="DX88" i="282" l="1"/>
  <c r="DX89" i="282" s="1"/>
  <c r="DX64" i="282"/>
  <c r="DX32" i="265" s="1"/>
  <c r="DX66" i="282"/>
  <c r="DY54" i="282"/>
  <c r="AM21" i="277"/>
  <c r="AM22" i="277" s="1"/>
  <c r="DX22" i="265"/>
  <c r="DY86" i="282" l="1"/>
  <c r="DX73" i="265"/>
  <c r="AN73" i="277" s="1"/>
  <c r="DX35" i="286"/>
  <c r="DX53" i="286"/>
  <c r="DX54" i="286" s="1"/>
  <c r="DX60" i="286" s="1"/>
  <c r="DX33" i="265"/>
  <c r="AM32" i="277"/>
  <c r="AM33" i="277" s="1"/>
  <c r="AM37" i="277" s="1"/>
  <c r="AM41" i="277" s="1"/>
  <c r="DX11" i="280" l="1"/>
  <c r="DX13" i="280" s="1"/>
  <c r="DX37" i="265"/>
  <c r="DX42" i="265" s="1"/>
  <c r="DX74" i="288"/>
  <c r="DX94" i="280" l="1"/>
  <c r="DX95" i="280" s="1"/>
  <c r="DX100" i="280" l="1"/>
  <c r="DX101" i="280" s="1"/>
  <c r="DX97" i="280"/>
  <c r="DX98" i="280" s="1"/>
  <c r="DX126" i="280" l="1"/>
  <c r="DX115" i="280"/>
  <c r="DX117" i="280" s="1"/>
  <c r="DX141" i="280"/>
  <c r="DX44" i="265"/>
  <c r="AM43" i="277" l="1"/>
  <c r="DX118" i="280"/>
  <c r="DX45" i="265" s="1"/>
  <c r="DX122" i="280"/>
  <c r="DX123" i="280" s="1"/>
  <c r="DX142" i="280" s="1"/>
  <c r="DX127" i="280"/>
  <c r="DX128" i="280" s="1"/>
  <c r="DX131" i="280" s="1"/>
  <c r="DX133" i="280" s="1"/>
  <c r="DX143" i="280" l="1"/>
  <c r="DX144" i="280" s="1"/>
  <c r="DX134" i="280"/>
  <c r="DX46" i="265" s="1"/>
  <c r="AM44" i="277" s="1"/>
  <c r="DX47" i="265" l="1"/>
  <c r="DX50" i="265" s="1"/>
  <c r="DX57" i="286" s="1"/>
  <c r="DX58" i="286" s="1"/>
  <c r="DX61" i="286" s="1"/>
  <c r="DX62" i="286" s="1"/>
  <c r="DY140" i="280"/>
  <c r="DX72" i="265"/>
  <c r="DX46" i="286" l="1"/>
  <c r="DX63" i="286"/>
  <c r="DX30" i="288"/>
  <c r="DX32" i="288" s="1"/>
  <c r="DX47" i="286"/>
  <c r="DX36" i="286"/>
  <c r="DX37" i="286" s="1"/>
  <c r="DX14" i="288"/>
  <c r="DX16" i="288" s="1"/>
  <c r="DX19" i="288" s="1"/>
  <c r="AN72" i="277"/>
  <c r="DY132" i="280"/>
  <c r="DY110" i="280"/>
  <c r="DY111" i="280" s="1"/>
  <c r="DX48" i="286" l="1"/>
  <c r="DY45" i="286" s="1"/>
  <c r="DY34" i="286"/>
  <c r="DX75" i="265"/>
  <c r="DX60" i="288"/>
  <c r="DX62" i="288" s="1"/>
  <c r="DX65" i="288" s="1"/>
  <c r="DX39" i="288"/>
  <c r="DX40" i="288" s="1"/>
  <c r="DX43" i="288" s="1"/>
  <c r="DY112" i="280"/>
  <c r="DY18" i="265" s="1"/>
  <c r="DY121" i="280"/>
  <c r="DY116" i="280"/>
  <c r="DY36" i="282"/>
  <c r="DY38" i="282" s="1"/>
  <c r="DY44" i="282" s="1"/>
  <c r="DY45" i="282" s="1"/>
  <c r="DX24" i="265"/>
  <c r="DX52" i="265"/>
  <c r="DX63" i="265" l="1"/>
  <c r="AN63" i="277" s="1"/>
  <c r="AN65" i="277" s="1"/>
  <c r="AN67" i="277" s="1"/>
  <c r="AN81" i="277" s="1"/>
  <c r="AM51" i="277"/>
  <c r="DX53" i="265"/>
  <c r="AM24" i="277"/>
  <c r="AM25" i="277" s="1"/>
  <c r="DX25" i="265"/>
  <c r="DY19" i="265"/>
  <c r="DY56" i="286"/>
  <c r="DY93" i="280"/>
  <c r="DY52" i="286"/>
  <c r="DY47" i="282"/>
  <c r="DY48" i="282" s="1"/>
  <c r="DY50" i="282"/>
  <c r="DY51" i="282" s="1"/>
  <c r="DY76" i="282" s="1"/>
  <c r="AN75" i="277"/>
  <c r="AN76" i="277" s="1"/>
  <c r="AN82" i="277" s="1"/>
  <c r="DX76" i="265"/>
  <c r="DX82" i="265" s="1"/>
  <c r="DX65" i="265" l="1"/>
  <c r="DX67" i="265" s="1"/>
  <c r="DX81" i="265" s="1"/>
  <c r="DX84" i="265" s="1"/>
  <c r="AN83" i="277"/>
  <c r="AN84" i="277"/>
  <c r="DY57" i="282"/>
  <c r="DY53" i="282"/>
  <c r="DY55" i="282" s="1"/>
  <c r="DY11" i="282"/>
  <c r="DY12" i="282" s="1"/>
  <c r="DY67" i="282"/>
  <c r="DX83" i="265" l="1"/>
  <c r="DY87" i="282"/>
  <c r="DY13" i="282"/>
  <c r="DY21" i="265" s="1"/>
  <c r="DY58" i="282"/>
  <c r="DY59" i="282" s="1"/>
  <c r="DY62" i="282" s="1"/>
  <c r="DY63" i="282" s="1"/>
  <c r="DY77" i="282"/>
  <c r="DY78" i="282" s="1"/>
  <c r="DZ75" i="282" s="1"/>
  <c r="DY66" i="282" l="1"/>
  <c r="DY64" i="282"/>
  <c r="DY32" i="265" s="1"/>
  <c r="DY88" i="282"/>
  <c r="DY89" i="282" s="1"/>
  <c r="DY22" i="265"/>
  <c r="DZ54" i="282"/>
  <c r="DY33" i="265" l="1"/>
  <c r="DY73" i="265"/>
  <c r="DZ86" i="282"/>
  <c r="DY53" i="286"/>
  <c r="DY54" i="286" s="1"/>
  <c r="DY60" i="286" s="1"/>
  <c r="DY35" i="286"/>
  <c r="DY11" i="280" l="1"/>
  <c r="DY13" i="280" s="1"/>
  <c r="DY74" i="288"/>
  <c r="DY37" i="265"/>
  <c r="DY42" i="265" s="1"/>
  <c r="DY94" i="280" l="1"/>
  <c r="DY95" i="280" s="1"/>
  <c r="DY100" i="280" l="1"/>
  <c r="DY101" i="280" s="1"/>
  <c r="DY97" i="280"/>
  <c r="DY98" i="280" s="1"/>
  <c r="DY126" i="280" l="1"/>
  <c r="DY115" i="280"/>
  <c r="DY117" i="280" s="1"/>
  <c r="DY141" i="280"/>
  <c r="DY44" i="265"/>
  <c r="DY118" i="280" l="1"/>
  <c r="DY45" i="265" s="1"/>
  <c r="DY122" i="280"/>
  <c r="DY123" i="280" s="1"/>
  <c r="DY142" i="280" s="1"/>
  <c r="DY127" i="280"/>
  <c r="DY128" i="280" s="1"/>
  <c r="DY131" i="280" s="1"/>
  <c r="DY133" i="280" s="1"/>
  <c r="DY143" i="280" l="1"/>
  <c r="DY144" i="280" s="1"/>
  <c r="DY134" i="280"/>
  <c r="DY46" i="265" s="1"/>
  <c r="DY47" i="265" l="1"/>
  <c r="DY50" i="265" s="1"/>
  <c r="DZ140" i="280"/>
  <c r="DY72" i="265"/>
  <c r="DZ132" i="280" l="1"/>
  <c r="DZ110" i="280"/>
  <c r="DZ111" i="280" s="1"/>
  <c r="DY46" i="286"/>
  <c r="DY57" i="286"/>
  <c r="DY58" i="286" s="1"/>
  <c r="DY61" i="286" s="1"/>
  <c r="DY62" i="286" s="1"/>
  <c r="DY14" i="288" l="1"/>
  <c r="DY16" i="288" s="1"/>
  <c r="DY19" i="288" s="1"/>
  <c r="DY63" i="286"/>
  <c r="DY30" i="288"/>
  <c r="DY32" i="288" s="1"/>
  <c r="DY47" i="286"/>
  <c r="DY48" i="286" s="1"/>
  <c r="DY36" i="286"/>
  <c r="DY37" i="286" s="1"/>
  <c r="DZ112" i="280"/>
  <c r="DZ18" i="265" s="1"/>
  <c r="DZ121" i="280"/>
  <c r="DZ36" i="282"/>
  <c r="DZ38" i="282" s="1"/>
  <c r="DZ44" i="282" s="1"/>
  <c r="DZ45" i="282" s="1"/>
  <c r="DZ116" i="280"/>
  <c r="DZ45" i="286" l="1"/>
  <c r="DY63" i="265"/>
  <c r="DY65" i="265" s="1"/>
  <c r="DY67" i="265" s="1"/>
  <c r="DY81" i="265" s="1"/>
  <c r="DY75" i="265"/>
  <c r="DY76" i="265" s="1"/>
  <c r="DY82" i="265" s="1"/>
  <c r="DZ34" i="286"/>
  <c r="DY60" i="288"/>
  <c r="DY62" i="288" s="1"/>
  <c r="DY65" i="288" s="1"/>
  <c r="DY39" i="288"/>
  <c r="DY40" i="288" s="1"/>
  <c r="DY43" i="288" s="1"/>
  <c r="DZ50" i="282"/>
  <c r="DZ51" i="282" s="1"/>
  <c r="DZ76" i="282" s="1"/>
  <c r="DZ47" i="282"/>
  <c r="DZ48" i="282" s="1"/>
  <c r="DZ19" i="265"/>
  <c r="DY52" i="265"/>
  <c r="DY24" i="265"/>
  <c r="DY25" i="265" l="1"/>
  <c r="DY53" i="265"/>
  <c r="DZ67" i="282"/>
  <c r="DZ11" i="282"/>
  <c r="DZ12" i="282" s="1"/>
  <c r="DY83" i="265"/>
  <c r="DY84" i="265"/>
  <c r="DZ57" i="282"/>
  <c r="DZ53" i="282"/>
  <c r="DZ55" i="282" s="1"/>
  <c r="DZ52" i="286"/>
  <c r="DZ56" i="286"/>
  <c r="DZ93" i="280"/>
  <c r="DZ77" i="282" l="1"/>
  <c r="DZ78" i="282" s="1"/>
  <c r="EA75" i="282" s="1"/>
  <c r="DZ58" i="282"/>
  <c r="DZ59" i="282" s="1"/>
  <c r="DZ62" i="282" s="1"/>
  <c r="DZ63" i="282" s="1"/>
  <c r="DZ13" i="282"/>
  <c r="DZ21" i="265" s="1"/>
  <c r="DZ87" i="282"/>
  <c r="DZ22" i="265" l="1"/>
  <c r="DZ66" i="282"/>
  <c r="DZ64" i="282"/>
  <c r="DZ32" i="265" s="1"/>
  <c r="DZ88" i="282"/>
  <c r="DZ89" i="282" s="1"/>
  <c r="EA54" i="282"/>
  <c r="DZ33" i="265" l="1"/>
  <c r="DZ73" i="265"/>
  <c r="EA86" i="282"/>
  <c r="DZ53" i="286"/>
  <c r="DZ54" i="286" s="1"/>
  <c r="DZ60" i="286" s="1"/>
  <c r="DZ35" i="286"/>
  <c r="DZ11" i="280" l="1"/>
  <c r="DZ13" i="280" s="1"/>
  <c r="DZ37" i="265"/>
  <c r="DZ42" i="265" s="1"/>
  <c r="DZ74" i="288"/>
  <c r="DZ94" i="280" l="1"/>
  <c r="DZ95" i="280" s="1"/>
  <c r="DZ97" i="280" l="1"/>
  <c r="DZ98" i="280" s="1"/>
  <c r="DZ100" i="280"/>
  <c r="DZ101" i="280" s="1"/>
  <c r="DZ141" i="280" l="1"/>
  <c r="DZ44" i="265"/>
  <c r="DZ115" i="280"/>
  <c r="DZ117" i="280" s="1"/>
  <c r="DZ126" i="280"/>
  <c r="DZ118" i="280" l="1"/>
  <c r="DZ45" i="265" s="1"/>
  <c r="DZ122" i="280"/>
  <c r="DZ123" i="280" s="1"/>
  <c r="DZ142" i="280" s="1"/>
  <c r="DZ127" i="280"/>
  <c r="DZ128" i="280" s="1"/>
  <c r="DZ131" i="280" s="1"/>
  <c r="DZ133" i="280" s="1"/>
  <c r="DZ134" i="280" l="1"/>
  <c r="DZ46" i="265" s="1"/>
  <c r="DZ47" i="265" s="1"/>
  <c r="DZ50" i="265" s="1"/>
  <c r="DZ143" i="280"/>
  <c r="DZ144" i="280" s="1"/>
  <c r="DZ46" i="286" l="1"/>
  <c r="DZ57" i="286"/>
  <c r="DZ58" i="286" s="1"/>
  <c r="DZ61" i="286" s="1"/>
  <c r="DZ62" i="286" s="1"/>
  <c r="DZ72" i="265"/>
  <c r="EA140" i="280"/>
  <c r="EA132" i="280" l="1"/>
  <c r="EA110" i="280"/>
  <c r="EA111" i="280" s="1"/>
  <c r="DZ63" i="286"/>
  <c r="DZ30" i="288"/>
  <c r="DZ32" i="288" s="1"/>
  <c r="DZ36" i="286"/>
  <c r="DZ37" i="286" s="1"/>
  <c r="DZ47" i="286"/>
  <c r="DZ14" i="288"/>
  <c r="DZ16" i="288" s="1"/>
  <c r="DZ19" i="288" s="1"/>
  <c r="DZ48" i="286"/>
  <c r="DZ75" i="265" l="1"/>
  <c r="DZ76" i="265" s="1"/>
  <c r="DZ82" i="265" s="1"/>
  <c r="EA34" i="286"/>
  <c r="DZ63" i="265"/>
  <c r="DZ65" i="265" s="1"/>
  <c r="DZ67" i="265" s="1"/>
  <c r="DZ81" i="265" s="1"/>
  <c r="EA45" i="286"/>
  <c r="DZ39" i="288"/>
  <c r="DZ40" i="288" s="1"/>
  <c r="DZ43" i="288" s="1"/>
  <c r="DZ60" i="288"/>
  <c r="DZ62" i="288" s="1"/>
  <c r="DZ65" i="288" s="1"/>
  <c r="EA121" i="280"/>
  <c r="EA112" i="280"/>
  <c r="EA18" i="265" s="1"/>
  <c r="EA36" i="282"/>
  <c r="EA38" i="282" s="1"/>
  <c r="EA44" i="282" s="1"/>
  <c r="EA45" i="282" s="1"/>
  <c r="EA116" i="280"/>
  <c r="DZ24" i="265"/>
  <c r="DZ52" i="265"/>
  <c r="EA50" i="282" l="1"/>
  <c r="EA51" i="282" s="1"/>
  <c r="EA76" i="282" s="1"/>
  <c r="EA47" i="282"/>
  <c r="EA48" i="282" s="1"/>
  <c r="DZ53" i="265"/>
  <c r="EA19" i="265"/>
  <c r="EA56" i="286"/>
  <c r="EA93" i="280"/>
  <c r="EA52" i="286"/>
  <c r="DZ25" i="265"/>
  <c r="DZ83" i="265"/>
  <c r="DZ84" i="265"/>
  <c r="EA57" i="282" l="1"/>
  <c r="EA53" i="282"/>
  <c r="EA55" i="282" s="1"/>
  <c r="EA67" i="282"/>
  <c r="EA11" i="282"/>
  <c r="EA12" i="282" s="1"/>
  <c r="EA13" i="282" l="1"/>
  <c r="EA21" i="265" s="1"/>
  <c r="EA87" i="282"/>
  <c r="EA58" i="282"/>
  <c r="EA59" i="282" s="1"/>
  <c r="EA62" i="282" s="1"/>
  <c r="EA63" i="282" s="1"/>
  <c r="EA77" i="282"/>
  <c r="EA78" i="282" s="1"/>
  <c r="EB75" i="282" s="1"/>
  <c r="EB54" i="282" l="1"/>
  <c r="EA66" i="282"/>
  <c r="EA64" i="282"/>
  <c r="EA32" i="265" s="1"/>
  <c r="EA88" i="282"/>
  <c r="EA89" i="282" s="1"/>
  <c r="EA22" i="265"/>
  <c r="EB86" i="282" l="1"/>
  <c r="EA73" i="265"/>
  <c r="EA53" i="286"/>
  <c r="EA54" i="286" s="1"/>
  <c r="EA60" i="286" s="1"/>
  <c r="EA35" i="286"/>
  <c r="EA33" i="265"/>
  <c r="EA11" i="280" l="1"/>
  <c r="EA13" i="280" s="1"/>
  <c r="EA74" i="288"/>
  <c r="EA37" i="265"/>
  <c r="EA42" i="265" s="1"/>
  <c r="EA94" i="280" l="1"/>
  <c r="EA95" i="280" s="1"/>
  <c r="EA97" i="280" l="1"/>
  <c r="EA98" i="280" s="1"/>
  <c r="EA100" i="280"/>
  <c r="EA101" i="280" s="1"/>
  <c r="EA44" i="265" l="1"/>
  <c r="EA141" i="280"/>
  <c r="EA115" i="280"/>
  <c r="EA117" i="280" s="1"/>
  <c r="EA126" i="280"/>
  <c r="EA122" i="280" l="1"/>
  <c r="EA123" i="280" s="1"/>
  <c r="EA142" i="280" s="1"/>
  <c r="EA118" i="280"/>
  <c r="EA45" i="265" s="1"/>
  <c r="EA127" i="280"/>
  <c r="EA128" i="280" s="1"/>
  <c r="EA131" i="280" s="1"/>
  <c r="EA133" i="280" s="1"/>
  <c r="EA143" i="280" l="1"/>
  <c r="EA144" i="280" s="1"/>
  <c r="EA134" i="280"/>
  <c r="EA46" i="265" s="1"/>
  <c r="EA47" i="265" l="1"/>
  <c r="EA50" i="265" s="1"/>
  <c r="EA72" i="265"/>
  <c r="EB140" i="280"/>
  <c r="EB132" i="280" l="1"/>
  <c r="EB110" i="280"/>
  <c r="EB111" i="280" s="1"/>
  <c r="EA46" i="286"/>
  <c r="EA57" i="286"/>
  <c r="EA58" i="286" s="1"/>
  <c r="EA61" i="286" s="1"/>
  <c r="EA62" i="286" s="1"/>
  <c r="EA36" i="286" l="1"/>
  <c r="EA37" i="286" s="1"/>
  <c r="EA63" i="286"/>
  <c r="EA47" i="286"/>
  <c r="EA48" i="286" s="1"/>
  <c r="EA14" i="288"/>
  <c r="EA16" i="288" s="1"/>
  <c r="EA19" i="288" s="1"/>
  <c r="EA30" i="288"/>
  <c r="EA32" i="288" s="1"/>
  <c r="EB116" i="280"/>
  <c r="EB112" i="280"/>
  <c r="EB18" i="265" s="1"/>
  <c r="EB36" i="282"/>
  <c r="EB38" i="282" s="1"/>
  <c r="EB44" i="282" s="1"/>
  <c r="EB45" i="282" s="1"/>
  <c r="EB121" i="280"/>
  <c r="EB19" i="265" l="1"/>
  <c r="AN18" i="277"/>
  <c r="AN19" i="277" s="1"/>
  <c r="EA63" i="265"/>
  <c r="EA65" i="265" s="1"/>
  <c r="EA67" i="265" s="1"/>
  <c r="EA81" i="265" s="1"/>
  <c r="EB45" i="286"/>
  <c r="EA24" i="265"/>
  <c r="EA52" i="265"/>
  <c r="EB47" i="282"/>
  <c r="EB48" i="282" s="1"/>
  <c r="EB50" i="282"/>
  <c r="EB51" i="282" s="1"/>
  <c r="EB76" i="282" s="1"/>
  <c r="EA39" i="288"/>
  <c r="EA40" i="288" s="1"/>
  <c r="EA43" i="288" s="1"/>
  <c r="EA60" i="288"/>
  <c r="EA62" i="288" s="1"/>
  <c r="EA65" i="288" s="1"/>
  <c r="EA75" i="265"/>
  <c r="EA76" i="265" s="1"/>
  <c r="EA82" i="265" s="1"/>
  <c r="EB34" i="286"/>
  <c r="EB52" i="286" l="1"/>
  <c r="EA53" i="265"/>
  <c r="EB93" i="280"/>
  <c r="EB56" i="286"/>
  <c r="EB53" i="282"/>
  <c r="EB55" i="282" s="1"/>
  <c r="EB57" i="282"/>
  <c r="EA25" i="265"/>
  <c r="EA83" i="265"/>
  <c r="EA84" i="265"/>
  <c r="EB67" i="282"/>
  <c r="EB11" i="282"/>
  <c r="EB12" i="282" s="1"/>
  <c r="EB13" i="282" l="1"/>
  <c r="EB21" i="265" s="1"/>
  <c r="EB87" i="282"/>
  <c r="EB58" i="282"/>
  <c r="EB59" i="282" s="1"/>
  <c r="EB62" i="282" s="1"/>
  <c r="EB63" i="282" s="1"/>
  <c r="EB77" i="282"/>
  <c r="EB78" i="282" s="1"/>
  <c r="EC75" i="282" s="1"/>
  <c r="EB66" i="282" l="1"/>
  <c r="EB88" i="282"/>
  <c r="EB89" i="282" s="1"/>
  <c r="EB64" i="282"/>
  <c r="EB32" i="265" s="1"/>
  <c r="EC54" i="282"/>
  <c r="AN21" i="277"/>
  <c r="AN22" i="277" s="1"/>
  <c r="EB22" i="265"/>
  <c r="EB35" i="286" l="1"/>
  <c r="EB53" i="286"/>
  <c r="EB54" i="286" s="1"/>
  <c r="EB60" i="286" s="1"/>
  <c r="EB73" i="265"/>
  <c r="AO73" i="277" s="1"/>
  <c r="EC86" i="282"/>
  <c r="EB33" i="265"/>
  <c r="AN32" i="277"/>
  <c r="AN33" i="277" s="1"/>
  <c r="AN37" i="277" s="1"/>
  <c r="AN41" i="277" s="1"/>
  <c r="EB11" i="280" l="1"/>
  <c r="EB13" i="280" s="1"/>
  <c r="EB74" i="288"/>
  <c r="EB37" i="265"/>
  <c r="EB42" i="265" s="1"/>
  <c r="EB94" i="280" l="1"/>
  <c r="EB95" i="280" s="1"/>
  <c r="EB100" i="280" l="1"/>
  <c r="EB101" i="280" s="1"/>
  <c r="EB97" i="280"/>
  <c r="EB98" i="280" s="1"/>
  <c r="EB115" i="280" l="1"/>
  <c r="EB117" i="280" s="1"/>
  <c r="EB126" i="280"/>
  <c r="EB141" i="280"/>
  <c r="EB44" i="265"/>
  <c r="AN43" i="277" l="1"/>
  <c r="EB122" i="280"/>
  <c r="EB123" i="280" s="1"/>
  <c r="EB142" i="280" s="1"/>
  <c r="EB127" i="280"/>
  <c r="EB128" i="280" s="1"/>
  <c r="EB131" i="280" s="1"/>
  <c r="EB133" i="280" s="1"/>
  <c r="EB118" i="280"/>
  <c r="EB45" i="265" s="1"/>
  <c r="EB143" i="280" l="1"/>
  <c r="EB144" i="280" s="1"/>
  <c r="EB134" i="280"/>
  <c r="EB46" i="265" s="1"/>
  <c r="EB47" i="265" s="1"/>
  <c r="EB50" i="265" s="1"/>
  <c r="EB72" i="265" l="1"/>
  <c r="EC140" i="280"/>
  <c r="EB57" i="286"/>
  <c r="EB58" i="286" s="1"/>
  <c r="EB61" i="286" s="1"/>
  <c r="EB62" i="286" s="1"/>
  <c r="EB46" i="286"/>
  <c r="EC132" i="280" l="1"/>
  <c r="EC110" i="280"/>
  <c r="EC111" i="280" s="1"/>
  <c r="EB47" i="286"/>
  <c r="EB48" i="286" s="1"/>
  <c r="EB14" i="288"/>
  <c r="EB16" i="288" s="1"/>
  <c r="EB19" i="288" s="1"/>
  <c r="EB63" i="286"/>
  <c r="EB36" i="286"/>
  <c r="EB37" i="286" s="1"/>
  <c r="EB30" i="288"/>
  <c r="EB32" i="288" s="1"/>
  <c r="AO72" i="277"/>
  <c r="EB63" i="265" l="1"/>
  <c r="EC45" i="286"/>
  <c r="EB75" i="265"/>
  <c r="EC34" i="286"/>
  <c r="EB39" i="288"/>
  <c r="EB40" i="288" s="1"/>
  <c r="EB43" i="288" s="1"/>
  <c r="EB60" i="288"/>
  <c r="EB62" i="288" s="1"/>
  <c r="EB65" i="288" s="1"/>
  <c r="EB24" i="265"/>
  <c r="EB52" i="265"/>
  <c r="EC116" i="280"/>
  <c r="EC121" i="280"/>
  <c r="EC36" i="282"/>
  <c r="EC38" i="282" s="1"/>
  <c r="EC44" i="282" s="1"/>
  <c r="EC45" i="282" s="1"/>
  <c r="EC112" i="280"/>
  <c r="EC18" i="265" s="1"/>
  <c r="AN24" i="277" l="1"/>
  <c r="AN25" i="277" s="1"/>
  <c r="EB25" i="265"/>
  <c r="AO75" i="277"/>
  <c r="AO76" i="277" s="1"/>
  <c r="AO82" i="277" s="1"/>
  <c r="EB76" i="265"/>
  <c r="EB82" i="265" s="1"/>
  <c r="EC56" i="286"/>
  <c r="EC93" i="280"/>
  <c r="EC50" i="282"/>
  <c r="EC51" i="282" s="1"/>
  <c r="EC76" i="282" s="1"/>
  <c r="EC47" i="282"/>
  <c r="EC48" i="282" s="1"/>
  <c r="EC19" i="265"/>
  <c r="AN51" i="277"/>
  <c r="EB53" i="265"/>
  <c r="EC52" i="286"/>
  <c r="AO63" i="277"/>
  <c r="AO65" i="277" s="1"/>
  <c r="AO67" i="277" s="1"/>
  <c r="AO81" i="277" s="1"/>
  <c r="EB65" i="265"/>
  <c r="EB67" i="265" s="1"/>
  <c r="EB81" i="265" s="1"/>
  <c r="AO83" i="277" l="1"/>
  <c r="AO84" i="277"/>
  <c r="EB84" i="265"/>
  <c r="EB83" i="265"/>
  <c r="EC67" i="282"/>
  <c r="EC11" i="282"/>
  <c r="EC12" i="282" s="1"/>
  <c r="EC53" i="282"/>
  <c r="EC55" i="282" s="1"/>
  <c r="EC57" i="282"/>
  <c r="EC58" i="282" l="1"/>
  <c r="EC59" i="282" s="1"/>
  <c r="EC62" i="282" s="1"/>
  <c r="EC63" i="282" s="1"/>
  <c r="EC77" i="282"/>
  <c r="EC78" i="282" s="1"/>
  <c r="ED75" i="282" s="1"/>
  <c r="EC87" i="282"/>
  <c r="EC13" i="282"/>
  <c r="EC21" i="265" s="1"/>
  <c r="EC22" i="265" l="1"/>
  <c r="ED54" i="282"/>
  <c r="EC66" i="282"/>
  <c r="EC88" i="282"/>
  <c r="EC64" i="282"/>
  <c r="EC32" i="265" s="1"/>
  <c r="EC89" i="282"/>
  <c r="EC33" i="265" l="1"/>
  <c r="EC73" i="265"/>
  <c r="ED86" i="282"/>
  <c r="EC35" i="286"/>
  <c r="EC53" i="286"/>
  <c r="EC54" i="286" s="1"/>
  <c r="EC60" i="286" s="1"/>
  <c r="EC11" i="280" l="1"/>
  <c r="EC13" i="280" s="1"/>
  <c r="EC74" i="288"/>
  <c r="EC37" i="265"/>
  <c r="EC42" i="265" s="1"/>
  <c r="EC94" i="280" l="1"/>
  <c r="EC95" i="280" s="1"/>
  <c r="EC100" i="280" l="1"/>
  <c r="EC101" i="280" s="1"/>
  <c r="EC97" i="280"/>
  <c r="EC98" i="280" s="1"/>
  <c r="EC115" i="280" l="1"/>
  <c r="EC117" i="280" s="1"/>
  <c r="EC126" i="280"/>
  <c r="EC141" i="280"/>
  <c r="EC44" i="265"/>
  <c r="EC122" i="280" l="1"/>
  <c r="EC123" i="280" s="1"/>
  <c r="EC142" i="280" s="1"/>
  <c r="EC127" i="280"/>
  <c r="EC128" i="280" s="1"/>
  <c r="EC131" i="280" s="1"/>
  <c r="EC133" i="280" s="1"/>
  <c r="EC118" i="280"/>
  <c r="EC45" i="265" s="1"/>
  <c r="EC143" i="280" l="1"/>
  <c r="EC144" i="280" s="1"/>
  <c r="EC134" i="280"/>
  <c r="EC46" i="265" s="1"/>
  <c r="EC47" i="265" s="1"/>
  <c r="EC50" i="265" s="1"/>
  <c r="EC46" i="286" l="1"/>
  <c r="EC57" i="286"/>
  <c r="EC58" i="286" s="1"/>
  <c r="EC61" i="286" s="1"/>
  <c r="EC62" i="286" s="1"/>
  <c r="EC72" i="265"/>
  <c r="ED140" i="280"/>
  <c r="EC47" i="286" l="1"/>
  <c r="EC48" i="286" s="1"/>
  <c r="EC14" i="288"/>
  <c r="EC16" i="288" s="1"/>
  <c r="EC19" i="288" s="1"/>
  <c r="EC36" i="286"/>
  <c r="EC37" i="286" s="1"/>
  <c r="EC63" i="286"/>
  <c r="EC30" i="288"/>
  <c r="EC32" i="288" s="1"/>
  <c r="ED132" i="280"/>
  <c r="ED110" i="280"/>
  <c r="ED111" i="280" s="1"/>
  <c r="EC63" i="265" l="1"/>
  <c r="EC65" i="265" s="1"/>
  <c r="EC67" i="265" s="1"/>
  <c r="EC81" i="265" s="1"/>
  <c r="ED45" i="286"/>
  <c r="ED116" i="280"/>
  <c r="ED36" i="282"/>
  <c r="ED38" i="282" s="1"/>
  <c r="ED44" i="282" s="1"/>
  <c r="ED45" i="282" s="1"/>
  <c r="ED121" i="280"/>
  <c r="ED112" i="280"/>
  <c r="ED18" i="265" s="1"/>
  <c r="EC39" i="288"/>
  <c r="EC40" i="288" s="1"/>
  <c r="EC43" i="288" s="1"/>
  <c r="EC60" i="288"/>
  <c r="EC62" i="288" s="1"/>
  <c r="EC65" i="288" s="1"/>
  <c r="EC75" i="265"/>
  <c r="EC76" i="265" s="1"/>
  <c r="EC82" i="265" s="1"/>
  <c r="ED34" i="286"/>
  <c r="EC52" i="265"/>
  <c r="EC24" i="265"/>
  <c r="EC53" i="265" l="1"/>
  <c r="EC25" i="265"/>
  <c r="ED52" i="286"/>
  <c r="ED19" i="265"/>
  <c r="ED50" i="282"/>
  <c r="ED51" i="282" s="1"/>
  <c r="ED76" i="282" s="1"/>
  <c r="ED47" i="282"/>
  <c r="ED48" i="282" s="1"/>
  <c r="ED93" i="280"/>
  <c r="ED56" i="286"/>
  <c r="EC83" i="265"/>
  <c r="EC84" i="265"/>
  <c r="ED67" i="282" l="1"/>
  <c r="ED11" i="282"/>
  <c r="ED12" i="282" s="1"/>
  <c r="ED53" i="282"/>
  <c r="ED55" i="282" s="1"/>
  <c r="ED57" i="282"/>
  <c r="ED77" i="282" l="1"/>
  <c r="ED78" i="282" s="1"/>
  <c r="EE75" i="282" s="1"/>
  <c r="ED58" i="282"/>
  <c r="ED59" i="282" s="1"/>
  <c r="ED62" i="282" s="1"/>
  <c r="ED63" i="282" s="1"/>
  <c r="ED87" i="282"/>
  <c r="ED13" i="282"/>
  <c r="ED21" i="265" s="1"/>
  <c r="ED88" i="282" l="1"/>
  <c r="ED89" i="282" s="1"/>
  <c r="ED66" i="282"/>
  <c r="ED64" i="282"/>
  <c r="ED32" i="265" s="1"/>
  <c r="EE54" i="282"/>
  <c r="ED22" i="265"/>
  <c r="ED53" i="286" l="1"/>
  <c r="ED54" i="286" s="1"/>
  <c r="ED60" i="286" s="1"/>
  <c r="ED35" i="286"/>
  <c r="ED73" i="265"/>
  <c r="EE86" i="282"/>
  <c r="ED33" i="265"/>
  <c r="ED11" i="280" l="1"/>
  <c r="ED13" i="280" s="1"/>
  <c r="ED74" i="288"/>
  <c r="ED37" i="265"/>
  <c r="ED42" i="265" s="1"/>
  <c r="ED94" i="280" l="1"/>
  <c r="ED95" i="280" s="1"/>
  <c r="ED97" i="280" l="1"/>
  <c r="ED98" i="280" s="1"/>
  <c r="ED100" i="280"/>
  <c r="ED101" i="280" s="1"/>
  <c r="ED44" i="265" l="1"/>
  <c r="ED141" i="280"/>
  <c r="ED126" i="280"/>
  <c r="ED115" i="280"/>
  <c r="ED117" i="280" s="1"/>
  <c r="ED122" i="280" l="1"/>
  <c r="ED123" i="280" s="1"/>
  <c r="ED142" i="280" s="1"/>
  <c r="ED127" i="280"/>
  <c r="ED128" i="280" s="1"/>
  <c r="ED131" i="280" s="1"/>
  <c r="ED133" i="280" s="1"/>
  <c r="ED118" i="280"/>
  <c r="ED45" i="265" s="1"/>
  <c r="ED134" i="280" l="1"/>
  <c r="ED46" i="265" s="1"/>
  <c r="ED143" i="280"/>
  <c r="ED144" i="280" s="1"/>
  <c r="ED72" i="265" l="1"/>
  <c r="EE140" i="280"/>
  <c r="ED47" i="265"/>
  <c r="ED50" i="265" s="1"/>
  <c r="ED46" i="286" l="1"/>
  <c r="ED57" i="286"/>
  <c r="ED58" i="286" s="1"/>
  <c r="ED61" i="286" s="1"/>
  <c r="ED62" i="286" s="1"/>
  <c r="EE132" i="280"/>
  <c r="EE110" i="280"/>
  <c r="EE111" i="280" s="1"/>
  <c r="ED36" i="286" l="1"/>
  <c r="ED37" i="286" s="1"/>
  <c r="ED63" i="286"/>
  <c r="ED47" i="286"/>
  <c r="ED48" i="286" s="1"/>
  <c r="ED30" i="288"/>
  <c r="ED32" i="288" s="1"/>
  <c r="ED14" i="288"/>
  <c r="ED16" i="288" s="1"/>
  <c r="ED19" i="288" s="1"/>
  <c r="EE36" i="282"/>
  <c r="EE38" i="282" s="1"/>
  <c r="EE44" i="282" s="1"/>
  <c r="EE45" i="282" s="1"/>
  <c r="EE116" i="280"/>
  <c r="EE112" i="280"/>
  <c r="EE18" i="265" s="1"/>
  <c r="EE121" i="280"/>
  <c r="ED63" i="265" l="1"/>
  <c r="ED65" i="265" s="1"/>
  <c r="ED67" i="265" s="1"/>
  <c r="ED81" i="265" s="1"/>
  <c r="EE45" i="286"/>
  <c r="EE19" i="265"/>
  <c r="EE47" i="282"/>
  <c r="EE48" i="282" s="1"/>
  <c r="EE50" i="282"/>
  <c r="EE51" i="282" s="1"/>
  <c r="EE76" i="282" s="1"/>
  <c r="ED39" i="288"/>
  <c r="ED40" i="288" s="1"/>
  <c r="ED43" i="288" s="1"/>
  <c r="ED60" i="288"/>
  <c r="ED62" i="288" s="1"/>
  <c r="ED65" i="288" s="1"/>
  <c r="ED52" i="265"/>
  <c r="ED24" i="265"/>
  <c r="ED75" i="265"/>
  <c r="ED76" i="265" s="1"/>
  <c r="ED82" i="265" s="1"/>
  <c r="EE34" i="286"/>
  <c r="EE93" i="280" l="1"/>
  <c r="EE56" i="286"/>
  <c r="ED25" i="265"/>
  <c r="EE52" i="286"/>
  <c r="ED53" i="265"/>
  <c r="EE53" i="282"/>
  <c r="EE55" i="282" s="1"/>
  <c r="EE57" i="282"/>
  <c r="EE67" i="282"/>
  <c r="EE11" i="282"/>
  <c r="EE12" i="282" s="1"/>
  <c r="ED84" i="265"/>
  <c r="ED83" i="265"/>
  <c r="EE87" i="282" l="1"/>
  <c r="EE13" i="282"/>
  <c r="EE21" i="265" s="1"/>
  <c r="EE58" i="282"/>
  <c r="EE59" i="282" s="1"/>
  <c r="EE62" i="282" s="1"/>
  <c r="EE63" i="282" s="1"/>
  <c r="EE77" i="282"/>
  <c r="EE78" i="282" s="1"/>
  <c r="EF75" i="282" s="1"/>
  <c r="EF54" i="282" l="1"/>
  <c r="EE22" i="265"/>
  <c r="EE66" i="282"/>
  <c r="EE88" i="282"/>
  <c r="EE89" i="282" s="1"/>
  <c r="EE64" i="282"/>
  <c r="EE32" i="265" s="1"/>
  <c r="EE73" i="265" l="1"/>
  <c r="EF86" i="282"/>
  <c r="EE33" i="265"/>
  <c r="EE53" i="286"/>
  <c r="EE54" i="286" s="1"/>
  <c r="EE60" i="286" s="1"/>
  <c r="EE35" i="286"/>
  <c r="EE11" i="280" l="1"/>
  <c r="EE13" i="280" s="1"/>
  <c r="EE74" i="288"/>
  <c r="EE37" i="265"/>
  <c r="EE42" i="265" s="1"/>
  <c r="EE94" i="280" l="1"/>
  <c r="EE95" i="280" s="1"/>
  <c r="EE100" i="280" l="1"/>
  <c r="EE101" i="280" s="1"/>
  <c r="EE97" i="280"/>
  <c r="EE98" i="280" s="1"/>
  <c r="EE115" i="280" l="1"/>
  <c r="EE117" i="280" s="1"/>
  <c r="EE126" i="280"/>
  <c r="EE44" i="265"/>
  <c r="EE141" i="280"/>
  <c r="EE122" i="280" l="1"/>
  <c r="EE123" i="280" s="1"/>
  <c r="EE142" i="280" s="1"/>
  <c r="EE127" i="280"/>
  <c r="EE128" i="280" s="1"/>
  <c r="EE131" i="280" s="1"/>
  <c r="EE133" i="280" s="1"/>
  <c r="EE118" i="280"/>
  <c r="EE45" i="265" s="1"/>
  <c r="EE143" i="280" l="1"/>
  <c r="EE144" i="280" s="1"/>
  <c r="EE134" i="280"/>
  <c r="EE46" i="265" s="1"/>
  <c r="EE47" i="265" s="1"/>
  <c r="EE50" i="265" s="1"/>
  <c r="EE57" i="286" l="1"/>
  <c r="EE58" i="286" s="1"/>
  <c r="EE61" i="286" s="1"/>
  <c r="EE62" i="286" s="1"/>
  <c r="EE46" i="286"/>
  <c r="EE72" i="265"/>
  <c r="EF140" i="280"/>
  <c r="EF110" i="280" l="1"/>
  <c r="EF111" i="280" s="1"/>
  <c r="EF132" i="280"/>
  <c r="EE36" i="286"/>
  <c r="EE37" i="286" s="1"/>
  <c r="EE47" i="286"/>
  <c r="EE48" i="286" s="1"/>
  <c r="EE63" i="286"/>
  <c r="EE14" i="288"/>
  <c r="EE16" i="288" s="1"/>
  <c r="EE19" i="288" s="1"/>
  <c r="EE30" i="288"/>
  <c r="EE32" i="288" s="1"/>
  <c r="EE63" i="265" l="1"/>
  <c r="EE65" i="265" s="1"/>
  <c r="EE67" i="265" s="1"/>
  <c r="EE81" i="265" s="1"/>
  <c r="EF45" i="286"/>
  <c r="EE60" i="288"/>
  <c r="EE62" i="288" s="1"/>
  <c r="EE65" i="288" s="1"/>
  <c r="EE39" i="288"/>
  <c r="EE40" i="288" s="1"/>
  <c r="EE43" i="288" s="1"/>
  <c r="EE52" i="265"/>
  <c r="EE24" i="265"/>
  <c r="EE75" i="265"/>
  <c r="EE76" i="265" s="1"/>
  <c r="EE82" i="265" s="1"/>
  <c r="EF34" i="286"/>
  <c r="EF36" i="282"/>
  <c r="EF38" i="282" s="1"/>
  <c r="EF44" i="282" s="1"/>
  <c r="EF45" i="282" s="1"/>
  <c r="EF116" i="280"/>
  <c r="EF121" i="280"/>
  <c r="EF112" i="280"/>
  <c r="EF18" i="265" s="1"/>
  <c r="EF47" i="282" l="1"/>
  <c r="EF48" i="282" s="1"/>
  <c r="EF50" i="282"/>
  <c r="EF51" i="282" s="1"/>
  <c r="EF76" i="282" s="1"/>
  <c r="EE53" i="265"/>
  <c r="EF19" i="265"/>
  <c r="AO18" i="277"/>
  <c r="AO19" i="277" s="1"/>
  <c r="EF52" i="286"/>
  <c r="EE25" i="265"/>
  <c r="EF56" i="286"/>
  <c r="EF93" i="280"/>
  <c r="EE84" i="265"/>
  <c r="EE83" i="265"/>
  <c r="EF67" i="282" l="1"/>
  <c r="EF11" i="282"/>
  <c r="EF12" i="282" s="1"/>
  <c r="EF57" i="282"/>
  <c r="EF53" i="282"/>
  <c r="EF55" i="282" s="1"/>
  <c r="EF58" i="282" l="1"/>
  <c r="EF59" i="282" s="1"/>
  <c r="EF62" i="282" s="1"/>
  <c r="EF63" i="282" s="1"/>
  <c r="EF77" i="282"/>
  <c r="EF78" i="282" s="1"/>
  <c r="EG75" i="282" s="1"/>
  <c r="EF87" i="282"/>
  <c r="EF13" i="282"/>
  <c r="EF21" i="265" s="1"/>
  <c r="EF66" i="282" l="1"/>
  <c r="EF88" i="282"/>
  <c r="EF64" i="282"/>
  <c r="EF32" i="265" s="1"/>
  <c r="EF89" i="282"/>
  <c r="AO21" i="277"/>
  <c r="AO22" i="277" s="1"/>
  <c r="EF22" i="265"/>
  <c r="EG54" i="282"/>
  <c r="EF35" i="286" l="1"/>
  <c r="EF53" i="286"/>
  <c r="EF54" i="286" s="1"/>
  <c r="EF60" i="286" s="1"/>
  <c r="EG86" i="282"/>
  <c r="EF73" i="265"/>
  <c r="AP73" i="277" s="1"/>
  <c r="EF33" i="265"/>
  <c r="AO32" i="277"/>
  <c r="AO33" i="277" s="1"/>
  <c r="AO37" i="277" s="1"/>
  <c r="AO41" i="277" s="1"/>
  <c r="EF11" i="280" l="1"/>
  <c r="EF13" i="280" s="1"/>
  <c r="EF74" i="288"/>
  <c r="EF37" i="265"/>
  <c r="EF42" i="265" s="1"/>
  <c r="EF94" i="280" l="1"/>
  <c r="EF95" i="280" s="1"/>
  <c r="EF100" i="280" l="1"/>
  <c r="EF101" i="280" s="1"/>
  <c r="EF97" i="280"/>
  <c r="EF98" i="280" s="1"/>
  <c r="EF115" i="280" l="1"/>
  <c r="EF117" i="280" s="1"/>
  <c r="EF126" i="280"/>
  <c r="EF141" i="280"/>
  <c r="EF44" i="265"/>
  <c r="AO43" i="277" l="1"/>
  <c r="EF127" i="280"/>
  <c r="EF128" i="280" s="1"/>
  <c r="EF131" i="280" s="1"/>
  <c r="EF133" i="280" s="1"/>
  <c r="EF122" i="280"/>
  <c r="EF123" i="280" s="1"/>
  <c r="EF142" i="280" s="1"/>
  <c r="EF118" i="280"/>
  <c r="EF45" i="265" s="1"/>
  <c r="EF143" i="280" l="1"/>
  <c r="EF144" i="280" s="1"/>
  <c r="EF134" i="280"/>
  <c r="EF46" i="265" s="1"/>
  <c r="EF47" i="265" s="1"/>
  <c r="EF50" i="265" s="1"/>
  <c r="EF46" i="286" l="1"/>
  <c r="EF57" i="286"/>
  <c r="EF58" i="286" s="1"/>
  <c r="EF61" i="286" s="1"/>
  <c r="EF62" i="286" s="1"/>
  <c r="EF72" i="265"/>
  <c r="EG140" i="280"/>
  <c r="AP72" i="277" l="1"/>
  <c r="EF47" i="286"/>
  <c r="EF48" i="286" s="1"/>
  <c r="EF63" i="286"/>
  <c r="EF14" i="288"/>
  <c r="EF16" i="288" s="1"/>
  <c r="EF19" i="288" s="1"/>
  <c r="EF36" i="286"/>
  <c r="EF37" i="286" s="1"/>
  <c r="EF30" i="288"/>
  <c r="EF32" i="288" s="1"/>
  <c r="EG132" i="280"/>
  <c r="EG110" i="280"/>
  <c r="EG111" i="280" s="1"/>
  <c r="EF63" i="265" l="1"/>
  <c r="EG45" i="286"/>
  <c r="EG116" i="280"/>
  <c r="EG36" i="282"/>
  <c r="EG38" i="282" s="1"/>
  <c r="EG44" i="282" s="1"/>
  <c r="EG45" i="282" s="1"/>
  <c r="EG121" i="280"/>
  <c r="EG112" i="280"/>
  <c r="EG18" i="265" s="1"/>
  <c r="EF60" i="288"/>
  <c r="EF62" i="288" s="1"/>
  <c r="EF65" i="288" s="1"/>
  <c r="EF39" i="288"/>
  <c r="EF40" i="288" s="1"/>
  <c r="EF43" i="288" s="1"/>
  <c r="EF75" i="265"/>
  <c r="EG34" i="286"/>
  <c r="EF24" i="265"/>
  <c r="EF52" i="265"/>
  <c r="AO24" i="277" l="1"/>
  <c r="AO25" i="277" s="1"/>
  <c r="EF25" i="265"/>
  <c r="AO51" i="277"/>
  <c r="EF53" i="265"/>
  <c r="EG52" i="286"/>
  <c r="EG19" i="265"/>
  <c r="EG50" i="282"/>
  <c r="EG51" i="282" s="1"/>
  <c r="EG76" i="282" s="1"/>
  <c r="EG47" i="282"/>
  <c r="EG48" i="282" s="1"/>
  <c r="EG56" i="286"/>
  <c r="EG93" i="280"/>
  <c r="AP75" i="277"/>
  <c r="AP76" i="277" s="1"/>
  <c r="AP82" i="277" s="1"/>
  <c r="EF76" i="265"/>
  <c r="EF82" i="265" s="1"/>
  <c r="AP63" i="277"/>
  <c r="AP65" i="277" s="1"/>
  <c r="AP67" i="277" s="1"/>
  <c r="AP81" i="277" s="1"/>
  <c r="EF65" i="265"/>
  <c r="EF67" i="265" s="1"/>
  <c r="EF81" i="265" s="1"/>
  <c r="AP83" i="277" l="1"/>
  <c r="AP84" i="277"/>
  <c r="EF84" i="265"/>
  <c r="EF83" i="265"/>
  <c r="EG53" i="282"/>
  <c r="EG55" i="282" s="1"/>
  <c r="EG57" i="282"/>
  <c r="EG67" i="282"/>
  <c r="EG11" i="282"/>
  <c r="EG12" i="282" s="1"/>
  <c r="EG87" i="282" l="1"/>
  <c r="EG13" i="282"/>
  <c r="EG21" i="265" s="1"/>
  <c r="EG77" i="282"/>
  <c r="EG78" i="282" s="1"/>
  <c r="EH75" i="282" s="1"/>
  <c r="EG58" i="282"/>
  <c r="EG59" i="282" s="1"/>
  <c r="EG62" i="282" s="1"/>
  <c r="EG63" i="282" s="1"/>
  <c r="EG88" i="282" l="1"/>
  <c r="EG89" i="282" s="1"/>
  <c r="EG66" i="282"/>
  <c r="EG64" i="282"/>
  <c r="EG32" i="265" s="1"/>
  <c r="EH54" i="282"/>
  <c r="EG22" i="265"/>
  <c r="EG73" i="265" l="1"/>
  <c r="EH86" i="282"/>
  <c r="EG35" i="286"/>
  <c r="EG53" i="286"/>
  <c r="EG54" i="286" s="1"/>
  <c r="EG60" i="286" s="1"/>
  <c r="EG33" i="265"/>
  <c r="EG11" i="280" l="1"/>
  <c r="EG13" i="280" s="1"/>
  <c r="EG74" i="288"/>
  <c r="EG37" i="265"/>
  <c r="EG42" i="265" s="1"/>
  <c r="EG94" i="280" l="1"/>
  <c r="EG95" i="280" s="1"/>
  <c r="EG100" i="280" l="1"/>
  <c r="EG101" i="280" s="1"/>
  <c r="EG97" i="280"/>
  <c r="EG98" i="280" s="1"/>
  <c r="EG126" i="280" l="1"/>
  <c r="EG115" i="280"/>
  <c r="EG117" i="280" s="1"/>
  <c r="EG141" i="280"/>
  <c r="EG44" i="265"/>
  <c r="EG127" i="280" l="1"/>
  <c r="EG128" i="280" s="1"/>
  <c r="EG131" i="280" s="1"/>
  <c r="EG133" i="280" s="1"/>
  <c r="EG122" i="280"/>
  <c r="EG123" i="280" s="1"/>
  <c r="EG142" i="280" s="1"/>
  <c r="EG118" i="280"/>
  <c r="EG45" i="265" s="1"/>
  <c r="EG143" i="280" l="1"/>
  <c r="EG144" i="280" s="1"/>
  <c r="EG134" i="280"/>
  <c r="EG46" i="265" s="1"/>
  <c r="EG47" i="265" s="1"/>
  <c r="EG50" i="265" s="1"/>
  <c r="EG57" i="286" l="1"/>
  <c r="EG58" i="286" s="1"/>
  <c r="EG61" i="286" s="1"/>
  <c r="EG62" i="286" s="1"/>
  <c r="EG46" i="286"/>
  <c r="EG72" i="265"/>
  <c r="EH140" i="280"/>
  <c r="EH132" i="280" l="1"/>
  <c r="EH110" i="280"/>
  <c r="EH111" i="280" s="1"/>
  <c r="EG36" i="286"/>
  <c r="EG37" i="286" s="1"/>
  <c r="EG47" i="286"/>
  <c r="EG48" i="286" s="1"/>
  <c r="EG63" i="286"/>
  <c r="EG30" i="288"/>
  <c r="EG32" i="288" s="1"/>
  <c r="EG14" i="288"/>
  <c r="EG16" i="288" s="1"/>
  <c r="EG19" i="288" s="1"/>
  <c r="EG63" i="265" l="1"/>
  <c r="EG65" i="265" s="1"/>
  <c r="EG67" i="265" s="1"/>
  <c r="EG81" i="265" s="1"/>
  <c r="EH45" i="286"/>
  <c r="EG39" i="288"/>
  <c r="EG40" i="288" s="1"/>
  <c r="EG43" i="288" s="1"/>
  <c r="EG60" i="288"/>
  <c r="EG62" i="288" s="1"/>
  <c r="EG65" i="288" s="1"/>
  <c r="EG52" i="265"/>
  <c r="EG24" i="265"/>
  <c r="EG75" i="265"/>
  <c r="EG76" i="265" s="1"/>
  <c r="EG82" i="265" s="1"/>
  <c r="EH34" i="286"/>
  <c r="EH36" i="282"/>
  <c r="EH38" i="282" s="1"/>
  <c r="EH44" i="282" s="1"/>
  <c r="EH45" i="282" s="1"/>
  <c r="EH112" i="280"/>
  <c r="EH18" i="265" s="1"/>
  <c r="EH116" i="280"/>
  <c r="EH121" i="280"/>
  <c r="EG53" i="265" l="1"/>
  <c r="EH19" i="265"/>
  <c r="EH52" i="286"/>
  <c r="EG25" i="265"/>
  <c r="EH56" i="286"/>
  <c r="EH93" i="280"/>
  <c r="EH50" i="282"/>
  <c r="EH51" i="282" s="1"/>
  <c r="EH76" i="282" s="1"/>
  <c r="EH47" i="282"/>
  <c r="EH48" i="282" s="1"/>
  <c r="EG84" i="265"/>
  <c r="EG83" i="265"/>
  <c r="EH53" i="282" l="1"/>
  <c r="EH55" i="282" s="1"/>
  <c r="EH57" i="282"/>
  <c r="EH67" i="282"/>
  <c r="EH11" i="282"/>
  <c r="EH12" i="282" s="1"/>
  <c r="EH87" i="282" l="1"/>
  <c r="EH13" i="282"/>
  <c r="EH21" i="265" s="1"/>
  <c r="EH58" i="282"/>
  <c r="EH59" i="282" s="1"/>
  <c r="EH62" i="282" s="1"/>
  <c r="EH63" i="282" s="1"/>
  <c r="EH77" i="282"/>
  <c r="EH78" i="282" s="1"/>
  <c r="EI75" i="282" s="1"/>
  <c r="EH88" i="282" l="1"/>
  <c r="EH89" i="282" s="1"/>
  <c r="EH66" i="282"/>
  <c r="EH64" i="282"/>
  <c r="EH32" i="265" s="1"/>
  <c r="EH22" i="265"/>
  <c r="EI54" i="282"/>
  <c r="EI86" i="282" l="1"/>
  <c r="EH73" i="265"/>
  <c r="EH53" i="286"/>
  <c r="EH54" i="286" s="1"/>
  <c r="EH60" i="286" s="1"/>
  <c r="EH35" i="286"/>
  <c r="EH33" i="265"/>
  <c r="EH11" i="280" l="1"/>
  <c r="EH13" i="280" s="1"/>
  <c r="EH37" i="265"/>
  <c r="EH42" i="265" s="1"/>
  <c r="EH74" i="288"/>
  <c r="EH94" i="280" l="1"/>
  <c r="EH95" i="280" s="1"/>
  <c r="EH100" i="280" l="1"/>
  <c r="EH101" i="280" s="1"/>
  <c r="EH97" i="280"/>
  <c r="EH98" i="280" s="1"/>
  <c r="EH115" i="280" l="1"/>
  <c r="EH117" i="280" s="1"/>
  <c r="EH126" i="280"/>
  <c r="EH141" i="280"/>
  <c r="EH44" i="265"/>
  <c r="EH127" i="280" l="1"/>
  <c r="EH128" i="280" s="1"/>
  <c r="EH131" i="280" s="1"/>
  <c r="EH133" i="280" s="1"/>
  <c r="EH122" i="280"/>
  <c r="EH123" i="280" s="1"/>
  <c r="EH142" i="280" s="1"/>
  <c r="EH118" i="280"/>
  <c r="EH45" i="265" s="1"/>
  <c r="EH143" i="280" l="1"/>
  <c r="EH144" i="280" s="1"/>
  <c r="EH134" i="280"/>
  <c r="EH46" i="265" s="1"/>
  <c r="EH47" i="265" s="1"/>
  <c r="EH50" i="265" s="1"/>
  <c r="EH57" i="286" l="1"/>
  <c r="EH58" i="286" s="1"/>
  <c r="EH61" i="286" s="1"/>
  <c r="EH62" i="286" s="1"/>
  <c r="EH46" i="286"/>
  <c r="EH72" i="265"/>
  <c r="EI140" i="280"/>
  <c r="EI132" i="280" l="1"/>
  <c r="EI110" i="280"/>
  <c r="EI111" i="280" s="1"/>
  <c r="EH47" i="286"/>
  <c r="EH48" i="286" s="1"/>
  <c r="EH36" i="286"/>
  <c r="EH37" i="286" s="1"/>
  <c r="EH14" i="288"/>
  <c r="EH16" i="288" s="1"/>
  <c r="EH19" i="288" s="1"/>
  <c r="EH30" i="288"/>
  <c r="EH32" i="288" s="1"/>
  <c r="EH63" i="286"/>
  <c r="EH60" i="288" l="1"/>
  <c r="EH62" i="288" s="1"/>
  <c r="EH65" i="288" s="1"/>
  <c r="EH39" i="288"/>
  <c r="EH40" i="288" s="1"/>
  <c r="EH43" i="288" s="1"/>
  <c r="EH75" i="265"/>
  <c r="EH76" i="265" s="1"/>
  <c r="EH82" i="265" s="1"/>
  <c r="EI34" i="286"/>
  <c r="EH52" i="265"/>
  <c r="EH24" i="265"/>
  <c r="EI36" i="282"/>
  <c r="EI38" i="282" s="1"/>
  <c r="EI44" i="282" s="1"/>
  <c r="EI45" i="282" s="1"/>
  <c r="EI116" i="280"/>
  <c r="EI112" i="280"/>
  <c r="EI18" i="265" s="1"/>
  <c r="EI121" i="280"/>
  <c r="EH63" i="265"/>
  <c r="EH65" i="265" s="1"/>
  <c r="EH67" i="265" s="1"/>
  <c r="EH81" i="265" s="1"/>
  <c r="EI45" i="286"/>
  <c r="EH83" i="265" l="1"/>
  <c r="EH84" i="265"/>
  <c r="EI19" i="265"/>
  <c r="EH53" i="265"/>
  <c r="EI56" i="286"/>
  <c r="EI93" i="280"/>
  <c r="EH25" i="265"/>
  <c r="EI52" i="286"/>
  <c r="EI50" i="282"/>
  <c r="EI51" i="282" s="1"/>
  <c r="EI76" i="282" s="1"/>
  <c r="EI47" i="282"/>
  <c r="EI48" i="282" s="1"/>
  <c r="EI53" i="282" l="1"/>
  <c r="EI55" i="282" s="1"/>
  <c r="EI57" i="282"/>
  <c r="EI67" i="282"/>
  <c r="EI11" i="282"/>
  <c r="EI12" i="282" s="1"/>
  <c r="EI13" i="282" l="1"/>
  <c r="EI21" i="265" s="1"/>
  <c r="EI87" i="282"/>
  <c r="EI58" i="282"/>
  <c r="EI59" i="282" s="1"/>
  <c r="EI62" i="282" s="1"/>
  <c r="EI63" i="282" s="1"/>
  <c r="EI77" i="282"/>
  <c r="EI78" i="282" s="1"/>
  <c r="EJ75" i="282" s="1"/>
  <c r="EI66" i="282" l="1"/>
  <c r="EI88" i="282"/>
  <c r="EI89" i="282" s="1"/>
  <c r="EI64" i="282"/>
  <c r="EI32" i="265" s="1"/>
  <c r="EJ54" i="282"/>
  <c r="EI22" i="265"/>
  <c r="EI53" i="286" l="1"/>
  <c r="EI54" i="286" s="1"/>
  <c r="EI60" i="286" s="1"/>
  <c r="EI35" i="286"/>
  <c r="EI73" i="265"/>
  <c r="EJ86" i="282"/>
  <c r="EI33" i="265"/>
  <c r="EI11" i="280" l="1"/>
  <c r="EI13" i="280" s="1"/>
  <c r="EI74" i="288"/>
  <c r="EI37" i="265"/>
  <c r="EI42" i="265" s="1"/>
  <c r="EI94" i="280" l="1"/>
  <c r="EI95" i="280" s="1"/>
  <c r="EI100" i="280" l="1"/>
  <c r="EI101" i="280" s="1"/>
  <c r="EI97" i="280"/>
  <c r="EI98" i="280" s="1"/>
  <c r="EI126" i="280" l="1"/>
  <c r="EI115" i="280"/>
  <c r="EI117" i="280" s="1"/>
  <c r="EI141" i="280"/>
  <c r="EI44" i="265"/>
  <c r="EI127" i="280" l="1"/>
  <c r="EI128" i="280" s="1"/>
  <c r="EI131" i="280" s="1"/>
  <c r="EI133" i="280" s="1"/>
  <c r="EI118" i="280"/>
  <c r="EI45" i="265" s="1"/>
  <c r="EI122" i="280"/>
  <c r="EI123" i="280" s="1"/>
  <c r="EI142" i="280" s="1"/>
  <c r="EI143" i="280" l="1"/>
  <c r="EI144" i="280" s="1"/>
  <c r="EI134" i="280"/>
  <c r="EI46" i="265" s="1"/>
  <c r="EI47" i="265" s="1"/>
  <c r="EI50" i="265" s="1"/>
  <c r="EI57" i="286" l="1"/>
  <c r="EI58" i="286" s="1"/>
  <c r="EI61" i="286" s="1"/>
  <c r="EI62" i="286" s="1"/>
  <c r="EI46" i="286"/>
  <c r="EI72" i="265"/>
  <c r="EJ140" i="280"/>
  <c r="EJ132" i="280" l="1"/>
  <c r="EJ110" i="280"/>
  <c r="EJ111" i="280" s="1"/>
  <c r="EI36" i="286"/>
  <c r="EI37" i="286" s="1"/>
  <c r="EI63" i="286"/>
  <c r="EI47" i="286"/>
  <c r="EI48" i="286" s="1"/>
  <c r="EI14" i="288"/>
  <c r="EI16" i="288" s="1"/>
  <c r="EI19" i="288" s="1"/>
  <c r="EI30" i="288"/>
  <c r="EI32" i="288" s="1"/>
  <c r="EI63" i="265" l="1"/>
  <c r="EI65" i="265" s="1"/>
  <c r="EI67" i="265" s="1"/>
  <c r="EI81" i="265" s="1"/>
  <c r="EJ45" i="286"/>
  <c r="EI52" i="265"/>
  <c r="EI24" i="265"/>
  <c r="EI39" i="288"/>
  <c r="EI40" i="288" s="1"/>
  <c r="EI43" i="288" s="1"/>
  <c r="EI60" i="288"/>
  <c r="EI62" i="288" s="1"/>
  <c r="EI65" i="288" s="1"/>
  <c r="EI75" i="265"/>
  <c r="EI76" i="265" s="1"/>
  <c r="EI82" i="265" s="1"/>
  <c r="EJ34" i="286"/>
  <c r="EJ36" i="282"/>
  <c r="EJ38" i="282" s="1"/>
  <c r="EJ44" i="282" s="1"/>
  <c r="EJ45" i="282" s="1"/>
  <c r="EJ116" i="280"/>
  <c r="EJ121" i="280"/>
  <c r="EJ112" i="280"/>
  <c r="EJ18" i="265" s="1"/>
  <c r="EJ50" i="282" l="1"/>
  <c r="EJ51" i="282" s="1"/>
  <c r="EJ76" i="282" s="1"/>
  <c r="EJ47" i="282"/>
  <c r="EJ48" i="282" s="1"/>
  <c r="EJ19" i="265"/>
  <c r="AP18" i="277"/>
  <c r="AP19" i="277" s="1"/>
  <c r="EJ52" i="286"/>
  <c r="EI25" i="265"/>
  <c r="EJ56" i="286"/>
  <c r="EJ93" i="280"/>
  <c r="EI53" i="265"/>
  <c r="EI83" i="265"/>
  <c r="EI84" i="265"/>
  <c r="EJ53" i="282" l="1"/>
  <c r="EJ55" i="282" s="1"/>
  <c r="EJ57" i="282"/>
  <c r="EJ67" i="282"/>
  <c r="EJ11" i="282"/>
  <c r="EJ12" i="282" s="1"/>
  <c r="EJ87" i="282" l="1"/>
  <c r="EJ13" i="282"/>
  <c r="EJ21" i="265" s="1"/>
  <c r="EJ58" i="282"/>
  <c r="EJ59" i="282" s="1"/>
  <c r="EJ62" i="282" s="1"/>
  <c r="EJ63" i="282" s="1"/>
  <c r="EJ77" i="282"/>
  <c r="EJ78" i="282" s="1"/>
  <c r="EK75" i="282" s="1"/>
  <c r="AP21" i="277" l="1"/>
  <c r="AP22" i="277" s="1"/>
  <c r="EJ22" i="265"/>
  <c r="EK54" i="282"/>
  <c r="EJ66" i="282"/>
  <c r="EJ88" i="282"/>
  <c r="EJ89" i="282" s="1"/>
  <c r="EJ64" i="282"/>
  <c r="EJ32" i="265" s="1"/>
  <c r="EK86" i="282" l="1"/>
  <c r="EJ73" i="265"/>
  <c r="AQ73" i="277" s="1"/>
  <c r="EJ33" i="265"/>
  <c r="AP32" i="277"/>
  <c r="AP33" i="277" s="1"/>
  <c r="AP37" i="277" s="1"/>
  <c r="AP41" i="277" s="1"/>
  <c r="EJ53" i="286"/>
  <c r="EJ54" i="286" s="1"/>
  <c r="EJ60" i="286" s="1"/>
  <c r="EJ35" i="286"/>
  <c r="EJ11" i="280" l="1"/>
  <c r="EJ13" i="280" s="1"/>
  <c r="EJ74" i="288"/>
  <c r="EJ37" i="265"/>
  <c r="EJ42" i="265" s="1"/>
  <c r="EJ94" i="280" l="1"/>
  <c r="EJ95" i="280" s="1"/>
  <c r="EJ97" i="280" l="1"/>
  <c r="EJ98" i="280" s="1"/>
  <c r="EJ100" i="280"/>
  <c r="EJ101" i="280" s="1"/>
  <c r="EJ44" i="265" l="1"/>
  <c r="EJ141" i="280"/>
  <c r="EJ115" i="280"/>
  <c r="EJ117" i="280" s="1"/>
  <c r="EJ126" i="280"/>
  <c r="EJ127" i="280" l="1"/>
  <c r="EJ128" i="280" s="1"/>
  <c r="EJ131" i="280" s="1"/>
  <c r="EJ133" i="280" s="1"/>
  <c r="EJ122" i="280"/>
  <c r="EJ123" i="280" s="1"/>
  <c r="EJ142" i="280" s="1"/>
  <c r="EJ118" i="280"/>
  <c r="EJ45" i="265" s="1"/>
  <c r="AP43" i="277"/>
  <c r="EJ143" i="280" l="1"/>
  <c r="EJ144" i="280" s="1"/>
  <c r="EJ134" i="280"/>
  <c r="EJ46" i="265" s="1"/>
  <c r="EJ47" i="265" s="1"/>
  <c r="EJ50" i="265" s="1"/>
  <c r="EJ72" i="265" l="1"/>
  <c r="EK140" i="280"/>
  <c r="EJ57" i="286"/>
  <c r="EJ58" i="286" s="1"/>
  <c r="EJ61" i="286" s="1"/>
  <c r="EJ62" i="286" s="1"/>
  <c r="EJ46" i="286"/>
  <c r="EJ47" i="286" l="1"/>
  <c r="EJ14" i="288"/>
  <c r="EJ16" i="288" s="1"/>
  <c r="EJ19" i="288" s="1"/>
  <c r="EJ36" i="286"/>
  <c r="EJ37" i="286" s="1"/>
  <c r="EJ30" i="288"/>
  <c r="EJ32" i="288" s="1"/>
  <c r="EJ63" i="286"/>
  <c r="AQ72" i="277"/>
  <c r="EK132" i="280"/>
  <c r="EK110" i="280"/>
  <c r="EK111" i="280" s="1"/>
  <c r="EJ48" i="286"/>
  <c r="EJ60" i="288" l="1"/>
  <c r="EJ62" i="288" s="1"/>
  <c r="EJ65" i="288" s="1"/>
  <c r="EJ39" i="288"/>
  <c r="EJ40" i="288" s="1"/>
  <c r="EJ43" i="288" s="1"/>
  <c r="EJ63" i="265"/>
  <c r="EK45" i="286"/>
  <c r="EK116" i="280"/>
  <c r="EK36" i="282"/>
  <c r="EK38" i="282" s="1"/>
  <c r="EK44" i="282" s="1"/>
  <c r="EK45" i="282" s="1"/>
  <c r="EK112" i="280"/>
  <c r="EK18" i="265" s="1"/>
  <c r="EK121" i="280"/>
  <c r="EJ52" i="265"/>
  <c r="EJ24" i="265"/>
  <c r="EJ75" i="265"/>
  <c r="EK34" i="286"/>
  <c r="EK52" i="286" l="1"/>
  <c r="AP24" i="277"/>
  <c r="AP25" i="277" s="1"/>
  <c r="EJ25" i="265"/>
  <c r="EK56" i="286"/>
  <c r="EK93" i="280"/>
  <c r="AQ75" i="277"/>
  <c r="AQ76" i="277" s="1"/>
  <c r="AQ82" i="277" s="1"/>
  <c r="EJ76" i="265"/>
  <c r="EJ82" i="265" s="1"/>
  <c r="AP51" i="277"/>
  <c r="EJ53" i="265"/>
  <c r="EK19" i="265"/>
  <c r="EJ65" i="265"/>
  <c r="EJ67" i="265" s="1"/>
  <c r="EJ81" i="265" s="1"/>
  <c r="AQ63" i="277"/>
  <c r="AQ65" i="277" s="1"/>
  <c r="AQ67" i="277" s="1"/>
  <c r="AQ81" i="277" s="1"/>
  <c r="EK50" i="282"/>
  <c r="EK51" i="282" s="1"/>
  <c r="EK76" i="282" s="1"/>
  <c r="EK47" i="282"/>
  <c r="EK48" i="282" s="1"/>
  <c r="EJ84" i="265" l="1"/>
  <c r="EJ83" i="265"/>
  <c r="EK53" i="282"/>
  <c r="EK55" i="282" s="1"/>
  <c r="EK57" i="282"/>
  <c r="AQ84" i="277"/>
  <c r="AQ83" i="277"/>
  <c r="EK11" i="282"/>
  <c r="EK12" i="282" s="1"/>
  <c r="EK67" i="282"/>
  <c r="EK58" i="282" l="1"/>
  <c r="EK59" i="282" s="1"/>
  <c r="EK62" i="282" s="1"/>
  <c r="EK63" i="282" s="1"/>
  <c r="EK77" i="282"/>
  <c r="EK78" i="282" s="1"/>
  <c r="EL75" i="282" s="1"/>
  <c r="EK87" i="282"/>
  <c r="EK13" i="282"/>
  <c r="EK21" i="265" s="1"/>
  <c r="EK22" i="265" l="1"/>
  <c r="EL54" i="282"/>
  <c r="EK66" i="282"/>
  <c r="EK88" i="282"/>
  <c r="EK89" i="282" s="1"/>
  <c r="EK64" i="282"/>
  <c r="EK32" i="265" s="1"/>
  <c r="EK73" i="265" l="1"/>
  <c r="EL86" i="282"/>
  <c r="EK33" i="265"/>
  <c r="EK53" i="286"/>
  <c r="EK54" i="286" s="1"/>
  <c r="EK60" i="286" s="1"/>
  <c r="EK35" i="286"/>
  <c r="EK11" i="280" l="1"/>
  <c r="EK13" i="280" s="1"/>
  <c r="EK37" i="265"/>
  <c r="EK42" i="265" s="1"/>
  <c r="EK74" i="288"/>
  <c r="EK94" i="280" l="1"/>
  <c r="EK95" i="280" s="1"/>
  <c r="EK100" i="280" l="1"/>
  <c r="EK101" i="280" s="1"/>
  <c r="EK97" i="280"/>
  <c r="EK98" i="280" s="1"/>
  <c r="EK115" i="280" l="1"/>
  <c r="EK117" i="280" s="1"/>
  <c r="EK126" i="280"/>
  <c r="EK141" i="280"/>
  <c r="EK44" i="265"/>
  <c r="EK127" i="280" l="1"/>
  <c r="EK128" i="280" s="1"/>
  <c r="EK131" i="280" s="1"/>
  <c r="EK133" i="280" s="1"/>
  <c r="EK122" i="280"/>
  <c r="EK123" i="280" s="1"/>
  <c r="EK142" i="280" s="1"/>
  <c r="EK118" i="280"/>
  <c r="EK45" i="265" s="1"/>
  <c r="EK143" i="280" l="1"/>
  <c r="EK144" i="280" s="1"/>
  <c r="EK134" i="280"/>
  <c r="EK46" i="265" s="1"/>
  <c r="EK47" i="265" l="1"/>
  <c r="EK50" i="265" s="1"/>
  <c r="EK72" i="265"/>
  <c r="EL140" i="280"/>
  <c r="EL132" i="280" l="1"/>
  <c r="EL110" i="280"/>
  <c r="EL111" i="280" s="1"/>
  <c r="EK46" i="286"/>
  <c r="EK57" i="286"/>
  <c r="EK58" i="286" s="1"/>
  <c r="EK61" i="286" s="1"/>
  <c r="EK62" i="286" s="1"/>
  <c r="EK47" i="286" l="1"/>
  <c r="EK48" i="286" s="1"/>
  <c r="EK36" i="286"/>
  <c r="EK37" i="286" s="1"/>
  <c r="EK30" i="288"/>
  <c r="EK32" i="288" s="1"/>
  <c r="EK63" i="286"/>
  <c r="EK14" i="288"/>
  <c r="EK16" i="288" s="1"/>
  <c r="EK19" i="288" s="1"/>
  <c r="EL116" i="280"/>
  <c r="EL36" i="282"/>
  <c r="EL38" i="282" s="1"/>
  <c r="EL44" i="282" s="1"/>
  <c r="EL45" i="282" s="1"/>
  <c r="EL112" i="280"/>
  <c r="EL18" i="265" s="1"/>
  <c r="EL121" i="280"/>
  <c r="EL19" i="265" l="1"/>
  <c r="EL50" i="282"/>
  <c r="EL51" i="282" s="1"/>
  <c r="EL76" i="282" s="1"/>
  <c r="EL47" i="282"/>
  <c r="EL48" i="282" s="1"/>
  <c r="EK63" i="265"/>
  <c r="EK65" i="265" s="1"/>
  <c r="EK67" i="265" s="1"/>
  <c r="EK81" i="265" s="1"/>
  <c r="EL45" i="286"/>
  <c r="EK24" i="265"/>
  <c r="EK52" i="265"/>
  <c r="EK75" i="265"/>
  <c r="EK76" i="265" s="1"/>
  <c r="EK82" i="265" s="1"/>
  <c r="EL34" i="286"/>
  <c r="EK60" i="288"/>
  <c r="EK62" i="288" s="1"/>
  <c r="EK65" i="288" s="1"/>
  <c r="EK39" i="288"/>
  <c r="EK40" i="288" s="1"/>
  <c r="EK43" i="288" s="1"/>
  <c r="EK25" i="265" l="1"/>
  <c r="EK84" i="265"/>
  <c r="EK83" i="265"/>
  <c r="EL52" i="286"/>
  <c r="EK53" i="265"/>
  <c r="EL93" i="280"/>
  <c r="EL56" i="286"/>
  <c r="EL53" i="282"/>
  <c r="EL55" i="282" s="1"/>
  <c r="EL57" i="282"/>
  <c r="EL67" i="282"/>
  <c r="EL11" i="282"/>
  <c r="EL12" i="282" s="1"/>
  <c r="EL87" i="282" l="1"/>
  <c r="EL13" i="282"/>
  <c r="EL21" i="265" s="1"/>
  <c r="EL77" i="282"/>
  <c r="EL78" i="282" s="1"/>
  <c r="EM75" i="282" s="1"/>
  <c r="EL58" i="282"/>
  <c r="EL59" i="282" s="1"/>
  <c r="EL62" i="282" s="1"/>
  <c r="EL63" i="282" s="1"/>
  <c r="EL66" i="282" l="1"/>
  <c r="EL88" i="282"/>
  <c r="EL89" i="282" s="1"/>
  <c r="EL64" i="282"/>
  <c r="EL32" i="265" s="1"/>
  <c r="EM54" i="282"/>
  <c r="EL22" i="265"/>
  <c r="EL33" i="265" l="1"/>
  <c r="EL35" i="286"/>
  <c r="EL53" i="286"/>
  <c r="EL54" i="286" s="1"/>
  <c r="EL60" i="286" s="1"/>
  <c r="EM86" i="282"/>
  <c r="EL73" i="265"/>
  <c r="EL11" i="280" l="1"/>
  <c r="EL13" i="280" s="1"/>
  <c r="EL74" i="288"/>
  <c r="EL37" i="265"/>
  <c r="EL42" i="265" s="1"/>
  <c r="EL94" i="280" l="1"/>
  <c r="EL95" i="280" s="1"/>
  <c r="EL100" i="280" l="1"/>
  <c r="EL101" i="280" s="1"/>
  <c r="EL97" i="280"/>
  <c r="EL98" i="280" s="1"/>
  <c r="EL115" i="280" l="1"/>
  <c r="EL117" i="280" s="1"/>
  <c r="EL126" i="280"/>
  <c r="EL44" i="265"/>
  <c r="EL141" i="280"/>
  <c r="EL127" i="280" l="1"/>
  <c r="EL128" i="280" s="1"/>
  <c r="EL131" i="280" s="1"/>
  <c r="EL133" i="280" s="1"/>
  <c r="EL122" i="280"/>
  <c r="EL123" i="280" s="1"/>
  <c r="EL142" i="280" s="1"/>
  <c r="EL118" i="280"/>
  <c r="EL45" i="265" s="1"/>
  <c r="EL143" i="280" l="1"/>
  <c r="EL144" i="280" s="1"/>
  <c r="EL134" i="280"/>
  <c r="EL46" i="265" s="1"/>
  <c r="EL47" i="265" s="1"/>
  <c r="EL50" i="265" s="1"/>
  <c r="EL57" i="286" l="1"/>
  <c r="EL58" i="286" s="1"/>
  <c r="EL61" i="286" s="1"/>
  <c r="EL62" i="286" s="1"/>
  <c r="EL46" i="286"/>
  <c r="EL72" i="265"/>
  <c r="EM140" i="280"/>
  <c r="EL47" i="286" l="1"/>
  <c r="EL48" i="286" s="1"/>
  <c r="EL36" i="286"/>
  <c r="EL37" i="286" s="1"/>
  <c r="EL63" i="286"/>
  <c r="EL30" i="288"/>
  <c r="EL32" i="288" s="1"/>
  <c r="EL14" i="288"/>
  <c r="EL16" i="288" s="1"/>
  <c r="EL19" i="288" s="1"/>
  <c r="EM132" i="280"/>
  <c r="EM110" i="280"/>
  <c r="EM111" i="280" s="1"/>
  <c r="EL63" i="265" l="1"/>
  <c r="EL65" i="265" s="1"/>
  <c r="EL67" i="265" s="1"/>
  <c r="EL81" i="265" s="1"/>
  <c r="EM45" i="286"/>
  <c r="EL39" i="288"/>
  <c r="EL40" i="288" s="1"/>
  <c r="EL43" i="288" s="1"/>
  <c r="EL60" i="288"/>
  <c r="EL62" i="288" s="1"/>
  <c r="EL65" i="288" s="1"/>
  <c r="EL75" i="265"/>
  <c r="EL76" i="265" s="1"/>
  <c r="EL82" i="265" s="1"/>
  <c r="EM34" i="286"/>
  <c r="EM36" i="282"/>
  <c r="EM38" i="282" s="1"/>
  <c r="EM44" i="282" s="1"/>
  <c r="EM45" i="282" s="1"/>
  <c r="EM116" i="280"/>
  <c r="EM121" i="280"/>
  <c r="EM112" i="280"/>
  <c r="EM18" i="265" s="1"/>
  <c r="EL24" i="265"/>
  <c r="EL52" i="265"/>
  <c r="EL25" i="265" l="1"/>
  <c r="EL53" i="265"/>
  <c r="EM19" i="265"/>
  <c r="EM52" i="286"/>
  <c r="EM93" i="280"/>
  <c r="EM56" i="286"/>
  <c r="EM50" i="282"/>
  <c r="EM51" i="282" s="1"/>
  <c r="EM76" i="282" s="1"/>
  <c r="EM47" i="282"/>
  <c r="EM48" i="282" s="1"/>
  <c r="EL84" i="265"/>
  <c r="EL83" i="265"/>
  <c r="EM53" i="282" l="1"/>
  <c r="EM55" i="282" s="1"/>
  <c r="EM57" i="282"/>
  <c r="EM11" i="282"/>
  <c r="EM12" i="282" s="1"/>
  <c r="EM67" i="282"/>
  <c r="EM13" i="282" l="1"/>
  <c r="EM21" i="265" s="1"/>
  <c r="EM87" i="282"/>
  <c r="EM77" i="282"/>
  <c r="EM78" i="282" s="1"/>
  <c r="EN75" i="282" s="1"/>
  <c r="EM58" i="282"/>
  <c r="EM59" i="282" s="1"/>
  <c r="EM62" i="282" s="1"/>
  <c r="EM63" i="282" s="1"/>
  <c r="EM66" i="282" l="1"/>
  <c r="EM88" i="282"/>
  <c r="EM89" i="282" s="1"/>
  <c r="EM64" i="282"/>
  <c r="EM32" i="265" s="1"/>
  <c r="EN54" i="282"/>
  <c r="EM22" i="265"/>
  <c r="EM35" i="286" l="1"/>
  <c r="EM53" i="286"/>
  <c r="EM54" i="286" s="1"/>
  <c r="EM60" i="286" s="1"/>
  <c r="EM73" i="265"/>
  <c r="EN86" i="282"/>
  <c r="EM33" i="265"/>
  <c r="EM11" i="280" l="1"/>
  <c r="EM13" i="280" s="1"/>
  <c r="EM37" i="265"/>
  <c r="EM42" i="265" s="1"/>
  <c r="EM74" i="288"/>
  <c r="EM94" i="280" l="1"/>
  <c r="EM95" i="280" s="1"/>
  <c r="EM100" i="280" l="1"/>
  <c r="EM101" i="280" s="1"/>
  <c r="EM97" i="280"/>
  <c r="EM98" i="280" s="1"/>
  <c r="EM115" i="280" l="1"/>
  <c r="EM117" i="280" s="1"/>
  <c r="EM126" i="280"/>
  <c r="EM141" i="280"/>
  <c r="EM44" i="265"/>
  <c r="EM127" i="280" l="1"/>
  <c r="EM128" i="280" s="1"/>
  <c r="EM131" i="280" s="1"/>
  <c r="EM133" i="280" s="1"/>
  <c r="EM118" i="280"/>
  <c r="EM45" i="265" s="1"/>
  <c r="EM122" i="280"/>
  <c r="EM123" i="280" s="1"/>
  <c r="EM142" i="280" s="1"/>
  <c r="EM134" i="280" l="1"/>
  <c r="EM46" i="265" s="1"/>
  <c r="EM47" i="265" s="1"/>
  <c r="EM50" i="265" s="1"/>
  <c r="EM143" i="280"/>
  <c r="EM144" i="280" s="1"/>
  <c r="EM72" i="265" l="1"/>
  <c r="EN140" i="280"/>
  <c r="EM57" i="286"/>
  <c r="EM58" i="286" s="1"/>
  <c r="EM61" i="286" s="1"/>
  <c r="EM62" i="286" s="1"/>
  <c r="EM46" i="286"/>
  <c r="EN132" i="280" l="1"/>
  <c r="EN110" i="280"/>
  <c r="EN111" i="280" s="1"/>
  <c r="EM36" i="286"/>
  <c r="EM37" i="286" s="1"/>
  <c r="EM63" i="286"/>
  <c r="EM47" i="286"/>
  <c r="EM48" i="286" s="1"/>
  <c r="EM14" i="288"/>
  <c r="EM16" i="288" s="1"/>
  <c r="EM19" i="288" s="1"/>
  <c r="EM30" i="288"/>
  <c r="EM32" i="288" s="1"/>
  <c r="EM63" i="265" l="1"/>
  <c r="EM65" i="265" s="1"/>
  <c r="EM67" i="265" s="1"/>
  <c r="EM81" i="265" s="1"/>
  <c r="EN45" i="286"/>
  <c r="EM52" i="265"/>
  <c r="EM24" i="265"/>
  <c r="EN36" i="282"/>
  <c r="EN38" i="282" s="1"/>
  <c r="EN44" i="282" s="1"/>
  <c r="EN45" i="282" s="1"/>
  <c r="EN116" i="280"/>
  <c r="EN121" i="280"/>
  <c r="EN112" i="280"/>
  <c r="EN18" i="265" s="1"/>
  <c r="EM60" i="288"/>
  <c r="EM62" i="288" s="1"/>
  <c r="EM65" i="288" s="1"/>
  <c r="EM39" i="288"/>
  <c r="EM40" i="288" s="1"/>
  <c r="EM43" i="288" s="1"/>
  <c r="EM75" i="265"/>
  <c r="EM76" i="265" s="1"/>
  <c r="EM82" i="265" s="1"/>
  <c r="EN34" i="286"/>
  <c r="EN52" i="286" l="1"/>
  <c r="EN19" i="265"/>
  <c r="AQ18" i="277"/>
  <c r="AQ19" i="277" s="1"/>
  <c r="EM25" i="265"/>
  <c r="EN93" i="280"/>
  <c r="EN56" i="286"/>
  <c r="EN50" i="282"/>
  <c r="EN51" i="282" s="1"/>
  <c r="EN76" i="282" s="1"/>
  <c r="EN47" i="282"/>
  <c r="EN48" i="282" s="1"/>
  <c r="EM53" i="265"/>
  <c r="EM83" i="265"/>
  <c r="EM84" i="265"/>
  <c r="EN53" i="282" l="1"/>
  <c r="EN55" i="282" s="1"/>
  <c r="EN57" i="282"/>
  <c r="EN67" i="282"/>
  <c r="EN11" i="282"/>
  <c r="EN12" i="282" s="1"/>
  <c r="EN87" i="282" l="1"/>
  <c r="EN13" i="282"/>
  <c r="EN21" i="265" s="1"/>
  <c r="EN77" i="282"/>
  <c r="EN78" i="282" s="1"/>
  <c r="EO75" i="282" s="1"/>
  <c r="EN58" i="282"/>
  <c r="EN59" i="282" s="1"/>
  <c r="EN62" i="282" s="1"/>
  <c r="EN63" i="282" s="1"/>
  <c r="EN88" i="282" l="1"/>
  <c r="EN66" i="282"/>
  <c r="EN64" i="282"/>
  <c r="EN32" i="265" s="1"/>
  <c r="EO54" i="282"/>
  <c r="AQ21" i="277"/>
  <c r="AQ22" i="277" s="1"/>
  <c r="EN22" i="265"/>
  <c r="EN89" i="282"/>
  <c r="EN73" i="265" l="1"/>
  <c r="AR73" i="277" s="1"/>
  <c r="EO86" i="282"/>
  <c r="EN35" i="286"/>
  <c r="EN53" i="286"/>
  <c r="EN54" i="286" s="1"/>
  <c r="EN60" i="286" s="1"/>
  <c r="EN33" i="265"/>
  <c r="AQ32" i="277"/>
  <c r="AQ33" i="277" s="1"/>
  <c r="AQ37" i="277" s="1"/>
  <c r="AQ41" i="277" s="1"/>
  <c r="EN11" i="280" l="1"/>
  <c r="EN13" i="280" s="1"/>
  <c r="EN37" i="265"/>
  <c r="EN42" i="265" s="1"/>
  <c r="EN74" i="288"/>
  <c r="EN94" i="280" l="1"/>
  <c r="EN95" i="280" s="1"/>
  <c r="EN100" i="280" l="1"/>
  <c r="EN101" i="280" s="1"/>
  <c r="EN97" i="280"/>
  <c r="EN98" i="280" s="1"/>
  <c r="EN44" i="265" l="1"/>
  <c r="EN141" i="280"/>
  <c r="EN115" i="280"/>
  <c r="EN117" i="280" s="1"/>
  <c r="EN126" i="280"/>
  <c r="AQ43" i="277" l="1"/>
  <c r="EN122" i="280"/>
  <c r="EN123" i="280" s="1"/>
  <c r="EN142" i="280" s="1"/>
  <c r="EN127" i="280"/>
  <c r="EN128" i="280" s="1"/>
  <c r="EN131" i="280" s="1"/>
  <c r="EN133" i="280" s="1"/>
  <c r="EN118" i="280"/>
  <c r="EN45" i="265" s="1"/>
  <c r="EN143" i="280" l="1"/>
  <c r="EN144" i="280" s="1"/>
  <c r="EN134" i="280"/>
  <c r="EN46" i="265" s="1"/>
  <c r="EN47" i="265" s="1"/>
  <c r="EN50" i="265" s="1"/>
  <c r="EN57" i="286" l="1"/>
  <c r="EN58" i="286" s="1"/>
  <c r="EN61" i="286" s="1"/>
  <c r="EN62" i="286" s="1"/>
  <c r="EN46" i="286"/>
  <c r="EN72" i="265"/>
  <c r="EO140" i="280"/>
  <c r="EO132" i="280" l="1"/>
  <c r="EO110" i="280"/>
  <c r="EO111" i="280" s="1"/>
  <c r="EN47" i="286"/>
  <c r="EN48" i="286" s="1"/>
  <c r="EN63" i="286"/>
  <c r="EN36" i="286"/>
  <c r="EN37" i="286" s="1"/>
  <c r="EN14" i="288"/>
  <c r="EN16" i="288" s="1"/>
  <c r="EN19" i="288" s="1"/>
  <c r="EN30" i="288"/>
  <c r="EN32" i="288" s="1"/>
  <c r="AR72" i="277"/>
  <c r="EN39" i="288" l="1"/>
  <c r="EN40" i="288" s="1"/>
  <c r="EN43" i="288" s="1"/>
  <c r="EN60" i="288"/>
  <c r="EN62" i="288" s="1"/>
  <c r="EN65" i="288" s="1"/>
  <c r="EN75" i="265"/>
  <c r="EO34" i="286"/>
  <c r="EO116" i="280"/>
  <c r="EO36" i="282"/>
  <c r="EO38" i="282" s="1"/>
  <c r="EO44" i="282" s="1"/>
  <c r="EO45" i="282" s="1"/>
  <c r="EO121" i="280"/>
  <c r="EO112" i="280"/>
  <c r="EO18" i="265" s="1"/>
  <c r="EN63" i="265"/>
  <c r="EO45" i="286"/>
  <c r="EN24" i="265"/>
  <c r="EN52" i="265"/>
  <c r="AQ51" i="277" l="1"/>
  <c r="EN53" i="265"/>
  <c r="EO19" i="265"/>
  <c r="EO50" i="282"/>
  <c r="EO51" i="282" s="1"/>
  <c r="EO76" i="282" s="1"/>
  <c r="EO47" i="282"/>
  <c r="EO48" i="282" s="1"/>
  <c r="EO52" i="286"/>
  <c r="AQ24" i="277"/>
  <c r="AQ25" i="277" s="1"/>
  <c r="EN25" i="265"/>
  <c r="EN65" i="265"/>
  <c r="EN67" i="265" s="1"/>
  <c r="EN81" i="265" s="1"/>
  <c r="AR63" i="277"/>
  <c r="AR65" i="277" s="1"/>
  <c r="AR67" i="277" s="1"/>
  <c r="AR81" i="277" s="1"/>
  <c r="AR75" i="277"/>
  <c r="AR76" i="277" s="1"/>
  <c r="AR82" i="277" s="1"/>
  <c r="EN76" i="265"/>
  <c r="EN82" i="265" s="1"/>
  <c r="EO56" i="286"/>
  <c r="EO93" i="280"/>
  <c r="EN83" i="265" l="1"/>
  <c r="EN84" i="265"/>
  <c r="AR84" i="277"/>
  <c r="AR83" i="277"/>
  <c r="EO53" i="282"/>
  <c r="EO55" i="282" s="1"/>
  <c r="EO57" i="282"/>
  <c r="EO67" i="282"/>
  <c r="EO11" i="282"/>
  <c r="EO12" i="282" s="1"/>
  <c r="EO58" i="282" l="1"/>
  <c r="EO59" i="282" s="1"/>
  <c r="EO62" i="282" s="1"/>
  <c r="EO63" i="282" s="1"/>
  <c r="EO77" i="282"/>
  <c r="EO78" i="282" s="1"/>
  <c r="EP75" i="282" s="1"/>
  <c r="EO13" i="282"/>
  <c r="EO21" i="265" s="1"/>
  <c r="EO87" i="282"/>
  <c r="EO88" i="282" l="1"/>
  <c r="EO89" i="282" s="1"/>
  <c r="EO66" i="282"/>
  <c r="EO64" i="282"/>
  <c r="EO32" i="265" s="1"/>
  <c r="EP54" i="282"/>
  <c r="EO22" i="265"/>
  <c r="EO73" i="265" l="1"/>
  <c r="EP86" i="282"/>
  <c r="EO33" i="265"/>
  <c r="EO53" i="286"/>
  <c r="EO54" i="286" s="1"/>
  <c r="EO60" i="286" s="1"/>
  <c r="EO35" i="286"/>
  <c r="EO11" i="280" l="1"/>
  <c r="EO13" i="280" s="1"/>
  <c r="EO74" i="288"/>
  <c r="EO37" i="265"/>
  <c r="EO42" i="265" s="1"/>
  <c r="EO94" i="280" l="1"/>
  <c r="EO95" i="280" s="1"/>
  <c r="EO100" i="280" l="1"/>
  <c r="EO101" i="280" s="1"/>
  <c r="EO97" i="280"/>
  <c r="EO98" i="280" s="1"/>
  <c r="EO115" i="280" l="1"/>
  <c r="EO117" i="280" s="1"/>
  <c r="EO126" i="280"/>
  <c r="EO141" i="280"/>
  <c r="EO44" i="265"/>
  <c r="EO122" i="280" l="1"/>
  <c r="EO123" i="280" s="1"/>
  <c r="EO142" i="280" s="1"/>
  <c r="EO127" i="280"/>
  <c r="EO128" i="280" s="1"/>
  <c r="EO131" i="280" s="1"/>
  <c r="EO133" i="280" s="1"/>
  <c r="EO118" i="280"/>
  <c r="EO45" i="265" s="1"/>
  <c r="EO143" i="280" l="1"/>
  <c r="EO144" i="280" s="1"/>
  <c r="EO134" i="280"/>
  <c r="EO46" i="265" s="1"/>
  <c r="EO47" i="265" s="1"/>
  <c r="EO50" i="265" s="1"/>
  <c r="EO46" i="286" l="1"/>
  <c r="EO57" i="286"/>
  <c r="EO58" i="286" s="1"/>
  <c r="EO61" i="286" s="1"/>
  <c r="EO62" i="286" s="1"/>
  <c r="EO72" i="265"/>
  <c r="EP140" i="280"/>
  <c r="EP110" i="280" l="1"/>
  <c r="EP111" i="280" s="1"/>
  <c r="EP132" i="280"/>
  <c r="EO36" i="286"/>
  <c r="EO37" i="286" s="1"/>
  <c r="EO14" i="288"/>
  <c r="EO16" i="288" s="1"/>
  <c r="EO19" i="288" s="1"/>
  <c r="EO30" i="288"/>
  <c r="EO32" i="288" s="1"/>
  <c r="EO63" i="286"/>
  <c r="EO47" i="286"/>
  <c r="EO48" i="286" s="1"/>
  <c r="EO63" i="265" l="1"/>
  <c r="EO65" i="265" s="1"/>
  <c r="EO67" i="265" s="1"/>
  <c r="EO81" i="265" s="1"/>
  <c r="EP45" i="286"/>
  <c r="EO24" i="265"/>
  <c r="EO52" i="265"/>
  <c r="EP116" i="280"/>
  <c r="EP121" i="280"/>
  <c r="EP112" i="280"/>
  <c r="EP18" i="265" s="1"/>
  <c r="EP36" i="282"/>
  <c r="EP38" i="282" s="1"/>
  <c r="EP44" i="282" s="1"/>
  <c r="EP45" i="282" s="1"/>
  <c r="EO60" i="288"/>
  <c r="EO62" i="288" s="1"/>
  <c r="EO65" i="288" s="1"/>
  <c r="EO39" i="288"/>
  <c r="EO40" i="288" s="1"/>
  <c r="EO43" i="288" s="1"/>
  <c r="EO75" i="265"/>
  <c r="EO76" i="265" s="1"/>
  <c r="EO82" i="265" s="1"/>
  <c r="EP34" i="286"/>
  <c r="EP52" i="286" l="1"/>
  <c r="EP47" i="282"/>
  <c r="EP48" i="282" s="1"/>
  <c r="EP50" i="282"/>
  <c r="EP51" i="282" s="1"/>
  <c r="EP76" i="282" s="1"/>
  <c r="EO53" i="265"/>
  <c r="EP56" i="286"/>
  <c r="EP93" i="280"/>
  <c r="EP19" i="265"/>
  <c r="EO25" i="265"/>
  <c r="EO84" i="265"/>
  <c r="EO83" i="265"/>
  <c r="EP67" i="282" l="1"/>
  <c r="EP11" i="282"/>
  <c r="EP12" i="282" s="1"/>
  <c r="EP57" i="282"/>
  <c r="EP53" i="282"/>
  <c r="EP55" i="282" s="1"/>
  <c r="EP58" i="282" l="1"/>
  <c r="EP59" i="282" s="1"/>
  <c r="EP62" i="282" s="1"/>
  <c r="EP63" i="282" s="1"/>
  <c r="EP77" i="282"/>
  <c r="EP78" i="282" s="1"/>
  <c r="EQ75" i="282" s="1"/>
  <c r="EP87" i="282"/>
  <c r="EP13" i="282"/>
  <c r="EP21" i="265" s="1"/>
  <c r="EQ54" i="282" l="1"/>
  <c r="EP22" i="265"/>
  <c r="EP66" i="282"/>
  <c r="EP64" i="282"/>
  <c r="EP32" i="265" s="1"/>
  <c r="EP88" i="282"/>
  <c r="EP89" i="282" s="1"/>
  <c r="EP73" i="265" l="1"/>
  <c r="EQ86" i="282"/>
  <c r="EP33" i="265"/>
  <c r="EP35" i="286"/>
  <c r="EP53" i="286"/>
  <c r="EP54" i="286" s="1"/>
  <c r="EP60" i="286" s="1"/>
  <c r="EP11" i="280" l="1"/>
  <c r="EP13" i="280" s="1"/>
  <c r="EP74" i="288"/>
  <c r="EP37" i="265"/>
  <c r="EP42" i="265" s="1"/>
  <c r="EP94" i="280" l="1"/>
  <c r="EP95" i="280" s="1"/>
  <c r="EP97" i="280" l="1"/>
  <c r="EP98" i="280" s="1"/>
  <c r="EP100" i="280"/>
  <c r="EP101" i="280" s="1"/>
  <c r="EP44" i="265" l="1"/>
  <c r="EP141" i="280"/>
  <c r="EP115" i="280"/>
  <c r="EP117" i="280" s="1"/>
  <c r="EP126" i="280"/>
  <c r="EP122" i="280" l="1"/>
  <c r="EP123" i="280" s="1"/>
  <c r="EP142" i="280" s="1"/>
  <c r="EP127" i="280"/>
  <c r="EP128" i="280" s="1"/>
  <c r="EP131" i="280" s="1"/>
  <c r="EP133" i="280" s="1"/>
  <c r="EP118" i="280"/>
  <c r="EP45" i="265" s="1"/>
  <c r="EP143" i="280" l="1"/>
  <c r="EP144" i="280" s="1"/>
  <c r="EP134" i="280"/>
  <c r="EP46" i="265" s="1"/>
  <c r="EP47" i="265" l="1"/>
  <c r="EP50" i="265" s="1"/>
  <c r="EP72" i="265"/>
  <c r="EQ140" i="280"/>
  <c r="EQ132" i="280" l="1"/>
  <c r="EQ110" i="280"/>
  <c r="EQ111" i="280" s="1"/>
  <c r="EP57" i="286"/>
  <c r="EP58" i="286" s="1"/>
  <c r="EP61" i="286" s="1"/>
  <c r="EP62" i="286" s="1"/>
  <c r="EP46" i="286"/>
  <c r="EP36" i="286" l="1"/>
  <c r="EP37" i="286" s="1"/>
  <c r="EP14" i="288"/>
  <c r="EP16" i="288" s="1"/>
  <c r="EP19" i="288" s="1"/>
  <c r="EP47" i="286"/>
  <c r="EP48" i="286" s="1"/>
  <c r="EP63" i="286"/>
  <c r="EP30" i="288"/>
  <c r="EP32" i="288" s="1"/>
  <c r="EQ36" i="282"/>
  <c r="EQ38" i="282" s="1"/>
  <c r="EQ44" i="282" s="1"/>
  <c r="EQ45" i="282" s="1"/>
  <c r="EQ112" i="280"/>
  <c r="EQ18" i="265" s="1"/>
  <c r="EQ116" i="280"/>
  <c r="EQ121" i="280"/>
  <c r="EQ19" i="265" l="1"/>
  <c r="EP63" i="265"/>
  <c r="EP65" i="265" s="1"/>
  <c r="EP67" i="265" s="1"/>
  <c r="EP81" i="265" s="1"/>
  <c r="EQ45" i="286"/>
  <c r="EP52" i="265"/>
  <c r="EP24" i="265"/>
  <c r="EQ50" i="282"/>
  <c r="EQ51" i="282" s="1"/>
  <c r="EQ76" i="282" s="1"/>
  <c r="EQ47" i="282"/>
  <c r="EQ48" i="282" s="1"/>
  <c r="EP60" i="288"/>
  <c r="EP62" i="288" s="1"/>
  <c r="EP65" i="288" s="1"/>
  <c r="EP39" i="288"/>
  <c r="EP40" i="288" s="1"/>
  <c r="EP43" i="288" s="1"/>
  <c r="EP75" i="265"/>
  <c r="EP76" i="265" s="1"/>
  <c r="EP82" i="265" s="1"/>
  <c r="EQ34" i="286"/>
  <c r="EQ52" i="286" l="1"/>
  <c r="EQ53" i="282"/>
  <c r="EQ55" i="282" s="1"/>
  <c r="EQ57" i="282"/>
  <c r="EP25" i="265"/>
  <c r="EQ56" i="286"/>
  <c r="EQ93" i="280"/>
  <c r="EP53" i="265"/>
  <c r="EP84" i="265"/>
  <c r="EP83" i="265"/>
  <c r="EQ67" i="282"/>
  <c r="EQ11" i="282"/>
  <c r="EQ12" i="282" s="1"/>
  <c r="EQ87" i="282" l="1"/>
  <c r="EQ13" i="282"/>
  <c r="EQ21" i="265" s="1"/>
  <c r="EQ58" i="282"/>
  <c r="EQ59" i="282" s="1"/>
  <c r="EQ62" i="282" s="1"/>
  <c r="EQ63" i="282" s="1"/>
  <c r="EQ77" i="282"/>
  <c r="EQ78" i="282" s="1"/>
  <c r="ER75" i="282" s="1"/>
  <c r="EQ22" i="265" l="1"/>
  <c r="ER54" i="282"/>
  <c r="EQ88" i="282"/>
  <c r="EQ89" i="282" s="1"/>
  <c r="EQ66" i="282"/>
  <c r="EQ64" i="282"/>
  <c r="EQ32" i="265" s="1"/>
  <c r="EQ73" i="265" l="1"/>
  <c r="ER86" i="282"/>
  <c r="EQ33" i="265"/>
  <c r="EQ53" i="286"/>
  <c r="EQ54" i="286" s="1"/>
  <c r="EQ60" i="286" s="1"/>
  <c r="EQ35" i="286"/>
  <c r="EQ11" i="280" l="1"/>
  <c r="EQ13" i="280" s="1"/>
  <c r="EQ74" i="288"/>
  <c r="EQ37" i="265"/>
  <c r="EQ42" i="265" s="1"/>
  <c r="EQ94" i="280" l="1"/>
  <c r="EQ95" i="280" s="1"/>
  <c r="EQ100" i="280" l="1"/>
  <c r="EQ101" i="280" s="1"/>
  <c r="EQ97" i="280"/>
  <c r="EQ98" i="280" s="1"/>
  <c r="EQ115" i="280" l="1"/>
  <c r="EQ117" i="280" s="1"/>
  <c r="EQ126" i="280"/>
  <c r="EQ44" i="265"/>
  <c r="EQ141" i="280"/>
  <c r="EQ122" i="280" l="1"/>
  <c r="EQ123" i="280" s="1"/>
  <c r="EQ142" i="280" s="1"/>
  <c r="EQ118" i="280"/>
  <c r="EQ45" i="265" s="1"/>
  <c r="EQ127" i="280"/>
  <c r="EQ128" i="280" s="1"/>
  <c r="EQ131" i="280" s="1"/>
  <c r="EQ133" i="280" s="1"/>
  <c r="EQ143" i="280" l="1"/>
  <c r="EQ134" i="280"/>
  <c r="EQ46" i="265" s="1"/>
  <c r="EQ47" i="265" s="1"/>
  <c r="EQ50" i="265" s="1"/>
  <c r="EQ144" i="280"/>
  <c r="EQ57" i="286" l="1"/>
  <c r="EQ58" i="286" s="1"/>
  <c r="EQ61" i="286" s="1"/>
  <c r="EQ62" i="286" s="1"/>
  <c r="EQ46" i="286"/>
  <c r="EQ72" i="265"/>
  <c r="ER140" i="280"/>
  <c r="ER132" i="280" l="1"/>
  <c r="ER110" i="280"/>
  <c r="ER111" i="280" s="1"/>
  <c r="EQ36" i="286"/>
  <c r="EQ37" i="286" s="1"/>
  <c r="EQ63" i="286"/>
  <c r="EQ47" i="286"/>
  <c r="EQ48" i="286" s="1"/>
  <c r="EQ14" i="288"/>
  <c r="EQ16" i="288" s="1"/>
  <c r="EQ19" i="288" s="1"/>
  <c r="EQ30" i="288"/>
  <c r="EQ32" i="288" s="1"/>
  <c r="EQ63" i="265" l="1"/>
  <c r="EQ65" i="265" s="1"/>
  <c r="EQ67" i="265" s="1"/>
  <c r="EQ81" i="265" s="1"/>
  <c r="ER45" i="286"/>
  <c r="EQ39" i="288"/>
  <c r="EQ40" i="288" s="1"/>
  <c r="EQ43" i="288" s="1"/>
  <c r="EQ60" i="288"/>
  <c r="EQ62" i="288" s="1"/>
  <c r="EQ65" i="288" s="1"/>
  <c r="EQ75" i="265"/>
  <c r="EQ76" i="265" s="1"/>
  <c r="EQ82" i="265" s="1"/>
  <c r="ER34" i="286"/>
  <c r="ER36" i="282"/>
  <c r="ER38" i="282" s="1"/>
  <c r="ER44" i="282" s="1"/>
  <c r="ER45" i="282" s="1"/>
  <c r="ER116" i="280"/>
  <c r="ER121" i="280"/>
  <c r="ER112" i="280"/>
  <c r="ER18" i="265" s="1"/>
  <c r="EQ24" i="265"/>
  <c r="EQ52" i="265"/>
  <c r="EQ53" i="265" l="1"/>
  <c r="ER19" i="265"/>
  <c r="AR18" i="277"/>
  <c r="AR19" i="277" s="1"/>
  <c r="ER52" i="286"/>
  <c r="ER93" i="280"/>
  <c r="ER56" i="286"/>
  <c r="EQ25" i="265"/>
  <c r="ER50" i="282"/>
  <c r="ER51" i="282" s="1"/>
  <c r="ER76" i="282" s="1"/>
  <c r="ER47" i="282"/>
  <c r="ER48" i="282" s="1"/>
  <c r="EQ83" i="265"/>
  <c r="EQ84" i="265"/>
  <c r="ER53" i="282" l="1"/>
  <c r="ER55" i="282" s="1"/>
  <c r="ER57" i="282"/>
  <c r="ER67" i="282"/>
  <c r="ER11" i="282"/>
  <c r="ER12" i="282" s="1"/>
  <c r="ER87" i="282" l="1"/>
  <c r="ER13" i="282"/>
  <c r="ER21" i="265" s="1"/>
  <c r="ER58" i="282"/>
  <c r="ER59" i="282" s="1"/>
  <c r="ER62" i="282" s="1"/>
  <c r="ER63" i="282" s="1"/>
  <c r="ER77" i="282"/>
  <c r="ER78" i="282" s="1"/>
  <c r="ES75" i="282" s="1"/>
  <c r="AR21" i="277" l="1"/>
  <c r="AR22" i="277" s="1"/>
  <c r="ER22" i="265"/>
  <c r="ES54" i="282"/>
  <c r="ER66" i="282"/>
  <c r="ER88" i="282"/>
  <c r="ER89" i="282" s="1"/>
  <c r="ER64" i="282"/>
  <c r="ER32" i="265" s="1"/>
  <c r="ER73" i="265" l="1"/>
  <c r="AS73" i="277" s="1"/>
  <c r="ES86" i="282"/>
  <c r="ER33" i="265"/>
  <c r="AR32" i="277"/>
  <c r="AR33" i="277" s="1"/>
  <c r="AR37" i="277" s="1"/>
  <c r="AR41" i="277" s="1"/>
  <c r="ER35" i="286"/>
  <c r="ER53" i="286"/>
  <c r="ER54" i="286" s="1"/>
  <c r="ER60" i="286" s="1"/>
  <c r="ER11" i="280" l="1"/>
  <c r="ER13" i="280" s="1"/>
  <c r="ER74" i="288"/>
  <c r="ER37" i="265"/>
  <c r="ER42" i="265" s="1"/>
  <c r="ER94" i="280" l="1"/>
  <c r="ER95" i="280" s="1"/>
  <c r="ER97" i="280" l="1"/>
  <c r="ER98" i="280" s="1"/>
  <c r="ER100" i="280"/>
  <c r="ER101" i="280" s="1"/>
  <c r="ER141" i="280" l="1"/>
  <c r="ER44" i="265"/>
  <c r="ER126" i="280"/>
  <c r="ER115" i="280"/>
  <c r="ER117" i="280" s="1"/>
  <c r="ER122" i="280" l="1"/>
  <c r="ER123" i="280" s="1"/>
  <c r="ER142" i="280" s="1"/>
  <c r="ER127" i="280"/>
  <c r="ER128" i="280" s="1"/>
  <c r="ER131" i="280" s="1"/>
  <c r="ER133" i="280" s="1"/>
  <c r="ER118" i="280"/>
  <c r="ER45" i="265" s="1"/>
  <c r="AR43" i="277"/>
  <c r="ER134" i="280" l="1"/>
  <c r="ER46" i="265" s="1"/>
  <c r="ER47" i="265" s="1"/>
  <c r="ER50" i="265" s="1"/>
  <c r="ER143" i="280"/>
  <c r="ER144" i="280" s="1"/>
  <c r="ER72" i="265" l="1"/>
  <c r="ES140" i="280"/>
  <c r="ER57" i="286"/>
  <c r="ER58" i="286" s="1"/>
  <c r="ER61" i="286" s="1"/>
  <c r="ER62" i="286" s="1"/>
  <c r="ER46" i="286"/>
  <c r="ER47" i="286" l="1"/>
  <c r="ER48" i="286" s="1"/>
  <c r="ER36" i="286"/>
  <c r="ER37" i="286" s="1"/>
  <c r="ER14" i="288"/>
  <c r="ER16" i="288" s="1"/>
  <c r="ER19" i="288" s="1"/>
  <c r="ER30" i="288"/>
  <c r="ER32" i="288" s="1"/>
  <c r="ER63" i="286"/>
  <c r="ES132" i="280"/>
  <c r="ES110" i="280"/>
  <c r="ES111" i="280" s="1"/>
  <c r="AS72" i="277"/>
  <c r="ER39" i="288" l="1"/>
  <c r="ER40" i="288" s="1"/>
  <c r="ER43" i="288" s="1"/>
  <c r="ER60" i="288"/>
  <c r="ER62" i="288" s="1"/>
  <c r="ER65" i="288" s="1"/>
  <c r="ER75" i="265"/>
  <c r="ES34" i="286"/>
  <c r="ER63" i="265"/>
  <c r="ES45" i="286"/>
  <c r="ES36" i="282"/>
  <c r="ES38" i="282" s="1"/>
  <c r="ES44" i="282" s="1"/>
  <c r="ES45" i="282" s="1"/>
  <c r="ES116" i="280"/>
  <c r="ES121" i="280"/>
  <c r="ES112" i="280"/>
  <c r="ES18" i="265" s="1"/>
  <c r="ER24" i="265"/>
  <c r="ER52" i="265"/>
  <c r="AR51" i="277" l="1"/>
  <c r="ER53" i="265"/>
  <c r="AR24" i="277"/>
  <c r="AR25" i="277" s="1"/>
  <c r="ER25" i="265"/>
  <c r="ES50" i="282"/>
  <c r="ES51" i="282" s="1"/>
  <c r="ES76" i="282" s="1"/>
  <c r="ES47" i="282"/>
  <c r="ES48" i="282" s="1"/>
  <c r="AS63" i="277"/>
  <c r="AS65" i="277" s="1"/>
  <c r="AS67" i="277" s="1"/>
  <c r="AS81" i="277" s="1"/>
  <c r="ER65" i="265"/>
  <c r="ER67" i="265" s="1"/>
  <c r="ER81" i="265" s="1"/>
  <c r="AS75" i="277"/>
  <c r="AS76" i="277" s="1"/>
  <c r="AS82" i="277" s="1"/>
  <c r="ER76" i="265"/>
  <c r="ER82" i="265" s="1"/>
  <c r="ES19" i="265"/>
  <c r="ES56" i="286"/>
  <c r="ES93" i="280"/>
  <c r="ES52" i="286"/>
  <c r="AS84" i="277" l="1"/>
  <c r="AS83" i="277"/>
  <c r="ES67" i="282"/>
  <c r="ES11" i="282"/>
  <c r="ES12" i="282" s="1"/>
  <c r="ER84" i="265"/>
  <c r="ER83" i="265"/>
  <c r="ES53" i="282"/>
  <c r="ES55" i="282" s="1"/>
  <c r="ES57" i="282"/>
  <c r="ES77" i="282" l="1"/>
  <c r="ES78" i="282" s="1"/>
  <c r="ET75" i="282" s="1"/>
  <c r="ES58" i="282"/>
  <c r="ES59" i="282" s="1"/>
  <c r="ES62" i="282" s="1"/>
  <c r="ES63" i="282" s="1"/>
  <c r="ES87" i="282"/>
  <c r="ES13" i="282"/>
  <c r="ES21" i="265" s="1"/>
  <c r="ES22" i="265" l="1"/>
  <c r="ET54" i="282"/>
  <c r="ES88" i="282"/>
  <c r="ES89" i="282" s="1"/>
  <c r="ES66" i="282"/>
  <c r="ES64" i="282"/>
  <c r="ES32" i="265" s="1"/>
  <c r="ES73" i="265" l="1"/>
  <c r="ET86" i="282"/>
  <c r="ES33" i="265"/>
  <c r="ES35" i="286"/>
  <c r="ES53" i="286"/>
  <c r="ES54" i="286" s="1"/>
  <c r="ES60" i="286" s="1"/>
  <c r="ES11" i="280" l="1"/>
  <c r="ES13" i="280" s="1"/>
  <c r="ES74" i="288"/>
  <c r="ES37" i="265"/>
  <c r="ES42" i="265" s="1"/>
  <c r="ES94" i="280" l="1"/>
  <c r="ES95" i="280" s="1"/>
  <c r="ES100" i="280" l="1"/>
  <c r="ES101" i="280" s="1"/>
  <c r="ES97" i="280"/>
  <c r="ES98" i="280" s="1"/>
  <c r="ES115" i="280" l="1"/>
  <c r="ES117" i="280" s="1"/>
  <c r="ES126" i="280"/>
  <c r="ES44" i="265"/>
  <c r="ES141" i="280"/>
  <c r="ES127" i="280" l="1"/>
  <c r="ES128" i="280" s="1"/>
  <c r="ES131" i="280" s="1"/>
  <c r="ES133" i="280" s="1"/>
  <c r="ES122" i="280"/>
  <c r="ES123" i="280" s="1"/>
  <c r="ES142" i="280" s="1"/>
  <c r="ES118" i="280"/>
  <c r="ES45" i="265" s="1"/>
  <c r="ES143" i="280" l="1"/>
  <c r="ES144" i="280" s="1"/>
  <c r="ES134" i="280"/>
  <c r="ES46" i="265" s="1"/>
  <c r="ES47" i="265" s="1"/>
  <c r="ES50" i="265" s="1"/>
  <c r="ES57" i="286" l="1"/>
  <c r="ES58" i="286" s="1"/>
  <c r="ES61" i="286" s="1"/>
  <c r="ES62" i="286" s="1"/>
  <c r="ES46" i="286"/>
  <c r="ES72" i="265"/>
  <c r="ET140" i="280"/>
  <c r="ET110" i="280" l="1"/>
  <c r="ET111" i="280" s="1"/>
  <c r="ET132" i="280"/>
  <c r="ES36" i="286"/>
  <c r="ES37" i="286" s="1"/>
  <c r="ES47" i="286"/>
  <c r="ES48" i="286" s="1"/>
  <c r="ES14" i="288"/>
  <c r="ES16" i="288" s="1"/>
  <c r="ES19" i="288" s="1"/>
  <c r="ES63" i="286"/>
  <c r="ES30" i="288"/>
  <c r="ES32" i="288" s="1"/>
  <c r="ES63" i="265" l="1"/>
  <c r="ES65" i="265" s="1"/>
  <c r="ES67" i="265" s="1"/>
  <c r="ES81" i="265" s="1"/>
  <c r="ET45" i="286"/>
  <c r="ES39" i="288"/>
  <c r="ES40" i="288" s="1"/>
  <c r="ES43" i="288" s="1"/>
  <c r="ES60" i="288"/>
  <c r="ES62" i="288" s="1"/>
  <c r="ES65" i="288" s="1"/>
  <c r="ES75" i="265"/>
  <c r="ES76" i="265" s="1"/>
  <c r="ES82" i="265" s="1"/>
  <c r="ET34" i="286"/>
  <c r="ES52" i="265"/>
  <c r="ES24" i="265"/>
  <c r="ET36" i="282"/>
  <c r="ET38" i="282" s="1"/>
  <c r="ET44" i="282" s="1"/>
  <c r="ET45" i="282" s="1"/>
  <c r="ET121" i="280"/>
  <c r="ET116" i="280"/>
  <c r="ET112" i="280"/>
  <c r="ET18" i="265" s="1"/>
  <c r="ET50" i="282" l="1"/>
  <c r="ET51" i="282" s="1"/>
  <c r="ET76" i="282" s="1"/>
  <c r="ET47" i="282"/>
  <c r="ET48" i="282" s="1"/>
  <c r="ET19" i="265"/>
  <c r="ES25" i="265"/>
  <c r="ET52" i="286"/>
  <c r="ET93" i="280"/>
  <c r="ET56" i="286"/>
  <c r="ES53" i="265"/>
  <c r="ES84" i="265"/>
  <c r="ES83" i="265"/>
  <c r="ET57" i="282" l="1"/>
  <c r="ET53" i="282"/>
  <c r="ET55" i="282" s="1"/>
  <c r="ET67" i="282"/>
  <c r="ET11" i="282"/>
  <c r="ET12" i="282" s="1"/>
  <c r="ET13" i="282" l="1"/>
  <c r="ET21" i="265" s="1"/>
  <c r="ET87" i="282"/>
  <c r="ET58" i="282"/>
  <c r="ET59" i="282" s="1"/>
  <c r="ET62" i="282" s="1"/>
  <c r="ET63" i="282" s="1"/>
  <c r="ET77" i="282"/>
  <c r="ET78" i="282" s="1"/>
  <c r="EU75" i="282" s="1"/>
  <c r="ET66" i="282" l="1"/>
  <c r="ET64" i="282"/>
  <c r="ET32" i="265" s="1"/>
  <c r="ET88" i="282"/>
  <c r="ET89" i="282" s="1"/>
  <c r="EU54" i="282"/>
  <c r="ET22" i="265"/>
  <c r="EU86" i="282" l="1"/>
  <c r="ET73" i="265"/>
  <c r="ET35" i="286"/>
  <c r="ET53" i="286"/>
  <c r="ET54" i="286" s="1"/>
  <c r="ET60" i="286" s="1"/>
  <c r="ET33" i="265"/>
  <c r="ET11" i="280" l="1"/>
  <c r="ET13" i="280" s="1"/>
  <c r="ET74" i="288"/>
  <c r="ET37" i="265"/>
  <c r="ET42" i="265" s="1"/>
  <c r="ET94" i="280" l="1"/>
  <c r="ET95" i="280" s="1"/>
  <c r="ET97" i="280" l="1"/>
  <c r="ET98" i="280" s="1"/>
  <c r="ET100" i="280"/>
  <c r="ET101" i="280" s="1"/>
  <c r="ET44" i="265" l="1"/>
  <c r="ET141" i="280"/>
  <c r="ET126" i="280"/>
  <c r="ET115" i="280"/>
  <c r="ET117" i="280" s="1"/>
  <c r="ET127" i="280" l="1"/>
  <c r="ET128" i="280" s="1"/>
  <c r="ET131" i="280" s="1"/>
  <c r="ET133" i="280" s="1"/>
  <c r="ET122" i="280"/>
  <c r="ET123" i="280" s="1"/>
  <c r="ET142" i="280" s="1"/>
  <c r="ET118" i="280"/>
  <c r="ET45" i="265" s="1"/>
  <c r="ET134" i="280" l="1"/>
  <c r="ET46" i="265" s="1"/>
  <c r="ET143" i="280"/>
  <c r="ET144" i="280" s="1"/>
  <c r="ET72" i="265" l="1"/>
  <c r="EU140" i="280"/>
  <c r="ET47" i="265"/>
  <c r="ET50" i="265" s="1"/>
  <c r="ET46" i="286" l="1"/>
  <c r="ET57" i="286"/>
  <c r="ET58" i="286" s="1"/>
  <c r="ET61" i="286" s="1"/>
  <c r="ET62" i="286" s="1"/>
  <c r="EU132" i="280"/>
  <c r="EU110" i="280"/>
  <c r="EU111" i="280" s="1"/>
  <c r="ET47" i="286" l="1"/>
  <c r="ET48" i="286" s="1"/>
  <c r="ET14" i="288"/>
  <c r="ET16" i="288" s="1"/>
  <c r="ET19" i="288" s="1"/>
  <c r="ET63" i="286"/>
  <c r="ET36" i="286"/>
  <c r="ET37" i="286" s="1"/>
  <c r="ET30" i="288"/>
  <c r="ET32" i="288" s="1"/>
  <c r="EU116" i="280"/>
  <c r="EU112" i="280"/>
  <c r="EU18" i="265" s="1"/>
  <c r="EU36" i="282"/>
  <c r="EU38" i="282" s="1"/>
  <c r="EU44" i="282" s="1"/>
  <c r="EU45" i="282" s="1"/>
  <c r="EU121" i="280"/>
  <c r="EU50" i="282" l="1"/>
  <c r="EU51" i="282" s="1"/>
  <c r="EU76" i="282" s="1"/>
  <c r="EU47" i="282"/>
  <c r="EU48" i="282" s="1"/>
  <c r="ET75" i="265"/>
  <c r="ET76" i="265" s="1"/>
  <c r="ET82" i="265" s="1"/>
  <c r="EU34" i="286"/>
  <c r="ET63" i="265"/>
  <c r="ET65" i="265" s="1"/>
  <c r="ET67" i="265" s="1"/>
  <c r="ET81" i="265" s="1"/>
  <c r="EU45" i="286"/>
  <c r="EU19" i="265"/>
  <c r="ET60" i="288"/>
  <c r="ET62" i="288" s="1"/>
  <c r="ET65" i="288" s="1"/>
  <c r="ET39" i="288"/>
  <c r="ET40" i="288" s="1"/>
  <c r="ET43" i="288" s="1"/>
  <c r="ET52" i="265"/>
  <c r="ET24" i="265"/>
  <c r="ET53" i="265" l="1"/>
  <c r="EU67" i="282"/>
  <c r="EU11" i="282"/>
  <c r="EU12" i="282" s="1"/>
  <c r="EU93" i="280"/>
  <c r="EU56" i="286"/>
  <c r="EU52" i="286"/>
  <c r="EU53" i="282"/>
  <c r="EU55" i="282" s="1"/>
  <c r="EU57" i="282"/>
  <c r="ET25" i="265"/>
  <c r="ET84" i="265"/>
  <c r="ET83" i="265"/>
  <c r="EU77" i="282" l="1"/>
  <c r="EU78" i="282" s="1"/>
  <c r="EV75" i="282" s="1"/>
  <c r="EU58" i="282"/>
  <c r="EU59" i="282" s="1"/>
  <c r="EU62" i="282" s="1"/>
  <c r="EU63" i="282" s="1"/>
  <c r="EU87" i="282"/>
  <c r="EU13" i="282"/>
  <c r="EU21" i="265" s="1"/>
  <c r="EU22" i="265" l="1"/>
  <c r="EU88" i="282"/>
  <c r="EU89" i="282" s="1"/>
  <c r="EU66" i="282"/>
  <c r="EU64" i="282"/>
  <c r="EU32" i="265" s="1"/>
  <c r="EV54" i="282"/>
  <c r="EU73" i="265" l="1"/>
  <c r="EV86" i="282"/>
  <c r="EU33" i="265"/>
  <c r="EU53" i="286"/>
  <c r="EU54" i="286" s="1"/>
  <c r="EU60" i="286" s="1"/>
  <c r="EU35" i="286"/>
  <c r="EU11" i="280" l="1"/>
  <c r="EU13" i="280" s="1"/>
  <c r="EU74" i="288"/>
  <c r="EU37" i="265"/>
  <c r="EU42" i="265" s="1"/>
  <c r="EU94" i="280" l="1"/>
  <c r="EU95" i="280" s="1"/>
  <c r="EU100" i="280" l="1"/>
  <c r="EU101" i="280" s="1"/>
  <c r="EU97" i="280"/>
  <c r="EU98" i="280" s="1"/>
  <c r="EU115" i="280" l="1"/>
  <c r="EU117" i="280" s="1"/>
  <c r="EU126" i="280"/>
  <c r="EU141" i="280"/>
  <c r="EU44" i="265"/>
  <c r="EU127" i="280" l="1"/>
  <c r="EU128" i="280" s="1"/>
  <c r="EU131" i="280" s="1"/>
  <c r="EU133" i="280" s="1"/>
  <c r="EU118" i="280"/>
  <c r="EU45" i="265" s="1"/>
  <c r="EU122" i="280"/>
  <c r="EU123" i="280" s="1"/>
  <c r="EU142" i="280" s="1"/>
  <c r="EU134" i="280" l="1"/>
  <c r="EU46" i="265" s="1"/>
  <c r="EU47" i="265" s="1"/>
  <c r="EU50" i="265" s="1"/>
  <c r="EU143" i="280"/>
  <c r="EU144" i="280" s="1"/>
  <c r="EU72" i="265" l="1"/>
  <c r="EV140" i="280"/>
  <c r="EU46" i="286"/>
  <c r="EU57" i="286"/>
  <c r="EU58" i="286" s="1"/>
  <c r="EU61" i="286" s="1"/>
  <c r="EU62" i="286" s="1"/>
  <c r="EU47" i="286" l="1"/>
  <c r="EU48" i="286" s="1"/>
  <c r="EU63" i="286"/>
  <c r="EU36" i="286"/>
  <c r="EU37" i="286" s="1"/>
  <c r="EU14" i="288"/>
  <c r="EU16" i="288" s="1"/>
  <c r="EU19" i="288" s="1"/>
  <c r="EU30" i="288"/>
  <c r="EU32" i="288" s="1"/>
  <c r="EV132" i="280"/>
  <c r="EV110" i="280"/>
  <c r="EV111" i="280" s="1"/>
  <c r="EU63" i="265" l="1"/>
  <c r="EU65" i="265" s="1"/>
  <c r="EU67" i="265" s="1"/>
  <c r="EU81" i="265" s="1"/>
  <c r="EV45" i="286"/>
  <c r="EU52" i="265"/>
  <c r="EU24" i="265"/>
  <c r="EV116" i="280"/>
  <c r="EV112" i="280"/>
  <c r="EV18" i="265" s="1"/>
  <c r="EV36" i="282"/>
  <c r="EV38" i="282" s="1"/>
  <c r="EV44" i="282" s="1"/>
  <c r="EV45" i="282" s="1"/>
  <c r="EV121" i="280"/>
  <c r="EU39" i="288"/>
  <c r="EU40" i="288" s="1"/>
  <c r="EU43" i="288" s="1"/>
  <c r="EU60" i="288"/>
  <c r="EU62" i="288" s="1"/>
  <c r="EU65" i="288" s="1"/>
  <c r="EU75" i="265"/>
  <c r="EU76" i="265" s="1"/>
  <c r="EU82" i="265" s="1"/>
  <c r="EV34" i="286"/>
  <c r="EV52" i="286" l="1"/>
  <c r="EV19" i="265"/>
  <c r="AS18" i="277"/>
  <c r="AS19" i="277" s="1"/>
  <c r="EU25" i="265"/>
  <c r="EV93" i="280"/>
  <c r="EV56" i="286"/>
  <c r="EV50" i="282"/>
  <c r="EV51" i="282" s="1"/>
  <c r="EV76" i="282" s="1"/>
  <c r="EV47" i="282"/>
  <c r="EV48" i="282" s="1"/>
  <c r="EU53" i="265"/>
  <c r="EU84" i="265"/>
  <c r="EU83" i="265"/>
  <c r="EV53" i="282" l="1"/>
  <c r="EV55" i="282" s="1"/>
  <c r="EV57" i="282"/>
  <c r="EV11" i="282"/>
  <c r="EV12" i="282" s="1"/>
  <c r="EV67" i="282"/>
  <c r="EV87" i="282" l="1"/>
  <c r="EV13" i="282"/>
  <c r="EV21" i="265" s="1"/>
  <c r="EV77" i="282"/>
  <c r="EV78" i="282" s="1"/>
  <c r="EW75" i="282" s="1"/>
  <c r="EV58" i="282"/>
  <c r="EV59" i="282" s="1"/>
  <c r="EV62" i="282" s="1"/>
  <c r="EV63" i="282" s="1"/>
  <c r="EV88" i="282" l="1"/>
  <c r="EV66" i="282"/>
  <c r="EV64" i="282"/>
  <c r="EV32" i="265" s="1"/>
  <c r="EW54" i="282"/>
  <c r="AS21" i="277"/>
  <c r="AS22" i="277" s="1"/>
  <c r="EV22" i="265"/>
  <c r="EV89" i="282"/>
  <c r="EW86" i="282" l="1"/>
  <c r="EV73" i="265"/>
  <c r="AT73" i="277" s="1"/>
  <c r="EV35" i="286"/>
  <c r="EV53" i="286"/>
  <c r="EV54" i="286" s="1"/>
  <c r="EV60" i="286" s="1"/>
  <c r="EV33" i="265"/>
  <c r="AS32" i="277"/>
  <c r="AS33" i="277" s="1"/>
  <c r="AS37" i="277" s="1"/>
  <c r="AS41" i="277" s="1"/>
  <c r="EV11" i="280" l="1"/>
  <c r="EV13" i="280" s="1"/>
  <c r="EV37" i="265"/>
  <c r="EV42" i="265" s="1"/>
  <c r="EV74" i="288"/>
  <c r="EV94" i="280" l="1"/>
  <c r="EV95" i="280" s="1"/>
  <c r="EV97" i="280" l="1"/>
  <c r="EV98" i="280" s="1"/>
  <c r="EV100" i="280"/>
  <c r="EV101" i="280" s="1"/>
  <c r="EV141" i="280" l="1"/>
  <c r="EV44" i="265"/>
  <c r="EV115" i="280"/>
  <c r="EV117" i="280" s="1"/>
  <c r="EV126" i="280"/>
  <c r="EV122" i="280" l="1"/>
  <c r="EV123" i="280" s="1"/>
  <c r="EV142" i="280" s="1"/>
  <c r="EV127" i="280"/>
  <c r="EV118" i="280"/>
  <c r="EV45" i="265" s="1"/>
  <c r="EV128" i="280"/>
  <c r="EV131" i="280" s="1"/>
  <c r="EV133" i="280" s="1"/>
  <c r="AS43" i="277"/>
  <c r="EV143" i="280" l="1"/>
  <c r="EV144" i="280" s="1"/>
  <c r="EV134" i="280"/>
  <c r="EV46" i="265" s="1"/>
  <c r="EV47" i="265" s="1"/>
  <c r="EV50" i="265" s="1"/>
  <c r="EV46" i="286" l="1"/>
  <c r="EV57" i="286"/>
  <c r="EV58" i="286" s="1"/>
  <c r="EV61" i="286" s="1"/>
  <c r="EV62" i="286" s="1"/>
  <c r="EV72" i="265"/>
  <c r="EW140" i="280"/>
  <c r="EV14" i="288" l="1"/>
  <c r="EV16" i="288" s="1"/>
  <c r="EV19" i="288" s="1"/>
  <c r="EV63" i="286"/>
  <c r="EV36" i="286"/>
  <c r="EV37" i="286" s="1"/>
  <c r="EV47" i="286"/>
  <c r="EV48" i="286" s="1"/>
  <c r="EV30" i="288"/>
  <c r="EV32" i="288" s="1"/>
  <c r="AT72" i="277"/>
  <c r="EW132" i="280"/>
  <c r="EW110" i="280"/>
  <c r="EW111" i="280" s="1"/>
  <c r="EV24" i="265" l="1"/>
  <c r="EV52" i="265"/>
  <c r="EV63" i="265"/>
  <c r="EW45" i="286"/>
  <c r="EW36" i="282"/>
  <c r="EW38" i="282" s="1"/>
  <c r="EW44" i="282" s="1"/>
  <c r="EW45" i="282" s="1"/>
  <c r="EW116" i="280"/>
  <c r="EW121" i="280"/>
  <c r="EW112" i="280"/>
  <c r="EW18" i="265" s="1"/>
  <c r="EV39" i="288"/>
  <c r="EV40" i="288" s="1"/>
  <c r="EV43" i="288" s="1"/>
  <c r="EV60" i="288"/>
  <c r="EV62" i="288" s="1"/>
  <c r="EV65" i="288" s="1"/>
  <c r="EV75" i="265"/>
  <c r="EW34" i="286"/>
  <c r="EW52" i="286" l="1"/>
  <c r="AT75" i="277"/>
  <c r="AT76" i="277" s="1"/>
  <c r="AT82" i="277" s="1"/>
  <c r="EV76" i="265"/>
  <c r="EV82" i="265" s="1"/>
  <c r="EW50" i="282"/>
  <c r="EW51" i="282" s="1"/>
  <c r="EW76" i="282" s="1"/>
  <c r="EW47" i="282"/>
  <c r="EW48" i="282" s="1"/>
  <c r="AT63" i="277"/>
  <c r="AT65" i="277" s="1"/>
  <c r="AT67" i="277" s="1"/>
  <c r="AT81" i="277" s="1"/>
  <c r="EV65" i="265"/>
  <c r="EV67" i="265" s="1"/>
  <c r="EV81" i="265" s="1"/>
  <c r="AS24" i="277"/>
  <c r="AS25" i="277" s="1"/>
  <c r="EV25" i="265"/>
  <c r="EW19" i="265"/>
  <c r="EW56" i="286"/>
  <c r="EW93" i="280"/>
  <c r="AS51" i="277"/>
  <c r="EV53" i="265"/>
  <c r="AT83" i="277" l="1"/>
  <c r="AT84" i="277"/>
  <c r="EW67" i="282"/>
  <c r="EW11" i="282"/>
  <c r="EW12" i="282" s="1"/>
  <c r="EV83" i="265"/>
  <c r="EV84" i="265"/>
  <c r="EW53" i="282"/>
  <c r="EW55" i="282" s="1"/>
  <c r="EW57" i="282"/>
  <c r="EW77" i="282" l="1"/>
  <c r="EW78" i="282" s="1"/>
  <c r="EX75" i="282" s="1"/>
  <c r="EW58" i="282"/>
  <c r="EW59" i="282" s="1"/>
  <c r="EW62" i="282" s="1"/>
  <c r="EW63" i="282" s="1"/>
  <c r="EW13" i="282"/>
  <c r="EW21" i="265" s="1"/>
  <c r="EW87" i="282"/>
  <c r="EW88" i="282" l="1"/>
  <c r="EW89" i="282" s="1"/>
  <c r="EW66" i="282"/>
  <c r="EW64" i="282"/>
  <c r="EW32" i="265" s="1"/>
  <c r="EW22" i="265"/>
  <c r="EX54" i="282"/>
  <c r="EW73" i="265" l="1"/>
  <c r="EX86" i="282"/>
  <c r="EW53" i="286"/>
  <c r="EW54" i="286" s="1"/>
  <c r="EW60" i="286" s="1"/>
  <c r="EW35" i="286"/>
  <c r="EW33" i="265"/>
  <c r="EW11" i="280" l="1"/>
  <c r="EW13" i="280" s="1"/>
  <c r="EW74" i="288"/>
  <c r="EW37" i="265"/>
  <c r="EW42" i="265" s="1"/>
  <c r="EW94" i="280" l="1"/>
  <c r="EW95" i="280" s="1"/>
  <c r="EW100" i="280" l="1"/>
  <c r="EW101" i="280" s="1"/>
  <c r="EW97" i="280"/>
  <c r="EW98" i="280" s="1"/>
  <c r="EW115" i="280" l="1"/>
  <c r="EW117" i="280" s="1"/>
  <c r="EW126" i="280"/>
  <c r="EW141" i="280"/>
  <c r="EW44" i="265"/>
  <c r="EW127" i="280" l="1"/>
  <c r="EW128" i="280" s="1"/>
  <c r="EW131" i="280" s="1"/>
  <c r="EW133" i="280" s="1"/>
  <c r="EW122" i="280"/>
  <c r="EW123" i="280" s="1"/>
  <c r="EW142" i="280" s="1"/>
  <c r="EW118" i="280"/>
  <c r="EW45" i="265" s="1"/>
  <c r="EW143" i="280" l="1"/>
  <c r="EW144" i="280" s="1"/>
  <c r="EW134" i="280"/>
  <c r="EW46" i="265" s="1"/>
  <c r="EW47" i="265" s="1"/>
  <c r="EW50" i="265" s="1"/>
  <c r="EW46" i="286" l="1"/>
  <c r="EW57" i="286"/>
  <c r="EW58" i="286" s="1"/>
  <c r="EW61" i="286" s="1"/>
  <c r="EW62" i="286" s="1"/>
  <c r="EW72" i="265"/>
  <c r="EX140" i="280"/>
  <c r="EX132" i="280" l="1"/>
  <c r="EX110" i="280"/>
  <c r="EX111" i="280" s="1"/>
  <c r="EW47" i="286"/>
  <c r="EW48" i="286" s="1"/>
  <c r="EW14" i="288"/>
  <c r="EW16" i="288" s="1"/>
  <c r="EW19" i="288" s="1"/>
  <c r="EW36" i="286"/>
  <c r="EW37" i="286" s="1"/>
  <c r="EW30" i="288"/>
  <c r="EW32" i="288" s="1"/>
  <c r="EW63" i="286"/>
  <c r="EW63" i="265" l="1"/>
  <c r="EW65" i="265" s="1"/>
  <c r="EW67" i="265" s="1"/>
  <c r="EW81" i="265" s="1"/>
  <c r="EX45" i="286"/>
  <c r="EW39" i="288"/>
  <c r="EW40" i="288" s="1"/>
  <c r="EW43" i="288" s="1"/>
  <c r="EW60" i="288"/>
  <c r="EW62" i="288" s="1"/>
  <c r="EW65" i="288" s="1"/>
  <c r="EX116" i="280"/>
  <c r="EX36" i="282"/>
  <c r="EX38" i="282" s="1"/>
  <c r="EX44" i="282" s="1"/>
  <c r="EX45" i="282" s="1"/>
  <c r="EX112" i="280"/>
  <c r="EX18" i="265" s="1"/>
  <c r="EX121" i="280"/>
  <c r="EW52" i="265"/>
  <c r="EW24" i="265"/>
  <c r="EW75" i="265"/>
  <c r="EW76" i="265" s="1"/>
  <c r="EW82" i="265" s="1"/>
  <c r="EX34" i="286"/>
  <c r="EX19" i="265" l="1"/>
  <c r="EX52" i="286"/>
  <c r="EW25" i="265"/>
  <c r="EX50" i="282"/>
  <c r="EX51" i="282" s="1"/>
  <c r="EX76" i="282" s="1"/>
  <c r="EX47" i="282"/>
  <c r="EX48" i="282" s="1"/>
  <c r="EX93" i="280"/>
  <c r="EX56" i="286"/>
  <c r="EW53" i="265"/>
  <c r="EW84" i="265"/>
  <c r="EW83" i="265"/>
  <c r="EX57" i="282" l="1"/>
  <c r="EX53" i="282"/>
  <c r="EX55" i="282" s="1"/>
  <c r="EX67" i="282"/>
  <c r="EX11" i="282"/>
  <c r="EX12" i="282" s="1"/>
  <c r="EX13" i="282" l="1"/>
  <c r="EX21" i="265" s="1"/>
  <c r="EX87" i="282"/>
  <c r="EX77" i="282"/>
  <c r="EX78" i="282" s="1"/>
  <c r="EY75" i="282" s="1"/>
  <c r="EX58" i="282"/>
  <c r="EX59" i="282" s="1"/>
  <c r="EX62" i="282" s="1"/>
  <c r="EX63" i="282" s="1"/>
  <c r="EX88" i="282" l="1"/>
  <c r="EX89" i="282" s="1"/>
  <c r="EX66" i="282"/>
  <c r="EX64" i="282"/>
  <c r="EX32" i="265" s="1"/>
  <c r="EX22" i="265"/>
  <c r="EY54" i="282"/>
  <c r="EY86" i="282" l="1"/>
  <c r="EX73" i="265"/>
  <c r="EX35" i="286"/>
  <c r="EX53" i="286"/>
  <c r="EX54" i="286" s="1"/>
  <c r="EX60" i="286" s="1"/>
  <c r="EX33" i="265"/>
  <c r="EX11" i="280" l="1"/>
  <c r="EX13" i="280" s="1"/>
  <c r="EX37" i="265"/>
  <c r="EX42" i="265" s="1"/>
  <c r="EX74" i="288"/>
  <c r="EX94" i="280" l="1"/>
  <c r="EX95" i="280" s="1"/>
  <c r="EX100" i="280" l="1"/>
  <c r="EX101" i="280" s="1"/>
  <c r="EX97" i="280"/>
  <c r="EX98" i="280" s="1"/>
  <c r="EX115" i="280" l="1"/>
  <c r="EX117" i="280" s="1"/>
  <c r="EX126" i="280"/>
  <c r="EX141" i="280"/>
  <c r="EX44" i="265"/>
  <c r="EX122" i="280" l="1"/>
  <c r="EX123" i="280" s="1"/>
  <c r="EX142" i="280" s="1"/>
  <c r="EX127" i="280"/>
  <c r="EX128" i="280" s="1"/>
  <c r="EX131" i="280" s="1"/>
  <c r="EX133" i="280" s="1"/>
  <c r="EX118" i="280"/>
  <c r="EX45" i="265" s="1"/>
  <c r="EX143" i="280" l="1"/>
  <c r="EX144" i="280" s="1"/>
  <c r="EX134" i="280"/>
  <c r="EX46" i="265" s="1"/>
  <c r="EX47" i="265" s="1"/>
  <c r="EX50" i="265" s="1"/>
  <c r="EX57" i="286" l="1"/>
  <c r="EX58" i="286" s="1"/>
  <c r="EX61" i="286" s="1"/>
  <c r="EX62" i="286" s="1"/>
  <c r="EX46" i="286"/>
  <c r="EX72" i="265"/>
  <c r="EY140" i="280"/>
  <c r="EY132" i="280" l="1"/>
  <c r="EY110" i="280"/>
  <c r="EY111" i="280" s="1"/>
  <c r="EX36" i="286"/>
  <c r="EX37" i="286" s="1"/>
  <c r="EX14" i="288"/>
  <c r="EX16" i="288" s="1"/>
  <c r="EX19" i="288" s="1"/>
  <c r="EX30" i="288"/>
  <c r="EX32" i="288" s="1"/>
  <c r="EX47" i="286"/>
  <c r="EX48" i="286" s="1"/>
  <c r="EX63" i="286"/>
  <c r="EX63" i="265" l="1"/>
  <c r="EX65" i="265" s="1"/>
  <c r="EX67" i="265" s="1"/>
  <c r="EX81" i="265" s="1"/>
  <c r="EY45" i="286"/>
  <c r="EX52" i="265"/>
  <c r="EX24" i="265"/>
  <c r="EX39" i="288"/>
  <c r="EX40" i="288" s="1"/>
  <c r="EX43" i="288" s="1"/>
  <c r="EX60" i="288"/>
  <c r="EX62" i="288" s="1"/>
  <c r="EX65" i="288" s="1"/>
  <c r="EX75" i="265"/>
  <c r="EX76" i="265" s="1"/>
  <c r="EX82" i="265" s="1"/>
  <c r="EY34" i="286"/>
  <c r="EY36" i="282"/>
  <c r="EY38" i="282" s="1"/>
  <c r="EY44" i="282" s="1"/>
  <c r="EY45" i="282" s="1"/>
  <c r="EY116" i="280"/>
  <c r="EY112" i="280"/>
  <c r="EY18" i="265" s="1"/>
  <c r="EY121" i="280"/>
  <c r="EY19" i="265" l="1"/>
  <c r="EY52" i="286"/>
  <c r="EX25" i="265"/>
  <c r="EY93" i="280"/>
  <c r="EY56" i="286"/>
  <c r="EY50" i="282"/>
  <c r="EY51" i="282" s="1"/>
  <c r="EY76" i="282" s="1"/>
  <c r="EY47" i="282"/>
  <c r="EY48" i="282" s="1"/>
  <c r="EX53" i="265"/>
  <c r="EX84" i="265"/>
  <c r="EX83" i="265"/>
  <c r="EY57" i="282" l="1"/>
  <c r="EY53" i="282"/>
  <c r="EY55" i="282" s="1"/>
  <c r="EY11" i="282"/>
  <c r="EY12" i="282" s="1"/>
  <c r="EY67" i="282"/>
  <c r="EY87" i="282" l="1"/>
  <c r="EY13" i="282"/>
  <c r="EY21" i="265" s="1"/>
  <c r="EY77" i="282"/>
  <c r="EY78" i="282" s="1"/>
  <c r="EZ75" i="282" s="1"/>
  <c r="EY58" i="282"/>
  <c r="EY59" i="282" s="1"/>
  <c r="EY62" i="282" s="1"/>
  <c r="EY63" i="282" s="1"/>
  <c r="EY88" i="282" l="1"/>
  <c r="EY89" i="282" s="1"/>
  <c r="EY64" i="282"/>
  <c r="EY32" i="265" s="1"/>
  <c r="EY66" i="282"/>
  <c r="EZ54" i="282"/>
  <c r="EY22" i="265"/>
  <c r="EY33" i="265" l="1"/>
  <c r="EY73" i="265"/>
  <c r="EZ86" i="282"/>
  <c r="EY35" i="286"/>
  <c r="EY53" i="286"/>
  <c r="EY54" i="286" s="1"/>
  <c r="EY60" i="286" s="1"/>
  <c r="EY11" i="280" l="1"/>
  <c r="EY13" i="280" s="1"/>
  <c r="EY74" i="288"/>
  <c r="EY37" i="265"/>
  <c r="EY42" i="265" s="1"/>
  <c r="EY94" i="280" l="1"/>
  <c r="EY95" i="280" s="1"/>
  <c r="EY97" i="280" l="1"/>
  <c r="EY98" i="280" s="1"/>
  <c r="EY100" i="280"/>
  <c r="EY101" i="280" s="1"/>
  <c r="EY44" i="265" l="1"/>
  <c r="EY141" i="280"/>
  <c r="EY115" i="280"/>
  <c r="EY117" i="280" s="1"/>
  <c r="EY126" i="280"/>
  <c r="EY127" i="280" l="1"/>
  <c r="EY128" i="280" s="1"/>
  <c r="EY131" i="280" s="1"/>
  <c r="EY133" i="280" s="1"/>
  <c r="EY118" i="280"/>
  <c r="EY45" i="265" s="1"/>
  <c r="EY122" i="280"/>
  <c r="EY123" i="280" s="1"/>
  <c r="EY142" i="280" s="1"/>
  <c r="EY134" i="280" l="1"/>
  <c r="EY46" i="265" s="1"/>
  <c r="EY143" i="280"/>
  <c r="EY144" i="280" s="1"/>
  <c r="EY72" i="265" l="1"/>
  <c r="EZ140" i="280"/>
  <c r="EY47" i="265"/>
  <c r="EY50" i="265" s="1"/>
  <c r="EY46" i="286" l="1"/>
  <c r="EY57" i="286"/>
  <c r="EY58" i="286" s="1"/>
  <c r="EY61" i="286" s="1"/>
  <c r="EY62" i="286" s="1"/>
  <c r="EZ132" i="280"/>
  <c r="EZ110" i="280"/>
  <c r="EZ111" i="280" s="1"/>
  <c r="EY36" i="286" l="1"/>
  <c r="EY37" i="286" s="1"/>
  <c r="EY63" i="286"/>
  <c r="EY47" i="286"/>
  <c r="EY48" i="286" s="1"/>
  <c r="EY14" i="288"/>
  <c r="EY16" i="288" s="1"/>
  <c r="EY19" i="288" s="1"/>
  <c r="EY30" i="288"/>
  <c r="EY32" i="288" s="1"/>
  <c r="EZ36" i="282"/>
  <c r="EZ38" i="282" s="1"/>
  <c r="EZ44" i="282" s="1"/>
  <c r="EZ45" i="282" s="1"/>
  <c r="EZ116" i="280"/>
  <c r="EZ121" i="280"/>
  <c r="EZ112" i="280"/>
  <c r="EZ18" i="265" s="1"/>
  <c r="EY63" i="265" l="1"/>
  <c r="EY65" i="265" s="1"/>
  <c r="EY67" i="265" s="1"/>
  <c r="EY81" i="265" s="1"/>
  <c r="EZ45" i="286"/>
  <c r="EZ50" i="282"/>
  <c r="EZ51" i="282" s="1"/>
  <c r="EZ76" i="282" s="1"/>
  <c r="EZ47" i="282"/>
  <c r="EZ48" i="282" s="1"/>
  <c r="EY24" i="265"/>
  <c r="EY52" i="265"/>
  <c r="EZ19" i="265"/>
  <c r="AT18" i="277"/>
  <c r="AT19" i="277" s="1"/>
  <c r="EY39" i="288"/>
  <c r="EY40" i="288" s="1"/>
  <c r="EY43" i="288" s="1"/>
  <c r="EY60" i="288"/>
  <c r="EY62" i="288" s="1"/>
  <c r="EY65" i="288" s="1"/>
  <c r="EY75" i="265"/>
  <c r="EY76" i="265" s="1"/>
  <c r="EY82" i="265" s="1"/>
  <c r="EZ34" i="286"/>
  <c r="EZ52" i="286" l="1"/>
  <c r="EZ67" i="282"/>
  <c r="EZ11" i="282"/>
  <c r="EZ12" i="282" s="1"/>
  <c r="EY25" i="265"/>
  <c r="EZ56" i="286"/>
  <c r="EZ93" i="280"/>
  <c r="EY53" i="265"/>
  <c r="EZ53" i="282"/>
  <c r="EZ55" i="282" s="1"/>
  <c r="EZ57" i="282"/>
  <c r="EY83" i="265"/>
  <c r="EY84" i="265"/>
  <c r="EZ77" i="282" l="1"/>
  <c r="EZ78" i="282" s="1"/>
  <c r="FA75" i="282" s="1"/>
  <c r="EZ58" i="282"/>
  <c r="EZ59" i="282" s="1"/>
  <c r="EZ62" i="282" s="1"/>
  <c r="EZ63" i="282" s="1"/>
  <c r="EZ87" i="282"/>
  <c r="EZ13" i="282"/>
  <c r="EZ21" i="265" s="1"/>
  <c r="EZ66" i="282" l="1"/>
  <c r="EZ88" i="282"/>
  <c r="EZ64" i="282"/>
  <c r="EZ32" i="265" s="1"/>
  <c r="AT21" i="277"/>
  <c r="AT22" i="277" s="1"/>
  <c r="EZ22" i="265"/>
  <c r="EZ89" i="282"/>
  <c r="FA54" i="282"/>
  <c r="FA86" i="282" l="1"/>
  <c r="EZ73" i="265"/>
  <c r="AU73" i="277" s="1"/>
  <c r="EZ53" i="286"/>
  <c r="EZ54" i="286" s="1"/>
  <c r="EZ60" i="286" s="1"/>
  <c r="EZ35" i="286"/>
  <c r="EZ33" i="265"/>
  <c r="AT32" i="277"/>
  <c r="AT33" i="277" s="1"/>
  <c r="AT37" i="277" s="1"/>
  <c r="AT41" i="277" s="1"/>
  <c r="EZ11" i="280" l="1"/>
  <c r="EZ13" i="280" s="1"/>
  <c r="EZ74" i="288"/>
  <c r="EZ37" i="265"/>
  <c r="EZ42" i="265" s="1"/>
  <c r="EZ94" i="280" l="1"/>
  <c r="EZ95" i="280" s="1"/>
  <c r="EZ100" i="280" l="1"/>
  <c r="EZ101" i="280" s="1"/>
  <c r="EZ97" i="280"/>
  <c r="EZ98" i="280" s="1"/>
  <c r="EZ115" i="280" l="1"/>
  <c r="EZ117" i="280" s="1"/>
  <c r="EZ126" i="280"/>
  <c r="EZ44" i="265"/>
  <c r="EZ141" i="280"/>
  <c r="AT43" i="277" l="1"/>
  <c r="EZ127" i="280"/>
  <c r="EZ128" i="280" s="1"/>
  <c r="EZ131" i="280" s="1"/>
  <c r="EZ133" i="280" s="1"/>
  <c r="EZ118" i="280"/>
  <c r="EZ45" i="265" s="1"/>
  <c r="EZ122" i="280"/>
  <c r="EZ123" i="280" s="1"/>
  <c r="EZ142" i="280" s="1"/>
  <c r="EZ143" i="280" l="1"/>
  <c r="EZ144" i="280" s="1"/>
  <c r="EZ134" i="280"/>
  <c r="EZ46" i="265" s="1"/>
  <c r="EZ47" i="265" s="1"/>
  <c r="EZ50" i="265" s="1"/>
  <c r="EZ46" i="286" l="1"/>
  <c r="EZ57" i="286"/>
  <c r="EZ58" i="286" s="1"/>
  <c r="EZ61" i="286" s="1"/>
  <c r="EZ62" i="286" s="1"/>
  <c r="EZ72" i="265"/>
  <c r="FA140" i="280"/>
  <c r="EZ36" i="286" l="1"/>
  <c r="EZ37" i="286" s="1"/>
  <c r="EZ47" i="286"/>
  <c r="EZ48" i="286" s="1"/>
  <c r="EZ63" i="286"/>
  <c r="EZ14" i="288"/>
  <c r="EZ16" i="288" s="1"/>
  <c r="EZ19" i="288" s="1"/>
  <c r="EZ30" i="288"/>
  <c r="EZ32" i="288" s="1"/>
  <c r="AU72" i="277"/>
  <c r="FA132" i="280"/>
  <c r="FA110" i="280"/>
  <c r="FA111" i="280" s="1"/>
  <c r="EZ63" i="265" l="1"/>
  <c r="FA45" i="286"/>
  <c r="FA36" i="282"/>
  <c r="FA38" i="282" s="1"/>
  <c r="FA44" i="282" s="1"/>
  <c r="FA45" i="282" s="1"/>
  <c r="FA112" i="280"/>
  <c r="FA18" i="265" s="1"/>
  <c r="FA116" i="280"/>
  <c r="FA121" i="280"/>
  <c r="EZ60" i="288"/>
  <c r="EZ62" i="288" s="1"/>
  <c r="EZ65" i="288" s="1"/>
  <c r="EZ39" i="288"/>
  <c r="EZ40" i="288" s="1"/>
  <c r="EZ43" i="288" s="1"/>
  <c r="EZ52" i="265"/>
  <c r="EZ24" i="265"/>
  <c r="EZ75" i="265"/>
  <c r="FA34" i="286"/>
  <c r="AU75" i="277" l="1"/>
  <c r="AU76" i="277" s="1"/>
  <c r="AU82" i="277" s="1"/>
  <c r="EZ76" i="265"/>
  <c r="EZ82" i="265" s="1"/>
  <c r="AT51" i="277"/>
  <c r="EZ53" i="265"/>
  <c r="FA50" i="282"/>
  <c r="FA51" i="282" s="1"/>
  <c r="FA76" i="282" s="1"/>
  <c r="FA47" i="282"/>
  <c r="FA48" i="282" s="1"/>
  <c r="EZ65" i="265"/>
  <c r="EZ67" i="265" s="1"/>
  <c r="EZ81" i="265" s="1"/>
  <c r="AU63" i="277"/>
  <c r="AU65" i="277" s="1"/>
  <c r="AU67" i="277" s="1"/>
  <c r="AU81" i="277" s="1"/>
  <c r="FA52" i="286"/>
  <c r="AT24" i="277"/>
  <c r="AT25" i="277" s="1"/>
  <c r="EZ25" i="265"/>
  <c r="FA19" i="265"/>
  <c r="FA56" i="286"/>
  <c r="FA93" i="280"/>
  <c r="EZ83" i="265" l="1"/>
  <c r="EZ84" i="265"/>
  <c r="AU84" i="277"/>
  <c r="AU83" i="277"/>
  <c r="FA53" i="282"/>
  <c r="FA55" i="282" s="1"/>
  <c r="FA57" i="282"/>
  <c r="FA67" i="282"/>
  <c r="FA11" i="282"/>
  <c r="FA12" i="282" s="1"/>
  <c r="FA87" i="282" l="1"/>
  <c r="FA13" i="282"/>
  <c r="FA21" i="265" s="1"/>
  <c r="FA77" i="282"/>
  <c r="FA78" i="282" s="1"/>
  <c r="FB75" i="282" s="1"/>
  <c r="FA58" i="282"/>
  <c r="FA59" i="282" s="1"/>
  <c r="FA62" i="282" s="1"/>
  <c r="FA63" i="282" s="1"/>
  <c r="FB54" i="282" l="1"/>
  <c r="FA22" i="265"/>
  <c r="FA88" i="282"/>
  <c r="FA89" i="282" s="1"/>
  <c r="FA66" i="282"/>
  <c r="FA64" i="282"/>
  <c r="FA32" i="265" s="1"/>
  <c r="FA73" i="265" l="1"/>
  <c r="FB86" i="282"/>
  <c r="FA33" i="265"/>
  <c r="FA53" i="286"/>
  <c r="FA54" i="286" s="1"/>
  <c r="FA60" i="286" s="1"/>
  <c r="FA35" i="286"/>
  <c r="FA11" i="280" l="1"/>
  <c r="FA13" i="280" s="1"/>
  <c r="FA74" i="288"/>
  <c r="FA37" i="265"/>
  <c r="FA42" i="265" s="1"/>
  <c r="FA94" i="280" l="1"/>
  <c r="FA95" i="280" s="1"/>
  <c r="FA100" i="280" l="1"/>
  <c r="FA101" i="280" s="1"/>
  <c r="FA97" i="280"/>
  <c r="FA98" i="280" s="1"/>
  <c r="FA115" i="280" l="1"/>
  <c r="FA117" i="280" s="1"/>
  <c r="FA126" i="280"/>
  <c r="FA141" i="280"/>
  <c r="FA44" i="265"/>
  <c r="FA122" i="280" l="1"/>
  <c r="FA123" i="280" s="1"/>
  <c r="FA142" i="280" s="1"/>
  <c r="FA127" i="280"/>
  <c r="FA128" i="280" s="1"/>
  <c r="FA131" i="280" s="1"/>
  <c r="FA133" i="280" s="1"/>
  <c r="FA118" i="280"/>
  <c r="FA45" i="265" s="1"/>
  <c r="FA143" i="280" l="1"/>
  <c r="FA134" i="280"/>
  <c r="FA46" i="265" s="1"/>
  <c r="FA47" i="265" s="1"/>
  <c r="FA50" i="265" s="1"/>
  <c r="FA144" i="280"/>
  <c r="FA46" i="286" l="1"/>
  <c r="FA57" i="286"/>
  <c r="FA58" i="286" s="1"/>
  <c r="FA61" i="286" s="1"/>
  <c r="FA62" i="286" s="1"/>
  <c r="FA72" i="265"/>
  <c r="FB140" i="280"/>
  <c r="FB110" i="280" l="1"/>
  <c r="FB111" i="280" s="1"/>
  <c r="FB132" i="280"/>
  <c r="FA47" i="286"/>
  <c r="FA48" i="286" s="1"/>
  <c r="FA14" i="288"/>
  <c r="FA16" i="288" s="1"/>
  <c r="FA19" i="288" s="1"/>
  <c r="FA36" i="286"/>
  <c r="FA37" i="286" s="1"/>
  <c r="FA30" i="288"/>
  <c r="FA32" i="288" s="1"/>
  <c r="FA63" i="286"/>
  <c r="FA52" i="265" l="1"/>
  <c r="FA24" i="265"/>
  <c r="FA75" i="265"/>
  <c r="FA76" i="265" s="1"/>
  <c r="FA82" i="265" s="1"/>
  <c r="FB34" i="286"/>
  <c r="FA63" i="265"/>
  <c r="FA65" i="265" s="1"/>
  <c r="FA67" i="265" s="1"/>
  <c r="FA81" i="265" s="1"/>
  <c r="FB45" i="286"/>
  <c r="FA60" i="288"/>
  <c r="FA62" i="288" s="1"/>
  <c r="FA65" i="288" s="1"/>
  <c r="FA39" i="288"/>
  <c r="FA40" i="288" s="1"/>
  <c r="FA43" i="288" s="1"/>
  <c r="FB116" i="280"/>
  <c r="FB121" i="280"/>
  <c r="FB36" i="282"/>
  <c r="FB38" i="282" s="1"/>
  <c r="FB44" i="282" s="1"/>
  <c r="FB45" i="282" s="1"/>
  <c r="FB112" i="280"/>
  <c r="FB18" i="265" s="1"/>
  <c r="FB50" i="282" l="1"/>
  <c r="FB51" i="282" s="1"/>
  <c r="FB76" i="282" s="1"/>
  <c r="FB47" i="282"/>
  <c r="FB48" i="282" s="1"/>
  <c r="FB19" i="265"/>
  <c r="FB56" i="286"/>
  <c r="FB93" i="280"/>
  <c r="FB52" i="286"/>
  <c r="FA25" i="265"/>
  <c r="FA84" i="265"/>
  <c r="FA83" i="265"/>
  <c r="FA53" i="265"/>
  <c r="FB57" i="282" l="1"/>
  <c r="FB53" i="282"/>
  <c r="FB55" i="282" s="1"/>
  <c r="FB67" i="282"/>
  <c r="FB11" i="282"/>
  <c r="FB12" i="282" s="1"/>
  <c r="FB13" i="282" l="1"/>
  <c r="FB21" i="265" s="1"/>
  <c r="FB87" i="282"/>
  <c r="FB77" i="282"/>
  <c r="FB78" i="282" s="1"/>
  <c r="FC75" i="282" s="1"/>
  <c r="FB58" i="282"/>
  <c r="FB59" i="282" s="1"/>
  <c r="FB62" i="282" s="1"/>
  <c r="FB63" i="282" s="1"/>
  <c r="FB66" i="282" l="1"/>
  <c r="FB64" i="282"/>
  <c r="FB32" i="265" s="1"/>
  <c r="FB88" i="282"/>
  <c r="FC54" i="282"/>
  <c r="FB89" i="282"/>
  <c r="FB22" i="265"/>
  <c r="FB53" i="286" l="1"/>
  <c r="FB54" i="286" s="1"/>
  <c r="FB60" i="286" s="1"/>
  <c r="FB35" i="286"/>
  <c r="FC86" i="282"/>
  <c r="FB73" i="265"/>
  <c r="FB33" i="265"/>
  <c r="FB11" i="280" l="1"/>
  <c r="FB13" i="280" s="1"/>
  <c r="FB37" i="265"/>
  <c r="FB42" i="265" s="1"/>
  <c r="FB74" i="288"/>
  <c r="FB94" i="280" l="1"/>
  <c r="FB95" i="280" s="1"/>
  <c r="FB97" i="280" l="1"/>
  <c r="FB98" i="280" s="1"/>
  <c r="FB100" i="280"/>
  <c r="FB101" i="280" s="1"/>
  <c r="FB115" i="280" l="1"/>
  <c r="FB117" i="280" s="1"/>
  <c r="FB126" i="280"/>
  <c r="FB141" i="280"/>
  <c r="FB44" i="265"/>
  <c r="FB122" i="280" l="1"/>
  <c r="FB123" i="280" s="1"/>
  <c r="FB142" i="280" s="1"/>
  <c r="FB127" i="280"/>
  <c r="FB128" i="280" s="1"/>
  <c r="FB131" i="280" s="1"/>
  <c r="FB133" i="280" s="1"/>
  <c r="FB118" i="280"/>
  <c r="FB45" i="265" s="1"/>
  <c r="FB143" i="280" l="1"/>
  <c r="FB144" i="280" s="1"/>
  <c r="FB134" i="280"/>
  <c r="FB46" i="265" s="1"/>
  <c r="FB47" i="265" l="1"/>
  <c r="FB50" i="265" s="1"/>
  <c r="FB72" i="265"/>
  <c r="FC140" i="280"/>
  <c r="FC110" i="280" l="1"/>
  <c r="FC111" i="280" s="1"/>
  <c r="FC132" i="280"/>
  <c r="FB46" i="286"/>
  <c r="FB57" i="286"/>
  <c r="FB58" i="286" s="1"/>
  <c r="FB61" i="286" s="1"/>
  <c r="FB62" i="286" s="1"/>
  <c r="FC116" i="280" l="1"/>
  <c r="FC112" i="280"/>
  <c r="FC18" i="265" s="1"/>
  <c r="FC121" i="280"/>
  <c r="FC36" i="282"/>
  <c r="FC38" i="282" s="1"/>
  <c r="FC44" i="282" s="1"/>
  <c r="FC45" i="282" s="1"/>
  <c r="FB36" i="286"/>
  <c r="FB37" i="286" s="1"/>
  <c r="FB47" i="286"/>
  <c r="FB48" i="286" s="1"/>
  <c r="FB30" i="288"/>
  <c r="FB32" i="288" s="1"/>
  <c r="FB63" i="286"/>
  <c r="FB14" i="288"/>
  <c r="FB16" i="288" s="1"/>
  <c r="FB19" i="288" s="1"/>
  <c r="FB63" i="265" l="1"/>
  <c r="FB65" i="265" s="1"/>
  <c r="FB67" i="265" s="1"/>
  <c r="FB81" i="265" s="1"/>
  <c r="FC45" i="286"/>
  <c r="FB39" i="288"/>
  <c r="FB40" i="288" s="1"/>
  <c r="FB43" i="288" s="1"/>
  <c r="FB60" i="288"/>
  <c r="FB62" i="288" s="1"/>
  <c r="FB65" i="288" s="1"/>
  <c r="FB75" i="265"/>
  <c r="FB76" i="265" s="1"/>
  <c r="FB82" i="265" s="1"/>
  <c r="FC34" i="286"/>
  <c r="FB52" i="265"/>
  <c r="FB24" i="265"/>
  <c r="FC47" i="282"/>
  <c r="FC48" i="282" s="1"/>
  <c r="FC50" i="282"/>
  <c r="FC51" i="282" s="1"/>
  <c r="FC76" i="282" s="1"/>
  <c r="FC19" i="265"/>
  <c r="FC67" i="282" l="1"/>
  <c r="FC11" i="282"/>
  <c r="FC12" i="282" s="1"/>
  <c r="FC57" i="282"/>
  <c r="FC53" i="282"/>
  <c r="FC55" i="282" s="1"/>
  <c r="FB53" i="265"/>
  <c r="FC52" i="286"/>
  <c r="FC93" i="280"/>
  <c r="FC56" i="286"/>
  <c r="FB25" i="265"/>
  <c r="FB83" i="265"/>
  <c r="FB84" i="265"/>
  <c r="FC77" i="282" l="1"/>
  <c r="FC78" i="282" s="1"/>
  <c r="FD75" i="282" s="1"/>
  <c r="FC58" i="282"/>
  <c r="FC59" i="282" s="1"/>
  <c r="FC62" i="282" s="1"/>
  <c r="FC63" i="282" s="1"/>
  <c r="FC87" i="282"/>
  <c r="FC13" i="282"/>
  <c r="FC21" i="265" s="1"/>
  <c r="FC66" i="282" l="1"/>
  <c r="FC88" i="282"/>
  <c r="FC64" i="282"/>
  <c r="FC32" i="265" s="1"/>
  <c r="FC89" i="282"/>
  <c r="FD54" i="282"/>
  <c r="FC22" i="265"/>
  <c r="FC35" i="286" l="1"/>
  <c r="FC53" i="286"/>
  <c r="FC54" i="286" s="1"/>
  <c r="FC60" i="286" s="1"/>
  <c r="FD86" i="282"/>
  <c r="FC73" i="265"/>
  <c r="FC33" i="265"/>
  <c r="FC11" i="280" l="1"/>
  <c r="FC13" i="280" s="1"/>
  <c r="FC74" i="288"/>
  <c r="FC37" i="265"/>
  <c r="FC42" i="265" s="1"/>
  <c r="FC94" i="280" l="1"/>
  <c r="FC95" i="280" s="1"/>
  <c r="FC97" i="280" l="1"/>
  <c r="FC98" i="280" s="1"/>
  <c r="FC100" i="280"/>
  <c r="FC101" i="280" s="1"/>
  <c r="FC44" i="265" l="1"/>
  <c r="FC141" i="280"/>
  <c r="FC115" i="280"/>
  <c r="FC117" i="280" s="1"/>
  <c r="FC126" i="280"/>
  <c r="FC127" i="280" l="1"/>
  <c r="FC128" i="280" s="1"/>
  <c r="FC131" i="280" s="1"/>
  <c r="FC133" i="280" s="1"/>
  <c r="FC118" i="280"/>
  <c r="FC45" i="265" s="1"/>
  <c r="FC122" i="280"/>
  <c r="FC123" i="280" s="1"/>
  <c r="FC142" i="280" s="1"/>
  <c r="FC134" i="280" l="1"/>
  <c r="FC46" i="265" s="1"/>
  <c r="FC143" i="280"/>
  <c r="FC144" i="280" s="1"/>
  <c r="FC72" i="265" l="1"/>
  <c r="FD140" i="280"/>
  <c r="FC47" i="265"/>
  <c r="FC50" i="265" s="1"/>
  <c r="FC57" i="286" l="1"/>
  <c r="FC58" i="286" s="1"/>
  <c r="FC61" i="286" s="1"/>
  <c r="FC62" i="286" s="1"/>
  <c r="FC46" i="286"/>
  <c r="FD132" i="280"/>
  <c r="FD110" i="280"/>
  <c r="FD111" i="280" s="1"/>
  <c r="FD36" i="282" l="1"/>
  <c r="FD38" i="282" s="1"/>
  <c r="FD44" i="282" s="1"/>
  <c r="FD45" i="282" s="1"/>
  <c r="FD112" i="280"/>
  <c r="FD18" i="265" s="1"/>
  <c r="FD116" i="280"/>
  <c r="FD121" i="280"/>
  <c r="FC36" i="286"/>
  <c r="FC37" i="286" s="1"/>
  <c r="FC47" i="286"/>
  <c r="FC48" i="286" s="1"/>
  <c r="FC14" i="288"/>
  <c r="FC16" i="288" s="1"/>
  <c r="FC19" i="288" s="1"/>
  <c r="FC63" i="286"/>
  <c r="FC30" i="288"/>
  <c r="FC32" i="288" s="1"/>
  <c r="FC63" i="265" l="1"/>
  <c r="FC65" i="265" s="1"/>
  <c r="FC67" i="265" s="1"/>
  <c r="FC81" i="265" s="1"/>
  <c r="FD45" i="286"/>
  <c r="FC39" i="288"/>
  <c r="FC40" i="288" s="1"/>
  <c r="FC43" i="288" s="1"/>
  <c r="FC60" i="288"/>
  <c r="FC62" i="288" s="1"/>
  <c r="FC65" i="288" s="1"/>
  <c r="FC75" i="265"/>
  <c r="FC76" i="265" s="1"/>
  <c r="FC82" i="265" s="1"/>
  <c r="FD34" i="286"/>
  <c r="FD19" i="265"/>
  <c r="AU18" i="277"/>
  <c r="AU19" i="277" s="1"/>
  <c r="FC24" i="265"/>
  <c r="FC52" i="265"/>
  <c r="FD50" i="282"/>
  <c r="FD51" i="282" s="1"/>
  <c r="FD76" i="282" s="1"/>
  <c r="FD47" i="282"/>
  <c r="FD48" i="282" s="1"/>
  <c r="FC25" i="265" l="1"/>
  <c r="FD67" i="282"/>
  <c r="FD11" i="282"/>
  <c r="FD12" i="282" s="1"/>
  <c r="FD52" i="286"/>
  <c r="FD93" i="280"/>
  <c r="FD56" i="286"/>
  <c r="FD53" i="282"/>
  <c r="FD55" i="282" s="1"/>
  <c r="FD57" i="282"/>
  <c r="FC53" i="265"/>
  <c r="FC84" i="265"/>
  <c r="FC83" i="265"/>
  <c r="FD77" i="282" l="1"/>
  <c r="FD78" i="282" s="1"/>
  <c r="FE75" i="282" s="1"/>
  <c r="FD58" i="282"/>
  <c r="FD59" i="282" s="1"/>
  <c r="FD62" i="282" s="1"/>
  <c r="FD63" i="282" s="1"/>
  <c r="FD87" i="282"/>
  <c r="FD13" i="282"/>
  <c r="FD21" i="265" s="1"/>
  <c r="AU21" i="277" l="1"/>
  <c r="AU22" i="277" s="1"/>
  <c r="FD22" i="265"/>
  <c r="FD88" i="282"/>
  <c r="FD89" i="282" s="1"/>
  <c r="FD66" i="282"/>
  <c r="FD64" i="282"/>
  <c r="FD32" i="265" s="1"/>
  <c r="FE54" i="282"/>
  <c r="FE86" i="282" l="1"/>
  <c r="FD73" i="265"/>
  <c r="AV73" i="277" s="1"/>
  <c r="FD33" i="265"/>
  <c r="AU32" i="277"/>
  <c r="AU33" i="277" s="1"/>
  <c r="AU37" i="277" s="1"/>
  <c r="AU41" i="277" s="1"/>
  <c r="FD35" i="286"/>
  <c r="FD53" i="286"/>
  <c r="FD54" i="286" s="1"/>
  <c r="FD60" i="286" s="1"/>
  <c r="FD11" i="280" l="1"/>
  <c r="FD13" i="280" s="1"/>
  <c r="FD37" i="265"/>
  <c r="FD42" i="265" s="1"/>
  <c r="FD74" i="288"/>
  <c r="FD94" i="280" l="1"/>
  <c r="FD95" i="280" s="1"/>
  <c r="FD100" i="280" l="1"/>
  <c r="FD101" i="280" s="1"/>
  <c r="FD97" i="280"/>
  <c r="FD98" i="280" s="1"/>
  <c r="FD126" i="280" l="1"/>
  <c r="FD115" i="280"/>
  <c r="FD117" i="280" s="1"/>
  <c r="FD141" i="280"/>
  <c r="FD44" i="265"/>
  <c r="AU43" i="277" l="1"/>
  <c r="FD122" i="280"/>
  <c r="FD123" i="280" s="1"/>
  <c r="FD142" i="280" s="1"/>
  <c r="FD127" i="280"/>
  <c r="FD118" i="280"/>
  <c r="FD45" i="265" s="1"/>
  <c r="FD128" i="280"/>
  <c r="FD131" i="280" s="1"/>
  <c r="FD133" i="280" s="1"/>
  <c r="FD134" i="280" l="1"/>
  <c r="FD46" i="265" s="1"/>
  <c r="AU44" i="277" s="1"/>
  <c r="FD143" i="280"/>
  <c r="FD144" i="280" s="1"/>
  <c r="FD47" i="265" l="1"/>
  <c r="FD50" i="265" s="1"/>
  <c r="FD46" i="286" s="1"/>
  <c r="FD72" i="265"/>
  <c r="FE140" i="280"/>
  <c r="FD57" i="286" l="1"/>
  <c r="FD58" i="286" s="1"/>
  <c r="FD61" i="286" s="1"/>
  <c r="FD62" i="286" s="1"/>
  <c r="FD47" i="286" s="1"/>
  <c r="FD48" i="286" s="1"/>
  <c r="FE132" i="280"/>
  <c r="FE110" i="280"/>
  <c r="FE111" i="280" s="1"/>
  <c r="AV72" i="277"/>
  <c r="FD36" i="286" l="1"/>
  <c r="FD37" i="286" s="1"/>
  <c r="FE34" i="286" s="1"/>
  <c r="FD30" i="288"/>
  <c r="FD32" i="288" s="1"/>
  <c r="FD39" i="288" s="1"/>
  <c r="FD40" i="288" s="1"/>
  <c r="FD43" i="288" s="1"/>
  <c r="FD14" i="288"/>
  <c r="FD16" i="288" s="1"/>
  <c r="FD19" i="288" s="1"/>
  <c r="FD63" i="286"/>
  <c r="FD52" i="265" s="1"/>
  <c r="FE36" i="282"/>
  <c r="FE38" i="282" s="1"/>
  <c r="FE44" i="282" s="1"/>
  <c r="FE45" i="282" s="1"/>
  <c r="FE121" i="280"/>
  <c r="FE116" i="280"/>
  <c r="FE112" i="280"/>
  <c r="FE18" i="265" s="1"/>
  <c r="FD63" i="265"/>
  <c r="FE45" i="286"/>
  <c r="FD75" i="265"/>
  <c r="FD60" i="288" l="1"/>
  <c r="FD62" i="288" s="1"/>
  <c r="FD65" i="288" s="1"/>
  <c r="FD24" i="265"/>
  <c r="AU24" i="277" s="1"/>
  <c r="AU25" i="277" s="1"/>
  <c r="AU51" i="277"/>
  <c r="FD53" i="265"/>
  <c r="AV75" i="277"/>
  <c r="AV76" i="277" s="1"/>
  <c r="AV82" i="277" s="1"/>
  <c r="FD76" i="265"/>
  <c r="FD82" i="265" s="1"/>
  <c r="AV63" i="277"/>
  <c r="AV65" i="277" s="1"/>
  <c r="AV67" i="277" s="1"/>
  <c r="AV81" i="277" s="1"/>
  <c r="FD65" i="265"/>
  <c r="FD67" i="265" s="1"/>
  <c r="FD81" i="265" s="1"/>
  <c r="FE50" i="282"/>
  <c r="FE51" i="282" s="1"/>
  <c r="FE76" i="282" s="1"/>
  <c r="FE47" i="282"/>
  <c r="FE48" i="282" s="1"/>
  <c r="FE52" i="286"/>
  <c r="FE56" i="286"/>
  <c r="FE93" i="280"/>
  <c r="FE19" i="265"/>
  <c r="FD25" i="265" l="1"/>
  <c r="AV84" i="277"/>
  <c r="AV83" i="277"/>
  <c r="FE53" i="282"/>
  <c r="FE55" i="282" s="1"/>
  <c r="FE57" i="282"/>
  <c r="FD84" i="265"/>
  <c r="FD83" i="265"/>
  <c r="FE67" i="282"/>
  <c r="FE11" i="282"/>
  <c r="FE12" i="282" s="1"/>
  <c r="FE87" i="282" l="1"/>
  <c r="FE13" i="282"/>
  <c r="FE21" i="265" s="1"/>
  <c r="FE58" i="282"/>
  <c r="FE59" i="282" s="1"/>
  <c r="FE62" i="282" s="1"/>
  <c r="FE63" i="282" s="1"/>
  <c r="FE77" i="282"/>
  <c r="FE78" i="282" s="1"/>
  <c r="FF75" i="282" s="1"/>
  <c r="FE66" i="282" l="1"/>
  <c r="FE88" i="282"/>
  <c r="FE64" i="282"/>
  <c r="FE32" i="265" s="1"/>
  <c r="FE22" i="265"/>
  <c r="FF54" i="282"/>
  <c r="FE89" i="282"/>
  <c r="FF86" i="282" l="1"/>
  <c r="FE73" i="265"/>
  <c r="FE53" i="286"/>
  <c r="FE54" i="286" s="1"/>
  <c r="FE60" i="286" s="1"/>
  <c r="FE35" i="286"/>
  <c r="FE33" i="265"/>
  <c r="FE11" i="280" l="1"/>
  <c r="FE13" i="280" s="1"/>
  <c r="FE74" i="288"/>
  <c r="FE37" i="265"/>
  <c r="FE42" i="265" s="1"/>
  <c r="FE94" i="280" l="1"/>
  <c r="FE95" i="280" s="1"/>
  <c r="FE100" i="280" l="1"/>
  <c r="FE101" i="280" s="1"/>
  <c r="FE97" i="280"/>
  <c r="FE98" i="280" s="1"/>
  <c r="FE115" i="280" l="1"/>
  <c r="FE117" i="280" s="1"/>
  <c r="FE126" i="280"/>
  <c r="FE141" i="280"/>
  <c r="FE44" i="265"/>
  <c r="FE127" i="280" l="1"/>
  <c r="FE128" i="280" s="1"/>
  <c r="FE131" i="280" s="1"/>
  <c r="FE133" i="280" s="1"/>
  <c r="FE122" i="280"/>
  <c r="FE123" i="280" s="1"/>
  <c r="FE142" i="280" s="1"/>
  <c r="FE118" i="280"/>
  <c r="FE45" i="265" s="1"/>
  <c r="FE143" i="280" l="1"/>
  <c r="FE144" i="280" s="1"/>
  <c r="FE134" i="280"/>
  <c r="FE46" i="265" s="1"/>
  <c r="FE47" i="265" s="1"/>
  <c r="FE50" i="265" s="1"/>
  <c r="FE57" i="286" l="1"/>
  <c r="FE58" i="286" s="1"/>
  <c r="FE61" i="286" s="1"/>
  <c r="FE62" i="286" s="1"/>
  <c r="FE46" i="286"/>
  <c r="FE72" i="265"/>
  <c r="FF140" i="280"/>
  <c r="FE47" i="286" l="1"/>
  <c r="FE48" i="286" s="1"/>
  <c r="FE14" i="288"/>
  <c r="FE16" i="288" s="1"/>
  <c r="FE19" i="288" s="1"/>
  <c r="FE36" i="286"/>
  <c r="FE37" i="286" s="1"/>
  <c r="FE30" i="288"/>
  <c r="FE32" i="288" s="1"/>
  <c r="FE63" i="286"/>
  <c r="FF132" i="280"/>
  <c r="FF110" i="280"/>
  <c r="FF111" i="280" s="1"/>
  <c r="FE39" i="288" l="1"/>
  <c r="FE40" i="288" s="1"/>
  <c r="FE43" i="288" s="1"/>
  <c r="FE60" i="288"/>
  <c r="FE62" i="288" s="1"/>
  <c r="FE65" i="288" s="1"/>
  <c r="FE63" i="265"/>
  <c r="FE65" i="265" s="1"/>
  <c r="FE67" i="265" s="1"/>
  <c r="FE81" i="265" s="1"/>
  <c r="FF45" i="286"/>
  <c r="FF36" i="282"/>
  <c r="FF38" i="282" s="1"/>
  <c r="FF44" i="282" s="1"/>
  <c r="FF45" i="282" s="1"/>
  <c r="FF112" i="280"/>
  <c r="FF18" i="265" s="1"/>
  <c r="FF116" i="280"/>
  <c r="FF121" i="280"/>
  <c r="FE52" i="265"/>
  <c r="FE24" i="265"/>
  <c r="FE75" i="265"/>
  <c r="FE76" i="265" s="1"/>
  <c r="FE82" i="265" s="1"/>
  <c r="FF34" i="286"/>
  <c r="FE53" i="265" l="1"/>
  <c r="FF52" i="286"/>
  <c r="FE25" i="265"/>
  <c r="FF19" i="265"/>
  <c r="FF93" i="280"/>
  <c r="FF56" i="286"/>
  <c r="FF50" i="282"/>
  <c r="FF51" i="282" s="1"/>
  <c r="FF76" i="282" s="1"/>
  <c r="FF47" i="282"/>
  <c r="FF48" i="282" s="1"/>
  <c r="FE84" i="265"/>
  <c r="FE83" i="265"/>
  <c r="FF53" i="282" l="1"/>
  <c r="FF55" i="282" s="1"/>
  <c r="FF57" i="282"/>
  <c r="FF67" i="282"/>
  <c r="FF11" i="282"/>
  <c r="FF12" i="282" s="1"/>
  <c r="FF13" i="282" l="1"/>
  <c r="FF21" i="265" s="1"/>
  <c r="FF87" i="282"/>
  <c r="FF58" i="282"/>
  <c r="FF59" i="282" s="1"/>
  <c r="FF62" i="282" s="1"/>
  <c r="FF63" i="282" s="1"/>
  <c r="FF77" i="282"/>
  <c r="FF78" i="282" s="1"/>
  <c r="FG75" i="282" s="1"/>
  <c r="FF66" i="282" l="1"/>
  <c r="FF88" i="282"/>
  <c r="FF89" i="282" s="1"/>
  <c r="FF64" i="282"/>
  <c r="FF32" i="265" s="1"/>
  <c r="FG54" i="282"/>
  <c r="FF22" i="265"/>
  <c r="FF35" i="286" l="1"/>
  <c r="FF53" i="286"/>
  <c r="FF54" i="286" s="1"/>
  <c r="FF60" i="286" s="1"/>
  <c r="FG86" i="282"/>
  <c r="FF73" i="265"/>
  <c r="FF33" i="265"/>
  <c r="FF11" i="280" l="1"/>
  <c r="FF13" i="280" s="1"/>
  <c r="FF74" i="288"/>
  <c r="FF37" i="265"/>
  <c r="FF42" i="265" s="1"/>
  <c r="FF94" i="280" l="1"/>
  <c r="FF95" i="280" s="1"/>
  <c r="FF100" i="280" l="1"/>
  <c r="FF101" i="280" s="1"/>
  <c r="FF97" i="280"/>
  <c r="FF98" i="280" s="1"/>
  <c r="FF141" i="280" l="1"/>
  <c r="FF44" i="265"/>
  <c r="FF126" i="280"/>
  <c r="FF115" i="280"/>
  <c r="FF117" i="280" s="1"/>
  <c r="FF122" i="280" l="1"/>
  <c r="FF123" i="280" s="1"/>
  <c r="FF142" i="280" s="1"/>
  <c r="FF127" i="280"/>
  <c r="FF128" i="280" s="1"/>
  <c r="FF131" i="280" s="1"/>
  <c r="FF133" i="280" s="1"/>
  <c r="FF118" i="280"/>
  <c r="FF45" i="265" s="1"/>
  <c r="FF143" i="280" l="1"/>
  <c r="FF144" i="280" s="1"/>
  <c r="FF134" i="280"/>
  <c r="FF46" i="265" s="1"/>
  <c r="FF47" i="265" l="1"/>
  <c r="FF50" i="265" s="1"/>
  <c r="FF72" i="265"/>
  <c r="FG140" i="280"/>
  <c r="FG132" i="280" l="1"/>
  <c r="FG110" i="280"/>
  <c r="FG111" i="280" s="1"/>
  <c r="FF46" i="286"/>
  <c r="FF57" i="286"/>
  <c r="FF58" i="286" s="1"/>
  <c r="FF61" i="286" s="1"/>
  <c r="FF62" i="286" s="1"/>
  <c r="FF14" i="288" l="1"/>
  <c r="FF16" i="288" s="1"/>
  <c r="FF19" i="288" s="1"/>
  <c r="FF47" i="286"/>
  <c r="FF48" i="286" s="1"/>
  <c r="FF30" i="288"/>
  <c r="FF32" i="288" s="1"/>
  <c r="FF36" i="286"/>
  <c r="FF37" i="286" s="1"/>
  <c r="FF63" i="286"/>
  <c r="FG116" i="280"/>
  <c r="FG112" i="280"/>
  <c r="FG18" i="265" s="1"/>
  <c r="FG36" i="282"/>
  <c r="FG38" i="282" s="1"/>
  <c r="FG44" i="282" s="1"/>
  <c r="FG45" i="282" s="1"/>
  <c r="FG121" i="280"/>
  <c r="FF63" i="265" l="1"/>
  <c r="FF65" i="265" s="1"/>
  <c r="FF67" i="265" s="1"/>
  <c r="FF81" i="265" s="1"/>
  <c r="FG45" i="286"/>
  <c r="FG19" i="265"/>
  <c r="FF52" i="265"/>
  <c r="FF24" i="265"/>
  <c r="FF39" i="288"/>
  <c r="FF40" i="288" s="1"/>
  <c r="FF43" i="288" s="1"/>
  <c r="FF60" i="288"/>
  <c r="FF62" i="288" s="1"/>
  <c r="FF65" i="288" s="1"/>
  <c r="FG47" i="282"/>
  <c r="FG48" i="282" s="1"/>
  <c r="FG50" i="282"/>
  <c r="FG51" i="282" s="1"/>
  <c r="FG76" i="282" s="1"/>
  <c r="FF75" i="265"/>
  <c r="FF76" i="265" s="1"/>
  <c r="FF82" i="265" s="1"/>
  <c r="FG34" i="286"/>
  <c r="FG52" i="286" l="1"/>
  <c r="FF25" i="265"/>
  <c r="FG53" i="282"/>
  <c r="FG55" i="282" s="1"/>
  <c r="FG57" i="282"/>
  <c r="FF53" i="265"/>
  <c r="FG67" i="282"/>
  <c r="FG11" i="282"/>
  <c r="FG12" i="282" s="1"/>
  <c r="FG93" i="280"/>
  <c r="FG56" i="286"/>
  <c r="FF83" i="265"/>
  <c r="FF84" i="265"/>
  <c r="FG87" i="282" l="1"/>
  <c r="FG13" i="282"/>
  <c r="FG21" i="265" s="1"/>
  <c r="FG77" i="282"/>
  <c r="FG78" i="282" s="1"/>
  <c r="FH75" i="282" s="1"/>
  <c r="FG58" i="282"/>
  <c r="FG59" i="282" s="1"/>
  <c r="FG62" i="282" s="1"/>
  <c r="FG63" i="282" s="1"/>
  <c r="FH54" i="282" l="1"/>
  <c r="FG66" i="282"/>
  <c r="FG64" i="282"/>
  <c r="FG32" i="265" s="1"/>
  <c r="FG88" i="282"/>
  <c r="FG89" i="282" s="1"/>
  <c r="FG22" i="265"/>
  <c r="FG73" i="265" l="1"/>
  <c r="FH86" i="282"/>
  <c r="FG35" i="286"/>
  <c r="FG53" i="286"/>
  <c r="FG54" i="286" s="1"/>
  <c r="FG60" i="286" s="1"/>
  <c r="FG33" i="265"/>
  <c r="FG11" i="280" l="1"/>
  <c r="FG13" i="280" s="1"/>
  <c r="FG74" i="288"/>
  <c r="FG37" i="265"/>
  <c r="FG42" i="265" s="1"/>
  <c r="FG94" i="280" l="1"/>
  <c r="FG95" i="280" s="1"/>
  <c r="FG97" i="280" l="1"/>
  <c r="FG98" i="280" s="1"/>
  <c r="FG100" i="280"/>
  <c r="FG101" i="280" s="1"/>
  <c r="FG141" i="280" l="1"/>
  <c r="FG44" i="265"/>
  <c r="FG115" i="280"/>
  <c r="FG117" i="280" s="1"/>
  <c r="FG126" i="280"/>
  <c r="FG122" i="280" l="1"/>
  <c r="FG123" i="280" s="1"/>
  <c r="FG142" i="280" s="1"/>
  <c r="FG118" i="280"/>
  <c r="FG45" i="265" s="1"/>
  <c r="FG127" i="280"/>
  <c r="FG128" i="280" s="1"/>
  <c r="FG131" i="280" s="1"/>
  <c r="FG133" i="280" s="1"/>
  <c r="FG143" i="280" l="1"/>
  <c r="FG144" i="280" s="1"/>
  <c r="FG134" i="280"/>
  <c r="FG46" i="265" s="1"/>
  <c r="FG47" i="265" s="1"/>
  <c r="FG50" i="265" s="1"/>
  <c r="FG46" i="286" l="1"/>
  <c r="FG57" i="286"/>
  <c r="FG58" i="286" s="1"/>
  <c r="FG61" i="286" s="1"/>
  <c r="FG62" i="286" s="1"/>
  <c r="FG72" i="265"/>
  <c r="FH140" i="280"/>
  <c r="FH132" i="280" l="1"/>
  <c r="FH110" i="280"/>
  <c r="FH111" i="280" s="1"/>
  <c r="FG36" i="286"/>
  <c r="FG37" i="286" s="1"/>
  <c r="FG63" i="286"/>
  <c r="FG30" i="288"/>
  <c r="FG32" i="288" s="1"/>
  <c r="FG47" i="286"/>
  <c r="FG48" i="286" s="1"/>
  <c r="FG14" i="288"/>
  <c r="FG16" i="288" s="1"/>
  <c r="FG19" i="288" s="1"/>
  <c r="FG39" i="288" l="1"/>
  <c r="FG40" i="288" s="1"/>
  <c r="FG43" i="288" s="1"/>
  <c r="FG60" i="288"/>
  <c r="FG62" i="288" s="1"/>
  <c r="FG65" i="288" s="1"/>
  <c r="FG63" i="265"/>
  <c r="FG65" i="265" s="1"/>
  <c r="FG67" i="265" s="1"/>
  <c r="FG81" i="265" s="1"/>
  <c r="FH45" i="286"/>
  <c r="FG52" i="265"/>
  <c r="FG24" i="265"/>
  <c r="FH116" i="280"/>
  <c r="FH36" i="282"/>
  <c r="FH38" i="282" s="1"/>
  <c r="FH44" i="282" s="1"/>
  <c r="FH45" i="282" s="1"/>
  <c r="FH112" i="280"/>
  <c r="FH18" i="265" s="1"/>
  <c r="FH121" i="280"/>
  <c r="FG75" i="265"/>
  <c r="FG76" i="265" s="1"/>
  <c r="FG82" i="265" s="1"/>
  <c r="FH34" i="286"/>
  <c r="FH19" i="265" l="1"/>
  <c r="AV18" i="277"/>
  <c r="AV19" i="277" s="1"/>
  <c r="FG53" i="265"/>
  <c r="FH52" i="286"/>
  <c r="FH50" i="282"/>
  <c r="FH51" i="282" s="1"/>
  <c r="FH76" i="282" s="1"/>
  <c r="FH47" i="282"/>
  <c r="FH48" i="282" s="1"/>
  <c r="FG25" i="265"/>
  <c r="FH93" i="280"/>
  <c r="FH56" i="286"/>
  <c r="FG84" i="265"/>
  <c r="FG83" i="265"/>
  <c r="FH53" i="282" l="1"/>
  <c r="FH55" i="282" s="1"/>
  <c r="FH57" i="282"/>
  <c r="FH67" i="282"/>
  <c r="FH11" i="282"/>
  <c r="FH12" i="282" s="1"/>
  <c r="FH87" i="282" l="1"/>
  <c r="FH13" i="282"/>
  <c r="FH21" i="265" s="1"/>
  <c r="FH77" i="282"/>
  <c r="FH78" i="282" s="1"/>
  <c r="FI75" i="282" s="1"/>
  <c r="FH58" i="282"/>
  <c r="FH59" i="282" s="1"/>
  <c r="FH62" i="282" s="1"/>
  <c r="FH63" i="282" s="1"/>
  <c r="FH66" i="282" l="1"/>
  <c r="FH88" i="282"/>
  <c r="FH89" i="282" s="1"/>
  <c r="FH64" i="282"/>
  <c r="FH32" i="265" s="1"/>
  <c r="FI54" i="282"/>
  <c r="AV21" i="277"/>
  <c r="AV22" i="277" s="1"/>
  <c r="FH22" i="265"/>
  <c r="FI86" i="282" l="1"/>
  <c r="FH73" i="265"/>
  <c r="AW73" i="277" s="1"/>
  <c r="FH35" i="286"/>
  <c r="FH53" i="286"/>
  <c r="FH54" i="286" s="1"/>
  <c r="FH60" i="286" s="1"/>
  <c r="FH33" i="265"/>
  <c r="AV32" i="277"/>
  <c r="AV33" i="277" s="1"/>
  <c r="AV37" i="277" s="1"/>
  <c r="AV41" i="277" s="1"/>
  <c r="FH11" i="280" l="1"/>
  <c r="FH13" i="280" s="1"/>
  <c r="FH37" i="265"/>
  <c r="FH42" i="265" s="1"/>
  <c r="FH74" i="288"/>
  <c r="FH94" i="280" l="1"/>
  <c r="FH95" i="280" s="1"/>
  <c r="FH100" i="280" l="1"/>
  <c r="FH101" i="280" s="1"/>
  <c r="FH97" i="280"/>
  <c r="FH98" i="280" s="1"/>
  <c r="FH126" i="280" l="1"/>
  <c r="FH115" i="280"/>
  <c r="FH117" i="280" s="1"/>
  <c r="FH141" i="280"/>
  <c r="FH44" i="265"/>
  <c r="AV43" i="277" l="1"/>
  <c r="FH127" i="280"/>
  <c r="FH128" i="280" s="1"/>
  <c r="FH131" i="280" s="1"/>
  <c r="FH133" i="280" s="1"/>
  <c r="FH122" i="280"/>
  <c r="FH123" i="280" s="1"/>
  <c r="FH142" i="280" s="1"/>
  <c r="FH118" i="280"/>
  <c r="FH45" i="265" s="1"/>
  <c r="FH134" i="280" l="1"/>
  <c r="FH46" i="265" s="1"/>
  <c r="FH47" i="265" s="1"/>
  <c r="FH50" i="265" s="1"/>
  <c r="FH143" i="280"/>
  <c r="FH144" i="280" s="1"/>
  <c r="FH72" i="265" l="1"/>
  <c r="FI140" i="280"/>
  <c r="FH46" i="286"/>
  <c r="FH57" i="286"/>
  <c r="FH58" i="286" s="1"/>
  <c r="FH61" i="286" s="1"/>
  <c r="FH62" i="286" s="1"/>
  <c r="AW72" i="277" l="1"/>
  <c r="FI132" i="280"/>
  <c r="FI110" i="280"/>
  <c r="FI111" i="280" s="1"/>
  <c r="FH47" i="286"/>
  <c r="FH48" i="286" s="1"/>
  <c r="FH14" i="288"/>
  <c r="FH16" i="288" s="1"/>
  <c r="FH19" i="288" s="1"/>
  <c r="FH63" i="286"/>
  <c r="FH30" i="288"/>
  <c r="FH32" i="288" s="1"/>
  <c r="FH36" i="286"/>
  <c r="FH37" i="286" s="1"/>
  <c r="FH63" i="265" l="1"/>
  <c r="FI45" i="286"/>
  <c r="FH39" i="288"/>
  <c r="FH40" i="288" s="1"/>
  <c r="FH43" i="288" s="1"/>
  <c r="FH60" i="288"/>
  <c r="FH62" i="288" s="1"/>
  <c r="FH65" i="288" s="1"/>
  <c r="FH75" i="265"/>
  <c r="FI34" i="286"/>
  <c r="FH24" i="265"/>
  <c r="FH52" i="265"/>
  <c r="FI36" i="282"/>
  <c r="FI38" i="282" s="1"/>
  <c r="FI44" i="282" s="1"/>
  <c r="FI45" i="282" s="1"/>
  <c r="FI116" i="280"/>
  <c r="FI112" i="280"/>
  <c r="FI18" i="265" s="1"/>
  <c r="FI121" i="280"/>
  <c r="FI19" i="265" l="1"/>
  <c r="FI50" i="282"/>
  <c r="FI51" i="282" s="1"/>
  <c r="FI76" i="282" s="1"/>
  <c r="FI47" i="282"/>
  <c r="FI48" i="282" s="1"/>
  <c r="AV24" i="277"/>
  <c r="AV25" i="277" s="1"/>
  <c r="FH25" i="265"/>
  <c r="AW75" i="277"/>
  <c r="AW76" i="277" s="1"/>
  <c r="AW82" i="277" s="1"/>
  <c r="FH76" i="265"/>
  <c r="FH82" i="265" s="1"/>
  <c r="FI56" i="286"/>
  <c r="FI93" i="280"/>
  <c r="AV51" i="277"/>
  <c r="FH53" i="265"/>
  <c r="FI52" i="286"/>
  <c r="FH65" i="265"/>
  <c r="FH67" i="265" s="1"/>
  <c r="FH81" i="265" s="1"/>
  <c r="AW63" i="277"/>
  <c r="AW65" i="277" s="1"/>
  <c r="AW67" i="277" s="1"/>
  <c r="AW81" i="277" s="1"/>
  <c r="FH84" i="265" l="1"/>
  <c r="FH83" i="265"/>
  <c r="AW84" i="277"/>
  <c r="AW83" i="277"/>
  <c r="FI53" i="282"/>
  <c r="FI55" i="282" s="1"/>
  <c r="FI57" i="282"/>
  <c r="FI67" i="282"/>
  <c r="FI11" i="282"/>
  <c r="FI12" i="282" s="1"/>
  <c r="FI87" i="282" l="1"/>
  <c r="FI13" i="282"/>
  <c r="FI21" i="265" s="1"/>
  <c r="FI58" i="282"/>
  <c r="FI59" i="282" s="1"/>
  <c r="FI62" i="282" s="1"/>
  <c r="FI63" i="282" s="1"/>
  <c r="FI77" i="282"/>
  <c r="FI78" i="282" s="1"/>
  <c r="FJ75" i="282" s="1"/>
  <c r="FJ54" i="282" l="1"/>
  <c r="FI66" i="282"/>
  <c r="FI88" i="282"/>
  <c r="FI64" i="282"/>
  <c r="FI32" i="265" s="1"/>
  <c r="FI89" i="282"/>
  <c r="FI22" i="265"/>
  <c r="FI35" i="286" l="1"/>
  <c r="FI53" i="286"/>
  <c r="FI54" i="286" s="1"/>
  <c r="FI60" i="286" s="1"/>
  <c r="FI73" i="265"/>
  <c r="FJ86" i="282"/>
  <c r="FI33" i="265"/>
  <c r="FI11" i="280" l="1"/>
  <c r="FI13" i="280" s="1"/>
  <c r="FI37" i="265"/>
  <c r="FI42" i="265" s="1"/>
  <c r="FI74" i="288"/>
  <c r="FI94" i="280" l="1"/>
  <c r="FI95" i="280" s="1"/>
  <c r="FI100" i="280" l="1"/>
  <c r="FI101" i="280" s="1"/>
  <c r="FI97" i="280"/>
  <c r="FI98" i="280" s="1"/>
  <c r="FI126" i="280" l="1"/>
  <c r="FI115" i="280"/>
  <c r="FI117" i="280" s="1"/>
  <c r="FI44" i="265"/>
  <c r="FI141" i="280"/>
  <c r="FI122" i="280" l="1"/>
  <c r="FI123" i="280" s="1"/>
  <c r="FI142" i="280" s="1"/>
  <c r="FI127" i="280"/>
  <c r="FI118" i="280"/>
  <c r="FI45" i="265" s="1"/>
  <c r="FI128" i="280"/>
  <c r="FI131" i="280" s="1"/>
  <c r="FI133" i="280" s="1"/>
  <c r="FI143" i="280" l="1"/>
  <c r="FI144" i="280" s="1"/>
  <c r="FI134" i="280"/>
  <c r="FI46" i="265" s="1"/>
  <c r="FI72" i="265" l="1"/>
  <c r="FJ140" i="280"/>
  <c r="FI47" i="265"/>
  <c r="FI50" i="265" s="1"/>
  <c r="FI57" i="286" l="1"/>
  <c r="FI58" i="286" s="1"/>
  <c r="FI61" i="286" s="1"/>
  <c r="FI62" i="286" s="1"/>
  <c r="FI46" i="286"/>
  <c r="FJ132" i="280"/>
  <c r="FJ110" i="280"/>
  <c r="FJ111" i="280" s="1"/>
  <c r="FJ36" i="282" l="1"/>
  <c r="FJ38" i="282" s="1"/>
  <c r="FJ44" i="282" s="1"/>
  <c r="FJ45" i="282" s="1"/>
  <c r="FJ112" i="280"/>
  <c r="FJ18" i="265" s="1"/>
  <c r="FJ121" i="280"/>
  <c r="FJ116" i="280"/>
  <c r="FI36" i="286"/>
  <c r="FI37" i="286" s="1"/>
  <c r="FI47" i="286"/>
  <c r="FI48" i="286" s="1"/>
  <c r="FI14" i="288"/>
  <c r="FI16" i="288" s="1"/>
  <c r="FI19" i="288" s="1"/>
  <c r="FI63" i="286"/>
  <c r="FI30" i="288"/>
  <c r="FI32" i="288" s="1"/>
  <c r="FI63" i="265" l="1"/>
  <c r="FI65" i="265" s="1"/>
  <c r="FI67" i="265" s="1"/>
  <c r="FI81" i="265" s="1"/>
  <c r="FJ45" i="286"/>
  <c r="FI75" i="265"/>
  <c r="FI76" i="265" s="1"/>
  <c r="FI82" i="265" s="1"/>
  <c r="FJ34" i="286"/>
  <c r="FJ50" i="282"/>
  <c r="FJ51" i="282" s="1"/>
  <c r="FJ76" i="282" s="1"/>
  <c r="FJ47" i="282"/>
  <c r="FJ48" i="282" s="1"/>
  <c r="FI60" i="288"/>
  <c r="FI62" i="288" s="1"/>
  <c r="FI65" i="288" s="1"/>
  <c r="FI39" i="288"/>
  <c r="FI40" i="288" s="1"/>
  <c r="FI43" i="288" s="1"/>
  <c r="FI24" i="265"/>
  <c r="FI52" i="265"/>
  <c r="FJ19" i="265"/>
  <c r="FJ11" i="282" l="1"/>
  <c r="FJ12" i="282" s="1"/>
  <c r="FJ67" i="282"/>
  <c r="FI25" i="265"/>
  <c r="FJ52" i="286"/>
  <c r="FJ56" i="286"/>
  <c r="FJ93" i="280"/>
  <c r="FI53" i="265"/>
  <c r="FJ57" i="282"/>
  <c r="FJ53" i="282"/>
  <c r="FJ55" i="282" s="1"/>
  <c r="FI84" i="265"/>
  <c r="FI83" i="265"/>
  <c r="FJ87" i="282" l="1"/>
  <c r="FJ13" i="282"/>
  <c r="FJ21" i="265" s="1"/>
  <c r="FJ77" i="282"/>
  <c r="FJ78" i="282" s="1"/>
  <c r="FK75" i="282" s="1"/>
  <c r="FJ58" i="282"/>
  <c r="FJ59" i="282" s="1"/>
  <c r="FJ62" i="282" s="1"/>
  <c r="FJ63" i="282" s="1"/>
  <c r="FJ88" i="282" l="1"/>
  <c r="FJ89" i="282" s="1"/>
  <c r="FJ66" i="282"/>
  <c r="FJ64" i="282"/>
  <c r="FJ32" i="265" s="1"/>
  <c r="FJ22" i="265"/>
  <c r="FK54" i="282"/>
  <c r="FJ73" i="265" l="1"/>
  <c r="FK86" i="282"/>
  <c r="FJ35" i="286"/>
  <c r="FJ53" i="286"/>
  <c r="FJ54" i="286" s="1"/>
  <c r="FJ60" i="286" s="1"/>
  <c r="FJ33" i="265"/>
  <c r="FJ11" i="280" l="1"/>
  <c r="FJ13" i="280" s="1"/>
  <c r="FJ74" i="288"/>
  <c r="FJ37" i="265"/>
  <c r="FJ42" i="265" s="1"/>
  <c r="FJ94" i="280" l="1"/>
  <c r="FJ95" i="280" s="1"/>
  <c r="FJ100" i="280" l="1"/>
  <c r="FJ101" i="280" s="1"/>
  <c r="FJ97" i="280"/>
  <c r="FJ98" i="280" s="1"/>
  <c r="FJ126" i="280" l="1"/>
  <c r="FJ115" i="280"/>
  <c r="FJ117" i="280" s="1"/>
  <c r="FJ141" i="280"/>
  <c r="FJ44" i="265"/>
  <c r="FJ122" i="280" l="1"/>
  <c r="FJ123" i="280" s="1"/>
  <c r="FJ142" i="280" s="1"/>
  <c r="FJ127" i="280"/>
  <c r="FJ128" i="280" s="1"/>
  <c r="FJ131" i="280" s="1"/>
  <c r="FJ133" i="280" s="1"/>
  <c r="FJ118" i="280"/>
  <c r="FJ45" i="265" s="1"/>
  <c r="FJ143" i="280" l="1"/>
  <c r="FJ144" i="280" s="1"/>
  <c r="FJ134" i="280"/>
  <c r="FJ46" i="265" s="1"/>
  <c r="FJ72" i="265" l="1"/>
  <c r="FK140" i="280"/>
  <c r="FJ47" i="265"/>
  <c r="FJ50" i="265" s="1"/>
  <c r="FJ57" i="286" l="1"/>
  <c r="FJ58" i="286" s="1"/>
  <c r="FJ61" i="286" s="1"/>
  <c r="FJ62" i="286" s="1"/>
  <c r="FJ46" i="286"/>
  <c r="FK132" i="280"/>
  <c r="FK110" i="280"/>
  <c r="FK111" i="280" s="1"/>
  <c r="FJ47" i="286" l="1"/>
  <c r="FJ48" i="286" s="1"/>
  <c r="FJ36" i="286"/>
  <c r="FJ37" i="286" s="1"/>
  <c r="FJ14" i="288"/>
  <c r="FJ16" i="288" s="1"/>
  <c r="FJ19" i="288" s="1"/>
  <c r="FJ30" i="288"/>
  <c r="FJ32" i="288" s="1"/>
  <c r="FJ63" i="286"/>
  <c r="FK36" i="282"/>
  <c r="FK38" i="282" s="1"/>
  <c r="FK44" i="282" s="1"/>
  <c r="FK45" i="282" s="1"/>
  <c r="FK116" i="280"/>
  <c r="FK112" i="280"/>
  <c r="FK18" i="265" s="1"/>
  <c r="FK121" i="280"/>
  <c r="FJ63" i="265" l="1"/>
  <c r="FJ65" i="265" s="1"/>
  <c r="FJ67" i="265" s="1"/>
  <c r="FJ81" i="265" s="1"/>
  <c r="FK45" i="286"/>
  <c r="FK19" i="265"/>
  <c r="FK47" i="282"/>
  <c r="FK48" i="282" s="1"/>
  <c r="FK50" i="282"/>
  <c r="FK51" i="282" s="1"/>
  <c r="FK76" i="282" s="1"/>
  <c r="FJ60" i="288"/>
  <c r="FJ62" i="288" s="1"/>
  <c r="FJ65" i="288" s="1"/>
  <c r="FJ39" i="288"/>
  <c r="FJ40" i="288" s="1"/>
  <c r="FJ43" i="288" s="1"/>
  <c r="FJ75" i="265"/>
  <c r="FJ76" i="265" s="1"/>
  <c r="FJ82" i="265" s="1"/>
  <c r="FK34" i="286"/>
  <c r="FJ24" i="265"/>
  <c r="FJ52" i="265"/>
  <c r="FK56" i="286" l="1"/>
  <c r="FK93" i="280"/>
  <c r="FJ25" i="265"/>
  <c r="FK52" i="286"/>
  <c r="FJ53" i="265"/>
  <c r="FK57" i="282"/>
  <c r="FK53" i="282"/>
  <c r="FK55" i="282" s="1"/>
  <c r="FK11" i="282"/>
  <c r="FK12" i="282" s="1"/>
  <c r="FK67" i="282"/>
  <c r="FJ83" i="265"/>
  <c r="FJ84" i="265"/>
  <c r="FK58" i="282" l="1"/>
  <c r="FK77" i="282"/>
  <c r="FK78" i="282" s="1"/>
  <c r="FL75" i="282" s="1"/>
  <c r="FK13" i="282"/>
  <c r="FK21" i="265" s="1"/>
  <c r="FK87" i="282"/>
  <c r="FK59" i="282"/>
  <c r="FK62" i="282" s="1"/>
  <c r="FK63" i="282" s="1"/>
  <c r="FK66" i="282" l="1"/>
  <c r="FK64" i="282"/>
  <c r="FK32" i="265" s="1"/>
  <c r="FK88" i="282"/>
  <c r="FK89" i="282" s="1"/>
  <c r="FL54" i="282"/>
  <c r="FK22" i="265"/>
  <c r="FK73" i="265" l="1"/>
  <c r="FL86" i="282"/>
  <c r="FK35" i="286"/>
  <c r="FK53" i="286"/>
  <c r="FK54" i="286" s="1"/>
  <c r="FK60" i="286" s="1"/>
  <c r="FK33" i="265"/>
  <c r="FK11" i="280" l="1"/>
  <c r="FK13" i="280" s="1"/>
  <c r="FK74" i="288"/>
  <c r="FK37" i="265"/>
  <c r="FK42" i="265" s="1"/>
  <c r="FK94" i="280" l="1"/>
  <c r="FK95" i="280" s="1"/>
  <c r="FK100" i="280" l="1"/>
  <c r="FK101" i="280" s="1"/>
  <c r="FK97" i="280"/>
  <c r="FK98" i="280" s="1"/>
  <c r="FK115" i="280" l="1"/>
  <c r="FK117" i="280" s="1"/>
  <c r="FK126" i="280"/>
  <c r="FK141" i="280"/>
  <c r="FK44" i="265"/>
  <c r="FK122" i="280" l="1"/>
  <c r="FK123" i="280" s="1"/>
  <c r="FK142" i="280" s="1"/>
  <c r="FK118" i="280"/>
  <c r="FK45" i="265" s="1"/>
  <c r="FK127" i="280"/>
  <c r="FK128" i="280" s="1"/>
  <c r="FK131" i="280" s="1"/>
  <c r="FK133" i="280" s="1"/>
  <c r="FK143" i="280" l="1"/>
  <c r="FK144" i="280" s="1"/>
  <c r="FK134" i="280"/>
  <c r="FK46" i="265" s="1"/>
  <c r="FK72" i="265" l="1"/>
  <c r="FL140" i="280"/>
  <c r="FK47" i="265"/>
  <c r="FK50" i="265" s="1"/>
  <c r="FK46" i="286" l="1"/>
  <c r="FK57" i="286"/>
  <c r="FK58" i="286" s="1"/>
  <c r="FK61" i="286" s="1"/>
  <c r="FK62" i="286" s="1"/>
  <c r="FL132" i="280"/>
  <c r="FL110" i="280"/>
  <c r="FL111" i="280" s="1"/>
  <c r="FK36" i="286" l="1"/>
  <c r="FK37" i="286" s="1"/>
  <c r="FK63" i="286"/>
  <c r="FK47" i="286"/>
  <c r="FK48" i="286" s="1"/>
  <c r="FK14" i="288"/>
  <c r="FK16" i="288" s="1"/>
  <c r="FK19" i="288" s="1"/>
  <c r="FK30" i="288"/>
  <c r="FK32" i="288" s="1"/>
  <c r="FL116" i="280"/>
  <c r="FL36" i="282"/>
  <c r="FL38" i="282" s="1"/>
  <c r="FL44" i="282" s="1"/>
  <c r="FL45" i="282" s="1"/>
  <c r="FL112" i="280"/>
  <c r="FL18" i="265" s="1"/>
  <c r="FL121" i="280"/>
  <c r="FK63" i="265" l="1"/>
  <c r="FK65" i="265" s="1"/>
  <c r="FK67" i="265" s="1"/>
  <c r="FK81" i="265" s="1"/>
  <c r="FL45" i="286"/>
  <c r="FL47" i="282"/>
  <c r="FL48" i="282" s="1"/>
  <c r="FL50" i="282"/>
  <c r="FL51" i="282" s="1"/>
  <c r="FL76" i="282" s="1"/>
  <c r="FK39" i="288"/>
  <c r="FK40" i="288" s="1"/>
  <c r="FK43" i="288" s="1"/>
  <c r="FK60" i="288"/>
  <c r="FK62" i="288" s="1"/>
  <c r="FK65" i="288" s="1"/>
  <c r="FK75" i="265"/>
  <c r="FK76" i="265" s="1"/>
  <c r="FK82" i="265" s="1"/>
  <c r="FL34" i="286"/>
  <c r="FL19" i="265"/>
  <c r="AW18" i="277"/>
  <c r="AW19" i="277" s="1"/>
  <c r="FK24" i="265"/>
  <c r="FK52" i="265"/>
  <c r="FL52" i="286" l="1"/>
  <c r="FK25" i="265"/>
  <c r="FL11" i="282"/>
  <c r="FL12" i="282" s="1"/>
  <c r="FL67" i="282"/>
  <c r="FL53" i="282"/>
  <c r="FL55" i="282" s="1"/>
  <c r="FL57" i="282"/>
  <c r="FL56" i="286"/>
  <c r="FL93" i="280"/>
  <c r="FK53" i="265"/>
  <c r="FK83" i="265"/>
  <c r="FK84" i="265"/>
  <c r="FL58" i="282" l="1"/>
  <c r="FL59" i="282" s="1"/>
  <c r="FL62" i="282" s="1"/>
  <c r="FL63" i="282" s="1"/>
  <c r="FL77" i="282"/>
  <c r="FL78" i="282" s="1"/>
  <c r="FM75" i="282" s="1"/>
  <c r="FL87" i="282"/>
  <c r="FL13" i="282"/>
  <c r="FL21" i="265" s="1"/>
  <c r="FL88" i="282" l="1"/>
  <c r="FL89" i="282" s="1"/>
  <c r="FL66" i="282"/>
  <c r="FL64" i="282"/>
  <c r="FL32" i="265" s="1"/>
  <c r="AW21" i="277"/>
  <c r="AW22" i="277" s="1"/>
  <c r="FL22" i="265"/>
  <c r="FM54" i="282"/>
  <c r="FM86" i="282" l="1"/>
  <c r="FL73" i="265"/>
  <c r="AX73" i="277" s="1"/>
  <c r="FL33" i="265"/>
  <c r="AW32" i="277"/>
  <c r="AW33" i="277" s="1"/>
  <c r="AW37" i="277" s="1"/>
  <c r="AW41" i="277" s="1"/>
  <c r="FL53" i="286"/>
  <c r="FL54" i="286" s="1"/>
  <c r="FL60" i="286" s="1"/>
  <c r="FL35" i="286"/>
  <c r="FL11" i="280" l="1"/>
  <c r="FL13" i="280" s="1"/>
  <c r="FL74" i="288"/>
  <c r="FL37" i="265"/>
  <c r="FL42" i="265" s="1"/>
  <c r="FL94" i="280" l="1"/>
  <c r="FL95" i="280" s="1"/>
  <c r="FL100" i="280" l="1"/>
  <c r="FL101" i="280" s="1"/>
  <c r="FL97" i="280"/>
  <c r="FL98" i="280" s="1"/>
  <c r="FL115" i="280" l="1"/>
  <c r="FL117" i="280" s="1"/>
  <c r="FL126" i="280"/>
  <c r="FL141" i="280"/>
  <c r="FL44" i="265"/>
  <c r="FL122" i="280" l="1"/>
  <c r="FL123" i="280" s="1"/>
  <c r="FL142" i="280" s="1"/>
  <c r="FL127" i="280"/>
  <c r="FL128" i="280" s="1"/>
  <c r="FL131" i="280" s="1"/>
  <c r="FL133" i="280" s="1"/>
  <c r="FL118" i="280"/>
  <c r="FL45" i="265" s="1"/>
  <c r="AW43" i="277"/>
  <c r="FL143" i="280" l="1"/>
  <c r="FL144" i="280" s="1"/>
  <c r="FL134" i="280"/>
  <c r="FL46" i="265" s="1"/>
  <c r="FL47" i="265" s="1"/>
  <c r="FL50" i="265" s="1"/>
  <c r="FL46" i="286" l="1"/>
  <c r="FL57" i="286"/>
  <c r="FL58" i="286" s="1"/>
  <c r="FL61" i="286" s="1"/>
  <c r="FL62" i="286" s="1"/>
  <c r="FL72" i="265"/>
  <c r="FM140" i="280"/>
  <c r="FL36" i="286" l="1"/>
  <c r="FL37" i="286" s="1"/>
  <c r="FL63" i="286"/>
  <c r="FL47" i="286"/>
  <c r="FL14" i="288"/>
  <c r="FL16" i="288" s="1"/>
  <c r="FL19" i="288" s="1"/>
  <c r="FL30" i="288"/>
  <c r="FL32" i="288" s="1"/>
  <c r="AX72" i="277"/>
  <c r="FM110" i="280"/>
  <c r="FM111" i="280" s="1"/>
  <c r="FM132" i="280"/>
  <c r="FL48" i="286"/>
  <c r="FL52" i="265" l="1"/>
  <c r="FL24" i="265"/>
  <c r="FM36" i="282"/>
  <c r="FM38" i="282" s="1"/>
  <c r="FM44" i="282" s="1"/>
  <c r="FM45" i="282" s="1"/>
  <c r="FM116" i="280"/>
  <c r="FM121" i="280"/>
  <c r="FM112" i="280"/>
  <c r="FM18" i="265" s="1"/>
  <c r="FL63" i="265"/>
  <c r="FM45" i="286"/>
  <c r="FL39" i="288"/>
  <c r="FL40" i="288" s="1"/>
  <c r="FL43" i="288" s="1"/>
  <c r="FL60" i="288"/>
  <c r="FL62" i="288" s="1"/>
  <c r="FL65" i="288" s="1"/>
  <c r="FL75" i="265"/>
  <c r="FM34" i="286"/>
  <c r="FM52" i="286" l="1"/>
  <c r="AX75" i="277"/>
  <c r="AX76" i="277" s="1"/>
  <c r="AX82" i="277" s="1"/>
  <c r="FL76" i="265"/>
  <c r="FL82" i="265" s="1"/>
  <c r="AX63" i="277"/>
  <c r="AX65" i="277" s="1"/>
  <c r="AX67" i="277" s="1"/>
  <c r="AX81" i="277" s="1"/>
  <c r="FL65" i="265"/>
  <c r="FL67" i="265" s="1"/>
  <c r="FL81" i="265" s="1"/>
  <c r="FM50" i="282"/>
  <c r="FM51" i="282" s="1"/>
  <c r="FM76" i="282" s="1"/>
  <c r="FM47" i="282"/>
  <c r="FM48" i="282" s="1"/>
  <c r="AW51" i="277"/>
  <c r="FL53" i="265"/>
  <c r="FM56" i="286"/>
  <c r="FM93" i="280"/>
  <c r="FM19" i="265"/>
  <c r="AW24" i="277"/>
  <c r="AW25" i="277" s="1"/>
  <c r="FL25" i="265"/>
  <c r="FM53" i="282" l="1"/>
  <c r="FM55" i="282" s="1"/>
  <c r="FM57" i="282"/>
  <c r="FM67" i="282"/>
  <c r="FM11" i="282"/>
  <c r="FM12" i="282" s="1"/>
  <c r="FL84" i="265"/>
  <c r="FL83" i="265"/>
  <c r="AX83" i="277"/>
  <c r="AX84" i="277"/>
  <c r="FM87" i="282" l="1"/>
  <c r="FM13" i="282"/>
  <c r="FM21" i="265" s="1"/>
  <c r="FM77" i="282"/>
  <c r="FM78" i="282" s="1"/>
  <c r="FN75" i="282" s="1"/>
  <c r="FM58" i="282"/>
  <c r="FM59" i="282" s="1"/>
  <c r="FM62" i="282" s="1"/>
  <c r="FM63" i="282" s="1"/>
  <c r="FN54" i="282" l="1"/>
  <c r="FM22" i="265"/>
  <c r="FM66" i="282"/>
  <c r="FM88" i="282"/>
  <c r="FM64" i="282"/>
  <c r="FM32" i="265" s="1"/>
  <c r="FM89" i="282"/>
  <c r="FM73" i="265" l="1"/>
  <c r="FN86" i="282"/>
  <c r="FM35" i="286"/>
  <c r="FM53" i="286"/>
  <c r="FM54" i="286" s="1"/>
  <c r="FM60" i="286" s="1"/>
  <c r="FM33" i="265"/>
  <c r="FM11" i="280" l="1"/>
  <c r="FM13" i="280" s="1"/>
  <c r="FM37" i="265"/>
  <c r="FM42" i="265" s="1"/>
  <c r="FM74" i="288"/>
  <c r="FM94" i="280" l="1"/>
  <c r="FM95" i="280" s="1"/>
  <c r="FM100" i="280" l="1"/>
  <c r="FM101" i="280" s="1"/>
  <c r="FM97" i="280"/>
  <c r="FM98" i="280" s="1"/>
  <c r="FM115" i="280" l="1"/>
  <c r="FM117" i="280" s="1"/>
  <c r="FM126" i="280"/>
  <c r="FM141" i="280"/>
  <c r="FM44" i="265"/>
  <c r="FM127" i="280" l="1"/>
  <c r="FM128" i="280" s="1"/>
  <c r="FM131" i="280" s="1"/>
  <c r="FM133" i="280" s="1"/>
  <c r="FM122" i="280"/>
  <c r="FM123" i="280" s="1"/>
  <c r="FM142" i="280" s="1"/>
  <c r="FM118" i="280"/>
  <c r="FM45" i="265" s="1"/>
  <c r="FM143" i="280" l="1"/>
  <c r="FM144" i="280" s="1"/>
  <c r="FM134" i="280"/>
  <c r="FM46" i="265" s="1"/>
  <c r="FM47" i="265" s="1"/>
  <c r="FM50" i="265" s="1"/>
  <c r="FM46" i="286" l="1"/>
  <c r="FM57" i="286"/>
  <c r="FM58" i="286" s="1"/>
  <c r="FM61" i="286" s="1"/>
  <c r="FM62" i="286" s="1"/>
  <c r="FM72" i="265"/>
  <c r="FN140" i="280"/>
  <c r="FM47" i="286" l="1"/>
  <c r="FM48" i="286" s="1"/>
  <c r="FM36" i="286"/>
  <c r="FM37" i="286" s="1"/>
  <c r="FM14" i="288"/>
  <c r="FM16" i="288" s="1"/>
  <c r="FM19" i="288" s="1"/>
  <c r="FM30" i="288"/>
  <c r="FM32" i="288" s="1"/>
  <c r="FM63" i="286"/>
  <c r="FN132" i="280"/>
  <c r="FN110" i="280"/>
  <c r="FN111" i="280" s="1"/>
  <c r="FM63" i="265" l="1"/>
  <c r="FM65" i="265" s="1"/>
  <c r="FM67" i="265" s="1"/>
  <c r="FM81" i="265" s="1"/>
  <c r="FN45" i="286"/>
  <c r="FM60" i="288"/>
  <c r="FM62" i="288" s="1"/>
  <c r="FM65" i="288" s="1"/>
  <c r="FM39" i="288"/>
  <c r="FM40" i="288" s="1"/>
  <c r="FM43" i="288" s="1"/>
  <c r="FM75" i="265"/>
  <c r="FM76" i="265" s="1"/>
  <c r="FM82" i="265" s="1"/>
  <c r="FN34" i="286"/>
  <c r="FN36" i="282"/>
  <c r="FN38" i="282" s="1"/>
  <c r="FN44" i="282" s="1"/>
  <c r="FN45" i="282" s="1"/>
  <c r="FN112" i="280"/>
  <c r="FN18" i="265" s="1"/>
  <c r="FN116" i="280"/>
  <c r="FN121" i="280"/>
  <c r="FM52" i="265"/>
  <c r="FM24" i="265"/>
  <c r="FN50" i="282" l="1"/>
  <c r="FN51" i="282" s="1"/>
  <c r="FN76" i="282" s="1"/>
  <c r="FN47" i="282"/>
  <c r="FN48" i="282" s="1"/>
  <c r="FM25" i="265"/>
  <c r="FN19" i="265"/>
  <c r="FN52" i="286"/>
  <c r="FN56" i="286"/>
  <c r="FN93" i="280"/>
  <c r="FM53" i="265"/>
  <c r="FM84" i="265"/>
  <c r="FM83" i="265"/>
  <c r="FN67" i="282" l="1"/>
  <c r="FN11" i="282"/>
  <c r="FN12" i="282" s="1"/>
  <c r="FN53" i="282"/>
  <c r="FN55" i="282" s="1"/>
  <c r="FN57" i="282"/>
  <c r="FN77" i="282" l="1"/>
  <c r="FN78" i="282" s="1"/>
  <c r="FO75" i="282" s="1"/>
  <c r="FN58" i="282"/>
  <c r="FN59" i="282" s="1"/>
  <c r="FN62" i="282" s="1"/>
  <c r="FN63" i="282" s="1"/>
  <c r="FN13" i="282"/>
  <c r="FN21" i="265" s="1"/>
  <c r="FN87" i="282"/>
  <c r="FN88" i="282" l="1"/>
  <c r="FN89" i="282" s="1"/>
  <c r="FN66" i="282"/>
  <c r="FN64" i="282"/>
  <c r="FN32" i="265" s="1"/>
  <c r="FN22" i="265"/>
  <c r="FO54" i="282"/>
  <c r="FO86" i="282" l="1"/>
  <c r="FN73" i="265"/>
  <c r="FN35" i="286"/>
  <c r="FN53" i="286"/>
  <c r="FN54" i="286" s="1"/>
  <c r="FN60" i="286" s="1"/>
  <c r="FN33" i="265"/>
  <c r="FN11" i="280" l="1"/>
  <c r="FN13" i="280" s="1"/>
  <c r="FN37" i="265"/>
  <c r="FN42" i="265" s="1"/>
  <c r="FN74" i="288"/>
  <c r="FN94" i="280" l="1"/>
  <c r="FN95" i="280" s="1"/>
  <c r="FN100" i="280" l="1"/>
  <c r="FN101" i="280" s="1"/>
  <c r="FN97" i="280"/>
  <c r="FN98" i="280" s="1"/>
  <c r="FN115" i="280" l="1"/>
  <c r="FN117" i="280" s="1"/>
  <c r="FN126" i="280"/>
  <c r="FN141" i="280"/>
  <c r="FN44" i="265"/>
  <c r="FN127" i="280" l="1"/>
  <c r="FN128" i="280" s="1"/>
  <c r="FN131" i="280" s="1"/>
  <c r="FN133" i="280" s="1"/>
  <c r="FN118" i="280"/>
  <c r="FN45" i="265" s="1"/>
  <c r="FN122" i="280"/>
  <c r="FN123" i="280" s="1"/>
  <c r="FN142" i="280" s="1"/>
  <c r="FN143" i="280" l="1"/>
  <c r="FN144" i="280" s="1"/>
  <c r="FN134" i="280"/>
  <c r="FN46" i="265" s="1"/>
  <c r="FN72" i="265" l="1"/>
  <c r="FO140" i="280"/>
  <c r="FN47" i="265"/>
  <c r="FN50" i="265" s="1"/>
  <c r="FN46" i="286" l="1"/>
  <c r="FN57" i="286"/>
  <c r="FN58" i="286" s="1"/>
  <c r="FN61" i="286" s="1"/>
  <c r="FN62" i="286" s="1"/>
  <c r="FO132" i="280"/>
  <c r="FO110" i="280"/>
  <c r="FO111" i="280" s="1"/>
  <c r="FO116" i="280" l="1"/>
  <c r="FO121" i="280"/>
  <c r="FO36" i="282"/>
  <c r="FO38" i="282" s="1"/>
  <c r="FO44" i="282" s="1"/>
  <c r="FO45" i="282" s="1"/>
  <c r="FO112" i="280"/>
  <c r="FO18" i="265" s="1"/>
  <c r="FN47" i="286"/>
  <c r="FN48" i="286" s="1"/>
  <c r="FN36" i="286"/>
  <c r="FN37" i="286" s="1"/>
  <c r="FN63" i="286"/>
  <c r="FN14" i="288"/>
  <c r="FN16" i="288" s="1"/>
  <c r="FN19" i="288" s="1"/>
  <c r="FN30" i="288"/>
  <c r="FN32" i="288" s="1"/>
  <c r="FN63" i="265" l="1"/>
  <c r="FN65" i="265" s="1"/>
  <c r="FN67" i="265" s="1"/>
  <c r="FN81" i="265" s="1"/>
  <c r="FO45" i="286"/>
  <c r="FN60" i="288"/>
  <c r="FN62" i="288" s="1"/>
  <c r="FN65" i="288" s="1"/>
  <c r="FN39" i="288"/>
  <c r="FN40" i="288" s="1"/>
  <c r="FN43" i="288" s="1"/>
  <c r="FN75" i="265"/>
  <c r="FN76" i="265" s="1"/>
  <c r="FN82" i="265" s="1"/>
  <c r="FO34" i="286"/>
  <c r="FO19" i="265"/>
  <c r="FN24" i="265"/>
  <c r="FN52" i="265"/>
  <c r="FO50" i="282"/>
  <c r="FO51" i="282" s="1"/>
  <c r="FO76" i="282" s="1"/>
  <c r="FO47" i="282"/>
  <c r="FO48" i="282" s="1"/>
  <c r="FO52" i="286" l="1"/>
  <c r="FO56" i="286"/>
  <c r="FO93" i="280"/>
  <c r="FN25" i="265"/>
  <c r="FO53" i="282"/>
  <c r="FO55" i="282" s="1"/>
  <c r="FO57" i="282"/>
  <c r="FN53" i="265"/>
  <c r="FO67" i="282"/>
  <c r="FO11" i="282"/>
  <c r="FO12" i="282" s="1"/>
  <c r="FN84" i="265"/>
  <c r="FN83" i="265"/>
  <c r="FO58" i="282" l="1"/>
  <c r="FO59" i="282" s="1"/>
  <c r="FO62" i="282" s="1"/>
  <c r="FO63" i="282" s="1"/>
  <c r="FO77" i="282"/>
  <c r="FO78" i="282" s="1"/>
  <c r="FP75" i="282" s="1"/>
  <c r="FO87" i="282"/>
  <c r="FO13" i="282"/>
  <c r="FO21" i="265" s="1"/>
  <c r="FO22" i="265" l="1"/>
  <c r="FP54" i="282"/>
  <c r="FO88" i="282"/>
  <c r="FO89" i="282" s="1"/>
  <c r="FO66" i="282"/>
  <c r="FO64" i="282"/>
  <c r="FO32" i="265" s="1"/>
  <c r="FO73" i="265" l="1"/>
  <c r="FP86" i="282"/>
  <c r="FO33" i="265"/>
  <c r="FO35" i="286"/>
  <c r="FO53" i="286"/>
  <c r="FO54" i="286" s="1"/>
  <c r="FO60" i="286" s="1"/>
  <c r="FO11" i="280" l="1"/>
  <c r="FO13" i="280" s="1"/>
  <c r="FO74" i="288"/>
  <c r="FO37" i="265"/>
  <c r="FO42" i="265" s="1"/>
  <c r="FO94" i="280" l="1"/>
  <c r="FO95" i="280" s="1"/>
  <c r="FO100" i="280" l="1"/>
  <c r="FO101" i="280" s="1"/>
  <c r="FO97" i="280"/>
  <c r="FO98" i="280" s="1"/>
  <c r="FO115" i="280" l="1"/>
  <c r="FO117" i="280" s="1"/>
  <c r="FO126" i="280"/>
  <c r="FO141" i="280"/>
  <c r="FO44" i="265"/>
  <c r="FO122" i="280" l="1"/>
  <c r="FO123" i="280" s="1"/>
  <c r="FO142" i="280" s="1"/>
  <c r="FO118" i="280"/>
  <c r="FO45" i="265" s="1"/>
  <c r="FO127" i="280"/>
  <c r="FO128" i="280" s="1"/>
  <c r="FO131" i="280" s="1"/>
  <c r="FO133" i="280" s="1"/>
  <c r="FO134" i="280" l="1"/>
  <c r="FO46" i="265" s="1"/>
  <c r="FO47" i="265" s="1"/>
  <c r="FO50" i="265" s="1"/>
  <c r="FO143" i="280"/>
  <c r="FO144" i="280" s="1"/>
  <c r="FO72" i="265" l="1"/>
  <c r="FP140" i="280"/>
  <c r="FO46" i="286"/>
  <c r="FO57" i="286"/>
  <c r="FO58" i="286" s="1"/>
  <c r="FO61" i="286" s="1"/>
  <c r="FO62" i="286" s="1"/>
  <c r="FO14" i="288" l="1"/>
  <c r="FO16" i="288" s="1"/>
  <c r="FO19" i="288" s="1"/>
  <c r="FO63" i="286"/>
  <c r="FO36" i="286"/>
  <c r="FO37" i="286" s="1"/>
  <c r="FO47" i="286"/>
  <c r="FO30" i="288"/>
  <c r="FO32" i="288" s="1"/>
  <c r="FP132" i="280"/>
  <c r="FP110" i="280"/>
  <c r="FP111" i="280" s="1"/>
  <c r="FO48" i="286"/>
  <c r="FP36" i="282" l="1"/>
  <c r="FP38" i="282" s="1"/>
  <c r="FP44" i="282" s="1"/>
  <c r="FP45" i="282" s="1"/>
  <c r="FP116" i="280"/>
  <c r="FP112" i="280"/>
  <c r="FP18" i="265" s="1"/>
  <c r="FP121" i="280"/>
  <c r="FO75" i="265"/>
  <c r="FO76" i="265" s="1"/>
  <c r="FO82" i="265" s="1"/>
  <c r="FP34" i="286"/>
  <c r="FO52" i="265"/>
  <c r="FO24" i="265"/>
  <c r="FO63" i="265"/>
  <c r="FO65" i="265" s="1"/>
  <c r="FO67" i="265" s="1"/>
  <c r="FO81" i="265" s="1"/>
  <c r="FP45" i="286"/>
  <c r="FO60" i="288"/>
  <c r="FO62" i="288" s="1"/>
  <c r="FO65" i="288" s="1"/>
  <c r="FO39" i="288"/>
  <c r="FO40" i="288" s="1"/>
  <c r="FO43" i="288" s="1"/>
  <c r="FO84" i="265" l="1"/>
  <c r="FO83" i="265"/>
  <c r="FO53" i="265"/>
  <c r="FP56" i="286"/>
  <c r="FP93" i="280"/>
  <c r="FO25" i="265"/>
  <c r="FP52" i="286"/>
  <c r="FP19" i="265"/>
  <c r="AX18" i="277"/>
  <c r="AX19" i="277" s="1"/>
  <c r="FP50" i="282"/>
  <c r="FP51" i="282" s="1"/>
  <c r="FP76" i="282" s="1"/>
  <c r="FP47" i="282"/>
  <c r="FP48" i="282" s="1"/>
  <c r="FP53" i="282" l="1"/>
  <c r="FP55" i="282" s="1"/>
  <c r="FP57" i="282"/>
  <c r="FP67" i="282"/>
  <c r="FP11" i="282"/>
  <c r="FP12" i="282" s="1"/>
  <c r="FP87" i="282" l="1"/>
  <c r="FP13" i="282"/>
  <c r="FP21" i="265" s="1"/>
  <c r="FP77" i="282"/>
  <c r="FP78" i="282" s="1"/>
  <c r="FQ75" i="282" s="1"/>
  <c r="FP58" i="282"/>
  <c r="FP59" i="282" s="1"/>
  <c r="FP62" i="282" s="1"/>
  <c r="FP63" i="282" s="1"/>
  <c r="FP66" i="282" l="1"/>
  <c r="FP88" i="282"/>
  <c r="FP89" i="282" s="1"/>
  <c r="FP64" i="282"/>
  <c r="FP32" i="265" s="1"/>
  <c r="AX21" i="277"/>
  <c r="AX22" i="277" s="1"/>
  <c r="FP22" i="265"/>
  <c r="FQ54" i="282"/>
  <c r="FQ86" i="282" l="1"/>
  <c r="FP73" i="265"/>
  <c r="AY73" i="277" s="1"/>
  <c r="FP35" i="286"/>
  <c r="FP53" i="286"/>
  <c r="FP54" i="286" s="1"/>
  <c r="FP60" i="286" s="1"/>
  <c r="FP33" i="265"/>
  <c r="AX32" i="277"/>
  <c r="AX33" i="277" s="1"/>
  <c r="AX37" i="277" s="1"/>
  <c r="AX41" i="277" s="1"/>
  <c r="FP11" i="280" l="1"/>
  <c r="FP13" i="280" s="1"/>
  <c r="FP37" i="265"/>
  <c r="FP42" i="265" s="1"/>
  <c r="FP74" i="288"/>
  <c r="FP94" i="280" l="1"/>
  <c r="FP95" i="280" s="1"/>
  <c r="FP100" i="280" l="1"/>
  <c r="FP101" i="280" s="1"/>
  <c r="FP97" i="280"/>
  <c r="FP98" i="280" s="1"/>
  <c r="FP115" i="280" l="1"/>
  <c r="FP117" i="280" s="1"/>
  <c r="FP126" i="280"/>
  <c r="FP44" i="265"/>
  <c r="FP141" i="280"/>
  <c r="AX43" i="277" l="1"/>
  <c r="FP127" i="280"/>
  <c r="FP128" i="280" s="1"/>
  <c r="FP131" i="280" s="1"/>
  <c r="FP133" i="280" s="1"/>
  <c r="FP122" i="280"/>
  <c r="FP123" i="280" s="1"/>
  <c r="FP142" i="280" s="1"/>
  <c r="FP118" i="280"/>
  <c r="FP45" i="265" s="1"/>
  <c r="FP143" i="280" l="1"/>
  <c r="FP144" i="280" s="1"/>
  <c r="FP134" i="280"/>
  <c r="FP46" i="265" s="1"/>
  <c r="FP47" i="265" s="1"/>
  <c r="FP50" i="265" s="1"/>
  <c r="FP46" i="286" l="1"/>
  <c r="FP57" i="286"/>
  <c r="FP58" i="286" s="1"/>
  <c r="FP61" i="286" s="1"/>
  <c r="FP62" i="286" s="1"/>
  <c r="FP72" i="265"/>
  <c r="FQ140" i="280"/>
  <c r="FP36" i="286" l="1"/>
  <c r="FP37" i="286" s="1"/>
  <c r="FP63" i="286"/>
  <c r="FP14" i="288"/>
  <c r="FP16" i="288" s="1"/>
  <c r="FP19" i="288" s="1"/>
  <c r="FP47" i="286"/>
  <c r="FP48" i="286" s="1"/>
  <c r="FP30" i="288"/>
  <c r="FP32" i="288" s="1"/>
  <c r="AY72" i="277"/>
  <c r="FQ132" i="280"/>
  <c r="FQ110" i="280"/>
  <c r="FQ111" i="280" s="1"/>
  <c r="FP24" i="265" l="1"/>
  <c r="FP52" i="265"/>
  <c r="FP63" i="265"/>
  <c r="FQ45" i="286"/>
  <c r="FQ36" i="282"/>
  <c r="FQ38" i="282" s="1"/>
  <c r="FQ44" i="282" s="1"/>
  <c r="FQ45" i="282" s="1"/>
  <c r="FQ116" i="280"/>
  <c r="FQ112" i="280"/>
  <c r="FQ18" i="265" s="1"/>
  <c r="FQ121" i="280"/>
  <c r="FP39" i="288"/>
  <c r="FP40" i="288" s="1"/>
  <c r="FP43" i="288" s="1"/>
  <c r="FP60" i="288"/>
  <c r="FP62" i="288" s="1"/>
  <c r="FP65" i="288" s="1"/>
  <c r="FP75" i="265"/>
  <c r="FQ34" i="286"/>
  <c r="FQ52" i="286" l="1"/>
  <c r="AY75" i="277"/>
  <c r="AY76" i="277" s="1"/>
  <c r="AY82" i="277" s="1"/>
  <c r="FP76" i="265"/>
  <c r="FP82" i="265" s="1"/>
  <c r="FQ19" i="265"/>
  <c r="FQ50" i="282"/>
  <c r="FQ51" i="282" s="1"/>
  <c r="FQ76" i="282" s="1"/>
  <c r="FQ47" i="282"/>
  <c r="FQ48" i="282" s="1"/>
  <c r="AY63" i="277"/>
  <c r="AY65" i="277" s="1"/>
  <c r="AY67" i="277" s="1"/>
  <c r="AY81" i="277" s="1"/>
  <c r="FP65" i="265"/>
  <c r="FP67" i="265" s="1"/>
  <c r="FP81" i="265" s="1"/>
  <c r="AX24" i="277"/>
  <c r="AX25" i="277" s="1"/>
  <c r="FP25" i="265"/>
  <c r="FQ56" i="286"/>
  <c r="FQ93" i="280"/>
  <c r="AX51" i="277"/>
  <c r="FP53" i="265"/>
  <c r="FP84" i="265" l="1"/>
  <c r="FP83" i="265"/>
  <c r="FQ53" i="282"/>
  <c r="FQ55" i="282" s="1"/>
  <c r="FQ57" i="282"/>
  <c r="FQ67" i="282"/>
  <c r="FQ11" i="282"/>
  <c r="FQ12" i="282" s="1"/>
  <c r="AY84" i="277"/>
  <c r="AY83" i="277"/>
  <c r="FQ13" i="282" l="1"/>
  <c r="FQ21" i="265" s="1"/>
  <c r="FQ87" i="282"/>
  <c r="FQ58" i="282"/>
  <c r="FQ59" i="282" s="1"/>
  <c r="FQ62" i="282" s="1"/>
  <c r="FQ63" i="282" s="1"/>
  <c r="FQ77" i="282"/>
  <c r="FQ78" i="282" s="1"/>
  <c r="FR75" i="282" s="1"/>
  <c r="FR54" i="282" l="1"/>
  <c r="FQ88" i="282"/>
  <c r="FQ89" i="282" s="1"/>
  <c r="FQ66" i="282"/>
  <c r="FQ64" i="282"/>
  <c r="FQ32" i="265" s="1"/>
  <c r="FQ22" i="265"/>
  <c r="FQ73" i="265" l="1"/>
  <c r="FR86" i="282"/>
  <c r="FQ33" i="265"/>
  <c r="FQ35" i="286"/>
  <c r="FQ53" i="286"/>
  <c r="FQ54" i="286" s="1"/>
  <c r="FQ60" i="286" s="1"/>
  <c r="FQ11" i="280" l="1"/>
  <c r="FQ13" i="280" s="1"/>
  <c r="FQ74" i="288"/>
  <c r="FQ37" i="265"/>
  <c r="FQ42" i="265" s="1"/>
  <c r="FQ94" i="280" l="1"/>
  <c r="FQ95" i="280" s="1"/>
  <c r="FQ100" i="280" l="1"/>
  <c r="FQ101" i="280" s="1"/>
  <c r="FQ97" i="280"/>
  <c r="FQ98" i="280" s="1"/>
  <c r="FQ115" i="280" l="1"/>
  <c r="FQ117" i="280" s="1"/>
  <c r="FQ126" i="280"/>
  <c r="FQ141" i="280"/>
  <c r="FQ44" i="265"/>
  <c r="FQ122" i="280" l="1"/>
  <c r="FQ123" i="280" s="1"/>
  <c r="FQ142" i="280" s="1"/>
  <c r="FQ127" i="280"/>
  <c r="FQ128" i="280" s="1"/>
  <c r="FQ131" i="280" s="1"/>
  <c r="FQ133" i="280" s="1"/>
  <c r="FQ118" i="280"/>
  <c r="FQ45" i="265" s="1"/>
  <c r="FQ143" i="280" l="1"/>
  <c r="FQ144" i="280" s="1"/>
  <c r="FQ134" i="280"/>
  <c r="FQ46" i="265" s="1"/>
  <c r="FQ47" i="265" s="1"/>
  <c r="FQ50" i="265" s="1"/>
  <c r="FQ46" i="286" l="1"/>
  <c r="FQ57" i="286"/>
  <c r="FQ58" i="286" s="1"/>
  <c r="FQ61" i="286" s="1"/>
  <c r="FQ62" i="286" s="1"/>
  <c r="FQ72" i="265"/>
  <c r="FR140" i="280"/>
  <c r="FR110" i="280" l="1"/>
  <c r="FR111" i="280" s="1"/>
  <c r="FR132" i="280"/>
  <c r="FQ47" i="286"/>
  <c r="FQ48" i="286" s="1"/>
  <c r="FQ36" i="286"/>
  <c r="FQ37" i="286" s="1"/>
  <c r="FQ14" i="288"/>
  <c r="FQ16" i="288" s="1"/>
  <c r="FQ19" i="288" s="1"/>
  <c r="FQ30" i="288"/>
  <c r="FQ32" i="288" s="1"/>
  <c r="FQ63" i="286"/>
  <c r="FQ63" i="265" l="1"/>
  <c r="FQ65" i="265" s="1"/>
  <c r="FQ67" i="265" s="1"/>
  <c r="FQ81" i="265" s="1"/>
  <c r="FR45" i="286"/>
  <c r="FQ75" i="265"/>
  <c r="FQ76" i="265" s="1"/>
  <c r="FQ82" i="265" s="1"/>
  <c r="FR34" i="286"/>
  <c r="FQ52" i="265"/>
  <c r="FQ24" i="265"/>
  <c r="FQ39" i="288"/>
  <c r="FQ40" i="288" s="1"/>
  <c r="FQ43" i="288" s="1"/>
  <c r="FQ60" i="288"/>
  <c r="FQ62" i="288" s="1"/>
  <c r="FQ65" i="288" s="1"/>
  <c r="FR36" i="282"/>
  <c r="FR38" i="282" s="1"/>
  <c r="FR44" i="282" s="1"/>
  <c r="FR45" i="282" s="1"/>
  <c r="FR116" i="280"/>
  <c r="FR121" i="280"/>
  <c r="FR112" i="280"/>
  <c r="FR18" i="265" s="1"/>
  <c r="FQ53" i="265" l="1"/>
  <c r="FR19" i="265"/>
  <c r="FQ25" i="265"/>
  <c r="FR52" i="286"/>
  <c r="FR56" i="286"/>
  <c r="FR93" i="280"/>
  <c r="FR50" i="282"/>
  <c r="FR51" i="282" s="1"/>
  <c r="FR76" i="282" s="1"/>
  <c r="FR47" i="282"/>
  <c r="FR48" i="282" s="1"/>
  <c r="FQ83" i="265"/>
  <c r="FQ84" i="265"/>
  <c r="FR67" i="282" l="1"/>
  <c r="FR11" i="282"/>
  <c r="FR12" i="282" s="1"/>
  <c r="FR53" i="282"/>
  <c r="FR55" i="282" s="1"/>
  <c r="FR57" i="282"/>
  <c r="FR77" i="282" l="1"/>
  <c r="FR78" i="282" s="1"/>
  <c r="FS75" i="282" s="1"/>
  <c r="FR58" i="282"/>
  <c r="FR59" i="282" s="1"/>
  <c r="FR62" i="282" s="1"/>
  <c r="FR63" i="282" s="1"/>
  <c r="FR13" i="282"/>
  <c r="FR21" i="265" s="1"/>
  <c r="FR87" i="282"/>
  <c r="FR66" i="282" l="1"/>
  <c r="FR64" i="282"/>
  <c r="FR32" i="265" s="1"/>
  <c r="FR88" i="282"/>
  <c r="FR89" i="282" s="1"/>
  <c r="FR22" i="265"/>
  <c r="FS54" i="282"/>
  <c r="FR53" i="286" l="1"/>
  <c r="FR54" i="286" s="1"/>
  <c r="FR60" i="286" s="1"/>
  <c r="FR35" i="286"/>
  <c r="FR73" i="265"/>
  <c r="FS86" i="282"/>
  <c r="FR33" i="265"/>
  <c r="FR11" i="280" l="1"/>
  <c r="FR13" i="280" s="1"/>
  <c r="FR74" i="288"/>
  <c r="FR37" i="265"/>
  <c r="FR42" i="265" s="1"/>
  <c r="FR94" i="280" l="1"/>
  <c r="FR95" i="280" s="1"/>
  <c r="FR100" i="280" l="1"/>
  <c r="FR101" i="280" s="1"/>
  <c r="FR97" i="280"/>
  <c r="FR98" i="280" s="1"/>
  <c r="FR115" i="280" l="1"/>
  <c r="FR117" i="280" s="1"/>
  <c r="FR126" i="280"/>
  <c r="FR44" i="265"/>
  <c r="FR141" i="280"/>
  <c r="FR122" i="280" l="1"/>
  <c r="FR123" i="280" s="1"/>
  <c r="FR142" i="280" s="1"/>
  <c r="FR127" i="280"/>
  <c r="FR128" i="280" s="1"/>
  <c r="FR131" i="280" s="1"/>
  <c r="FR133" i="280" s="1"/>
  <c r="FR118" i="280"/>
  <c r="FR45" i="265" s="1"/>
  <c r="FR143" i="280" l="1"/>
  <c r="FR144" i="280" s="1"/>
  <c r="FR134" i="280"/>
  <c r="FR46" i="265" s="1"/>
  <c r="FR47" i="265" s="1"/>
  <c r="FR50" i="265" s="1"/>
  <c r="FR57" i="286" l="1"/>
  <c r="FR58" i="286" s="1"/>
  <c r="FR61" i="286" s="1"/>
  <c r="FR62" i="286" s="1"/>
  <c r="FR46" i="286"/>
  <c r="FR72" i="265"/>
  <c r="FS140" i="280"/>
  <c r="FS132" i="280" l="1"/>
  <c r="FS110" i="280"/>
  <c r="FS111" i="280" s="1"/>
  <c r="FR36" i="286"/>
  <c r="FR37" i="286" s="1"/>
  <c r="FR47" i="286"/>
  <c r="FR48" i="286" s="1"/>
  <c r="FR63" i="286"/>
  <c r="FR14" i="288"/>
  <c r="FR16" i="288" s="1"/>
  <c r="FR19" i="288" s="1"/>
  <c r="FR30" i="288"/>
  <c r="FR32" i="288" s="1"/>
  <c r="FR39" i="288" l="1"/>
  <c r="FR40" i="288" s="1"/>
  <c r="FR43" i="288" s="1"/>
  <c r="FR60" i="288"/>
  <c r="FR62" i="288" s="1"/>
  <c r="FR65" i="288" s="1"/>
  <c r="FR24" i="265"/>
  <c r="FR52" i="265"/>
  <c r="FR75" i="265"/>
  <c r="FR76" i="265" s="1"/>
  <c r="FR82" i="265" s="1"/>
  <c r="FS34" i="286"/>
  <c r="FR63" i="265"/>
  <c r="FR65" i="265" s="1"/>
  <c r="FR67" i="265" s="1"/>
  <c r="FR81" i="265" s="1"/>
  <c r="FS45" i="286"/>
  <c r="FS36" i="282"/>
  <c r="FS38" i="282" s="1"/>
  <c r="FS44" i="282" s="1"/>
  <c r="FS45" i="282" s="1"/>
  <c r="FS112" i="280"/>
  <c r="FS18" i="265" s="1"/>
  <c r="FS116" i="280"/>
  <c r="FS121" i="280"/>
  <c r="FR83" i="265" l="1"/>
  <c r="FR84" i="265"/>
  <c r="FS19" i="265"/>
  <c r="FS93" i="280"/>
  <c r="FS56" i="286"/>
  <c r="FS52" i="286"/>
  <c r="FR53" i="265"/>
  <c r="FS47" i="282"/>
  <c r="FS48" i="282" s="1"/>
  <c r="FS50" i="282"/>
  <c r="FS51" i="282" s="1"/>
  <c r="FS76" i="282" s="1"/>
  <c r="FR25" i="265"/>
  <c r="FS67" i="282" l="1"/>
  <c r="FS11" i="282"/>
  <c r="FS12" i="282" s="1"/>
  <c r="FS57" i="282"/>
  <c r="FS53" i="282"/>
  <c r="FS55" i="282" s="1"/>
  <c r="FS77" i="282" l="1"/>
  <c r="FS78" i="282" s="1"/>
  <c r="FT75" i="282" s="1"/>
  <c r="FS58" i="282"/>
  <c r="FS59" i="282" s="1"/>
  <c r="FS62" i="282" s="1"/>
  <c r="FS63" i="282" s="1"/>
  <c r="FS13" i="282"/>
  <c r="FS21" i="265" s="1"/>
  <c r="FS87" i="282"/>
  <c r="FS88" i="282" l="1"/>
  <c r="FS89" i="282" s="1"/>
  <c r="FS66" i="282"/>
  <c r="FS64" i="282"/>
  <c r="FS32" i="265" s="1"/>
  <c r="FS22" i="265"/>
  <c r="FT54" i="282"/>
  <c r="FS53" i="286" l="1"/>
  <c r="FS54" i="286" s="1"/>
  <c r="FS60" i="286" s="1"/>
  <c r="FS35" i="286"/>
  <c r="FS33" i="265"/>
  <c r="FS73" i="265"/>
  <c r="FT86" i="282"/>
  <c r="FS11" i="280" l="1"/>
  <c r="FS13" i="280" s="1"/>
  <c r="FS74" i="288"/>
  <c r="FS37" i="265"/>
  <c r="FS42" i="265" s="1"/>
  <c r="FS94" i="280" l="1"/>
  <c r="FS95" i="280" s="1"/>
  <c r="FS97" i="280" l="1"/>
  <c r="FS98" i="280" s="1"/>
  <c r="FS100" i="280"/>
  <c r="FS101" i="280" s="1"/>
  <c r="FS44" i="265" l="1"/>
  <c r="FS141" i="280"/>
  <c r="FS126" i="280"/>
  <c r="FS115" i="280"/>
  <c r="FS117" i="280" s="1"/>
  <c r="FS127" i="280" l="1"/>
  <c r="FS128" i="280" s="1"/>
  <c r="FS131" i="280" s="1"/>
  <c r="FS133" i="280" s="1"/>
  <c r="FS122" i="280"/>
  <c r="FS123" i="280" s="1"/>
  <c r="FS142" i="280" s="1"/>
  <c r="FS118" i="280"/>
  <c r="FS45" i="265" s="1"/>
  <c r="FS134" i="280" l="1"/>
  <c r="FS46" i="265" s="1"/>
  <c r="FS143" i="280"/>
  <c r="FS144" i="280" s="1"/>
  <c r="FS72" i="265" l="1"/>
  <c r="FT140" i="280"/>
  <c r="FS47" i="265"/>
  <c r="FS50" i="265" s="1"/>
  <c r="FS46" i="286" l="1"/>
  <c r="FS57" i="286"/>
  <c r="FS58" i="286" s="1"/>
  <c r="FS61" i="286" s="1"/>
  <c r="FS62" i="286" s="1"/>
  <c r="FT110" i="280"/>
  <c r="FT111" i="280" s="1"/>
  <c r="FT132" i="280"/>
  <c r="FS47" i="286" l="1"/>
  <c r="FS48" i="286" s="1"/>
  <c r="FS14" i="288"/>
  <c r="FS16" i="288" s="1"/>
  <c r="FS19" i="288" s="1"/>
  <c r="FS63" i="286"/>
  <c r="FS36" i="286"/>
  <c r="FS37" i="286" s="1"/>
  <c r="FS30" i="288"/>
  <c r="FS32" i="288" s="1"/>
  <c r="FT36" i="282"/>
  <c r="FT38" i="282" s="1"/>
  <c r="FT44" i="282" s="1"/>
  <c r="FT45" i="282" s="1"/>
  <c r="FT112" i="280"/>
  <c r="FT18" i="265" s="1"/>
  <c r="FT121" i="280"/>
  <c r="FT116" i="280"/>
  <c r="FT50" i="282" l="1"/>
  <c r="FT51" i="282" s="1"/>
  <c r="FT76" i="282" s="1"/>
  <c r="FT47" i="282"/>
  <c r="FT48" i="282" s="1"/>
  <c r="FS75" i="265"/>
  <c r="FS76" i="265" s="1"/>
  <c r="FS82" i="265" s="1"/>
  <c r="FT34" i="286"/>
  <c r="FS63" i="265"/>
  <c r="FS65" i="265" s="1"/>
  <c r="FS67" i="265" s="1"/>
  <c r="FS81" i="265" s="1"/>
  <c r="FT45" i="286"/>
  <c r="FT19" i="265"/>
  <c r="AY18" i="277"/>
  <c r="AY19" i="277" s="1"/>
  <c r="FS60" i="288"/>
  <c r="FS62" i="288" s="1"/>
  <c r="FS65" i="288" s="1"/>
  <c r="FS39" i="288"/>
  <c r="FS40" i="288" s="1"/>
  <c r="FS43" i="288" s="1"/>
  <c r="FS52" i="265"/>
  <c r="FS24" i="265"/>
  <c r="FS25" i="265" l="1"/>
  <c r="FS53" i="265"/>
  <c r="FT67" i="282"/>
  <c r="FT11" i="282"/>
  <c r="FT12" i="282" s="1"/>
  <c r="FS83" i="265"/>
  <c r="FS84" i="265"/>
  <c r="FT93" i="280"/>
  <c r="FT56" i="286"/>
  <c r="FT52" i="286"/>
  <c r="FT53" i="282"/>
  <c r="FT55" i="282" s="1"/>
  <c r="FT57" i="282"/>
  <c r="FT58" i="282" l="1"/>
  <c r="FT59" i="282" s="1"/>
  <c r="FT62" i="282" s="1"/>
  <c r="FT63" i="282" s="1"/>
  <c r="FT77" i="282"/>
  <c r="FT78" i="282" s="1"/>
  <c r="FU75" i="282" s="1"/>
  <c r="FT87" i="282"/>
  <c r="FT13" i="282"/>
  <c r="FT21" i="265" s="1"/>
  <c r="FT88" i="282" l="1"/>
  <c r="FT66" i="282"/>
  <c r="FT64" i="282"/>
  <c r="FT32" i="265" s="1"/>
  <c r="AY21" i="277"/>
  <c r="AY22" i="277" s="1"/>
  <c r="FT22" i="265"/>
  <c r="FU54" i="282"/>
  <c r="FT89" i="282"/>
  <c r="FU86" i="282" l="1"/>
  <c r="FT73" i="265"/>
  <c r="AZ73" i="277" s="1"/>
  <c r="FT53" i="286"/>
  <c r="FT54" i="286" s="1"/>
  <c r="FT60" i="286" s="1"/>
  <c r="FT35" i="286"/>
  <c r="FT33" i="265"/>
  <c r="AY32" i="277"/>
  <c r="AY33" i="277" s="1"/>
  <c r="AY37" i="277" s="1"/>
  <c r="AY41" i="277" s="1"/>
  <c r="FT11" i="280" l="1"/>
  <c r="FT13" i="280" s="1"/>
  <c r="FT74" i="288"/>
  <c r="FT37" i="265"/>
  <c r="FT42" i="265" s="1"/>
  <c r="FT94" i="280" l="1"/>
  <c r="FT95" i="280" s="1"/>
  <c r="FT100" i="280" l="1"/>
  <c r="FT101" i="280" s="1"/>
  <c r="FT97" i="280"/>
  <c r="FT98" i="280" s="1"/>
  <c r="FT115" i="280" l="1"/>
  <c r="FT117" i="280" s="1"/>
  <c r="FT126" i="280"/>
  <c r="FT44" i="265"/>
  <c r="FT141" i="280"/>
  <c r="AY43" i="277" l="1"/>
  <c r="FT127" i="280"/>
  <c r="FT128" i="280" s="1"/>
  <c r="FT131" i="280" s="1"/>
  <c r="FT133" i="280" s="1"/>
  <c r="FT118" i="280"/>
  <c r="FT45" i="265" s="1"/>
  <c r="FT122" i="280"/>
  <c r="FT123" i="280" s="1"/>
  <c r="FT142" i="280" s="1"/>
  <c r="FT143" i="280" l="1"/>
  <c r="FT144" i="280" s="1"/>
  <c r="FT134" i="280"/>
  <c r="FT46" i="265" s="1"/>
  <c r="FT47" i="265" s="1"/>
  <c r="FT50" i="265" s="1"/>
  <c r="FT57" i="286" l="1"/>
  <c r="FT58" i="286" s="1"/>
  <c r="FT61" i="286" s="1"/>
  <c r="FT62" i="286" s="1"/>
  <c r="FT46" i="286"/>
  <c r="FT72" i="265"/>
  <c r="FU140" i="280"/>
  <c r="FU110" i="280" l="1"/>
  <c r="FU111" i="280" s="1"/>
  <c r="FU132" i="280"/>
  <c r="FT47" i="286"/>
  <c r="FT36" i="286"/>
  <c r="FT37" i="286" s="1"/>
  <c r="FT14" i="288"/>
  <c r="FT16" i="288" s="1"/>
  <c r="FT19" i="288" s="1"/>
  <c r="FT30" i="288"/>
  <c r="FT32" i="288" s="1"/>
  <c r="FT63" i="286"/>
  <c r="AZ72" i="277"/>
  <c r="FT48" i="286"/>
  <c r="FT60" i="288" l="1"/>
  <c r="FT62" i="288" s="1"/>
  <c r="FT65" i="288" s="1"/>
  <c r="FT39" i="288"/>
  <c r="FT40" i="288" s="1"/>
  <c r="FT43" i="288" s="1"/>
  <c r="FT24" i="265"/>
  <c r="FT52" i="265"/>
  <c r="FT63" i="265"/>
  <c r="FU45" i="286"/>
  <c r="FT75" i="265"/>
  <c r="FU34" i="286"/>
  <c r="FU36" i="282"/>
  <c r="FU38" i="282" s="1"/>
  <c r="FU44" i="282" s="1"/>
  <c r="FU45" i="282" s="1"/>
  <c r="FU116" i="280"/>
  <c r="FU121" i="280"/>
  <c r="FU112" i="280"/>
  <c r="FU18" i="265" s="1"/>
  <c r="FU52" i="286" l="1"/>
  <c r="FU50" i="282"/>
  <c r="FU51" i="282" s="1"/>
  <c r="FU76" i="282" s="1"/>
  <c r="FU47" i="282"/>
  <c r="FU48" i="282" s="1"/>
  <c r="AZ75" i="277"/>
  <c r="AZ76" i="277" s="1"/>
  <c r="AZ82" i="277" s="1"/>
  <c r="FT76" i="265"/>
  <c r="FT82" i="265" s="1"/>
  <c r="FT65" i="265"/>
  <c r="FT67" i="265" s="1"/>
  <c r="FT81" i="265" s="1"/>
  <c r="AZ63" i="277"/>
  <c r="AZ65" i="277" s="1"/>
  <c r="AZ67" i="277" s="1"/>
  <c r="AZ81" i="277" s="1"/>
  <c r="AY24" i="277"/>
  <c r="AY25" i="277" s="1"/>
  <c r="FT25" i="265"/>
  <c r="FU19" i="265"/>
  <c r="FU56" i="286"/>
  <c r="FU93" i="280"/>
  <c r="AY51" i="277"/>
  <c r="FT53" i="265"/>
  <c r="FT84" i="265" l="1"/>
  <c r="FT83" i="265"/>
  <c r="FU67" i="282"/>
  <c r="FU11" i="282"/>
  <c r="FU12" i="282" s="1"/>
  <c r="AZ84" i="277"/>
  <c r="AZ83" i="277"/>
  <c r="FU53" i="282"/>
  <c r="FU55" i="282" s="1"/>
  <c r="FU57" i="282"/>
  <c r="FU13" i="282" l="1"/>
  <c r="FU21" i="265" s="1"/>
  <c r="FU87" i="282"/>
  <c r="FU77" i="282"/>
  <c r="FU78" i="282" s="1"/>
  <c r="FV75" i="282" s="1"/>
  <c r="FU58" i="282"/>
  <c r="FU59" i="282" s="1"/>
  <c r="FU62" i="282" s="1"/>
  <c r="FU63" i="282" s="1"/>
  <c r="FU66" i="282" l="1"/>
  <c r="FU88" i="282"/>
  <c r="FU64" i="282"/>
  <c r="FU32" i="265" s="1"/>
  <c r="FV54" i="282"/>
  <c r="FU22" i="265"/>
  <c r="FU89" i="282"/>
  <c r="FU73" i="265" l="1"/>
  <c r="FV86" i="282"/>
  <c r="FU35" i="286"/>
  <c r="FU53" i="286"/>
  <c r="FU54" i="286" s="1"/>
  <c r="FU60" i="286" s="1"/>
  <c r="FU33" i="265"/>
  <c r="FU11" i="280" l="1"/>
  <c r="FU13" i="280" s="1"/>
  <c r="FU74" i="288"/>
  <c r="FU37" i="265"/>
  <c r="FU42" i="265" s="1"/>
  <c r="FU94" i="280" l="1"/>
  <c r="FU95" i="280" s="1"/>
  <c r="FU100" i="280" l="1"/>
  <c r="FU101" i="280" s="1"/>
  <c r="FU97" i="280"/>
  <c r="FU98" i="280" s="1"/>
  <c r="FU141" i="280" l="1"/>
  <c r="FU44" i="265"/>
  <c r="FU115" i="280"/>
  <c r="FU117" i="280" s="1"/>
  <c r="FU126" i="280"/>
  <c r="FU127" i="280" l="1"/>
  <c r="FU128" i="280" s="1"/>
  <c r="FU131" i="280" s="1"/>
  <c r="FU133" i="280" s="1"/>
  <c r="FU122" i="280"/>
  <c r="FU123" i="280" s="1"/>
  <c r="FU142" i="280" s="1"/>
  <c r="FU118" i="280"/>
  <c r="FU45" i="265" s="1"/>
  <c r="FU143" i="280" l="1"/>
  <c r="FU144" i="280" s="1"/>
  <c r="FU134" i="280"/>
  <c r="FU46" i="265" s="1"/>
  <c r="FU47" i="265" s="1"/>
  <c r="FU50" i="265" s="1"/>
  <c r="FU57" i="286" l="1"/>
  <c r="FU58" i="286" s="1"/>
  <c r="FU61" i="286" s="1"/>
  <c r="FU62" i="286" s="1"/>
  <c r="FU46" i="286"/>
  <c r="FU72" i="265"/>
  <c r="FV140" i="280"/>
  <c r="FV132" i="280" l="1"/>
  <c r="FV110" i="280"/>
  <c r="FV111" i="280" s="1"/>
  <c r="FU36" i="286"/>
  <c r="FU37" i="286" s="1"/>
  <c r="FU14" i="288"/>
  <c r="FU16" i="288" s="1"/>
  <c r="FU19" i="288" s="1"/>
  <c r="FU47" i="286"/>
  <c r="FU48" i="286" s="1"/>
  <c r="FU30" i="288"/>
  <c r="FU32" i="288" s="1"/>
  <c r="FU63" i="286"/>
  <c r="FU63" i="265" l="1"/>
  <c r="FU65" i="265" s="1"/>
  <c r="FU67" i="265" s="1"/>
  <c r="FU81" i="265" s="1"/>
  <c r="FV45" i="286"/>
  <c r="FU52" i="265"/>
  <c r="FU24" i="265"/>
  <c r="FU75" i="265"/>
  <c r="FU76" i="265" s="1"/>
  <c r="FU82" i="265" s="1"/>
  <c r="FV34" i="286"/>
  <c r="FU60" i="288"/>
  <c r="FU62" i="288" s="1"/>
  <c r="FU65" i="288" s="1"/>
  <c r="FU39" i="288"/>
  <c r="FU40" i="288" s="1"/>
  <c r="FU43" i="288" s="1"/>
  <c r="FV36" i="282"/>
  <c r="FV38" i="282" s="1"/>
  <c r="FV44" i="282" s="1"/>
  <c r="FV45" i="282" s="1"/>
  <c r="FV116" i="280"/>
  <c r="FV112" i="280"/>
  <c r="FV18" i="265" s="1"/>
  <c r="FV121" i="280"/>
  <c r="FV19" i="265" l="1"/>
  <c r="FV52" i="286"/>
  <c r="FU25" i="265"/>
  <c r="FV56" i="286"/>
  <c r="FV93" i="280"/>
  <c r="FV47" i="282"/>
  <c r="FV48" i="282" s="1"/>
  <c r="FV50" i="282"/>
  <c r="FV51" i="282" s="1"/>
  <c r="FV76" i="282" s="1"/>
  <c r="FU53" i="265"/>
  <c r="FU83" i="265"/>
  <c r="FU84" i="265"/>
  <c r="FV53" i="282" l="1"/>
  <c r="FV55" i="282" s="1"/>
  <c r="FV57" i="282"/>
  <c r="FV67" i="282"/>
  <c r="FV11" i="282"/>
  <c r="FV12" i="282" s="1"/>
  <c r="FV77" i="282" l="1"/>
  <c r="FV78" i="282" s="1"/>
  <c r="FW75" i="282" s="1"/>
  <c r="FV58" i="282"/>
  <c r="FV59" i="282" s="1"/>
  <c r="FV62" i="282" s="1"/>
  <c r="FV63" i="282" s="1"/>
  <c r="FV13" i="282"/>
  <c r="FV21" i="265" s="1"/>
  <c r="FV87" i="282"/>
  <c r="FV88" i="282" l="1"/>
  <c r="FV89" i="282" s="1"/>
  <c r="FV64" i="282"/>
  <c r="FV32" i="265" s="1"/>
  <c r="FV66" i="282"/>
  <c r="FV22" i="265"/>
  <c r="FW54" i="282"/>
  <c r="FV33" i="265" l="1"/>
  <c r="FV73" i="265"/>
  <c r="FW86" i="282"/>
  <c r="FV35" i="286"/>
  <c r="FV53" i="286"/>
  <c r="FV54" i="286" s="1"/>
  <c r="FV60" i="286" s="1"/>
  <c r="FV11" i="280" l="1"/>
  <c r="FV13" i="280" s="1"/>
  <c r="FV37" i="265"/>
  <c r="FV42" i="265" s="1"/>
  <c r="FV74" i="288"/>
  <c r="FV94" i="280" l="1"/>
  <c r="FV95" i="280" s="1"/>
  <c r="FV100" i="280" l="1"/>
  <c r="FV101" i="280" s="1"/>
  <c r="FV97" i="280"/>
  <c r="FV98" i="280" s="1"/>
  <c r="FV126" i="280" l="1"/>
  <c r="FV115" i="280"/>
  <c r="FV117" i="280" s="1"/>
  <c r="FV44" i="265"/>
  <c r="FV141" i="280"/>
  <c r="FV122" i="280" l="1"/>
  <c r="FV123" i="280" s="1"/>
  <c r="FV142" i="280" s="1"/>
  <c r="FV127" i="280"/>
  <c r="FV128" i="280" s="1"/>
  <c r="FV131" i="280" s="1"/>
  <c r="FV133" i="280" s="1"/>
  <c r="FV118" i="280"/>
  <c r="FV45" i="265" s="1"/>
  <c r="FV143" i="280" l="1"/>
  <c r="FV144" i="280" s="1"/>
  <c r="FV134" i="280"/>
  <c r="FV46" i="265" s="1"/>
  <c r="FV72" i="265" l="1"/>
  <c r="FW140" i="280"/>
  <c r="FV47" i="265"/>
  <c r="FV50" i="265" s="1"/>
  <c r="FV57" i="286" l="1"/>
  <c r="FV58" i="286" s="1"/>
  <c r="FV61" i="286" s="1"/>
  <c r="FV62" i="286" s="1"/>
  <c r="FV46" i="286"/>
  <c r="FW132" i="280"/>
  <c r="FW110" i="280"/>
  <c r="FW111" i="280" s="1"/>
  <c r="FW36" i="282" l="1"/>
  <c r="FW38" i="282" s="1"/>
  <c r="FW44" i="282" s="1"/>
  <c r="FW45" i="282" s="1"/>
  <c r="FW112" i="280"/>
  <c r="FW18" i="265" s="1"/>
  <c r="FW121" i="280"/>
  <c r="FW116" i="280"/>
  <c r="FV47" i="286"/>
  <c r="FV48" i="286" s="1"/>
  <c r="FV14" i="288"/>
  <c r="FV16" i="288" s="1"/>
  <c r="FV19" i="288" s="1"/>
  <c r="FV63" i="286"/>
  <c r="FV36" i="286"/>
  <c r="FV37" i="286" s="1"/>
  <c r="FV30" i="288"/>
  <c r="FV32" i="288" s="1"/>
  <c r="FV75" i="265" l="1"/>
  <c r="FV76" i="265" s="1"/>
  <c r="FV82" i="265" s="1"/>
  <c r="FW34" i="286"/>
  <c r="FV63" i="265"/>
  <c r="FV65" i="265" s="1"/>
  <c r="FV67" i="265" s="1"/>
  <c r="FV81" i="265" s="1"/>
  <c r="FW45" i="286"/>
  <c r="FW47" i="282"/>
  <c r="FW48" i="282" s="1"/>
  <c r="FW50" i="282"/>
  <c r="FW51" i="282" s="1"/>
  <c r="FW76" i="282" s="1"/>
  <c r="FV60" i="288"/>
  <c r="FV62" i="288" s="1"/>
  <c r="FV65" i="288" s="1"/>
  <c r="FV39" i="288"/>
  <c r="FV40" i="288" s="1"/>
  <c r="FV43" i="288" s="1"/>
  <c r="FV52" i="265"/>
  <c r="FV24" i="265"/>
  <c r="FW19" i="265"/>
  <c r="FV25" i="265" l="1"/>
  <c r="FW67" i="282"/>
  <c r="FW11" i="282"/>
  <c r="FW12" i="282" s="1"/>
  <c r="FV53" i="265"/>
  <c r="FW53" i="282"/>
  <c r="FW55" i="282" s="1"/>
  <c r="FW57" i="282"/>
  <c r="FW93" i="280"/>
  <c r="FW56" i="286"/>
  <c r="FW52" i="286"/>
  <c r="FV84" i="265"/>
  <c r="FV83" i="265"/>
  <c r="FW77" i="282" l="1"/>
  <c r="FW78" i="282" s="1"/>
  <c r="FX75" i="282" s="1"/>
  <c r="FW58" i="282"/>
  <c r="FW59" i="282" s="1"/>
  <c r="FW62" i="282" s="1"/>
  <c r="FW63" i="282" s="1"/>
  <c r="FW87" i="282"/>
  <c r="FW13" i="282"/>
  <c r="FW21" i="265" s="1"/>
  <c r="FW66" i="282" l="1"/>
  <c r="FW88" i="282"/>
  <c r="FW89" i="282" s="1"/>
  <c r="FW64" i="282"/>
  <c r="FW32" i="265" s="1"/>
  <c r="FX54" i="282"/>
  <c r="FW22" i="265"/>
  <c r="FW53" i="286" l="1"/>
  <c r="FW54" i="286" s="1"/>
  <c r="FW60" i="286" s="1"/>
  <c r="FW35" i="286"/>
  <c r="FX86" i="282"/>
  <c r="FW73" i="265"/>
  <c r="FW33" i="265"/>
  <c r="FW11" i="280" l="1"/>
  <c r="FW13" i="280" s="1"/>
  <c r="FW74" i="288"/>
  <c r="FW37" i="265"/>
  <c r="FW42" i="265" s="1"/>
  <c r="FW94" i="280" l="1"/>
  <c r="FW95" i="280" s="1"/>
  <c r="FW100" i="280" l="1"/>
  <c r="FW101" i="280" s="1"/>
  <c r="FW97" i="280"/>
  <c r="FW98" i="280" s="1"/>
  <c r="FW126" i="280" l="1"/>
  <c r="FW115" i="280"/>
  <c r="FW117" i="280" s="1"/>
  <c r="FW141" i="280"/>
  <c r="FW44" i="265"/>
  <c r="FW122" i="280" l="1"/>
  <c r="FW123" i="280" s="1"/>
  <c r="FW142" i="280" s="1"/>
  <c r="FW118" i="280"/>
  <c r="FW45" i="265" s="1"/>
  <c r="FW127" i="280"/>
  <c r="FW128" i="280" s="1"/>
  <c r="FW131" i="280" s="1"/>
  <c r="FW133" i="280" s="1"/>
  <c r="FW143" i="280" l="1"/>
  <c r="FW144" i="280" s="1"/>
  <c r="FW134" i="280"/>
  <c r="FW46" i="265" s="1"/>
  <c r="FW47" i="265" s="1"/>
  <c r="FW50" i="265" s="1"/>
  <c r="FW46" i="286" l="1"/>
  <c r="FW57" i="286"/>
  <c r="FW58" i="286" s="1"/>
  <c r="FW61" i="286" s="1"/>
  <c r="FW62" i="286" s="1"/>
  <c r="FW72" i="265"/>
  <c r="FX140" i="280"/>
  <c r="FW14" i="288" l="1"/>
  <c r="FW16" i="288" s="1"/>
  <c r="FW19" i="288" s="1"/>
  <c r="FW63" i="286"/>
  <c r="FW36" i="286"/>
  <c r="FW37" i="286" s="1"/>
  <c r="FW30" i="288"/>
  <c r="FW32" i="288" s="1"/>
  <c r="FW47" i="286"/>
  <c r="FW48" i="286" s="1"/>
  <c r="FX132" i="280"/>
  <c r="FX110" i="280"/>
  <c r="FX111" i="280" s="1"/>
  <c r="FW63" i="265" l="1"/>
  <c r="FW65" i="265" s="1"/>
  <c r="FW67" i="265" s="1"/>
  <c r="FW81" i="265" s="1"/>
  <c r="FX45" i="286"/>
  <c r="FW75" i="265"/>
  <c r="FW76" i="265" s="1"/>
  <c r="FW82" i="265" s="1"/>
  <c r="FX34" i="286"/>
  <c r="FW39" i="288"/>
  <c r="FW40" i="288" s="1"/>
  <c r="FW43" i="288" s="1"/>
  <c r="FW60" i="288"/>
  <c r="FW62" i="288" s="1"/>
  <c r="FW65" i="288" s="1"/>
  <c r="FW52" i="265"/>
  <c r="FW24" i="265"/>
  <c r="FX36" i="282"/>
  <c r="FX38" i="282" s="1"/>
  <c r="FX44" i="282" s="1"/>
  <c r="FX45" i="282" s="1"/>
  <c r="FX121" i="280"/>
  <c r="FX116" i="280"/>
  <c r="FX112" i="280"/>
  <c r="FX18" i="265" s="1"/>
  <c r="FX19" i="265" l="1"/>
  <c r="AZ18" i="277"/>
  <c r="AZ19" i="277" s="1"/>
  <c r="FW25" i="265"/>
  <c r="FX52" i="286"/>
  <c r="FX56" i="286"/>
  <c r="FX93" i="280"/>
  <c r="FX50" i="282"/>
  <c r="FX51" i="282" s="1"/>
  <c r="FX76" i="282" s="1"/>
  <c r="FX47" i="282"/>
  <c r="FX48" i="282" s="1"/>
  <c r="FW53" i="265"/>
  <c r="FW84" i="265"/>
  <c r="FW83" i="265"/>
  <c r="FX53" i="282" l="1"/>
  <c r="FX55" i="282" s="1"/>
  <c r="FX57" i="282"/>
  <c r="FX67" i="282"/>
  <c r="FX11" i="282"/>
  <c r="FX12" i="282" s="1"/>
  <c r="FX87" i="282" l="1"/>
  <c r="FX13" i="282"/>
  <c r="FX21" i="265" s="1"/>
  <c r="FX58" i="282"/>
  <c r="FX59" i="282" s="1"/>
  <c r="FX62" i="282" s="1"/>
  <c r="FX63" i="282" s="1"/>
  <c r="FX77" i="282"/>
  <c r="FX78" i="282" s="1"/>
  <c r="FY75" i="282" s="1"/>
  <c r="FX66" i="282" l="1"/>
  <c r="FX88" i="282"/>
  <c r="FX89" i="282" s="1"/>
  <c r="FX64" i="282"/>
  <c r="FX32" i="265" s="1"/>
  <c r="FY54" i="282"/>
  <c r="AZ21" i="277"/>
  <c r="AZ22" i="277" s="1"/>
  <c r="FX22" i="265"/>
  <c r="FX73" i="265" l="1"/>
  <c r="BA73" i="277" s="1"/>
  <c r="FY86" i="282"/>
  <c r="FX35" i="286"/>
  <c r="FX53" i="286"/>
  <c r="FX54" i="286" s="1"/>
  <c r="FX60" i="286" s="1"/>
  <c r="FX33" i="265"/>
  <c r="AZ32" i="277"/>
  <c r="AZ33" i="277" s="1"/>
  <c r="AZ37" i="277" s="1"/>
  <c r="AZ41" i="277" s="1"/>
  <c r="FX11" i="280" l="1"/>
  <c r="FX13" i="280" s="1"/>
  <c r="FX74" i="288"/>
  <c r="FX37" i="265"/>
  <c r="FX42" i="265" s="1"/>
  <c r="FX94" i="280" l="1"/>
  <c r="FX95" i="280" s="1"/>
  <c r="FX100" i="280" l="1"/>
  <c r="FX101" i="280" s="1"/>
  <c r="FX97" i="280"/>
  <c r="FX98" i="280" s="1"/>
  <c r="FX126" i="280" l="1"/>
  <c r="FX115" i="280"/>
  <c r="FX117" i="280" s="1"/>
  <c r="FX141" i="280"/>
  <c r="FX44" i="265"/>
  <c r="AZ43" i="277" l="1"/>
  <c r="FX122" i="280"/>
  <c r="FX123" i="280" s="1"/>
  <c r="FX142" i="280" s="1"/>
  <c r="FX127" i="280"/>
  <c r="FX118" i="280"/>
  <c r="FX45" i="265" s="1"/>
  <c r="FX128" i="280"/>
  <c r="FX131" i="280" s="1"/>
  <c r="FX133" i="280" s="1"/>
  <c r="FX143" i="280" l="1"/>
  <c r="FX144" i="280" s="1"/>
  <c r="FX134" i="280"/>
  <c r="FX46" i="265" s="1"/>
  <c r="FX47" i="265" s="1"/>
  <c r="FX50" i="265" s="1"/>
  <c r="FX46" i="286" l="1"/>
  <c r="FX57" i="286"/>
  <c r="FX58" i="286" s="1"/>
  <c r="FX61" i="286" s="1"/>
  <c r="FX62" i="286" s="1"/>
  <c r="FX72" i="265"/>
  <c r="FY140" i="280"/>
  <c r="FY132" i="280" l="1"/>
  <c r="FY110" i="280"/>
  <c r="FY111" i="280" s="1"/>
  <c r="FX47" i="286"/>
  <c r="FX48" i="286" s="1"/>
  <c r="FX14" i="288"/>
  <c r="FX16" i="288" s="1"/>
  <c r="FX19" i="288" s="1"/>
  <c r="FX36" i="286"/>
  <c r="FX37" i="286" s="1"/>
  <c r="FX63" i="286"/>
  <c r="FX30" i="288"/>
  <c r="FX32" i="288" s="1"/>
  <c r="BA72" i="277"/>
  <c r="FX39" i="288" l="1"/>
  <c r="FX40" i="288" s="1"/>
  <c r="FX43" i="288" s="1"/>
  <c r="FX60" i="288"/>
  <c r="FX62" i="288" s="1"/>
  <c r="FX65" i="288" s="1"/>
  <c r="FX75" i="265"/>
  <c r="FY34" i="286"/>
  <c r="FY36" i="282"/>
  <c r="FY38" i="282" s="1"/>
  <c r="FY44" i="282" s="1"/>
  <c r="FY45" i="282" s="1"/>
  <c r="FY121" i="280"/>
  <c r="FY116" i="280"/>
  <c r="FY112" i="280"/>
  <c r="FY18" i="265" s="1"/>
  <c r="FX63" i="265"/>
  <c r="FY45" i="286"/>
  <c r="FX24" i="265"/>
  <c r="FX52" i="265"/>
  <c r="AZ51" i="277" l="1"/>
  <c r="FX53" i="265"/>
  <c r="FY19" i="265"/>
  <c r="AZ24" i="277"/>
  <c r="AZ25" i="277" s="1"/>
  <c r="FX25" i="265"/>
  <c r="FX65" i="265"/>
  <c r="FX67" i="265" s="1"/>
  <c r="FX81" i="265" s="1"/>
  <c r="BA63" i="277"/>
  <c r="BA65" i="277" s="1"/>
  <c r="BA67" i="277" s="1"/>
  <c r="BA81" i="277" s="1"/>
  <c r="FY50" i="282"/>
  <c r="FY51" i="282" s="1"/>
  <c r="FY76" i="282" s="1"/>
  <c r="FY47" i="282"/>
  <c r="FY48" i="282" s="1"/>
  <c r="BA75" i="277"/>
  <c r="BA76" i="277" s="1"/>
  <c r="BA82" i="277" s="1"/>
  <c r="FX76" i="265"/>
  <c r="FX82" i="265" s="1"/>
  <c r="FY56" i="286"/>
  <c r="FY93" i="280"/>
  <c r="FY52" i="286"/>
  <c r="FY53" i="282" l="1"/>
  <c r="FY55" i="282" s="1"/>
  <c r="FY57" i="282"/>
  <c r="BA83" i="277"/>
  <c r="BA84" i="277"/>
  <c r="FY67" i="282"/>
  <c r="FY11" i="282"/>
  <c r="FY12" i="282" s="1"/>
  <c r="FX84" i="265"/>
  <c r="FX83" i="265"/>
  <c r="FY87" i="282" l="1"/>
  <c r="FY13" i="282"/>
  <c r="FY21" i="265" s="1"/>
  <c r="FY77" i="282"/>
  <c r="FY78" i="282" s="1"/>
  <c r="FZ75" i="282" s="1"/>
  <c r="FY58" i="282"/>
  <c r="FY59" i="282" s="1"/>
  <c r="FY62" i="282" s="1"/>
  <c r="FY63" i="282" s="1"/>
  <c r="FZ54" i="282" l="1"/>
  <c r="FY22" i="265"/>
  <c r="FY66" i="282"/>
  <c r="FY88" i="282"/>
  <c r="FY64" i="282"/>
  <c r="FY32" i="265" s="1"/>
  <c r="FY89" i="282"/>
  <c r="FY33" i="265" l="1"/>
  <c r="FZ86" i="282"/>
  <c r="FY73" i="265"/>
  <c r="FY35" i="286"/>
  <c r="FY53" i="286"/>
  <c r="FY54" i="286" s="1"/>
  <c r="FY60" i="286" s="1"/>
  <c r="FY11" i="280" l="1"/>
  <c r="FY13" i="280" s="1"/>
  <c r="FY74" i="288"/>
  <c r="FY37" i="265"/>
  <c r="FY42" i="265" s="1"/>
  <c r="FY94" i="280" l="1"/>
  <c r="FY95" i="280" s="1"/>
  <c r="FY100" i="280" l="1"/>
  <c r="FY101" i="280" s="1"/>
  <c r="FY97" i="280"/>
  <c r="FY98" i="280" s="1"/>
  <c r="FY126" i="280" l="1"/>
  <c r="FY115" i="280"/>
  <c r="FY117" i="280" s="1"/>
  <c r="FY141" i="280"/>
  <c r="FY44" i="265"/>
  <c r="FY127" i="280" l="1"/>
  <c r="FY128" i="280" s="1"/>
  <c r="FY131" i="280" s="1"/>
  <c r="FY133" i="280" s="1"/>
  <c r="FY122" i="280"/>
  <c r="FY123" i="280" s="1"/>
  <c r="FY142" i="280" s="1"/>
  <c r="FY118" i="280"/>
  <c r="FY45" i="265" s="1"/>
  <c r="FY143" i="280" l="1"/>
  <c r="FY144" i="280" s="1"/>
  <c r="FY134" i="280"/>
  <c r="FY46" i="265" s="1"/>
  <c r="FY47" i="265" s="1"/>
  <c r="FY50" i="265" s="1"/>
  <c r="FY46" i="286" l="1"/>
  <c r="FY57" i="286"/>
  <c r="FY58" i="286" s="1"/>
  <c r="FY61" i="286" s="1"/>
  <c r="FY62" i="286" s="1"/>
  <c r="FY72" i="265"/>
  <c r="FZ140" i="280"/>
  <c r="FY36" i="286" l="1"/>
  <c r="FY37" i="286" s="1"/>
  <c r="FY30" i="288"/>
  <c r="FY32" i="288" s="1"/>
  <c r="FY63" i="286"/>
  <c r="FY14" i="288"/>
  <c r="FY16" i="288" s="1"/>
  <c r="FY19" i="288" s="1"/>
  <c r="FY47" i="286"/>
  <c r="FY48" i="286" s="1"/>
  <c r="FZ110" i="280"/>
  <c r="FZ111" i="280" s="1"/>
  <c r="FZ132" i="280"/>
  <c r="FZ116" i="280" l="1"/>
  <c r="FZ121" i="280"/>
  <c r="FZ112" i="280"/>
  <c r="FZ18" i="265" s="1"/>
  <c r="FZ36" i="282"/>
  <c r="FZ38" i="282" s="1"/>
  <c r="FZ44" i="282" s="1"/>
  <c r="FZ45" i="282" s="1"/>
  <c r="FY39" i="288"/>
  <c r="FY40" i="288" s="1"/>
  <c r="FY43" i="288" s="1"/>
  <c r="FY60" i="288"/>
  <c r="FY62" i="288" s="1"/>
  <c r="FY65" i="288" s="1"/>
  <c r="FY63" i="265"/>
  <c r="FY65" i="265" s="1"/>
  <c r="FY67" i="265" s="1"/>
  <c r="FY81" i="265" s="1"/>
  <c r="FZ45" i="286"/>
  <c r="FY52" i="265"/>
  <c r="FY24" i="265"/>
  <c r="FY75" i="265"/>
  <c r="FY76" i="265" s="1"/>
  <c r="FY82" i="265" s="1"/>
  <c r="FZ34" i="286"/>
  <c r="FY53" i="265" l="1"/>
  <c r="FZ52" i="286"/>
  <c r="FY25" i="265"/>
  <c r="FZ56" i="286"/>
  <c r="FZ93" i="280"/>
  <c r="FZ50" i="282"/>
  <c r="FZ51" i="282" s="1"/>
  <c r="FZ76" i="282" s="1"/>
  <c r="FZ47" i="282"/>
  <c r="FZ48" i="282" s="1"/>
  <c r="FY83" i="265"/>
  <c r="FY84" i="265"/>
  <c r="FZ19" i="265"/>
  <c r="FZ67" i="282" l="1"/>
  <c r="FZ11" i="282"/>
  <c r="FZ12" i="282" s="1"/>
  <c r="FZ57" i="282"/>
  <c r="FZ53" i="282"/>
  <c r="FZ55" i="282" s="1"/>
  <c r="FZ77" i="282" l="1"/>
  <c r="FZ78" i="282" s="1"/>
  <c r="GA75" i="282" s="1"/>
  <c r="FZ58" i="282"/>
  <c r="FZ59" i="282" s="1"/>
  <c r="FZ62" i="282" s="1"/>
  <c r="FZ63" i="282" s="1"/>
  <c r="FZ13" i="282"/>
  <c r="FZ21" i="265" s="1"/>
  <c r="FZ87" i="282"/>
  <c r="FZ88" i="282" l="1"/>
  <c r="FZ89" i="282" s="1"/>
  <c r="FZ66" i="282"/>
  <c r="FZ64" i="282"/>
  <c r="FZ32" i="265" s="1"/>
  <c r="FZ22" i="265"/>
  <c r="GA54" i="282"/>
  <c r="FZ73" i="265" l="1"/>
  <c r="GA86" i="282"/>
  <c r="FZ35" i="286"/>
  <c r="FZ53" i="286"/>
  <c r="FZ54" i="286" s="1"/>
  <c r="FZ60" i="286" s="1"/>
  <c r="FZ33" i="265"/>
  <c r="FZ11" i="280" l="1"/>
  <c r="FZ13" i="280" s="1"/>
  <c r="FZ37" i="265"/>
  <c r="FZ42" i="265" s="1"/>
  <c r="FZ74" i="288"/>
  <c r="FZ94" i="280" l="1"/>
  <c r="FZ95" i="280" s="1"/>
  <c r="FZ100" i="280" l="1"/>
  <c r="FZ101" i="280" s="1"/>
  <c r="FZ97" i="280"/>
  <c r="FZ98" i="280" s="1"/>
  <c r="FZ141" i="280" l="1"/>
  <c r="FZ44" i="265"/>
  <c r="FZ115" i="280"/>
  <c r="FZ117" i="280" s="1"/>
  <c r="FZ126" i="280"/>
  <c r="FZ122" i="280" l="1"/>
  <c r="FZ123" i="280" s="1"/>
  <c r="FZ142" i="280" s="1"/>
  <c r="FZ118" i="280"/>
  <c r="FZ45" i="265" s="1"/>
  <c r="FZ127" i="280"/>
  <c r="FZ128" i="280" s="1"/>
  <c r="FZ131" i="280" s="1"/>
  <c r="FZ133" i="280" s="1"/>
  <c r="FZ143" i="280" l="1"/>
  <c r="FZ144" i="280" s="1"/>
  <c r="FZ134" i="280"/>
  <c r="FZ46" i="265" s="1"/>
  <c r="FZ47" i="265" l="1"/>
  <c r="FZ50" i="265" s="1"/>
  <c r="FZ72" i="265"/>
  <c r="GA140" i="280"/>
  <c r="GA110" i="280" l="1"/>
  <c r="GA111" i="280" s="1"/>
  <c r="GA132" i="280"/>
  <c r="FZ46" i="286"/>
  <c r="FZ57" i="286"/>
  <c r="FZ58" i="286" s="1"/>
  <c r="FZ61" i="286" s="1"/>
  <c r="FZ62" i="286" s="1"/>
  <c r="FZ36" i="286" l="1"/>
  <c r="FZ37" i="286" s="1"/>
  <c r="FZ63" i="286"/>
  <c r="FZ30" i="288"/>
  <c r="FZ32" i="288" s="1"/>
  <c r="FZ47" i="286"/>
  <c r="FZ48" i="286" s="1"/>
  <c r="FZ14" i="288"/>
  <c r="FZ16" i="288" s="1"/>
  <c r="FZ19" i="288" s="1"/>
  <c r="GA36" i="282"/>
  <c r="GA38" i="282" s="1"/>
  <c r="GA44" i="282" s="1"/>
  <c r="GA45" i="282" s="1"/>
  <c r="GA112" i="280"/>
  <c r="GA18" i="265" s="1"/>
  <c r="GA116" i="280"/>
  <c r="GA121" i="280"/>
  <c r="GA19" i="265" l="1"/>
  <c r="FZ63" i="265"/>
  <c r="FZ65" i="265" s="1"/>
  <c r="FZ67" i="265" s="1"/>
  <c r="FZ81" i="265" s="1"/>
  <c r="GA45" i="286"/>
  <c r="GA50" i="282"/>
  <c r="GA51" i="282" s="1"/>
  <c r="GA76" i="282" s="1"/>
  <c r="GA47" i="282"/>
  <c r="GA48" i="282" s="1"/>
  <c r="FZ24" i="265"/>
  <c r="FZ52" i="265"/>
  <c r="FZ39" i="288"/>
  <c r="FZ40" i="288" s="1"/>
  <c r="FZ43" i="288" s="1"/>
  <c r="FZ60" i="288"/>
  <c r="FZ62" i="288" s="1"/>
  <c r="FZ65" i="288" s="1"/>
  <c r="FZ75" i="265"/>
  <c r="FZ76" i="265" s="1"/>
  <c r="FZ82" i="265" s="1"/>
  <c r="GA34" i="286"/>
  <c r="GA52" i="286" l="1"/>
  <c r="FZ53" i="265"/>
  <c r="GA57" i="282"/>
  <c r="GA53" i="282"/>
  <c r="GA55" i="282" s="1"/>
  <c r="GA93" i="280"/>
  <c r="GA56" i="286"/>
  <c r="FZ25" i="265"/>
  <c r="FZ84" i="265"/>
  <c r="FZ83" i="265"/>
  <c r="GA67" i="282"/>
  <c r="GA11" i="282"/>
  <c r="GA12" i="282" s="1"/>
  <c r="GA58" i="282" l="1"/>
  <c r="GA59" i="282" s="1"/>
  <c r="GA62" i="282" s="1"/>
  <c r="GA63" i="282" s="1"/>
  <c r="GA77" i="282"/>
  <c r="GA78" i="282" s="1"/>
  <c r="GB75" i="282" s="1"/>
  <c r="GA87" i="282"/>
  <c r="GA13" i="282"/>
  <c r="GA21" i="265" s="1"/>
  <c r="GA22" i="265" l="1"/>
  <c r="GA66" i="282"/>
  <c r="GA64" i="282"/>
  <c r="GA32" i="265" s="1"/>
  <c r="GA88" i="282"/>
  <c r="GA89" i="282" s="1"/>
  <c r="GB54" i="282"/>
  <c r="GA53" i="286" l="1"/>
  <c r="GA54" i="286" s="1"/>
  <c r="GA60" i="286" s="1"/>
  <c r="GA35" i="286"/>
  <c r="GA33" i="265"/>
  <c r="GA73" i="265"/>
  <c r="GB86" i="282"/>
  <c r="GA11" i="280" l="1"/>
  <c r="GA13" i="280" s="1"/>
  <c r="GA37" i="265"/>
  <c r="GA42" i="265" s="1"/>
  <c r="GA74" i="288"/>
  <c r="GA94" i="280" l="1"/>
  <c r="GA95" i="280" s="1"/>
  <c r="GA97" i="280" l="1"/>
  <c r="GA98" i="280" s="1"/>
  <c r="GA100" i="280"/>
  <c r="GA101" i="280" s="1"/>
  <c r="GA44" i="265" l="1"/>
  <c r="GA141" i="280"/>
  <c r="GA115" i="280"/>
  <c r="GA117" i="280" s="1"/>
  <c r="GA126" i="280"/>
  <c r="GA122" i="280" l="1"/>
  <c r="GA123" i="280" s="1"/>
  <c r="GA142" i="280" s="1"/>
  <c r="GA118" i="280"/>
  <c r="GA45" i="265" s="1"/>
  <c r="GA127" i="280"/>
  <c r="GA128" i="280" s="1"/>
  <c r="GA131" i="280" s="1"/>
  <c r="GA133" i="280" s="1"/>
  <c r="GA134" i="280" l="1"/>
  <c r="GA46" i="265" s="1"/>
  <c r="GA143" i="280"/>
  <c r="GA144" i="280" s="1"/>
  <c r="GA72" i="265" l="1"/>
  <c r="GB140" i="280"/>
  <c r="GA47" i="265"/>
  <c r="GA50" i="265" s="1"/>
  <c r="GA57" i="286" l="1"/>
  <c r="GA58" i="286" s="1"/>
  <c r="GA61" i="286" s="1"/>
  <c r="GA62" i="286" s="1"/>
  <c r="GA46" i="286"/>
  <c r="GB132" i="280"/>
  <c r="GB110" i="280"/>
  <c r="GB111" i="280" s="1"/>
  <c r="GB116" i="280" l="1"/>
  <c r="GB121" i="280"/>
  <c r="GB36" i="282"/>
  <c r="GB38" i="282" s="1"/>
  <c r="GB44" i="282" s="1"/>
  <c r="GB45" i="282" s="1"/>
  <c r="GB112" i="280"/>
  <c r="GB18" i="265" s="1"/>
  <c r="GA47" i="286"/>
  <c r="GA48" i="286" s="1"/>
  <c r="GA30" i="288"/>
  <c r="GA32" i="288" s="1"/>
  <c r="GA36" i="286"/>
  <c r="GA37" i="286" s="1"/>
  <c r="GA63" i="286"/>
  <c r="GA14" i="288"/>
  <c r="GA16" i="288" s="1"/>
  <c r="GA19" i="288" s="1"/>
  <c r="GA60" i="288" l="1"/>
  <c r="GA62" i="288" s="1"/>
  <c r="GA65" i="288" s="1"/>
  <c r="GA39" i="288"/>
  <c r="GA40" i="288" s="1"/>
  <c r="GA43" i="288" s="1"/>
  <c r="GA75" i="265"/>
  <c r="GA76" i="265" s="1"/>
  <c r="GA82" i="265" s="1"/>
  <c r="GB34" i="286"/>
  <c r="GB19" i="265"/>
  <c r="BA18" i="277"/>
  <c r="BA19" i="277" s="1"/>
  <c r="GA24" i="265"/>
  <c r="GA52" i="265"/>
  <c r="GA63" i="265"/>
  <c r="GA65" i="265" s="1"/>
  <c r="GA67" i="265" s="1"/>
  <c r="GA81" i="265" s="1"/>
  <c r="GB45" i="286"/>
  <c r="GB50" i="282"/>
  <c r="GB51" i="282" s="1"/>
  <c r="GB76" i="282" s="1"/>
  <c r="GB47" i="282"/>
  <c r="GB48" i="282" s="1"/>
  <c r="GB52" i="286" l="1"/>
  <c r="GA83" i="265"/>
  <c r="GA84" i="265"/>
  <c r="GA25" i="265"/>
  <c r="GB53" i="282"/>
  <c r="GB55" i="282" s="1"/>
  <c r="GB57" i="282"/>
  <c r="GB93" i="280"/>
  <c r="GB56" i="286"/>
  <c r="GA53" i="265"/>
  <c r="GB11" i="282"/>
  <c r="GB12" i="282" s="1"/>
  <c r="GB67" i="282"/>
  <c r="GB58" i="282" l="1"/>
  <c r="GB59" i="282" s="1"/>
  <c r="GB62" i="282" s="1"/>
  <c r="GB63" i="282" s="1"/>
  <c r="GB77" i="282"/>
  <c r="GB78" i="282" s="1"/>
  <c r="GC75" i="282" s="1"/>
  <c r="GB87" i="282"/>
  <c r="GB13" i="282"/>
  <c r="GB21" i="265" s="1"/>
  <c r="GB88" i="282" l="1"/>
  <c r="GB89" i="282" s="1"/>
  <c r="GB66" i="282"/>
  <c r="GB64" i="282"/>
  <c r="GB32" i="265" s="1"/>
  <c r="GC54" i="282"/>
  <c r="BA21" i="277"/>
  <c r="BA22" i="277" s="1"/>
  <c r="GB22" i="265"/>
  <c r="GB35" i="286" l="1"/>
  <c r="GB53" i="286"/>
  <c r="GB54" i="286" s="1"/>
  <c r="GB60" i="286" s="1"/>
  <c r="GB33" i="265"/>
  <c r="BA32" i="277"/>
  <c r="BA33" i="277" s="1"/>
  <c r="BA37" i="277" s="1"/>
  <c r="BA41" i="277" s="1"/>
  <c r="GC86" i="282"/>
  <c r="GB73" i="265"/>
  <c r="BB73" i="277" s="1"/>
  <c r="GB11" i="280" l="1"/>
  <c r="GB13" i="280" s="1"/>
  <c r="GB74" i="288"/>
  <c r="GB37" i="265"/>
  <c r="GB42" i="265" s="1"/>
  <c r="GB94" i="280" l="1"/>
  <c r="GB95" i="280" s="1"/>
  <c r="GB100" i="280" l="1"/>
  <c r="GB101" i="280" s="1"/>
  <c r="GB97" i="280"/>
  <c r="GB98" i="280" s="1"/>
  <c r="GB115" i="280" l="1"/>
  <c r="GB117" i="280" s="1"/>
  <c r="GB126" i="280"/>
  <c r="GB141" i="280"/>
  <c r="GB44" i="265"/>
  <c r="BA43" i="277" l="1"/>
  <c r="GB122" i="280"/>
  <c r="GB123" i="280" s="1"/>
  <c r="GB142" i="280" s="1"/>
  <c r="GB118" i="280"/>
  <c r="GB45" i="265" s="1"/>
  <c r="GB127" i="280"/>
  <c r="GB128" i="280" s="1"/>
  <c r="GB131" i="280" s="1"/>
  <c r="GB133" i="280" s="1"/>
  <c r="GB143" i="280" l="1"/>
  <c r="GB144" i="280" s="1"/>
  <c r="GB134" i="280"/>
  <c r="GB46" i="265" s="1"/>
  <c r="BA44" i="277" s="1"/>
  <c r="GB47" i="265" l="1"/>
  <c r="GB50" i="265" s="1"/>
  <c r="GB72" i="265"/>
  <c r="GC140" i="280"/>
  <c r="BB72" i="277" l="1"/>
  <c r="GC132" i="280"/>
  <c r="GC110" i="280"/>
  <c r="GC111" i="280" s="1"/>
  <c r="GB46" i="286"/>
  <c r="GB57" i="286"/>
  <c r="GB58" i="286" s="1"/>
  <c r="GB61" i="286" s="1"/>
  <c r="GB62" i="286" s="1"/>
  <c r="GB36" i="286" l="1"/>
  <c r="GB37" i="286" s="1"/>
  <c r="GB47" i="286"/>
  <c r="GB14" i="288"/>
  <c r="GB16" i="288" s="1"/>
  <c r="GB19" i="288" s="1"/>
  <c r="GB63" i="286"/>
  <c r="GB30" i="288"/>
  <c r="GB32" i="288" s="1"/>
  <c r="GB48" i="286"/>
  <c r="GC36" i="282"/>
  <c r="GC38" i="282" s="1"/>
  <c r="GC44" i="282" s="1"/>
  <c r="GC45" i="282" s="1"/>
  <c r="GC121" i="280"/>
  <c r="GC116" i="280"/>
  <c r="GC112" i="280"/>
  <c r="GC18" i="265" s="1"/>
  <c r="GC19" i="265" l="1"/>
  <c r="GB63" i="265"/>
  <c r="GC45" i="286"/>
  <c r="GB24" i="265"/>
  <c r="GB52" i="265"/>
  <c r="GC50" i="282"/>
  <c r="GC51" i="282" s="1"/>
  <c r="GC76" i="282" s="1"/>
  <c r="GC47" i="282"/>
  <c r="GC48" i="282" s="1"/>
  <c r="GB60" i="288"/>
  <c r="GB62" i="288" s="1"/>
  <c r="GB65" i="288" s="1"/>
  <c r="GB39" i="288"/>
  <c r="GB40" i="288" s="1"/>
  <c r="GB43" i="288" s="1"/>
  <c r="GB75" i="265"/>
  <c r="GC34" i="286"/>
  <c r="GC52" i="286" l="1"/>
  <c r="GC53" i="282"/>
  <c r="GC55" i="282" s="1"/>
  <c r="GC57" i="282"/>
  <c r="BA51" i="277"/>
  <c r="GB53" i="265"/>
  <c r="GC56" i="286"/>
  <c r="GC93" i="280"/>
  <c r="BB75" i="277"/>
  <c r="BB76" i="277" s="1"/>
  <c r="BB82" i="277" s="1"/>
  <c r="GB76" i="265"/>
  <c r="GB82" i="265" s="1"/>
  <c r="BA24" i="277"/>
  <c r="BA25" i="277" s="1"/>
  <c r="GB25" i="265"/>
  <c r="BB63" i="277"/>
  <c r="BB65" i="277" s="1"/>
  <c r="BB67" i="277" s="1"/>
  <c r="BB81" i="277" s="1"/>
  <c r="GB65" i="265"/>
  <c r="GB67" i="265" s="1"/>
  <c r="GB81" i="265" s="1"/>
  <c r="GC67" i="282"/>
  <c r="GC11" i="282"/>
  <c r="GC12" i="282" s="1"/>
  <c r="BB83" i="277" l="1"/>
  <c r="BB84" i="277"/>
  <c r="GC13" i="282"/>
  <c r="GC21" i="265" s="1"/>
  <c r="GC87" i="282"/>
  <c r="GB84" i="265"/>
  <c r="GB83" i="265"/>
  <c r="GC77" i="282"/>
  <c r="GC78" i="282" s="1"/>
  <c r="GD75" i="282" s="1"/>
  <c r="GC58" i="282"/>
  <c r="GC59" i="282" s="1"/>
  <c r="GC62" i="282" s="1"/>
  <c r="GC63" i="282" s="1"/>
  <c r="GC66" i="282" l="1"/>
  <c r="GC88" i="282"/>
  <c r="GC89" i="282" s="1"/>
  <c r="GC64" i="282"/>
  <c r="GC32" i="265" s="1"/>
  <c r="GD54" i="282"/>
  <c r="GC22" i="265"/>
  <c r="GC33" i="265" l="1"/>
  <c r="GC35" i="286"/>
  <c r="GC53" i="286"/>
  <c r="GC54" i="286" s="1"/>
  <c r="GC60" i="286" s="1"/>
  <c r="GC73" i="265"/>
  <c r="GD86" i="282"/>
  <c r="GC11" i="280" l="1"/>
  <c r="GC13" i="280" s="1"/>
  <c r="GC74" i="288"/>
  <c r="GC37" i="265"/>
  <c r="GC42" i="265" s="1"/>
  <c r="GC94" i="280" l="1"/>
  <c r="GC95" i="280" s="1"/>
  <c r="GC100" i="280" l="1"/>
  <c r="GC101" i="280" s="1"/>
  <c r="GC97" i="280"/>
  <c r="GC98" i="280" s="1"/>
  <c r="GC115" i="280" l="1"/>
  <c r="GC117" i="280" s="1"/>
  <c r="GC126" i="280"/>
  <c r="GC141" i="280"/>
  <c r="GC44" i="265"/>
  <c r="GC122" i="280" l="1"/>
  <c r="GC123" i="280" s="1"/>
  <c r="GC142" i="280" s="1"/>
  <c r="GC127" i="280"/>
  <c r="GC128" i="280" s="1"/>
  <c r="GC131" i="280" s="1"/>
  <c r="GC133" i="280" s="1"/>
  <c r="GC118" i="280"/>
  <c r="GC45" i="265" s="1"/>
  <c r="GC143" i="280" l="1"/>
  <c r="GC134" i="280"/>
  <c r="GC46" i="265" s="1"/>
  <c r="GC144" i="280"/>
  <c r="GC47" i="265"/>
  <c r="GC50" i="265" s="1"/>
  <c r="GC46" i="286" l="1"/>
  <c r="GC57" i="286"/>
  <c r="GC58" i="286" s="1"/>
  <c r="GC61" i="286" s="1"/>
  <c r="GC62" i="286" s="1"/>
  <c r="GC72" i="265"/>
  <c r="GD140" i="280"/>
  <c r="GD110" i="280" l="1"/>
  <c r="GD111" i="280" s="1"/>
  <c r="GD132" i="280"/>
  <c r="GC47" i="286"/>
  <c r="GC48" i="286" s="1"/>
  <c r="GC63" i="286"/>
  <c r="GC36" i="286"/>
  <c r="GC37" i="286" s="1"/>
  <c r="GC14" i="288"/>
  <c r="GC16" i="288" s="1"/>
  <c r="GC19" i="288" s="1"/>
  <c r="GC30" i="288"/>
  <c r="GC32" i="288" s="1"/>
  <c r="GC63" i="265" l="1"/>
  <c r="GC65" i="265" s="1"/>
  <c r="GC67" i="265" s="1"/>
  <c r="GC81" i="265" s="1"/>
  <c r="GD45" i="286"/>
  <c r="GC39" i="288"/>
  <c r="GC40" i="288" s="1"/>
  <c r="GC43" i="288" s="1"/>
  <c r="GC60" i="288"/>
  <c r="GC62" i="288" s="1"/>
  <c r="GC65" i="288" s="1"/>
  <c r="GC75" i="265"/>
  <c r="GC76" i="265" s="1"/>
  <c r="GC82" i="265" s="1"/>
  <c r="GD34" i="286"/>
  <c r="GC24" i="265"/>
  <c r="GC52" i="265"/>
  <c r="GD36" i="282"/>
  <c r="GD38" i="282" s="1"/>
  <c r="GD44" i="282" s="1"/>
  <c r="GD45" i="282" s="1"/>
  <c r="GD112" i="280"/>
  <c r="GD18" i="265" s="1"/>
  <c r="GD121" i="280"/>
  <c r="GD116" i="280"/>
  <c r="GD50" i="282" l="1"/>
  <c r="GD51" i="282" s="1"/>
  <c r="GD76" i="282" s="1"/>
  <c r="GD47" i="282"/>
  <c r="GD48" i="282" s="1"/>
  <c r="GD19" i="265"/>
  <c r="GC53" i="265"/>
  <c r="GD52" i="286"/>
  <c r="GD93" i="280"/>
  <c r="GD56" i="286"/>
  <c r="GC25" i="265"/>
  <c r="GC84" i="265"/>
  <c r="GC83" i="265"/>
  <c r="GD53" i="282" l="1"/>
  <c r="GD55" i="282" s="1"/>
  <c r="GD57" i="282"/>
  <c r="GD67" i="282"/>
  <c r="GD11" i="282"/>
  <c r="GD12" i="282" s="1"/>
  <c r="GD87" i="282" l="1"/>
  <c r="GD13" i="282"/>
  <c r="GD21" i="265" s="1"/>
  <c r="GD58" i="282"/>
  <c r="GD59" i="282" s="1"/>
  <c r="GD62" i="282" s="1"/>
  <c r="GD63" i="282" s="1"/>
  <c r="GD77" i="282"/>
  <c r="GD78" i="282" s="1"/>
  <c r="GE75" i="282" s="1"/>
  <c r="GE54" i="282" l="1"/>
  <c r="GD22" i="265"/>
  <c r="GD88" i="282"/>
  <c r="GD89" i="282" s="1"/>
  <c r="GD66" i="282"/>
  <c r="GD64" i="282"/>
  <c r="GD32" i="265" s="1"/>
  <c r="GE86" i="282" l="1"/>
  <c r="GD73" i="265"/>
  <c r="GD33" i="265"/>
  <c r="GD35" i="286"/>
  <c r="GD53" i="286"/>
  <c r="GD54" i="286" s="1"/>
  <c r="GD60" i="286" s="1"/>
  <c r="GD11" i="280" l="1"/>
  <c r="GD13" i="280" s="1"/>
  <c r="GD37" i="265"/>
  <c r="GD42" i="265" s="1"/>
  <c r="GD74" i="288"/>
  <c r="GD94" i="280" l="1"/>
  <c r="GD95" i="280" s="1"/>
  <c r="GD97" i="280" l="1"/>
  <c r="GD98" i="280" s="1"/>
  <c r="GD100" i="280"/>
  <c r="GD101" i="280" s="1"/>
  <c r="GD141" i="280" l="1"/>
  <c r="GD44" i="265"/>
  <c r="GD115" i="280"/>
  <c r="GD117" i="280" s="1"/>
  <c r="GD126" i="280"/>
  <c r="GD127" i="280" l="1"/>
  <c r="GD128" i="280" s="1"/>
  <c r="GD131" i="280" s="1"/>
  <c r="GD133" i="280" s="1"/>
  <c r="GD118" i="280"/>
  <c r="GD45" i="265" s="1"/>
  <c r="GD122" i="280"/>
  <c r="GD123" i="280" s="1"/>
  <c r="GD142" i="280" s="1"/>
  <c r="GD143" i="280" l="1"/>
  <c r="GD144" i="280" s="1"/>
  <c r="GD134" i="280"/>
  <c r="GD46" i="265" s="1"/>
  <c r="GD72" i="265" l="1"/>
  <c r="GE140" i="280"/>
  <c r="GD47" i="265"/>
  <c r="GD50" i="265" s="1"/>
  <c r="GD46" i="286" l="1"/>
  <c r="GD57" i="286"/>
  <c r="GD58" i="286" s="1"/>
  <c r="GD61" i="286" s="1"/>
  <c r="GD62" i="286" s="1"/>
  <c r="GE132" i="280"/>
  <c r="GE110" i="280"/>
  <c r="GE111" i="280" s="1"/>
  <c r="GD36" i="286" l="1"/>
  <c r="GD37" i="286" s="1"/>
  <c r="GD14" i="288"/>
  <c r="GD16" i="288" s="1"/>
  <c r="GD19" i="288" s="1"/>
  <c r="GD63" i="286"/>
  <c r="GD47" i="286"/>
  <c r="GD30" i="288"/>
  <c r="GD32" i="288" s="1"/>
  <c r="GE36" i="282"/>
  <c r="GE38" i="282" s="1"/>
  <c r="GE44" i="282" s="1"/>
  <c r="GE45" i="282" s="1"/>
  <c r="GE112" i="280"/>
  <c r="GE18" i="265" s="1"/>
  <c r="GE116" i="280"/>
  <c r="GE121" i="280"/>
  <c r="GD48" i="286"/>
  <c r="GD63" i="265" l="1"/>
  <c r="GD65" i="265" s="1"/>
  <c r="GD67" i="265" s="1"/>
  <c r="GD81" i="265" s="1"/>
  <c r="GE45" i="286"/>
  <c r="GE50" i="282"/>
  <c r="GE51" i="282" s="1"/>
  <c r="GE76" i="282" s="1"/>
  <c r="GE47" i="282"/>
  <c r="GE48" i="282" s="1"/>
  <c r="GE19" i="265"/>
  <c r="GD60" i="288"/>
  <c r="GD62" i="288" s="1"/>
  <c r="GD65" i="288" s="1"/>
  <c r="GD39" i="288"/>
  <c r="GD40" i="288" s="1"/>
  <c r="GD43" i="288" s="1"/>
  <c r="GD24" i="265"/>
  <c r="GD52" i="265"/>
  <c r="GD75" i="265"/>
  <c r="GD76" i="265" s="1"/>
  <c r="GD82" i="265" s="1"/>
  <c r="GE34" i="286"/>
  <c r="GE52" i="286" l="1"/>
  <c r="GD53" i="265"/>
  <c r="GD25" i="265"/>
  <c r="GE67" i="282"/>
  <c r="GE11" i="282"/>
  <c r="GE12" i="282" s="1"/>
  <c r="GD83" i="265"/>
  <c r="GD84" i="265"/>
  <c r="GE53" i="282"/>
  <c r="GE55" i="282" s="1"/>
  <c r="GE57" i="282"/>
  <c r="GE93" i="280"/>
  <c r="GE56" i="286"/>
  <c r="GE58" i="282" l="1"/>
  <c r="GE59" i="282" s="1"/>
  <c r="GE62" i="282" s="1"/>
  <c r="GE63" i="282" s="1"/>
  <c r="GE77" i="282"/>
  <c r="GE78" i="282" s="1"/>
  <c r="GF75" i="282" s="1"/>
  <c r="GE87" i="282"/>
  <c r="GE13" i="282"/>
  <c r="GE21" i="265" s="1"/>
  <c r="GE88" i="282" l="1"/>
  <c r="GE89" i="282" s="1"/>
  <c r="GE66" i="282"/>
  <c r="GE64" i="282"/>
  <c r="GE32" i="265" s="1"/>
  <c r="GE22" i="265"/>
  <c r="GF54" i="282"/>
  <c r="GE73" i="265" l="1"/>
  <c r="GF86" i="282"/>
  <c r="GE35" i="286"/>
  <c r="GE53" i="286"/>
  <c r="GE54" i="286" s="1"/>
  <c r="GE60" i="286" s="1"/>
  <c r="GE33" i="265"/>
  <c r="GE11" i="280" l="1"/>
  <c r="GE13" i="280" s="1"/>
  <c r="GE37" i="265"/>
  <c r="GE42" i="265" s="1"/>
  <c r="GE74" i="288"/>
  <c r="GE94" i="280" l="1"/>
  <c r="GE95" i="280" s="1"/>
  <c r="GE100" i="280" l="1"/>
  <c r="GE101" i="280" s="1"/>
  <c r="GE97" i="280"/>
  <c r="GE98" i="280" s="1"/>
  <c r="GE115" i="280" l="1"/>
  <c r="GE117" i="280" s="1"/>
  <c r="GE126" i="280"/>
  <c r="GE141" i="280"/>
  <c r="GE44" i="265"/>
  <c r="GE127" i="280" l="1"/>
  <c r="GE128" i="280" s="1"/>
  <c r="GE131" i="280" s="1"/>
  <c r="GE133" i="280" s="1"/>
  <c r="GE118" i="280"/>
  <c r="GE45" i="265" s="1"/>
  <c r="GE122" i="280"/>
  <c r="GE123" i="280" s="1"/>
  <c r="GE142" i="280" s="1"/>
  <c r="GE134" i="280" l="1"/>
  <c r="GE46" i="265" s="1"/>
  <c r="GE47" i="265" s="1"/>
  <c r="GE50" i="265" s="1"/>
  <c r="GE143" i="280"/>
  <c r="GE144" i="280" s="1"/>
  <c r="GE72" i="265" l="1"/>
  <c r="GF140" i="280"/>
  <c r="GE57" i="286"/>
  <c r="GE58" i="286" s="1"/>
  <c r="GE61" i="286" s="1"/>
  <c r="GE62" i="286" s="1"/>
  <c r="GE46" i="286"/>
  <c r="GF132" i="280" l="1"/>
  <c r="GF110" i="280"/>
  <c r="GF111" i="280" s="1"/>
  <c r="GE47" i="286"/>
  <c r="GE48" i="286" s="1"/>
  <c r="GE63" i="286"/>
  <c r="GE14" i="288"/>
  <c r="GE16" i="288" s="1"/>
  <c r="GE19" i="288" s="1"/>
  <c r="GE36" i="286"/>
  <c r="GE37" i="286" s="1"/>
  <c r="GE30" i="288"/>
  <c r="GE32" i="288" s="1"/>
  <c r="GE63" i="265" l="1"/>
  <c r="GE65" i="265" s="1"/>
  <c r="GE67" i="265" s="1"/>
  <c r="GE81" i="265" s="1"/>
  <c r="GF45" i="286"/>
  <c r="GE60" i="288"/>
  <c r="GE62" i="288" s="1"/>
  <c r="GE65" i="288" s="1"/>
  <c r="GE39" i="288"/>
  <c r="GE40" i="288" s="1"/>
  <c r="GE43" i="288" s="1"/>
  <c r="GE75" i="265"/>
  <c r="GE76" i="265" s="1"/>
  <c r="GE82" i="265" s="1"/>
  <c r="GF34" i="286"/>
  <c r="GE24" i="265"/>
  <c r="GE52" i="265"/>
  <c r="GF36" i="282"/>
  <c r="GF38" i="282" s="1"/>
  <c r="GF44" i="282" s="1"/>
  <c r="GF45" i="282" s="1"/>
  <c r="GF116" i="280"/>
  <c r="GF121" i="280"/>
  <c r="GF112" i="280"/>
  <c r="GF18" i="265" s="1"/>
  <c r="GF47" i="282" l="1"/>
  <c r="GF48" i="282" s="1"/>
  <c r="GF50" i="282"/>
  <c r="GF51" i="282" s="1"/>
  <c r="GF76" i="282" s="1"/>
  <c r="GF19" i="265"/>
  <c r="BB18" i="277"/>
  <c r="BB19" i="277" s="1"/>
  <c r="GE53" i="265"/>
  <c r="GF52" i="286"/>
  <c r="GF56" i="286"/>
  <c r="GF93" i="280"/>
  <c r="GE25" i="265"/>
  <c r="GE84" i="265"/>
  <c r="GE83" i="265"/>
  <c r="GF67" i="282" l="1"/>
  <c r="GF11" i="282"/>
  <c r="GF12" i="282" s="1"/>
  <c r="GF53" i="282"/>
  <c r="GF55" i="282" s="1"/>
  <c r="GF57" i="282"/>
  <c r="GF77" i="282" l="1"/>
  <c r="GF78" i="282" s="1"/>
  <c r="GG75" i="282" s="1"/>
  <c r="GF58" i="282"/>
  <c r="GF59" i="282" s="1"/>
  <c r="GF62" i="282" s="1"/>
  <c r="GF63" i="282" s="1"/>
  <c r="GF87" i="282"/>
  <c r="GF13" i="282"/>
  <c r="GF21" i="265" s="1"/>
  <c r="BB21" i="277" l="1"/>
  <c r="BB22" i="277" s="1"/>
  <c r="GF22" i="265"/>
  <c r="GF66" i="282"/>
  <c r="GF88" i="282"/>
  <c r="GF64" i="282"/>
  <c r="GF32" i="265" s="1"/>
  <c r="GF89" i="282"/>
  <c r="GG54" i="282"/>
  <c r="GF33" i="265" l="1"/>
  <c r="BB32" i="277"/>
  <c r="BB33" i="277" s="1"/>
  <c r="BB37" i="277" s="1"/>
  <c r="BB41" i="277" s="1"/>
  <c r="GG86" i="282"/>
  <c r="GF73" i="265"/>
  <c r="BC73" i="277" s="1"/>
  <c r="GF53" i="286"/>
  <c r="GF54" i="286" s="1"/>
  <c r="GF60" i="286" s="1"/>
  <c r="GF35" i="286"/>
  <c r="GF11" i="280" l="1"/>
  <c r="GF13" i="280" s="1"/>
  <c r="GF37" i="265"/>
  <c r="GF42" i="265" s="1"/>
  <c r="GF74" i="288"/>
  <c r="GF94" i="280" l="1"/>
  <c r="GF95" i="280" s="1"/>
  <c r="GF100" i="280" l="1"/>
  <c r="GF101" i="280" s="1"/>
  <c r="GF97" i="280"/>
  <c r="GF98" i="280" s="1"/>
  <c r="GF126" i="280" l="1"/>
  <c r="GF115" i="280"/>
  <c r="GF117" i="280" s="1"/>
  <c r="GF44" i="265"/>
  <c r="GF141" i="280"/>
  <c r="BB43" i="277" l="1"/>
  <c r="GF127" i="280"/>
  <c r="GF128" i="280" s="1"/>
  <c r="GF131" i="280" s="1"/>
  <c r="GF133" i="280" s="1"/>
  <c r="GF122" i="280"/>
  <c r="GF123" i="280" s="1"/>
  <c r="GF142" i="280" s="1"/>
  <c r="GF118" i="280"/>
  <c r="GF45" i="265" s="1"/>
  <c r="GF143" i="280" l="1"/>
  <c r="GF144" i="280" s="1"/>
  <c r="GF134" i="280"/>
  <c r="GF46" i="265" s="1"/>
  <c r="GF47" i="265" s="1"/>
  <c r="GF50" i="265" s="1"/>
  <c r="GF72" i="265" l="1"/>
  <c r="GG140" i="280"/>
  <c r="GF46" i="286"/>
  <c r="GF57" i="286"/>
  <c r="GF58" i="286" s="1"/>
  <c r="GF61" i="286" s="1"/>
  <c r="GF62" i="286" s="1"/>
  <c r="GF14" i="288" l="1"/>
  <c r="GF16" i="288" s="1"/>
  <c r="GF19" i="288" s="1"/>
  <c r="GF63" i="286"/>
  <c r="GF36" i="286"/>
  <c r="GF37" i="286" s="1"/>
  <c r="GF47" i="286"/>
  <c r="GF48" i="286" s="1"/>
  <c r="GF30" i="288"/>
  <c r="GF32" i="288" s="1"/>
  <c r="BC72" i="277"/>
  <c r="GG132" i="280"/>
  <c r="GG110" i="280"/>
  <c r="GG111" i="280" s="1"/>
  <c r="GF24" i="265" l="1"/>
  <c r="GF52" i="265"/>
  <c r="GF63" i="265"/>
  <c r="GG45" i="286"/>
  <c r="GG36" i="282"/>
  <c r="GG38" i="282" s="1"/>
  <c r="GG44" i="282" s="1"/>
  <c r="GG45" i="282" s="1"/>
  <c r="GG116" i="280"/>
  <c r="GG121" i="280"/>
  <c r="GG112" i="280"/>
  <c r="GG18" i="265" s="1"/>
  <c r="GF60" i="288"/>
  <c r="GF62" i="288" s="1"/>
  <c r="GF65" i="288" s="1"/>
  <c r="GF39" i="288"/>
  <c r="GF40" i="288" s="1"/>
  <c r="GF43" i="288" s="1"/>
  <c r="GF75" i="265"/>
  <c r="GG34" i="286"/>
  <c r="GG50" i="282" l="1"/>
  <c r="GG51" i="282" s="1"/>
  <c r="GG76" i="282" s="1"/>
  <c r="GG47" i="282"/>
  <c r="GG48" i="282" s="1"/>
  <c r="GF65" i="265"/>
  <c r="GF67" i="265" s="1"/>
  <c r="GF81" i="265" s="1"/>
  <c r="BC63" i="277"/>
  <c r="BC65" i="277" s="1"/>
  <c r="BC67" i="277" s="1"/>
  <c r="BC81" i="277" s="1"/>
  <c r="BB24" i="277"/>
  <c r="BB25" i="277" s="1"/>
  <c r="GF25" i="265"/>
  <c r="BC75" i="277"/>
  <c r="BC76" i="277" s="1"/>
  <c r="BC82" i="277" s="1"/>
  <c r="GF76" i="265"/>
  <c r="GF82" i="265" s="1"/>
  <c r="GG52" i="286"/>
  <c r="GG19" i="265"/>
  <c r="GG56" i="286"/>
  <c r="GG93" i="280"/>
  <c r="BB51" i="277"/>
  <c r="GF53" i="265"/>
  <c r="GF84" i="265" l="1"/>
  <c r="GF83" i="265"/>
  <c r="GG67" i="282"/>
  <c r="GG11" i="282"/>
  <c r="GG12" i="282" s="1"/>
  <c r="BC84" i="277"/>
  <c r="BC83" i="277"/>
  <c r="GG53" i="282"/>
  <c r="GG55" i="282" s="1"/>
  <c r="GG57" i="282"/>
  <c r="GG77" i="282" l="1"/>
  <c r="GG78" i="282" s="1"/>
  <c r="GH75" i="282" s="1"/>
  <c r="GG58" i="282"/>
  <c r="GG59" i="282" s="1"/>
  <c r="GG62" i="282" s="1"/>
  <c r="GG63" i="282" s="1"/>
  <c r="GG87" i="282"/>
  <c r="GG13" i="282"/>
  <c r="GG21" i="265" s="1"/>
  <c r="GG88" i="282" l="1"/>
  <c r="GG66" i="282"/>
  <c r="GG64" i="282"/>
  <c r="GG32" i="265" s="1"/>
  <c r="GG22" i="265"/>
  <c r="GG89" i="282"/>
  <c r="GH54" i="282"/>
  <c r="GH86" i="282" l="1"/>
  <c r="GG73" i="265"/>
  <c r="GG53" i="286"/>
  <c r="GG54" i="286" s="1"/>
  <c r="GG60" i="286" s="1"/>
  <c r="GG35" i="286"/>
  <c r="GG33" i="265"/>
  <c r="GG11" i="280" l="1"/>
  <c r="GG13" i="280" s="1"/>
  <c r="GG74" i="288"/>
  <c r="GG37" i="265"/>
  <c r="GG42" i="265" s="1"/>
  <c r="GG94" i="280" l="1"/>
  <c r="GG95" i="280" s="1"/>
  <c r="GG100" i="280" l="1"/>
  <c r="GG101" i="280" s="1"/>
  <c r="GG97" i="280"/>
  <c r="GG98" i="280" s="1"/>
  <c r="GG115" i="280" l="1"/>
  <c r="GG117" i="280" s="1"/>
  <c r="GG126" i="280"/>
  <c r="GG141" i="280"/>
  <c r="GG44" i="265"/>
  <c r="GG122" i="280" l="1"/>
  <c r="GG123" i="280" s="1"/>
  <c r="GG142" i="280" s="1"/>
  <c r="GG127" i="280"/>
  <c r="GG128" i="280" s="1"/>
  <c r="GG131" i="280" s="1"/>
  <c r="GG133" i="280" s="1"/>
  <c r="GG118" i="280"/>
  <c r="GG45" i="265" s="1"/>
  <c r="GG143" i="280" l="1"/>
  <c r="GG144" i="280" s="1"/>
  <c r="GG134" i="280"/>
  <c r="GG46" i="265" s="1"/>
  <c r="GG47" i="265" l="1"/>
  <c r="GG50" i="265" s="1"/>
  <c r="GG72" i="265"/>
  <c r="GH140" i="280"/>
  <c r="GH110" i="280" l="1"/>
  <c r="GH111" i="280" s="1"/>
  <c r="GH132" i="280"/>
  <c r="GG46" i="286"/>
  <c r="GG57" i="286"/>
  <c r="GG58" i="286" s="1"/>
  <c r="GG61" i="286" s="1"/>
  <c r="GG62" i="286" s="1"/>
  <c r="GG47" i="286" l="1"/>
  <c r="GG48" i="286" s="1"/>
  <c r="GG14" i="288"/>
  <c r="GG16" i="288" s="1"/>
  <c r="GG19" i="288" s="1"/>
  <c r="GG36" i="286"/>
  <c r="GG37" i="286" s="1"/>
  <c r="GG30" i="288"/>
  <c r="GG32" i="288" s="1"/>
  <c r="GG63" i="286"/>
  <c r="GH116" i="280"/>
  <c r="GH112" i="280"/>
  <c r="GH18" i="265" s="1"/>
  <c r="GH121" i="280"/>
  <c r="GH36" i="282"/>
  <c r="GH38" i="282" s="1"/>
  <c r="GH44" i="282" s="1"/>
  <c r="GH45" i="282" s="1"/>
  <c r="GH50" i="282" l="1"/>
  <c r="GH51" i="282" s="1"/>
  <c r="GH76" i="282" s="1"/>
  <c r="GH47" i="282"/>
  <c r="GH48" i="282" s="1"/>
  <c r="GG63" i="265"/>
  <c r="GG65" i="265" s="1"/>
  <c r="GG67" i="265" s="1"/>
  <c r="GG81" i="265" s="1"/>
  <c r="GH45" i="286"/>
  <c r="GG60" i="288"/>
  <c r="GG62" i="288" s="1"/>
  <c r="GG65" i="288" s="1"/>
  <c r="GG39" i="288"/>
  <c r="GG40" i="288" s="1"/>
  <c r="GG43" i="288" s="1"/>
  <c r="GH19" i="265"/>
  <c r="GG24" i="265"/>
  <c r="GG52" i="265"/>
  <c r="GG75" i="265"/>
  <c r="GG76" i="265" s="1"/>
  <c r="GG82" i="265" s="1"/>
  <c r="GH34" i="286"/>
  <c r="GH52" i="286" l="1"/>
  <c r="GG53" i="265"/>
  <c r="GG25" i="265"/>
  <c r="GH67" i="282"/>
  <c r="GH11" i="282"/>
  <c r="GH12" i="282" s="1"/>
  <c r="GH56" i="286"/>
  <c r="GH93" i="280"/>
  <c r="GH53" i="282"/>
  <c r="GH55" i="282" s="1"/>
  <c r="GH57" i="282"/>
  <c r="GG83" i="265"/>
  <c r="GG84" i="265"/>
  <c r="GH77" i="282" l="1"/>
  <c r="GH78" i="282" s="1"/>
  <c r="GI75" i="282" s="1"/>
  <c r="GH58" i="282"/>
  <c r="GH59" i="282" s="1"/>
  <c r="GH62" i="282" s="1"/>
  <c r="GH63" i="282" s="1"/>
  <c r="GH87" i="282"/>
  <c r="GH13" i="282"/>
  <c r="GH21" i="265" s="1"/>
  <c r="GI54" i="282" l="1"/>
  <c r="GH22" i="265"/>
  <c r="GH66" i="282"/>
  <c r="GH88" i="282"/>
  <c r="GH89" i="282" s="1"/>
  <c r="GH64" i="282"/>
  <c r="GH32" i="265" s="1"/>
  <c r="GI86" i="282" l="1"/>
  <c r="GH73" i="265"/>
  <c r="GH33" i="265"/>
  <c r="GH53" i="286"/>
  <c r="GH54" i="286" s="1"/>
  <c r="GH60" i="286" s="1"/>
  <c r="GH35" i="286"/>
  <c r="GH11" i="280" l="1"/>
  <c r="GH13" i="280" s="1"/>
  <c r="GH37" i="265"/>
  <c r="GH42" i="265" s="1"/>
  <c r="GH74" i="288"/>
  <c r="GH94" i="280" l="1"/>
  <c r="GH95" i="280" s="1"/>
  <c r="GH100" i="280" l="1"/>
  <c r="GH101" i="280" s="1"/>
  <c r="GH97" i="280"/>
  <c r="GH98" i="280" s="1"/>
  <c r="GH115" i="280" l="1"/>
  <c r="GH117" i="280" s="1"/>
  <c r="GH126" i="280"/>
  <c r="GH141" i="280"/>
  <c r="GH44" i="265"/>
  <c r="GH122" i="280" l="1"/>
  <c r="GH123" i="280" s="1"/>
  <c r="GH142" i="280" s="1"/>
  <c r="GH127" i="280"/>
  <c r="GH128" i="280" s="1"/>
  <c r="GH131" i="280" s="1"/>
  <c r="GH133" i="280" s="1"/>
  <c r="GH118" i="280"/>
  <c r="GH45" i="265" s="1"/>
  <c r="GH143" i="280" l="1"/>
  <c r="GH144" i="280" s="1"/>
  <c r="GH134" i="280"/>
  <c r="GH46" i="265" s="1"/>
  <c r="GH47" i="265" s="1"/>
  <c r="GH50" i="265" s="1"/>
  <c r="GH46" i="286" l="1"/>
  <c r="GH57" i="286"/>
  <c r="GH58" i="286" s="1"/>
  <c r="GH61" i="286" s="1"/>
  <c r="GH62" i="286" s="1"/>
  <c r="GH72" i="265"/>
  <c r="GI140" i="280"/>
  <c r="GH36" i="286" l="1"/>
  <c r="GH37" i="286" s="1"/>
  <c r="GH30" i="288"/>
  <c r="GH32" i="288" s="1"/>
  <c r="GH47" i="286"/>
  <c r="GH48" i="286" s="1"/>
  <c r="GH14" i="288"/>
  <c r="GH16" i="288" s="1"/>
  <c r="GH19" i="288" s="1"/>
  <c r="GH63" i="286"/>
  <c r="GI110" i="280"/>
  <c r="GI111" i="280" s="1"/>
  <c r="GI132" i="280"/>
  <c r="GH63" i="265" l="1"/>
  <c r="GH65" i="265" s="1"/>
  <c r="GH67" i="265" s="1"/>
  <c r="GH81" i="265" s="1"/>
  <c r="GI45" i="286"/>
  <c r="GH52" i="265"/>
  <c r="GH24" i="265"/>
  <c r="GH75" i="265"/>
  <c r="GH76" i="265" s="1"/>
  <c r="GH82" i="265" s="1"/>
  <c r="GI34" i="286"/>
  <c r="GI116" i="280"/>
  <c r="GI112" i="280"/>
  <c r="GI18" i="265" s="1"/>
  <c r="GI121" i="280"/>
  <c r="GI36" i="282"/>
  <c r="GI38" i="282" s="1"/>
  <c r="GI44" i="282" s="1"/>
  <c r="GI45" i="282" s="1"/>
  <c r="GH60" i="288"/>
  <c r="GH62" i="288" s="1"/>
  <c r="GH65" i="288" s="1"/>
  <c r="GH39" i="288"/>
  <c r="GH40" i="288" s="1"/>
  <c r="GH43" i="288" s="1"/>
  <c r="GI50" i="282" l="1"/>
  <c r="GI51" i="282" s="1"/>
  <c r="GI76" i="282" s="1"/>
  <c r="GI47" i="282"/>
  <c r="GI48" i="282" s="1"/>
  <c r="GI19" i="265"/>
  <c r="GI52" i="286"/>
  <c r="GH25" i="265"/>
  <c r="GI56" i="286"/>
  <c r="GI93" i="280"/>
  <c r="GH53" i="265"/>
  <c r="GH84" i="265"/>
  <c r="GH83" i="265"/>
  <c r="GI67" i="282" l="1"/>
  <c r="GI11" i="282"/>
  <c r="GI12" i="282" s="1"/>
  <c r="GI53" i="282"/>
  <c r="GI55" i="282" s="1"/>
  <c r="GI57" i="282"/>
  <c r="GI13" i="282" l="1"/>
  <c r="GI21" i="265" s="1"/>
  <c r="GI87" i="282"/>
  <c r="GI58" i="282"/>
  <c r="GI59" i="282" s="1"/>
  <c r="GI62" i="282" s="1"/>
  <c r="GI63" i="282" s="1"/>
  <c r="GI77" i="282"/>
  <c r="GI78" i="282" s="1"/>
  <c r="GJ75" i="282" s="1"/>
  <c r="GJ54" i="282" l="1"/>
  <c r="GI22" i="265"/>
  <c r="GI66" i="282"/>
  <c r="GI88" i="282"/>
  <c r="GI89" i="282" s="1"/>
  <c r="GI64" i="282"/>
  <c r="GI32" i="265" s="1"/>
  <c r="GI73" i="265" l="1"/>
  <c r="GJ86" i="282"/>
  <c r="GI33" i="265"/>
  <c r="GI53" i="286"/>
  <c r="GI54" i="286" s="1"/>
  <c r="GI60" i="286" s="1"/>
  <c r="GI35" i="286"/>
  <c r="GI11" i="280" l="1"/>
  <c r="GI13" i="280" s="1"/>
  <c r="GI74" i="288"/>
  <c r="GI37" i="265"/>
  <c r="GI42" i="265" s="1"/>
  <c r="GI94" i="280" l="1"/>
  <c r="GI95" i="280" s="1"/>
  <c r="GI100" i="280" l="1"/>
  <c r="GI101" i="280" s="1"/>
  <c r="GI97" i="280"/>
  <c r="GI98" i="280" s="1"/>
  <c r="GI115" i="280" l="1"/>
  <c r="GI117" i="280" s="1"/>
  <c r="GI126" i="280"/>
  <c r="GI44" i="265"/>
  <c r="GI141" i="280"/>
  <c r="GI122" i="280" l="1"/>
  <c r="GI123" i="280" s="1"/>
  <c r="GI142" i="280" s="1"/>
  <c r="GI127" i="280"/>
  <c r="GI128" i="280" s="1"/>
  <c r="GI131" i="280" s="1"/>
  <c r="GI133" i="280" s="1"/>
  <c r="GI118" i="280"/>
  <c r="GI45" i="265" s="1"/>
  <c r="GI143" i="280" l="1"/>
  <c r="GI144" i="280" s="1"/>
  <c r="GI134" i="280"/>
  <c r="GI46" i="265" s="1"/>
  <c r="GI47" i="265" s="1"/>
  <c r="GI50" i="265" s="1"/>
  <c r="GI57" i="286" l="1"/>
  <c r="GI58" i="286" s="1"/>
  <c r="GI61" i="286" s="1"/>
  <c r="GI62" i="286" s="1"/>
  <c r="GI46" i="286"/>
  <c r="GI72" i="265"/>
  <c r="GJ140" i="280"/>
  <c r="GI47" i="286" l="1"/>
  <c r="GI48" i="286" s="1"/>
  <c r="GI36" i="286"/>
  <c r="GI37" i="286" s="1"/>
  <c r="GI14" i="288"/>
  <c r="GI16" i="288" s="1"/>
  <c r="GI19" i="288" s="1"/>
  <c r="GI63" i="286"/>
  <c r="GI30" i="288"/>
  <c r="GI32" i="288" s="1"/>
  <c r="GJ132" i="280"/>
  <c r="GJ110" i="280"/>
  <c r="GJ111" i="280" s="1"/>
  <c r="GJ36" i="282" l="1"/>
  <c r="GJ38" i="282" s="1"/>
  <c r="GJ112" i="280"/>
  <c r="GJ116" i="280"/>
  <c r="GJ121" i="280"/>
  <c r="H111" i="280"/>
  <c r="GI39" i="288"/>
  <c r="GI40" i="288" s="1"/>
  <c r="GI43" i="288" s="1"/>
  <c r="GI60" i="288"/>
  <c r="GI62" i="288" s="1"/>
  <c r="GI65" i="288" s="1"/>
  <c r="GI63" i="265"/>
  <c r="GI65" i="265" s="1"/>
  <c r="GI67" i="265" s="1"/>
  <c r="GI81" i="265" s="1"/>
  <c r="GJ45" i="286"/>
  <c r="GI52" i="265"/>
  <c r="GI24" i="265"/>
  <c r="GI75" i="265"/>
  <c r="GI76" i="265" s="1"/>
  <c r="GI82" i="265" s="1"/>
  <c r="GJ34" i="286"/>
  <c r="GJ52" i="286" l="1"/>
  <c r="GI53" i="265"/>
  <c r="GI83" i="265"/>
  <c r="GI84" i="265"/>
  <c r="GJ18" i="265"/>
  <c r="H112" i="280"/>
  <c r="H18" i="265" s="1"/>
  <c r="H28" i="269" s="1"/>
  <c r="K28" i="269" s="1"/>
  <c r="GI25" i="265"/>
  <c r="GJ93" i="280"/>
  <c r="GJ56" i="286"/>
  <c r="H36" i="282"/>
  <c r="H116" i="280"/>
  <c r="H121" i="280"/>
  <c r="GJ44" i="282"/>
  <c r="GJ45" i="282" s="1"/>
  <c r="H38" i="282"/>
  <c r="H44" i="282" s="1"/>
  <c r="J28" i="269" l="1"/>
  <c r="L28" i="269"/>
  <c r="GJ50" i="282"/>
  <c r="GJ51" i="282" s="1"/>
  <c r="GJ47" i="282"/>
  <c r="GJ48" i="282" s="1"/>
  <c r="H45" i="282"/>
  <c r="GJ19" i="265"/>
  <c r="BC18" i="277"/>
  <c r="H18" i="277" l="1"/>
  <c r="BC19" i="277"/>
  <c r="GJ67" i="282"/>
  <c r="GJ11" i="282"/>
  <c r="GJ12" i="282" s="1"/>
  <c r="H19" i="265"/>
  <c r="GJ53" i="282"/>
  <c r="GJ55" i="282" s="1"/>
  <c r="GJ57" i="282"/>
  <c r="H48" i="282"/>
  <c r="H50" i="282"/>
  <c r="H47" i="282"/>
  <c r="GJ76" i="282"/>
  <c r="H51" i="282"/>
  <c r="H76" i="282" s="1"/>
  <c r="H53" i="282" l="1"/>
  <c r="H57" i="282"/>
  <c r="H11" i="282"/>
  <c r="H29" i="269"/>
  <c r="K29" i="269" s="1"/>
  <c r="H67" i="282"/>
  <c r="H19" i="277"/>
  <c r="GJ77" i="282"/>
  <c r="GJ78" i="282" s="1"/>
  <c r="GJ58" i="282"/>
  <c r="GJ59" i="282" s="1"/>
  <c r="H55" i="282"/>
  <c r="GJ13" i="282"/>
  <c r="GJ87" i="282"/>
  <c r="H12" i="282"/>
  <c r="H87" i="282" s="1"/>
  <c r="GJ62" i="282" l="1"/>
  <c r="GJ63" i="282" s="1"/>
  <c r="H59" i="282"/>
  <c r="H62" i="282" s="1"/>
  <c r="H58" i="282"/>
  <c r="H77" i="282"/>
  <c r="J29" i="269"/>
  <c r="L29" i="269"/>
  <c r="GJ21" i="265"/>
  <c r="H13" i="282"/>
  <c r="H21" i="265" s="1"/>
  <c r="H31" i="269" s="1"/>
  <c r="K31" i="269" s="1"/>
  <c r="L31" i="269" l="1"/>
  <c r="J31" i="269"/>
  <c r="BC21" i="277"/>
  <c r="GJ22" i="265"/>
  <c r="GJ66" i="282"/>
  <c r="F68" i="282" s="1"/>
  <c r="GJ88" i="282"/>
  <c r="GJ89" i="282" s="1"/>
  <c r="GJ73" i="265" s="1"/>
  <c r="BD73" i="277" s="1"/>
  <c r="GJ64" i="282"/>
  <c r="H63" i="282"/>
  <c r="GJ32" i="265" l="1"/>
  <c r="H64" i="282"/>
  <c r="H32" i="265" s="1"/>
  <c r="H42" i="269" s="1"/>
  <c r="K42" i="269" s="1"/>
  <c r="H66" i="282"/>
  <c r="H88" i="282"/>
  <c r="GJ53" i="286"/>
  <c r="GJ54" i="286" s="1"/>
  <c r="GJ60" i="286" s="1"/>
  <c r="GJ35" i="286"/>
  <c r="H22" i="265"/>
  <c r="H21" i="277"/>
  <c r="BC22" i="277"/>
  <c r="H35" i="286" l="1"/>
  <c r="H53" i="286"/>
  <c r="H32" i="269"/>
  <c r="K32" i="269" s="1"/>
  <c r="L42" i="269"/>
  <c r="J42" i="269"/>
  <c r="H22" i="277"/>
  <c r="GJ33" i="265"/>
  <c r="BC32" i="277"/>
  <c r="BC33" i="277" l="1"/>
  <c r="H32" i="277"/>
  <c r="GJ11" i="280"/>
  <c r="GJ74" i="288"/>
  <c r="GJ37" i="265"/>
  <c r="H33" i="265"/>
  <c r="J32" i="269"/>
  <c r="L32" i="269"/>
  <c r="GJ13" i="280" l="1"/>
  <c r="F13" i="280" s="1"/>
  <c r="F14" i="280" s="1"/>
  <c r="F14" i="264" s="1"/>
  <c r="H11" i="280"/>
  <c r="H74" i="288"/>
  <c r="H43" i="269"/>
  <c r="K43" i="269" s="1"/>
  <c r="GJ42" i="265"/>
  <c r="H37" i="265"/>
  <c r="H47" i="269" s="1"/>
  <c r="BC37" i="277"/>
  <c r="H33" i="277"/>
  <c r="J43" i="269" l="1"/>
  <c r="L43" i="269"/>
  <c r="BC41" i="277"/>
  <c r="H37" i="277"/>
  <c r="GJ94" i="280"/>
  <c r="GJ95" i="280" s="1"/>
  <c r="H42" i="265"/>
  <c r="H94" i="280" l="1"/>
  <c r="H52" i="269"/>
  <c r="K52" i="269" s="1"/>
  <c r="GJ100" i="280"/>
  <c r="GJ101" i="280" s="1"/>
  <c r="GJ97" i="280"/>
  <c r="GJ98" i="280" s="1"/>
  <c r="H41" i="277"/>
  <c r="GJ115" i="280" l="1"/>
  <c r="GJ117" i="280" s="1"/>
  <c r="GJ126" i="280"/>
  <c r="L52" i="269"/>
  <c r="J52" i="269"/>
  <c r="GJ141" i="280"/>
  <c r="GJ44" i="265"/>
  <c r="H101" i="280"/>
  <c r="BC43" i="277" l="1"/>
  <c r="H141" i="280"/>
  <c r="H44" i="265"/>
  <c r="H54" i="269" s="1"/>
  <c r="K54" i="269" s="1"/>
  <c r="GJ127" i="280"/>
  <c r="GJ128" i="280" s="1"/>
  <c r="GJ131" i="280" s="1"/>
  <c r="GJ133" i="280" s="1"/>
  <c r="GJ118" i="280"/>
  <c r="GJ122" i="280"/>
  <c r="GJ123" i="280" s="1"/>
  <c r="H117" i="280"/>
  <c r="H43" i="277" l="1"/>
  <c r="H122" i="280"/>
  <c r="H127" i="280"/>
  <c r="GJ45" i="265"/>
  <c r="H118" i="280"/>
  <c r="H45" i="265" s="1"/>
  <c r="H56" i="269" s="1"/>
  <c r="K56" i="269" s="1"/>
  <c r="L54" i="269"/>
  <c r="J54" i="269"/>
  <c r="GJ143" i="280"/>
  <c r="GJ134" i="280"/>
  <c r="GJ142" i="280"/>
  <c r="GJ144" i="280" s="1"/>
  <c r="GJ72" i="265" s="1"/>
  <c r="H123" i="280"/>
  <c r="H142" i="280" s="1"/>
  <c r="GJ46" i="265" l="1"/>
  <c r="H134" i="280"/>
  <c r="H46" i="265" s="1"/>
  <c r="H55" i="269" s="1"/>
  <c r="K55" i="269" s="1"/>
  <c r="J56" i="269"/>
  <c r="L56" i="269"/>
  <c r="BD72" i="277"/>
  <c r="K45" i="277"/>
  <c r="L45" i="277"/>
  <c r="M45" i="277"/>
  <c r="N45" i="277"/>
  <c r="N46" i="277" s="1"/>
  <c r="N49" i="277" s="1"/>
  <c r="N52" i="277" s="1"/>
  <c r="O45" i="277"/>
  <c r="P45" i="277"/>
  <c r="Q45" i="277"/>
  <c r="Q46" i="277" s="1"/>
  <c r="Q49" i="277" s="1"/>
  <c r="Q52" i="277" s="1"/>
  <c r="R45" i="277"/>
  <c r="R46" i="277" s="1"/>
  <c r="R49" i="277" s="1"/>
  <c r="R52" i="277" s="1"/>
  <c r="S45" i="277"/>
  <c r="S46" i="277" s="1"/>
  <c r="S49" i="277" s="1"/>
  <c r="S52" i="277" s="1"/>
  <c r="T45" i="277"/>
  <c r="T46" i="277" s="1"/>
  <c r="T49" i="277" s="1"/>
  <c r="T52" i="277" s="1"/>
  <c r="U45" i="277"/>
  <c r="U46" i="277" s="1"/>
  <c r="U49" i="277" s="1"/>
  <c r="U52" i="277" s="1"/>
  <c r="V45" i="277"/>
  <c r="W45" i="277"/>
  <c r="W46" i="277" s="1"/>
  <c r="W49" i="277" s="1"/>
  <c r="W52" i="277" s="1"/>
  <c r="X45" i="277"/>
  <c r="X46" i="277" s="1"/>
  <c r="X49" i="277" s="1"/>
  <c r="X52" i="277" s="1"/>
  <c r="Y45" i="277"/>
  <c r="Y46" i="277" s="1"/>
  <c r="Y49" i="277" s="1"/>
  <c r="Y52" i="277" s="1"/>
  <c r="Z45" i="277"/>
  <c r="AA45" i="277"/>
  <c r="AB45" i="277"/>
  <c r="AC45" i="277"/>
  <c r="AC46" i="277" s="1"/>
  <c r="AC49" i="277" s="1"/>
  <c r="AC52" i="277" s="1"/>
  <c r="AD45" i="277"/>
  <c r="AE45" i="277"/>
  <c r="AE46" i="277" s="1"/>
  <c r="AE49" i="277" s="1"/>
  <c r="AE52" i="277" s="1"/>
  <c r="AF45" i="277"/>
  <c r="AG45" i="277"/>
  <c r="AG46" i="277" s="1"/>
  <c r="AG49" i="277" s="1"/>
  <c r="AG52" i="277" s="1"/>
  <c r="AH45" i="277"/>
  <c r="AI45" i="277"/>
  <c r="AJ45" i="277"/>
  <c r="AJ46" i="277" s="1"/>
  <c r="AJ49" i="277" s="1"/>
  <c r="AJ52" i="277" s="1"/>
  <c r="AK45" i="277"/>
  <c r="AL45" i="277"/>
  <c r="AL46" i="277" s="1"/>
  <c r="AL49" i="277" s="1"/>
  <c r="AL52" i="277" s="1"/>
  <c r="AM45" i="277"/>
  <c r="AM46" i="277" s="1"/>
  <c r="AM49" i="277" s="1"/>
  <c r="AM52" i="277" s="1"/>
  <c r="AN45" i="277"/>
  <c r="AO45" i="277"/>
  <c r="AP45" i="277"/>
  <c r="AQ45" i="277"/>
  <c r="AR45" i="277"/>
  <c r="AS45" i="277"/>
  <c r="AT45" i="277"/>
  <c r="AU45" i="277"/>
  <c r="AU46" i="277" s="1"/>
  <c r="AU49" i="277" s="1"/>
  <c r="AU52" i="277" s="1"/>
  <c r="AV45" i="277"/>
  <c r="AW45" i="277"/>
  <c r="AX45" i="277"/>
  <c r="AY45" i="277"/>
  <c r="AZ45" i="277"/>
  <c r="BA45" i="277"/>
  <c r="BA46" i="277" s="1"/>
  <c r="BA49" i="277" s="1"/>
  <c r="BA52" i="277" s="1"/>
  <c r="BB45" i="277"/>
  <c r="BC45" i="277"/>
  <c r="GJ47" i="265"/>
  <c r="GJ50" i="265" l="1"/>
  <c r="H47" i="265"/>
  <c r="H57" i="269" s="1"/>
  <c r="K57" i="269" s="1"/>
  <c r="J55" i="269"/>
  <c r="L55" i="269"/>
  <c r="H45" i="277"/>
  <c r="K44" i="277"/>
  <c r="L44" i="277"/>
  <c r="L46" i="277" s="1"/>
  <c r="L49" i="277" s="1"/>
  <c r="L52" i="277" s="1"/>
  <c r="M44" i="277"/>
  <c r="M46" i="277" s="1"/>
  <c r="M49" i="277" s="1"/>
  <c r="M52" i="277" s="1"/>
  <c r="O44" i="277"/>
  <c r="O46" i="277" s="1"/>
  <c r="O49" i="277" s="1"/>
  <c r="O52" i="277" s="1"/>
  <c r="P44" i="277"/>
  <c r="P46" i="277" s="1"/>
  <c r="P49" i="277" s="1"/>
  <c r="P52" i="277" s="1"/>
  <c r="V44" i="277"/>
  <c r="V46" i="277" s="1"/>
  <c r="V49" i="277" s="1"/>
  <c r="V52" i="277" s="1"/>
  <c r="Z44" i="277"/>
  <c r="Z46" i="277" s="1"/>
  <c r="Z49" i="277" s="1"/>
  <c r="Z52" i="277" s="1"/>
  <c r="AA44" i="277"/>
  <c r="AA46" i="277" s="1"/>
  <c r="AA49" i="277" s="1"/>
  <c r="AA52" i="277" s="1"/>
  <c r="AB44" i="277"/>
  <c r="AB46" i="277" s="1"/>
  <c r="AB49" i="277" s="1"/>
  <c r="AB52" i="277" s="1"/>
  <c r="AD44" i="277"/>
  <c r="AD46" i="277" s="1"/>
  <c r="AD49" i="277" s="1"/>
  <c r="AD52" i="277" s="1"/>
  <c r="AF44" i="277"/>
  <c r="AF46" i="277" s="1"/>
  <c r="AF49" i="277" s="1"/>
  <c r="AF52" i="277" s="1"/>
  <c r="AH44" i="277"/>
  <c r="AH46" i="277" s="1"/>
  <c r="AH49" i="277" s="1"/>
  <c r="AH52" i="277" s="1"/>
  <c r="AI44" i="277"/>
  <c r="AI46" i="277" s="1"/>
  <c r="AI49" i="277" s="1"/>
  <c r="AI52" i="277" s="1"/>
  <c r="AK44" i="277"/>
  <c r="AK46" i="277" s="1"/>
  <c r="AK49" i="277" s="1"/>
  <c r="AK52" i="277" s="1"/>
  <c r="AN44" i="277"/>
  <c r="AN46" i="277" s="1"/>
  <c r="AN49" i="277" s="1"/>
  <c r="AN52" i="277" s="1"/>
  <c r="AO44" i="277"/>
  <c r="AO46" i="277" s="1"/>
  <c r="AO49" i="277" s="1"/>
  <c r="AO52" i="277" s="1"/>
  <c r="AP44" i="277"/>
  <c r="AP46" i="277" s="1"/>
  <c r="AP49" i="277" s="1"/>
  <c r="AP52" i="277" s="1"/>
  <c r="AQ44" i="277"/>
  <c r="AQ46" i="277" s="1"/>
  <c r="AQ49" i="277" s="1"/>
  <c r="AQ52" i="277" s="1"/>
  <c r="AR44" i="277"/>
  <c r="AR46" i="277" s="1"/>
  <c r="AR49" i="277" s="1"/>
  <c r="AR52" i="277" s="1"/>
  <c r="AS44" i="277"/>
  <c r="AS46" i="277" s="1"/>
  <c r="AS49" i="277" s="1"/>
  <c r="AS52" i="277" s="1"/>
  <c r="AT44" i="277"/>
  <c r="AT46" i="277" s="1"/>
  <c r="AT49" i="277" s="1"/>
  <c r="AT52" i="277" s="1"/>
  <c r="AV44" i="277"/>
  <c r="AV46" i="277" s="1"/>
  <c r="AV49" i="277" s="1"/>
  <c r="AV52" i="277" s="1"/>
  <c r="AW44" i="277"/>
  <c r="AW46" i="277" s="1"/>
  <c r="AW49" i="277" s="1"/>
  <c r="AW52" i="277" s="1"/>
  <c r="AX44" i="277"/>
  <c r="AX46" i="277" s="1"/>
  <c r="AX49" i="277" s="1"/>
  <c r="AX52" i="277" s="1"/>
  <c r="AY44" i="277"/>
  <c r="AY46" i="277" s="1"/>
  <c r="AY49" i="277" s="1"/>
  <c r="AY52" i="277" s="1"/>
  <c r="AZ44" i="277"/>
  <c r="AZ46" i="277" s="1"/>
  <c r="AZ49" i="277" s="1"/>
  <c r="AZ52" i="277" s="1"/>
  <c r="BB44" i="277"/>
  <c r="BB46" i="277" s="1"/>
  <c r="BB49" i="277" s="1"/>
  <c r="BB52" i="277" s="1"/>
  <c r="BC44" i="277"/>
  <c r="BC46" i="277" s="1"/>
  <c r="BC49" i="277" s="1"/>
  <c r="J57" i="269" l="1"/>
  <c r="L57" i="269"/>
  <c r="H44" i="277"/>
  <c r="K46" i="277"/>
  <c r="GJ57" i="286"/>
  <c r="GJ58" i="286" s="1"/>
  <c r="GJ61" i="286" s="1"/>
  <c r="GJ62" i="286" s="1"/>
  <c r="GJ46" i="286"/>
  <c r="H50" i="265"/>
  <c r="H60" i="269" l="1"/>
  <c r="H57" i="286"/>
  <c r="H46" i="286"/>
  <c r="GJ47" i="286"/>
  <c r="GJ48" i="286" s="1"/>
  <c r="GJ63" i="265" s="1"/>
  <c r="GJ36" i="286"/>
  <c r="GJ37" i="286" s="1"/>
  <c r="GJ75" i="265" s="1"/>
  <c r="GJ63" i="286"/>
  <c r="GJ14" i="288"/>
  <c r="GJ16" i="288" s="1"/>
  <c r="GJ30" i="288"/>
  <c r="GJ32" i="288" s="1"/>
  <c r="H62" i="286"/>
  <c r="K49" i="277"/>
  <c r="H46" i="277"/>
  <c r="BD63" i="277" l="1"/>
  <c r="BD65" i="277" s="1"/>
  <c r="BD67" i="277" s="1"/>
  <c r="BD81" i="277" s="1"/>
  <c r="GJ65" i="265"/>
  <c r="GJ67" i="265" s="1"/>
  <c r="GJ81" i="265" s="1"/>
  <c r="H30" i="288"/>
  <c r="H36" i="286"/>
  <c r="H14" i="288"/>
  <c r="H47" i="286"/>
  <c r="GJ19" i="288"/>
  <c r="F20" i="288" s="1"/>
  <c r="H10" i="269" s="1"/>
  <c r="K10" i="269" s="1"/>
  <c r="H16" i="288"/>
  <c r="H19" i="288" s="1"/>
  <c r="BD75" i="277"/>
  <c r="BD76" i="277" s="1"/>
  <c r="BD82" i="277" s="1"/>
  <c r="GJ76" i="265"/>
  <c r="GJ82" i="265" s="1"/>
  <c r="K52" i="277"/>
  <c r="H49" i="277"/>
  <c r="GJ60" i="288"/>
  <c r="GJ62" i="288" s="1"/>
  <c r="GJ39" i="288"/>
  <c r="GJ40" i="288" s="1"/>
  <c r="H32" i="288"/>
  <c r="GJ52" i="265"/>
  <c r="GJ24" i="265"/>
  <c r="H63" i="286"/>
  <c r="L10" i="269" l="1"/>
  <c r="J10" i="269"/>
  <c r="H52" i="265"/>
  <c r="H62" i="269" s="1"/>
  <c r="K62" i="269" s="1"/>
  <c r="H24" i="265"/>
  <c r="H34" i="269" s="1"/>
  <c r="K34" i="269" s="1"/>
  <c r="BC51" i="277"/>
  <c r="GJ53" i="265"/>
  <c r="H53" i="265" s="1"/>
  <c r="H63" i="269" s="1"/>
  <c r="GJ43" i="288"/>
  <c r="F44" i="288" s="1"/>
  <c r="F46" i="288" s="1"/>
  <c r="H40" i="288"/>
  <c r="H43" i="288" s="1"/>
  <c r="GJ84" i="265"/>
  <c r="H84" i="265" s="1"/>
  <c r="GJ83" i="265"/>
  <c r="F83" i="265" s="1"/>
  <c r="F12" i="264" s="1"/>
  <c r="BC24" i="277"/>
  <c r="GJ25" i="265"/>
  <c r="H25" i="265" s="1"/>
  <c r="H35" i="269" s="1"/>
  <c r="K35" i="269" s="1"/>
  <c r="H39" i="288"/>
  <c r="H60" i="288"/>
  <c r="GJ65" i="288"/>
  <c r="F66" i="288" s="1"/>
  <c r="H13" i="269" s="1"/>
  <c r="K13" i="269" s="1"/>
  <c r="H62" i="288"/>
  <c r="H65" i="288" s="1"/>
  <c r="BD83" i="277"/>
  <c r="F83" i="277" s="1"/>
  <c r="F13" i="264" s="1"/>
  <c r="BD84" i="277"/>
  <c r="H84" i="277" s="1"/>
  <c r="J13" i="269" l="1"/>
  <c r="L13" i="269"/>
  <c r="H24" i="277"/>
  <c r="BC25" i="277"/>
  <c r="H25" i="277" s="1"/>
  <c r="J35" i="269"/>
  <c r="L35" i="269"/>
  <c r="F9" i="264"/>
  <c r="F2" i="289" s="1"/>
  <c r="L34" i="269"/>
  <c r="J34" i="269"/>
  <c r="H51" i="277"/>
  <c r="BC52" i="277"/>
  <c r="H52" i="277" s="1"/>
  <c r="J62" i="269"/>
  <c r="L62" i="269"/>
  <c r="J2" i="269" l="1"/>
  <c r="F2" i="286"/>
  <c r="F2" i="277"/>
  <c r="F2" i="278"/>
  <c r="F2" i="280"/>
  <c r="F2" i="264"/>
  <c r="F2" i="273"/>
  <c r="F2" i="285"/>
  <c r="F2" i="282"/>
  <c r="F2" i="288"/>
  <c r="F2" i="275"/>
  <c r="F2" i="265"/>
  <c r="F3" i="285" l="1"/>
  <c r="F3" i="289"/>
  <c r="F3" i="286"/>
  <c r="F3" i="277"/>
  <c r="F3" i="273"/>
  <c r="F3" i="264"/>
  <c r="F3" i="265"/>
  <c r="F3" i="275"/>
  <c r="F3" i="278"/>
  <c r="F3" i="280"/>
  <c r="F3" i="288"/>
  <c r="F3" i="28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Kenny Whitelaw-Jones</author>
  </authors>
  <commentList>
    <comment ref="E107" authorId="0" shapeId="0" xr:uid="{00000000-0006-0000-0400-000001000000}">
      <text>
        <r>
          <rPr>
            <b/>
            <sz val="10"/>
            <color indexed="81"/>
            <rFont val="Calibri"/>
            <family val="2"/>
          </rPr>
          <t>Kenny Whitelaw-Jones:</t>
        </r>
        <r>
          <rPr>
            <sz val="10"/>
            <color indexed="81"/>
            <rFont val="Calibri"/>
            <family val="2"/>
          </rPr>
          <t xml:space="preserve">
Confirm day count convention for RCF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<sst xmlns="http://schemas.openxmlformats.org/spreadsheetml/2006/main" count="563" uniqueCount="359">
  <si>
    <t>Model column counter</t>
  </si>
  <si>
    <t>First model column flag</t>
  </si>
  <si>
    <t>FLAGS</t>
  </si>
  <si>
    <t>TIME RULER</t>
  </si>
  <si>
    <t>TIMING ASSUMPTIONS</t>
  </si>
  <si>
    <t>flag</t>
  </si>
  <si>
    <t>date</t>
  </si>
  <si>
    <t>[xxx] balance BEG</t>
  </si>
  <si>
    <t>[xxx] balance</t>
  </si>
  <si>
    <t>Sign switch line item POS</t>
  </si>
  <si>
    <t>months</t>
  </si>
  <si>
    <t>Model period ending</t>
  </si>
  <si>
    <t>Financial year end month number</t>
  </si>
  <si>
    <t>month #</t>
  </si>
  <si>
    <t>counter</t>
  </si>
  <si>
    <t>year #</t>
  </si>
  <si>
    <t>Model period beginning</t>
  </si>
  <si>
    <t>Unit</t>
  </si>
  <si>
    <t>Total</t>
  </si>
  <si>
    <t>Constant</t>
  </si>
  <si>
    <t>check</t>
  </si>
  <si>
    <t>columns</t>
  </si>
  <si>
    <t>Model column total</t>
  </si>
  <si>
    <t>Error chks</t>
  </si>
  <si>
    <t>Alerts</t>
  </si>
  <si>
    <t>Track chgs</t>
  </si>
  <si>
    <t>label</t>
  </si>
  <si>
    <t>Timeline label</t>
  </si>
  <si>
    <t>Timeline label counter</t>
  </si>
  <si>
    <t>years</t>
  </si>
  <si>
    <t>Pre-forecast period</t>
  </si>
  <si>
    <t>Pre-fcst</t>
  </si>
  <si>
    <t>CHECK SUMMARY</t>
  </si>
  <si>
    <t>Total checks</t>
  </si>
  <si>
    <t>[do not delete this row]</t>
  </si>
  <si>
    <t>[range start]</t>
  </si>
  <si>
    <t>[range end]</t>
  </si>
  <si>
    <t>ALERT SUMMARY</t>
  </si>
  <si>
    <t>Total alerts</t>
  </si>
  <si>
    <t>alert</t>
  </si>
  <si>
    <t>Model track tolerance level</t>
  </si>
  <si>
    <t>tolerance</t>
  </si>
  <si>
    <t>Financial close date flag</t>
  </si>
  <si>
    <t>Months in year</t>
  </si>
  <si>
    <t>First operating period flag</t>
  </si>
  <si>
    <t>Last operating period flag</t>
  </si>
  <si>
    <t>Financial Close</t>
  </si>
  <si>
    <t>Fin Close</t>
  </si>
  <si>
    <t>Operations</t>
  </si>
  <si>
    <t>Post ops</t>
  </si>
  <si>
    <t>INCOME STATEMENT</t>
  </si>
  <si>
    <t>EBITDA</t>
  </si>
  <si>
    <t>EBIT</t>
  </si>
  <si>
    <t>EBT</t>
  </si>
  <si>
    <t>Net income</t>
  </si>
  <si>
    <t>CASH FLOW STATEMENT</t>
  </si>
  <si>
    <t>Cash flow available for dividends</t>
  </si>
  <si>
    <t>Net cash flow</t>
  </si>
  <si>
    <t>Current assets</t>
  </si>
  <si>
    <t>Total assets</t>
  </si>
  <si>
    <t>Total liabilities</t>
  </si>
  <si>
    <t>BALANCE SHEET</t>
  </si>
  <si>
    <t>Non current assets</t>
  </si>
  <si>
    <t>END</t>
  </si>
  <si>
    <t>Comparison column label</t>
  </si>
  <si>
    <t>Difference</t>
  </si>
  <si>
    <t>Diff Pct</t>
  </si>
  <si>
    <t>[do not delete row]</t>
  </si>
  <si>
    <t>CASH FLOW</t>
  </si>
  <si>
    <t>KEY OUTPUTS</t>
  </si>
  <si>
    <t>Date</t>
  </si>
  <si>
    <t>Time</t>
  </si>
  <si>
    <t>range end</t>
  </si>
  <si>
    <t>Model check tolerance level</t>
  </si>
  <si>
    <t>BALANCE SHEET CHECK</t>
  </si>
  <si>
    <t>Balance sheet check</t>
  </si>
  <si>
    <t>Balance sheet difference</t>
  </si>
  <si>
    <t>Model period ending - annual</t>
  </si>
  <si>
    <t>Timeline label - annual</t>
  </si>
  <si>
    <t>First model column</t>
  </si>
  <si>
    <t>1 = yes, 0 = no</t>
  </si>
  <si>
    <t>PROFIT AND LOSS</t>
  </si>
  <si>
    <t>Active scenario</t>
  </si>
  <si>
    <t>Base case 1</t>
  </si>
  <si>
    <t>Base case</t>
  </si>
  <si>
    <t>Contract extension</t>
  </si>
  <si>
    <t>month</t>
  </si>
  <si>
    <t>Length of operating period</t>
  </si>
  <si>
    <t>periods</t>
  </si>
  <si>
    <t>Annual year end date of first operating period</t>
  </si>
  <si>
    <t>Additional periods at start of operating timeline</t>
  </si>
  <si>
    <t>Cash flow available for debt service</t>
  </si>
  <si>
    <t>Standard Monetary Unit</t>
  </si>
  <si>
    <t>named "SMU"</t>
  </si>
  <si>
    <t>MODEL TECHNICAL INPUTS - DO NOT CHANGE</t>
  </si>
  <si>
    <t>[upward flow]</t>
  </si>
  <si>
    <t>[downward flow]</t>
  </si>
  <si>
    <t>Contract year applicable to period</t>
  </si>
  <si>
    <t>Contract year</t>
  </si>
  <si>
    <t>Annual balance sheet check</t>
  </si>
  <si>
    <t>Annual balance sheet difference</t>
  </si>
  <si>
    <t>Case</t>
  </si>
  <si>
    <t>Source</t>
  </si>
  <si>
    <t>Comparison scenario</t>
  </si>
  <si>
    <t>Input differences</t>
  </si>
  <si>
    <t>MODEL RUN INFO</t>
  </si>
  <si>
    <t>Filename</t>
  </si>
  <si>
    <t>Number of periods in a year</t>
  </si>
  <si>
    <t>%</t>
  </si>
  <si>
    <t>Extend PPA in the event of delay</t>
  </si>
  <si>
    <t>End of contract year flag</t>
  </si>
  <si>
    <t>units</t>
  </si>
  <si>
    <t>$ 000s</t>
  </si>
  <si>
    <t>US$c / US$</t>
  </si>
  <si>
    <t>GWh to KWh conversion</t>
  </si>
  <si>
    <t>KWh / GWh</t>
  </si>
  <si>
    <t>Profit before tax</t>
  </si>
  <si>
    <t>Profit after tax</t>
  </si>
  <si>
    <t xml:space="preserve">[xxx] - initial balance </t>
  </si>
  <si>
    <t>First date of time rulers</t>
  </si>
  <si>
    <t>Input row template for relocation macro</t>
  </si>
  <si>
    <t>unit</t>
  </si>
  <si>
    <t>Acquisition date</t>
  </si>
  <si>
    <t>Operating period flag</t>
  </si>
  <si>
    <t>% p.a.</t>
  </si>
  <si>
    <t>Seasonality adjustment</t>
  </si>
  <si>
    <t>GWh</t>
  </si>
  <si>
    <t xml:space="preserve">Availability </t>
  </si>
  <si>
    <t>USD / kWh</t>
  </si>
  <si>
    <t>Power tariff</t>
  </si>
  <si>
    <t>REVENUE</t>
  </si>
  <si>
    <t>Electricity generation revenue</t>
  </si>
  <si>
    <t>First post operating period flag</t>
  </si>
  <si>
    <t>OPERATIONS</t>
  </si>
  <si>
    <t>End of operating period</t>
  </si>
  <si>
    <t xml:space="preserve">Last operating period flag </t>
  </si>
  <si>
    <t>Contract period number</t>
  </si>
  <si>
    <t>Contract year number</t>
  </si>
  <si>
    <t>Cash available for shareholders</t>
  </si>
  <si>
    <t>Cash flow available for revolving credit facility</t>
  </si>
  <si>
    <t>Cash flow available for refinancing facility</t>
  </si>
  <si>
    <t>% of annual yield</t>
  </si>
  <si>
    <t>[Refi facility interest]</t>
  </si>
  <si>
    <t>[Refi facility drawdown]</t>
  </si>
  <si>
    <t>[Refi facility repayment]</t>
  </si>
  <si>
    <t>[Refi facility balance]</t>
  </si>
  <si>
    <t>COUNTERS / PERIOD NUMBERS</t>
  </si>
  <si>
    <t>Contract year end month</t>
  </si>
  <si>
    <t>Period number</t>
  </si>
  <si>
    <t>Annual timeline</t>
  </si>
  <si>
    <t>Quarterly timeline</t>
  </si>
  <si>
    <t>Base case 2</t>
  </si>
  <si>
    <t>Base case 3</t>
  </si>
  <si>
    <t>Scenario 1</t>
  </si>
  <si>
    <t>Scenario 2</t>
  </si>
  <si>
    <t>Scenario 3</t>
  </si>
  <si>
    <t>Scenario 4</t>
  </si>
  <si>
    <t xml:space="preserve">Retained earnings - initial balance </t>
  </si>
  <si>
    <t>Retained earnings balance BEG</t>
  </si>
  <si>
    <t>Retained earnings balance</t>
  </si>
  <si>
    <t>RETAINED EARNINGS</t>
  </si>
  <si>
    <t>RETAINED CASH</t>
  </si>
  <si>
    <t xml:space="preserve">Retained cash - initial balance </t>
  </si>
  <si>
    <t>Retained cash balance BEG</t>
  </si>
  <si>
    <t>Retained cash balance</t>
  </si>
  <si>
    <t>Q1 seasonal adjustment</t>
  </si>
  <si>
    <t>Q2 seasonal adjustment</t>
  </si>
  <si>
    <t>Q3 seasonal adjustment</t>
  </si>
  <si>
    <t>Q4 seasonal adjustment</t>
  </si>
  <si>
    <t>O&amp;M COST</t>
  </si>
  <si>
    <t>Annual real O&amp;M cost</t>
  </si>
  <si>
    <t>Revenue</t>
  </si>
  <si>
    <t>Opex</t>
  </si>
  <si>
    <t>O&amp;M expense POS</t>
  </si>
  <si>
    <t>Useful life of solar asset</t>
  </si>
  <si>
    <t>Useful life of solar asset flag</t>
  </si>
  <si>
    <t>End of useful life of solar asset</t>
  </si>
  <si>
    <t>Solar asset depreciation POS</t>
  </si>
  <si>
    <t>DEPRECIATION OF SOLAR ASSET</t>
  </si>
  <si>
    <t>SOLAR ASSET BALANCE</t>
  </si>
  <si>
    <t>Solar asset balance balance BEG</t>
  </si>
  <si>
    <t>Solar asset balance balance</t>
  </si>
  <si>
    <t>SHARE CAPITAL</t>
  </si>
  <si>
    <t>Share capital balance BEG</t>
  </si>
  <si>
    <t>Share capital balance</t>
  </si>
  <si>
    <t>Share capital drawdown</t>
  </si>
  <si>
    <t>[Additional share capital investment]</t>
  </si>
  <si>
    <t>Share capital redemption POS</t>
  </si>
  <si>
    <t>DIVIDENDS</t>
  </si>
  <si>
    <t>Earnings available for dividend</t>
  </si>
  <si>
    <t>Cash available for dividends</t>
  </si>
  <si>
    <t>Dividends paid POS</t>
  </si>
  <si>
    <t>BLENDED EQUITY IRR</t>
  </si>
  <si>
    <t>Small negative value for IRR</t>
  </si>
  <si>
    <t>Blended equity IRR</t>
  </si>
  <si>
    <t>Solar asset book value</t>
  </si>
  <si>
    <t>Year 1 P50 production</t>
  </si>
  <si>
    <t>Length of PPA</t>
  </si>
  <si>
    <t>EFM m9.2 BEG 01a.xlsx</t>
  </si>
  <si>
    <t>Base</t>
  </si>
  <si>
    <t>inc avail</t>
  </si>
  <si>
    <t>dec avail</t>
  </si>
  <si>
    <t>Senior debt gearing</t>
  </si>
  <si>
    <t>Senior debt drawdown</t>
  </si>
  <si>
    <t>Senior debt balance BEG</t>
  </si>
  <si>
    <t>Senior debt balance</t>
  </si>
  <si>
    <t>[additional senior debt drawdown]</t>
  </si>
  <si>
    <t>SENIOR DEBT</t>
  </si>
  <si>
    <t>Senior debt interest</t>
  </si>
  <si>
    <t>Senior debt swap rate</t>
  </si>
  <si>
    <t>Senior debt interest margin</t>
  </si>
  <si>
    <t>FINANCING</t>
  </si>
  <si>
    <t>Senior debt</t>
  </si>
  <si>
    <t>Senior debt repayment period flag</t>
  </si>
  <si>
    <t>Senior debt repayment term</t>
  </si>
  <si>
    <t>All in annual senior debt interest rate</t>
  </si>
  <si>
    <t>DAYS IN PERIOD</t>
  </si>
  <si>
    <t>days</t>
  </si>
  <si>
    <t>Days in period</t>
  </si>
  <si>
    <t>Senior debt day count convention</t>
  </si>
  <si>
    <t>Senior debt period interest rate</t>
  </si>
  <si>
    <t>Senior debt interest POS</t>
  </si>
  <si>
    <t>Senior debt principal repayment</t>
  </si>
  <si>
    <t>End of senior debt repayment period date</t>
  </si>
  <si>
    <t>DSCR</t>
  </si>
  <si>
    <t>Cash flow available for senior debt service</t>
  </si>
  <si>
    <t>Senior debt service</t>
  </si>
  <si>
    <t>ratio</t>
  </si>
  <si>
    <t>Min DSCR</t>
  </si>
  <si>
    <t>Avg DSCR</t>
  </si>
  <si>
    <t>INVESTMENT PREMIUM</t>
  </si>
  <si>
    <t>Aurelius share of ProjectCo</t>
  </si>
  <si>
    <t>Aurelius investment capital</t>
  </si>
  <si>
    <t>Aurelius share of Projectco distributions</t>
  </si>
  <si>
    <t>Aurelius cashflow for IRR</t>
  </si>
  <si>
    <t>Aurelius premium paid</t>
  </si>
  <si>
    <t>Aurelius equity IRR</t>
  </si>
  <si>
    <t>Cashflow for blended equity IRR</t>
  </si>
  <si>
    <t xml:space="preserve">Aurelius target IRR </t>
  </si>
  <si>
    <t>Aurelius IRR difference</t>
  </si>
  <si>
    <t>PV method</t>
  </si>
  <si>
    <t>Days in year</t>
  </si>
  <si>
    <t>Aurelius premium discount factor</t>
  </si>
  <si>
    <t>Years since financial close</t>
  </si>
  <si>
    <t>Aurelius cashflow excluding premium</t>
  </si>
  <si>
    <t>Goal seek</t>
  </si>
  <si>
    <t>Aurelius premium</t>
  </si>
  <si>
    <t>Cumulative days since financial close</t>
  </si>
  <si>
    <t>ACCOUNTING FOR TAX</t>
  </si>
  <si>
    <t>CASH TAX</t>
  </si>
  <si>
    <t>Tax depreciation</t>
  </si>
  <si>
    <t>Thin capitalisation</t>
  </si>
  <si>
    <t>Tax loss carry forward</t>
  </si>
  <si>
    <t>DEFERRED TAX BALANCE</t>
  </si>
  <si>
    <t>Tax payable</t>
  </si>
  <si>
    <t>Corporate income tax rate</t>
  </si>
  <si>
    <t>Corporate income tax expense POS</t>
  </si>
  <si>
    <t>Taxable income</t>
  </si>
  <si>
    <t>less</t>
  </si>
  <si>
    <t>Effective tax rate</t>
  </si>
  <si>
    <t>Asset value for tax balance BEG</t>
  </si>
  <si>
    <t>Asset value for tax balance</t>
  </si>
  <si>
    <t>Tax depreciation rate</t>
  </si>
  <si>
    <t>per quarter</t>
  </si>
  <si>
    <t>[allowable capex]</t>
  </si>
  <si>
    <t>[allowable interest deductions]</t>
  </si>
  <si>
    <t>Interest deduction for tax</t>
  </si>
  <si>
    <t>Corporate income tax paid POS</t>
  </si>
  <si>
    <t>Deferred tax balance</t>
  </si>
  <si>
    <t xml:space="preserve">Deferred tax - initial balance </t>
  </si>
  <si>
    <t>Deferred tax balance BEG</t>
  </si>
  <si>
    <t xml:space="preserve">Tax losses carried forward - initial balance </t>
  </si>
  <si>
    <t>Tax losses carried forward balance BEG</t>
  </si>
  <si>
    <t>Tax losses carried forward balance</t>
  </si>
  <si>
    <t>Taxable income / (Tax losses arising)</t>
  </si>
  <si>
    <t>Tax losses arising</t>
  </si>
  <si>
    <t>Tax losses utilised</t>
  </si>
  <si>
    <t>Taxable income net of tax losses utilised</t>
  </si>
  <si>
    <t>Equity</t>
  </si>
  <si>
    <t>ACCOUNTING</t>
  </si>
  <si>
    <t>Depreciation</t>
  </si>
  <si>
    <t>Initial balances</t>
  </si>
  <si>
    <t>TAX</t>
  </si>
  <si>
    <t>REVOLVING CREDIT FACILITY ("RCF")</t>
  </si>
  <si>
    <t>Cash available for RCF</t>
  </si>
  <si>
    <t>Cash available for RCF / (Cash shortfall for RCF)</t>
  </si>
  <si>
    <t>RCF drawdown</t>
  </si>
  <si>
    <t>`</t>
  </si>
  <si>
    <t>RCF balance</t>
  </si>
  <si>
    <t xml:space="preserve">RCF - initial balance </t>
  </si>
  <si>
    <t>RCF balance BEG</t>
  </si>
  <si>
    <t>RCF interest due</t>
  </si>
  <si>
    <t>[RCF period interest rate]</t>
  </si>
  <si>
    <t>RCF interest due POS</t>
  </si>
  <si>
    <t>RCF interest paid</t>
  </si>
  <si>
    <t>RCF interest paid POS</t>
  </si>
  <si>
    <t>RCF unpaid interest</t>
  </si>
  <si>
    <t>plus</t>
  </si>
  <si>
    <t>Cash available for RCF principal repayment</t>
  </si>
  <si>
    <t>RCF principal repayment</t>
  </si>
  <si>
    <t>RCF principal repayment POS</t>
  </si>
  <si>
    <t>Revolving credit facility</t>
  </si>
  <si>
    <t>All in RCF annual interest rate</t>
  </si>
  <si>
    <t>Debt sizing</t>
  </si>
  <si>
    <t>CFADS over term of senior debt</t>
  </si>
  <si>
    <t>Target senior debt DSCR</t>
  </si>
  <si>
    <t>Senior debt service at target cover ratio</t>
  </si>
  <si>
    <t>Senior debt discount factor</t>
  </si>
  <si>
    <t>factor</t>
  </si>
  <si>
    <t>Debt capacity at target DSCR</t>
  </si>
  <si>
    <t>Senior debt sizing method</t>
  </si>
  <si>
    <t>Senior debt drawdown - leverage method</t>
  </si>
  <si>
    <t>1 = leverage, 2 = DSCR</t>
  </si>
  <si>
    <t xml:space="preserve"> </t>
  </si>
  <si>
    <t>Cash flow available for senior debt service - PASTE</t>
  </si>
  <si>
    <t>Cash flow available for senior debt service - Difference</t>
  </si>
  <si>
    <t>Cash flow available for senior debt service - check</t>
  </si>
  <si>
    <t>Senior debt level principal repayment</t>
  </si>
  <si>
    <t>Senior active principal repayment profile</t>
  </si>
  <si>
    <t>1 = level p, 2 = sculpted</t>
  </si>
  <si>
    <t>Senior debt principal repayment POS</t>
  </si>
  <si>
    <t>Level principal repayments profile</t>
  </si>
  <si>
    <t>Sculpted profile</t>
  </si>
  <si>
    <t xml:space="preserve">Senior debt sculpted principal repayment </t>
  </si>
  <si>
    <t>ACCOUNTS RECEIVABLE</t>
  </si>
  <si>
    <t>Accounts receivable days</t>
  </si>
  <si>
    <t>Forecast accounts receivable balance</t>
  </si>
  <si>
    <t xml:space="preserve">Accounts receivable - initial balance </t>
  </si>
  <si>
    <t>Accounts receivable balance BEG</t>
  </si>
  <si>
    <t>Accounts receivable balance</t>
  </si>
  <si>
    <t>Cash received from invoices</t>
  </si>
  <si>
    <t>ACCOUNTS PAYABLE</t>
  </si>
  <si>
    <t>Accounts payable days</t>
  </si>
  <si>
    <t>Forecast accounts payable balance</t>
  </si>
  <si>
    <t xml:space="preserve">Accounts payable - initial balance </t>
  </si>
  <si>
    <t>Accounts payable balance BEG</t>
  </si>
  <si>
    <t>Accounts payable balance</t>
  </si>
  <si>
    <t>Cash paid for O&amp;M costs POS</t>
  </si>
  <si>
    <t>Assets</t>
  </si>
  <si>
    <t>Liabilities</t>
  </si>
  <si>
    <t>WORKING CAPITAL</t>
  </si>
  <si>
    <t>Expected CPI at close</t>
  </si>
  <si>
    <t>index</t>
  </si>
  <si>
    <t>Forecast CPI growth rate</t>
  </si>
  <si>
    <t>Contract year end flag</t>
  </si>
  <si>
    <t>Escalation period end month</t>
  </si>
  <si>
    <t>Escalation year end month flag</t>
  </si>
  <si>
    <t>O&amp;M escalation factor</t>
  </si>
  <si>
    <t>Indexation</t>
  </si>
  <si>
    <t>CPI at O&amp;M contract signature date</t>
  </si>
  <si>
    <t>Forecast CPI</t>
  </si>
  <si>
    <t>ESCALATION FACTORS</t>
  </si>
  <si>
    <t>FORECAST CPI</t>
  </si>
  <si>
    <t>EFM m15.7 END 01a.xlsm</t>
  </si>
  <si>
    <t>Senior debt service coverage ratio</t>
  </si>
  <si>
    <t>Electricity generation</t>
  </si>
  <si>
    <t>Units in a thousand</t>
  </si>
  <si>
    <t>Compound degradation</t>
  </si>
  <si>
    <t>Annual degradation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</si>
</sst>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164" formatCode="_(&quot;£&quot;* #,##0_);_(&quot;£&quot;* \(#,##0\);_(&quot;£&quot;* &quot;-&quot;_);_(@_)"/>
    <numFmt numFmtId="165" formatCode="_(* #,##0_);_(* \(#,##0\);_(* &quot;-&quot;_);_(@_)"/>
    <numFmt numFmtId="166" formatCode="_(&quot;£&quot;* #,##0.00_);_(&quot;£&quot;* \(#,##0.00\);_(&quot;£&quot;* &quot;-&quot;??_);_(@_)"/>
    <numFmt numFmtId="167" formatCode="#,##0_);\(#,##0\);&quot;-  &quot;;&quot; &quot;@"/>
    <numFmt numFmtId="168" formatCode="#,##0.0_);\(#,##0.0\);&quot;-  &quot;;&quot; &quot;@"/>
    <numFmt numFmtId="169" formatCode="#,##0_);\(#,##0\);&quot;-  &quot;;&quot; &quot;@&quot; &quot;"/>
    <numFmt numFmtId="170" formatCode="0.00%_);\-0.00%_);&quot;-  &quot;;&quot; &quot;@&quot; &quot;"/>
    <numFmt numFmtId="171" formatCode="#,##0.0000_);\(#,##0.0000\);&quot;-  &quot;;&quot; &quot;@&quot; &quot;"/>
    <numFmt numFmtId="172" formatCode="###0_);\(###0\);&quot;-  &quot;;&quot; &quot;@&quot; &quot;"/>
    <numFmt numFmtId="173" formatCode="dd\ mmm\ yyyy_);\(###0\);&quot;-  &quot;;&quot; &quot;@&quot; &quot;"/>
    <numFmt numFmtId="174" formatCode="dd\ mmm\ yy_);\(###0\);&quot;-  &quot;;&quot; &quot;@&quot; &quot;"/>
    <numFmt numFmtId="175" formatCode="[$-F400]h:mm:ss\ AM/PM"/>
    <numFmt numFmtId="176" formatCode="dd/mmm/yy_);;&quot;-  &quot;;&quot; &quot;@"/>
    <numFmt numFmtId="177" formatCode="#,##0.000_);\(#,##0.000\);&quot;-  &quot;;&quot; &quot;@"/>
    <numFmt numFmtId="178" formatCode="0%_);\-0%_);&quot;-  &quot;;&quot; &quot;@&quot; &quot;"/>
    <numFmt numFmtId="179" formatCode="&quot;tu&quot;;;&quot;vw&quot;"/>
    <numFmt numFmtId="180" formatCode="#,##0.000_);\(#,##0.000\);&quot;-  &quot;;&quot; &quot;@&quot; &quot;"/>
    <numFmt numFmtId="181" formatCode="0.00%_);\(0.00%\);&quot;- &quot;;&quot; &quot;@&quot; &quot;"/>
    <numFmt numFmtId="182" formatCode="#,##0.000000_);\(#,##0.000000\);&quot;-  &quot;;&quot; &quot;@"/>
  </numFmts>
  <fonts count="51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u/>
      <sz val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2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b/>
      <sz val="10"/>
      <color rgb="FF0000FF"/>
      <name val="Arial"/>
      <family val="2"/>
    </font>
    <font>
      <u/>
      <sz val="10"/>
      <color rgb="FF0000FF"/>
      <name val="Arial"/>
      <family val="2"/>
    </font>
    <font>
      <sz val="10"/>
      <color rgb="FF0000FF"/>
      <name val="Arial"/>
      <family val="2"/>
    </font>
    <font>
      <sz val="10"/>
      <name val="Arial"/>
      <family val="2"/>
    </font>
    <font>
      <b/>
      <sz val="10"/>
      <color rgb="FFFF0000"/>
      <name val="Arial"/>
      <family val="2"/>
    </font>
    <font>
      <u/>
      <sz val="10"/>
      <color rgb="FFFF0000"/>
      <name val="Arial"/>
      <family val="2"/>
    </font>
    <font>
      <sz val="10"/>
      <color rgb="FFFF0000"/>
      <name val="Arial"/>
      <family val="2"/>
    </font>
    <font>
      <u/>
      <sz val="20"/>
      <name val="Arial"/>
      <family val="2"/>
    </font>
    <font>
      <sz val="20"/>
      <name val="Arial"/>
      <family val="2"/>
    </font>
    <font>
      <u/>
      <sz val="12"/>
      <color rgb="FF0000FF"/>
      <name val="Arial"/>
      <family val="2"/>
    </font>
    <font>
      <sz val="36"/>
      <color theme="0" tint="-0.249977111117893"/>
      <name val="Wingdings 3"/>
      <family val="1"/>
      <charset val="2"/>
    </font>
    <font>
      <b/>
      <sz val="10"/>
      <color rgb="FF000000"/>
      <name val="Arial"/>
      <family val="2"/>
    </font>
    <font>
      <u/>
      <sz val="10"/>
      <color rgb="FF000000"/>
      <name val="Arial"/>
      <family val="2"/>
    </font>
    <font>
      <sz val="10"/>
      <color rgb="FF000000"/>
      <name val="Arial"/>
      <family val="2"/>
    </font>
    <font>
      <b/>
      <u/>
      <sz val="10"/>
      <name val="Arial"/>
      <family val="2"/>
    </font>
    <font>
      <sz val="10"/>
      <color theme="0" tint="-0.24994659260841701"/>
      <name val="Arial"/>
      <family val="2"/>
    </font>
    <font>
      <sz val="10"/>
      <color theme="0" tint="-4.9989318521683403E-2"/>
      <name val="Arial"/>
      <family val="2"/>
    </font>
    <font>
      <b/>
      <sz val="36"/>
      <name val="Arial"/>
      <family val="2"/>
    </font>
    <font>
      <u/>
      <sz val="36"/>
      <name val="Arial"/>
      <family val="2"/>
    </font>
    <font>
      <sz val="36"/>
      <name val="Arial"/>
      <family val="2"/>
    </font>
    <font>
      <b/>
      <sz val="20"/>
      <color rgb="FF000000"/>
      <name val="Arial"/>
      <family val="2"/>
    </font>
    <font>
      <i/>
      <sz val="10"/>
      <color rgb="FF000000"/>
      <name val="Arial"/>
      <family val="2"/>
    </font>
    <font>
      <sz val="10"/>
      <color theme="0" tint="-0.24994659260841701"/>
      <name val="Wingdings 3"/>
      <family val="1"/>
      <charset val="2"/>
    </font>
    <font>
      <sz val="10"/>
      <color rgb="FF000000"/>
      <name val="Arial"/>
      <family val="2"/>
    </font>
    <font>
      <sz val="10"/>
      <color rgb="FFFF0000"/>
      <name val="Arial"/>
      <family val="2"/>
    </font>
    <font>
      <sz val="16"/>
      <color theme="0" tint="-0.249977111117893"/>
      <name val="Arial"/>
      <family val="2"/>
    </font>
    <font>
      <sz val="10"/>
      <color theme="0" tint="-0.249977111117893"/>
      <name val="Arial"/>
      <family val="2"/>
    </font>
    <font>
      <u/>
      <sz val="10"/>
      <color theme="0" tint="-0.249977111117893"/>
      <name val="Arial"/>
      <family val="2"/>
    </font>
    <font>
      <sz val="10"/>
      <color theme="0" tint="-0.249977111117893"/>
      <name val="Wingdings 3"/>
      <family val="1"/>
      <charset val="2"/>
    </font>
    <font>
      <sz val="10"/>
      <color rgb="FFFF0000"/>
      <name val="Arial"/>
      <family val="2"/>
    </font>
    <font>
      <sz val="10"/>
      <color rgb="FF0000FF"/>
      <name val="Arial"/>
      <family val="2"/>
    </font>
    <font>
      <sz val="10"/>
      <color rgb="FF000000"/>
      <name val="Arial"/>
      <family val="2"/>
    </font>
    <font>
      <b/>
      <sz val="10"/>
      <color rgb="FFDD0806"/>
      <name val="Arial"/>
      <family val="2"/>
    </font>
    <font>
      <u/>
      <sz val="10"/>
      <color rgb="FFDD0806"/>
      <name val="Arial"/>
      <family val="2"/>
    </font>
    <font>
      <sz val="10"/>
      <color rgb="FFDD0806"/>
      <name val="Arial"/>
      <family val="2"/>
    </font>
    <font>
      <b/>
      <sz val="10"/>
      <color indexed="81"/>
      <name val="Calibri"/>
      <family val="2"/>
    </font>
    <font>
      <sz val="10"/>
      <color indexed="81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C0C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A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E9F5DB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rgb="FF808080"/>
      </top>
      <bottom/>
      <diagonal/>
    </border>
    <border>
      <left/>
      <right/>
      <top/>
      <bottom style="thin">
        <color rgb="FF80808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</borders>
  <cellStyleXfs count="11">
    <xf numFmtId="169" fontId="0" fillId="0" borderId="0" applyFont="0" applyFill="0" applyBorder="0" applyProtection="0">
      <alignment vertical="top"/>
    </xf>
    <xf numFmtId="167" fontId="3" fillId="0" borderId="0" applyFont="0" applyFill="0" applyBorder="0" applyProtection="0">
      <alignment vertical="top"/>
    </xf>
    <xf numFmtId="173" fontId="1" fillId="0" borderId="0" applyFont="0" applyFill="0" applyBorder="0" applyProtection="0">
      <alignment vertical="top"/>
    </xf>
    <xf numFmtId="174" fontId="1" fillId="0" borderId="0" applyFont="0" applyFill="0" applyBorder="0" applyProtection="0">
      <alignment vertical="top"/>
    </xf>
    <xf numFmtId="171" fontId="1" fillId="0" borderId="0" applyFont="0" applyFill="0" applyBorder="0" applyProtection="0">
      <alignment vertical="top"/>
    </xf>
    <xf numFmtId="170" fontId="1" fillId="0" borderId="0" applyFont="0" applyFill="0" applyBorder="0" applyProtection="0">
      <alignment vertical="top"/>
    </xf>
    <xf numFmtId="165" fontId="13" fillId="0" borderId="0" applyFont="0" applyFill="0" applyBorder="0" applyAlignment="0" applyProtection="0"/>
    <xf numFmtId="166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72" fontId="17" fillId="0" borderId="0" applyFont="0" applyFill="0" applyBorder="0" applyProtection="0">
      <alignment vertical="top"/>
    </xf>
    <xf numFmtId="169" fontId="1" fillId="0" borderId="0" applyFont="0" applyFill="0" applyBorder="0" applyProtection="0">
      <alignment vertical="top"/>
    </xf>
  </cellStyleXfs>
  <cellXfs count="661">
    <xf numFmtId="169" fontId="0" fillId="0" borderId="0" xfId="0" applyAlignment="1">
      <alignment vertical="top"/>
    </xf>
    <xf numFmtId="167" fontId="5" fillId="0" borderId="0" xfId="1" applyFont="1" applyFill="1" applyAlignment="1">
      <alignment vertical="top"/>
    </xf>
    <xf numFmtId="167" fontId="3" fillId="0" borderId="0" xfId="1" applyFont="1" applyAlignment="1">
      <alignment vertical="top"/>
    </xf>
    <xf numFmtId="167" fontId="5" fillId="0" borderId="0" xfId="1" applyFont="1" applyBorder="1" applyAlignment="1">
      <alignment vertical="top"/>
    </xf>
    <xf numFmtId="167" fontId="3" fillId="0" borderId="0" xfId="1" applyFont="1" applyBorder="1" applyAlignment="1">
      <alignment vertical="top"/>
    </xf>
    <xf numFmtId="167" fontId="5" fillId="0" borderId="0" xfId="1" applyFont="1" applyAlignment="1">
      <alignment vertical="top"/>
    </xf>
    <xf numFmtId="167" fontId="0" fillId="0" borderId="0" xfId="1" applyFont="1" applyAlignment="1">
      <alignment vertical="top"/>
    </xf>
    <xf numFmtId="167" fontId="0" fillId="0" borderId="0" xfId="1" applyFont="1" applyBorder="1" applyAlignment="1">
      <alignment vertical="top"/>
    </xf>
    <xf numFmtId="167" fontId="6" fillId="0" borderId="0" xfId="1" applyFont="1" applyBorder="1" applyAlignment="1">
      <alignment vertical="top"/>
    </xf>
    <xf numFmtId="167" fontId="1" fillId="0" borderId="0" xfId="1" applyFont="1" applyFill="1" applyAlignment="1">
      <alignment vertical="top"/>
    </xf>
    <xf numFmtId="167" fontId="3" fillId="0" borderId="0" xfId="1" applyFont="1" applyFill="1" applyBorder="1" applyAlignment="1">
      <alignment vertical="top"/>
    </xf>
    <xf numFmtId="174" fontId="0" fillId="0" borderId="0" xfId="3" applyFont="1" applyAlignment="1">
      <alignment vertical="top"/>
    </xf>
    <xf numFmtId="167" fontId="1" fillId="0" borderId="0" xfId="1" applyFont="1" applyAlignment="1">
      <alignment vertical="top"/>
    </xf>
    <xf numFmtId="174" fontId="3" fillId="0" borderId="0" xfId="3" applyFont="1" applyFill="1" applyAlignment="1">
      <alignment vertical="top"/>
    </xf>
    <xf numFmtId="173" fontId="7" fillId="0" borderId="0" xfId="2" applyFont="1" applyAlignment="1">
      <alignment vertical="top"/>
    </xf>
    <xf numFmtId="167" fontId="5" fillId="0" borderId="0" xfId="1" applyFont="1" applyFill="1" applyBorder="1" applyAlignment="1">
      <alignment vertical="top"/>
    </xf>
    <xf numFmtId="167" fontId="3" fillId="0" borderId="0" xfId="1" applyFont="1" applyFill="1" applyAlignment="1">
      <alignment vertical="top"/>
    </xf>
    <xf numFmtId="167" fontId="9" fillId="0" borderId="0" xfId="1" applyFont="1" applyAlignment="1">
      <alignment vertical="top"/>
    </xf>
    <xf numFmtId="167" fontId="9" fillId="0" borderId="0" xfId="1" applyFont="1" applyFill="1" applyBorder="1" applyAlignment="1">
      <alignment vertical="top"/>
    </xf>
    <xf numFmtId="167" fontId="4" fillId="0" borderId="0" xfId="1" applyFont="1" applyFill="1" applyAlignment="1">
      <alignment vertical="top"/>
    </xf>
    <xf numFmtId="167" fontId="1" fillId="0" borderId="0" xfId="1" applyFont="1" applyFill="1" applyAlignment="1">
      <alignment horizontal="right" vertical="top"/>
    </xf>
    <xf numFmtId="167" fontId="4" fillId="0" borderId="0" xfId="1" applyFont="1" applyFill="1" applyBorder="1" applyAlignment="1">
      <alignment vertical="top"/>
    </xf>
    <xf numFmtId="174" fontId="5" fillId="0" borderId="0" xfId="3" applyFont="1">
      <alignment vertical="top"/>
    </xf>
    <xf numFmtId="174" fontId="5" fillId="0" borderId="0" xfId="3" applyFont="1" applyFill="1">
      <alignment vertical="top"/>
    </xf>
    <xf numFmtId="167" fontId="11" fillId="0" borderId="0" xfId="1" applyFont="1" applyFill="1" applyAlignment="1">
      <alignment vertical="top"/>
    </xf>
    <xf numFmtId="174" fontId="10" fillId="0" borderId="0" xfId="3" applyFont="1">
      <alignment vertical="top"/>
    </xf>
    <xf numFmtId="173" fontId="1" fillId="0" borderId="0" xfId="2" applyFont="1" applyFill="1">
      <alignment vertical="top"/>
    </xf>
    <xf numFmtId="167" fontId="3" fillId="0" borderId="0" xfId="1" applyFont="1" applyFill="1">
      <alignment vertical="top"/>
    </xf>
    <xf numFmtId="167" fontId="0" fillId="0" borderId="0" xfId="1" applyFont="1">
      <alignment vertical="top"/>
    </xf>
    <xf numFmtId="167" fontId="1" fillId="0" borderId="0" xfId="1" applyFont="1">
      <alignment vertical="top"/>
    </xf>
    <xf numFmtId="174" fontId="9" fillId="0" borderId="0" xfId="3" applyFont="1">
      <alignment vertical="top"/>
    </xf>
    <xf numFmtId="167" fontId="1" fillId="0" borderId="0" xfId="1" applyFont="1" applyFill="1">
      <alignment vertical="top"/>
    </xf>
    <xf numFmtId="168" fontId="9" fillId="0" borderId="0" xfId="4" applyNumberFormat="1" applyFont="1" applyFill="1">
      <alignment vertical="top"/>
    </xf>
    <xf numFmtId="168" fontId="9" fillId="0" borderId="0" xfId="4" applyNumberFormat="1" applyFont="1">
      <alignment vertical="top"/>
    </xf>
    <xf numFmtId="169" fontId="4" fillId="0" borderId="0" xfId="0" applyFont="1" applyFill="1">
      <alignment vertical="top"/>
    </xf>
    <xf numFmtId="169" fontId="1" fillId="0" borderId="0" xfId="0" applyFont="1" applyFill="1">
      <alignment vertical="top"/>
    </xf>
    <xf numFmtId="169" fontId="1" fillId="0" borderId="0" xfId="0" applyFont="1">
      <alignment vertical="top"/>
    </xf>
    <xf numFmtId="169" fontId="5" fillId="0" borderId="0" xfId="0" applyFont="1" applyFill="1">
      <alignment vertical="top"/>
    </xf>
    <xf numFmtId="169" fontId="4" fillId="0" borderId="0" xfId="0" applyFont="1" applyFill="1" applyBorder="1">
      <alignment vertical="top"/>
    </xf>
    <xf numFmtId="167" fontId="5" fillId="0" borderId="0" xfId="0" applyNumberFormat="1" applyFont="1" applyFill="1">
      <alignment vertical="top"/>
    </xf>
    <xf numFmtId="169" fontId="1" fillId="0" borderId="0" xfId="0" applyFont="1" applyFill="1" applyBorder="1">
      <alignment vertical="top"/>
    </xf>
    <xf numFmtId="174" fontId="3" fillId="0" borderId="0" xfId="3" applyFont="1">
      <alignment vertical="top"/>
    </xf>
    <xf numFmtId="174" fontId="12" fillId="0" borderId="0" xfId="3" applyFont="1">
      <alignment vertical="top"/>
    </xf>
    <xf numFmtId="167" fontId="1" fillId="0" borderId="0" xfId="1" applyFont="1" applyFill="1" applyBorder="1" applyAlignment="1">
      <alignment vertical="top"/>
    </xf>
    <xf numFmtId="169" fontId="5" fillId="0" borderId="1" xfId="0" applyFont="1" applyBorder="1" applyAlignment="1">
      <alignment horizontal="right" vertical="top"/>
    </xf>
    <xf numFmtId="169" fontId="5" fillId="0" borderId="1" xfId="0" applyFont="1" applyBorder="1" applyAlignment="1">
      <alignment vertical="top"/>
    </xf>
    <xf numFmtId="174" fontId="4" fillId="0" borderId="0" xfId="3" applyFont="1" applyFill="1">
      <alignment vertical="top"/>
    </xf>
    <xf numFmtId="174" fontId="1" fillId="0" borderId="0" xfId="3" applyFont="1" applyAlignment="1">
      <alignment horizontal="right" vertical="top"/>
    </xf>
    <xf numFmtId="167" fontId="1" fillId="2" borderId="0" xfId="1" applyFont="1" applyFill="1" applyAlignment="1">
      <alignment horizontal="right" vertical="top"/>
    </xf>
    <xf numFmtId="169" fontId="0" fillId="0" borderId="0" xfId="0" applyFont="1">
      <alignment vertical="top"/>
    </xf>
    <xf numFmtId="173" fontId="1" fillId="0" borderId="0" xfId="2" applyFont="1" applyAlignment="1">
      <alignment vertical="top"/>
    </xf>
    <xf numFmtId="167" fontId="1" fillId="0" borderId="0" xfId="1" applyFont="1" applyFill="1" applyBorder="1">
      <alignment vertical="top"/>
    </xf>
    <xf numFmtId="167" fontId="0" fillId="0" borderId="0" xfId="1" applyFont="1" applyFill="1" applyBorder="1" applyAlignment="1">
      <alignment vertical="top"/>
    </xf>
    <xf numFmtId="174" fontId="10" fillId="0" borderId="0" xfId="3" applyFont="1" applyFill="1" applyBorder="1">
      <alignment vertical="top"/>
    </xf>
    <xf numFmtId="168" fontId="9" fillId="0" borderId="0" xfId="4" applyNumberFormat="1" applyFont="1" applyFill="1" applyBorder="1">
      <alignment vertical="top"/>
    </xf>
    <xf numFmtId="173" fontId="7" fillId="0" borderId="0" xfId="2" applyFont="1" applyFill="1" applyBorder="1" applyAlignment="1">
      <alignment vertical="top"/>
    </xf>
    <xf numFmtId="174" fontId="9" fillId="0" borderId="0" xfId="3" applyFont="1" applyFill="1" applyBorder="1">
      <alignment vertical="top"/>
    </xf>
    <xf numFmtId="174" fontId="3" fillId="0" borderId="0" xfId="3" applyFont="1" applyFill="1" applyBorder="1" applyAlignment="1">
      <alignment vertical="top"/>
    </xf>
    <xf numFmtId="174" fontId="0" fillId="0" borderId="0" xfId="3" applyFont="1" applyFill="1" applyBorder="1" applyAlignment="1">
      <alignment vertical="top"/>
    </xf>
    <xf numFmtId="174" fontId="0" fillId="0" borderId="0" xfId="3" applyFont="1" applyFill="1" applyBorder="1">
      <alignment vertical="top"/>
    </xf>
    <xf numFmtId="167" fontId="1" fillId="0" borderId="0" xfId="1" applyFont="1" applyFill="1" applyBorder="1" applyAlignment="1">
      <alignment horizontal="right" vertical="top"/>
    </xf>
    <xf numFmtId="168" fontId="1" fillId="0" borderId="0" xfId="4" applyNumberFormat="1" applyFont="1">
      <alignment vertical="top"/>
    </xf>
    <xf numFmtId="168" fontId="1" fillId="0" borderId="0" xfId="4" applyNumberFormat="1" applyFont="1" applyFill="1" applyBorder="1">
      <alignment vertical="top"/>
    </xf>
    <xf numFmtId="174" fontId="5" fillId="0" borderId="0" xfId="3" applyFont="1" applyFill="1" applyBorder="1">
      <alignment vertical="top"/>
    </xf>
    <xf numFmtId="174" fontId="4" fillId="0" borderId="0" xfId="3" applyFont="1" applyFill="1" applyBorder="1">
      <alignment vertical="top"/>
    </xf>
    <xf numFmtId="174" fontId="1" fillId="0" borderId="0" xfId="3" applyFont="1" applyFill="1" applyBorder="1" applyAlignment="1">
      <alignment horizontal="right" vertical="top"/>
    </xf>
    <xf numFmtId="167" fontId="5" fillId="0" borderId="0" xfId="1" applyFont="1" applyFill="1" applyBorder="1">
      <alignment vertical="top"/>
    </xf>
    <xf numFmtId="167" fontId="4" fillId="0" borderId="0" xfId="1" applyFont="1" applyFill="1" applyBorder="1">
      <alignment vertical="top"/>
    </xf>
    <xf numFmtId="169" fontId="5" fillId="0" borderId="0" xfId="0" applyFont="1" applyFill="1" applyBorder="1">
      <alignment vertical="top"/>
    </xf>
    <xf numFmtId="168" fontId="5" fillId="0" borderId="0" xfId="4" applyNumberFormat="1" applyFont="1" applyFill="1" applyBorder="1">
      <alignment vertical="top"/>
    </xf>
    <xf numFmtId="173" fontId="5" fillId="0" borderId="0" xfId="2" applyFont="1" applyFill="1" applyBorder="1" applyAlignment="1">
      <alignment vertical="top"/>
    </xf>
    <xf numFmtId="168" fontId="4" fillId="0" borderId="0" xfId="4" applyNumberFormat="1" applyFont="1" applyFill="1" applyBorder="1">
      <alignment vertical="top"/>
    </xf>
    <xf numFmtId="168" fontId="1" fillId="0" borderId="0" xfId="4" applyNumberFormat="1" applyFont="1" applyFill="1" applyBorder="1" applyAlignment="1">
      <alignment horizontal="right" vertical="top"/>
    </xf>
    <xf numFmtId="173" fontId="4" fillId="0" borderId="0" xfId="2" applyFont="1" applyFill="1" applyBorder="1" applyAlignment="1">
      <alignment vertical="top"/>
    </xf>
    <xf numFmtId="173" fontId="1" fillId="0" borderId="0" xfId="2" applyFont="1" applyFill="1" applyBorder="1" applyAlignment="1">
      <alignment horizontal="right" vertical="top"/>
    </xf>
    <xf numFmtId="174" fontId="5" fillId="0" borderId="0" xfId="3" applyFont="1" applyFill="1" applyBorder="1" applyAlignment="1">
      <alignment vertical="top"/>
    </xf>
    <xf numFmtId="174" fontId="4" fillId="0" borderId="0" xfId="3" applyFont="1" applyFill="1" applyBorder="1" applyAlignment="1">
      <alignment vertical="top"/>
    </xf>
    <xf numFmtId="173" fontId="5" fillId="0" borderId="0" xfId="2" applyFont="1" applyFill="1" applyBorder="1">
      <alignment vertical="top"/>
    </xf>
    <xf numFmtId="173" fontId="4" fillId="0" borderId="0" xfId="2" applyFont="1" applyFill="1" applyBorder="1">
      <alignment vertical="top"/>
    </xf>
    <xf numFmtId="173" fontId="1" fillId="0" borderId="0" xfId="2" applyFont="1" applyFill="1" applyAlignment="1">
      <alignment vertical="top"/>
    </xf>
    <xf numFmtId="169" fontId="1" fillId="0" borderId="0" xfId="0" applyFont="1" applyFill="1" applyBorder="1" applyAlignment="1">
      <alignment horizontal="right" vertical="top"/>
    </xf>
    <xf numFmtId="167" fontId="1" fillId="0" borderId="0" xfId="0" applyNumberFormat="1" applyFont="1" applyAlignment="1">
      <alignment horizontal="right" vertical="top"/>
    </xf>
    <xf numFmtId="167" fontId="1" fillId="0" borderId="0" xfId="0" applyNumberFormat="1" applyFont="1">
      <alignment vertical="top"/>
    </xf>
    <xf numFmtId="167" fontId="1" fillId="0" borderId="0" xfId="0" applyNumberFormat="1" applyFont="1" applyFill="1">
      <alignment vertical="top"/>
    </xf>
    <xf numFmtId="167" fontId="1" fillId="0" borderId="0" xfId="0" applyNumberFormat="1" applyFont="1" applyFill="1" applyAlignment="1">
      <alignment vertical="top"/>
    </xf>
    <xf numFmtId="167" fontId="4" fillId="0" borderId="0" xfId="0" applyNumberFormat="1" applyFont="1" applyFill="1">
      <alignment vertical="top"/>
    </xf>
    <xf numFmtId="169" fontId="5" fillId="0" borderId="0" xfId="0" applyNumberFormat="1" applyFont="1" applyFill="1">
      <alignment vertical="top"/>
    </xf>
    <xf numFmtId="169" fontId="4" fillId="0" borderId="0" xfId="0" applyNumberFormat="1" applyFont="1" applyFill="1">
      <alignment vertical="top"/>
    </xf>
    <xf numFmtId="169" fontId="1" fillId="0" borderId="0" xfId="0" applyNumberFormat="1" applyFont="1" applyAlignment="1">
      <alignment horizontal="right" vertical="top"/>
    </xf>
    <xf numFmtId="169" fontId="1" fillId="0" borderId="0" xfId="0" applyNumberFormat="1" applyFont="1">
      <alignment vertical="top"/>
    </xf>
    <xf numFmtId="169" fontId="1" fillId="0" borderId="0" xfId="0" applyNumberFormat="1" applyFont="1" applyFill="1" applyAlignment="1">
      <alignment vertical="top"/>
    </xf>
    <xf numFmtId="168" fontId="5" fillId="0" borderId="0" xfId="1" applyNumberFormat="1" applyFont="1" applyFill="1" applyBorder="1" applyAlignment="1">
      <alignment vertical="top"/>
    </xf>
    <xf numFmtId="168" fontId="4" fillId="0" borderId="0" xfId="1" applyNumberFormat="1" applyFont="1" applyFill="1" applyBorder="1" applyAlignment="1">
      <alignment vertical="top"/>
    </xf>
    <xf numFmtId="168" fontId="1" fillId="0" borderId="0" xfId="1" applyNumberFormat="1" applyFont="1" applyFill="1" applyAlignment="1">
      <alignment vertical="top"/>
    </xf>
    <xf numFmtId="168" fontId="1" fillId="0" borderId="0" xfId="1" applyNumberFormat="1" applyFont="1" applyFill="1" applyBorder="1" applyAlignment="1">
      <alignment horizontal="right" vertical="top"/>
    </xf>
    <xf numFmtId="168" fontId="1" fillId="0" borderId="0" xfId="1" applyNumberFormat="1" applyFont="1" applyFill="1" applyBorder="1" applyAlignment="1">
      <alignment vertical="top"/>
    </xf>
    <xf numFmtId="169" fontId="5" fillId="0" borderId="0" xfId="0" applyFont="1" applyFill="1" applyBorder="1" applyAlignment="1">
      <alignment horizontal="right" vertical="top"/>
    </xf>
    <xf numFmtId="169" fontId="4" fillId="0" borderId="0" xfId="0" applyFont="1" applyFill="1" applyBorder="1" applyAlignment="1">
      <alignment horizontal="right" vertical="top"/>
    </xf>
    <xf numFmtId="169" fontId="0" fillId="0" borderId="0" xfId="0" applyFont="1" applyFill="1" applyBorder="1" applyAlignment="1">
      <alignment horizontal="right" vertical="top"/>
    </xf>
    <xf numFmtId="169" fontId="1" fillId="0" borderId="0" xfId="0" applyFont="1" applyAlignment="1">
      <alignment horizontal="left" vertical="top"/>
    </xf>
    <xf numFmtId="167" fontId="1" fillId="0" borderId="0" xfId="1" applyNumberFormat="1" applyFont="1" applyFill="1" applyAlignment="1">
      <alignment vertical="top"/>
    </xf>
    <xf numFmtId="167" fontId="16" fillId="0" borderId="0" xfId="1" applyNumberFormat="1" applyFont="1" applyFill="1" applyAlignment="1">
      <alignment vertical="top"/>
    </xf>
    <xf numFmtId="173" fontId="1" fillId="0" borderId="0" xfId="2" applyFont="1" applyFill="1" applyBorder="1">
      <alignment vertical="top"/>
    </xf>
    <xf numFmtId="174" fontId="1" fillId="0" borderId="0" xfId="3" applyFont="1" applyFill="1" applyBorder="1">
      <alignment vertical="top"/>
    </xf>
    <xf numFmtId="167" fontId="0" fillId="0" borderId="0" xfId="1" applyFont="1" applyFill="1" applyAlignment="1">
      <alignment vertical="top"/>
    </xf>
    <xf numFmtId="173" fontId="5" fillId="0" borderId="0" xfId="2" applyFont="1" applyFill="1">
      <alignment vertical="top"/>
    </xf>
    <xf numFmtId="173" fontId="4" fillId="0" borderId="0" xfId="2" applyFont="1" applyFill="1">
      <alignment vertical="top"/>
    </xf>
    <xf numFmtId="173" fontId="0" fillId="0" borderId="0" xfId="2" applyFont="1" applyFill="1">
      <alignment vertical="top"/>
    </xf>
    <xf numFmtId="169" fontId="14" fillId="0" borderId="0" xfId="0" applyNumberFormat="1" applyFont="1" applyFill="1">
      <alignment vertical="top"/>
    </xf>
    <xf numFmtId="169" fontId="15" fillId="0" borderId="0" xfId="0" applyNumberFormat="1" applyFont="1" applyFill="1">
      <alignment vertical="top"/>
    </xf>
    <xf numFmtId="169" fontId="16" fillId="0" borderId="0" xfId="0" applyNumberFormat="1" applyFont="1" applyFill="1">
      <alignment vertical="top"/>
    </xf>
    <xf numFmtId="173" fontId="5" fillId="0" borderId="0" xfId="2" applyNumberFormat="1" applyFont="1" applyFill="1" applyBorder="1">
      <alignment vertical="top"/>
    </xf>
    <xf numFmtId="173" fontId="4" fillId="0" borderId="0" xfId="2" applyNumberFormat="1" applyFont="1" applyFill="1" applyBorder="1">
      <alignment vertical="top"/>
    </xf>
    <xf numFmtId="173" fontId="1" fillId="0" borderId="0" xfId="2" applyNumberFormat="1" applyFont="1" applyFill="1" applyBorder="1">
      <alignment vertical="top"/>
    </xf>
    <xf numFmtId="173" fontId="1" fillId="0" borderId="0" xfId="2" applyNumberFormat="1" applyFont="1" applyFill="1">
      <alignment vertical="top"/>
    </xf>
    <xf numFmtId="172" fontId="1" fillId="0" borderId="0" xfId="9" applyFont="1">
      <alignment vertical="top"/>
    </xf>
    <xf numFmtId="169" fontId="5" fillId="0" borderId="0" xfId="0" applyFont="1" applyFill="1" applyAlignment="1">
      <alignment vertical="top"/>
    </xf>
    <xf numFmtId="169" fontId="4" fillId="0" borderId="0" xfId="0" applyFont="1" applyFill="1" applyAlignment="1">
      <alignment vertical="top"/>
    </xf>
    <xf numFmtId="169" fontId="1" fillId="0" borderId="0" xfId="0" applyFont="1" applyAlignment="1">
      <alignment horizontal="right" vertical="top"/>
    </xf>
    <xf numFmtId="169" fontId="1" fillId="0" borderId="0" xfId="0" applyFont="1" applyAlignment="1">
      <alignment vertical="top"/>
    </xf>
    <xf numFmtId="169" fontId="5" fillId="0" borderId="0" xfId="0" applyFont="1" applyAlignment="1">
      <alignment vertical="top"/>
    </xf>
    <xf numFmtId="169" fontId="12" fillId="0" borderId="0" xfId="0" applyFont="1" applyAlignment="1">
      <alignment vertical="top"/>
    </xf>
    <xf numFmtId="169" fontId="1" fillId="0" borderId="0" xfId="0" applyFont="1" applyFill="1" applyAlignment="1">
      <alignment horizontal="right" vertical="top"/>
    </xf>
    <xf numFmtId="169" fontId="1" fillId="0" borderId="0" xfId="0" applyFont="1" applyFill="1" applyAlignment="1">
      <alignment vertical="top"/>
    </xf>
    <xf numFmtId="171" fontId="1" fillId="0" borderId="0" xfId="4" applyFont="1">
      <alignment vertical="top"/>
    </xf>
    <xf numFmtId="173" fontId="0" fillId="0" borderId="0" xfId="2" applyFont="1">
      <alignment vertical="top"/>
    </xf>
    <xf numFmtId="167" fontId="1" fillId="0" borderId="0" xfId="1" applyNumberFormat="1" applyFont="1" applyAlignment="1">
      <alignment vertical="top"/>
    </xf>
    <xf numFmtId="167" fontId="3" fillId="0" borderId="0" xfId="1" applyFont="1" applyFill="1" applyAlignment="1">
      <alignment horizontal="right" vertical="top"/>
    </xf>
    <xf numFmtId="167" fontId="3" fillId="0" borderId="4" xfId="1" applyFont="1" applyFill="1" applyBorder="1" applyAlignment="1">
      <alignment vertical="top"/>
    </xf>
    <xf numFmtId="167" fontId="14" fillId="0" borderId="0" xfId="1" applyFont="1" applyFill="1" applyBorder="1" applyAlignment="1">
      <alignment vertical="top"/>
    </xf>
    <xf numFmtId="167" fontId="15" fillId="0" borderId="0" xfId="1" applyFont="1" applyFill="1" applyBorder="1" applyAlignment="1">
      <alignment vertical="top"/>
    </xf>
    <xf numFmtId="167" fontId="16" fillId="0" borderId="0" xfId="1" applyFont="1" applyFill="1" applyBorder="1" applyAlignment="1">
      <alignment horizontal="right" vertical="top"/>
    </xf>
    <xf numFmtId="169" fontId="11" fillId="0" borderId="0" xfId="10" applyFont="1" applyFill="1" applyBorder="1">
      <alignment vertical="top"/>
    </xf>
    <xf numFmtId="169" fontId="21" fillId="0" borderId="0" xfId="10" applyFont="1" applyFill="1" applyBorder="1">
      <alignment vertical="top"/>
    </xf>
    <xf numFmtId="169" fontId="22" fillId="0" borderId="0" xfId="10" applyFont="1" applyBorder="1" applyAlignment="1">
      <alignment horizontal="right" vertical="top"/>
    </xf>
    <xf numFmtId="169" fontId="22" fillId="0" borderId="0" xfId="10" applyFont="1">
      <alignment vertical="top"/>
    </xf>
    <xf numFmtId="167" fontId="23" fillId="0" borderId="0" xfId="10" applyNumberFormat="1" applyFont="1" applyFill="1">
      <alignment vertical="top"/>
    </xf>
    <xf numFmtId="169" fontId="22" fillId="0" borderId="0" xfId="10" applyFont="1" applyFill="1">
      <alignment vertical="top"/>
    </xf>
    <xf numFmtId="175" fontId="1" fillId="0" borderId="0" xfId="10" applyNumberFormat="1" applyFont="1" applyFill="1" applyBorder="1" applyAlignment="1">
      <alignment vertical="top" wrapText="1"/>
    </xf>
    <xf numFmtId="167" fontId="1" fillId="0" borderId="0" xfId="10" applyNumberFormat="1" applyFont="1" applyFill="1" applyBorder="1">
      <alignment vertical="top"/>
    </xf>
    <xf numFmtId="169" fontId="5" fillId="0" borderId="0" xfId="10" applyFont="1" applyFill="1" applyBorder="1">
      <alignment vertical="top"/>
    </xf>
    <xf numFmtId="169" fontId="4" fillId="0" borderId="0" xfId="10" applyFont="1" applyFill="1" applyBorder="1">
      <alignment vertical="top"/>
    </xf>
    <xf numFmtId="169" fontId="1" fillId="0" borderId="0" xfId="10" applyFont="1" applyBorder="1" applyAlignment="1">
      <alignment horizontal="right" vertical="top"/>
    </xf>
    <xf numFmtId="174" fontId="1" fillId="0" borderId="0" xfId="3" applyFont="1" applyBorder="1">
      <alignment vertical="top"/>
    </xf>
    <xf numFmtId="169" fontId="1" fillId="0" borderId="0" xfId="10" applyFont="1" applyFill="1">
      <alignment vertical="top"/>
    </xf>
    <xf numFmtId="169" fontId="1" fillId="0" borderId="0" xfId="10" applyFont="1">
      <alignment vertical="top"/>
    </xf>
    <xf numFmtId="167" fontId="1" fillId="0" borderId="0" xfId="10" applyNumberFormat="1" applyFont="1" applyFill="1">
      <alignment vertical="top"/>
    </xf>
    <xf numFmtId="169" fontId="4" fillId="0" borderId="0" xfId="10" applyFont="1" applyBorder="1">
      <alignment vertical="top"/>
    </xf>
    <xf numFmtId="169" fontId="1" fillId="0" borderId="0" xfId="10" applyFont="1" applyBorder="1">
      <alignment vertical="top"/>
    </xf>
    <xf numFmtId="167" fontId="12" fillId="0" borderId="0" xfId="10" applyNumberFormat="1" applyFont="1" applyBorder="1" applyAlignment="1">
      <alignment horizontal="left" vertical="top"/>
    </xf>
    <xf numFmtId="169" fontId="1" fillId="0" borderId="0" xfId="10" applyFont="1" applyFill="1" applyBorder="1">
      <alignment vertical="top"/>
    </xf>
    <xf numFmtId="169" fontId="1" fillId="0" borderId="0" xfId="10" applyFont="1" applyFill="1" applyBorder="1" applyAlignment="1">
      <alignment horizontal="right" vertical="top"/>
    </xf>
    <xf numFmtId="169" fontId="5" fillId="0" borderId="1" xfId="10" applyFont="1" applyBorder="1">
      <alignment vertical="top"/>
    </xf>
    <xf numFmtId="167" fontId="5" fillId="0" borderId="0" xfId="10" applyNumberFormat="1" applyFont="1" applyFill="1" applyBorder="1">
      <alignment vertical="top"/>
    </xf>
    <xf numFmtId="167" fontId="1" fillId="0" borderId="0" xfId="10" applyNumberFormat="1" applyFont="1" applyFill="1" applyBorder="1" applyAlignment="1">
      <alignment horizontal="right" vertical="top"/>
    </xf>
    <xf numFmtId="169" fontId="6" fillId="0" borderId="0" xfId="10" applyFont="1" applyFill="1">
      <alignment vertical="top"/>
    </xf>
    <xf numFmtId="170" fontId="1" fillId="0" borderId="0" xfId="5" applyFont="1" applyFill="1">
      <alignment vertical="top"/>
    </xf>
    <xf numFmtId="169" fontId="1" fillId="4" borderId="0" xfId="10" applyFont="1" applyFill="1">
      <alignment vertical="top"/>
    </xf>
    <xf numFmtId="169" fontId="1" fillId="0" borderId="0" xfId="10">
      <alignment vertical="top"/>
    </xf>
    <xf numFmtId="170" fontId="1" fillId="0" borderId="0" xfId="5" applyFont="1" applyFill="1" applyBorder="1">
      <alignment vertical="top"/>
    </xf>
    <xf numFmtId="167" fontId="4" fillId="0" borderId="0" xfId="10" applyNumberFormat="1" applyFont="1" applyFill="1" applyBorder="1">
      <alignment vertical="top"/>
    </xf>
    <xf numFmtId="169" fontId="4" fillId="0" borderId="0" xfId="10" applyFont="1" applyFill="1" applyBorder="1" applyAlignment="1">
      <alignment vertical="top"/>
    </xf>
    <xf numFmtId="169" fontId="1" fillId="0" borderId="0" xfId="10" applyFont="1" applyFill="1" applyAlignment="1">
      <alignment horizontal="right" vertical="top"/>
    </xf>
    <xf numFmtId="169" fontId="8" fillId="0" borderId="0" xfId="10" applyFont="1" applyFill="1">
      <alignment vertical="top"/>
    </xf>
    <xf numFmtId="177" fontId="6" fillId="0" borderId="0" xfId="10" applyNumberFormat="1" applyFont="1" applyFill="1">
      <alignment vertical="top"/>
    </xf>
    <xf numFmtId="178" fontId="1" fillId="0" borderId="0" xfId="5" applyNumberFormat="1" applyFont="1" applyFill="1">
      <alignment vertical="top"/>
    </xf>
    <xf numFmtId="175" fontId="5" fillId="0" borderId="0" xfId="3" applyNumberFormat="1" applyFont="1" applyFill="1" applyBorder="1">
      <alignment vertical="top"/>
    </xf>
    <xf numFmtId="175" fontId="4" fillId="0" borderId="0" xfId="3" applyNumberFormat="1" applyFont="1" applyFill="1" applyBorder="1">
      <alignment vertical="top"/>
    </xf>
    <xf numFmtId="175" fontId="1" fillId="0" borderId="0" xfId="3" applyNumberFormat="1" applyFont="1" applyFill="1" applyBorder="1">
      <alignment vertical="top"/>
    </xf>
    <xf numFmtId="169" fontId="5" fillId="0" borderId="0" xfId="10" applyFont="1" applyFill="1">
      <alignment vertical="top"/>
    </xf>
    <xf numFmtId="169" fontId="5" fillId="0" borderId="0" xfId="10" applyFont="1" applyBorder="1">
      <alignment vertical="top"/>
    </xf>
    <xf numFmtId="169" fontId="16" fillId="0" borderId="0" xfId="0" applyNumberFormat="1" applyFont="1" applyAlignment="1">
      <alignment vertical="top"/>
    </xf>
    <xf numFmtId="169" fontId="1" fillId="0" borderId="0" xfId="1" applyNumberFormat="1" applyFont="1" applyFill="1" applyBorder="1" applyAlignment="1">
      <alignment vertical="top"/>
    </xf>
    <xf numFmtId="174" fontId="0" fillId="0" borderId="0" xfId="3" applyFont="1">
      <alignment vertical="top"/>
    </xf>
    <xf numFmtId="169" fontId="16" fillId="0" borderId="0" xfId="3" applyNumberFormat="1" applyFont="1">
      <alignment vertical="top"/>
    </xf>
    <xf numFmtId="174" fontId="18" fillId="0" borderId="0" xfId="3" applyFont="1" applyFill="1" applyBorder="1">
      <alignment vertical="top"/>
    </xf>
    <xf numFmtId="174" fontId="19" fillId="0" borderId="0" xfId="3" applyFont="1" applyFill="1" applyBorder="1">
      <alignment vertical="top"/>
    </xf>
    <xf numFmtId="174" fontId="20" fillId="0" borderId="0" xfId="3" applyFont="1" applyFill="1" applyBorder="1">
      <alignment vertical="top"/>
    </xf>
    <xf numFmtId="174" fontId="20" fillId="0" borderId="0" xfId="3" applyFont="1">
      <alignment vertical="top"/>
    </xf>
    <xf numFmtId="174" fontId="10" fillId="0" borderId="0" xfId="3" applyFont="1" applyFill="1">
      <alignment vertical="top"/>
    </xf>
    <xf numFmtId="167" fontId="9" fillId="0" borderId="0" xfId="1" applyFont="1" applyFill="1" applyAlignment="1">
      <alignment vertical="top"/>
    </xf>
    <xf numFmtId="168" fontId="1" fillId="0" borderId="0" xfId="4" applyNumberFormat="1" applyFont="1" applyFill="1">
      <alignment vertical="top"/>
    </xf>
    <xf numFmtId="174" fontId="9" fillId="0" borderId="0" xfId="3" applyFont="1" applyFill="1">
      <alignment vertical="top"/>
    </xf>
    <xf numFmtId="174" fontId="0" fillId="0" borderId="0" xfId="3" applyFont="1" applyFill="1" applyAlignment="1">
      <alignment vertical="top"/>
    </xf>
    <xf numFmtId="174" fontId="1" fillId="0" borderId="0" xfId="3" applyFont="1" applyFill="1">
      <alignment vertical="top"/>
    </xf>
    <xf numFmtId="169" fontId="16" fillId="0" borderId="0" xfId="3" applyNumberFormat="1" applyFont="1" applyFill="1">
      <alignment vertical="top"/>
    </xf>
    <xf numFmtId="174" fontId="20" fillId="0" borderId="0" xfId="3" applyFont="1" applyFill="1">
      <alignment vertical="top"/>
    </xf>
    <xf numFmtId="174" fontId="1" fillId="0" borderId="0" xfId="1" applyNumberFormat="1" applyFont="1" applyFill="1" applyAlignment="1">
      <alignment vertical="top"/>
    </xf>
    <xf numFmtId="169" fontId="1" fillId="0" borderId="0" xfId="0" applyNumberFormat="1" applyFont="1" applyFill="1">
      <alignment vertical="top"/>
    </xf>
    <xf numFmtId="167" fontId="18" fillId="0" borderId="0" xfId="1" applyFont="1" applyFill="1" applyBorder="1" applyAlignment="1">
      <alignment vertical="top"/>
    </xf>
    <xf numFmtId="167" fontId="19" fillId="0" borderId="0" xfId="1" applyFont="1" applyFill="1" applyBorder="1" applyAlignment="1">
      <alignment vertical="top"/>
    </xf>
    <xf numFmtId="167" fontId="20" fillId="0" borderId="0" xfId="1" applyFont="1" applyFill="1" applyBorder="1" applyAlignment="1">
      <alignment horizontal="right" vertical="top"/>
    </xf>
    <xf numFmtId="167" fontId="20" fillId="0" borderId="0" xfId="1" applyFont="1" applyFill="1" applyAlignment="1">
      <alignment vertical="top"/>
    </xf>
    <xf numFmtId="167" fontId="5" fillId="0" borderId="0" xfId="1" applyNumberFormat="1" applyFont="1" applyFill="1" applyAlignment="1">
      <alignment vertical="top"/>
    </xf>
    <xf numFmtId="167" fontId="4" fillId="0" borderId="0" xfId="1" applyNumberFormat="1" applyFont="1" applyFill="1" applyAlignment="1">
      <alignment vertical="top"/>
    </xf>
    <xf numFmtId="167" fontId="1" fillId="0" borderId="0" xfId="1" applyNumberFormat="1" applyFont="1" applyFill="1" applyAlignment="1">
      <alignment horizontal="right" vertical="top"/>
    </xf>
    <xf numFmtId="167" fontId="0" fillId="0" borderId="0" xfId="1" applyNumberFormat="1" applyFont="1" applyAlignment="1">
      <alignment vertical="top"/>
    </xf>
    <xf numFmtId="167" fontId="16" fillId="0" borderId="0" xfId="1" applyFont="1" applyFill="1" applyAlignment="1">
      <alignment vertical="top"/>
    </xf>
    <xf numFmtId="167" fontId="16" fillId="0" borderId="0" xfId="1" applyFont="1" applyFill="1" applyBorder="1" applyAlignment="1">
      <alignment vertical="top"/>
    </xf>
    <xf numFmtId="169" fontId="0" fillId="0" borderId="0" xfId="1" applyNumberFormat="1" applyFont="1" applyAlignment="1">
      <alignment vertical="top"/>
    </xf>
    <xf numFmtId="172" fontId="18" fillId="0" borderId="0" xfId="9" applyFont="1" applyFill="1" applyBorder="1">
      <alignment vertical="top"/>
    </xf>
    <xf numFmtId="172" fontId="19" fillId="0" borderId="0" xfId="9" applyFont="1" applyFill="1" applyBorder="1">
      <alignment vertical="top"/>
    </xf>
    <xf numFmtId="172" fontId="20" fillId="0" borderId="0" xfId="9" applyFont="1" applyFill="1" applyBorder="1">
      <alignment vertical="top"/>
    </xf>
    <xf numFmtId="172" fontId="20" fillId="0" borderId="0" xfId="9" applyFont="1" applyFill="1">
      <alignment vertical="top"/>
    </xf>
    <xf numFmtId="169" fontId="0" fillId="0" borderId="0" xfId="0" applyFill="1" applyAlignment="1">
      <alignment vertical="top"/>
    </xf>
    <xf numFmtId="169" fontId="1" fillId="0" borderId="0" xfId="1" applyNumberFormat="1" applyFont="1" applyFill="1" applyAlignment="1">
      <alignment vertical="top"/>
    </xf>
    <xf numFmtId="167" fontId="1" fillId="5" borderId="0" xfId="1" applyFont="1" applyFill="1" applyAlignment="1">
      <alignment vertical="top"/>
    </xf>
    <xf numFmtId="167" fontId="9" fillId="5" borderId="0" xfId="1" applyFont="1" applyFill="1" applyAlignment="1">
      <alignment vertical="top"/>
    </xf>
    <xf numFmtId="167" fontId="3" fillId="5" borderId="0" xfId="1" applyFont="1" applyFill="1" applyAlignment="1">
      <alignment vertical="top"/>
    </xf>
    <xf numFmtId="167" fontId="1" fillId="5" borderId="0" xfId="1" applyNumberFormat="1" applyFont="1" applyFill="1" applyAlignment="1">
      <alignment vertical="top"/>
    </xf>
    <xf numFmtId="167" fontId="0" fillId="5" borderId="0" xfId="1" applyFont="1" applyFill="1" applyBorder="1" applyAlignment="1">
      <alignment vertical="top"/>
    </xf>
    <xf numFmtId="169" fontId="1" fillId="5" borderId="0" xfId="0" applyFont="1" applyFill="1">
      <alignment vertical="top"/>
    </xf>
    <xf numFmtId="169" fontId="1" fillId="5" borderId="0" xfId="0" applyFont="1" applyFill="1" applyAlignment="1">
      <alignment vertical="top"/>
    </xf>
    <xf numFmtId="167" fontId="9" fillId="6" borderId="6" xfId="1" applyFont="1" applyFill="1" applyBorder="1" applyAlignment="1">
      <alignment horizontal="center" vertical="top"/>
    </xf>
    <xf numFmtId="173" fontId="3" fillId="6" borderId="5" xfId="2" applyFont="1" applyFill="1" applyBorder="1">
      <alignment vertical="top"/>
    </xf>
    <xf numFmtId="169" fontId="1" fillId="6" borderId="5" xfId="0" applyFont="1" applyFill="1" applyBorder="1">
      <alignment vertical="top"/>
    </xf>
    <xf numFmtId="171" fontId="1" fillId="5" borderId="5" xfId="4" applyFont="1" applyFill="1" applyBorder="1">
      <alignment vertical="top"/>
    </xf>
    <xf numFmtId="167" fontId="1" fillId="5" borderId="5" xfId="1" applyFont="1" applyFill="1" applyBorder="1" applyAlignment="1">
      <alignment vertical="top"/>
    </xf>
    <xf numFmtId="167" fontId="3" fillId="6" borderId="5" xfId="1" applyFont="1" applyFill="1" applyBorder="1" applyAlignment="1">
      <alignment horizontal="center" vertical="top"/>
    </xf>
    <xf numFmtId="169" fontId="5" fillId="6" borderId="6" xfId="0" applyFont="1" applyFill="1" applyBorder="1" applyAlignment="1">
      <alignment horizontal="center" vertical="top"/>
    </xf>
    <xf numFmtId="0" fontId="24" fillId="0" borderId="0" xfId="1" applyNumberFormat="1" applyFont="1" applyAlignment="1">
      <alignment horizontal="center" vertical="center"/>
    </xf>
    <xf numFmtId="173" fontId="3" fillId="0" borderId="5" xfId="2" applyFont="1" applyFill="1" applyBorder="1">
      <alignment vertical="top"/>
    </xf>
    <xf numFmtId="169" fontId="1" fillId="0" borderId="5" xfId="0" applyFont="1" applyFill="1" applyBorder="1">
      <alignment vertical="top"/>
    </xf>
    <xf numFmtId="169" fontId="3" fillId="6" borderId="5" xfId="0" applyFont="1" applyFill="1" applyBorder="1">
      <alignment vertical="top"/>
    </xf>
    <xf numFmtId="172" fontId="5" fillId="0" borderId="0" xfId="9" applyFont="1" applyFill="1">
      <alignment vertical="top"/>
    </xf>
    <xf numFmtId="172" fontId="4" fillId="0" borderId="0" xfId="9" applyFont="1" applyFill="1">
      <alignment vertical="top"/>
    </xf>
    <xf numFmtId="172" fontId="1" fillId="0" borderId="0" xfId="9" applyFont="1" applyFill="1">
      <alignment vertical="top"/>
    </xf>
    <xf numFmtId="172" fontId="0" fillId="0" borderId="0" xfId="9" applyFont="1">
      <alignment vertical="top"/>
    </xf>
    <xf numFmtId="172" fontId="0" fillId="0" borderId="5" xfId="9" applyFont="1" applyFill="1" applyBorder="1">
      <alignment vertical="top"/>
    </xf>
    <xf numFmtId="172" fontId="1" fillId="5" borderId="0" xfId="9" applyFont="1" applyFill="1">
      <alignment vertical="top"/>
    </xf>
    <xf numFmtId="172" fontId="0" fillId="6" borderId="5" xfId="9" applyFont="1" applyFill="1" applyBorder="1">
      <alignment vertical="top"/>
    </xf>
    <xf numFmtId="172" fontId="3" fillId="6" borderId="5" xfId="9" applyFont="1" applyFill="1" applyBorder="1">
      <alignment vertical="top"/>
    </xf>
    <xf numFmtId="172" fontId="3" fillId="5" borderId="0" xfId="9" applyFont="1" applyFill="1">
      <alignment vertical="top"/>
    </xf>
    <xf numFmtId="169" fontId="3" fillId="0" borderId="0" xfId="0" applyFont="1">
      <alignment vertical="top"/>
    </xf>
    <xf numFmtId="169" fontId="3" fillId="5" borderId="0" xfId="0" applyFont="1" applyFill="1">
      <alignment vertical="top"/>
    </xf>
    <xf numFmtId="173" fontId="3" fillId="0" borderId="0" xfId="2" applyFont="1">
      <alignment vertical="top"/>
    </xf>
    <xf numFmtId="173" fontId="3" fillId="5" borderId="0" xfId="2" applyFont="1" applyFill="1">
      <alignment vertical="top"/>
    </xf>
    <xf numFmtId="169" fontId="3" fillId="0" borderId="5" xfId="0" applyFont="1" applyFill="1" applyBorder="1">
      <alignment vertical="top"/>
    </xf>
    <xf numFmtId="169" fontId="1" fillId="5" borderId="0" xfId="10" applyFont="1" applyFill="1">
      <alignment vertical="top"/>
    </xf>
    <xf numFmtId="170" fontId="1" fillId="5" borderId="0" xfId="5" applyFont="1" applyFill="1">
      <alignment vertical="top"/>
    </xf>
    <xf numFmtId="174" fontId="1" fillId="5" borderId="0" xfId="3" applyFont="1" applyFill="1">
      <alignment vertical="top"/>
    </xf>
    <xf numFmtId="169" fontId="5" fillId="5" borderId="0" xfId="10" applyFont="1" applyFill="1" applyBorder="1">
      <alignment vertical="top"/>
    </xf>
    <xf numFmtId="169" fontId="4" fillId="5" borderId="0" xfId="10" applyFont="1" applyFill="1" applyBorder="1">
      <alignment vertical="top"/>
    </xf>
    <xf numFmtId="169" fontId="1" fillId="5" borderId="0" xfId="10" applyFont="1" applyFill="1" applyBorder="1" applyAlignment="1">
      <alignment horizontal="right" vertical="top"/>
    </xf>
    <xf numFmtId="169" fontId="5" fillId="5" borderId="0" xfId="10" applyFont="1" applyFill="1">
      <alignment vertical="top"/>
    </xf>
    <xf numFmtId="169" fontId="1" fillId="5" borderId="0" xfId="10" applyFont="1" applyFill="1" applyAlignment="1">
      <alignment horizontal="right" vertical="top"/>
    </xf>
    <xf numFmtId="169" fontId="0" fillId="5" borderId="0" xfId="0" applyFill="1" applyAlignment="1">
      <alignment vertical="top"/>
    </xf>
    <xf numFmtId="167" fontId="3" fillId="0" borderId="0" xfId="1" applyNumberFormat="1" applyFont="1" applyAlignment="1">
      <alignment vertical="top"/>
    </xf>
    <xf numFmtId="167" fontId="16" fillId="0" borderId="0" xfId="1" applyNumberFormat="1" applyFont="1" applyAlignment="1">
      <alignment vertical="top"/>
    </xf>
    <xf numFmtId="167" fontId="20" fillId="0" borderId="0" xfId="1" applyFont="1" applyAlignment="1">
      <alignment vertical="top"/>
    </xf>
    <xf numFmtId="169" fontId="20" fillId="0" borderId="0" xfId="0" applyFont="1" applyAlignment="1">
      <alignment vertical="top"/>
    </xf>
    <xf numFmtId="173" fontId="1" fillId="0" borderId="0" xfId="1" applyNumberFormat="1" applyFont="1" applyAlignment="1">
      <alignment vertical="top"/>
    </xf>
    <xf numFmtId="169" fontId="16" fillId="0" borderId="0" xfId="1" applyNumberFormat="1" applyFont="1" applyAlignment="1">
      <alignment vertical="top"/>
    </xf>
    <xf numFmtId="169" fontId="27" fillId="0" borderId="0" xfId="0" applyFont="1" applyFill="1" applyBorder="1">
      <alignment vertical="top"/>
    </xf>
    <xf numFmtId="169" fontId="27" fillId="0" borderId="0" xfId="0" applyFont="1">
      <alignment vertical="top"/>
    </xf>
    <xf numFmtId="169" fontId="27" fillId="0" borderId="0" xfId="0" applyFont="1" applyFill="1">
      <alignment vertical="top"/>
    </xf>
    <xf numFmtId="169" fontId="27" fillId="0" borderId="0" xfId="0" applyFont="1" applyAlignment="1">
      <alignment vertical="top"/>
    </xf>
    <xf numFmtId="169" fontId="0" fillId="0" borderId="0" xfId="0">
      <alignment vertical="top"/>
    </xf>
    <xf numFmtId="174" fontId="18" fillId="0" borderId="0" xfId="3" applyFont="1" applyFill="1" applyBorder="1" applyAlignment="1">
      <alignment vertical="top"/>
    </xf>
    <xf numFmtId="174" fontId="19" fillId="0" borderId="0" xfId="3" applyFont="1" applyFill="1" applyBorder="1" applyAlignment="1">
      <alignment vertical="top"/>
    </xf>
    <xf numFmtId="174" fontId="20" fillId="0" borderId="0" xfId="3" applyFont="1" applyFill="1" applyBorder="1" applyAlignment="1">
      <alignment horizontal="right" vertical="top"/>
    </xf>
    <xf numFmtId="174" fontId="20" fillId="0" borderId="0" xfId="3" applyFont="1" applyFill="1" applyAlignment="1">
      <alignment vertical="top"/>
    </xf>
    <xf numFmtId="174" fontId="20" fillId="0" borderId="0" xfId="3" applyFont="1" applyFill="1" applyBorder="1" applyAlignment="1">
      <alignment vertical="top"/>
    </xf>
    <xf numFmtId="174" fontId="27" fillId="0" borderId="0" xfId="3" applyNumberFormat="1" applyFont="1">
      <alignment vertical="top"/>
    </xf>
    <xf numFmtId="174" fontId="25" fillId="0" borderId="0" xfId="3" applyNumberFormat="1" applyFont="1">
      <alignment vertical="top"/>
    </xf>
    <xf numFmtId="169" fontId="20" fillId="0" borderId="0" xfId="0" applyFont="1" applyFill="1" applyAlignment="1">
      <alignment vertical="top"/>
    </xf>
    <xf numFmtId="172" fontId="1" fillId="0" borderId="0" xfId="1" applyNumberFormat="1" applyFont="1" applyAlignment="1">
      <alignment vertical="top"/>
    </xf>
    <xf numFmtId="167" fontId="1" fillId="6" borderId="5" xfId="1" applyFont="1" applyFill="1" applyBorder="1" applyAlignment="1">
      <alignment vertical="top"/>
    </xf>
    <xf numFmtId="169" fontId="1" fillId="0" borderId="0" xfId="1" applyNumberFormat="1" applyFont="1" applyAlignment="1">
      <alignment vertical="top"/>
    </xf>
    <xf numFmtId="173" fontId="5" fillId="0" borderId="0" xfId="1" applyNumberFormat="1" applyFont="1" applyFill="1" applyAlignment="1">
      <alignment vertical="top"/>
    </xf>
    <xf numFmtId="173" fontId="4" fillId="0" borderId="0" xfId="1" applyNumberFormat="1" applyFont="1" applyFill="1" applyAlignment="1">
      <alignment vertical="top"/>
    </xf>
    <xf numFmtId="173" fontId="1" fillId="0" borderId="0" xfId="1" applyNumberFormat="1" applyFont="1" applyFill="1" applyAlignment="1">
      <alignment horizontal="right" vertical="top"/>
    </xf>
    <xf numFmtId="173" fontId="1" fillId="6" borderId="5" xfId="2" applyNumberFormat="1" applyFont="1" applyFill="1" applyBorder="1">
      <alignment vertical="top"/>
    </xf>
    <xf numFmtId="173" fontId="1" fillId="5" borderId="0" xfId="1" applyNumberFormat="1" applyFont="1" applyFill="1" applyAlignment="1">
      <alignment vertical="top"/>
    </xf>
    <xf numFmtId="173" fontId="16" fillId="0" borderId="0" xfId="2" applyFont="1" applyFill="1" applyBorder="1">
      <alignment vertical="top"/>
    </xf>
    <xf numFmtId="169" fontId="0" fillId="0" borderId="0" xfId="0" applyBorder="1" applyAlignment="1">
      <alignment vertical="top"/>
    </xf>
    <xf numFmtId="167" fontId="25" fillId="0" borderId="0" xfId="1" applyFont="1" applyAlignment="1">
      <alignment vertical="top"/>
    </xf>
    <xf numFmtId="167" fontId="25" fillId="0" borderId="0" xfId="1" applyFont="1" applyFill="1" applyAlignment="1">
      <alignment vertical="top"/>
    </xf>
    <xf numFmtId="167" fontId="26" fillId="0" borderId="0" xfId="1" applyFont="1" applyFill="1" applyAlignment="1">
      <alignment vertical="top"/>
    </xf>
    <xf numFmtId="167" fontId="27" fillId="0" borderId="0" xfId="1" applyFont="1" applyAlignment="1">
      <alignment horizontal="right" vertical="top"/>
    </xf>
    <xf numFmtId="167" fontId="27" fillId="0" borderId="4" xfId="1" applyFont="1" applyBorder="1" applyAlignment="1">
      <alignment vertical="top"/>
    </xf>
    <xf numFmtId="167" fontId="27" fillId="0" borderId="0" xfId="1" applyFont="1" applyFill="1" applyAlignment="1">
      <alignment horizontal="right" vertical="top"/>
    </xf>
    <xf numFmtId="174" fontId="28" fillId="0" borderId="0" xfId="3" applyFont="1" applyFill="1">
      <alignment vertical="top"/>
    </xf>
    <xf numFmtId="174" fontId="5" fillId="0" borderId="0" xfId="3" applyFont="1" applyFill="1" applyAlignment="1">
      <alignment horizontal="right" vertical="top"/>
    </xf>
    <xf numFmtId="174" fontId="5" fillId="5" borderId="0" xfId="3" applyFont="1" applyFill="1">
      <alignment vertical="top"/>
    </xf>
    <xf numFmtId="174" fontId="5" fillId="6" borderId="5" xfId="3" applyFont="1" applyFill="1" applyBorder="1" applyAlignment="1">
      <alignment horizontal="center" vertical="center"/>
    </xf>
    <xf numFmtId="167" fontId="1" fillId="0" borderId="0" xfId="1" applyFont="1" applyBorder="1" applyAlignment="1">
      <alignment vertical="top"/>
    </xf>
    <xf numFmtId="167" fontId="1" fillId="3" borderId="0" xfId="1" applyFont="1" applyFill="1" applyBorder="1" applyAlignment="1">
      <alignment vertical="top"/>
    </xf>
    <xf numFmtId="167" fontId="5" fillId="0" borderId="2" xfId="1" applyFont="1" applyFill="1" applyBorder="1" applyAlignment="1">
      <alignment vertical="top"/>
    </xf>
    <xf numFmtId="167" fontId="4" fillId="0" borderId="2" xfId="1" applyFont="1" applyFill="1" applyBorder="1" applyAlignment="1">
      <alignment vertical="top"/>
    </xf>
    <xf numFmtId="167" fontId="1" fillId="0" borderId="2" xfId="1" applyFont="1" applyFill="1" applyBorder="1" applyAlignment="1">
      <alignment horizontal="right" vertical="top"/>
    </xf>
    <xf numFmtId="167" fontId="1" fillId="0" borderId="2" xfId="1" applyFont="1" applyBorder="1" applyAlignment="1">
      <alignment vertical="top"/>
    </xf>
    <xf numFmtId="167" fontId="1" fillId="0" borderId="2" xfId="1" applyFont="1" applyFill="1" applyBorder="1" applyAlignment="1">
      <alignment vertical="top"/>
    </xf>
    <xf numFmtId="169" fontId="0" fillId="0" borderId="2" xfId="0" applyBorder="1" applyAlignment="1">
      <alignment vertical="top"/>
    </xf>
    <xf numFmtId="167" fontId="5" fillId="0" borderId="3" xfId="1" applyFont="1" applyFill="1" applyBorder="1" applyAlignment="1">
      <alignment vertical="top"/>
    </xf>
    <xf numFmtId="167" fontId="4" fillId="0" borderId="3" xfId="1" applyFont="1" applyFill="1" applyBorder="1" applyAlignment="1">
      <alignment vertical="top"/>
    </xf>
    <xf numFmtId="167" fontId="1" fillId="0" borderId="3" xfId="1" applyFont="1" applyFill="1" applyBorder="1" applyAlignment="1">
      <alignment horizontal="right" vertical="top"/>
    </xf>
    <xf numFmtId="167" fontId="1" fillId="0" borderId="3" xfId="1" applyFont="1" applyBorder="1" applyAlignment="1">
      <alignment vertical="top"/>
    </xf>
    <xf numFmtId="167" fontId="1" fillId="0" borderId="3" xfId="1" applyFont="1" applyFill="1" applyBorder="1" applyAlignment="1">
      <alignment vertical="top"/>
    </xf>
    <xf numFmtId="169" fontId="0" fillId="0" borderId="3" xfId="0" applyBorder="1" applyAlignment="1">
      <alignment vertical="top"/>
    </xf>
    <xf numFmtId="169" fontId="20" fillId="0" borderId="0" xfId="0" applyFont="1">
      <alignment vertical="top"/>
    </xf>
    <xf numFmtId="169" fontId="16" fillId="0" borderId="0" xfId="1" applyNumberFormat="1" applyFont="1" applyBorder="1" applyAlignment="1">
      <alignment vertical="top"/>
    </xf>
    <xf numFmtId="169" fontId="18" fillId="0" borderId="0" xfId="0" applyFont="1" applyFill="1" applyBorder="1">
      <alignment vertical="top"/>
    </xf>
    <xf numFmtId="169" fontId="19" fillId="0" borderId="0" xfId="0" applyFont="1" applyFill="1" applyBorder="1">
      <alignment vertical="top"/>
    </xf>
    <xf numFmtId="169" fontId="20" fillId="0" borderId="0" xfId="0" applyFont="1" applyFill="1" applyBorder="1">
      <alignment vertical="top"/>
    </xf>
    <xf numFmtId="169" fontId="20" fillId="0" borderId="0" xfId="0" applyFont="1" applyFill="1">
      <alignment vertical="top"/>
    </xf>
    <xf numFmtId="174" fontId="1" fillId="0" borderId="0" xfId="3" applyNumberFormat="1" applyFont="1" applyFill="1" applyBorder="1">
      <alignment vertical="top"/>
    </xf>
    <xf numFmtId="167" fontId="20" fillId="5" borderId="0" xfId="1" applyFont="1" applyFill="1" applyAlignment="1">
      <alignment vertical="top"/>
    </xf>
    <xf numFmtId="167" fontId="27" fillId="0" borderId="4" xfId="1" applyFont="1" applyFill="1" applyBorder="1" applyAlignment="1">
      <alignment vertical="top"/>
    </xf>
    <xf numFmtId="167" fontId="1" fillId="0" borderId="4" xfId="1" applyFont="1" applyFill="1" applyBorder="1" applyAlignment="1">
      <alignment vertical="top"/>
    </xf>
    <xf numFmtId="167" fontId="27" fillId="0" borderId="0" xfId="1" applyFont="1" applyAlignment="1">
      <alignment vertical="top"/>
    </xf>
    <xf numFmtId="167" fontId="27" fillId="0" borderId="0" xfId="1" applyNumberFormat="1" applyFont="1" applyAlignment="1">
      <alignment vertical="top"/>
    </xf>
    <xf numFmtId="167" fontId="27" fillId="0" borderId="0" xfId="1" applyFont="1" applyFill="1" applyAlignment="1">
      <alignment vertical="top"/>
    </xf>
    <xf numFmtId="167" fontId="25" fillId="0" borderId="0" xfId="1" applyFont="1" applyFill="1" applyBorder="1" applyAlignment="1">
      <alignment vertical="top"/>
    </xf>
    <xf numFmtId="167" fontId="26" fillId="0" borderId="0" xfId="1" applyFont="1" applyFill="1" applyBorder="1" applyAlignment="1">
      <alignment vertical="top"/>
    </xf>
    <xf numFmtId="167" fontId="27" fillId="0" borderId="0" xfId="1" applyFont="1" applyFill="1" applyBorder="1" applyAlignment="1">
      <alignment horizontal="right" vertical="top"/>
    </xf>
    <xf numFmtId="169" fontId="27" fillId="0" borderId="0" xfId="0" applyFont="1" applyFill="1" applyAlignment="1">
      <alignment vertical="top"/>
    </xf>
    <xf numFmtId="169" fontId="5" fillId="5" borderId="0" xfId="0" applyFont="1" applyFill="1" applyAlignment="1">
      <alignment vertical="top"/>
    </xf>
    <xf numFmtId="169" fontId="4" fillId="5" borderId="0" xfId="0" applyFont="1" applyFill="1" applyAlignment="1">
      <alignment vertical="top"/>
    </xf>
    <xf numFmtId="169" fontId="1" fillId="5" borderId="0" xfId="0" applyFont="1" applyFill="1" applyAlignment="1">
      <alignment horizontal="right" vertical="top"/>
    </xf>
    <xf numFmtId="170" fontId="5" fillId="5" borderId="0" xfId="5" applyFont="1" applyFill="1">
      <alignment vertical="top"/>
    </xf>
    <xf numFmtId="170" fontId="4" fillId="5" borderId="0" xfId="5" applyFont="1" applyFill="1">
      <alignment vertical="top"/>
    </xf>
    <xf numFmtId="170" fontId="0" fillId="5" borderId="0" xfId="5" applyFont="1" applyFill="1">
      <alignment vertical="top"/>
    </xf>
    <xf numFmtId="174" fontId="1" fillId="0" borderId="7" xfId="3" applyFill="1" applyBorder="1" applyAlignment="1">
      <alignment horizontal="center" vertical="top"/>
    </xf>
    <xf numFmtId="176" fontId="1" fillId="0" borderId="5" xfId="10" applyNumberFormat="1" applyFont="1" applyFill="1" applyBorder="1" applyAlignment="1">
      <alignment horizontal="center" vertical="top"/>
    </xf>
    <xf numFmtId="169" fontId="3" fillId="0" borderId="0" xfId="0" applyFont="1" applyFill="1" applyBorder="1" applyAlignment="1">
      <alignment vertical="top"/>
    </xf>
    <xf numFmtId="169" fontId="5" fillId="0" borderId="0" xfId="0" applyFont="1" applyBorder="1" applyAlignment="1">
      <alignment horizontal="right" vertical="top"/>
    </xf>
    <xf numFmtId="169" fontId="5" fillId="0" borderId="0" xfId="0" applyFont="1" applyBorder="1" applyAlignment="1">
      <alignment vertical="top"/>
    </xf>
    <xf numFmtId="167" fontId="3" fillId="5" borderId="0" xfId="1" applyFont="1" applyFill="1" applyBorder="1" applyAlignment="1">
      <alignment vertical="top"/>
    </xf>
    <xf numFmtId="167" fontId="3" fillId="0" borderId="0" xfId="1" applyFont="1" applyFill="1" applyBorder="1" applyAlignment="1">
      <alignment horizontal="center" vertical="top"/>
    </xf>
    <xf numFmtId="169" fontId="5" fillId="0" borderId="7" xfId="0" applyFont="1" applyFill="1" applyBorder="1" applyAlignment="1">
      <alignment horizontal="center" vertical="center"/>
    </xf>
    <xf numFmtId="169" fontId="5" fillId="6" borderId="5" xfId="0" applyFont="1" applyFill="1" applyBorder="1" applyAlignment="1">
      <alignment horizontal="center" vertical="top"/>
    </xf>
    <xf numFmtId="173" fontId="30" fillId="5" borderId="0" xfId="2" applyFont="1" applyFill="1">
      <alignment vertical="top"/>
    </xf>
    <xf numFmtId="173" fontId="30" fillId="5" borderId="0" xfId="1" applyNumberFormat="1" applyFont="1" applyFill="1" applyAlignment="1">
      <alignment vertical="top"/>
    </xf>
    <xf numFmtId="169" fontId="30" fillId="5" borderId="0" xfId="0" applyFont="1" applyFill="1">
      <alignment vertical="top"/>
    </xf>
    <xf numFmtId="167" fontId="30" fillId="5" borderId="0" xfId="1" applyFont="1" applyFill="1" applyAlignment="1">
      <alignment vertical="top"/>
    </xf>
    <xf numFmtId="172" fontId="30" fillId="5" borderId="0" xfId="9" applyFont="1" applyFill="1">
      <alignment vertical="top"/>
    </xf>
    <xf numFmtId="167" fontId="30" fillId="5" borderId="0" xfId="1" applyNumberFormat="1" applyFont="1" applyFill="1" applyAlignment="1">
      <alignment vertical="top"/>
    </xf>
    <xf numFmtId="169" fontId="0" fillId="0" borderId="7" xfId="0" applyFill="1" applyBorder="1" applyAlignment="1">
      <alignment horizontal="center" vertical="top"/>
    </xf>
    <xf numFmtId="167" fontId="5" fillId="5" borderId="0" xfId="10" applyNumberFormat="1" applyFont="1" applyFill="1" applyBorder="1">
      <alignment vertical="top"/>
    </xf>
    <xf numFmtId="167" fontId="4" fillId="5" borderId="0" xfId="10" applyNumberFormat="1" applyFont="1" applyFill="1" applyBorder="1">
      <alignment vertical="top"/>
    </xf>
    <xf numFmtId="167" fontId="1" fillId="5" borderId="0" xfId="10" applyNumberFormat="1" applyFont="1" applyFill="1" applyBorder="1" applyAlignment="1">
      <alignment horizontal="right" vertical="top"/>
    </xf>
    <xf numFmtId="176" fontId="1" fillId="7" borderId="5" xfId="10" applyNumberFormat="1" applyFont="1" applyFill="1" applyBorder="1" applyAlignment="1">
      <alignment horizontal="center" vertical="top"/>
    </xf>
    <xf numFmtId="174" fontId="1" fillId="7" borderId="5" xfId="3" applyFont="1" applyFill="1" applyBorder="1" applyAlignment="1">
      <alignment horizontal="center" vertical="top"/>
    </xf>
    <xf numFmtId="169" fontId="1" fillId="6" borderId="5" xfId="10" applyFont="1" applyFill="1" applyBorder="1" applyAlignment="1">
      <alignment horizontal="center" vertical="top"/>
    </xf>
    <xf numFmtId="169" fontId="1" fillId="6" borderId="5" xfId="10" applyFont="1" applyFill="1" applyBorder="1" applyAlignment="1">
      <alignment horizontal="center" vertical="top" wrapText="1"/>
    </xf>
    <xf numFmtId="169" fontId="27" fillId="0" borderId="0" xfId="0" applyFont="1" applyFill="1" applyBorder="1" applyAlignment="1">
      <alignment horizontal="center" vertical="top"/>
    </xf>
    <xf numFmtId="172" fontId="1" fillId="0" borderId="0" xfId="9" applyFont="1" applyFill="1" applyBorder="1">
      <alignment vertical="top"/>
    </xf>
    <xf numFmtId="172" fontId="3" fillId="0" borderId="0" xfId="9" applyFont="1" applyFill="1">
      <alignment vertical="top"/>
    </xf>
    <xf numFmtId="172" fontId="3" fillId="0" borderId="0" xfId="9" applyFont="1" applyFill="1" applyBorder="1">
      <alignment vertical="top"/>
    </xf>
    <xf numFmtId="169" fontId="1" fillId="8" borderId="0" xfId="0" applyFont="1" applyFill="1" applyBorder="1" applyAlignment="1">
      <alignment horizontal="right" vertical="top"/>
    </xf>
    <xf numFmtId="169" fontId="27" fillId="8" borderId="5" xfId="0" applyFont="1" applyFill="1" applyBorder="1" applyAlignment="1">
      <alignment horizontal="center" vertical="top"/>
    </xf>
    <xf numFmtId="167" fontId="31" fillId="0" borderId="0" xfId="1" applyFont="1" applyFill="1" applyAlignment="1">
      <alignment vertical="top"/>
    </xf>
    <xf numFmtId="167" fontId="32" fillId="0" borderId="0" xfId="1" applyFont="1" applyFill="1" applyAlignment="1">
      <alignment vertical="top"/>
    </xf>
    <xf numFmtId="167" fontId="33" fillId="0" borderId="0" xfId="1" applyFont="1" applyFill="1" applyAlignment="1">
      <alignment horizontal="right" vertical="top"/>
    </xf>
    <xf numFmtId="167" fontId="33" fillId="0" borderId="0" xfId="1" applyFont="1" applyAlignment="1">
      <alignment vertical="top"/>
    </xf>
    <xf numFmtId="167" fontId="33" fillId="5" borderId="0" xfId="1" applyFont="1" applyFill="1" applyAlignment="1">
      <alignment vertical="top"/>
    </xf>
    <xf numFmtId="171" fontId="5" fillId="0" borderId="0" xfId="4" applyFont="1" applyFill="1" applyBorder="1">
      <alignment vertical="top"/>
    </xf>
    <xf numFmtId="171" fontId="1" fillId="0" borderId="0" xfId="4" applyFont="1" applyFill="1" applyBorder="1">
      <alignment vertical="top"/>
    </xf>
    <xf numFmtId="171" fontId="0" fillId="0" borderId="0" xfId="4" applyFont="1">
      <alignment vertical="top"/>
    </xf>
    <xf numFmtId="167" fontId="27" fillId="0" borderId="0" xfId="1" applyFont="1" applyFill="1" applyBorder="1" applyAlignment="1">
      <alignment vertical="top"/>
    </xf>
    <xf numFmtId="170" fontId="1" fillId="0" borderId="0" xfId="5" applyFont="1">
      <alignment vertical="top"/>
    </xf>
    <xf numFmtId="170" fontId="5" fillId="0" borderId="0" xfId="5" applyFont="1" applyFill="1" applyBorder="1">
      <alignment vertical="top"/>
    </xf>
    <xf numFmtId="170" fontId="0" fillId="0" borderId="0" xfId="5" applyFont="1">
      <alignment vertical="top"/>
    </xf>
    <xf numFmtId="170" fontId="5" fillId="0" borderId="0" xfId="1" applyNumberFormat="1" applyFont="1" applyFill="1" applyAlignment="1">
      <alignment vertical="top"/>
    </xf>
    <xf numFmtId="170" fontId="4" fillId="0" borderId="0" xfId="1" applyNumberFormat="1" applyFont="1" applyFill="1" applyAlignment="1">
      <alignment vertical="top"/>
    </xf>
    <xf numFmtId="170" fontId="1" fillId="0" borderId="0" xfId="1" applyNumberFormat="1" applyFont="1" applyFill="1" applyAlignment="1">
      <alignment horizontal="right" vertical="top"/>
    </xf>
    <xf numFmtId="170" fontId="1" fillId="0" borderId="0" xfId="1" applyNumberFormat="1" applyFont="1" applyAlignment="1">
      <alignment vertical="top"/>
    </xf>
    <xf numFmtId="169" fontId="1" fillId="5" borderId="7" xfId="0" applyFont="1" applyFill="1" applyBorder="1">
      <alignment vertical="top"/>
    </xf>
    <xf numFmtId="169" fontId="1" fillId="5" borderId="6" xfId="0" applyFont="1" applyFill="1" applyBorder="1">
      <alignment vertical="top"/>
    </xf>
    <xf numFmtId="170" fontId="3" fillId="5" borderId="0" xfId="5" applyFont="1" applyFill="1">
      <alignment vertical="top"/>
    </xf>
    <xf numFmtId="169" fontId="27" fillId="0" borderId="0" xfId="1" applyNumberFormat="1" applyFont="1" applyFill="1" applyAlignment="1">
      <alignment vertical="top"/>
    </xf>
    <xf numFmtId="167" fontId="0" fillId="6" borderId="5" xfId="1" applyNumberFormat="1" applyFont="1" applyFill="1" applyBorder="1" applyAlignment="1">
      <alignment vertical="top"/>
    </xf>
    <xf numFmtId="167" fontId="34" fillId="0" borderId="0" xfId="1" applyFont="1" applyFill="1" applyAlignment="1">
      <alignment vertical="top"/>
    </xf>
    <xf numFmtId="174" fontId="25" fillId="0" borderId="0" xfId="3" applyFont="1" applyFill="1" applyBorder="1">
      <alignment vertical="top"/>
    </xf>
    <xf numFmtId="174" fontId="26" fillId="0" borderId="0" xfId="3" applyFont="1" applyFill="1" applyBorder="1">
      <alignment vertical="top"/>
    </xf>
    <xf numFmtId="174" fontId="27" fillId="0" borderId="0" xfId="3" applyFont="1" applyFill="1" applyBorder="1" applyAlignment="1">
      <alignment horizontal="right" vertical="top"/>
    </xf>
    <xf numFmtId="174" fontId="27" fillId="0" borderId="0" xfId="3" applyFont="1">
      <alignment vertical="top"/>
    </xf>
    <xf numFmtId="169" fontId="27" fillId="8" borderId="0" xfId="0" applyFont="1" applyFill="1" applyBorder="1" applyAlignment="1">
      <alignment horizontal="right" vertical="top"/>
    </xf>
    <xf numFmtId="174" fontId="35" fillId="0" borderId="0" xfId="3" applyFont="1">
      <alignment vertical="top"/>
    </xf>
    <xf numFmtId="174" fontId="25" fillId="0" borderId="0" xfId="3" applyFont="1">
      <alignment vertical="top"/>
    </xf>
    <xf numFmtId="174" fontId="25" fillId="0" borderId="0" xfId="3" applyFont="1" applyFill="1">
      <alignment vertical="top"/>
    </xf>
    <xf numFmtId="169" fontId="35" fillId="0" borderId="0" xfId="0" applyFont="1" applyAlignment="1">
      <alignment vertical="top"/>
    </xf>
    <xf numFmtId="167" fontId="27" fillId="2" borderId="0" xfId="1" applyFont="1" applyFill="1" applyAlignment="1">
      <alignment horizontal="right" vertical="top"/>
    </xf>
    <xf numFmtId="172" fontId="27" fillId="0" borderId="0" xfId="1" applyNumberFormat="1" applyFont="1" applyAlignment="1">
      <alignment vertical="top"/>
    </xf>
    <xf numFmtId="169" fontId="25" fillId="0" borderId="1" xfId="0" applyFont="1" applyBorder="1" applyAlignment="1">
      <alignment horizontal="right" vertical="top"/>
    </xf>
    <xf numFmtId="169" fontId="25" fillId="0" borderId="1" xfId="0" applyFont="1" applyBorder="1" applyAlignment="1">
      <alignment vertical="top"/>
    </xf>
    <xf numFmtId="167" fontId="1" fillId="6" borderId="2" xfId="1" applyFont="1" applyFill="1" applyBorder="1" applyAlignment="1">
      <alignment vertical="top"/>
    </xf>
    <xf numFmtId="170" fontId="1" fillId="0" borderId="0" xfId="5">
      <alignment vertical="top"/>
    </xf>
    <xf numFmtId="170" fontId="6" fillId="0" borderId="0" xfId="5" applyFont="1" applyFill="1">
      <alignment vertical="top"/>
    </xf>
    <xf numFmtId="170" fontId="1" fillId="4" borderId="0" xfId="5" applyFont="1" applyFill="1">
      <alignment vertical="top"/>
    </xf>
    <xf numFmtId="170" fontId="22" fillId="0" borderId="0" xfId="5" applyFont="1">
      <alignment vertical="top"/>
    </xf>
    <xf numFmtId="170" fontId="4" fillId="0" borderId="0" xfId="5" applyFont="1" applyBorder="1">
      <alignment vertical="top"/>
    </xf>
    <xf numFmtId="169" fontId="22" fillId="0" borderId="0" xfId="0" applyFont="1">
      <alignment vertical="top"/>
    </xf>
    <xf numFmtId="169" fontId="4" fillId="0" borderId="0" xfId="0" applyFont="1" applyBorder="1">
      <alignment vertical="top"/>
    </xf>
    <xf numFmtId="173" fontId="16" fillId="0" borderId="0" xfId="2" applyNumberFormat="1" applyFont="1" applyAlignment="1">
      <alignment vertical="top"/>
    </xf>
    <xf numFmtId="170" fontId="0" fillId="0" borderId="0" xfId="1" applyNumberFormat="1" applyFont="1" applyAlignment="1">
      <alignment vertical="top"/>
    </xf>
    <xf numFmtId="170" fontId="1" fillId="0" borderId="5" xfId="0" applyNumberFormat="1" applyFont="1" applyFill="1" applyBorder="1">
      <alignment vertical="top"/>
    </xf>
    <xf numFmtId="170" fontId="30" fillId="5" borderId="0" xfId="0" applyNumberFormat="1" applyFont="1" applyFill="1">
      <alignment vertical="top"/>
    </xf>
    <xf numFmtId="170" fontId="0" fillId="6" borderId="5" xfId="1" applyNumberFormat="1" applyFont="1" applyFill="1" applyBorder="1" applyAlignment="1">
      <alignment vertical="top"/>
    </xf>
    <xf numFmtId="170" fontId="3" fillId="5" borderId="0" xfId="0" applyNumberFormat="1" applyFont="1" applyFill="1">
      <alignment vertical="top"/>
    </xf>
    <xf numFmtId="170" fontId="3" fillId="6" borderId="5" xfId="9" applyNumberFormat="1" applyFont="1" applyFill="1" applyBorder="1">
      <alignment vertical="top"/>
    </xf>
    <xf numFmtId="167" fontId="1" fillId="0" borderId="5" xfId="0" applyNumberFormat="1" applyFont="1" applyFill="1" applyBorder="1">
      <alignment vertical="top"/>
    </xf>
    <xf numFmtId="167" fontId="30" fillId="5" borderId="0" xfId="0" applyNumberFormat="1" applyFont="1" applyFill="1">
      <alignment vertical="top"/>
    </xf>
    <xf numFmtId="167" fontId="3" fillId="5" borderId="0" xfId="0" applyNumberFormat="1" applyFont="1" applyFill="1">
      <alignment vertical="top"/>
    </xf>
    <xf numFmtId="167" fontId="3" fillId="6" borderId="5" xfId="9" applyNumberFormat="1" applyFont="1" applyFill="1" applyBorder="1">
      <alignment vertical="top"/>
    </xf>
    <xf numFmtId="169" fontId="0" fillId="5" borderId="5" xfId="1" applyNumberFormat="1" applyFont="1" applyFill="1" applyBorder="1" applyAlignment="1">
      <alignment vertical="top"/>
    </xf>
    <xf numFmtId="169" fontId="5" fillId="5" borderId="0" xfId="0" applyFont="1" applyFill="1">
      <alignment vertical="top"/>
    </xf>
    <xf numFmtId="169" fontId="4" fillId="5" borderId="0" xfId="0" applyFont="1" applyFill="1">
      <alignment vertical="top"/>
    </xf>
    <xf numFmtId="167" fontId="9" fillId="6" borderId="5" xfId="1" applyFont="1" applyFill="1" applyBorder="1" applyAlignment="1">
      <alignment horizontal="center" vertical="top"/>
    </xf>
    <xf numFmtId="167" fontId="3" fillId="0" borderId="6" xfId="1" applyFont="1" applyFill="1" applyBorder="1" applyAlignment="1">
      <alignment horizontal="center" vertical="top"/>
    </xf>
    <xf numFmtId="167" fontId="1" fillId="5" borderId="6" xfId="1" applyFont="1" applyFill="1" applyBorder="1" applyAlignment="1">
      <alignment vertical="top"/>
    </xf>
    <xf numFmtId="169" fontId="37" fillId="0" borderId="0" xfId="0" applyFont="1" applyAlignment="1">
      <alignment vertical="top"/>
    </xf>
    <xf numFmtId="169" fontId="38" fillId="0" borderId="0" xfId="0" applyFont="1" applyAlignment="1">
      <alignment vertical="top"/>
    </xf>
    <xf numFmtId="169" fontId="38" fillId="0" borderId="0" xfId="0" applyFont="1" applyFill="1" applyAlignment="1">
      <alignment vertical="top"/>
    </xf>
    <xf numFmtId="167" fontId="27" fillId="0" borderId="0" xfId="1" applyNumberFormat="1" applyFont="1" applyFill="1" applyAlignment="1">
      <alignment vertical="top"/>
    </xf>
    <xf numFmtId="169" fontId="27" fillId="0" borderId="0" xfId="1" applyNumberFormat="1" applyFont="1" applyAlignment="1">
      <alignment vertical="top"/>
    </xf>
    <xf numFmtId="170" fontId="25" fillId="0" borderId="0" xfId="5" applyFont="1" applyFill="1" applyBorder="1">
      <alignment vertical="top"/>
    </xf>
    <xf numFmtId="170" fontId="26" fillId="0" borderId="0" xfId="5" applyFont="1" applyFill="1" applyBorder="1">
      <alignment vertical="top"/>
    </xf>
    <xf numFmtId="170" fontId="27" fillId="0" borderId="0" xfId="5" applyFont="1" applyFill="1" applyBorder="1">
      <alignment vertical="top"/>
    </xf>
    <xf numFmtId="170" fontId="27" fillId="0" borderId="0" xfId="5" applyFont="1">
      <alignment vertical="top"/>
    </xf>
    <xf numFmtId="170" fontId="27" fillId="0" borderId="0" xfId="5" applyFont="1" applyFill="1">
      <alignment vertical="top"/>
    </xf>
    <xf numFmtId="170" fontId="37" fillId="0" borderId="0" xfId="5" applyFont="1">
      <alignment vertical="top"/>
    </xf>
    <xf numFmtId="167" fontId="27" fillId="0" borderId="0" xfId="1" applyFont="1">
      <alignment vertical="top"/>
    </xf>
    <xf numFmtId="167" fontId="27" fillId="0" borderId="0" xfId="1" applyFont="1" applyFill="1">
      <alignment vertical="top"/>
    </xf>
    <xf numFmtId="169" fontId="27" fillId="7" borderId="0" xfId="0" applyFont="1" applyFill="1" applyAlignment="1">
      <alignment vertical="top"/>
    </xf>
    <xf numFmtId="170" fontId="4" fillId="0" borderId="0" xfId="5" applyFont="1" applyFill="1" applyBorder="1">
      <alignment vertical="top"/>
    </xf>
    <xf numFmtId="170" fontId="16" fillId="0" borderId="0" xfId="5" applyFont="1" applyFill="1" applyBorder="1">
      <alignment vertical="top"/>
    </xf>
    <xf numFmtId="167" fontId="27" fillId="0" borderId="0" xfId="10" applyNumberFormat="1" applyFont="1" applyFill="1" applyBorder="1">
      <alignment vertical="top"/>
    </xf>
    <xf numFmtId="169" fontId="27" fillId="0" borderId="0" xfId="10" applyFont="1" applyFill="1" applyBorder="1">
      <alignment vertical="top"/>
    </xf>
    <xf numFmtId="169" fontId="27" fillId="5" borderId="0" xfId="0" applyFont="1" applyFill="1">
      <alignment vertical="top"/>
    </xf>
    <xf numFmtId="169" fontId="27" fillId="4" borderId="0" xfId="10" applyFont="1" applyFill="1" applyBorder="1">
      <alignment vertical="top"/>
    </xf>
    <xf numFmtId="172" fontId="27" fillId="5" borderId="0" xfId="9" applyFont="1" applyFill="1">
      <alignment vertical="top"/>
    </xf>
    <xf numFmtId="167" fontId="27" fillId="0" borderId="4" xfId="10" applyNumberFormat="1" applyFont="1" applyFill="1" applyBorder="1">
      <alignment vertical="top"/>
    </xf>
    <xf numFmtId="169" fontId="27" fillId="0" borderId="4" xfId="10" applyFont="1" applyFill="1" applyBorder="1">
      <alignment vertical="top"/>
    </xf>
    <xf numFmtId="169" fontId="27" fillId="0" borderId="4" xfId="0" applyFont="1" applyFill="1" applyBorder="1">
      <alignment vertical="top"/>
    </xf>
    <xf numFmtId="170" fontId="27" fillId="0" borderId="4" xfId="5" applyFont="1" applyFill="1" applyBorder="1">
      <alignment vertical="top"/>
    </xf>
    <xf numFmtId="167" fontId="27" fillId="5" borderId="4" xfId="1" applyFont="1" applyFill="1" applyBorder="1" applyAlignment="1">
      <alignment vertical="top"/>
    </xf>
    <xf numFmtId="169" fontId="27" fillId="4" borderId="4" xfId="10" applyFont="1" applyFill="1" applyBorder="1">
      <alignment vertical="top"/>
    </xf>
    <xf numFmtId="169" fontId="27" fillId="5" borderId="0" xfId="0" applyFont="1" applyFill="1" applyAlignment="1">
      <alignment vertical="top"/>
    </xf>
    <xf numFmtId="169" fontId="27" fillId="5" borderId="4" xfId="0" applyFont="1" applyFill="1" applyBorder="1" applyAlignment="1">
      <alignment vertical="top"/>
    </xf>
    <xf numFmtId="167" fontId="27" fillId="5" borderId="0" xfId="1" applyFont="1" applyFill="1" applyAlignment="1">
      <alignment vertical="top"/>
    </xf>
    <xf numFmtId="167" fontId="27" fillId="0" borderId="0" xfId="0" applyNumberFormat="1" applyFont="1" applyAlignment="1">
      <alignment vertical="top"/>
    </xf>
    <xf numFmtId="167" fontId="27" fillId="5" borderId="0" xfId="1" applyFont="1" applyFill="1" applyBorder="1" applyAlignment="1">
      <alignment vertical="top"/>
    </xf>
    <xf numFmtId="169" fontId="27" fillId="0" borderId="0" xfId="10" applyFont="1" applyFill="1">
      <alignment vertical="top"/>
    </xf>
    <xf numFmtId="169" fontId="27" fillId="0" borderId="0" xfId="10" applyNumberFormat="1" applyFont="1" applyFill="1" applyBorder="1">
      <alignment vertical="top"/>
    </xf>
    <xf numFmtId="169" fontId="27" fillId="0" borderId="0" xfId="0" applyFont="1" applyBorder="1" applyAlignment="1">
      <alignment vertical="top"/>
    </xf>
    <xf numFmtId="169" fontId="27" fillId="0" borderId="0" xfId="0" applyFont="1" applyBorder="1">
      <alignment vertical="top"/>
    </xf>
    <xf numFmtId="170" fontId="27" fillId="0" borderId="0" xfId="5" applyFont="1" applyBorder="1">
      <alignment vertical="top"/>
    </xf>
    <xf numFmtId="169" fontId="27" fillId="0" borderId="0" xfId="10" applyFont="1" applyFill="1" applyAlignment="1">
      <alignment horizontal="right" vertical="top"/>
    </xf>
    <xf numFmtId="169" fontId="27" fillId="7" borderId="0" xfId="10" applyFont="1" applyFill="1">
      <alignment vertical="top"/>
    </xf>
    <xf numFmtId="169" fontId="27" fillId="0" borderId="0" xfId="10" applyFont="1" applyAlignment="1">
      <alignment horizontal="right" vertical="top"/>
    </xf>
    <xf numFmtId="175" fontId="27" fillId="0" borderId="0" xfId="3" applyNumberFormat="1" applyFont="1">
      <alignment vertical="top"/>
    </xf>
    <xf numFmtId="175" fontId="27" fillId="0" borderId="5" xfId="3" applyNumberFormat="1" applyFont="1" applyFill="1" applyBorder="1" applyAlignment="1">
      <alignment horizontal="right" vertical="top"/>
    </xf>
    <xf numFmtId="175" fontId="27" fillId="4" borderId="0" xfId="3" applyNumberFormat="1" applyFont="1" applyFill="1">
      <alignment vertical="top"/>
    </xf>
    <xf numFmtId="169" fontId="27" fillId="0" borderId="0" xfId="10" applyFont="1">
      <alignment vertical="top"/>
    </xf>
    <xf numFmtId="169" fontId="27" fillId="0" borderId="5" xfId="10" applyFont="1" applyFill="1" applyBorder="1" applyAlignment="1">
      <alignment horizontal="right" vertical="top"/>
    </xf>
    <xf numFmtId="169" fontId="27" fillId="4" borderId="0" xfId="10" applyFont="1" applyFill="1">
      <alignment vertical="top"/>
    </xf>
    <xf numFmtId="169" fontId="25" fillId="0" borderId="0" xfId="10" applyFont="1" applyFill="1">
      <alignment vertical="top"/>
    </xf>
    <xf numFmtId="169" fontId="25" fillId="5" borderId="0" xfId="10" applyFont="1" applyFill="1">
      <alignment vertical="top"/>
    </xf>
    <xf numFmtId="167" fontId="27" fillId="5" borderId="0" xfId="10" applyNumberFormat="1" applyFont="1" applyFill="1" applyAlignment="1">
      <alignment horizontal="right"/>
    </xf>
    <xf numFmtId="167" fontId="27" fillId="5" borderId="0" xfId="10" applyNumberFormat="1" applyFont="1" applyFill="1" applyAlignment="1">
      <alignment horizontal="left"/>
    </xf>
    <xf numFmtId="169" fontId="27" fillId="5" borderId="0" xfId="10" applyFont="1" applyFill="1">
      <alignment vertical="top"/>
    </xf>
    <xf numFmtId="170" fontId="27" fillId="5" borderId="0" xfId="5" applyFont="1" applyFill="1">
      <alignment vertical="top"/>
    </xf>
    <xf numFmtId="167" fontId="27" fillId="5" borderId="0" xfId="10" applyNumberFormat="1" applyFont="1" applyFill="1">
      <alignment vertical="top"/>
    </xf>
    <xf numFmtId="169" fontId="39" fillId="0" borderId="0" xfId="0" applyFont="1" applyBorder="1">
      <alignment vertical="top"/>
    </xf>
    <xf numFmtId="169" fontId="40" fillId="8" borderId="5" xfId="0" applyFont="1" applyFill="1" applyBorder="1">
      <alignment vertical="top"/>
    </xf>
    <xf numFmtId="169" fontId="41" fillId="0" borderId="0" xfId="0" applyFont="1" applyBorder="1">
      <alignment vertical="top"/>
    </xf>
    <xf numFmtId="169" fontId="40" fillId="0" borderId="0" xfId="0" applyFont="1" applyFill="1">
      <alignment vertical="top"/>
    </xf>
    <xf numFmtId="169" fontId="40" fillId="5" borderId="0" xfId="0" applyFont="1" applyFill="1">
      <alignment vertical="top"/>
    </xf>
    <xf numFmtId="179" fontId="42" fillId="0" borderId="0" xfId="0" applyNumberFormat="1" applyFont="1" applyAlignment="1">
      <alignment horizontal="center" vertical="center"/>
    </xf>
    <xf numFmtId="169" fontId="40" fillId="0" borderId="0" xfId="0" applyFont="1">
      <alignment vertical="top"/>
    </xf>
    <xf numFmtId="179" fontId="42" fillId="0" borderId="4" xfId="0" applyNumberFormat="1" applyFont="1" applyBorder="1" applyAlignment="1">
      <alignment horizontal="center" vertical="center"/>
    </xf>
    <xf numFmtId="179" fontId="42" fillId="0" borderId="0" xfId="0" applyNumberFormat="1" applyFont="1" applyBorder="1" applyAlignment="1">
      <alignment horizontal="center" vertical="center"/>
    </xf>
    <xf numFmtId="169" fontId="40" fillId="0" borderId="0" xfId="0" applyFont="1" applyBorder="1">
      <alignment vertical="top"/>
    </xf>
    <xf numFmtId="169" fontId="27" fillId="0" borderId="4" xfId="0" applyFont="1" applyBorder="1" applyAlignment="1">
      <alignment vertical="top"/>
    </xf>
    <xf numFmtId="169" fontId="27" fillId="0" borderId="4" xfId="0" applyFont="1" applyBorder="1">
      <alignment vertical="top"/>
    </xf>
    <xf numFmtId="170" fontId="27" fillId="0" borderId="4" xfId="5" applyFont="1" applyBorder="1">
      <alignment vertical="top"/>
    </xf>
    <xf numFmtId="167" fontId="27" fillId="0" borderId="4" xfId="0" applyNumberFormat="1" applyFont="1" applyBorder="1" applyAlignment="1">
      <alignment vertical="top"/>
    </xf>
    <xf numFmtId="169" fontId="27" fillId="0" borderId="0" xfId="10" applyFont="1" applyFill="1" applyBorder="1" applyAlignment="1">
      <alignment horizontal="right" vertical="top"/>
    </xf>
    <xf numFmtId="167" fontId="25" fillId="0" borderId="0" xfId="10" applyNumberFormat="1" applyFont="1" applyFill="1" applyBorder="1">
      <alignment vertical="top"/>
    </xf>
    <xf numFmtId="167" fontId="27" fillId="0" borderId="0" xfId="10" applyNumberFormat="1" applyFont="1" applyFill="1" applyBorder="1" applyAlignment="1">
      <alignment horizontal="right" vertical="top"/>
    </xf>
    <xf numFmtId="169" fontId="25" fillId="0" borderId="0" xfId="10" applyFont="1" applyFill="1" applyBorder="1">
      <alignment vertical="top"/>
    </xf>
    <xf numFmtId="169" fontId="26" fillId="0" borderId="0" xfId="10" applyFont="1" applyFill="1" applyBorder="1">
      <alignment vertical="top"/>
    </xf>
    <xf numFmtId="169" fontId="27" fillId="0" borderId="0" xfId="10" applyFont="1" applyBorder="1">
      <alignment vertical="top"/>
    </xf>
    <xf numFmtId="167" fontId="26" fillId="0" borderId="0" xfId="10" applyNumberFormat="1" applyFont="1" applyFill="1" applyBorder="1">
      <alignment vertical="top"/>
    </xf>
    <xf numFmtId="167" fontId="27" fillId="0" borderId="0" xfId="1" applyFont="1" applyFill="1" applyBorder="1">
      <alignment vertical="top"/>
    </xf>
    <xf numFmtId="180" fontId="5" fillId="0" borderId="0" xfId="1" applyNumberFormat="1" applyFont="1" applyFill="1" applyAlignment="1">
      <alignment vertical="top"/>
    </xf>
    <xf numFmtId="180" fontId="4" fillId="0" borderId="0" xfId="1" applyNumberFormat="1" applyFont="1" applyFill="1" applyAlignment="1">
      <alignment vertical="top"/>
    </xf>
    <xf numFmtId="180" fontId="1" fillId="0" borderId="0" xfId="1" applyNumberFormat="1" applyFont="1" applyFill="1" applyAlignment="1">
      <alignment horizontal="right" vertical="top"/>
    </xf>
    <xf numFmtId="180" fontId="1" fillId="0" borderId="0" xfId="1" applyNumberFormat="1" applyFont="1" applyAlignment="1">
      <alignment vertical="top"/>
    </xf>
    <xf numFmtId="180" fontId="0" fillId="0" borderId="0" xfId="1" applyNumberFormat="1" applyFont="1" applyAlignment="1">
      <alignment vertical="top"/>
    </xf>
    <xf numFmtId="180" fontId="1" fillId="0" borderId="5" xfId="0" applyNumberFormat="1" applyFont="1" applyFill="1" applyBorder="1">
      <alignment vertical="top"/>
    </xf>
    <xf numFmtId="180" fontId="30" fillId="5" borderId="0" xfId="0" applyNumberFormat="1" applyFont="1" applyFill="1">
      <alignment vertical="top"/>
    </xf>
    <xf numFmtId="180" fontId="0" fillId="6" borderId="5" xfId="1" applyNumberFormat="1" applyFont="1" applyFill="1" applyBorder="1" applyAlignment="1">
      <alignment vertical="top"/>
    </xf>
    <xf numFmtId="180" fontId="3" fillId="5" borderId="0" xfId="0" applyNumberFormat="1" applyFont="1" applyFill="1">
      <alignment vertical="top"/>
    </xf>
    <xf numFmtId="180" fontId="3" fillId="6" borderId="5" xfId="9" applyNumberFormat="1" applyFont="1" applyFill="1" applyBorder="1">
      <alignment vertical="top"/>
    </xf>
    <xf numFmtId="172" fontId="1" fillId="0" borderId="0" xfId="9" applyFont="1" applyAlignment="1">
      <alignment horizontal="center" vertical="top"/>
    </xf>
    <xf numFmtId="172" fontId="33" fillId="0" borderId="0" xfId="9" applyFont="1" applyAlignment="1">
      <alignment horizontal="center" vertical="top"/>
    </xf>
    <xf numFmtId="172" fontId="5" fillId="0" borderId="0" xfId="9" applyFont="1" applyAlignment="1">
      <alignment horizontal="center" vertical="top"/>
    </xf>
    <xf numFmtId="172" fontId="29" fillId="0" borderId="5" xfId="9" applyFont="1" applyFill="1" applyBorder="1" applyAlignment="1">
      <alignment horizontal="center" vertical="top"/>
    </xf>
    <xf numFmtId="172" fontId="3" fillId="0" borderId="0" xfId="9" applyFont="1" applyAlignment="1">
      <alignment horizontal="center" vertical="top"/>
    </xf>
    <xf numFmtId="172" fontId="5" fillId="0" borderId="0" xfId="9" applyFont="1" applyBorder="1" applyAlignment="1">
      <alignment horizontal="center" vertical="top"/>
    </xf>
    <xf numFmtId="172" fontId="36" fillId="0" borderId="0" xfId="9" applyFont="1" applyAlignment="1">
      <alignment horizontal="center" vertical="top"/>
    </xf>
    <xf numFmtId="172" fontId="30" fillId="0" borderId="0" xfId="9" applyFont="1" applyAlignment="1">
      <alignment horizontal="center" vertical="top"/>
    </xf>
    <xf numFmtId="172" fontId="30" fillId="0" borderId="0" xfId="9" applyFont="1" applyFill="1" applyBorder="1" applyAlignment="1">
      <alignment horizontal="center" vertical="top"/>
    </xf>
    <xf numFmtId="172" fontId="1" fillId="5" borderId="0" xfId="9" applyFont="1" applyFill="1" applyAlignment="1">
      <alignment horizontal="center" vertical="top"/>
    </xf>
    <xf numFmtId="172" fontId="1" fillId="0" borderId="0" xfId="9" applyFont="1" applyFill="1" applyAlignment="1">
      <alignment horizontal="center" vertical="top"/>
    </xf>
    <xf numFmtId="169" fontId="27" fillId="3" borderId="0" xfId="1" applyNumberFormat="1" applyFont="1" applyFill="1" applyAlignment="1">
      <alignment vertical="top"/>
    </xf>
    <xf numFmtId="169" fontId="27" fillId="0" borderId="0" xfId="1" applyNumberFormat="1" applyFont="1" applyFill="1" applyBorder="1">
      <alignment vertical="top"/>
    </xf>
    <xf numFmtId="169" fontId="12" fillId="0" borderId="0" xfId="0" applyFont="1">
      <alignment vertical="top"/>
    </xf>
    <xf numFmtId="169" fontId="5" fillId="0" borderId="1" xfId="0" applyFont="1" applyBorder="1">
      <alignment vertical="top"/>
    </xf>
    <xf numFmtId="169" fontId="3" fillId="0" borderId="0" xfId="0" applyFont="1" applyFill="1">
      <alignment vertical="top"/>
    </xf>
    <xf numFmtId="169" fontId="3" fillId="0" borderId="4" xfId="0" applyFont="1" applyFill="1" applyBorder="1">
      <alignment vertical="top"/>
    </xf>
    <xf numFmtId="169" fontId="27" fillId="0" borderId="0" xfId="0" applyFont="1" applyFill="1" applyBorder="1" applyAlignment="1">
      <alignment vertical="top"/>
    </xf>
    <xf numFmtId="167" fontId="27" fillId="0" borderId="4" xfId="1" applyNumberFormat="1" applyFont="1" applyBorder="1" applyAlignment="1">
      <alignment vertical="top"/>
    </xf>
    <xf numFmtId="169" fontId="27" fillId="7" borderId="4" xfId="0" applyFont="1" applyFill="1" applyBorder="1" applyAlignment="1">
      <alignment vertical="top"/>
    </xf>
    <xf numFmtId="172" fontId="16" fillId="0" borderId="0" xfId="1" applyNumberFormat="1" applyFont="1" applyFill="1" applyAlignment="1">
      <alignment vertical="top"/>
    </xf>
    <xf numFmtId="169" fontId="16" fillId="0" borderId="0" xfId="0" applyFont="1" applyFill="1">
      <alignment vertical="top"/>
    </xf>
    <xf numFmtId="169" fontId="0" fillId="0" borderId="0" xfId="0" applyFill="1">
      <alignment vertical="top"/>
    </xf>
    <xf numFmtId="172" fontId="25" fillId="0" borderId="0" xfId="9" applyFont="1" applyFill="1">
      <alignment vertical="top"/>
    </xf>
    <xf numFmtId="172" fontId="26" fillId="0" borderId="0" xfId="9" applyFont="1" applyFill="1">
      <alignment vertical="top"/>
    </xf>
    <xf numFmtId="172" fontId="27" fillId="0" borderId="0" xfId="9" applyFont="1" applyFill="1">
      <alignment vertical="top"/>
    </xf>
    <xf numFmtId="172" fontId="27" fillId="0" borderId="5" xfId="9" applyFont="1" applyFill="1" applyBorder="1">
      <alignment vertical="top"/>
    </xf>
    <xf numFmtId="172" fontId="27" fillId="0" borderId="0" xfId="9" applyFont="1">
      <alignment vertical="top"/>
    </xf>
    <xf numFmtId="172" fontId="27" fillId="6" borderId="5" xfId="9" applyFont="1" applyFill="1" applyBorder="1">
      <alignment vertical="top"/>
    </xf>
    <xf numFmtId="169" fontId="16" fillId="0" borderId="0" xfId="1" applyNumberFormat="1" applyFont="1" applyFill="1" applyBorder="1" applyAlignment="1">
      <alignment vertical="top"/>
    </xf>
    <xf numFmtId="169" fontId="0" fillId="0" borderId="0" xfId="0" applyFill="1" applyBorder="1" applyAlignment="1">
      <alignment vertical="top"/>
    </xf>
    <xf numFmtId="167" fontId="18" fillId="0" borderId="3" xfId="1" applyFont="1" applyFill="1" applyBorder="1" applyAlignment="1">
      <alignment vertical="top"/>
    </xf>
    <xf numFmtId="167" fontId="19" fillId="0" borderId="3" xfId="1" applyFont="1" applyFill="1" applyBorder="1" applyAlignment="1">
      <alignment vertical="top"/>
    </xf>
    <xf numFmtId="167" fontId="20" fillId="0" borderId="3" xfId="1" applyFont="1" applyFill="1" applyBorder="1" applyAlignment="1">
      <alignment horizontal="right" vertical="top"/>
    </xf>
    <xf numFmtId="167" fontId="20" fillId="0" borderId="3" xfId="1" applyFont="1" applyBorder="1" applyAlignment="1">
      <alignment vertical="top"/>
    </xf>
    <xf numFmtId="167" fontId="20" fillId="0" borderId="3" xfId="1" applyFont="1" applyFill="1" applyBorder="1" applyAlignment="1">
      <alignment vertical="top"/>
    </xf>
    <xf numFmtId="169" fontId="43" fillId="0" borderId="3" xfId="0" applyFont="1" applyBorder="1" applyAlignment="1">
      <alignment vertical="top"/>
    </xf>
    <xf numFmtId="169" fontId="16" fillId="0" borderId="0" xfId="1" applyNumberFormat="1" applyFont="1" applyFill="1" applyAlignment="1">
      <alignment vertical="top"/>
    </xf>
    <xf numFmtId="169" fontId="18" fillId="0" borderId="0" xfId="0" applyFont="1">
      <alignment vertical="top"/>
    </xf>
    <xf numFmtId="167" fontId="16" fillId="0" borderId="0" xfId="1" applyNumberFormat="1" applyFont="1" applyFill="1" applyBorder="1">
      <alignment vertical="top"/>
    </xf>
    <xf numFmtId="181" fontId="16" fillId="0" borderId="0" xfId="1" applyNumberFormat="1" applyFont="1" applyFill="1" applyBorder="1">
      <alignment vertical="top"/>
    </xf>
    <xf numFmtId="180" fontId="16" fillId="0" borderId="0" xfId="1" applyNumberFormat="1" applyFont="1" applyFill="1" applyBorder="1">
      <alignment vertical="top"/>
    </xf>
    <xf numFmtId="180" fontId="16" fillId="0" borderId="0" xfId="4" applyNumberFormat="1" applyFont="1" applyFill="1" applyBorder="1">
      <alignment vertical="top"/>
    </xf>
    <xf numFmtId="169" fontId="16" fillId="0" borderId="0" xfId="1" applyNumberFormat="1" applyFont="1" applyFill="1" applyBorder="1">
      <alignment vertical="top"/>
    </xf>
    <xf numFmtId="169" fontId="1" fillId="0" borderId="0" xfId="1" applyNumberFormat="1" applyFont="1" applyFill="1">
      <alignment vertical="top"/>
    </xf>
    <xf numFmtId="167" fontId="20" fillId="0" borderId="0" xfId="1" applyFont="1">
      <alignment vertical="top"/>
    </xf>
    <xf numFmtId="180" fontId="1" fillId="0" borderId="0" xfId="0" applyNumberFormat="1" applyFont="1" applyFill="1" applyBorder="1">
      <alignment vertical="top"/>
    </xf>
    <xf numFmtId="180" fontId="0" fillId="0" borderId="0" xfId="1" applyNumberFormat="1" applyFont="1" applyFill="1" applyAlignment="1">
      <alignment vertical="top"/>
    </xf>
    <xf numFmtId="172" fontId="36" fillId="0" borderId="0" xfId="9" applyFont="1" applyFill="1" applyAlignment="1">
      <alignment horizontal="center" vertical="top"/>
    </xf>
    <xf numFmtId="180" fontId="1" fillId="0" borderId="0" xfId="1" applyNumberFormat="1" applyFont="1" applyFill="1" applyAlignment="1">
      <alignment vertical="top"/>
    </xf>
    <xf numFmtId="169" fontId="43" fillId="0" borderId="0" xfId="0" applyFont="1" applyAlignment="1">
      <alignment vertical="top"/>
    </xf>
    <xf numFmtId="167" fontId="16" fillId="0" borderId="2" xfId="1" applyFont="1" applyFill="1" applyBorder="1" applyAlignment="1">
      <alignment vertical="top"/>
    </xf>
    <xf numFmtId="167" fontId="1" fillId="0" borderId="2" xfId="1" applyNumberFormat="1" applyFont="1" applyFill="1" applyBorder="1" applyAlignment="1">
      <alignment vertical="top"/>
    </xf>
    <xf numFmtId="169" fontId="1" fillId="0" borderId="2" xfId="1" applyNumberFormat="1" applyFont="1" applyFill="1" applyBorder="1" applyAlignment="1">
      <alignment vertical="top"/>
    </xf>
    <xf numFmtId="167" fontId="16" fillId="0" borderId="0" xfId="1" applyFont="1" applyAlignment="1">
      <alignment vertical="top"/>
    </xf>
    <xf numFmtId="169" fontId="44" fillId="0" borderId="0" xfId="0" applyFont="1" applyAlignment="1">
      <alignment vertical="top"/>
    </xf>
    <xf numFmtId="167" fontId="20" fillId="0" borderId="0" xfId="1" applyFont="1" applyFill="1" applyBorder="1" applyAlignment="1">
      <alignment vertical="top"/>
    </xf>
    <xf numFmtId="169" fontId="20" fillId="0" borderId="0" xfId="1" applyNumberFormat="1" applyFont="1" applyBorder="1" applyAlignment="1">
      <alignment vertical="top"/>
    </xf>
    <xf numFmtId="169" fontId="43" fillId="0" borderId="0" xfId="0" applyFont="1" applyBorder="1" applyAlignment="1">
      <alignment vertical="top"/>
    </xf>
    <xf numFmtId="174" fontId="16" fillId="0" borderId="0" xfId="3" applyNumberFormat="1" applyFont="1">
      <alignment vertical="top"/>
    </xf>
    <xf numFmtId="180" fontId="3" fillId="6" borderId="0" xfId="9" applyNumberFormat="1" applyFont="1" applyFill="1" applyBorder="1">
      <alignment vertical="top"/>
    </xf>
    <xf numFmtId="167" fontId="27" fillId="0" borderId="0" xfId="5" applyNumberFormat="1" applyFont="1" applyFill="1">
      <alignment vertical="top"/>
    </xf>
    <xf numFmtId="170" fontId="27" fillId="0" borderId="0" xfId="5" applyNumberFormat="1" applyFont="1" applyFill="1">
      <alignment vertical="top"/>
    </xf>
    <xf numFmtId="170" fontId="36" fillId="0" borderId="0" xfId="9" applyNumberFormat="1" applyFont="1" applyAlignment="1">
      <alignment horizontal="center" vertical="top"/>
    </xf>
    <xf numFmtId="167" fontId="1" fillId="0" borderId="0" xfId="1" applyNumberFormat="1" applyFont="1" applyFill="1" applyBorder="1" applyAlignment="1">
      <alignment vertical="top"/>
    </xf>
    <xf numFmtId="169" fontId="25" fillId="0" borderId="0" xfId="0" applyFont="1" applyFill="1">
      <alignment vertical="top"/>
    </xf>
    <xf numFmtId="169" fontId="26" fillId="0" borderId="0" xfId="0" applyFont="1" applyFill="1">
      <alignment vertical="top"/>
    </xf>
    <xf numFmtId="169" fontId="27" fillId="0" borderId="5" xfId="0" applyFont="1" applyFill="1" applyBorder="1">
      <alignment vertical="top"/>
    </xf>
    <xf numFmtId="169" fontId="27" fillId="6" borderId="5" xfId="0" applyFont="1" applyFill="1" applyBorder="1">
      <alignment vertical="top"/>
    </xf>
    <xf numFmtId="167" fontId="25" fillId="0" borderId="0" xfId="1" applyNumberFormat="1" applyFont="1" applyFill="1" applyAlignment="1">
      <alignment vertical="top"/>
    </xf>
    <xf numFmtId="167" fontId="26" fillId="0" borderId="0" xfId="1" applyNumberFormat="1" applyFont="1" applyFill="1" applyAlignment="1">
      <alignment vertical="top"/>
    </xf>
    <xf numFmtId="167" fontId="27" fillId="0" borderId="0" xfId="1" applyNumberFormat="1" applyFont="1" applyFill="1" applyAlignment="1">
      <alignment horizontal="right" vertical="top"/>
    </xf>
    <xf numFmtId="167" fontId="27" fillId="5" borderId="5" xfId="1" applyNumberFormat="1" applyFont="1" applyFill="1" applyBorder="1" applyAlignment="1">
      <alignment vertical="top"/>
    </xf>
    <xf numFmtId="172" fontId="27" fillId="0" borderId="0" xfId="9" applyFont="1" applyAlignment="1">
      <alignment horizontal="center" vertical="top"/>
    </xf>
    <xf numFmtId="167" fontId="27" fillId="5" borderId="0" xfId="1" applyNumberFormat="1" applyFont="1" applyFill="1" applyAlignment="1">
      <alignment vertical="top"/>
    </xf>
    <xf numFmtId="174" fontId="0" fillId="0" borderId="0" xfId="3" applyFont="1" applyFill="1">
      <alignment vertical="top"/>
    </xf>
    <xf numFmtId="169" fontId="45" fillId="0" borderId="0" xfId="0" applyFont="1" applyAlignment="1">
      <alignment vertical="top"/>
    </xf>
    <xf numFmtId="171" fontId="4" fillId="0" borderId="0" xfId="4" applyFont="1" applyFill="1" applyBorder="1">
      <alignment vertical="top"/>
    </xf>
    <xf numFmtId="171" fontId="20" fillId="0" borderId="0" xfId="4" applyFont="1">
      <alignment vertical="top"/>
    </xf>
    <xf numFmtId="171" fontId="25" fillId="0" borderId="0" xfId="4" applyFont="1" applyFill="1" applyBorder="1">
      <alignment vertical="top"/>
    </xf>
    <xf numFmtId="171" fontId="27" fillId="0" borderId="0" xfId="4" applyFont="1" applyFill="1" applyBorder="1">
      <alignment vertical="top"/>
    </xf>
    <xf numFmtId="167" fontId="27" fillId="0" borderId="0" xfId="4" applyNumberFormat="1" applyFont="1" applyFill="1">
      <alignment vertical="top"/>
    </xf>
    <xf numFmtId="171" fontId="27" fillId="0" borderId="0" xfId="4" applyFont="1">
      <alignment vertical="top"/>
    </xf>
    <xf numFmtId="171" fontId="27" fillId="0" borderId="0" xfId="4" applyNumberFormat="1" applyFont="1" applyFill="1">
      <alignment vertical="top"/>
    </xf>
    <xf numFmtId="171" fontId="27" fillId="0" borderId="0" xfId="4" applyFont="1" applyFill="1">
      <alignment vertical="top"/>
    </xf>
    <xf numFmtId="171" fontId="27" fillId="5" borderId="0" xfId="4" applyFont="1" applyFill="1">
      <alignment vertical="top"/>
    </xf>
    <xf numFmtId="171" fontId="27" fillId="4" borderId="0" xfId="4" applyFont="1" applyFill="1">
      <alignment vertical="top"/>
    </xf>
    <xf numFmtId="171" fontId="45" fillId="0" borderId="0" xfId="4" applyFont="1">
      <alignment vertical="top"/>
    </xf>
    <xf numFmtId="170" fontId="20" fillId="0" borderId="0" xfId="5" applyFont="1">
      <alignment vertical="top"/>
    </xf>
    <xf numFmtId="167" fontId="16" fillId="0" borderId="0" xfId="1" applyNumberFormat="1" applyFont="1" applyFill="1" applyBorder="1" applyAlignment="1">
      <alignment vertical="top"/>
    </xf>
    <xf numFmtId="167" fontId="16" fillId="0" borderId="0" xfId="5" applyNumberFormat="1" applyFont="1" applyFill="1" applyBorder="1">
      <alignment vertical="top"/>
    </xf>
    <xf numFmtId="169" fontId="6" fillId="0" borderId="0" xfId="0" applyFont="1" applyFill="1">
      <alignment vertical="top"/>
    </xf>
    <xf numFmtId="169" fontId="1" fillId="4" borderId="0" xfId="0" applyFont="1" applyFill="1">
      <alignment vertical="top"/>
    </xf>
    <xf numFmtId="169" fontId="0" fillId="0" borderId="0" xfId="0" applyNumberFormat="1" applyAlignment="1">
      <alignment vertical="top"/>
    </xf>
    <xf numFmtId="169" fontId="0" fillId="0" borderId="0" xfId="0" applyNumberFormat="1" applyFont="1" applyAlignment="1">
      <alignment vertical="top"/>
    </xf>
    <xf numFmtId="167" fontId="1" fillId="3" borderId="0" xfId="1" applyFont="1" applyFill="1" applyAlignment="1">
      <alignment vertical="top"/>
    </xf>
    <xf numFmtId="169" fontId="27" fillId="7" borderId="5" xfId="1" applyNumberFormat="1" applyFont="1" applyFill="1" applyBorder="1" applyAlignment="1">
      <alignment vertical="top"/>
    </xf>
    <xf numFmtId="167" fontId="46" fillId="0" borderId="0" xfId="1" applyFont="1" applyFill="1" applyBorder="1" applyAlignment="1">
      <alignment vertical="top"/>
    </xf>
    <xf numFmtId="167" fontId="47" fillId="0" borderId="0" xfId="1" applyFont="1" applyFill="1" applyBorder="1" applyAlignment="1">
      <alignment vertical="top"/>
    </xf>
    <xf numFmtId="167" fontId="48" fillId="0" borderId="0" xfId="1" applyFont="1" applyFill="1" applyBorder="1" applyAlignment="1">
      <alignment horizontal="right" vertical="top"/>
    </xf>
    <xf numFmtId="167" fontId="48" fillId="0" borderId="0" xfId="1" applyFont="1" applyAlignment="1">
      <alignment vertical="top"/>
    </xf>
    <xf numFmtId="167" fontId="48" fillId="0" borderId="0" xfId="1" applyFont="1" applyFill="1" applyAlignment="1">
      <alignment vertical="top"/>
    </xf>
    <xf numFmtId="169" fontId="48" fillId="0" borderId="0" xfId="0" applyFont="1" applyAlignment="1">
      <alignment vertical="top"/>
    </xf>
    <xf numFmtId="167" fontId="48" fillId="0" borderId="0" xfId="1" applyFont="1" applyBorder="1" applyAlignment="1">
      <alignment vertical="top"/>
    </xf>
    <xf numFmtId="167" fontId="48" fillId="0" borderId="0" xfId="1" applyFont="1" applyFill="1" applyBorder="1" applyAlignment="1">
      <alignment vertical="top"/>
    </xf>
    <xf numFmtId="169" fontId="48" fillId="0" borderId="0" xfId="0" applyFont="1" applyBorder="1" applyAlignment="1">
      <alignment vertical="top"/>
    </xf>
    <xf numFmtId="170" fontId="25" fillId="3" borderId="0" xfId="5" applyFont="1" applyFill="1" applyBorder="1">
      <alignment vertical="top"/>
    </xf>
    <xf numFmtId="170" fontId="26" fillId="3" borderId="0" xfId="5" applyFont="1" applyFill="1" applyBorder="1">
      <alignment vertical="top"/>
    </xf>
    <xf numFmtId="170" fontId="27" fillId="3" borderId="0" xfId="5" applyFont="1" applyFill="1" applyBorder="1">
      <alignment vertical="top"/>
    </xf>
    <xf numFmtId="170" fontId="27" fillId="3" borderId="0" xfId="5" applyFont="1" applyFill="1">
      <alignment vertical="top"/>
    </xf>
    <xf numFmtId="167" fontId="1" fillId="0" borderId="0" xfId="1" applyNumberFormat="1" applyFont="1" applyBorder="1" applyAlignment="1">
      <alignment vertical="top"/>
    </xf>
    <xf numFmtId="167" fontId="0" fillId="0" borderId="0" xfId="1" applyFont="1" applyFill="1" applyBorder="1" applyAlignment="1">
      <alignment horizontal="right" vertical="top"/>
    </xf>
    <xf numFmtId="167" fontId="46" fillId="0" borderId="3" xfId="1" applyFont="1" applyFill="1" applyBorder="1" applyAlignment="1">
      <alignment vertical="top"/>
    </xf>
    <xf numFmtId="167" fontId="47" fillId="0" borderId="3" xfId="1" applyFont="1" applyFill="1" applyBorder="1" applyAlignment="1">
      <alignment vertical="top"/>
    </xf>
    <xf numFmtId="167" fontId="48" fillId="0" borderId="3" xfId="1" applyFont="1" applyFill="1" applyBorder="1" applyAlignment="1">
      <alignment horizontal="right" vertical="top"/>
    </xf>
    <xf numFmtId="167" fontId="48" fillId="0" borderId="3" xfId="1" applyFont="1" applyBorder="1" applyAlignment="1">
      <alignment vertical="top"/>
    </xf>
    <xf numFmtId="167" fontId="48" fillId="0" borderId="3" xfId="1" applyFont="1" applyFill="1" applyBorder="1" applyAlignment="1">
      <alignment vertical="top"/>
    </xf>
    <xf numFmtId="169" fontId="48" fillId="0" borderId="3" xfId="0" applyFont="1" applyBorder="1" applyAlignment="1">
      <alignment vertical="top"/>
    </xf>
    <xf numFmtId="172" fontId="27" fillId="0" borderId="4" xfId="9" applyFont="1" applyFill="1" applyBorder="1">
      <alignment vertical="top"/>
    </xf>
    <xf numFmtId="167" fontId="43" fillId="0" borderId="0" xfId="1" applyFont="1" applyAlignment="1">
      <alignment vertical="top"/>
    </xf>
    <xf numFmtId="170" fontId="16" fillId="0" borderId="0" xfId="1" applyNumberFormat="1" applyFont="1" applyFill="1" applyBorder="1" applyAlignment="1">
      <alignment vertical="top"/>
    </xf>
    <xf numFmtId="167" fontId="36" fillId="0" borderId="0" xfId="9" applyNumberFormat="1" applyFont="1" applyAlignment="1">
      <alignment horizontal="center" vertical="top"/>
    </xf>
    <xf numFmtId="167" fontId="1" fillId="7" borderId="0" xfId="1" applyFont="1" applyFill="1" applyAlignment="1">
      <alignment vertical="top"/>
    </xf>
    <xf numFmtId="182" fontId="1" fillId="0" borderId="0" xfId="1" applyNumberFormat="1" applyFont="1" applyAlignment="1">
      <alignment vertical="top"/>
    </xf>
    <xf numFmtId="169" fontId="27" fillId="6" borderId="5" xfId="1" applyNumberFormat="1" applyFont="1" applyFill="1" applyBorder="1" applyAlignment="1">
      <alignment vertical="top"/>
    </xf>
    <xf numFmtId="171" fontId="5" fillId="0" borderId="0" xfId="1" applyNumberFormat="1" applyFont="1" applyFill="1" applyAlignment="1">
      <alignment vertical="top"/>
    </xf>
    <xf numFmtId="171" fontId="4" fillId="0" borderId="0" xfId="1" applyNumberFormat="1" applyFont="1" applyFill="1" applyAlignment="1">
      <alignment vertical="top"/>
    </xf>
    <xf numFmtId="171" fontId="1" fillId="0" borderId="0" xfId="1" applyNumberFormat="1" applyFont="1" applyFill="1" applyAlignment="1">
      <alignment horizontal="right" vertical="top"/>
    </xf>
    <xf numFmtId="171" fontId="1" fillId="0" borderId="0" xfId="1" applyNumberFormat="1" applyFont="1" applyAlignment="1">
      <alignment vertical="top"/>
    </xf>
    <xf numFmtId="171" fontId="0" fillId="0" borderId="0" xfId="1" applyNumberFormat="1" applyFont="1" applyAlignment="1">
      <alignment vertical="top"/>
    </xf>
    <xf numFmtId="171" fontId="1" fillId="0" borderId="5" xfId="0" applyNumberFormat="1" applyFont="1" applyFill="1" applyBorder="1">
      <alignment vertical="top"/>
    </xf>
    <xf numFmtId="171" fontId="36" fillId="0" borderId="0" xfId="9" applyNumberFormat="1" applyFont="1" applyAlignment="1">
      <alignment horizontal="center" vertical="top"/>
    </xf>
    <xf numFmtId="171" fontId="30" fillId="5" borderId="0" xfId="0" applyNumberFormat="1" applyFont="1" applyFill="1">
      <alignment vertical="top"/>
    </xf>
    <xf numFmtId="171" fontId="0" fillId="6" borderId="5" xfId="1" applyNumberFormat="1" applyFont="1" applyFill="1" applyBorder="1" applyAlignment="1">
      <alignment vertical="top"/>
    </xf>
    <xf numFmtId="171" fontId="3" fillId="5" borderId="0" xfId="0" applyNumberFormat="1" applyFont="1" applyFill="1">
      <alignment vertical="top"/>
    </xf>
    <xf numFmtId="171" fontId="3" fillId="6" borderId="5" xfId="9" applyNumberFormat="1" applyFont="1" applyFill="1" applyBorder="1">
      <alignment vertical="top"/>
    </xf>
    <xf numFmtId="171" fontId="16" fillId="0" borderId="0" xfId="4" applyFont="1" applyFill="1" applyBorder="1">
      <alignment vertical="top"/>
    </xf>
    <xf numFmtId="167" fontId="16" fillId="0" borderId="0" xfId="0" applyNumberFormat="1" applyFont="1" applyAlignment="1">
      <alignment vertical="top"/>
    </xf>
    <xf numFmtId="169" fontId="20" fillId="8" borderId="0" xfId="0" applyFont="1" applyFill="1" applyBorder="1" applyAlignment="1">
      <alignment horizontal="right" vertical="top"/>
    </xf>
    <xf numFmtId="167" fontId="20" fillId="0" borderId="0" xfId="1" applyNumberFormat="1" applyFont="1" applyAlignment="1">
      <alignment vertical="top"/>
    </xf>
    <xf numFmtId="169" fontId="20" fillId="0" borderId="3" xfId="0" applyFont="1" applyBorder="1" applyAlignment="1">
      <alignment vertical="top"/>
    </xf>
    <xf numFmtId="167" fontId="1" fillId="0" borderId="0" xfId="0" applyNumberFormat="1" applyFont="1" applyFill="1" applyBorder="1">
      <alignment vertical="top"/>
    </xf>
    <xf numFmtId="167" fontId="3" fillId="6" borderId="0" xfId="9" applyNumberFormat="1" applyFont="1" applyFill="1" applyBorder="1">
      <alignment vertical="top"/>
    </xf>
    <xf numFmtId="167" fontId="18" fillId="0" borderId="0" xfId="1" applyNumberFormat="1" applyFont="1" applyFill="1" applyAlignment="1">
      <alignment vertical="top"/>
    </xf>
    <xf numFmtId="167" fontId="19" fillId="0" borderId="0" xfId="1" applyNumberFormat="1" applyFont="1" applyFill="1" applyAlignment="1">
      <alignment vertical="top"/>
    </xf>
    <xf numFmtId="167" fontId="20" fillId="0" borderId="0" xfId="1" applyNumberFormat="1" applyFont="1" applyFill="1" applyAlignment="1">
      <alignment horizontal="right" vertical="top"/>
    </xf>
    <xf numFmtId="167" fontId="20" fillId="5" borderId="5" xfId="1" applyNumberFormat="1" applyFont="1" applyFill="1" applyBorder="1" applyAlignment="1">
      <alignment vertical="top"/>
    </xf>
    <xf numFmtId="172" fontId="20" fillId="0" borderId="0" xfId="9" applyFont="1" applyAlignment="1">
      <alignment horizontal="center" vertical="top"/>
    </xf>
    <xf numFmtId="167" fontId="20" fillId="5" borderId="0" xfId="1" applyNumberFormat="1" applyFont="1" applyFill="1" applyAlignment="1">
      <alignment vertical="top"/>
    </xf>
    <xf numFmtId="169" fontId="25" fillId="0" borderId="0" xfId="0" applyFont="1" applyFill="1" applyBorder="1">
      <alignment vertical="top"/>
    </xf>
    <xf numFmtId="169" fontId="26" fillId="0" borderId="0" xfId="0" applyFont="1" applyFill="1" applyBorder="1">
      <alignment vertical="top"/>
    </xf>
    <xf numFmtId="169" fontId="25" fillId="0" borderId="0" xfId="0" applyFont="1">
      <alignment vertical="top"/>
    </xf>
    <xf numFmtId="167" fontId="16" fillId="0" borderId="0" xfId="4" applyNumberFormat="1" applyFont="1" applyFill="1">
      <alignment vertical="top"/>
    </xf>
    <xf numFmtId="168" fontId="5" fillId="0" borderId="0" xfId="1" applyNumberFormat="1" applyFont="1" applyFill="1" applyAlignment="1">
      <alignment vertical="top"/>
    </xf>
    <xf numFmtId="168" fontId="4" fillId="0" borderId="0" xfId="1" applyNumberFormat="1" applyFont="1" applyFill="1" applyAlignment="1">
      <alignment vertical="top"/>
    </xf>
    <xf numFmtId="168" fontId="1" fillId="0" borderId="0" xfId="1" applyNumberFormat="1" applyFont="1" applyFill="1" applyAlignment="1">
      <alignment horizontal="right" vertical="top"/>
    </xf>
    <xf numFmtId="168" fontId="1" fillId="0" borderId="0" xfId="1" applyNumberFormat="1" applyFont="1" applyAlignment="1">
      <alignment vertical="top"/>
    </xf>
    <xf numFmtId="168" fontId="0" fillId="0" borderId="0" xfId="1" applyNumberFormat="1" applyFont="1" applyAlignment="1">
      <alignment vertical="top"/>
    </xf>
    <xf numFmtId="168" fontId="1" fillId="0" borderId="5" xfId="0" applyNumberFormat="1" applyFont="1" applyFill="1" applyBorder="1">
      <alignment vertical="top"/>
    </xf>
    <xf numFmtId="168" fontId="30" fillId="5" borderId="0" xfId="0" applyNumberFormat="1" applyFont="1" applyFill="1">
      <alignment vertical="top"/>
    </xf>
    <xf numFmtId="168" fontId="0" fillId="6" borderId="5" xfId="1" applyNumberFormat="1" applyFont="1" applyFill="1" applyBorder="1" applyAlignment="1">
      <alignment vertical="top"/>
    </xf>
    <xf numFmtId="168" fontId="3" fillId="5" borderId="0" xfId="0" applyNumberFormat="1" applyFont="1" applyFill="1">
      <alignment vertical="top"/>
    </xf>
    <xf numFmtId="168" fontId="3" fillId="6" borderId="5" xfId="9" applyNumberFormat="1" applyFont="1" applyFill="1" applyBorder="1">
      <alignment vertical="top"/>
    </xf>
    <xf numFmtId="168" fontId="16" fillId="0" borderId="0" xfId="1" applyNumberFormat="1" applyFont="1" applyFill="1" applyBorder="1" applyAlignment="1">
      <alignment vertical="top"/>
    </xf>
  </cellXfs>
  <cellStyles count="11">
    <cellStyle name="Comma" xfId="1" builtinId="3"/>
    <cellStyle name="Comma [0]" xfId="6" builtinId="6" hidden="1"/>
    <cellStyle name="Currency" xfId="7" builtinId="4" hidden="1"/>
    <cellStyle name="Currency [0]" xfId="8" builtinId="7" hidden="1"/>
    <cellStyle name="DateLong" xfId="2" xr:uid="{00000000-0005-0000-0000-000004000000}"/>
    <cellStyle name="DateShort" xfId="3" xr:uid="{00000000-0005-0000-0000-000005000000}"/>
    <cellStyle name="Factor" xfId="4" xr:uid="{00000000-0005-0000-0000-000006000000}"/>
    <cellStyle name="Normal" xfId="0" builtinId="0" customBuiltin="1"/>
    <cellStyle name="Normal 2" xfId="10" xr:uid="{00000000-0005-0000-0000-000008000000}"/>
    <cellStyle name="Percent" xfId="5" builtinId="5" customBuiltin="1"/>
    <cellStyle name="Year" xfId="9" xr:uid="{00000000-0005-0000-0000-00000A000000}"/>
  </cellStyles>
  <dxfs count="245"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C000"/>
      </font>
      <fill>
        <patternFill>
          <bgColor rgb="FFFFC0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ont>
        <color rgb="FFFFC000"/>
      </font>
      <fill>
        <patternFill>
          <bgColor rgb="FFFFC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C000"/>
      </font>
      <fill>
        <patternFill>
          <bgColor rgb="FFFFC0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EAEAEA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EAEAEA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99"/>
      <color rgb="FFE9F5DB"/>
      <color rgb="FFDDF0C8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1593850</xdr:colOff>
          <xdr:row>7</xdr:row>
          <xdr:rowOff>50800</xdr:rowOff>
        </xdr:from>
        <xdr:to>
          <xdr:col>4</xdr:col>
          <xdr:colOff>2552700</xdr:colOff>
          <xdr:row>8</xdr:row>
          <xdr:rowOff>88900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Solve CFADS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43"/>
    <outlinePr summaryBelow="0" summaryRight="0"/>
  </sheetPr>
  <dimension ref="A1:AJ126"/>
  <sheetViews>
    <sheetView showGridLines="0" tabSelected="1" defaultGridColor="0" colorId="22" workbookViewId="0">
      <selection activeCell="E3" sqref="E3"/>
    </sheetView>
  </sheetViews>
  <sheetFormatPr defaultColWidth="0" defaultRowHeight="13" x14ac:dyDescent="0.25"/>
  <cols>
    <col min="1" max="2" width="1.36328125" style="1" customWidth="1"/>
    <col min="3" max="3" width="1.36328125" style="19" customWidth="1"/>
    <col min="4" max="4" width="1.36328125" style="20" customWidth="1"/>
    <col min="5" max="5" width="40.6328125" style="12" customWidth="1"/>
    <col min="6" max="6" width="12.6328125" style="12" customWidth="1"/>
    <col min="7" max="7" width="11.6328125" style="12" customWidth="1"/>
    <col min="8" max="8" width="22.6328125" style="12" customWidth="1"/>
    <col min="9" max="9" width="5" style="497" customWidth="1"/>
    <col min="10" max="10" width="0.453125" style="206" customWidth="1"/>
    <col min="11" max="13" width="12.6328125" style="12" customWidth="1"/>
    <col min="14" max="14" width="0.453125" style="206" customWidth="1"/>
    <col min="15" max="18" width="12.6328125" style="12" customWidth="1"/>
    <col min="19" max="19" width="0.453125" style="206" customWidth="1"/>
    <col min="20" max="21" width="12.6328125" style="12" hidden="1" customWidth="1"/>
    <col min="22" max="33" width="9" style="12" hidden="1" customWidth="1"/>
    <col min="34" max="36" width="0" style="12" hidden="1" customWidth="1"/>
    <col min="37" max="16384" width="9" style="12" hidden="1"/>
  </cols>
  <sheetData>
    <row r="1" spans="1:19" ht="25" x14ac:dyDescent="0.25">
      <c r="A1" s="24" t="str">
        <f ca="1" xml:space="preserve"> RIGHT(CELL("filename", A1), LEN(CELL("filename", A1)) - SEARCH("]", CELL("filename", A1))) &amp; " - " &amp; $F$3</f>
        <v>InpC - Scenario 1</v>
      </c>
      <c r="K1" s="43"/>
      <c r="L1" s="43"/>
      <c r="M1" s="43"/>
      <c r="O1" s="43"/>
      <c r="P1" s="43"/>
      <c r="Q1" s="43"/>
      <c r="R1" s="43"/>
    </row>
    <row r="2" spans="1:19" s="355" customFormat="1" ht="39.75" customHeight="1" x14ac:dyDescent="0.25">
      <c r="A2" s="352"/>
      <c r="B2" s="352"/>
      <c r="C2" s="353"/>
      <c r="D2" s="354"/>
      <c r="I2" s="498"/>
      <c r="J2" s="356"/>
      <c r="K2" s="220" t="str">
        <f t="shared" ref="K2:R2" si="0" xml:space="preserve"> IF(K4 = $F4, "q", "")</f>
        <v/>
      </c>
      <c r="L2" s="220" t="str">
        <f t="shared" si="0"/>
        <v/>
      </c>
      <c r="M2" s="220" t="str">
        <f t="shared" si="0"/>
        <v/>
      </c>
      <c r="N2" s="356"/>
      <c r="O2" s="220" t="str">
        <f t="shared" si="0"/>
        <v>q</v>
      </c>
      <c r="P2" s="220" t="str">
        <f t="shared" si="0"/>
        <v/>
      </c>
      <c r="Q2" s="220" t="str">
        <f t="shared" si="0"/>
        <v/>
      </c>
      <c r="R2" s="220" t="str">
        <f t="shared" si="0"/>
        <v/>
      </c>
      <c r="S2" s="356"/>
    </row>
    <row r="3" spans="1:19" s="22" customFormat="1" ht="30.75" customHeight="1" x14ac:dyDescent="0.25">
      <c r="A3" s="23"/>
      <c r="B3" s="23"/>
      <c r="C3" s="282"/>
      <c r="D3" s="283"/>
      <c r="F3" s="330" t="str">
        <f>INDEX(J3:S3,MATCH(F4,J4:S4))</f>
        <v>Scenario 1</v>
      </c>
      <c r="G3" s="5"/>
      <c r="I3" s="499"/>
      <c r="J3" s="284"/>
      <c r="K3" s="285" t="s">
        <v>83</v>
      </c>
      <c r="L3" s="285" t="s">
        <v>151</v>
      </c>
      <c r="M3" s="285" t="s">
        <v>152</v>
      </c>
      <c r="N3" s="284"/>
      <c r="O3" s="285" t="s">
        <v>153</v>
      </c>
      <c r="P3" s="285" t="s">
        <v>154</v>
      </c>
      <c r="Q3" s="285" t="s">
        <v>155</v>
      </c>
      <c r="R3" s="285" t="s">
        <v>156</v>
      </c>
      <c r="S3" s="284"/>
    </row>
    <row r="4" spans="1:19" s="17" customFormat="1" ht="13.25" customHeight="1" x14ac:dyDescent="0.25">
      <c r="A4" s="1"/>
      <c r="B4" s="1"/>
      <c r="C4" s="19"/>
      <c r="D4" s="20"/>
      <c r="E4" s="17" t="s">
        <v>82</v>
      </c>
      <c r="F4" s="331">
        <v>4</v>
      </c>
      <c r="I4" s="500">
        <f xml:space="preserve"> MATCH(F4, $J$4:$S$4)</f>
        <v>6</v>
      </c>
      <c r="J4" s="207"/>
      <c r="K4" s="409">
        <v>1</v>
      </c>
      <c r="L4" s="409">
        <v>2</v>
      </c>
      <c r="M4" s="409">
        <v>3</v>
      </c>
      <c r="N4" s="207"/>
      <c r="O4" s="213">
        <v>4</v>
      </c>
      <c r="P4" s="213">
        <v>5</v>
      </c>
      <c r="Q4" s="213">
        <v>6</v>
      </c>
      <c r="R4" s="213">
        <v>7</v>
      </c>
      <c r="S4" s="207"/>
    </row>
    <row r="5" spans="1:19" s="2" customFormat="1" x14ac:dyDescent="0.25">
      <c r="A5" s="1"/>
      <c r="B5" s="1"/>
      <c r="C5" s="19"/>
      <c r="D5" s="20"/>
      <c r="E5" s="2" t="s">
        <v>103</v>
      </c>
      <c r="F5" s="219">
        <v>1</v>
      </c>
      <c r="I5" s="500">
        <f xml:space="preserve"> MATCH(F5, $J$4:$S$4)</f>
        <v>2</v>
      </c>
      <c r="J5" s="208"/>
      <c r="N5" s="208"/>
      <c r="S5" s="208"/>
    </row>
    <row r="6" spans="1:19" s="2" customFormat="1" x14ac:dyDescent="0.25">
      <c r="A6" s="1"/>
      <c r="B6" s="1"/>
      <c r="C6" s="19"/>
      <c r="D6" s="20"/>
      <c r="E6" s="2" t="s">
        <v>84</v>
      </c>
      <c r="F6" s="338">
        <f>INDEX(J6:S6,MATCH(F4,J4:S4,0))</f>
        <v>1</v>
      </c>
      <c r="G6" s="12"/>
      <c r="I6" s="500">
        <f xml:space="preserve"> MATCH(F6, $J$4:$S$4)</f>
        <v>2</v>
      </c>
      <c r="J6" s="208"/>
      <c r="K6" s="218">
        <v>1</v>
      </c>
      <c r="L6" s="218">
        <v>2</v>
      </c>
      <c r="M6" s="218">
        <v>3</v>
      </c>
      <c r="N6" s="208"/>
      <c r="O6" s="218">
        <v>1</v>
      </c>
      <c r="P6" s="218">
        <v>1</v>
      </c>
      <c r="Q6" s="218">
        <v>2</v>
      </c>
      <c r="R6" s="218">
        <v>2</v>
      </c>
      <c r="S6" s="208"/>
    </row>
    <row r="7" spans="1:19" s="2" customFormat="1" x14ac:dyDescent="0.25">
      <c r="A7" s="1"/>
      <c r="B7" s="1"/>
      <c r="C7" s="19"/>
      <c r="D7" s="20"/>
      <c r="E7" s="2" t="s">
        <v>104</v>
      </c>
      <c r="F7" s="351">
        <f xml:space="preserve"> COUNTIF(I10:I103, "tu")</f>
        <v>0</v>
      </c>
      <c r="G7" s="12"/>
      <c r="I7" s="501"/>
      <c r="J7" s="208"/>
      <c r="K7" s="410" t="str">
        <f xml:space="preserve"> IF(K6 = $F$6, "Base case", "")</f>
        <v>Base case</v>
      </c>
      <c r="L7" s="410" t="str">
        <f xml:space="preserve"> IF(L6 = $F$6, "Base case", "")</f>
        <v/>
      </c>
      <c r="M7" s="410" t="str">
        <f xml:space="preserve"> IF(M6 = $F$6, "Base case", "")</f>
        <v/>
      </c>
      <c r="N7" s="208"/>
      <c r="S7" s="208"/>
    </row>
    <row r="8" spans="1:19" s="2" customFormat="1" x14ac:dyDescent="0.25">
      <c r="A8" s="1"/>
      <c r="B8" s="1"/>
      <c r="C8" s="19"/>
      <c r="D8" s="20"/>
      <c r="F8" s="346"/>
      <c r="G8" s="12"/>
      <c r="I8" s="501"/>
      <c r="J8" s="208"/>
      <c r="K8" s="329"/>
      <c r="L8" s="329"/>
      <c r="M8" s="329"/>
      <c r="N8" s="208"/>
      <c r="S8" s="208"/>
    </row>
    <row r="9" spans="1:19" s="4" customFormat="1" x14ac:dyDescent="0.25">
      <c r="A9" s="15"/>
      <c r="B9" s="15"/>
      <c r="C9" s="21"/>
      <c r="D9" s="60"/>
      <c r="E9" s="325"/>
      <c r="F9" s="326" t="s">
        <v>19</v>
      </c>
      <c r="G9" s="327" t="s">
        <v>17</v>
      </c>
      <c r="H9" s="3" t="s">
        <v>102</v>
      </c>
      <c r="I9" s="502"/>
      <c r="J9" s="328"/>
      <c r="N9" s="328"/>
      <c r="S9" s="328"/>
    </row>
    <row r="11" spans="1:19" x14ac:dyDescent="0.25">
      <c r="A11" s="1" t="s">
        <v>4</v>
      </c>
    </row>
    <row r="13" spans="1:19" s="235" customFormat="1" x14ac:dyDescent="0.25">
      <c r="A13" s="105"/>
      <c r="B13" s="105"/>
      <c r="C13" s="106"/>
      <c r="D13" s="26"/>
      <c r="E13" s="235" t="s">
        <v>119</v>
      </c>
      <c r="F13" s="221">
        <f xml:space="preserve"> IF( INDEX(J13:S13, $I$4) = "", INDEX(J13:R13, $I$6), INDEX(J13:S13, $I$4))</f>
        <v>44013</v>
      </c>
      <c r="G13" s="235" t="s">
        <v>6</v>
      </c>
      <c r="I13" s="503" t="str">
        <f t="array" ref="I13" xml:space="preserve"> IF( INDEX(J13:S13, I$5) = "", IF( INDEX(J13:S13, I$6) = F13, "vw", "tu"), IF(INDEX(J13:S13, I$5) = F13, "vw", "tu"))</f>
        <v>vw</v>
      </c>
      <c r="J13" s="332"/>
      <c r="K13" s="214">
        <v>44013</v>
      </c>
      <c r="L13" s="214">
        <v>44013</v>
      </c>
      <c r="M13" s="214">
        <v>44013</v>
      </c>
      <c r="N13" s="236"/>
      <c r="O13" s="214"/>
      <c r="P13" s="214"/>
      <c r="Q13" s="214"/>
      <c r="R13" s="214"/>
      <c r="S13" s="236"/>
    </row>
    <row r="14" spans="1:19" s="251" customFormat="1" x14ac:dyDescent="0.25">
      <c r="A14" s="269"/>
      <c r="B14" s="269"/>
      <c r="C14" s="270"/>
      <c r="D14" s="271"/>
      <c r="E14" s="114" t="s">
        <v>89</v>
      </c>
      <c r="F14" s="221">
        <f xml:space="preserve"> IF( INDEX(J14:S14, $I$4) = "", INDEX(J14:R14, $I$6), INDEX(J14:S14, $I$4))</f>
        <v>43921</v>
      </c>
      <c r="G14" s="114" t="s">
        <v>6</v>
      </c>
      <c r="H14" s="114"/>
      <c r="I14" s="503" t="str">
        <f t="array" ref="I14" xml:space="preserve"> IF( INDEX(J14:S14, I$5) = "", IF( INDEX(J14:S14, I$6) = F14, "vw", "tu"), IF(INDEX(J14:S14, I$5) = F14, "vw", "tu"))</f>
        <v>vw</v>
      </c>
      <c r="J14" s="333"/>
      <c r="K14" s="272">
        <v>43921</v>
      </c>
      <c r="L14" s="272">
        <v>43921</v>
      </c>
      <c r="M14" s="272">
        <v>43921</v>
      </c>
      <c r="N14" s="273"/>
      <c r="O14" s="214"/>
      <c r="P14" s="214"/>
      <c r="Q14" s="214"/>
      <c r="R14" s="214"/>
      <c r="S14" s="273"/>
    </row>
    <row r="15" spans="1:19" s="126" customFormat="1" x14ac:dyDescent="0.25">
      <c r="A15" s="193"/>
      <c r="B15" s="193"/>
      <c r="C15" s="194"/>
      <c r="D15" s="195"/>
      <c r="E15" s="247" t="s">
        <v>90</v>
      </c>
      <c r="F15" s="237">
        <f xml:space="preserve"> IF( INDEX(J15:S15, $I$4) = "", INDEX(J15:R15, $I$6), INDEX(J15:S15, $I$4))</f>
        <v>2</v>
      </c>
      <c r="G15" s="247" t="s">
        <v>88</v>
      </c>
      <c r="H15" s="247"/>
      <c r="I15" s="503" t="str">
        <f t="array" ref="I15" xml:space="preserve"> IF( INDEX(J15:S15, I$5) = "", IF( INDEX(J15:S15, I$6) = F15, "vw", "tu"), IF(INDEX(J15:S15, I$5) = F15, "vw", "tu"))</f>
        <v>vw</v>
      </c>
      <c r="J15" s="334"/>
      <c r="K15" s="223">
        <v>2</v>
      </c>
      <c r="L15" s="223">
        <v>2</v>
      </c>
      <c r="M15" s="223">
        <v>2</v>
      </c>
      <c r="N15" s="234"/>
      <c r="O15" s="223"/>
      <c r="P15" s="223"/>
      <c r="Q15" s="223"/>
      <c r="R15" s="223"/>
      <c r="S15" s="234"/>
    </row>
    <row r="16" spans="1:19" s="36" customFormat="1" x14ac:dyDescent="0.25">
      <c r="A16" s="37"/>
      <c r="B16" s="37"/>
      <c r="C16" s="34"/>
      <c r="D16" s="35"/>
      <c r="E16" s="233" t="s">
        <v>12</v>
      </c>
      <c r="F16" s="237">
        <f xml:space="preserve"> IF( INDEX(J16:S16, $I$4) = "", INDEX(J16:R16, $I$6), INDEX(J16:S16, $I$4))</f>
        <v>12</v>
      </c>
      <c r="G16" s="233" t="s">
        <v>13</v>
      </c>
      <c r="I16" s="503" t="str">
        <f t="array" ref="I16" xml:space="preserve"> IF( INDEX(J16:S16, I$5) = "", IF( INDEX(J16:S16, I$6) = F16, "vw", "tu"), IF(INDEX(J16:S16, I$5) = F16, "vw", "tu"))</f>
        <v>vw</v>
      </c>
      <c r="J16" s="334"/>
      <c r="K16" s="223">
        <v>12</v>
      </c>
      <c r="L16" s="223">
        <v>12</v>
      </c>
      <c r="M16" s="223">
        <v>12</v>
      </c>
      <c r="N16" s="211"/>
      <c r="O16" s="223"/>
      <c r="P16" s="223"/>
      <c r="Q16" s="223"/>
      <c r="R16" s="223"/>
      <c r="S16" s="211"/>
    </row>
    <row r="17" spans="1:19" s="36" customFormat="1" x14ac:dyDescent="0.25">
      <c r="A17" s="37"/>
      <c r="B17" s="37"/>
      <c r="C17" s="34"/>
      <c r="D17" s="35"/>
      <c r="E17" s="233" t="s">
        <v>87</v>
      </c>
      <c r="F17" s="237">
        <f xml:space="preserve"> IF( INDEX(J17:S17, $I$4) = "", INDEX(J17:R17, $I$6), INDEX(J17:S17, $I$4))</f>
        <v>3</v>
      </c>
      <c r="G17" s="233" t="s">
        <v>10</v>
      </c>
      <c r="I17" s="503" t="str">
        <f t="array" ref="I17" xml:space="preserve"> IF( INDEX(J17:S17, I$5) = "", IF( INDEX(J17:S17, I$6) = F17, "vw", "tu"), IF(INDEX(J17:S17, I$5) = F17, "vw", "tu"))</f>
        <v>vw</v>
      </c>
      <c r="J17" s="334"/>
      <c r="K17" s="223">
        <v>3</v>
      </c>
      <c r="L17" s="223">
        <v>3</v>
      </c>
      <c r="M17" s="223">
        <v>3</v>
      </c>
      <c r="N17" s="211"/>
      <c r="O17" s="223"/>
      <c r="P17" s="223"/>
      <c r="Q17" s="223"/>
      <c r="R17" s="223"/>
      <c r="S17" s="211"/>
    </row>
    <row r="18" spans="1:19" x14ac:dyDescent="0.25">
      <c r="F18" s="9"/>
      <c r="I18" s="504"/>
      <c r="J18" s="335"/>
      <c r="K18" s="9"/>
      <c r="L18" s="9"/>
      <c r="M18" s="9"/>
    </row>
    <row r="19" spans="1:19" s="235" customFormat="1" x14ac:dyDescent="0.25">
      <c r="A19" s="105"/>
      <c r="B19" s="105"/>
      <c r="C19" s="106"/>
      <c r="D19" s="26"/>
      <c r="E19" s="235" t="s">
        <v>122</v>
      </c>
      <c r="F19" s="221">
        <f xml:space="preserve"> IF( INDEX(J19:S19, $I$4) = "", INDEX(J19:R19, $I$6), INDEX(J19:S19, $I$4))</f>
        <v>44286</v>
      </c>
      <c r="G19" s="235" t="s">
        <v>6</v>
      </c>
      <c r="I19" s="503" t="str">
        <f t="array" ref="I19" xml:space="preserve"> IF( INDEX(J19:S19, I$5) = "", IF( INDEX(J19:S19, I$6) = F19, "vw", "tu"), IF(INDEX(J19:S19, I$5) = F19, "vw", "tu"))</f>
        <v>vw</v>
      </c>
      <c r="J19" s="332"/>
      <c r="K19" s="272">
        <v>44286</v>
      </c>
      <c r="L19" s="272">
        <v>44286</v>
      </c>
      <c r="M19" s="272">
        <v>44286</v>
      </c>
      <c r="N19" s="236"/>
      <c r="O19" s="214"/>
      <c r="P19" s="214"/>
      <c r="Q19" s="214"/>
      <c r="R19" s="214"/>
      <c r="S19" s="236"/>
    </row>
    <row r="20" spans="1:19" s="126" customFormat="1" x14ac:dyDescent="0.25">
      <c r="A20" s="193"/>
      <c r="B20" s="193"/>
      <c r="C20" s="194"/>
      <c r="D20" s="195"/>
      <c r="E20" s="196"/>
      <c r="F20"/>
      <c r="G20" s="196"/>
      <c r="I20" s="504"/>
      <c r="J20" s="337"/>
      <c r="N20" s="209"/>
      <c r="S20" s="209"/>
    </row>
    <row r="21" spans="1:19" s="233" customFormat="1" x14ac:dyDescent="0.25">
      <c r="A21" s="37"/>
      <c r="B21" s="37"/>
      <c r="C21" s="34"/>
      <c r="D21" s="35"/>
      <c r="E21" s="35" t="s">
        <v>197</v>
      </c>
      <c r="F21" s="222">
        <f xml:space="preserve"> IF( INDEX(J21:S21, $I$4) = "", INDEX(J21:R21, $I$6), INDEX(J21:S21, $I$4))</f>
        <v>30</v>
      </c>
      <c r="G21" s="35" t="s">
        <v>29</v>
      </c>
      <c r="I21" s="503" t="str">
        <f t="array" ref="I21" xml:space="preserve"> IF( INDEX(J21:S21, I$5) = "", IF( INDEX(J21:S21, I$6) = F21, "vw", "tu"), IF(INDEX(J21:S21, I$5) = F21, "vw", "tu"))</f>
        <v>vw</v>
      </c>
      <c r="J21" s="334"/>
      <c r="K21" s="215">
        <v>30</v>
      </c>
      <c r="L21" s="215">
        <v>20</v>
      </c>
      <c r="M21" s="215">
        <v>25</v>
      </c>
      <c r="N21" s="234"/>
      <c r="O21" s="223"/>
      <c r="P21" s="223"/>
      <c r="Q21" s="223"/>
      <c r="R21" s="223"/>
      <c r="S21" s="234"/>
    </row>
    <row r="22" spans="1:19" s="115" customFormat="1" x14ac:dyDescent="0.25">
      <c r="A22" s="224"/>
      <c r="B22" s="224"/>
      <c r="C22" s="225"/>
      <c r="D22" s="226"/>
      <c r="E22" s="227" t="s">
        <v>109</v>
      </c>
      <c r="F22" s="228">
        <f xml:space="preserve"> IF( INDEX(J22:S22, $I$4) = "", INDEX(J22:R22, $I$6), INDEX(J22:S22, $I$4))</f>
        <v>0</v>
      </c>
      <c r="G22" s="227" t="s">
        <v>80</v>
      </c>
      <c r="I22" s="503" t="str">
        <f t="array" ref="I22" xml:space="preserve"> IF( INDEX(J22:S22, I$5) = "", IF( INDEX(J22:S22, I$6) = F22, "vw", "tu"), IF(INDEX(J22:S22, I$5) = F22, "vw", "tu"))</f>
        <v>vw</v>
      </c>
      <c r="J22" s="336"/>
      <c r="K22" s="230">
        <v>0</v>
      </c>
      <c r="L22" s="230">
        <v>0</v>
      </c>
      <c r="M22" s="230">
        <v>0</v>
      </c>
      <c r="N22" s="229"/>
      <c r="O22" s="231"/>
      <c r="P22" s="231"/>
      <c r="Q22" s="231"/>
      <c r="R22" s="231"/>
      <c r="S22" s="229"/>
    </row>
    <row r="23" spans="1:19" s="524" customFormat="1" x14ac:dyDescent="0.25">
      <c r="A23" s="520"/>
      <c r="B23" s="520"/>
      <c r="C23" s="521"/>
      <c r="D23" s="522"/>
      <c r="E23" s="522" t="s">
        <v>85</v>
      </c>
      <c r="F23" s="523">
        <f xml:space="preserve"> IF( INDEX(J23:S23, $I$4) = "", INDEX(J23:R23, $I$6), INDEX(J23:S23, $I$4))</f>
        <v>0</v>
      </c>
      <c r="G23" s="522" t="s">
        <v>29</v>
      </c>
      <c r="I23" s="503" t="str">
        <f t="array" ref="I23" xml:space="preserve"> IF( INDEX(J23:S23, I$5) = "", IF( INDEX(J23:S23, I$6) = F23, "vw", "tu"), IF(INDEX(J23:S23, I$5) = F23, "vw", "tu"))</f>
        <v>vw</v>
      </c>
      <c r="J23" s="432"/>
      <c r="K23" s="525">
        <v>0</v>
      </c>
      <c r="L23" s="525">
        <v>0</v>
      </c>
      <c r="M23" s="525">
        <v>0</v>
      </c>
      <c r="N23" s="432"/>
      <c r="O23" s="525"/>
      <c r="P23" s="525"/>
      <c r="Q23" s="525"/>
      <c r="R23" s="525"/>
      <c r="S23" s="432"/>
    </row>
    <row r="24" spans="1:19" s="348" customFormat="1" x14ac:dyDescent="0.25">
      <c r="A24" s="224"/>
      <c r="B24" s="224"/>
      <c r="C24" s="225"/>
      <c r="D24" s="226"/>
      <c r="E24" s="226"/>
      <c r="F24" s="347"/>
      <c r="G24" s="226"/>
      <c r="I24" s="505"/>
      <c r="J24" s="336"/>
      <c r="K24" s="347"/>
      <c r="L24" s="347"/>
      <c r="M24" s="347"/>
      <c r="N24" s="232"/>
      <c r="O24" s="349"/>
      <c r="P24" s="349"/>
      <c r="Q24" s="349"/>
      <c r="R24" s="349"/>
      <c r="S24" s="232"/>
    </row>
    <row r="25" spans="1:19" s="348" customFormat="1" x14ac:dyDescent="0.25">
      <c r="A25" s="224"/>
      <c r="B25" s="224"/>
      <c r="C25" s="225"/>
      <c r="D25" s="226"/>
      <c r="E25" s="226"/>
      <c r="F25" s="347"/>
      <c r="G25" s="226"/>
      <c r="I25" s="505"/>
      <c r="J25" s="336"/>
      <c r="K25" s="347"/>
      <c r="L25" s="347"/>
      <c r="M25" s="347"/>
      <c r="N25" s="232"/>
      <c r="O25" s="349"/>
      <c r="P25" s="349"/>
      <c r="Q25" s="349"/>
      <c r="R25" s="349"/>
      <c r="S25" s="232"/>
    </row>
    <row r="26" spans="1:19" x14ac:dyDescent="0.25">
      <c r="A26" s="1" t="s">
        <v>133</v>
      </c>
      <c r="I26" s="503"/>
    </row>
    <row r="27" spans="1:19" x14ac:dyDescent="0.25">
      <c r="B27" s="1" t="s">
        <v>171</v>
      </c>
      <c r="I27" s="503"/>
    </row>
    <row r="28" spans="1:19" s="367" customFormat="1" x14ac:dyDescent="0.25">
      <c r="A28" s="364"/>
      <c r="B28" s="364"/>
      <c r="C28" s="365"/>
      <c r="D28" s="366"/>
      <c r="E28" s="396" t="s">
        <v>165</v>
      </c>
      <c r="F28" s="397">
        <f xml:space="preserve"> IF( INDEX(J28:S28, $I$4) = "", INDEX(J28:R28, $I$6), INDEX(J28:S28, $I$4))</f>
        <v>0.33</v>
      </c>
      <c r="G28" s="396" t="s">
        <v>141</v>
      </c>
      <c r="H28" s="396"/>
      <c r="I28" s="503" t="str">
        <f t="array" ref="I28" xml:space="preserve"> IF( INDEX(J28:S28, I$5) = "", IF( INDEX(J28:S28, I$6) = F28, "vw", "tu"), IF(INDEX(J28:S28, I$5) = F28, "vw", "tu"))</f>
        <v>vw</v>
      </c>
      <c r="J28" s="398"/>
      <c r="K28" s="399">
        <v>0.33</v>
      </c>
      <c r="L28" s="399">
        <v>0.33</v>
      </c>
      <c r="M28" s="399">
        <v>0.33</v>
      </c>
      <c r="N28" s="400"/>
      <c r="O28" s="401"/>
      <c r="P28" s="401"/>
      <c r="Q28" s="401"/>
      <c r="R28" s="401"/>
      <c r="S28" s="400"/>
    </row>
    <row r="29" spans="1:19" x14ac:dyDescent="0.25">
      <c r="E29" s="396" t="s">
        <v>166</v>
      </c>
      <c r="F29" s="397">
        <f xml:space="preserve"> IF( INDEX(J29:S29, $I$4) = "", INDEX(J29:R29, $I$6), INDEX(J29:S29, $I$4))</f>
        <v>0.36</v>
      </c>
      <c r="G29" s="396" t="s">
        <v>141</v>
      </c>
      <c r="H29" s="396"/>
      <c r="I29" s="503" t="str">
        <f t="array" ref="I29" xml:space="preserve"> IF( INDEX(J29:S29, I$5) = "", IF( INDEX(J29:S29, I$6) = F29, "vw", "tu"), IF(INDEX(J29:S29, I$5) = F29, "vw", "tu"))</f>
        <v>vw</v>
      </c>
      <c r="J29" s="398"/>
      <c r="K29" s="399">
        <v>0.36</v>
      </c>
      <c r="L29" s="399">
        <v>0.36</v>
      </c>
      <c r="M29" s="399">
        <v>0.36</v>
      </c>
      <c r="N29" s="400"/>
      <c r="O29" s="401"/>
      <c r="P29" s="401"/>
      <c r="Q29" s="401"/>
      <c r="R29" s="401"/>
      <c r="S29" s="400"/>
    </row>
    <row r="30" spans="1:19" x14ac:dyDescent="0.25">
      <c r="E30" s="396" t="s">
        <v>167</v>
      </c>
      <c r="F30" s="397">
        <f xml:space="preserve"> IF( INDEX(J30:S30, $I$4) = "", INDEX(J30:R30, $I$6), INDEX(J30:S30, $I$4))</f>
        <v>0.15499999999999992</v>
      </c>
      <c r="G30" s="396" t="s">
        <v>141</v>
      </c>
      <c r="H30" s="396"/>
      <c r="I30" s="503" t="str">
        <f t="array" ref="I30" xml:space="preserve"> IF( INDEX(J30:S30, I$5) = "", IF( INDEX(J30:S30, I$6) = F30, "vw", "tu"), IF(INDEX(J30:S30, I$5) = F30, "vw", "tu"))</f>
        <v>vw</v>
      </c>
      <c r="J30" s="398"/>
      <c r="K30" s="399">
        <v>0.15499999999999992</v>
      </c>
      <c r="L30" s="399">
        <v>0.15499999999999992</v>
      </c>
      <c r="M30" s="399">
        <v>0.15499999999999992</v>
      </c>
      <c r="N30" s="400"/>
      <c r="O30" s="401"/>
      <c r="P30" s="401"/>
      <c r="Q30" s="401"/>
      <c r="R30" s="401"/>
      <c r="S30" s="400"/>
    </row>
    <row r="31" spans="1:19" x14ac:dyDescent="0.25">
      <c r="E31" s="396" t="s">
        <v>168</v>
      </c>
      <c r="F31" s="397">
        <f xml:space="preserve"> IF( INDEX(J31:S31, $I$4) = "", INDEX(J31:R31, $I$6), INDEX(J31:S31, $I$4))</f>
        <v>0.155</v>
      </c>
      <c r="G31" s="396" t="s">
        <v>141</v>
      </c>
      <c r="H31" s="396"/>
      <c r="I31" s="503" t="str">
        <f t="array" ref="I31" xml:space="preserve"> IF( INDEX(J31:S31, I$5) = "", IF( INDEX(J31:S31, I$6) = F31, "vw", "tu"), IF(INDEX(J31:S31, I$5) = F31, "vw", "tu"))</f>
        <v>vw</v>
      </c>
      <c r="J31" s="398"/>
      <c r="K31" s="399">
        <v>0.155</v>
      </c>
      <c r="L31" s="399">
        <v>0.155</v>
      </c>
      <c r="M31" s="399">
        <v>0.155</v>
      </c>
      <c r="N31" s="400"/>
      <c r="O31" s="401"/>
      <c r="P31" s="401"/>
      <c r="Q31" s="401"/>
      <c r="R31" s="401"/>
      <c r="S31" s="400"/>
    </row>
    <row r="34" spans="1:19" s="367" customFormat="1" x14ac:dyDescent="0.25">
      <c r="A34" s="364"/>
      <c r="B34" s="364"/>
      <c r="C34" s="365"/>
      <c r="D34" s="366"/>
      <c r="E34" s="367" t="s">
        <v>358</v>
      </c>
      <c r="F34" s="397">
        <f xml:space="preserve"> IF( INDEX(J34:S34, $I$4) = "", INDEX(J34:R34, $I$6), INDEX(J34:S34, $I$4))</f>
        <v>5.0000000000000001E-3</v>
      </c>
      <c r="G34" s="396" t="s">
        <v>124</v>
      </c>
      <c r="H34" s="396">
        <v>0</v>
      </c>
      <c r="I34" s="503" t="str">
        <f t="array" ref="I34" xml:space="preserve"> IF( INDEX(J34:S34, I$5) = "", IF( INDEX(J34:S34, I$6) = F34, "vw", "tu"), IF(INDEX(J34:S34, I$5) = F34, "vw", "tu"))</f>
        <v>vw</v>
      </c>
      <c r="J34" s="398"/>
      <c r="K34" s="399">
        <v>5.0000000000000001E-3</v>
      </c>
      <c r="L34" s="399">
        <v>5.0000000000000001E-3</v>
      </c>
      <c r="M34" s="399">
        <v>5.0000000000000001E-3</v>
      </c>
      <c r="N34" s="400"/>
      <c r="O34" s="401"/>
      <c r="P34" s="401"/>
      <c r="Q34" s="401"/>
      <c r="R34" s="401"/>
      <c r="S34" s="400"/>
    </row>
    <row r="35" spans="1:19" s="126" customFormat="1" x14ac:dyDescent="0.25">
      <c r="A35" s="193"/>
      <c r="B35" s="193"/>
      <c r="C35" s="194"/>
      <c r="D35" s="195"/>
      <c r="E35" s="196" t="s">
        <v>196</v>
      </c>
      <c r="F35" s="402">
        <f xml:space="preserve"> IF( INDEX(J35:S35, $I$4) = "", INDEX(J35:R35, $I$6), INDEX(J35:S35, $I$4))</f>
        <v>250</v>
      </c>
      <c r="G35" s="196" t="s">
        <v>126</v>
      </c>
      <c r="H35" s="196"/>
      <c r="I35" s="503" t="str">
        <f t="array" ref="I35" xml:space="preserve"> IF( INDEX(J35:S35, I$5) = "", IF( INDEX(J35:S35, I$6) = F35, "vw", "tu"), IF(INDEX(J35:S35, I$5) = F35, "vw", "tu"))</f>
        <v>vw</v>
      </c>
      <c r="J35" s="403"/>
      <c r="K35" s="372">
        <v>250</v>
      </c>
      <c r="L35" s="372">
        <v>250</v>
      </c>
      <c r="M35" s="372">
        <v>250</v>
      </c>
      <c r="N35" s="404"/>
      <c r="O35" s="405"/>
      <c r="P35" s="405"/>
      <c r="Q35" s="405"/>
      <c r="R35" s="405"/>
      <c r="S35" s="404"/>
    </row>
    <row r="36" spans="1:19" x14ac:dyDescent="0.25">
      <c r="E36" s="396" t="s">
        <v>127</v>
      </c>
      <c r="F36" s="397">
        <f xml:space="preserve"> IF( INDEX(J36:S36, $I$4) = "", INDEX(J36:R36, $I$6), INDEX(J36:S36, $I$4))</f>
        <v>0.97</v>
      </c>
      <c r="G36" s="396" t="s">
        <v>108</v>
      </c>
      <c r="H36" s="396"/>
      <c r="I36" s="503" t="str">
        <f t="array" ref="I36" xml:space="preserve"> IF( INDEX(J36:S36, I$5) = "", IF( INDEX(J36:S36, I$6) = F36, "vw", "tu"), IF(INDEX(J36:S36, I$5) = F36, "vw", "tu"))</f>
        <v>vw</v>
      </c>
      <c r="J36" s="398"/>
      <c r="K36" s="399">
        <v>0.97</v>
      </c>
      <c r="L36" s="399">
        <v>0.97</v>
      </c>
      <c r="M36" s="399">
        <v>0.97</v>
      </c>
      <c r="N36" s="400"/>
      <c r="O36" s="401"/>
      <c r="P36" s="401"/>
      <c r="Q36" s="401"/>
      <c r="R36" s="401"/>
      <c r="S36" s="400"/>
    </row>
    <row r="37" spans="1:19" s="546" customFormat="1" x14ac:dyDescent="0.25">
      <c r="A37" s="487"/>
      <c r="B37" s="487"/>
      <c r="C37" s="488"/>
      <c r="D37" s="489"/>
      <c r="E37" s="544"/>
      <c r="F37" s="543"/>
      <c r="G37" s="544"/>
      <c r="H37" s="544"/>
      <c r="I37" s="545"/>
      <c r="J37" s="206"/>
      <c r="K37" s="12"/>
      <c r="L37" s="12"/>
      <c r="M37" s="12"/>
      <c r="N37" s="206"/>
      <c r="O37" s="12"/>
      <c r="P37" s="12"/>
      <c r="Q37" s="12"/>
      <c r="R37" s="12"/>
      <c r="S37" s="206"/>
    </row>
    <row r="38" spans="1:19" s="490" customFormat="1" x14ac:dyDescent="0.25">
      <c r="A38" s="487"/>
      <c r="B38" s="487"/>
      <c r="C38" s="488"/>
      <c r="D38" s="489"/>
      <c r="E38" s="491" t="s">
        <v>129</v>
      </c>
      <c r="F38" s="492">
        <f xml:space="preserve"> IF( INDEX(J38:S38, $I$4) = "", INDEX(J38:R38, $I$6), INDEX(J38:S38, $I$4))</f>
        <v>6.5000000000000002E-2</v>
      </c>
      <c r="G38" s="491" t="s">
        <v>128</v>
      </c>
      <c r="H38" s="491"/>
      <c r="I38" s="503" t="str">
        <f t="array" ref="I38" xml:space="preserve"> IF( INDEX(J38:S38, I$5) = "", IF( INDEX(J38:S38, I$6) = F38, "vw", "tu"), IF(INDEX(J38:S38, I$5) = F38, "vw", "tu"))</f>
        <v>vw</v>
      </c>
      <c r="J38" s="493"/>
      <c r="K38" s="494">
        <v>6.5000000000000002E-2</v>
      </c>
      <c r="L38" s="494">
        <v>6.5000000000000002E-2</v>
      </c>
      <c r="M38" s="494">
        <v>6.5000000000000002E-2</v>
      </c>
      <c r="N38" s="495"/>
      <c r="O38" s="496"/>
      <c r="P38" s="496"/>
      <c r="Q38" s="496"/>
      <c r="R38" s="496"/>
      <c r="S38" s="495"/>
    </row>
    <row r="39" spans="1:19" s="490" customFormat="1" x14ac:dyDescent="0.25">
      <c r="A39" s="487"/>
      <c r="B39" s="487"/>
      <c r="C39" s="488"/>
      <c r="D39" s="489"/>
      <c r="E39" s="491"/>
      <c r="F39" s="543"/>
      <c r="G39" s="491"/>
      <c r="H39" s="491"/>
      <c r="I39" s="503"/>
      <c r="J39" s="493"/>
      <c r="K39" s="12"/>
      <c r="L39" s="12"/>
      <c r="M39" s="12"/>
      <c r="N39" s="495"/>
      <c r="O39" s="557"/>
      <c r="P39" s="557"/>
      <c r="Q39" s="557"/>
      <c r="R39" s="557"/>
      <c r="S39" s="495"/>
    </row>
    <row r="40" spans="1:19" s="546" customFormat="1" x14ac:dyDescent="0.25">
      <c r="A40" s="487"/>
      <c r="B40" s="487" t="s">
        <v>172</v>
      </c>
      <c r="C40" s="488"/>
      <c r="D40" s="489"/>
      <c r="E40" s="544"/>
      <c r="F40" s="543"/>
      <c r="G40" s="544"/>
      <c r="H40" s="544"/>
      <c r="I40" s="545"/>
      <c r="J40" s="206"/>
      <c r="K40" s="12"/>
      <c r="L40" s="12"/>
      <c r="M40" s="12"/>
      <c r="N40" s="206"/>
      <c r="O40" s="12"/>
      <c r="P40" s="12"/>
      <c r="Q40" s="12"/>
      <c r="R40" s="12"/>
      <c r="S40" s="206"/>
    </row>
    <row r="41" spans="1:19" s="126" customFormat="1" x14ac:dyDescent="0.25">
      <c r="A41" s="193"/>
      <c r="B41" s="193"/>
      <c r="C41" s="194"/>
      <c r="D41" s="195"/>
      <c r="E41" s="196" t="s">
        <v>170</v>
      </c>
      <c r="F41" s="402">
        <f xml:space="preserve"> IF( INDEX(J41:S41, $I$4) = "", INDEX(J41:R41, $I$6), INDEX(J41:S41, $I$4))</f>
        <v>1500</v>
      </c>
      <c r="G41" s="196" t="str">
        <f xml:space="preserve"> SMU</f>
        <v>$ 000s</v>
      </c>
      <c r="H41" s="196"/>
      <c r="I41" s="503" t="str">
        <f t="array" ref="I41" xml:space="preserve"> IF( INDEX(J41:S41, I$5) = "", IF( INDEX(J41:S41, I$6) = F41, "vw", "tu"), IF(INDEX(J41:S41, I$5) = F41, "vw", "tu"))</f>
        <v>vw</v>
      </c>
      <c r="J41" s="403"/>
      <c r="K41" s="372">
        <v>1500</v>
      </c>
      <c r="L41" s="372">
        <v>1600</v>
      </c>
      <c r="M41" s="372">
        <v>1800</v>
      </c>
      <c r="N41" s="404"/>
      <c r="O41" s="405"/>
      <c r="P41" s="405"/>
      <c r="Q41" s="405"/>
      <c r="R41" s="405"/>
      <c r="S41" s="404"/>
    </row>
    <row r="42" spans="1:19" s="126" customFormat="1" x14ac:dyDescent="0.25">
      <c r="A42" s="193"/>
      <c r="B42" s="193"/>
      <c r="C42" s="194"/>
      <c r="D42" s="195"/>
      <c r="E42" s="196"/>
      <c r="F42" s="402"/>
      <c r="G42" s="196"/>
      <c r="H42" s="196"/>
      <c r="I42" s="503"/>
      <c r="J42" s="403"/>
      <c r="K42" s="372"/>
      <c r="L42" s="372"/>
      <c r="M42" s="372"/>
      <c r="N42" s="404"/>
      <c r="O42" s="405"/>
      <c r="P42" s="405"/>
      <c r="Q42" s="405"/>
      <c r="R42" s="405"/>
      <c r="S42" s="404"/>
    </row>
    <row r="43" spans="1:19" s="126" customFormat="1" x14ac:dyDescent="0.25">
      <c r="A43" s="193"/>
      <c r="B43" s="193" t="s">
        <v>348</v>
      </c>
      <c r="C43" s="194"/>
      <c r="D43" s="195"/>
      <c r="E43" s="196"/>
      <c r="F43" s="402"/>
      <c r="G43" s="196"/>
      <c r="H43" s="196"/>
      <c r="I43" s="503"/>
      <c r="J43" s="403"/>
      <c r="K43" s="372"/>
      <c r="L43" s="372"/>
      <c r="M43" s="372"/>
      <c r="N43" s="404"/>
      <c r="O43" s="405"/>
      <c r="P43" s="405"/>
      <c r="Q43" s="405"/>
      <c r="R43" s="405"/>
      <c r="S43" s="404"/>
    </row>
    <row r="44" spans="1:19" s="653" customFormat="1" x14ac:dyDescent="0.25">
      <c r="A44" s="650"/>
      <c r="B44" s="650"/>
      <c r="C44" s="651"/>
      <c r="D44" s="652"/>
      <c r="E44" s="654" t="s">
        <v>341</v>
      </c>
      <c r="F44" s="655">
        <f xml:space="preserve"> IF( INDEX(J44:S44, $I$4) = "", INDEX(J44:R44, $I$6), INDEX(J44:S44, $I$4))</f>
        <v>170</v>
      </c>
      <c r="G44" s="654" t="s">
        <v>342</v>
      </c>
      <c r="H44" s="654"/>
      <c r="I44" s="503" t="str">
        <f t="array" ref="I44" xml:space="preserve"> IF( INDEX(J44:S44, I$5) = "", IF( INDEX(J44:S44, I$6) = F44, "vw", "tu"), IF(INDEX(J44:S44, I$5) = F44, "vw", "tu"))</f>
        <v>vw</v>
      </c>
      <c r="J44" s="656"/>
      <c r="K44" s="657">
        <v>170</v>
      </c>
      <c r="L44" s="657">
        <v>170</v>
      </c>
      <c r="M44" s="657">
        <v>170</v>
      </c>
      <c r="N44" s="658"/>
      <c r="O44" s="659"/>
      <c r="P44" s="659"/>
      <c r="Q44" s="659"/>
      <c r="R44" s="659"/>
      <c r="S44" s="658"/>
    </row>
    <row r="45" spans="1:19" s="653" customFormat="1" x14ac:dyDescent="0.25">
      <c r="A45" s="650"/>
      <c r="B45" s="650"/>
      <c r="C45" s="651"/>
      <c r="D45" s="652"/>
      <c r="E45" s="654" t="s">
        <v>349</v>
      </c>
      <c r="F45" s="655">
        <f xml:space="preserve"> IF( INDEX(J45:S45, $I$4) = "", INDEX(J45:R45, $I$6), INDEX(J45:S45, $I$4))</f>
        <v>145</v>
      </c>
      <c r="G45" s="654" t="s">
        <v>342</v>
      </c>
      <c r="H45" s="654"/>
      <c r="I45" s="503" t="str">
        <f t="array" ref="I45" xml:space="preserve"> IF( INDEX(J45:S45, I$5) = "", IF( INDEX(J45:S45, I$6) = F45, "vw", "tu"), IF(INDEX(J45:S45, I$5) = F45, "vw", "tu"))</f>
        <v>vw</v>
      </c>
      <c r="J45" s="656"/>
      <c r="K45" s="657">
        <v>145</v>
      </c>
      <c r="L45" s="657">
        <v>145</v>
      </c>
      <c r="M45" s="657">
        <v>145</v>
      </c>
      <c r="N45" s="658"/>
      <c r="O45" s="659"/>
      <c r="P45" s="659"/>
      <c r="Q45" s="659"/>
      <c r="R45" s="659"/>
      <c r="S45" s="658"/>
    </row>
    <row r="46" spans="1:19" s="367" customFormat="1" x14ac:dyDescent="0.25">
      <c r="A46" s="364"/>
      <c r="B46" s="364"/>
      <c r="C46" s="365"/>
      <c r="D46" s="366"/>
      <c r="E46" s="396" t="s">
        <v>343</v>
      </c>
      <c r="F46" s="397">
        <f xml:space="preserve"> IF( INDEX(J46:S46, $I$4) = "", INDEX(J46:R46, $I$6), INDEX(J46:S46, $I$4))</f>
        <v>2.5000000000000001E-2</v>
      </c>
      <c r="G46" s="396" t="s">
        <v>124</v>
      </c>
      <c r="H46" s="396"/>
      <c r="I46" s="503" t="str">
        <f t="array" ref="I46" xml:space="preserve"> IF( INDEX(J46:S46, I$5) = "", IF( INDEX(J46:S46, I$6) = F46, "vw", "tu"), IF(INDEX(J46:S46, I$5) = F46, "vw", "tu"))</f>
        <v>vw</v>
      </c>
      <c r="J46" s="398"/>
      <c r="K46" s="399">
        <v>2.5000000000000001E-2</v>
      </c>
      <c r="L46" s="399">
        <v>2.5000000000000001E-2</v>
      </c>
      <c r="M46" s="399">
        <v>2.5000000000000001E-2</v>
      </c>
      <c r="N46" s="400"/>
      <c r="O46" s="401"/>
      <c r="P46" s="401"/>
      <c r="Q46" s="401"/>
      <c r="R46" s="401"/>
      <c r="S46" s="400"/>
    </row>
    <row r="49" spans="1:19" x14ac:dyDescent="0.25">
      <c r="I49" s="503"/>
    </row>
    <row r="50" spans="1:19" x14ac:dyDescent="0.25">
      <c r="A50" s="1" t="s">
        <v>211</v>
      </c>
      <c r="I50" s="503"/>
    </row>
    <row r="51" spans="1:19" x14ac:dyDescent="0.25">
      <c r="I51" s="503"/>
    </row>
    <row r="52" spans="1:19" x14ac:dyDescent="0.25">
      <c r="B52" s="1" t="s">
        <v>212</v>
      </c>
      <c r="I52" s="503"/>
    </row>
    <row r="53" spans="1:19" s="367" customFormat="1" x14ac:dyDescent="0.25">
      <c r="A53" s="364"/>
      <c r="B53" s="364"/>
      <c r="C53" s="365"/>
      <c r="D53" s="366"/>
      <c r="E53" s="396" t="s">
        <v>202</v>
      </c>
      <c r="F53" s="397">
        <f xml:space="preserve"> IF( INDEX(J53:S53, $I$4) = "", INDEX(J53:R53, $I$6), INDEX(J53:S53, $I$4))</f>
        <v>0.7</v>
      </c>
      <c r="G53" s="396" t="s">
        <v>108</v>
      </c>
      <c r="H53" s="396"/>
      <c r="I53" s="560" t="str">
        <f t="array" ref="I53" xml:space="preserve"> IF( INDEX(J53:S53, I$5) = "", IF( INDEX(J53:S53, I$6) = F53, "vw", "tu"), IF(INDEX(J53:S53, I$5) = F53, "vw", "tu"))</f>
        <v>vw</v>
      </c>
      <c r="J53" s="398"/>
      <c r="K53" s="399">
        <v>0.7</v>
      </c>
      <c r="L53" s="399">
        <v>0.7</v>
      </c>
      <c r="M53" s="399">
        <v>0.7</v>
      </c>
      <c r="N53" s="400"/>
      <c r="O53" s="401"/>
      <c r="P53" s="401"/>
      <c r="Q53" s="401"/>
      <c r="R53" s="401"/>
      <c r="S53" s="400"/>
    </row>
    <row r="55" spans="1:19" s="126" customFormat="1" x14ac:dyDescent="0.25">
      <c r="A55" s="193"/>
      <c r="B55" s="193"/>
      <c r="C55" s="194"/>
      <c r="D55" s="195"/>
      <c r="E55" s="196" t="s">
        <v>219</v>
      </c>
      <c r="F55" s="402">
        <f xml:space="preserve"> IF( INDEX(J55:S55, $I$4) = "", INDEX(J55:R55, $I$6), INDEX(J55:S55, $I$4))</f>
        <v>360</v>
      </c>
      <c r="G55" s="196" t="s">
        <v>217</v>
      </c>
      <c r="H55" s="196"/>
      <c r="I55" s="560" t="str">
        <f t="array" ref="I55" xml:space="preserve"> IF( INDEX(J55:S55, I$5) = "", IF( INDEX(J55:S55, I$6) = F55, "vw", "tu"), IF(INDEX(J55:S55, I$5) = F55, "vw", "tu"))</f>
        <v>vw</v>
      </c>
      <c r="J55" s="403"/>
      <c r="K55" s="372">
        <v>360</v>
      </c>
      <c r="L55" s="372">
        <v>360</v>
      </c>
      <c r="M55" s="372">
        <v>360</v>
      </c>
      <c r="N55" s="404"/>
      <c r="O55" s="405"/>
      <c r="P55" s="405"/>
      <c r="Q55" s="405"/>
      <c r="R55" s="405"/>
      <c r="S55" s="404"/>
    </row>
    <row r="56" spans="1:19" s="367" customFormat="1" x14ac:dyDescent="0.25">
      <c r="A56" s="364"/>
      <c r="B56" s="364"/>
      <c r="C56" s="365"/>
      <c r="D56" s="366"/>
      <c r="E56" s="396" t="s">
        <v>209</v>
      </c>
      <c r="F56" s="397">
        <f xml:space="preserve"> IF( INDEX(J56:S56, $I$4) = "", INDEX(J56:R56, $I$6), INDEX(J56:S56, $I$4))</f>
        <v>2.5000000000000001E-2</v>
      </c>
      <c r="G56" s="396" t="s">
        <v>108</v>
      </c>
      <c r="H56" s="396"/>
      <c r="I56" s="560" t="str">
        <f t="array" ref="I56" xml:space="preserve"> IF( INDEX(J56:S56, I$5) = "", IF( INDEX(J56:S56, I$6) = F56, "vw", "tu"), IF(INDEX(J56:S56, I$5) = F56, "vw", "tu"))</f>
        <v>vw</v>
      </c>
      <c r="J56" s="398"/>
      <c r="K56" s="399">
        <v>2.5000000000000001E-2</v>
      </c>
      <c r="L56" s="399">
        <v>2.5000000000000001E-2</v>
      </c>
      <c r="M56" s="399">
        <v>2.5000000000000001E-2</v>
      </c>
      <c r="N56" s="400"/>
      <c r="O56" s="401"/>
      <c r="P56" s="401"/>
      <c r="Q56" s="401"/>
      <c r="R56" s="401"/>
      <c r="S56" s="400"/>
    </row>
    <row r="57" spans="1:19" x14ac:dyDescent="0.25">
      <c r="E57" s="396" t="s">
        <v>210</v>
      </c>
      <c r="F57" s="397">
        <f xml:space="preserve"> IF( INDEX(J57:S57, $I$4) = "", INDEX(J57:R57, $I$6), INDEX(J57:S57, $I$4))</f>
        <v>3.7999999999999999E-2</v>
      </c>
      <c r="G57" s="396" t="s">
        <v>108</v>
      </c>
      <c r="H57" s="396"/>
      <c r="I57" s="560" t="str">
        <f t="array" ref="I57" xml:space="preserve"> IF( INDEX(J57:S57, I$5) = "", IF( INDEX(J57:S57, I$6) = F57, "vw", "tu"), IF(INDEX(J57:S57, I$5) = F57, "vw", "tu"))</f>
        <v>vw</v>
      </c>
      <c r="J57" s="398"/>
      <c r="K57" s="399">
        <v>3.7999999999999999E-2</v>
      </c>
      <c r="L57" s="399">
        <v>3.7999999999999999E-2</v>
      </c>
      <c r="M57" s="399">
        <v>3.7999999999999999E-2</v>
      </c>
      <c r="N57" s="400"/>
      <c r="O57" s="401"/>
      <c r="P57" s="401"/>
      <c r="Q57" s="401"/>
      <c r="R57" s="401"/>
      <c r="S57" s="400"/>
    </row>
    <row r="58" spans="1:19" s="254" customFormat="1" x14ac:dyDescent="0.25">
      <c r="A58" s="562"/>
      <c r="B58" s="562"/>
      <c r="C58" s="563"/>
      <c r="D58" s="255"/>
      <c r="E58" s="255" t="s">
        <v>214</v>
      </c>
      <c r="F58" s="564">
        <f xml:space="preserve"> IF( INDEX(J58:S58, $I$4) = "", INDEX(J58:R58, $I$6), INDEX(J58:S58, $I$4))</f>
        <v>10</v>
      </c>
      <c r="G58" s="255" t="s">
        <v>29</v>
      </c>
      <c r="I58" s="560" t="str">
        <f t="array" ref="I58" xml:space="preserve"> IF( INDEX(J58:S58, I$5) = "", IF( INDEX(J58:S58, I$6) = F58, "vw", "tu"), IF(INDEX(J58:S58, I$5) = F58, "vw", "tu"))</f>
        <v>vw</v>
      </c>
      <c r="J58" s="430"/>
      <c r="K58" s="565">
        <v>10</v>
      </c>
      <c r="L58" s="565">
        <v>10</v>
      </c>
      <c r="M58" s="565">
        <v>10</v>
      </c>
      <c r="N58" s="430"/>
      <c r="O58" s="565"/>
      <c r="P58" s="565"/>
      <c r="Q58" s="565"/>
      <c r="R58" s="565"/>
      <c r="S58" s="430"/>
    </row>
    <row r="60" spans="1:19" s="625" customFormat="1" x14ac:dyDescent="0.25">
      <c r="A60" s="622"/>
      <c r="B60" s="622"/>
      <c r="C60" s="623"/>
      <c r="D60" s="624"/>
      <c r="E60" s="626" t="s">
        <v>305</v>
      </c>
      <c r="F60" s="627">
        <f xml:space="preserve"> IF( INDEX(J60:S60, $I$4) = "", INDEX(J60:R60, $I$6), INDEX(J60:S60, $I$4))</f>
        <v>1.45</v>
      </c>
      <c r="G60" s="626" t="s">
        <v>227</v>
      </c>
      <c r="H60" s="626"/>
      <c r="I60" s="628" t="str">
        <f t="array" ref="I60" xml:space="preserve"> IF( INDEX(J60:S60, I$5) = "", IF( INDEX(J60:S60, I$6) = F60, "vw", "tu"), IF(INDEX(J60:S60, I$5) = F60, "vw", "tu"))</f>
        <v>vw</v>
      </c>
      <c r="J60" s="629"/>
      <c r="K60" s="630">
        <v>1.45</v>
      </c>
      <c r="L60" s="630">
        <v>1.45</v>
      </c>
      <c r="M60" s="630">
        <v>1.45</v>
      </c>
      <c r="N60" s="631"/>
      <c r="O60" s="632"/>
      <c r="P60" s="632"/>
      <c r="Q60" s="632"/>
      <c r="R60" s="632"/>
      <c r="S60" s="631"/>
    </row>
    <row r="61" spans="1:19" s="126" customFormat="1" x14ac:dyDescent="0.25">
      <c r="A61" s="193"/>
      <c r="B61" s="193"/>
      <c r="C61" s="194"/>
      <c r="D61" s="195"/>
      <c r="E61" s="196" t="s">
        <v>310</v>
      </c>
      <c r="F61" s="402">
        <f xml:space="preserve"> IF( INDEX(J61:S61, $I$4) = "", INDEX(J61:R61, $I$6), INDEX(J61:S61, $I$4))</f>
        <v>2</v>
      </c>
      <c r="G61" s="196" t="s">
        <v>312</v>
      </c>
      <c r="H61" s="196"/>
      <c r="I61" s="628" t="str">
        <f t="array" ref="I61" xml:space="preserve"> IF( INDEX(J61:S61, I$5) = "", IF( INDEX(J61:S61, I$6) = F61, "vw", "tu"), IF(INDEX(J61:S61, I$5) = F61, "vw", "tu"))</f>
        <v>vw</v>
      </c>
      <c r="J61" s="403"/>
      <c r="K61" s="372">
        <v>2</v>
      </c>
      <c r="L61" s="372">
        <v>2</v>
      </c>
      <c r="M61" s="372">
        <v>2</v>
      </c>
      <c r="N61" s="404"/>
      <c r="O61" s="405"/>
      <c r="P61" s="405"/>
      <c r="Q61" s="405"/>
      <c r="R61" s="405"/>
      <c r="S61" s="404"/>
    </row>
    <row r="63" spans="1:19" x14ac:dyDescent="0.25">
      <c r="B63" s="1" t="s">
        <v>301</v>
      </c>
    </row>
    <row r="64" spans="1:19" s="367" customFormat="1" x14ac:dyDescent="0.25">
      <c r="A64" s="364"/>
      <c r="B64" s="364"/>
      <c r="C64" s="365"/>
      <c r="D64" s="366"/>
      <c r="E64" s="396" t="s">
        <v>302</v>
      </c>
      <c r="F64" s="397">
        <f xml:space="preserve"> IF( INDEX(J64:S64, $I$4) = "", INDEX(J64:R64, $I$6), INDEX(J64:S64, $I$4))</f>
        <v>0.12</v>
      </c>
      <c r="G64" s="396" t="s">
        <v>108</v>
      </c>
      <c r="H64" s="396"/>
      <c r="I64" s="560" t="str">
        <f t="array" ref="I64" xml:space="preserve"> IF( INDEX(J64:S64, I$5) = "", IF( INDEX(J64:S64, I$6) = F64, "vw", "tu"), IF(INDEX(J64:S64, I$5) = F64, "vw", "tu"))</f>
        <v>vw</v>
      </c>
      <c r="J64" s="398"/>
      <c r="K64" s="399">
        <v>0.12</v>
      </c>
      <c r="L64" s="399">
        <v>0.12</v>
      </c>
      <c r="M64" s="399">
        <v>0.12</v>
      </c>
      <c r="N64" s="400"/>
      <c r="O64" s="401"/>
      <c r="P64" s="401"/>
      <c r="Q64" s="401"/>
      <c r="R64" s="401"/>
      <c r="S64" s="400"/>
    </row>
    <row r="65" spans="1:19" s="126" customFormat="1" x14ac:dyDescent="0.25">
      <c r="A65" s="193"/>
      <c r="B65" s="193"/>
      <c r="C65" s="194"/>
      <c r="D65" s="195"/>
      <c r="E65" s="196" t="s">
        <v>289</v>
      </c>
      <c r="F65" s="402">
        <f xml:space="preserve"> IF( INDEX(J65:S65, $I$4) = "", INDEX(J65:R65, $I$6), INDEX(J65:S65, $I$4))</f>
        <v>0</v>
      </c>
      <c r="G65" s="196" t="str">
        <f xml:space="preserve"> SMU</f>
        <v>$ 000s</v>
      </c>
      <c r="H65" s="196"/>
      <c r="I65" s="628" t="str">
        <f t="array" ref="I65" xml:space="preserve"> IF( INDEX(J65:S65, I$5) = "", IF( INDEX(J65:S65, I$6) = F65, "vw", "tu"), IF(INDEX(J65:S65, I$5) = F65, "vw", "tu"))</f>
        <v>vw</v>
      </c>
      <c r="J65" s="403"/>
      <c r="K65" s="372"/>
      <c r="L65" s="372"/>
      <c r="M65" s="372"/>
      <c r="N65" s="404"/>
      <c r="O65" s="405"/>
      <c r="P65" s="405"/>
      <c r="Q65" s="405"/>
      <c r="R65" s="405"/>
      <c r="S65" s="404"/>
    </row>
    <row r="67" spans="1:19" x14ac:dyDescent="0.25">
      <c r="B67" s="1" t="s">
        <v>278</v>
      </c>
    </row>
    <row r="68" spans="1:19" s="367" customFormat="1" x14ac:dyDescent="0.25">
      <c r="A68" s="364"/>
      <c r="B68" s="364"/>
      <c r="C68" s="365"/>
      <c r="D68" s="366"/>
      <c r="E68" s="396" t="s">
        <v>231</v>
      </c>
      <c r="F68" s="397">
        <f xml:space="preserve"> IF( INDEX(J68:S68, $I$4) = "", INDEX(J68:R68, $I$6), INDEX(J68:S68, $I$4))</f>
        <v>0.4</v>
      </c>
      <c r="G68" s="396" t="s">
        <v>108</v>
      </c>
      <c r="H68" s="396"/>
      <c r="I68" s="560" t="str">
        <f t="array" ref="I68" xml:space="preserve"> IF( INDEX(J68:S68, I$5) = "", IF( INDEX(J68:S68, I$6) = F68, "vw", "tu"), IF(INDEX(J68:S68, I$5) = F68, "vw", "tu"))</f>
        <v>vw</v>
      </c>
      <c r="J68" s="398"/>
      <c r="K68" s="399">
        <v>0.4</v>
      </c>
      <c r="L68" s="399">
        <v>0.4</v>
      </c>
      <c r="M68" s="399">
        <v>0.4</v>
      </c>
      <c r="N68" s="400"/>
      <c r="O68" s="401"/>
      <c r="P68" s="401"/>
      <c r="Q68" s="401"/>
      <c r="R68" s="401"/>
      <c r="S68" s="400"/>
    </row>
    <row r="69" spans="1:19" s="367" customFormat="1" x14ac:dyDescent="0.25">
      <c r="A69" s="364"/>
      <c r="B69" s="364"/>
      <c r="C69" s="365"/>
      <c r="D69" s="366"/>
      <c r="E69" s="396" t="s">
        <v>238</v>
      </c>
      <c r="F69" s="397">
        <f xml:space="preserve"> IF( INDEX(J69:S69, $I$4) = "", INDEX(J69:R69, $I$6), INDEX(J69:S69, $I$4))</f>
        <v>0.12</v>
      </c>
      <c r="G69" s="396" t="s">
        <v>108</v>
      </c>
      <c r="H69" s="396"/>
      <c r="I69" s="560" t="str">
        <f t="array" ref="I69" xml:space="preserve"> IF( INDEX(J69:S69, I$5) = "", IF( INDEX(J69:S69, I$6) = F69, "vw", "tu"), IF(INDEX(J69:S69, I$5) = F69, "vw", "tu"))</f>
        <v>vw</v>
      </c>
      <c r="J69" s="398"/>
      <c r="K69" s="399">
        <v>0.12</v>
      </c>
      <c r="L69" s="399">
        <v>0.12</v>
      </c>
      <c r="M69" s="399">
        <v>0.12</v>
      </c>
      <c r="N69" s="400"/>
      <c r="O69" s="401"/>
      <c r="P69" s="401"/>
      <c r="Q69" s="401"/>
      <c r="R69" s="401"/>
      <c r="S69" s="400"/>
    </row>
    <row r="72" spans="1:19" x14ac:dyDescent="0.25">
      <c r="A72" s="1" t="s">
        <v>340</v>
      </c>
    </row>
    <row r="73" spans="1:19" s="126" customFormat="1" x14ac:dyDescent="0.25">
      <c r="A73" s="193"/>
      <c r="B73" s="193"/>
      <c r="C73" s="194"/>
      <c r="D73" s="195"/>
      <c r="E73" s="196" t="s">
        <v>325</v>
      </c>
      <c r="F73" s="402">
        <f xml:space="preserve"> IF( INDEX(J73:S73, $I$4) = "", INDEX(J73:R73, $I$6), INDEX(J73:S73, $I$4))</f>
        <v>60</v>
      </c>
      <c r="G73" s="196" t="s">
        <v>217</v>
      </c>
      <c r="H73" s="196"/>
      <c r="I73" s="628" t="str">
        <f t="array" ref="I73" xml:space="preserve"> IF( INDEX(J73:S73, I$5) = "", IF( INDEX(J73:S73, I$6) = F73, "vw", "tu"), IF(INDEX(J73:S73, I$5) = F73, "vw", "tu"))</f>
        <v>vw</v>
      </c>
      <c r="J73" s="403"/>
      <c r="K73" s="372">
        <v>60</v>
      </c>
      <c r="L73" s="372">
        <v>60</v>
      </c>
      <c r="M73" s="372">
        <v>60</v>
      </c>
      <c r="N73" s="404"/>
      <c r="O73" s="405"/>
      <c r="P73" s="405"/>
      <c r="Q73" s="405"/>
      <c r="R73" s="405"/>
      <c r="S73" s="404"/>
    </row>
    <row r="74" spans="1:19" s="126" customFormat="1" x14ac:dyDescent="0.25">
      <c r="A74" s="193"/>
      <c r="B74" s="193"/>
      <c r="C74" s="194"/>
      <c r="D74" s="195"/>
      <c r="E74" s="196" t="s">
        <v>332</v>
      </c>
      <c r="F74" s="402">
        <f xml:space="preserve"> IF( INDEX(J74:S74, $I$4) = "", INDEX(J74:R74, $I$6), INDEX(J74:S74, $I$4))</f>
        <v>30</v>
      </c>
      <c r="G74" s="196" t="s">
        <v>217</v>
      </c>
      <c r="H74" s="196"/>
      <c r="I74" s="628" t="str">
        <f t="array" ref="I74" xml:space="preserve"> IF( INDEX(J74:S74, I$5) = "", IF( INDEX(J74:S74, I$6) = F74, "vw", "tu"), IF(INDEX(J74:S74, I$5) = F74, "vw", "tu"))</f>
        <v>vw</v>
      </c>
      <c r="J74" s="403"/>
      <c r="K74" s="372">
        <v>30</v>
      </c>
      <c r="L74" s="372">
        <v>30</v>
      </c>
      <c r="M74" s="372">
        <v>30</v>
      </c>
      <c r="N74" s="404"/>
      <c r="O74" s="405"/>
      <c r="P74" s="405"/>
      <c r="Q74" s="405"/>
      <c r="R74" s="405"/>
      <c r="S74" s="404"/>
    </row>
    <row r="77" spans="1:19" x14ac:dyDescent="0.25">
      <c r="A77" s="1" t="s">
        <v>279</v>
      </c>
      <c r="I77" s="503"/>
    </row>
    <row r="78" spans="1:19" x14ac:dyDescent="0.25">
      <c r="I78" s="503"/>
    </row>
    <row r="79" spans="1:19" x14ac:dyDescent="0.25">
      <c r="B79" s="1" t="s">
        <v>280</v>
      </c>
      <c r="I79" s="503"/>
    </row>
    <row r="80" spans="1:19" s="233" customFormat="1" x14ac:dyDescent="0.25">
      <c r="A80" s="37"/>
      <c r="B80" s="37"/>
      <c r="C80" s="34"/>
      <c r="D80" s="35"/>
      <c r="E80" s="35" t="s">
        <v>174</v>
      </c>
      <c r="F80" s="222">
        <f xml:space="preserve"> IF( INDEX(J80:S80, $I$4) = "", INDEX(J80:R80, $I$6), INDEX(J80:S80, $I$4))</f>
        <v>25</v>
      </c>
      <c r="G80" s="35" t="s">
        <v>29</v>
      </c>
      <c r="I80" s="503" t="str">
        <f t="array" ref="I80" xml:space="preserve"> IF( INDEX(J80:S80, I$5) = "", IF( INDEX(J80:S80, I$6) = F80, "vw", "tu"), IF(INDEX(J80:S80, I$5) = F80, "vw", "tu"))</f>
        <v>vw</v>
      </c>
      <c r="J80" s="334"/>
      <c r="K80" s="215">
        <v>25</v>
      </c>
      <c r="L80" s="215">
        <v>25</v>
      </c>
      <c r="M80" s="215">
        <v>25</v>
      </c>
      <c r="N80" s="234"/>
      <c r="O80" s="223"/>
      <c r="P80" s="223"/>
      <c r="Q80" s="223"/>
      <c r="R80" s="223"/>
      <c r="S80" s="234"/>
    </row>
    <row r="81" spans="1:19" s="126" customFormat="1" x14ac:dyDescent="0.25">
      <c r="A81" s="193"/>
      <c r="B81" s="193"/>
      <c r="C81" s="194"/>
      <c r="D81" s="195"/>
      <c r="E81" s="196" t="s">
        <v>195</v>
      </c>
      <c r="F81" s="402">
        <f xml:space="preserve"> IF( INDEX(J81:S81, $I$4) = "", INDEX(J81:R81, $I$6), INDEX(J81:S81, $I$4))</f>
        <v>100000</v>
      </c>
      <c r="G81" s="196" t="str">
        <f xml:space="preserve"> SMU</f>
        <v>$ 000s</v>
      </c>
      <c r="H81" s="196"/>
      <c r="I81" s="503" t="str">
        <f t="array" ref="I81" xml:space="preserve"> IF( INDEX(J81:S81, I$5) = "", IF( INDEX(J81:S81, I$6) = F81, "vw", "tu"), IF(INDEX(J81:S81, I$5) = F81, "vw", "tu"))</f>
        <v>vw</v>
      </c>
      <c r="J81" s="403"/>
      <c r="K81" s="372">
        <v>100000</v>
      </c>
      <c r="L81" s="372">
        <v>125000</v>
      </c>
      <c r="M81" s="372">
        <v>130000</v>
      </c>
      <c r="N81" s="404"/>
      <c r="O81" s="405"/>
      <c r="P81" s="405"/>
      <c r="Q81" s="405"/>
      <c r="R81" s="405"/>
      <c r="S81" s="404"/>
    </row>
    <row r="82" spans="1:19" x14ac:dyDescent="0.25">
      <c r="I82" s="503"/>
    </row>
    <row r="83" spans="1:19" x14ac:dyDescent="0.25">
      <c r="B83" s="1" t="s">
        <v>281</v>
      </c>
      <c r="I83" s="503"/>
    </row>
    <row r="84" spans="1:19" x14ac:dyDescent="0.25">
      <c r="C84" s="19" t="s">
        <v>338</v>
      </c>
      <c r="I84" s="503"/>
    </row>
    <row r="85" spans="1:19" s="126" customFormat="1" x14ac:dyDescent="0.25">
      <c r="A85" s="193"/>
      <c r="B85" s="193"/>
      <c r="C85" s="194"/>
      <c r="D85" s="195"/>
      <c r="E85" s="196" t="s">
        <v>162</v>
      </c>
      <c r="F85" s="402">
        <f xml:space="preserve"> IF( INDEX(J85:S85, $I$4) = "", INDEX(J85:R85, $I$6), INDEX(J85:S85, $I$4))</f>
        <v>0</v>
      </c>
      <c r="G85" s="196" t="str">
        <f xml:space="preserve"> SMU</f>
        <v>$ 000s</v>
      </c>
      <c r="H85" s="196"/>
      <c r="I85" s="503" t="str">
        <f t="array" ref="I85" xml:space="preserve"> IF( INDEX(J85:S85, I$5) = "", IF( INDEX(J85:S85, I$6) = F85, "vw", "tu"), IF(INDEX(J85:S85, I$5) = F85, "vw", "tu"))</f>
        <v>vw</v>
      </c>
      <c r="J85" s="403"/>
      <c r="K85" s="372">
        <v>0</v>
      </c>
      <c r="L85" s="372">
        <v>0</v>
      </c>
      <c r="M85" s="372">
        <v>0</v>
      </c>
      <c r="N85" s="404"/>
      <c r="O85" s="405"/>
      <c r="P85" s="405"/>
      <c r="Q85" s="405"/>
      <c r="R85" s="405"/>
      <c r="S85" s="404"/>
    </row>
    <row r="86" spans="1:19" s="126" customFormat="1" x14ac:dyDescent="0.25">
      <c r="A86" s="193"/>
      <c r="B86" s="193"/>
      <c r="C86" s="194"/>
      <c r="D86" s="195"/>
      <c r="E86" s="196" t="s">
        <v>327</v>
      </c>
      <c r="F86" s="402">
        <f xml:space="preserve"> IF( INDEX(J86:S86, $I$4) = "", INDEX(J86:R86, $I$6), INDEX(J86:S86, $I$4))</f>
        <v>0</v>
      </c>
      <c r="G86" s="196" t="str">
        <f xml:space="preserve"> SMU</f>
        <v>$ 000s</v>
      </c>
      <c r="H86" s="196"/>
      <c r="I86" s="628" t="str">
        <f t="array" ref="I86" xml:space="preserve"> IF( INDEX(J86:S86, I$5) = "", IF( INDEX(J86:S86, I$6) = F86, "vw", "tu"), IF(INDEX(J86:S86, I$5) = F86, "vw", "tu"))</f>
        <v>vw</v>
      </c>
      <c r="J86" s="403"/>
      <c r="K86" s="372"/>
      <c r="L86" s="372"/>
      <c r="M86" s="372"/>
      <c r="N86" s="404"/>
      <c r="O86" s="405"/>
      <c r="P86" s="405"/>
      <c r="Q86" s="405"/>
      <c r="R86" s="405"/>
      <c r="S86" s="404"/>
    </row>
    <row r="87" spans="1:19" s="126" customFormat="1" x14ac:dyDescent="0.25">
      <c r="A87" s="193"/>
      <c r="B87" s="193"/>
      <c r="C87" s="194"/>
      <c r="D87" s="195"/>
      <c r="E87" s="196"/>
      <c r="F87" s="638"/>
      <c r="G87" s="196"/>
      <c r="H87" s="196"/>
      <c r="I87" s="618"/>
      <c r="J87" s="403"/>
      <c r="K87" s="12"/>
      <c r="L87" s="12"/>
      <c r="M87" s="12"/>
      <c r="N87" s="404"/>
      <c r="O87" s="639"/>
      <c r="P87" s="639"/>
      <c r="Q87" s="639"/>
      <c r="R87" s="639"/>
      <c r="S87" s="404"/>
    </row>
    <row r="88" spans="1:19" s="126" customFormat="1" x14ac:dyDescent="0.25">
      <c r="A88" s="193"/>
      <c r="B88" s="193"/>
      <c r="C88" s="194" t="s">
        <v>339</v>
      </c>
      <c r="D88" s="195"/>
      <c r="E88" s="196"/>
      <c r="F88" s="638"/>
      <c r="G88" s="196"/>
      <c r="H88" s="196"/>
      <c r="I88" s="618"/>
      <c r="J88" s="403"/>
      <c r="K88" s="12"/>
      <c r="L88" s="12"/>
      <c r="M88" s="12"/>
      <c r="N88" s="404"/>
      <c r="O88" s="639"/>
      <c r="P88" s="639"/>
      <c r="Q88" s="639"/>
      <c r="R88" s="639"/>
      <c r="S88" s="404"/>
    </row>
    <row r="89" spans="1:19" s="126" customFormat="1" x14ac:dyDescent="0.25">
      <c r="A89" s="193"/>
      <c r="B89" s="193"/>
      <c r="C89" s="194"/>
      <c r="D89" s="195"/>
      <c r="E89" s="196" t="s">
        <v>334</v>
      </c>
      <c r="F89" s="402">
        <f xml:space="preserve"> IF( INDEX(J89:S89, $I$4) = "", INDEX(J89:R89, $I$6), INDEX(J89:S89, $I$4))</f>
        <v>0</v>
      </c>
      <c r="G89" s="196" t="str">
        <f xml:space="preserve"> SMU</f>
        <v>$ 000s</v>
      </c>
      <c r="H89" s="196"/>
      <c r="I89" s="628" t="str">
        <f t="array" ref="I89" xml:space="preserve"> IF( INDEX(J89:S89, I$5) = "", IF( INDEX(J89:S89, I$6) = F89, "vw", "tu"), IF(INDEX(J89:S89, I$5) = F89, "vw", "tu"))</f>
        <v>vw</v>
      </c>
      <c r="J89" s="403"/>
      <c r="K89" s="372"/>
      <c r="L89" s="372"/>
      <c r="M89" s="372"/>
      <c r="N89" s="404"/>
      <c r="O89" s="405"/>
      <c r="P89" s="405"/>
      <c r="Q89" s="405"/>
      <c r="R89" s="405"/>
      <c r="S89" s="404"/>
    </row>
    <row r="90" spans="1:19" s="126" customFormat="1" x14ac:dyDescent="0.25">
      <c r="A90" s="193"/>
      <c r="B90" s="193"/>
      <c r="C90" s="194"/>
      <c r="D90" s="195"/>
      <c r="E90" s="196" t="s">
        <v>157</v>
      </c>
      <c r="F90" s="402">
        <f xml:space="preserve"> IF( INDEX(J90:S90, $I$4) = "", INDEX(J90:R90, $I$6), INDEX(J90:S90, $I$4))</f>
        <v>0</v>
      </c>
      <c r="G90" s="196" t="str">
        <f xml:space="preserve"> SMU</f>
        <v>$ 000s</v>
      </c>
      <c r="H90" s="196"/>
      <c r="I90" s="628" t="str">
        <f t="array" ref="I90" xml:space="preserve"> IF( INDEX(J90:S90, I$5) = "", IF( INDEX(J90:S90, I$6) = F90, "vw", "tu"), IF(INDEX(J90:S90, I$5) = F90, "vw", "tu"))</f>
        <v>vw</v>
      </c>
      <c r="J90" s="403"/>
      <c r="K90" s="372">
        <v>0</v>
      </c>
      <c r="L90" s="372">
        <v>0</v>
      </c>
      <c r="M90" s="372">
        <v>0</v>
      </c>
      <c r="N90" s="404"/>
      <c r="O90" s="405"/>
      <c r="P90" s="405"/>
      <c r="Q90" s="405"/>
      <c r="R90" s="405"/>
      <c r="S90" s="404"/>
    </row>
    <row r="91" spans="1:19" s="126" customFormat="1" x14ac:dyDescent="0.25">
      <c r="A91" s="193"/>
      <c r="B91" s="193"/>
      <c r="C91" s="194"/>
      <c r="D91" s="195"/>
      <c r="E91" s="196" t="s">
        <v>269</v>
      </c>
      <c r="F91" s="402">
        <f xml:space="preserve"> IF( INDEX(J91:S91, $I$4) = "", INDEX(J91:R91, $I$6), INDEX(J91:S91, $I$4))</f>
        <v>0</v>
      </c>
      <c r="G91" s="196" t="str">
        <f xml:space="preserve"> SMU</f>
        <v>$ 000s</v>
      </c>
      <c r="H91" s="196"/>
      <c r="I91" s="628" t="str">
        <f t="array" ref="I91" xml:space="preserve"> IF( INDEX(J91:S91, I$5) = "", IF( INDEX(J91:S91, I$6) = F91, "vw", "tu"), IF(INDEX(J91:S91, I$5) = F91, "vw", "tu"))</f>
        <v>vw</v>
      </c>
      <c r="J91" s="403"/>
      <c r="K91" s="372"/>
      <c r="L91" s="372"/>
      <c r="M91" s="372"/>
      <c r="N91" s="404"/>
      <c r="O91" s="405"/>
      <c r="P91" s="405"/>
      <c r="Q91" s="405"/>
      <c r="R91" s="405"/>
      <c r="S91" s="404"/>
    </row>
    <row r="92" spans="1:19" x14ac:dyDescent="0.25">
      <c r="I92" s="503"/>
    </row>
    <row r="93" spans="1:19" x14ac:dyDescent="0.25">
      <c r="I93" s="503"/>
    </row>
    <row r="94" spans="1:19" x14ac:dyDescent="0.25">
      <c r="A94" s="1" t="s">
        <v>282</v>
      </c>
      <c r="I94" s="503"/>
    </row>
    <row r="95" spans="1:19" s="367" customFormat="1" x14ac:dyDescent="0.25">
      <c r="A95" s="364"/>
      <c r="B95" s="364"/>
      <c r="C95" s="365"/>
      <c r="D95" s="366"/>
      <c r="E95" s="396" t="s">
        <v>255</v>
      </c>
      <c r="F95" s="397">
        <f xml:space="preserve"> IF( INDEX(J95:S95, $I$4) = "", INDEX(J95:R95, $I$6), INDEX(J95:S95, $I$4))</f>
        <v>0.2</v>
      </c>
      <c r="G95" s="396" t="s">
        <v>108</v>
      </c>
      <c r="H95" s="396"/>
      <c r="I95" s="560" t="str">
        <f t="array" ref="I95" xml:space="preserve"> IF( INDEX(J95:S95, I$5) = "", IF( INDEX(J95:S95, I$6) = F95, "vw", "tu"), IF(INDEX(J95:S95, I$5) = F95, "vw", "tu"))</f>
        <v>vw</v>
      </c>
      <c r="J95" s="398"/>
      <c r="K95" s="399">
        <v>0.2</v>
      </c>
      <c r="L95" s="399">
        <v>0.2</v>
      </c>
      <c r="M95" s="399">
        <v>0.2</v>
      </c>
      <c r="N95" s="400"/>
      <c r="O95" s="401"/>
      <c r="P95" s="401"/>
      <c r="Q95" s="401"/>
      <c r="R95" s="401"/>
      <c r="S95" s="400"/>
    </row>
    <row r="96" spans="1:19" s="367" customFormat="1" x14ac:dyDescent="0.25">
      <c r="A96" s="364"/>
      <c r="B96" s="364"/>
      <c r="C96" s="365"/>
      <c r="D96" s="366"/>
      <c r="E96" s="396" t="s">
        <v>262</v>
      </c>
      <c r="F96" s="397">
        <f xml:space="preserve"> IF( INDEX(J96:S96, $I$4) = "", INDEX(J96:R96, $I$6), INDEX(J96:S96, $I$4))</f>
        <v>0.05</v>
      </c>
      <c r="G96" s="396" t="s">
        <v>263</v>
      </c>
      <c r="H96" s="396"/>
      <c r="I96" s="560" t="str">
        <f t="array" ref="I96" xml:space="preserve"> IF( INDEX(J96:S96, I$5) = "", IF( INDEX(J96:S96, I$6) = F96, "vw", "tu"), IF(INDEX(J96:S96, I$5) = F96, "vw", "tu"))</f>
        <v>vw</v>
      </c>
      <c r="J96" s="398"/>
      <c r="K96" s="399">
        <v>0.05</v>
      </c>
      <c r="L96" s="399">
        <v>0.05</v>
      </c>
      <c r="M96" s="399">
        <v>0.05</v>
      </c>
      <c r="N96" s="400"/>
      <c r="O96" s="401"/>
      <c r="P96" s="401"/>
      <c r="Q96" s="401"/>
      <c r="R96" s="401"/>
      <c r="S96" s="400"/>
    </row>
    <row r="97" spans="1:19" s="126" customFormat="1" x14ac:dyDescent="0.25">
      <c r="A97" s="193"/>
      <c r="B97" s="193"/>
      <c r="C97" s="194"/>
      <c r="D97" s="195"/>
      <c r="E97" s="196" t="s">
        <v>271</v>
      </c>
      <c r="F97" s="402">
        <f xml:space="preserve"> IF( INDEX(J97:S97, $I$4) = "", INDEX(J97:R97, $I$6), INDEX(J97:S97, $I$4))</f>
        <v>0</v>
      </c>
      <c r="G97" s="196" t="str">
        <f xml:space="preserve"> SMU</f>
        <v>$ 000s</v>
      </c>
      <c r="H97" s="196"/>
      <c r="I97" s="503" t="str">
        <f t="array" ref="I97" xml:space="preserve"> IF( INDEX(J97:S97, I$5) = "", IF( INDEX(J97:S97, I$6) = F97, "vw", "tu"), IF(INDEX(J97:S97, I$5) = F97, "vw", "tu"))</f>
        <v>vw</v>
      </c>
      <c r="J97" s="403"/>
      <c r="K97" s="372">
        <v>0</v>
      </c>
      <c r="L97" s="372">
        <v>0</v>
      </c>
      <c r="M97" s="372">
        <v>0</v>
      </c>
      <c r="N97" s="404"/>
      <c r="O97" s="405"/>
      <c r="P97" s="405"/>
      <c r="Q97" s="405"/>
      <c r="R97" s="405"/>
      <c r="S97" s="404"/>
    </row>
    <row r="98" spans="1:19" x14ac:dyDescent="0.25">
      <c r="I98" s="503"/>
    </row>
    <row r="99" spans="1:19" x14ac:dyDescent="0.25">
      <c r="I99" s="503"/>
    </row>
    <row r="100" spans="1:19" x14ac:dyDescent="0.25">
      <c r="I100" s="503"/>
    </row>
    <row r="101" spans="1:19" x14ac:dyDescent="0.25">
      <c r="I101" s="503"/>
    </row>
    <row r="103" spans="1:19" s="211" customFormat="1" x14ac:dyDescent="0.25">
      <c r="A103" s="407" t="s">
        <v>94</v>
      </c>
      <c r="B103" s="407"/>
      <c r="C103" s="408"/>
      <c r="I103" s="506"/>
    </row>
    <row r="104" spans="1:19" s="119" customFormat="1" x14ac:dyDescent="0.25">
      <c r="A104" s="116"/>
      <c r="B104" s="116"/>
      <c r="C104" s="117"/>
      <c r="D104" s="122"/>
      <c r="F104" s="123"/>
      <c r="I104" s="497"/>
      <c r="J104" s="212"/>
      <c r="N104" s="212"/>
      <c r="S104" s="212"/>
    </row>
    <row r="105" spans="1:19" s="119" customFormat="1" x14ac:dyDescent="0.25">
      <c r="A105" s="116"/>
      <c r="B105" s="116"/>
      <c r="C105" s="117"/>
      <c r="D105" s="122"/>
      <c r="E105" s="124" t="s">
        <v>40</v>
      </c>
      <c r="F105" s="216">
        <v>1E-3</v>
      </c>
      <c r="G105" s="124" t="s">
        <v>41</v>
      </c>
      <c r="I105" s="497"/>
      <c r="J105" s="212"/>
      <c r="N105" s="212"/>
      <c r="S105" s="212"/>
    </row>
    <row r="106" spans="1:19" s="119" customFormat="1" x14ac:dyDescent="0.25">
      <c r="A106" s="116"/>
      <c r="B106" s="116"/>
      <c r="C106" s="117"/>
      <c r="D106" s="122"/>
      <c r="E106" s="124" t="s">
        <v>73</v>
      </c>
      <c r="F106" s="216">
        <v>1E-3</v>
      </c>
      <c r="G106" s="124" t="s">
        <v>41</v>
      </c>
      <c r="I106" s="497"/>
      <c r="J106" s="212"/>
      <c r="N106" s="212"/>
      <c r="S106" s="212"/>
    </row>
    <row r="107" spans="1:19" s="35" customFormat="1" x14ac:dyDescent="0.25">
      <c r="A107" s="37"/>
      <c r="B107" s="37"/>
      <c r="C107" s="34"/>
      <c r="E107" s="35" t="s">
        <v>43</v>
      </c>
      <c r="F107" s="368">
        <v>12</v>
      </c>
      <c r="G107" s="35" t="s">
        <v>10</v>
      </c>
      <c r="I107" s="497"/>
      <c r="J107" s="211"/>
      <c r="N107" s="211"/>
      <c r="S107" s="211"/>
    </row>
    <row r="108" spans="1:19" s="311" customFormat="1" x14ac:dyDescent="0.25">
      <c r="A108" s="566"/>
      <c r="B108" s="566"/>
      <c r="C108" s="567"/>
      <c r="D108" s="568"/>
      <c r="E108" s="311" t="s">
        <v>241</v>
      </c>
      <c r="F108" s="569">
        <v>365</v>
      </c>
      <c r="G108" s="311" t="s">
        <v>217</v>
      </c>
      <c r="I108" s="570"/>
      <c r="J108" s="571"/>
      <c r="N108" s="571"/>
      <c r="S108" s="571"/>
    </row>
    <row r="109" spans="1:19" s="636" customFormat="1" x14ac:dyDescent="0.25">
      <c r="A109" s="640"/>
      <c r="B109" s="640"/>
      <c r="C109" s="641"/>
      <c r="D109" s="642"/>
      <c r="E109" s="636" t="s">
        <v>107</v>
      </c>
      <c r="F109" s="643">
        <v>4</v>
      </c>
      <c r="G109" s="636" t="s">
        <v>88</v>
      </c>
      <c r="I109" s="644"/>
      <c r="J109" s="645"/>
      <c r="N109" s="645"/>
      <c r="S109" s="645"/>
    </row>
    <row r="110" spans="1:19" x14ac:dyDescent="0.25">
      <c r="E110" s="12" t="s">
        <v>92</v>
      </c>
      <c r="F110" s="369" t="s">
        <v>112</v>
      </c>
      <c r="G110" s="12" t="s">
        <v>93</v>
      </c>
      <c r="I110" s="507"/>
    </row>
    <row r="111" spans="1:19" x14ac:dyDescent="0.25">
      <c r="E111" s="199" t="s">
        <v>113</v>
      </c>
      <c r="F111" s="406">
        <v>100</v>
      </c>
      <c r="G111" s="199" t="s">
        <v>113</v>
      </c>
      <c r="H111" s="199"/>
    </row>
    <row r="112" spans="1:19" x14ac:dyDescent="0.25">
      <c r="E112" s="199" t="s">
        <v>114</v>
      </c>
      <c r="F112" s="406">
        <v>1000000</v>
      </c>
      <c r="G112" s="199" t="s">
        <v>115</v>
      </c>
      <c r="H112" s="199"/>
    </row>
    <row r="113" spans="1:19" x14ac:dyDescent="0.25">
      <c r="E113" s="268" t="s">
        <v>356</v>
      </c>
      <c r="F113" s="406">
        <v>1000</v>
      </c>
      <c r="G113" s="199" t="s">
        <v>111</v>
      </c>
      <c r="H113" s="199"/>
    </row>
    <row r="114" spans="1:19" x14ac:dyDescent="0.25">
      <c r="E114" s="199" t="s">
        <v>193</v>
      </c>
      <c r="F114" s="406">
        <v>-1.0000000000000001E-9</v>
      </c>
      <c r="G114" s="199" t="str">
        <f xml:space="preserve"> SMU</f>
        <v>$ 000s</v>
      </c>
      <c r="H114" s="199"/>
    </row>
    <row r="116" spans="1:19" x14ac:dyDescent="0.25">
      <c r="B116" s="1" t="s">
        <v>27</v>
      </c>
    </row>
    <row r="117" spans="1:19" s="52" customFormat="1" x14ac:dyDescent="0.25">
      <c r="A117" s="15"/>
      <c r="B117" s="15"/>
      <c r="C117" s="21"/>
      <c r="D117" s="60"/>
      <c r="E117" s="9" t="s">
        <v>30</v>
      </c>
      <c r="F117" s="217" t="s">
        <v>31</v>
      </c>
      <c r="G117" s="9" t="s">
        <v>26</v>
      </c>
      <c r="H117" s="9"/>
      <c r="I117" s="497"/>
      <c r="J117" s="210"/>
      <c r="N117" s="210"/>
      <c r="S117" s="210"/>
    </row>
    <row r="118" spans="1:19" s="52" customFormat="1" x14ac:dyDescent="0.25">
      <c r="A118" s="15"/>
      <c r="B118" s="15"/>
      <c r="C118" s="21"/>
      <c r="D118" s="60"/>
      <c r="E118" s="9" t="s">
        <v>46</v>
      </c>
      <c r="F118" s="411" t="s">
        <v>47</v>
      </c>
      <c r="G118" s="9" t="s">
        <v>26</v>
      </c>
      <c r="H118" s="9"/>
      <c r="I118" s="497"/>
      <c r="J118" s="210"/>
      <c r="N118" s="210"/>
      <c r="S118" s="210"/>
    </row>
    <row r="119" spans="1:19" s="52" customFormat="1" x14ac:dyDescent="0.25">
      <c r="A119" s="15"/>
      <c r="B119" s="15"/>
      <c r="C119" s="21"/>
      <c r="D119" s="60"/>
      <c r="E119" s="9" t="s">
        <v>48</v>
      </c>
      <c r="F119" s="217" t="s">
        <v>48</v>
      </c>
      <c r="G119" s="9" t="s">
        <v>26</v>
      </c>
      <c r="H119" s="9"/>
      <c r="I119" s="507"/>
      <c r="J119" s="210"/>
      <c r="N119" s="210"/>
      <c r="S119" s="210"/>
    </row>
    <row r="120" spans="1:19" s="52" customFormat="1" x14ac:dyDescent="0.25">
      <c r="A120" s="15"/>
      <c r="B120" s="15"/>
      <c r="C120" s="21"/>
      <c r="D120" s="60"/>
      <c r="E120" s="9" t="s">
        <v>49</v>
      </c>
      <c r="F120" s="217" t="s">
        <v>49</v>
      </c>
      <c r="G120" s="9" t="s">
        <v>26</v>
      </c>
      <c r="H120" s="9"/>
      <c r="I120" s="507"/>
      <c r="J120" s="210"/>
      <c r="N120" s="210"/>
      <c r="S120" s="210"/>
    </row>
    <row r="121" spans="1:19" s="52" customFormat="1" x14ac:dyDescent="0.25">
      <c r="A121" s="15"/>
      <c r="B121" s="15"/>
      <c r="C121" s="21"/>
      <c r="D121" s="60"/>
      <c r="E121" s="9"/>
      <c r="F121" s="43"/>
      <c r="G121" s="9"/>
      <c r="H121" s="9"/>
      <c r="I121" s="507"/>
      <c r="J121" s="210"/>
      <c r="N121" s="210"/>
      <c r="S121" s="210"/>
    </row>
    <row r="122" spans="1:19" s="126" customFormat="1" x14ac:dyDescent="0.25">
      <c r="A122" s="193"/>
      <c r="B122" s="193"/>
      <c r="C122" s="194"/>
      <c r="D122" s="195"/>
      <c r="E122" s="196" t="s">
        <v>120</v>
      </c>
      <c r="F122" s="402">
        <f xml:space="preserve"> IF( INDEX(J122:S122, $I$4) = "", INDEX(J122:R122, $I$6), INDEX(J122:S122, $I$4))</f>
        <v>0</v>
      </c>
      <c r="G122" s="196" t="s">
        <v>121</v>
      </c>
      <c r="H122" s="196"/>
      <c r="I122" s="503" t="str">
        <f t="array" ref="I122" xml:space="preserve"> IF( INDEX(J122:S122, I$5) = "", IF( INDEX(J122:S122, I$6) = F122, "vw", "tu"), IF(INDEX(J122:S122, I$5) = F122, "vw", "tu"))</f>
        <v>vw</v>
      </c>
      <c r="J122" s="403"/>
      <c r="K122" s="372"/>
      <c r="L122" s="372"/>
      <c r="M122" s="372"/>
      <c r="N122" s="404"/>
      <c r="O122" s="405"/>
      <c r="P122" s="405"/>
      <c r="Q122" s="405"/>
      <c r="R122" s="405"/>
      <c r="S122" s="404"/>
    </row>
    <row r="123" spans="1:19" s="52" customFormat="1" x14ac:dyDescent="0.25">
      <c r="A123" s="15"/>
      <c r="B123" s="15"/>
      <c r="C123" s="21"/>
      <c r="D123" s="60"/>
      <c r="E123" s="9"/>
      <c r="F123" s="43"/>
      <c r="G123" s="9"/>
      <c r="H123" s="9"/>
      <c r="I123" s="503"/>
      <c r="J123" s="210"/>
      <c r="N123" s="210"/>
      <c r="S123" s="210"/>
    </row>
    <row r="124" spans="1:19" x14ac:dyDescent="0.25">
      <c r="I124" s="503"/>
    </row>
    <row r="125" spans="1:19" x14ac:dyDescent="0.25">
      <c r="A125" s="1" t="s">
        <v>63</v>
      </c>
      <c r="I125" s="503"/>
    </row>
    <row r="126" spans="1:19" x14ac:dyDescent="0.25">
      <c r="I126" s="503"/>
    </row>
  </sheetData>
  <phoneticPr fontId="2" type="noConversion"/>
  <conditionalFormatting sqref="O21:R32 O111:R113 O109:R109 O16:R16 O19:R19 P13:R13 O77:R85 O87:R88 O90:R101 O34:R57">
    <cfRule type="cellIs" dxfId="244" priority="424" operator="equal">
      <formula>""</formula>
    </cfRule>
  </conditionalFormatting>
  <conditionalFormatting sqref="O17:R17">
    <cfRule type="cellIs" dxfId="243" priority="421" operator="equal">
      <formula>""</formula>
    </cfRule>
  </conditionalFormatting>
  <conditionalFormatting sqref="O15:R15">
    <cfRule type="cellIs" dxfId="242" priority="420" operator="equal">
      <formula>""</formula>
    </cfRule>
  </conditionalFormatting>
  <conditionalFormatting sqref="O14:R14">
    <cfRule type="cellIs" dxfId="241" priority="419" operator="equal">
      <formula>""</formula>
    </cfRule>
  </conditionalFormatting>
  <conditionalFormatting sqref="O111:R111">
    <cfRule type="cellIs" dxfId="240" priority="269" operator="equal">
      <formula>""</formula>
    </cfRule>
  </conditionalFormatting>
  <conditionalFormatting sqref="O112:R112">
    <cfRule type="cellIs" dxfId="239" priority="267" operator="equal">
      <formula>""</formula>
    </cfRule>
  </conditionalFormatting>
  <conditionalFormatting sqref="O113:R113">
    <cfRule type="cellIs" dxfId="238" priority="265" operator="equal">
      <formula>""</formula>
    </cfRule>
  </conditionalFormatting>
  <conditionalFormatting sqref="I113 I115:I116">
    <cfRule type="cellIs" dxfId="237" priority="222" operator="equal">
      <formula>1</formula>
    </cfRule>
  </conditionalFormatting>
  <conditionalFormatting sqref="I113">
    <cfRule type="cellIs" dxfId="236" priority="221" operator="equal">
      <formula>1</formula>
    </cfRule>
  </conditionalFormatting>
  <conditionalFormatting sqref="I115">
    <cfRule type="cellIs" dxfId="235" priority="220" operator="equal">
      <formula>1</formula>
    </cfRule>
  </conditionalFormatting>
  <conditionalFormatting sqref="I116">
    <cfRule type="cellIs" dxfId="234" priority="219" operator="equal">
      <formula>1</formula>
    </cfRule>
  </conditionalFormatting>
  <conditionalFormatting sqref="I123:I126 I26:I32 I77:I85 I87:I88 I92:I101 I34:I57">
    <cfRule type="cellIs" dxfId="233" priority="218" operator="equal">
      <formula>"tu"</formula>
    </cfRule>
  </conditionalFormatting>
  <conditionalFormatting sqref="O13">
    <cfRule type="cellIs" dxfId="232" priority="213" operator="equal">
      <formula>""</formula>
    </cfRule>
  </conditionalFormatting>
  <conditionalFormatting sqref="I34">
    <cfRule type="cellIs" dxfId="231" priority="184" operator="equal">
      <formula>"tu"</formula>
    </cfRule>
  </conditionalFormatting>
  <conditionalFormatting sqref="O28:R28">
    <cfRule type="cellIs" dxfId="230" priority="183" operator="equal">
      <formula>""</formula>
    </cfRule>
  </conditionalFormatting>
  <conditionalFormatting sqref="O29:R29">
    <cfRule type="cellIs" dxfId="229" priority="181" operator="equal">
      <formula>""</formula>
    </cfRule>
  </conditionalFormatting>
  <conditionalFormatting sqref="O30:R30">
    <cfRule type="cellIs" dxfId="228" priority="179" operator="equal">
      <formula>""</formula>
    </cfRule>
  </conditionalFormatting>
  <conditionalFormatting sqref="O31:R31">
    <cfRule type="cellIs" dxfId="227" priority="177" operator="equal">
      <formula>""</formula>
    </cfRule>
  </conditionalFormatting>
  <conditionalFormatting sqref="O35:R35">
    <cfRule type="cellIs" dxfId="226" priority="175" operator="equal">
      <formula>""</formula>
    </cfRule>
  </conditionalFormatting>
  <conditionalFormatting sqref="O122:R122">
    <cfRule type="cellIs" dxfId="225" priority="137" operator="equal">
      <formula>""</formula>
    </cfRule>
  </conditionalFormatting>
  <conditionalFormatting sqref="I122">
    <cfRule type="cellIs" dxfId="224" priority="133" operator="equal">
      <formula>"tu"</formula>
    </cfRule>
  </conditionalFormatting>
  <conditionalFormatting sqref="I13">
    <cfRule type="cellIs" dxfId="223" priority="132" operator="equal">
      <formula>"tu"</formula>
    </cfRule>
  </conditionalFormatting>
  <conditionalFormatting sqref="I14">
    <cfRule type="cellIs" dxfId="222" priority="131" operator="equal">
      <formula>"tu"</formula>
    </cfRule>
  </conditionalFormatting>
  <conditionalFormatting sqref="I15">
    <cfRule type="cellIs" dxfId="221" priority="130" operator="equal">
      <formula>"tu"</formula>
    </cfRule>
  </conditionalFormatting>
  <conditionalFormatting sqref="I16">
    <cfRule type="cellIs" dxfId="220" priority="129" operator="equal">
      <formula>"tu"</formula>
    </cfRule>
  </conditionalFormatting>
  <conditionalFormatting sqref="I17">
    <cfRule type="cellIs" dxfId="219" priority="128" operator="equal">
      <formula>"tu"</formula>
    </cfRule>
  </conditionalFormatting>
  <conditionalFormatting sqref="I19">
    <cfRule type="cellIs" dxfId="218" priority="127" operator="equal">
      <formula>"tu"</formula>
    </cfRule>
  </conditionalFormatting>
  <conditionalFormatting sqref="I21:I23">
    <cfRule type="cellIs" dxfId="217" priority="126" operator="equal">
      <formula>"tu"</formula>
    </cfRule>
  </conditionalFormatting>
  <conditionalFormatting sqref="O80:R80">
    <cfRule type="cellIs" dxfId="216" priority="100" operator="equal">
      <formula>""</formula>
    </cfRule>
  </conditionalFormatting>
  <conditionalFormatting sqref="I80">
    <cfRule type="cellIs" dxfId="215" priority="99" operator="equal">
      <formula>"tu"</formula>
    </cfRule>
  </conditionalFormatting>
  <conditionalFormatting sqref="O81:R81">
    <cfRule type="cellIs" dxfId="214" priority="98" operator="equal">
      <formula>""</formula>
    </cfRule>
  </conditionalFormatting>
  <conditionalFormatting sqref="I81">
    <cfRule type="cellIs" dxfId="213" priority="97" operator="equal">
      <formula>"tu"</formula>
    </cfRule>
  </conditionalFormatting>
  <conditionalFormatting sqref="O114:R114">
    <cfRule type="cellIs" dxfId="212" priority="96" operator="equal">
      <formula>""</formula>
    </cfRule>
  </conditionalFormatting>
  <conditionalFormatting sqref="O114:R114">
    <cfRule type="cellIs" dxfId="211" priority="95" operator="equal">
      <formula>""</formula>
    </cfRule>
  </conditionalFormatting>
  <conditionalFormatting sqref="I114">
    <cfRule type="cellIs" dxfId="210" priority="94" operator="equal">
      <formula>1</formula>
    </cfRule>
  </conditionalFormatting>
  <conditionalFormatting sqref="I114">
    <cfRule type="cellIs" dxfId="209" priority="93" operator="equal">
      <formula>1</formula>
    </cfRule>
  </conditionalFormatting>
  <conditionalFormatting sqref="O33:R33">
    <cfRule type="cellIs" dxfId="208" priority="92" operator="equal">
      <formula>""</formula>
    </cfRule>
  </conditionalFormatting>
  <conditionalFormatting sqref="I33">
    <cfRule type="cellIs" dxfId="207" priority="91" operator="equal">
      <formula>"tu"</formula>
    </cfRule>
  </conditionalFormatting>
  <conditionalFormatting sqref="I33">
    <cfRule type="cellIs" dxfId="206" priority="90" operator="equal">
      <formula>"tu"</formula>
    </cfRule>
  </conditionalFormatting>
  <conditionalFormatting sqref="O53:R53">
    <cfRule type="cellIs" dxfId="205" priority="69" operator="equal">
      <formula>""</formula>
    </cfRule>
  </conditionalFormatting>
  <conditionalFormatting sqref="I53">
    <cfRule type="cellIs" dxfId="204" priority="68" operator="equal">
      <formula>"tu"</formula>
    </cfRule>
  </conditionalFormatting>
  <conditionalFormatting sqref="O56:R56">
    <cfRule type="cellIs" dxfId="203" priority="67" operator="equal">
      <formula>""</formula>
    </cfRule>
  </conditionalFormatting>
  <conditionalFormatting sqref="I56">
    <cfRule type="cellIs" dxfId="202" priority="66" operator="equal">
      <formula>"tu"</formula>
    </cfRule>
  </conditionalFormatting>
  <conditionalFormatting sqref="O57:R57">
    <cfRule type="cellIs" dxfId="201" priority="65" operator="equal">
      <formula>""</formula>
    </cfRule>
  </conditionalFormatting>
  <conditionalFormatting sqref="I57">
    <cfRule type="cellIs" dxfId="200" priority="64" operator="equal">
      <formula>"tu"</formula>
    </cfRule>
  </conditionalFormatting>
  <conditionalFormatting sqref="O58:R58">
    <cfRule type="cellIs" dxfId="199" priority="57" operator="equal">
      <formula>""</formula>
    </cfRule>
  </conditionalFormatting>
  <conditionalFormatting sqref="I68">
    <cfRule type="cellIs" dxfId="198" priority="54" operator="equal">
      <formula>"tu"</formula>
    </cfRule>
  </conditionalFormatting>
  <conditionalFormatting sqref="O68:R68">
    <cfRule type="cellIs" dxfId="197" priority="55" operator="equal">
      <formula>""</formula>
    </cfRule>
  </conditionalFormatting>
  <conditionalFormatting sqref="O69:R69">
    <cfRule type="cellIs" dxfId="196" priority="53" operator="equal">
      <formula>""</formula>
    </cfRule>
  </conditionalFormatting>
  <conditionalFormatting sqref="I69">
    <cfRule type="cellIs" dxfId="195" priority="52" operator="equal">
      <formula>"tu"</formula>
    </cfRule>
  </conditionalFormatting>
  <conditionalFormatting sqref="O108:R108">
    <cfRule type="cellIs" dxfId="194" priority="51" operator="equal">
      <formula>""</formula>
    </cfRule>
  </conditionalFormatting>
  <conditionalFormatting sqref="O95:R95">
    <cfRule type="cellIs" dxfId="193" priority="50" operator="equal">
      <formula>""</formula>
    </cfRule>
  </conditionalFormatting>
  <conditionalFormatting sqref="I95">
    <cfRule type="cellIs" dxfId="192" priority="49" operator="equal">
      <formula>"tu"</formula>
    </cfRule>
  </conditionalFormatting>
  <conditionalFormatting sqref="O96:R96">
    <cfRule type="cellIs" dxfId="191" priority="48" operator="equal">
      <formula>""</formula>
    </cfRule>
  </conditionalFormatting>
  <conditionalFormatting sqref="I96">
    <cfRule type="cellIs" dxfId="190" priority="47" operator="equal">
      <formula>"tu"</formula>
    </cfRule>
  </conditionalFormatting>
  <conditionalFormatting sqref="O97:R97">
    <cfRule type="cellIs" dxfId="189" priority="46" operator="equal">
      <formula>""</formula>
    </cfRule>
  </conditionalFormatting>
  <conditionalFormatting sqref="I97">
    <cfRule type="cellIs" dxfId="188" priority="45" operator="equal">
      <formula>"tu"</formula>
    </cfRule>
  </conditionalFormatting>
  <conditionalFormatting sqref="O90:R91">
    <cfRule type="cellIs" dxfId="187" priority="44" operator="equal">
      <formula>""</formula>
    </cfRule>
  </conditionalFormatting>
  <conditionalFormatting sqref="O85:R85">
    <cfRule type="cellIs" dxfId="186" priority="42" operator="equal">
      <formula>""</formula>
    </cfRule>
  </conditionalFormatting>
  <conditionalFormatting sqref="I85">
    <cfRule type="cellIs" dxfId="185" priority="41" operator="equal">
      <formula>"tu"</formula>
    </cfRule>
  </conditionalFormatting>
  <conditionalFormatting sqref="I58">
    <cfRule type="cellIs" dxfId="184" priority="38" operator="equal">
      <formula>"tu"</formula>
    </cfRule>
  </conditionalFormatting>
  <conditionalFormatting sqref="I58">
    <cfRule type="cellIs" dxfId="183" priority="37" operator="equal">
      <formula>"tu"</formula>
    </cfRule>
  </conditionalFormatting>
  <conditionalFormatting sqref="I55">
    <cfRule type="cellIs" dxfId="182" priority="35" operator="equal">
      <formula>"tu"</formula>
    </cfRule>
  </conditionalFormatting>
  <conditionalFormatting sqref="O64:R64">
    <cfRule type="cellIs" dxfId="181" priority="34" operator="equal">
      <formula>""</formula>
    </cfRule>
  </conditionalFormatting>
  <conditionalFormatting sqref="I64">
    <cfRule type="cellIs" dxfId="180" priority="33" operator="equal">
      <formula>"tu"</formula>
    </cfRule>
  </conditionalFormatting>
  <conditionalFormatting sqref="O65:R65">
    <cfRule type="cellIs" dxfId="179" priority="32" operator="equal">
      <formula>""</formula>
    </cfRule>
  </conditionalFormatting>
  <conditionalFormatting sqref="O91:R91">
    <cfRule type="cellIs" dxfId="178" priority="30" operator="equal">
      <formula>""</formula>
    </cfRule>
  </conditionalFormatting>
  <conditionalFormatting sqref="O60:R60">
    <cfRule type="cellIs" dxfId="177" priority="28" operator="equal">
      <formula>""</formula>
    </cfRule>
  </conditionalFormatting>
  <conditionalFormatting sqref="I60">
    <cfRule type="cellIs" dxfId="176" priority="27" operator="equal">
      <formula>"tu"</formula>
    </cfRule>
  </conditionalFormatting>
  <conditionalFormatting sqref="O61:R61">
    <cfRule type="cellIs" dxfId="175" priority="26" operator="equal">
      <formula>""</formula>
    </cfRule>
  </conditionalFormatting>
  <conditionalFormatting sqref="O73:R73">
    <cfRule type="cellIs" dxfId="174" priority="24" operator="equal">
      <formula>""</formula>
    </cfRule>
  </conditionalFormatting>
  <conditionalFormatting sqref="O86:R86">
    <cfRule type="cellIs" dxfId="173" priority="22" operator="equal">
      <formula>""</formula>
    </cfRule>
  </conditionalFormatting>
  <conditionalFormatting sqref="O74:R74">
    <cfRule type="cellIs" dxfId="172" priority="20" operator="equal">
      <formula>""</formula>
    </cfRule>
  </conditionalFormatting>
  <conditionalFormatting sqref="O89:R89">
    <cfRule type="cellIs" dxfId="171" priority="18" operator="equal">
      <formula>""</formula>
    </cfRule>
  </conditionalFormatting>
  <conditionalFormatting sqref="I61">
    <cfRule type="cellIs" dxfId="170" priority="12" operator="equal">
      <formula>"tu"</formula>
    </cfRule>
  </conditionalFormatting>
  <conditionalFormatting sqref="I65">
    <cfRule type="cellIs" dxfId="169" priority="11" operator="equal">
      <formula>"tu"</formula>
    </cfRule>
  </conditionalFormatting>
  <conditionalFormatting sqref="I73:I74">
    <cfRule type="cellIs" dxfId="168" priority="10" operator="equal">
      <formula>"tu"</formula>
    </cfRule>
  </conditionalFormatting>
  <conditionalFormatting sqref="I86">
    <cfRule type="cellIs" dxfId="167" priority="9" operator="equal">
      <formula>"tu"</formula>
    </cfRule>
  </conditionalFormatting>
  <conditionalFormatting sqref="I89:I91">
    <cfRule type="cellIs" dxfId="166" priority="8" operator="equal">
      <formula>"tu"</formula>
    </cfRule>
  </conditionalFormatting>
  <conditionalFormatting sqref="O44:R45">
    <cfRule type="cellIs" dxfId="165" priority="7" operator="equal">
      <formula>""</formula>
    </cfRule>
  </conditionalFormatting>
  <conditionalFormatting sqref="I44:I45">
    <cfRule type="cellIs" dxfId="164" priority="6" operator="equal">
      <formula>"tu"</formula>
    </cfRule>
  </conditionalFormatting>
  <conditionalFormatting sqref="O46:R46">
    <cfRule type="cellIs" dxfId="163" priority="5" operator="equal">
      <formula>""</formula>
    </cfRule>
  </conditionalFormatting>
  <conditionalFormatting sqref="I46">
    <cfRule type="cellIs" dxfId="162" priority="4" operator="equal">
      <formula>"tu"</formula>
    </cfRule>
  </conditionalFormatting>
  <conditionalFormatting sqref="O45:R45">
    <cfRule type="cellIs" dxfId="161" priority="3" operator="equal">
      <formula>""</formula>
    </cfRule>
  </conditionalFormatting>
  <conditionalFormatting sqref="I45">
    <cfRule type="cellIs" dxfId="160" priority="2" operator="equal">
      <formula>"tu"</formula>
    </cfRule>
  </conditionalFormatting>
  <conditionalFormatting sqref="I45">
    <cfRule type="cellIs" dxfId="159" priority="1" operator="equal">
      <formula>"tu"</formula>
    </cfRule>
  </conditionalFormatting>
  <dataValidations count="1">
    <dataValidation allowBlank="1" showInputMessage="1" showErrorMessage="1" sqref="E61:H61" xr:uid="{541603E4-F2ED-4114-943D-039FD2204A88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  <customProperties>
    <customPr name="Guid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outlinePr summaryBelow="0" summaryRight="0"/>
  </sheetPr>
  <dimension ref="A1:WOW159"/>
  <sheetViews>
    <sheetView defaultGridColor="0" colorId="28" workbookViewId="0">
      <pane xSplit="9" ySplit="5" topLeftCell="J6" activePane="bottomRight" state="frozen"/>
      <selection activeCell="F117" sqref="F117"/>
      <selection pane="topRight" activeCell="F117" sqref="F117"/>
      <selection pane="bottomLeft" activeCell="F117" sqref="F117"/>
      <selection pane="bottomRight" activeCell="F117" sqref="F117"/>
    </sheetView>
  </sheetViews>
  <sheetFormatPr defaultColWidth="0" defaultRowHeight="13" outlineLevelRow="1" x14ac:dyDescent="0.25"/>
  <cols>
    <col min="1" max="2" width="1.36328125" style="15" customWidth="1"/>
    <col min="3" max="3" width="1.36328125" style="21" customWidth="1"/>
    <col min="4" max="4" width="1.36328125" style="60" customWidth="1"/>
    <col min="5" max="5" width="40.6328125" style="12" customWidth="1"/>
    <col min="6" max="6" width="12.6328125" style="12" customWidth="1"/>
    <col min="7" max="8" width="11.6328125" style="12" customWidth="1"/>
    <col min="9" max="9" width="2.6328125" style="9" customWidth="1"/>
    <col min="10" max="192" width="11.6328125" style="12" customWidth="1"/>
    <col min="193" max="255" width="11.6328125" hidden="1" customWidth="1"/>
    <col min="256" max="16384" width="11.6328125" hidden="1"/>
  </cols>
  <sheetData>
    <row r="1" spans="1:437" s="43" customFormat="1" ht="25" x14ac:dyDescent="0.25">
      <c r="A1" s="24" t="str">
        <f ca="1" xml:space="preserve"> RIGHT(CELL("filename", A1), LEN(CELL("filename", A1)) - SEARCH("]", CELL("filename", A1))) &amp; " - " &amp; InpC!F3</f>
        <v>Time - Scenario 1</v>
      </c>
      <c r="B1" s="15"/>
      <c r="C1" s="21"/>
      <c r="D1" s="60"/>
      <c r="E1" s="12"/>
      <c r="F1" s="12"/>
      <c r="G1" s="12"/>
      <c r="H1" s="12"/>
      <c r="I1" s="9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 s="12"/>
      <c r="BG1" s="12"/>
      <c r="BH1" s="12"/>
      <c r="BI1" s="12"/>
      <c r="BJ1" s="12"/>
      <c r="BK1" s="12"/>
      <c r="BL1" s="12"/>
      <c r="BM1" s="12"/>
      <c r="BN1" s="12"/>
      <c r="BO1" s="12"/>
      <c r="BP1" s="12"/>
      <c r="BQ1" s="12"/>
      <c r="BR1" s="12"/>
      <c r="BS1" s="12"/>
      <c r="BT1" s="12"/>
      <c r="BU1" s="12"/>
      <c r="BV1" s="12"/>
      <c r="BW1" s="12"/>
      <c r="BX1" s="12"/>
      <c r="BY1" s="12"/>
      <c r="BZ1" s="12"/>
      <c r="CA1" s="12"/>
      <c r="CB1" s="12"/>
      <c r="CC1" s="12"/>
      <c r="CD1" s="12"/>
      <c r="CE1" s="12"/>
      <c r="CF1" s="12"/>
      <c r="CG1" s="12"/>
      <c r="CH1" s="12"/>
      <c r="CI1" s="12"/>
      <c r="CJ1" s="12"/>
      <c r="CK1" s="12"/>
      <c r="CL1" s="12"/>
      <c r="CM1" s="12"/>
      <c r="CN1" s="12"/>
      <c r="CO1" s="12"/>
      <c r="CP1" s="12"/>
      <c r="CQ1" s="12"/>
      <c r="CR1" s="12"/>
      <c r="CS1" s="12"/>
      <c r="CT1" s="12"/>
      <c r="CU1" s="12"/>
      <c r="CV1" s="12"/>
      <c r="CW1" s="12"/>
      <c r="CX1" s="12"/>
      <c r="CY1" s="12"/>
      <c r="CZ1" s="12"/>
      <c r="DA1" s="12"/>
      <c r="DB1" s="12"/>
      <c r="DC1" s="12"/>
      <c r="DD1" s="12"/>
      <c r="DE1" s="12"/>
      <c r="DF1" s="12"/>
      <c r="DG1" s="12"/>
      <c r="DH1" s="12"/>
      <c r="DI1" s="12"/>
      <c r="DJ1" s="12"/>
      <c r="DK1" s="12"/>
      <c r="DL1" s="12"/>
      <c r="DM1" s="12"/>
      <c r="DN1" s="12"/>
      <c r="DO1" s="12"/>
      <c r="DP1" s="12"/>
      <c r="DQ1" s="12"/>
      <c r="DR1" s="12"/>
      <c r="DS1" s="12"/>
      <c r="DT1" s="12"/>
      <c r="DU1" s="12"/>
      <c r="DV1" s="12"/>
      <c r="DW1" s="12"/>
      <c r="DX1" s="12"/>
      <c r="DY1" s="12"/>
      <c r="DZ1" s="12"/>
      <c r="EA1" s="12"/>
      <c r="EB1" s="12"/>
      <c r="EC1" s="12"/>
      <c r="ED1" s="12"/>
      <c r="EE1" s="12"/>
      <c r="EF1" s="12"/>
      <c r="EG1" s="12"/>
      <c r="EH1" s="12"/>
      <c r="EI1" s="12"/>
      <c r="EJ1" s="12"/>
      <c r="EK1" s="12"/>
      <c r="EL1" s="12"/>
      <c r="EM1" s="12"/>
      <c r="EN1" s="12"/>
      <c r="EO1" s="12"/>
      <c r="EP1" s="12"/>
      <c r="EQ1" s="12"/>
      <c r="ER1" s="12"/>
      <c r="ES1" s="12"/>
      <c r="ET1" s="12"/>
      <c r="EU1" s="12"/>
      <c r="EV1" s="12"/>
      <c r="EW1" s="12"/>
      <c r="EX1" s="12"/>
      <c r="EY1" s="12"/>
      <c r="EZ1" s="12"/>
      <c r="FA1" s="12"/>
      <c r="FB1" s="12"/>
      <c r="FC1" s="12"/>
      <c r="FD1" s="12"/>
      <c r="FE1" s="12"/>
      <c r="FF1" s="12"/>
      <c r="FG1" s="12"/>
      <c r="FH1" s="12"/>
      <c r="FI1" s="12"/>
      <c r="FJ1" s="12"/>
      <c r="FK1" s="12"/>
      <c r="FL1" s="12"/>
      <c r="FM1" s="12"/>
      <c r="FN1" s="12"/>
      <c r="FO1" s="12"/>
      <c r="FP1" s="12"/>
      <c r="FQ1" s="12"/>
      <c r="FR1" s="12"/>
      <c r="FS1" s="12"/>
      <c r="FT1" s="12"/>
      <c r="FU1" s="12"/>
      <c r="FV1" s="12"/>
      <c r="FW1" s="12"/>
      <c r="FX1" s="12"/>
      <c r="FY1" s="12"/>
      <c r="FZ1" s="12"/>
      <c r="GA1" s="12"/>
      <c r="GB1" s="12"/>
      <c r="GC1" s="12"/>
      <c r="GD1" s="12"/>
      <c r="GE1" s="12"/>
      <c r="GF1" s="12"/>
      <c r="GG1" s="12"/>
      <c r="GH1" s="12"/>
      <c r="GI1" s="12"/>
      <c r="GJ1" s="12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</row>
    <row r="2" spans="1:437" s="53" customFormat="1" x14ac:dyDescent="0.25">
      <c r="A2" s="63"/>
      <c r="B2" s="63"/>
      <c r="C2" s="64"/>
      <c r="D2" s="65"/>
      <c r="E2" s="41" t="str">
        <f xml:space="preserve"> Time!E$25</f>
        <v>Model period ending</v>
      </c>
      <c r="F2" s="350">
        <f xml:space="preserve"> Check!$F$9</f>
        <v>0</v>
      </c>
      <c r="G2" s="42" t="s">
        <v>23</v>
      </c>
      <c r="H2" s="25"/>
      <c r="I2" s="179"/>
      <c r="J2" s="25">
        <f xml:space="preserve"> Time!J$25</f>
        <v>44104</v>
      </c>
      <c r="K2" s="25">
        <f xml:space="preserve"> Time!K$25</f>
        <v>44196</v>
      </c>
      <c r="L2" s="25">
        <f xml:space="preserve"> Time!L$25</f>
        <v>44286</v>
      </c>
      <c r="M2" s="25">
        <f xml:space="preserve"> Time!M$25</f>
        <v>44377</v>
      </c>
      <c r="N2" s="25">
        <f xml:space="preserve"> Time!N$25</f>
        <v>44469</v>
      </c>
      <c r="O2" s="25">
        <f xml:space="preserve"> Time!O$25</f>
        <v>44561</v>
      </c>
      <c r="P2" s="25">
        <f xml:space="preserve"> Time!P$25</f>
        <v>44651</v>
      </c>
      <c r="Q2" s="25">
        <f xml:space="preserve"> Time!Q$25</f>
        <v>44742</v>
      </c>
      <c r="R2" s="25">
        <f xml:space="preserve"> Time!R$25</f>
        <v>44834</v>
      </c>
      <c r="S2" s="25">
        <f xml:space="preserve"> Time!S$25</f>
        <v>44926</v>
      </c>
      <c r="T2" s="25">
        <f xml:space="preserve"> Time!T$25</f>
        <v>45016</v>
      </c>
      <c r="U2" s="25">
        <f xml:space="preserve"> Time!U$25</f>
        <v>45107</v>
      </c>
      <c r="V2" s="25">
        <f xml:space="preserve"> Time!V$25</f>
        <v>45199</v>
      </c>
      <c r="W2" s="25">
        <f xml:space="preserve"> Time!W$25</f>
        <v>45291</v>
      </c>
      <c r="X2" s="25">
        <f xml:space="preserve"> Time!X$25</f>
        <v>45382</v>
      </c>
      <c r="Y2" s="25">
        <f xml:space="preserve"> Time!Y$25</f>
        <v>45473</v>
      </c>
      <c r="Z2" s="25">
        <f xml:space="preserve"> Time!Z$25</f>
        <v>45565</v>
      </c>
      <c r="AA2" s="25">
        <f xml:space="preserve"> Time!AA$25</f>
        <v>45657</v>
      </c>
      <c r="AB2" s="25">
        <f xml:space="preserve"> Time!AB$25</f>
        <v>45747</v>
      </c>
      <c r="AC2" s="25">
        <f xml:space="preserve"> Time!AC$25</f>
        <v>45838</v>
      </c>
      <c r="AD2" s="25">
        <f xml:space="preserve"> Time!AD$25</f>
        <v>45930</v>
      </c>
      <c r="AE2" s="25">
        <f xml:space="preserve"> Time!AE$25</f>
        <v>46022</v>
      </c>
      <c r="AF2" s="25">
        <f xml:space="preserve"> Time!AF$25</f>
        <v>46112</v>
      </c>
      <c r="AG2" s="25">
        <f xml:space="preserve"> Time!AG$25</f>
        <v>46203</v>
      </c>
      <c r="AH2" s="25">
        <f xml:space="preserve"> Time!AH$25</f>
        <v>46295</v>
      </c>
      <c r="AI2" s="25">
        <f xml:space="preserve"> Time!AI$25</f>
        <v>46387</v>
      </c>
      <c r="AJ2" s="25">
        <f xml:space="preserve"> Time!AJ$25</f>
        <v>46477</v>
      </c>
      <c r="AK2" s="25">
        <f xml:space="preserve"> Time!AK$25</f>
        <v>46568</v>
      </c>
      <c r="AL2" s="25">
        <f xml:space="preserve"> Time!AL$25</f>
        <v>46660</v>
      </c>
      <c r="AM2" s="25">
        <f xml:space="preserve"> Time!AM$25</f>
        <v>46752</v>
      </c>
      <c r="AN2" s="25">
        <f xml:space="preserve"> Time!AN$25</f>
        <v>46843</v>
      </c>
      <c r="AO2" s="25">
        <f xml:space="preserve"> Time!AO$25</f>
        <v>46934</v>
      </c>
      <c r="AP2" s="25">
        <f xml:space="preserve"> Time!AP$25</f>
        <v>47026</v>
      </c>
      <c r="AQ2" s="25">
        <f xml:space="preserve"> Time!AQ$25</f>
        <v>47118</v>
      </c>
      <c r="AR2" s="25">
        <f xml:space="preserve"> Time!AR$25</f>
        <v>47208</v>
      </c>
      <c r="AS2" s="25">
        <f xml:space="preserve"> Time!AS$25</f>
        <v>47299</v>
      </c>
      <c r="AT2" s="25">
        <f xml:space="preserve"> Time!AT$25</f>
        <v>47391</v>
      </c>
      <c r="AU2" s="25">
        <f xml:space="preserve"> Time!AU$25</f>
        <v>47483</v>
      </c>
      <c r="AV2" s="25">
        <f xml:space="preserve"> Time!AV$25</f>
        <v>47573</v>
      </c>
      <c r="AW2" s="25">
        <f xml:space="preserve"> Time!AW$25</f>
        <v>47664</v>
      </c>
      <c r="AX2" s="25">
        <f xml:space="preserve"> Time!AX$25</f>
        <v>47756</v>
      </c>
      <c r="AY2" s="25">
        <f xml:space="preserve"> Time!AY$25</f>
        <v>47848</v>
      </c>
      <c r="AZ2" s="25">
        <f xml:space="preserve"> Time!AZ$25</f>
        <v>47938</v>
      </c>
      <c r="BA2" s="25">
        <f xml:space="preserve"> Time!BA$25</f>
        <v>48029</v>
      </c>
      <c r="BB2" s="25">
        <f xml:space="preserve"> Time!BB$25</f>
        <v>48121</v>
      </c>
      <c r="BC2" s="25">
        <f xml:space="preserve"> Time!BC$25</f>
        <v>48213</v>
      </c>
      <c r="BD2" s="25">
        <f xml:space="preserve"> Time!BD$25</f>
        <v>48304</v>
      </c>
      <c r="BE2" s="25">
        <f xml:space="preserve"> Time!BE$25</f>
        <v>48395</v>
      </c>
      <c r="BF2" s="25">
        <f xml:space="preserve"> Time!BF$25</f>
        <v>48487</v>
      </c>
      <c r="BG2" s="25">
        <f xml:space="preserve"> Time!BG$25</f>
        <v>48579</v>
      </c>
      <c r="BH2" s="25">
        <f xml:space="preserve"> Time!BH$25</f>
        <v>48669</v>
      </c>
      <c r="BI2" s="25">
        <f xml:space="preserve"> Time!BI$25</f>
        <v>48760</v>
      </c>
      <c r="BJ2" s="25">
        <f xml:space="preserve"> Time!BJ$25</f>
        <v>48852</v>
      </c>
      <c r="BK2" s="25">
        <f xml:space="preserve"> Time!BK$25</f>
        <v>48944</v>
      </c>
      <c r="BL2" s="25">
        <f xml:space="preserve"> Time!BL$25</f>
        <v>49034</v>
      </c>
      <c r="BM2" s="25">
        <f xml:space="preserve"> Time!BM$25</f>
        <v>49125</v>
      </c>
      <c r="BN2" s="25">
        <f xml:space="preserve"> Time!BN$25</f>
        <v>49217</v>
      </c>
      <c r="BO2" s="25">
        <f xml:space="preserve"> Time!BO$25</f>
        <v>49309</v>
      </c>
      <c r="BP2" s="25">
        <f xml:space="preserve"> Time!BP$25</f>
        <v>49399</v>
      </c>
      <c r="BQ2" s="25">
        <f xml:space="preserve"> Time!BQ$25</f>
        <v>49490</v>
      </c>
      <c r="BR2" s="25">
        <f xml:space="preserve"> Time!BR$25</f>
        <v>49582</v>
      </c>
      <c r="BS2" s="25">
        <f xml:space="preserve"> Time!BS$25</f>
        <v>49674</v>
      </c>
      <c r="BT2" s="25">
        <f xml:space="preserve"> Time!BT$25</f>
        <v>49765</v>
      </c>
      <c r="BU2" s="25">
        <f xml:space="preserve"> Time!BU$25</f>
        <v>49856</v>
      </c>
      <c r="BV2" s="25">
        <f xml:space="preserve"> Time!BV$25</f>
        <v>49948</v>
      </c>
      <c r="BW2" s="25">
        <f xml:space="preserve"> Time!BW$25</f>
        <v>50040</v>
      </c>
      <c r="BX2" s="25">
        <f xml:space="preserve"> Time!BX$25</f>
        <v>50130</v>
      </c>
      <c r="BY2" s="25">
        <f xml:space="preserve"> Time!BY$25</f>
        <v>50221</v>
      </c>
      <c r="BZ2" s="25">
        <f xml:space="preserve"> Time!BZ$25</f>
        <v>50313</v>
      </c>
      <c r="CA2" s="25">
        <f xml:space="preserve"> Time!CA$25</f>
        <v>50405</v>
      </c>
      <c r="CB2" s="25">
        <f xml:space="preserve"> Time!CB$25</f>
        <v>50495</v>
      </c>
      <c r="CC2" s="25">
        <f xml:space="preserve"> Time!CC$25</f>
        <v>50586</v>
      </c>
      <c r="CD2" s="25">
        <f xml:space="preserve"> Time!CD$25</f>
        <v>50678</v>
      </c>
      <c r="CE2" s="25">
        <f xml:space="preserve"> Time!CE$25</f>
        <v>50770</v>
      </c>
      <c r="CF2" s="25">
        <f xml:space="preserve"> Time!CF$25</f>
        <v>50860</v>
      </c>
      <c r="CG2" s="25">
        <f xml:space="preserve"> Time!CG$25</f>
        <v>50951</v>
      </c>
      <c r="CH2" s="25">
        <f xml:space="preserve"> Time!CH$25</f>
        <v>51043</v>
      </c>
      <c r="CI2" s="25">
        <f xml:space="preserve"> Time!CI$25</f>
        <v>51135</v>
      </c>
      <c r="CJ2" s="25">
        <f xml:space="preserve"> Time!CJ$25</f>
        <v>51226</v>
      </c>
      <c r="CK2" s="25">
        <f xml:space="preserve"> Time!CK$25</f>
        <v>51317</v>
      </c>
      <c r="CL2" s="25">
        <f xml:space="preserve"> Time!CL$25</f>
        <v>51409</v>
      </c>
      <c r="CM2" s="25">
        <f xml:space="preserve"> Time!CM$25</f>
        <v>51501</v>
      </c>
      <c r="CN2" s="25">
        <f xml:space="preserve"> Time!CN$25</f>
        <v>51591</v>
      </c>
      <c r="CO2" s="25">
        <f xml:space="preserve"> Time!CO$25</f>
        <v>51682</v>
      </c>
      <c r="CP2" s="25">
        <f xml:space="preserve"> Time!CP$25</f>
        <v>51774</v>
      </c>
      <c r="CQ2" s="25">
        <f xml:space="preserve"> Time!CQ$25</f>
        <v>51866</v>
      </c>
      <c r="CR2" s="25">
        <f xml:space="preserve"> Time!CR$25</f>
        <v>51956</v>
      </c>
      <c r="CS2" s="25">
        <f xml:space="preserve"> Time!CS$25</f>
        <v>52047</v>
      </c>
      <c r="CT2" s="25">
        <f xml:space="preserve"> Time!CT$25</f>
        <v>52139</v>
      </c>
      <c r="CU2" s="25">
        <f xml:space="preserve"> Time!CU$25</f>
        <v>52231</v>
      </c>
      <c r="CV2" s="25">
        <f xml:space="preserve"> Time!CV$25</f>
        <v>52321</v>
      </c>
      <c r="CW2" s="25">
        <f xml:space="preserve"> Time!CW$25</f>
        <v>52412</v>
      </c>
      <c r="CX2" s="25">
        <f xml:space="preserve"> Time!CX$25</f>
        <v>52504</v>
      </c>
      <c r="CY2" s="25">
        <f xml:space="preserve"> Time!CY$25</f>
        <v>52596</v>
      </c>
      <c r="CZ2" s="25">
        <f xml:space="preserve"> Time!CZ$25</f>
        <v>52687</v>
      </c>
      <c r="DA2" s="25">
        <f xml:space="preserve"> Time!DA$25</f>
        <v>52778</v>
      </c>
      <c r="DB2" s="25">
        <f xml:space="preserve"> Time!DB$25</f>
        <v>52870</v>
      </c>
      <c r="DC2" s="25">
        <f xml:space="preserve"> Time!DC$25</f>
        <v>52962</v>
      </c>
      <c r="DD2" s="25">
        <f xml:space="preserve"> Time!DD$25</f>
        <v>53052</v>
      </c>
      <c r="DE2" s="25">
        <f xml:space="preserve"> Time!DE$25</f>
        <v>53143</v>
      </c>
      <c r="DF2" s="25">
        <f xml:space="preserve"> Time!DF$25</f>
        <v>53235</v>
      </c>
      <c r="DG2" s="25">
        <f xml:space="preserve"> Time!DG$25</f>
        <v>53327</v>
      </c>
      <c r="DH2" s="25">
        <f xml:space="preserve"> Time!DH$25</f>
        <v>53417</v>
      </c>
      <c r="DI2" s="25">
        <f xml:space="preserve"> Time!DI$25</f>
        <v>53508</v>
      </c>
      <c r="DJ2" s="25">
        <f xml:space="preserve"> Time!DJ$25</f>
        <v>53600</v>
      </c>
      <c r="DK2" s="25">
        <f xml:space="preserve"> Time!DK$25</f>
        <v>53692</v>
      </c>
      <c r="DL2" s="25">
        <f xml:space="preserve"> Time!DL$25</f>
        <v>53782</v>
      </c>
      <c r="DM2" s="25">
        <f xml:space="preserve"> Time!DM$25</f>
        <v>53873</v>
      </c>
      <c r="DN2" s="25">
        <f xml:space="preserve"> Time!DN$25</f>
        <v>53965</v>
      </c>
      <c r="DO2" s="25">
        <f xml:space="preserve"> Time!DO$25</f>
        <v>54057</v>
      </c>
      <c r="DP2" s="25">
        <f xml:space="preserve"> Time!DP$25</f>
        <v>54148</v>
      </c>
      <c r="DQ2" s="25">
        <f xml:space="preserve"> Time!DQ$25</f>
        <v>54239</v>
      </c>
      <c r="DR2" s="25">
        <f xml:space="preserve"> Time!DR$25</f>
        <v>54331</v>
      </c>
      <c r="DS2" s="25">
        <f xml:space="preserve"> Time!DS$25</f>
        <v>54423</v>
      </c>
      <c r="DT2" s="25">
        <f xml:space="preserve"> Time!DT$25</f>
        <v>54513</v>
      </c>
      <c r="DU2" s="25">
        <f xml:space="preserve"> Time!DU$25</f>
        <v>54604</v>
      </c>
      <c r="DV2" s="25">
        <f xml:space="preserve"> Time!DV$25</f>
        <v>54696</v>
      </c>
      <c r="DW2" s="25">
        <f xml:space="preserve"> Time!DW$25</f>
        <v>54788</v>
      </c>
      <c r="DX2" s="25">
        <f xml:space="preserve"> Time!DX$25</f>
        <v>54878</v>
      </c>
      <c r="DY2" s="25">
        <f xml:space="preserve"> Time!DY$25</f>
        <v>54969</v>
      </c>
      <c r="DZ2" s="25">
        <f xml:space="preserve"> Time!DZ$25</f>
        <v>55061</v>
      </c>
      <c r="EA2" s="25">
        <f xml:space="preserve"> Time!EA$25</f>
        <v>55153</v>
      </c>
      <c r="EB2" s="25">
        <f xml:space="preserve"> Time!EB$25</f>
        <v>55243</v>
      </c>
      <c r="EC2" s="25">
        <f xml:space="preserve"> Time!EC$25</f>
        <v>55334</v>
      </c>
      <c r="ED2" s="25">
        <f xml:space="preserve"> Time!ED$25</f>
        <v>55426</v>
      </c>
      <c r="EE2" s="25">
        <f xml:space="preserve"> Time!EE$25</f>
        <v>55518</v>
      </c>
      <c r="EF2" s="25">
        <f xml:space="preserve"> Time!EF$25</f>
        <v>55609</v>
      </c>
      <c r="EG2" s="25">
        <f xml:space="preserve"> Time!EG$25</f>
        <v>55700</v>
      </c>
      <c r="EH2" s="25">
        <f xml:space="preserve"> Time!EH$25</f>
        <v>55792</v>
      </c>
      <c r="EI2" s="25">
        <f xml:space="preserve"> Time!EI$25</f>
        <v>55884</v>
      </c>
      <c r="EJ2" s="25">
        <f xml:space="preserve"> Time!EJ$25</f>
        <v>55974</v>
      </c>
      <c r="EK2" s="25">
        <f xml:space="preserve"> Time!EK$25</f>
        <v>56065</v>
      </c>
      <c r="EL2" s="25">
        <f xml:space="preserve"> Time!EL$25</f>
        <v>56157</v>
      </c>
      <c r="EM2" s="25">
        <f xml:space="preserve"> Time!EM$25</f>
        <v>56249</v>
      </c>
      <c r="EN2" s="25">
        <f xml:space="preserve"> Time!EN$25</f>
        <v>56339</v>
      </c>
      <c r="EO2" s="25">
        <f xml:space="preserve"> Time!EO$25</f>
        <v>56430</v>
      </c>
      <c r="EP2" s="25">
        <f xml:space="preserve"> Time!EP$25</f>
        <v>56522</v>
      </c>
      <c r="EQ2" s="25">
        <f xml:space="preserve"> Time!EQ$25</f>
        <v>56614</v>
      </c>
      <c r="ER2" s="25">
        <f xml:space="preserve"> Time!ER$25</f>
        <v>56704</v>
      </c>
      <c r="ES2" s="25">
        <f xml:space="preserve"> Time!ES$25</f>
        <v>56795</v>
      </c>
      <c r="ET2" s="25">
        <f xml:space="preserve"> Time!ET$25</f>
        <v>56887</v>
      </c>
      <c r="EU2" s="25">
        <f xml:space="preserve"> Time!EU$25</f>
        <v>56979</v>
      </c>
      <c r="EV2" s="25">
        <f xml:space="preserve"> Time!EV$25</f>
        <v>57070</v>
      </c>
      <c r="EW2" s="25">
        <f xml:space="preserve"> Time!EW$25</f>
        <v>57161</v>
      </c>
      <c r="EX2" s="25">
        <f xml:space="preserve"> Time!EX$25</f>
        <v>57253</v>
      </c>
      <c r="EY2" s="25">
        <f xml:space="preserve"> Time!EY$25</f>
        <v>57345</v>
      </c>
      <c r="EZ2" s="25">
        <f xml:space="preserve"> Time!EZ$25</f>
        <v>57435</v>
      </c>
      <c r="FA2" s="25">
        <f xml:space="preserve"> Time!FA$25</f>
        <v>57526</v>
      </c>
      <c r="FB2" s="25">
        <f xml:space="preserve"> Time!FB$25</f>
        <v>57618</v>
      </c>
      <c r="FC2" s="25">
        <f xml:space="preserve"> Time!FC$25</f>
        <v>57710</v>
      </c>
      <c r="FD2" s="25">
        <f xml:space="preserve"> Time!FD$25</f>
        <v>57800</v>
      </c>
      <c r="FE2" s="25">
        <f xml:space="preserve"> Time!FE$25</f>
        <v>57891</v>
      </c>
      <c r="FF2" s="25">
        <f xml:space="preserve"> Time!FF$25</f>
        <v>57983</v>
      </c>
      <c r="FG2" s="25">
        <f xml:space="preserve"> Time!FG$25</f>
        <v>58075</v>
      </c>
      <c r="FH2" s="25">
        <f xml:space="preserve"> Time!FH$25</f>
        <v>58165</v>
      </c>
      <c r="FI2" s="25">
        <f xml:space="preserve"> Time!FI$25</f>
        <v>58256</v>
      </c>
      <c r="FJ2" s="25">
        <f xml:space="preserve"> Time!FJ$25</f>
        <v>58348</v>
      </c>
      <c r="FK2" s="25">
        <f xml:space="preserve"> Time!FK$25</f>
        <v>58440</v>
      </c>
      <c r="FL2" s="25">
        <f xml:space="preserve"> Time!FL$25</f>
        <v>58531</v>
      </c>
      <c r="FM2" s="25">
        <f xml:space="preserve"> Time!FM$25</f>
        <v>58622</v>
      </c>
      <c r="FN2" s="25">
        <f xml:space="preserve"> Time!FN$25</f>
        <v>58714</v>
      </c>
      <c r="FO2" s="25">
        <f xml:space="preserve"> Time!FO$25</f>
        <v>58806</v>
      </c>
      <c r="FP2" s="25">
        <f xml:space="preserve"> Time!FP$25</f>
        <v>58896</v>
      </c>
      <c r="FQ2" s="25">
        <f xml:space="preserve"> Time!FQ$25</f>
        <v>58987</v>
      </c>
      <c r="FR2" s="25">
        <f xml:space="preserve"> Time!FR$25</f>
        <v>59079</v>
      </c>
      <c r="FS2" s="25">
        <f xml:space="preserve"> Time!FS$25</f>
        <v>59171</v>
      </c>
      <c r="FT2" s="25">
        <f xml:space="preserve"> Time!FT$25</f>
        <v>59261</v>
      </c>
      <c r="FU2" s="25">
        <f xml:space="preserve"> Time!FU$25</f>
        <v>59352</v>
      </c>
      <c r="FV2" s="25">
        <f xml:space="preserve"> Time!FV$25</f>
        <v>59444</v>
      </c>
      <c r="FW2" s="25">
        <f xml:space="preserve"> Time!FW$25</f>
        <v>59536</v>
      </c>
      <c r="FX2" s="25">
        <f xml:space="preserve"> Time!FX$25</f>
        <v>59626</v>
      </c>
      <c r="FY2" s="25">
        <f xml:space="preserve"> Time!FY$25</f>
        <v>59717</v>
      </c>
      <c r="FZ2" s="25">
        <f xml:space="preserve"> Time!FZ$25</f>
        <v>59809</v>
      </c>
      <c r="GA2" s="25">
        <f xml:space="preserve"> Time!GA$25</f>
        <v>59901</v>
      </c>
      <c r="GB2" s="25">
        <f xml:space="preserve"> Time!GB$25</f>
        <v>59992</v>
      </c>
      <c r="GC2" s="25">
        <f xml:space="preserve"> Time!GC$25</f>
        <v>60083</v>
      </c>
      <c r="GD2" s="25">
        <f xml:space="preserve"> Time!GD$25</f>
        <v>60175</v>
      </c>
      <c r="GE2" s="25">
        <f xml:space="preserve"> Time!GE$25</f>
        <v>60267</v>
      </c>
      <c r="GF2" s="25">
        <f xml:space="preserve"> Time!GF$25</f>
        <v>60357</v>
      </c>
      <c r="GG2" s="25">
        <f xml:space="preserve"> Time!GG$25</f>
        <v>60448</v>
      </c>
      <c r="GH2" s="25">
        <f xml:space="preserve"> Time!GH$25</f>
        <v>60540</v>
      </c>
      <c r="GI2" s="25">
        <f xml:space="preserve"> Time!GI$25</f>
        <v>60632</v>
      </c>
      <c r="GJ2" s="25">
        <f xml:space="preserve"> Time!GJ$25</f>
        <v>60722</v>
      </c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</row>
    <row r="3" spans="1:437" s="18" customFormat="1" x14ac:dyDescent="0.25">
      <c r="A3" s="15"/>
      <c r="B3" s="15"/>
      <c r="C3" s="21"/>
      <c r="D3" s="60"/>
      <c r="E3" s="17" t="str">
        <f xml:space="preserve"> Time!E$67</f>
        <v>Timeline label</v>
      </c>
      <c r="F3" s="350">
        <f xml:space="preserve"> Output!J2</f>
        <v>19</v>
      </c>
      <c r="G3" s="121" t="s">
        <v>25</v>
      </c>
      <c r="H3" s="17"/>
      <c r="I3" s="180"/>
      <c r="J3" s="48" t="str">
        <f xml:space="preserve"> Time!J$67</f>
        <v>Pre-fcst</v>
      </c>
      <c r="K3" s="48" t="str">
        <f xml:space="preserve"> Time!K$67</f>
        <v>Pre-fcst</v>
      </c>
      <c r="L3" s="48" t="str">
        <f xml:space="preserve"> Time!L$67</f>
        <v>Fin Close</v>
      </c>
      <c r="M3" s="48" t="str">
        <f xml:space="preserve"> Time!M$67</f>
        <v>Operations</v>
      </c>
      <c r="N3" s="48" t="str">
        <f xml:space="preserve"> Time!N$67</f>
        <v>Operations</v>
      </c>
      <c r="O3" s="48" t="str">
        <f xml:space="preserve"> Time!O$67</f>
        <v>Operations</v>
      </c>
      <c r="P3" s="48" t="str">
        <f xml:space="preserve"> Time!P$67</f>
        <v>Operations</v>
      </c>
      <c r="Q3" s="48" t="str">
        <f xml:space="preserve"> Time!Q$67</f>
        <v>Operations</v>
      </c>
      <c r="R3" s="48" t="str">
        <f xml:space="preserve"> Time!R$67</f>
        <v>Operations</v>
      </c>
      <c r="S3" s="48" t="str">
        <f xml:space="preserve"> Time!S$67</f>
        <v>Operations</v>
      </c>
      <c r="T3" s="48" t="str">
        <f xml:space="preserve"> Time!T$67</f>
        <v>Operations</v>
      </c>
      <c r="U3" s="48" t="str">
        <f xml:space="preserve"> Time!U$67</f>
        <v>Operations</v>
      </c>
      <c r="V3" s="48" t="str">
        <f xml:space="preserve"> Time!V$67</f>
        <v>Operations</v>
      </c>
      <c r="W3" s="48" t="str">
        <f xml:space="preserve"> Time!W$67</f>
        <v>Operations</v>
      </c>
      <c r="X3" s="48" t="str">
        <f xml:space="preserve"> Time!X$67</f>
        <v>Operations</v>
      </c>
      <c r="Y3" s="48" t="str">
        <f xml:space="preserve"> Time!Y$67</f>
        <v>Operations</v>
      </c>
      <c r="Z3" s="48" t="str">
        <f xml:space="preserve"> Time!Z$67</f>
        <v>Operations</v>
      </c>
      <c r="AA3" s="48" t="str">
        <f xml:space="preserve"> Time!AA$67</f>
        <v>Operations</v>
      </c>
      <c r="AB3" s="48" t="str">
        <f xml:space="preserve"> Time!AB$67</f>
        <v>Operations</v>
      </c>
      <c r="AC3" s="48" t="str">
        <f xml:space="preserve"> Time!AC$67</f>
        <v>Operations</v>
      </c>
      <c r="AD3" s="48" t="str">
        <f xml:space="preserve"> Time!AD$67</f>
        <v>Operations</v>
      </c>
      <c r="AE3" s="48" t="str">
        <f xml:space="preserve"> Time!AE$67</f>
        <v>Operations</v>
      </c>
      <c r="AF3" s="48" t="str">
        <f xml:space="preserve"> Time!AF$67</f>
        <v>Operations</v>
      </c>
      <c r="AG3" s="48" t="str">
        <f xml:space="preserve"> Time!AG$67</f>
        <v>Operations</v>
      </c>
      <c r="AH3" s="48" t="str">
        <f xml:space="preserve"> Time!AH$67</f>
        <v>Operations</v>
      </c>
      <c r="AI3" s="48" t="str">
        <f xml:space="preserve"> Time!AI$67</f>
        <v>Operations</v>
      </c>
      <c r="AJ3" s="48" t="str">
        <f xml:space="preserve"> Time!AJ$67</f>
        <v>Operations</v>
      </c>
      <c r="AK3" s="48" t="str">
        <f xml:space="preserve"> Time!AK$67</f>
        <v>Operations</v>
      </c>
      <c r="AL3" s="48" t="str">
        <f xml:space="preserve"> Time!AL$67</f>
        <v>Operations</v>
      </c>
      <c r="AM3" s="48" t="str">
        <f xml:space="preserve"> Time!AM$67</f>
        <v>Operations</v>
      </c>
      <c r="AN3" s="48" t="str">
        <f xml:space="preserve"> Time!AN$67</f>
        <v>Operations</v>
      </c>
      <c r="AO3" s="48" t="str">
        <f xml:space="preserve"> Time!AO$67</f>
        <v>Operations</v>
      </c>
      <c r="AP3" s="48" t="str">
        <f xml:space="preserve"> Time!AP$67</f>
        <v>Operations</v>
      </c>
      <c r="AQ3" s="48" t="str">
        <f xml:space="preserve"> Time!AQ$67</f>
        <v>Operations</v>
      </c>
      <c r="AR3" s="48" t="str">
        <f xml:space="preserve"> Time!AR$67</f>
        <v>Operations</v>
      </c>
      <c r="AS3" s="48" t="str">
        <f xml:space="preserve"> Time!AS$67</f>
        <v>Operations</v>
      </c>
      <c r="AT3" s="48" t="str">
        <f xml:space="preserve"> Time!AT$67</f>
        <v>Operations</v>
      </c>
      <c r="AU3" s="48" t="str">
        <f xml:space="preserve"> Time!AU$67</f>
        <v>Operations</v>
      </c>
      <c r="AV3" s="48" t="str">
        <f xml:space="preserve"> Time!AV$67</f>
        <v>Operations</v>
      </c>
      <c r="AW3" s="48" t="str">
        <f xml:space="preserve"> Time!AW$67</f>
        <v>Operations</v>
      </c>
      <c r="AX3" s="48" t="str">
        <f xml:space="preserve"> Time!AX$67</f>
        <v>Operations</v>
      </c>
      <c r="AY3" s="48" t="str">
        <f xml:space="preserve"> Time!AY$67</f>
        <v>Operations</v>
      </c>
      <c r="AZ3" s="48" t="str">
        <f xml:space="preserve"> Time!AZ$67</f>
        <v>Operations</v>
      </c>
      <c r="BA3" s="48" t="str">
        <f xml:space="preserve"> Time!BA$67</f>
        <v>Operations</v>
      </c>
      <c r="BB3" s="48" t="str">
        <f xml:space="preserve"> Time!BB$67</f>
        <v>Operations</v>
      </c>
      <c r="BC3" s="48" t="str">
        <f xml:space="preserve"> Time!BC$67</f>
        <v>Operations</v>
      </c>
      <c r="BD3" s="48" t="str">
        <f xml:space="preserve"> Time!BD$67</f>
        <v>Operations</v>
      </c>
      <c r="BE3" s="48" t="str">
        <f xml:space="preserve"> Time!BE$67</f>
        <v>Operations</v>
      </c>
      <c r="BF3" s="48" t="str">
        <f xml:space="preserve"> Time!BF$67</f>
        <v>Operations</v>
      </c>
      <c r="BG3" s="48" t="str">
        <f xml:space="preserve"> Time!BG$67</f>
        <v>Operations</v>
      </c>
      <c r="BH3" s="48" t="str">
        <f xml:space="preserve"> Time!BH$67</f>
        <v>Operations</v>
      </c>
      <c r="BI3" s="48" t="str">
        <f xml:space="preserve"> Time!BI$67</f>
        <v>Operations</v>
      </c>
      <c r="BJ3" s="48" t="str">
        <f xml:space="preserve"> Time!BJ$67</f>
        <v>Operations</v>
      </c>
      <c r="BK3" s="48" t="str">
        <f xml:space="preserve"> Time!BK$67</f>
        <v>Operations</v>
      </c>
      <c r="BL3" s="48" t="str">
        <f xml:space="preserve"> Time!BL$67</f>
        <v>Operations</v>
      </c>
      <c r="BM3" s="48" t="str">
        <f xml:space="preserve"> Time!BM$67</f>
        <v>Operations</v>
      </c>
      <c r="BN3" s="48" t="str">
        <f xml:space="preserve"> Time!BN$67</f>
        <v>Operations</v>
      </c>
      <c r="BO3" s="48" t="str">
        <f xml:space="preserve"> Time!BO$67</f>
        <v>Operations</v>
      </c>
      <c r="BP3" s="48" t="str">
        <f xml:space="preserve"> Time!BP$67</f>
        <v>Operations</v>
      </c>
      <c r="BQ3" s="48" t="str">
        <f xml:space="preserve"> Time!BQ$67</f>
        <v>Operations</v>
      </c>
      <c r="BR3" s="48" t="str">
        <f xml:space="preserve"> Time!BR$67</f>
        <v>Operations</v>
      </c>
      <c r="BS3" s="48" t="str">
        <f xml:space="preserve"> Time!BS$67</f>
        <v>Operations</v>
      </c>
      <c r="BT3" s="48" t="str">
        <f xml:space="preserve"> Time!BT$67</f>
        <v>Operations</v>
      </c>
      <c r="BU3" s="48" t="str">
        <f xml:space="preserve"> Time!BU$67</f>
        <v>Operations</v>
      </c>
      <c r="BV3" s="48" t="str">
        <f xml:space="preserve"> Time!BV$67</f>
        <v>Operations</v>
      </c>
      <c r="BW3" s="48" t="str">
        <f xml:space="preserve"> Time!BW$67</f>
        <v>Operations</v>
      </c>
      <c r="BX3" s="48" t="str">
        <f xml:space="preserve"> Time!BX$67</f>
        <v>Operations</v>
      </c>
      <c r="BY3" s="48" t="str">
        <f xml:space="preserve"> Time!BY$67</f>
        <v>Operations</v>
      </c>
      <c r="BZ3" s="48" t="str">
        <f xml:space="preserve"> Time!BZ$67</f>
        <v>Operations</v>
      </c>
      <c r="CA3" s="48" t="str">
        <f xml:space="preserve"> Time!CA$67</f>
        <v>Operations</v>
      </c>
      <c r="CB3" s="48" t="str">
        <f xml:space="preserve"> Time!CB$67</f>
        <v>Operations</v>
      </c>
      <c r="CC3" s="48" t="str">
        <f xml:space="preserve"> Time!CC$67</f>
        <v>Operations</v>
      </c>
      <c r="CD3" s="48" t="str">
        <f xml:space="preserve"> Time!CD$67</f>
        <v>Operations</v>
      </c>
      <c r="CE3" s="48" t="str">
        <f xml:space="preserve"> Time!CE$67</f>
        <v>Operations</v>
      </c>
      <c r="CF3" s="48" t="str">
        <f xml:space="preserve"> Time!CF$67</f>
        <v>Operations</v>
      </c>
      <c r="CG3" s="48" t="str">
        <f xml:space="preserve"> Time!CG$67</f>
        <v>Operations</v>
      </c>
      <c r="CH3" s="48" t="str">
        <f xml:space="preserve"> Time!CH$67</f>
        <v>Operations</v>
      </c>
      <c r="CI3" s="48" t="str">
        <f xml:space="preserve"> Time!CI$67</f>
        <v>Operations</v>
      </c>
      <c r="CJ3" s="48" t="str">
        <f xml:space="preserve"> Time!CJ$67</f>
        <v>Operations</v>
      </c>
      <c r="CK3" s="48" t="str">
        <f xml:space="preserve"> Time!CK$67</f>
        <v>Operations</v>
      </c>
      <c r="CL3" s="48" t="str">
        <f xml:space="preserve"> Time!CL$67</f>
        <v>Operations</v>
      </c>
      <c r="CM3" s="48" t="str">
        <f xml:space="preserve"> Time!CM$67</f>
        <v>Operations</v>
      </c>
      <c r="CN3" s="48" t="str">
        <f xml:space="preserve"> Time!CN$67</f>
        <v>Operations</v>
      </c>
      <c r="CO3" s="48" t="str">
        <f xml:space="preserve"> Time!CO$67</f>
        <v>Operations</v>
      </c>
      <c r="CP3" s="48" t="str">
        <f xml:space="preserve"> Time!CP$67</f>
        <v>Operations</v>
      </c>
      <c r="CQ3" s="48" t="str">
        <f xml:space="preserve"> Time!CQ$67</f>
        <v>Operations</v>
      </c>
      <c r="CR3" s="48" t="str">
        <f xml:space="preserve"> Time!CR$67</f>
        <v>Operations</v>
      </c>
      <c r="CS3" s="48" t="str">
        <f xml:space="preserve"> Time!CS$67</f>
        <v>Operations</v>
      </c>
      <c r="CT3" s="48" t="str">
        <f xml:space="preserve"> Time!CT$67</f>
        <v>Operations</v>
      </c>
      <c r="CU3" s="48" t="str">
        <f xml:space="preserve"> Time!CU$67</f>
        <v>Operations</v>
      </c>
      <c r="CV3" s="48" t="str">
        <f xml:space="preserve"> Time!CV$67</f>
        <v>Operations</v>
      </c>
      <c r="CW3" s="48" t="str">
        <f xml:space="preserve"> Time!CW$67</f>
        <v>Operations</v>
      </c>
      <c r="CX3" s="48" t="str">
        <f xml:space="preserve"> Time!CX$67</f>
        <v>Operations</v>
      </c>
      <c r="CY3" s="48" t="str">
        <f xml:space="preserve"> Time!CY$67</f>
        <v>Operations</v>
      </c>
      <c r="CZ3" s="48" t="str">
        <f xml:space="preserve"> Time!CZ$67</f>
        <v>Operations</v>
      </c>
      <c r="DA3" s="48" t="str">
        <f xml:space="preserve"> Time!DA$67</f>
        <v>Operations</v>
      </c>
      <c r="DB3" s="48" t="str">
        <f xml:space="preserve"> Time!DB$67</f>
        <v>Operations</v>
      </c>
      <c r="DC3" s="48" t="str">
        <f xml:space="preserve"> Time!DC$67</f>
        <v>Operations</v>
      </c>
      <c r="DD3" s="48" t="str">
        <f xml:space="preserve"> Time!DD$67</f>
        <v>Operations</v>
      </c>
      <c r="DE3" s="48" t="str">
        <f xml:space="preserve"> Time!DE$67</f>
        <v>Operations</v>
      </c>
      <c r="DF3" s="48" t="str">
        <f xml:space="preserve"> Time!DF$67</f>
        <v>Operations</v>
      </c>
      <c r="DG3" s="48" t="str">
        <f xml:space="preserve"> Time!DG$67</f>
        <v>Operations</v>
      </c>
      <c r="DH3" s="48" t="str">
        <f xml:space="preserve"> Time!DH$67</f>
        <v>Operations</v>
      </c>
      <c r="DI3" s="48" t="str">
        <f xml:space="preserve"> Time!DI$67</f>
        <v>Operations</v>
      </c>
      <c r="DJ3" s="48" t="str">
        <f xml:space="preserve"> Time!DJ$67</f>
        <v>Operations</v>
      </c>
      <c r="DK3" s="48" t="str">
        <f xml:space="preserve"> Time!DK$67</f>
        <v>Operations</v>
      </c>
      <c r="DL3" s="48" t="str">
        <f xml:space="preserve"> Time!DL$67</f>
        <v>Operations</v>
      </c>
      <c r="DM3" s="48" t="str">
        <f xml:space="preserve"> Time!DM$67</f>
        <v>Operations</v>
      </c>
      <c r="DN3" s="48" t="str">
        <f xml:space="preserve"> Time!DN$67</f>
        <v>Operations</v>
      </c>
      <c r="DO3" s="48" t="str">
        <f xml:space="preserve"> Time!DO$67</f>
        <v>Operations</v>
      </c>
      <c r="DP3" s="48" t="str">
        <f xml:space="preserve"> Time!DP$67</f>
        <v>Operations</v>
      </c>
      <c r="DQ3" s="48" t="str">
        <f xml:space="preserve"> Time!DQ$67</f>
        <v>Operations</v>
      </c>
      <c r="DR3" s="48" t="str">
        <f xml:space="preserve"> Time!DR$67</f>
        <v>Operations</v>
      </c>
      <c r="DS3" s="48" t="str">
        <f xml:space="preserve"> Time!DS$67</f>
        <v>Operations</v>
      </c>
      <c r="DT3" s="48" t="str">
        <f xml:space="preserve"> Time!DT$67</f>
        <v>Operations</v>
      </c>
      <c r="DU3" s="48" t="str">
        <f xml:space="preserve"> Time!DU$67</f>
        <v>Operations</v>
      </c>
      <c r="DV3" s="48" t="str">
        <f xml:space="preserve"> Time!DV$67</f>
        <v>Operations</v>
      </c>
      <c r="DW3" s="48" t="str">
        <f xml:space="preserve"> Time!DW$67</f>
        <v>Operations</v>
      </c>
      <c r="DX3" s="48" t="str">
        <f xml:space="preserve"> Time!DX$67</f>
        <v>Operations</v>
      </c>
      <c r="DY3" s="48" t="str">
        <f xml:space="preserve"> Time!DY$67</f>
        <v>Operations</v>
      </c>
      <c r="DZ3" s="48" t="str">
        <f xml:space="preserve"> Time!DZ$67</f>
        <v>Operations</v>
      </c>
      <c r="EA3" s="48" t="str">
        <f xml:space="preserve"> Time!EA$67</f>
        <v>Operations</v>
      </c>
      <c r="EB3" s="48" t="str">
        <f xml:space="preserve"> Time!EB$67</f>
        <v>Operations</v>
      </c>
      <c r="EC3" s="48" t="str">
        <f xml:space="preserve"> Time!EC$67</f>
        <v>Post ops</v>
      </c>
      <c r="ED3" s="48" t="str">
        <f xml:space="preserve"> Time!ED$67</f>
        <v>Post ops</v>
      </c>
      <c r="EE3" s="48" t="str">
        <f xml:space="preserve"> Time!EE$67</f>
        <v>Post ops</v>
      </c>
      <c r="EF3" s="48" t="str">
        <f xml:space="preserve"> Time!EF$67</f>
        <v>Post ops</v>
      </c>
      <c r="EG3" s="48" t="str">
        <f xml:space="preserve"> Time!EG$67</f>
        <v>Post ops</v>
      </c>
      <c r="EH3" s="48" t="str">
        <f xml:space="preserve"> Time!EH$67</f>
        <v>Post ops</v>
      </c>
      <c r="EI3" s="48" t="str">
        <f xml:space="preserve"> Time!EI$67</f>
        <v>Post ops</v>
      </c>
      <c r="EJ3" s="48" t="str">
        <f xml:space="preserve"> Time!EJ$67</f>
        <v>Post ops</v>
      </c>
      <c r="EK3" s="48" t="str">
        <f xml:space="preserve"> Time!EK$67</f>
        <v>Post ops</v>
      </c>
      <c r="EL3" s="48" t="str">
        <f xml:space="preserve"> Time!EL$67</f>
        <v>Post ops</v>
      </c>
      <c r="EM3" s="48" t="str">
        <f xml:space="preserve"> Time!EM$67</f>
        <v>Post ops</v>
      </c>
      <c r="EN3" s="48" t="str">
        <f xml:space="preserve"> Time!EN$67</f>
        <v>Post ops</v>
      </c>
      <c r="EO3" s="48" t="str">
        <f xml:space="preserve"> Time!EO$67</f>
        <v>Post ops</v>
      </c>
      <c r="EP3" s="48" t="str">
        <f xml:space="preserve"> Time!EP$67</f>
        <v>Post ops</v>
      </c>
      <c r="EQ3" s="48" t="str">
        <f xml:space="preserve"> Time!EQ$67</f>
        <v>Post ops</v>
      </c>
      <c r="ER3" s="48" t="str">
        <f xml:space="preserve"> Time!ER$67</f>
        <v>Post ops</v>
      </c>
      <c r="ES3" s="48" t="str">
        <f xml:space="preserve"> Time!ES$67</f>
        <v>Post ops</v>
      </c>
      <c r="ET3" s="48" t="str">
        <f xml:space="preserve"> Time!ET$67</f>
        <v>Post ops</v>
      </c>
      <c r="EU3" s="48" t="str">
        <f xml:space="preserve"> Time!EU$67</f>
        <v>Post ops</v>
      </c>
      <c r="EV3" s="48" t="str">
        <f xml:space="preserve"> Time!EV$67</f>
        <v>Post ops</v>
      </c>
      <c r="EW3" s="48" t="str">
        <f xml:space="preserve"> Time!EW$67</f>
        <v>Post ops</v>
      </c>
      <c r="EX3" s="48" t="str">
        <f xml:space="preserve"> Time!EX$67</f>
        <v>Post ops</v>
      </c>
      <c r="EY3" s="48" t="str">
        <f xml:space="preserve"> Time!EY$67</f>
        <v>Post ops</v>
      </c>
      <c r="EZ3" s="48" t="str">
        <f xml:space="preserve"> Time!EZ$67</f>
        <v>Post ops</v>
      </c>
      <c r="FA3" s="48" t="str">
        <f xml:space="preserve"> Time!FA$67</f>
        <v>Post ops</v>
      </c>
      <c r="FB3" s="48" t="str">
        <f xml:space="preserve"> Time!FB$67</f>
        <v>Post ops</v>
      </c>
      <c r="FC3" s="48" t="str">
        <f xml:space="preserve"> Time!FC$67</f>
        <v>Post ops</v>
      </c>
      <c r="FD3" s="48" t="str">
        <f xml:space="preserve"> Time!FD$67</f>
        <v>Post ops</v>
      </c>
      <c r="FE3" s="48" t="str">
        <f xml:space="preserve"> Time!FE$67</f>
        <v>Post ops</v>
      </c>
      <c r="FF3" s="48" t="str">
        <f xml:space="preserve"> Time!FF$67</f>
        <v>Post ops</v>
      </c>
      <c r="FG3" s="48" t="str">
        <f xml:space="preserve"> Time!FG$67</f>
        <v>Post ops</v>
      </c>
      <c r="FH3" s="48" t="str">
        <f xml:space="preserve"> Time!FH$67</f>
        <v>Post ops</v>
      </c>
      <c r="FI3" s="48" t="str">
        <f xml:space="preserve"> Time!FI$67</f>
        <v>Post ops</v>
      </c>
      <c r="FJ3" s="48" t="str">
        <f xml:space="preserve"> Time!FJ$67</f>
        <v>Post ops</v>
      </c>
      <c r="FK3" s="48" t="str">
        <f xml:space="preserve"> Time!FK$67</f>
        <v>Post ops</v>
      </c>
      <c r="FL3" s="48" t="str">
        <f xml:space="preserve"> Time!FL$67</f>
        <v>Post ops</v>
      </c>
      <c r="FM3" s="48" t="str">
        <f xml:space="preserve"> Time!FM$67</f>
        <v>Post ops</v>
      </c>
      <c r="FN3" s="48" t="str">
        <f xml:space="preserve"> Time!FN$67</f>
        <v>Post ops</v>
      </c>
      <c r="FO3" s="48" t="str">
        <f xml:space="preserve"> Time!FO$67</f>
        <v>Post ops</v>
      </c>
      <c r="FP3" s="48" t="str">
        <f xml:space="preserve"> Time!FP$67</f>
        <v>Post ops</v>
      </c>
      <c r="FQ3" s="48" t="str">
        <f xml:space="preserve"> Time!FQ$67</f>
        <v>Post ops</v>
      </c>
      <c r="FR3" s="48" t="str">
        <f xml:space="preserve"> Time!FR$67</f>
        <v>Post ops</v>
      </c>
      <c r="FS3" s="48" t="str">
        <f xml:space="preserve"> Time!FS$67</f>
        <v>Post ops</v>
      </c>
      <c r="FT3" s="48" t="str">
        <f xml:space="preserve"> Time!FT$67</f>
        <v>Post ops</v>
      </c>
      <c r="FU3" s="48" t="str">
        <f xml:space="preserve"> Time!FU$67</f>
        <v>Post ops</v>
      </c>
      <c r="FV3" s="48" t="str">
        <f xml:space="preserve"> Time!FV$67</f>
        <v>Post ops</v>
      </c>
      <c r="FW3" s="48" t="str">
        <f xml:space="preserve"> Time!FW$67</f>
        <v>Post ops</v>
      </c>
      <c r="FX3" s="48" t="str">
        <f xml:space="preserve"> Time!FX$67</f>
        <v>Post ops</v>
      </c>
      <c r="FY3" s="48" t="str">
        <f xml:space="preserve"> Time!FY$67</f>
        <v>Post ops</v>
      </c>
      <c r="FZ3" s="48" t="str">
        <f xml:space="preserve"> Time!FZ$67</f>
        <v>Post ops</v>
      </c>
      <c r="GA3" s="48" t="str">
        <f xml:space="preserve"> Time!GA$67</f>
        <v>Post ops</v>
      </c>
      <c r="GB3" s="48" t="str">
        <f xml:space="preserve"> Time!GB$67</f>
        <v>Post ops</v>
      </c>
      <c r="GC3" s="48" t="str">
        <f xml:space="preserve"> Time!GC$67</f>
        <v>Post ops</v>
      </c>
      <c r="GD3" s="48" t="str">
        <f xml:space="preserve"> Time!GD$67</f>
        <v>Post ops</v>
      </c>
      <c r="GE3" s="48" t="str">
        <f xml:space="preserve"> Time!GE$67</f>
        <v>Post ops</v>
      </c>
      <c r="GF3" s="48" t="str">
        <f xml:space="preserve"> Time!GF$67</f>
        <v>Post ops</v>
      </c>
      <c r="GG3" s="48" t="str">
        <f xml:space="preserve"> Time!GG$67</f>
        <v>Post ops</v>
      </c>
      <c r="GH3" s="48" t="str">
        <f xml:space="preserve"> Time!GH$67</f>
        <v>Post ops</v>
      </c>
      <c r="GI3" s="48" t="str">
        <f xml:space="preserve"> Time!GI$67</f>
        <v>Post ops</v>
      </c>
      <c r="GJ3" s="48" t="str">
        <f xml:space="preserve"> Time!GJ$67</f>
        <v>Post ops</v>
      </c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</row>
    <row r="4" spans="1:437" s="10" customFormat="1" x14ac:dyDescent="0.25">
      <c r="A4" s="15"/>
      <c r="B4" s="15"/>
      <c r="C4" s="21"/>
      <c r="D4" s="60"/>
      <c r="E4" s="266" t="str">
        <f xml:space="preserve"> Time!E$42</f>
        <v>Contract year</v>
      </c>
      <c r="F4" s="350">
        <f xml:space="preserve"> Check!$F$21</f>
        <v>0</v>
      </c>
      <c r="G4" s="121" t="s">
        <v>24</v>
      </c>
      <c r="H4" s="2"/>
      <c r="I4" s="16"/>
      <c r="J4" s="266">
        <f xml:space="preserve"> Time!J$42</f>
        <v>2020</v>
      </c>
      <c r="K4" s="266">
        <f xml:space="preserve"> Time!K$42</f>
        <v>2020</v>
      </c>
      <c r="L4" s="266">
        <f xml:space="preserve"> Time!L$42</f>
        <v>2020</v>
      </c>
      <c r="M4" s="266">
        <f xml:space="preserve"> Time!M$42</f>
        <v>2021</v>
      </c>
      <c r="N4" s="266">
        <f xml:space="preserve"> Time!N$42</f>
        <v>2021</v>
      </c>
      <c r="O4" s="266">
        <f xml:space="preserve"> Time!O$42</f>
        <v>2021</v>
      </c>
      <c r="P4" s="266">
        <f xml:space="preserve"> Time!P$42</f>
        <v>2021</v>
      </c>
      <c r="Q4" s="266">
        <f xml:space="preserve"> Time!Q$42</f>
        <v>2022</v>
      </c>
      <c r="R4" s="266">
        <f xml:space="preserve"> Time!R$42</f>
        <v>2022</v>
      </c>
      <c r="S4" s="266">
        <f xml:space="preserve"> Time!S$42</f>
        <v>2022</v>
      </c>
      <c r="T4" s="266">
        <f xml:space="preserve"> Time!T$42</f>
        <v>2022</v>
      </c>
      <c r="U4" s="266">
        <f xml:space="preserve"> Time!U$42</f>
        <v>2023</v>
      </c>
      <c r="V4" s="266">
        <f xml:space="preserve"> Time!V$42</f>
        <v>2023</v>
      </c>
      <c r="W4" s="266">
        <f xml:space="preserve"> Time!W$42</f>
        <v>2023</v>
      </c>
      <c r="X4" s="266">
        <f xml:space="preserve"> Time!X$42</f>
        <v>2023</v>
      </c>
      <c r="Y4" s="266">
        <f xml:space="preserve"> Time!Y$42</f>
        <v>2024</v>
      </c>
      <c r="Z4" s="266">
        <f xml:space="preserve"> Time!Z$42</f>
        <v>2024</v>
      </c>
      <c r="AA4" s="266">
        <f xml:space="preserve"> Time!AA$42</f>
        <v>2024</v>
      </c>
      <c r="AB4" s="266">
        <f xml:space="preserve"> Time!AB$42</f>
        <v>2024</v>
      </c>
      <c r="AC4" s="266">
        <f xml:space="preserve"> Time!AC$42</f>
        <v>2025</v>
      </c>
      <c r="AD4" s="266">
        <f xml:space="preserve"> Time!AD$42</f>
        <v>2025</v>
      </c>
      <c r="AE4" s="266">
        <f xml:space="preserve"> Time!AE$42</f>
        <v>2025</v>
      </c>
      <c r="AF4" s="266">
        <f xml:space="preserve"> Time!AF$42</f>
        <v>2025</v>
      </c>
      <c r="AG4" s="266">
        <f xml:space="preserve"> Time!AG$42</f>
        <v>2026</v>
      </c>
      <c r="AH4" s="266">
        <f xml:space="preserve"> Time!AH$42</f>
        <v>2026</v>
      </c>
      <c r="AI4" s="266">
        <f xml:space="preserve"> Time!AI$42</f>
        <v>2026</v>
      </c>
      <c r="AJ4" s="266">
        <f xml:space="preserve"> Time!AJ$42</f>
        <v>2026</v>
      </c>
      <c r="AK4" s="266">
        <f xml:space="preserve"> Time!AK$42</f>
        <v>2027</v>
      </c>
      <c r="AL4" s="266">
        <f xml:space="preserve"> Time!AL$42</f>
        <v>2027</v>
      </c>
      <c r="AM4" s="266">
        <f xml:space="preserve"> Time!AM$42</f>
        <v>2027</v>
      </c>
      <c r="AN4" s="266">
        <f xml:space="preserve"> Time!AN$42</f>
        <v>2027</v>
      </c>
      <c r="AO4" s="266">
        <f xml:space="preserve"> Time!AO$42</f>
        <v>2028</v>
      </c>
      <c r="AP4" s="266">
        <f xml:space="preserve"> Time!AP$42</f>
        <v>2028</v>
      </c>
      <c r="AQ4" s="266">
        <f xml:space="preserve"> Time!AQ$42</f>
        <v>2028</v>
      </c>
      <c r="AR4" s="266">
        <f xml:space="preserve"> Time!AR$42</f>
        <v>2028</v>
      </c>
      <c r="AS4" s="266">
        <f xml:space="preserve"> Time!AS$42</f>
        <v>2029</v>
      </c>
      <c r="AT4" s="266">
        <f xml:space="preserve"> Time!AT$42</f>
        <v>2029</v>
      </c>
      <c r="AU4" s="266">
        <f xml:space="preserve"> Time!AU$42</f>
        <v>2029</v>
      </c>
      <c r="AV4" s="266">
        <f xml:space="preserve"> Time!AV$42</f>
        <v>2029</v>
      </c>
      <c r="AW4" s="266">
        <f xml:space="preserve"> Time!AW$42</f>
        <v>2030</v>
      </c>
      <c r="AX4" s="266">
        <f xml:space="preserve"> Time!AX$42</f>
        <v>2030</v>
      </c>
      <c r="AY4" s="266">
        <f xml:space="preserve"> Time!AY$42</f>
        <v>2030</v>
      </c>
      <c r="AZ4" s="266">
        <f xml:space="preserve"> Time!AZ$42</f>
        <v>2030</v>
      </c>
      <c r="BA4" s="266">
        <f xml:space="preserve"> Time!BA$42</f>
        <v>2031</v>
      </c>
      <c r="BB4" s="266">
        <f xml:space="preserve"> Time!BB$42</f>
        <v>2031</v>
      </c>
      <c r="BC4" s="266">
        <f xml:space="preserve"> Time!BC$42</f>
        <v>2031</v>
      </c>
      <c r="BD4" s="266">
        <f xml:space="preserve"> Time!BD$42</f>
        <v>2031</v>
      </c>
      <c r="BE4" s="266">
        <f xml:space="preserve"> Time!BE$42</f>
        <v>2032</v>
      </c>
      <c r="BF4" s="266">
        <f xml:space="preserve"> Time!BF$42</f>
        <v>2032</v>
      </c>
      <c r="BG4" s="266">
        <f xml:space="preserve"> Time!BG$42</f>
        <v>2032</v>
      </c>
      <c r="BH4" s="266">
        <f xml:space="preserve"> Time!BH$42</f>
        <v>2032</v>
      </c>
      <c r="BI4" s="266">
        <f xml:space="preserve"> Time!BI$42</f>
        <v>2033</v>
      </c>
      <c r="BJ4" s="266">
        <f xml:space="preserve"> Time!BJ$42</f>
        <v>2033</v>
      </c>
      <c r="BK4" s="266">
        <f xml:space="preserve"> Time!BK$42</f>
        <v>2033</v>
      </c>
      <c r="BL4" s="266">
        <f xml:space="preserve"> Time!BL$42</f>
        <v>2033</v>
      </c>
      <c r="BM4" s="266">
        <f xml:space="preserve"> Time!BM$42</f>
        <v>2034</v>
      </c>
      <c r="BN4" s="266">
        <f xml:space="preserve"> Time!BN$42</f>
        <v>2034</v>
      </c>
      <c r="BO4" s="266">
        <f xml:space="preserve"> Time!BO$42</f>
        <v>2034</v>
      </c>
      <c r="BP4" s="266">
        <f xml:space="preserve"> Time!BP$42</f>
        <v>2034</v>
      </c>
      <c r="BQ4" s="266">
        <f xml:space="preserve"> Time!BQ$42</f>
        <v>2035</v>
      </c>
      <c r="BR4" s="266">
        <f xml:space="preserve"> Time!BR$42</f>
        <v>2035</v>
      </c>
      <c r="BS4" s="266">
        <f xml:space="preserve"> Time!BS$42</f>
        <v>2035</v>
      </c>
      <c r="BT4" s="266">
        <f xml:space="preserve"> Time!BT$42</f>
        <v>2035</v>
      </c>
      <c r="BU4" s="266">
        <f xml:space="preserve"> Time!BU$42</f>
        <v>2036</v>
      </c>
      <c r="BV4" s="266">
        <f xml:space="preserve"> Time!BV$42</f>
        <v>2036</v>
      </c>
      <c r="BW4" s="266">
        <f xml:space="preserve"> Time!BW$42</f>
        <v>2036</v>
      </c>
      <c r="BX4" s="266">
        <f xml:space="preserve"> Time!BX$42</f>
        <v>2036</v>
      </c>
      <c r="BY4" s="266">
        <f xml:space="preserve"> Time!BY$42</f>
        <v>2037</v>
      </c>
      <c r="BZ4" s="266">
        <f xml:space="preserve"> Time!BZ$42</f>
        <v>2037</v>
      </c>
      <c r="CA4" s="266">
        <f xml:space="preserve"> Time!CA$42</f>
        <v>2037</v>
      </c>
      <c r="CB4" s="266">
        <f xml:space="preserve"> Time!CB$42</f>
        <v>2037</v>
      </c>
      <c r="CC4" s="266">
        <f xml:space="preserve"> Time!CC$42</f>
        <v>2038</v>
      </c>
      <c r="CD4" s="266">
        <f xml:space="preserve"> Time!CD$42</f>
        <v>2038</v>
      </c>
      <c r="CE4" s="266">
        <f xml:space="preserve"> Time!CE$42</f>
        <v>2038</v>
      </c>
      <c r="CF4" s="266">
        <f xml:space="preserve"> Time!CF$42</f>
        <v>2038</v>
      </c>
      <c r="CG4" s="266">
        <f xml:space="preserve"> Time!CG$42</f>
        <v>2039</v>
      </c>
      <c r="CH4" s="266">
        <f xml:space="preserve"> Time!CH$42</f>
        <v>2039</v>
      </c>
      <c r="CI4" s="266">
        <f xml:space="preserve"> Time!CI$42</f>
        <v>2039</v>
      </c>
      <c r="CJ4" s="266">
        <f xml:space="preserve"> Time!CJ$42</f>
        <v>2039</v>
      </c>
      <c r="CK4" s="266">
        <f xml:space="preserve"> Time!CK$42</f>
        <v>2040</v>
      </c>
      <c r="CL4" s="266">
        <f xml:space="preserve"> Time!CL$42</f>
        <v>2040</v>
      </c>
      <c r="CM4" s="266">
        <f xml:space="preserve"> Time!CM$42</f>
        <v>2040</v>
      </c>
      <c r="CN4" s="266">
        <f xml:space="preserve"> Time!CN$42</f>
        <v>2040</v>
      </c>
      <c r="CO4" s="266">
        <f xml:space="preserve"> Time!CO$42</f>
        <v>2041</v>
      </c>
      <c r="CP4" s="266">
        <f xml:space="preserve"> Time!CP$42</f>
        <v>2041</v>
      </c>
      <c r="CQ4" s="266">
        <f xml:space="preserve"> Time!CQ$42</f>
        <v>2041</v>
      </c>
      <c r="CR4" s="266">
        <f xml:space="preserve"> Time!CR$42</f>
        <v>2041</v>
      </c>
      <c r="CS4" s="266">
        <f xml:space="preserve"> Time!CS$42</f>
        <v>2042</v>
      </c>
      <c r="CT4" s="266">
        <f xml:space="preserve"> Time!CT$42</f>
        <v>2042</v>
      </c>
      <c r="CU4" s="266">
        <f xml:space="preserve"> Time!CU$42</f>
        <v>2042</v>
      </c>
      <c r="CV4" s="266">
        <f xml:space="preserve"> Time!CV$42</f>
        <v>2042</v>
      </c>
      <c r="CW4" s="266">
        <f xml:space="preserve"> Time!CW$42</f>
        <v>2043</v>
      </c>
      <c r="CX4" s="266">
        <f xml:space="preserve"> Time!CX$42</f>
        <v>2043</v>
      </c>
      <c r="CY4" s="266">
        <f xml:space="preserve"> Time!CY$42</f>
        <v>2043</v>
      </c>
      <c r="CZ4" s="266">
        <f xml:space="preserve"> Time!CZ$42</f>
        <v>2043</v>
      </c>
      <c r="DA4" s="266">
        <f xml:space="preserve"> Time!DA$42</f>
        <v>2044</v>
      </c>
      <c r="DB4" s="266">
        <f xml:space="preserve"> Time!DB$42</f>
        <v>2044</v>
      </c>
      <c r="DC4" s="266">
        <f xml:space="preserve"> Time!DC$42</f>
        <v>2044</v>
      </c>
      <c r="DD4" s="266">
        <f xml:space="preserve"> Time!DD$42</f>
        <v>2044</v>
      </c>
      <c r="DE4" s="266">
        <f xml:space="preserve"> Time!DE$42</f>
        <v>2045</v>
      </c>
      <c r="DF4" s="266">
        <f xml:space="preserve"> Time!DF$42</f>
        <v>2045</v>
      </c>
      <c r="DG4" s="266">
        <f xml:space="preserve"> Time!DG$42</f>
        <v>2045</v>
      </c>
      <c r="DH4" s="266">
        <f xml:space="preserve"> Time!DH$42</f>
        <v>2045</v>
      </c>
      <c r="DI4" s="266">
        <f xml:space="preserve"> Time!DI$42</f>
        <v>2046</v>
      </c>
      <c r="DJ4" s="266">
        <f xml:space="preserve"> Time!DJ$42</f>
        <v>2046</v>
      </c>
      <c r="DK4" s="266">
        <f xml:space="preserve"> Time!DK$42</f>
        <v>2046</v>
      </c>
      <c r="DL4" s="266">
        <f xml:space="preserve"> Time!DL$42</f>
        <v>2046</v>
      </c>
      <c r="DM4" s="266">
        <f xml:space="preserve"> Time!DM$42</f>
        <v>2047</v>
      </c>
      <c r="DN4" s="266">
        <f xml:space="preserve"> Time!DN$42</f>
        <v>2047</v>
      </c>
      <c r="DO4" s="266">
        <f xml:space="preserve"> Time!DO$42</f>
        <v>2047</v>
      </c>
      <c r="DP4" s="266">
        <f xml:space="preserve"> Time!DP$42</f>
        <v>2047</v>
      </c>
      <c r="DQ4" s="266">
        <f xml:space="preserve"> Time!DQ$42</f>
        <v>2048</v>
      </c>
      <c r="DR4" s="266">
        <f xml:space="preserve"> Time!DR$42</f>
        <v>2048</v>
      </c>
      <c r="DS4" s="266">
        <f xml:space="preserve"> Time!DS$42</f>
        <v>2048</v>
      </c>
      <c r="DT4" s="266">
        <f xml:space="preserve"> Time!DT$42</f>
        <v>2048</v>
      </c>
      <c r="DU4" s="266">
        <f xml:space="preserve"> Time!DU$42</f>
        <v>2049</v>
      </c>
      <c r="DV4" s="266">
        <f xml:space="preserve"> Time!DV$42</f>
        <v>2049</v>
      </c>
      <c r="DW4" s="266">
        <f xml:space="preserve"> Time!DW$42</f>
        <v>2049</v>
      </c>
      <c r="DX4" s="266">
        <f xml:space="preserve"> Time!DX$42</f>
        <v>2049</v>
      </c>
      <c r="DY4" s="266">
        <f xml:space="preserve"> Time!DY$42</f>
        <v>2050</v>
      </c>
      <c r="DZ4" s="266">
        <f xml:space="preserve"> Time!DZ$42</f>
        <v>2050</v>
      </c>
      <c r="EA4" s="266">
        <f xml:space="preserve"> Time!EA$42</f>
        <v>2050</v>
      </c>
      <c r="EB4" s="266">
        <f xml:space="preserve"> Time!EB$42</f>
        <v>2050</v>
      </c>
      <c r="EC4" s="266">
        <f xml:space="preserve"> Time!EC$42</f>
        <v>2051</v>
      </c>
      <c r="ED4" s="266">
        <f xml:space="preserve"> Time!ED$42</f>
        <v>2051</v>
      </c>
      <c r="EE4" s="266">
        <f xml:space="preserve"> Time!EE$42</f>
        <v>2051</v>
      </c>
      <c r="EF4" s="266">
        <f xml:space="preserve"> Time!EF$42</f>
        <v>2051</v>
      </c>
      <c r="EG4" s="266">
        <f xml:space="preserve"> Time!EG$42</f>
        <v>2052</v>
      </c>
      <c r="EH4" s="266">
        <f xml:space="preserve"> Time!EH$42</f>
        <v>2052</v>
      </c>
      <c r="EI4" s="266">
        <f xml:space="preserve"> Time!EI$42</f>
        <v>2052</v>
      </c>
      <c r="EJ4" s="266">
        <f xml:space="preserve"> Time!EJ$42</f>
        <v>2052</v>
      </c>
      <c r="EK4" s="266">
        <f xml:space="preserve"> Time!EK$42</f>
        <v>2053</v>
      </c>
      <c r="EL4" s="266">
        <f xml:space="preserve"> Time!EL$42</f>
        <v>2053</v>
      </c>
      <c r="EM4" s="266">
        <f xml:space="preserve"> Time!EM$42</f>
        <v>2053</v>
      </c>
      <c r="EN4" s="266">
        <f xml:space="preserve"> Time!EN$42</f>
        <v>2053</v>
      </c>
      <c r="EO4" s="266">
        <f xml:space="preserve"> Time!EO$42</f>
        <v>2054</v>
      </c>
      <c r="EP4" s="266">
        <f xml:space="preserve"> Time!EP$42</f>
        <v>2054</v>
      </c>
      <c r="EQ4" s="266">
        <f xml:space="preserve"> Time!EQ$42</f>
        <v>2054</v>
      </c>
      <c r="ER4" s="266">
        <f xml:space="preserve"> Time!ER$42</f>
        <v>2054</v>
      </c>
      <c r="ES4" s="266">
        <f xml:space="preserve"> Time!ES$42</f>
        <v>2055</v>
      </c>
      <c r="ET4" s="266">
        <f xml:space="preserve"> Time!ET$42</f>
        <v>2055</v>
      </c>
      <c r="EU4" s="266">
        <f xml:space="preserve"> Time!EU$42</f>
        <v>2055</v>
      </c>
      <c r="EV4" s="266">
        <f xml:space="preserve"> Time!EV$42</f>
        <v>2055</v>
      </c>
      <c r="EW4" s="266">
        <f xml:space="preserve"> Time!EW$42</f>
        <v>2056</v>
      </c>
      <c r="EX4" s="266">
        <f xml:space="preserve"> Time!EX$42</f>
        <v>2056</v>
      </c>
      <c r="EY4" s="266">
        <f xml:space="preserve"> Time!EY$42</f>
        <v>2056</v>
      </c>
      <c r="EZ4" s="266">
        <f xml:space="preserve"> Time!EZ$42</f>
        <v>2056</v>
      </c>
      <c r="FA4" s="266">
        <f xml:space="preserve"> Time!FA$42</f>
        <v>2057</v>
      </c>
      <c r="FB4" s="266">
        <f xml:space="preserve"> Time!FB$42</f>
        <v>2057</v>
      </c>
      <c r="FC4" s="266">
        <f xml:space="preserve"> Time!FC$42</f>
        <v>2057</v>
      </c>
      <c r="FD4" s="266">
        <f xml:space="preserve"> Time!FD$42</f>
        <v>2057</v>
      </c>
      <c r="FE4" s="266">
        <f xml:space="preserve"> Time!FE$42</f>
        <v>2058</v>
      </c>
      <c r="FF4" s="266">
        <f xml:space="preserve"> Time!FF$42</f>
        <v>2058</v>
      </c>
      <c r="FG4" s="266">
        <f xml:space="preserve"> Time!FG$42</f>
        <v>2058</v>
      </c>
      <c r="FH4" s="266">
        <f xml:space="preserve"> Time!FH$42</f>
        <v>2058</v>
      </c>
      <c r="FI4" s="266">
        <f xml:space="preserve"> Time!FI$42</f>
        <v>2059</v>
      </c>
      <c r="FJ4" s="266">
        <f xml:space="preserve"> Time!FJ$42</f>
        <v>2059</v>
      </c>
      <c r="FK4" s="266">
        <f xml:space="preserve"> Time!FK$42</f>
        <v>2059</v>
      </c>
      <c r="FL4" s="266">
        <f xml:space="preserve"> Time!FL$42</f>
        <v>2059</v>
      </c>
      <c r="FM4" s="266">
        <f xml:space="preserve"> Time!FM$42</f>
        <v>2060</v>
      </c>
      <c r="FN4" s="266">
        <f xml:space="preserve"> Time!FN$42</f>
        <v>2060</v>
      </c>
      <c r="FO4" s="266">
        <f xml:space="preserve"> Time!FO$42</f>
        <v>2060</v>
      </c>
      <c r="FP4" s="266">
        <f xml:space="preserve"> Time!FP$42</f>
        <v>2060</v>
      </c>
      <c r="FQ4" s="266">
        <f xml:space="preserve"> Time!FQ$42</f>
        <v>2061</v>
      </c>
      <c r="FR4" s="266">
        <f xml:space="preserve"> Time!FR$42</f>
        <v>2061</v>
      </c>
      <c r="FS4" s="266">
        <f xml:space="preserve"> Time!FS$42</f>
        <v>2061</v>
      </c>
      <c r="FT4" s="266">
        <f xml:space="preserve"> Time!FT$42</f>
        <v>2061</v>
      </c>
      <c r="FU4" s="266">
        <f xml:space="preserve"> Time!FU$42</f>
        <v>2062</v>
      </c>
      <c r="FV4" s="266">
        <f xml:space="preserve"> Time!FV$42</f>
        <v>2062</v>
      </c>
      <c r="FW4" s="266">
        <f xml:space="preserve"> Time!FW$42</f>
        <v>2062</v>
      </c>
      <c r="FX4" s="266">
        <f xml:space="preserve"> Time!FX$42</f>
        <v>2062</v>
      </c>
      <c r="FY4" s="266">
        <f xml:space="preserve"> Time!FY$42</f>
        <v>2063</v>
      </c>
      <c r="FZ4" s="266">
        <f xml:space="preserve"> Time!FZ$42</f>
        <v>2063</v>
      </c>
      <c r="GA4" s="266">
        <f xml:space="preserve"> Time!GA$42</f>
        <v>2063</v>
      </c>
      <c r="GB4" s="266">
        <f xml:space="preserve"> Time!GB$42</f>
        <v>2063</v>
      </c>
      <c r="GC4" s="266">
        <f xml:space="preserve"> Time!GC$42</f>
        <v>2064</v>
      </c>
      <c r="GD4" s="266">
        <f xml:space="preserve"> Time!GD$42</f>
        <v>2064</v>
      </c>
      <c r="GE4" s="266">
        <f xml:space="preserve"> Time!GE$42</f>
        <v>2064</v>
      </c>
      <c r="GF4" s="266">
        <f xml:space="preserve"> Time!GF$42</f>
        <v>2064</v>
      </c>
      <c r="GG4" s="266">
        <f xml:space="preserve"> Time!GG$42</f>
        <v>2065</v>
      </c>
      <c r="GH4" s="266">
        <f xml:space="preserve"> Time!GH$42</f>
        <v>2065</v>
      </c>
      <c r="GI4" s="266">
        <f xml:space="preserve"> Time!GI$42</f>
        <v>2065</v>
      </c>
      <c r="GJ4" s="266">
        <f xml:space="preserve"> Time!GJ$42</f>
        <v>2065</v>
      </c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</row>
    <row r="5" spans="1:437" s="10" customFormat="1" x14ac:dyDescent="0.25">
      <c r="A5" s="15"/>
      <c r="B5" s="15"/>
      <c r="C5" s="21"/>
      <c r="D5" s="60"/>
      <c r="E5" s="2" t="str">
        <f xml:space="preserve"> Time!E$10</f>
        <v>Model column counter</v>
      </c>
      <c r="F5" s="44" t="s">
        <v>19</v>
      </c>
      <c r="G5" s="45" t="s">
        <v>17</v>
      </c>
      <c r="H5" s="44" t="s">
        <v>18</v>
      </c>
      <c r="I5" s="16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</row>
    <row r="6" spans="1:437" s="43" customFormat="1" x14ac:dyDescent="0.25">
      <c r="A6" s="15"/>
      <c r="B6" s="15"/>
      <c r="C6" s="21"/>
      <c r="D6" s="60"/>
      <c r="E6" s="12"/>
      <c r="F6" s="12"/>
      <c r="G6" s="12"/>
      <c r="H6" s="12"/>
      <c r="I6" s="9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 s="12"/>
      <c r="BG6" s="12"/>
      <c r="BH6" s="12"/>
      <c r="BI6" s="12"/>
      <c r="BJ6" s="12"/>
      <c r="BK6" s="12"/>
      <c r="BL6" s="12"/>
      <c r="BM6" s="12"/>
      <c r="BN6" s="12"/>
      <c r="BO6" s="12"/>
      <c r="BP6" s="12"/>
      <c r="BQ6" s="12"/>
      <c r="BR6" s="12"/>
      <c r="BS6" s="12"/>
      <c r="BT6" s="12"/>
      <c r="BU6" s="12"/>
      <c r="BV6" s="12"/>
      <c r="BW6" s="12"/>
      <c r="BX6" s="12"/>
      <c r="BY6" s="12"/>
      <c r="BZ6" s="12"/>
      <c r="CA6" s="12"/>
      <c r="CB6" s="12"/>
      <c r="CC6" s="12"/>
      <c r="CD6" s="12"/>
      <c r="CE6" s="12"/>
      <c r="CF6" s="12"/>
      <c r="CG6" s="12"/>
      <c r="CH6" s="12"/>
      <c r="CI6" s="12"/>
      <c r="CJ6" s="12"/>
      <c r="CK6" s="12"/>
      <c r="CL6" s="12"/>
      <c r="CM6" s="12"/>
      <c r="CN6" s="12"/>
      <c r="CO6" s="12"/>
      <c r="CP6" s="12"/>
      <c r="CQ6" s="12"/>
      <c r="CR6" s="12"/>
      <c r="CS6" s="12"/>
      <c r="CT6" s="12"/>
      <c r="CU6" s="12"/>
      <c r="CV6" s="12"/>
      <c r="CW6" s="12"/>
      <c r="CX6" s="12"/>
      <c r="CY6" s="12"/>
      <c r="CZ6" s="12"/>
      <c r="DA6" s="12"/>
      <c r="DB6" s="12"/>
      <c r="DC6" s="12"/>
      <c r="DD6" s="12"/>
      <c r="DE6" s="12"/>
      <c r="DF6" s="12"/>
      <c r="DG6" s="12"/>
      <c r="DH6" s="12"/>
      <c r="DI6" s="12"/>
      <c r="DJ6" s="12"/>
      <c r="DK6" s="12"/>
      <c r="DL6" s="12"/>
      <c r="DM6" s="12"/>
      <c r="DN6" s="12"/>
      <c r="DO6" s="12"/>
      <c r="DP6" s="12"/>
      <c r="DQ6" s="12"/>
      <c r="DR6" s="12"/>
      <c r="DS6" s="12"/>
      <c r="DT6" s="12"/>
      <c r="DU6" s="12"/>
      <c r="DV6" s="12"/>
      <c r="DW6" s="12"/>
      <c r="DX6" s="12"/>
      <c r="DY6" s="12"/>
      <c r="DZ6" s="12"/>
      <c r="EA6" s="12"/>
      <c r="EB6" s="12"/>
      <c r="EC6" s="12"/>
      <c r="ED6" s="12"/>
      <c r="EE6" s="12"/>
      <c r="EF6" s="12"/>
      <c r="EG6" s="12"/>
      <c r="EH6" s="12"/>
      <c r="EI6" s="12"/>
      <c r="EJ6" s="12"/>
      <c r="EK6" s="12"/>
      <c r="EL6" s="12"/>
      <c r="EM6" s="12"/>
      <c r="EN6" s="12"/>
      <c r="EO6" s="12"/>
      <c r="EP6" s="12"/>
      <c r="EQ6" s="12"/>
      <c r="ER6" s="12"/>
      <c r="ES6" s="12"/>
      <c r="ET6" s="12"/>
      <c r="EU6" s="12"/>
      <c r="EV6" s="12"/>
      <c r="EW6" s="12"/>
      <c r="EX6" s="12"/>
      <c r="EY6" s="12"/>
      <c r="EZ6" s="12"/>
      <c r="FA6" s="12"/>
      <c r="FB6" s="12"/>
      <c r="FC6" s="12"/>
      <c r="FD6" s="12"/>
      <c r="FE6" s="12"/>
      <c r="FF6" s="12"/>
      <c r="FG6" s="12"/>
      <c r="FH6" s="12"/>
      <c r="FI6" s="12"/>
      <c r="FJ6" s="12"/>
      <c r="FK6" s="12"/>
      <c r="FL6" s="12"/>
      <c r="FM6" s="12"/>
      <c r="FN6" s="12"/>
      <c r="FO6" s="12"/>
      <c r="FP6" s="12"/>
      <c r="FQ6" s="12"/>
      <c r="FR6" s="12"/>
      <c r="FS6" s="12"/>
      <c r="FT6" s="12"/>
      <c r="FU6" s="12"/>
      <c r="FV6" s="12"/>
      <c r="FW6" s="12"/>
      <c r="FX6" s="12"/>
      <c r="FY6" s="12"/>
      <c r="FZ6" s="12"/>
      <c r="GA6" s="12"/>
      <c r="GB6" s="12"/>
      <c r="GC6" s="12"/>
      <c r="GD6" s="12"/>
      <c r="GE6" s="12"/>
      <c r="GF6" s="12"/>
      <c r="GG6" s="12"/>
      <c r="GH6" s="12"/>
      <c r="GI6" s="12"/>
      <c r="GJ6" s="12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</row>
    <row r="7" spans="1:437" s="52" customFormat="1" x14ac:dyDescent="0.25">
      <c r="A7" s="15" t="s">
        <v>3</v>
      </c>
      <c r="B7" s="15"/>
      <c r="C7" s="21"/>
      <c r="D7" s="60"/>
      <c r="E7" s="7"/>
      <c r="F7" s="7"/>
      <c r="G7" s="8"/>
      <c r="H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  <c r="CB7" s="7"/>
      <c r="CC7" s="7"/>
      <c r="CD7" s="7"/>
      <c r="CE7" s="7"/>
      <c r="CF7" s="7"/>
      <c r="CG7" s="7"/>
      <c r="CH7" s="7"/>
      <c r="CI7" s="7"/>
      <c r="CJ7" s="7"/>
      <c r="CK7" s="7"/>
      <c r="CL7" s="7"/>
      <c r="CM7" s="7"/>
      <c r="CN7" s="7"/>
      <c r="CO7" s="7"/>
      <c r="CP7" s="7"/>
      <c r="CQ7" s="7"/>
      <c r="CR7" s="7"/>
      <c r="CS7" s="7"/>
      <c r="CT7" s="7"/>
      <c r="CU7" s="7"/>
      <c r="CV7" s="7"/>
      <c r="CW7" s="7"/>
      <c r="CX7" s="7"/>
      <c r="CY7" s="7"/>
      <c r="CZ7" s="7"/>
      <c r="DA7" s="7"/>
      <c r="DB7" s="7"/>
      <c r="DC7" s="7"/>
      <c r="DD7" s="7"/>
      <c r="DE7" s="7"/>
      <c r="DF7" s="7"/>
      <c r="DG7" s="7"/>
      <c r="DH7" s="7"/>
      <c r="DI7" s="7"/>
      <c r="DJ7" s="7"/>
      <c r="DK7" s="7"/>
      <c r="DL7" s="7"/>
      <c r="DM7" s="7"/>
      <c r="DN7" s="7"/>
      <c r="DO7" s="7"/>
      <c r="DP7" s="7"/>
      <c r="DQ7" s="7"/>
      <c r="DR7" s="7"/>
      <c r="DS7" s="7"/>
      <c r="DT7" s="7"/>
      <c r="DU7" s="7"/>
      <c r="DV7" s="7"/>
      <c r="DW7" s="7"/>
      <c r="DX7" s="7"/>
      <c r="DY7" s="7"/>
      <c r="DZ7" s="7"/>
      <c r="EA7" s="7"/>
      <c r="EB7" s="7"/>
      <c r="EC7" s="7"/>
      <c r="ED7" s="7"/>
      <c r="EE7" s="7"/>
      <c r="EF7" s="7"/>
      <c r="EG7" s="7"/>
      <c r="EH7" s="7"/>
      <c r="EI7" s="7"/>
      <c r="EJ7" s="7"/>
      <c r="EK7" s="7"/>
      <c r="EL7" s="7"/>
      <c r="EM7" s="7"/>
      <c r="EN7" s="7"/>
      <c r="EO7" s="7"/>
      <c r="EP7" s="7"/>
      <c r="EQ7" s="7"/>
      <c r="ER7" s="7"/>
      <c r="ES7" s="7"/>
      <c r="ET7" s="7"/>
      <c r="EU7" s="7"/>
      <c r="EV7" s="7"/>
      <c r="EW7" s="7"/>
      <c r="EX7" s="7"/>
      <c r="EY7" s="7"/>
      <c r="EZ7" s="7"/>
      <c r="FA7" s="7"/>
      <c r="FB7" s="7"/>
      <c r="FC7" s="7"/>
      <c r="FD7" s="7"/>
      <c r="FE7" s="7"/>
      <c r="FF7" s="7"/>
      <c r="FG7" s="7"/>
      <c r="FH7" s="7"/>
      <c r="FI7" s="7"/>
      <c r="FJ7" s="7"/>
      <c r="FK7" s="7"/>
      <c r="FL7" s="7"/>
      <c r="FM7" s="7"/>
      <c r="FN7" s="7"/>
      <c r="FO7" s="7"/>
      <c r="FP7" s="7"/>
      <c r="FQ7" s="7"/>
      <c r="FR7" s="7"/>
      <c r="FS7" s="7"/>
      <c r="FT7" s="7"/>
      <c r="FU7" s="7"/>
      <c r="FV7" s="7"/>
      <c r="FW7" s="7"/>
      <c r="FX7" s="7"/>
      <c r="FY7" s="7"/>
      <c r="FZ7" s="7"/>
      <c r="GA7" s="7"/>
      <c r="GB7" s="7"/>
      <c r="GC7" s="7"/>
      <c r="GD7" s="7"/>
      <c r="GE7" s="7"/>
      <c r="GF7" s="7"/>
      <c r="GG7" s="7"/>
      <c r="GH7" s="7"/>
      <c r="GI7" s="7"/>
      <c r="GJ7" s="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</row>
    <row r="8" spans="1:437" s="52" customFormat="1" outlineLevel="1" x14ac:dyDescent="0.25">
      <c r="A8" s="15"/>
      <c r="B8" s="15"/>
      <c r="C8" s="21"/>
      <c r="D8" s="60"/>
      <c r="E8" s="7"/>
      <c r="F8" s="7"/>
      <c r="G8" s="8"/>
      <c r="H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  <c r="BN8" s="7"/>
      <c r="BO8" s="7"/>
      <c r="BP8" s="7"/>
      <c r="BQ8" s="7"/>
      <c r="BR8" s="7"/>
      <c r="BS8" s="7"/>
      <c r="BT8" s="7"/>
      <c r="BU8" s="7"/>
      <c r="BV8" s="7"/>
      <c r="BW8" s="7"/>
      <c r="BX8" s="7"/>
      <c r="BY8" s="7"/>
      <c r="BZ8" s="7"/>
      <c r="CA8" s="7"/>
      <c r="CB8" s="7"/>
      <c r="CC8" s="7"/>
      <c r="CD8" s="7"/>
      <c r="CE8" s="7"/>
      <c r="CF8" s="7"/>
      <c r="CG8" s="7"/>
      <c r="CH8" s="7"/>
      <c r="CI8" s="7"/>
      <c r="CJ8" s="7"/>
      <c r="CK8" s="7"/>
      <c r="CL8" s="7"/>
      <c r="CM8" s="7"/>
      <c r="CN8" s="7"/>
      <c r="CO8" s="7"/>
      <c r="CP8" s="7"/>
      <c r="CQ8" s="7"/>
      <c r="CR8" s="7"/>
      <c r="CS8" s="7"/>
      <c r="CT8" s="7"/>
      <c r="CU8" s="7"/>
      <c r="CV8" s="7"/>
      <c r="CW8" s="7"/>
      <c r="CX8" s="7"/>
      <c r="CY8" s="7"/>
      <c r="CZ8" s="7"/>
      <c r="DA8" s="7"/>
      <c r="DB8" s="7"/>
      <c r="DC8" s="7"/>
      <c r="DD8" s="7"/>
      <c r="DE8" s="7"/>
      <c r="DF8" s="7"/>
      <c r="DG8" s="7"/>
      <c r="DH8" s="7"/>
      <c r="DI8" s="7"/>
      <c r="DJ8" s="7"/>
      <c r="DK8" s="7"/>
      <c r="DL8" s="7"/>
      <c r="DM8" s="7"/>
      <c r="DN8" s="7"/>
      <c r="DO8" s="7"/>
      <c r="DP8" s="7"/>
      <c r="DQ8" s="7"/>
      <c r="DR8" s="7"/>
      <c r="DS8" s="7"/>
      <c r="DT8" s="7"/>
      <c r="DU8" s="7"/>
      <c r="DV8" s="7"/>
      <c r="DW8" s="7"/>
      <c r="DX8" s="7"/>
      <c r="DY8" s="7"/>
      <c r="DZ8" s="7"/>
      <c r="EA8" s="7"/>
      <c r="EB8" s="7"/>
      <c r="EC8" s="7"/>
      <c r="ED8" s="7"/>
      <c r="EE8" s="7"/>
      <c r="EF8" s="7"/>
      <c r="EG8" s="7"/>
      <c r="EH8" s="7"/>
      <c r="EI8" s="7"/>
      <c r="EJ8" s="7"/>
      <c r="EK8" s="7"/>
      <c r="EL8" s="7"/>
      <c r="EM8" s="7"/>
      <c r="EN8" s="7"/>
      <c r="EO8" s="7"/>
      <c r="EP8" s="7"/>
      <c r="EQ8" s="7"/>
      <c r="ER8" s="7"/>
      <c r="ES8" s="7"/>
      <c r="ET8" s="7"/>
      <c r="EU8" s="7"/>
      <c r="EV8" s="7"/>
      <c r="EW8" s="7"/>
      <c r="EX8" s="7"/>
      <c r="EY8" s="7"/>
      <c r="EZ8" s="7"/>
      <c r="FA8" s="7"/>
      <c r="FB8" s="7"/>
      <c r="FC8" s="7"/>
      <c r="FD8" s="7"/>
      <c r="FE8" s="7"/>
      <c r="FF8" s="7"/>
      <c r="FG8" s="7"/>
      <c r="FH8" s="7"/>
      <c r="FI8" s="7"/>
      <c r="FJ8" s="7"/>
      <c r="FK8" s="7"/>
      <c r="FL8" s="7"/>
      <c r="FM8" s="7"/>
      <c r="FN8" s="7"/>
      <c r="FO8" s="7"/>
      <c r="FP8" s="7"/>
      <c r="FQ8" s="7"/>
      <c r="FR8" s="7"/>
      <c r="FS8" s="7"/>
      <c r="FT8" s="7"/>
      <c r="FU8" s="7"/>
      <c r="FV8" s="7"/>
      <c r="FW8" s="7"/>
      <c r="FX8" s="7"/>
      <c r="FY8" s="7"/>
      <c r="FZ8" s="7"/>
      <c r="GA8" s="7"/>
      <c r="GB8" s="7"/>
      <c r="GC8" s="7"/>
      <c r="GD8" s="7"/>
      <c r="GE8" s="7"/>
      <c r="GF8" s="7"/>
      <c r="GG8" s="7"/>
      <c r="GH8" s="7"/>
      <c r="GI8" s="7"/>
      <c r="GJ8" s="7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</row>
    <row r="9" spans="1:437" s="52" customFormat="1" outlineLevel="1" x14ac:dyDescent="0.25">
      <c r="A9" s="15"/>
      <c r="B9" s="15" t="s">
        <v>79</v>
      </c>
      <c r="C9" s="21"/>
      <c r="D9" s="60"/>
      <c r="E9" s="7"/>
      <c r="F9" s="7"/>
      <c r="G9" s="8"/>
      <c r="H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  <c r="CQ9" s="7"/>
      <c r="CR9" s="7"/>
      <c r="CS9" s="7"/>
      <c r="CT9" s="7"/>
      <c r="CU9" s="7"/>
      <c r="CV9" s="7"/>
      <c r="CW9" s="7"/>
      <c r="CX9" s="7"/>
      <c r="CY9" s="7"/>
      <c r="CZ9" s="7"/>
      <c r="DA9" s="7"/>
      <c r="DB9" s="7"/>
      <c r="DC9" s="7"/>
      <c r="DD9" s="7"/>
      <c r="DE9" s="7"/>
      <c r="DF9" s="7"/>
      <c r="DG9" s="7"/>
      <c r="DH9" s="7"/>
      <c r="DI9" s="7"/>
      <c r="DJ9" s="7"/>
      <c r="DK9" s="7"/>
      <c r="DL9" s="7"/>
      <c r="DM9" s="7"/>
      <c r="DN9" s="7"/>
      <c r="DO9" s="7"/>
      <c r="DP9" s="7"/>
      <c r="DQ9" s="7"/>
      <c r="DR9" s="7"/>
      <c r="DS9" s="7"/>
      <c r="DT9" s="7"/>
      <c r="DU9" s="7"/>
      <c r="DV9" s="7"/>
      <c r="DW9" s="7"/>
      <c r="DX9" s="7"/>
      <c r="DY9" s="7"/>
      <c r="DZ9" s="7"/>
      <c r="EA9" s="7"/>
      <c r="EB9" s="7"/>
      <c r="EC9" s="7"/>
      <c r="ED9" s="7"/>
      <c r="EE9" s="7"/>
      <c r="EF9" s="7"/>
      <c r="EG9" s="7"/>
      <c r="EH9" s="7"/>
      <c r="EI9" s="7"/>
      <c r="EJ9" s="7"/>
      <c r="EK9" s="7"/>
      <c r="EL9" s="7"/>
      <c r="EM9" s="7"/>
      <c r="EN9" s="7"/>
      <c r="EO9" s="7"/>
      <c r="EP9" s="7"/>
      <c r="EQ9" s="7"/>
      <c r="ER9" s="7"/>
      <c r="ES9" s="7"/>
      <c r="ET9" s="7"/>
      <c r="EU9" s="7"/>
      <c r="EV9" s="7"/>
      <c r="EW9" s="7"/>
      <c r="EX9" s="7"/>
      <c r="EY9" s="7"/>
      <c r="EZ9" s="7"/>
      <c r="FA9" s="7"/>
      <c r="FB9" s="7"/>
      <c r="FC9" s="7"/>
      <c r="FD9" s="7"/>
      <c r="FE9" s="7"/>
      <c r="FF9" s="7"/>
      <c r="FG9" s="7"/>
      <c r="FH9" s="7"/>
      <c r="FI9" s="7"/>
      <c r="FJ9" s="7"/>
      <c r="FK9" s="7"/>
      <c r="FL9" s="7"/>
      <c r="FM9" s="7"/>
      <c r="FN9" s="7"/>
      <c r="FO9" s="7"/>
      <c r="FP9" s="7"/>
      <c r="FQ9" s="7"/>
      <c r="FR9" s="7"/>
      <c r="FS9" s="7"/>
      <c r="FT9" s="7"/>
      <c r="FU9" s="7"/>
      <c r="FV9" s="7"/>
      <c r="FW9" s="7"/>
      <c r="FX9" s="7"/>
      <c r="FY9" s="7"/>
      <c r="FZ9" s="7"/>
      <c r="GA9" s="7"/>
      <c r="GB9" s="7"/>
      <c r="GC9" s="7"/>
      <c r="GD9" s="7"/>
      <c r="GE9" s="7"/>
      <c r="GF9" s="7"/>
      <c r="GG9" s="7"/>
      <c r="GH9" s="7"/>
      <c r="GI9" s="7"/>
      <c r="GJ9" s="7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</row>
    <row r="10" spans="1:437" s="62" customFormat="1" outlineLevel="1" x14ac:dyDescent="0.25">
      <c r="A10" s="69"/>
      <c r="B10" s="70"/>
      <c r="C10" s="71"/>
      <c r="D10" s="72"/>
      <c r="E10" s="61" t="s">
        <v>0</v>
      </c>
      <c r="F10" s="61"/>
      <c r="G10" s="61" t="s">
        <v>14</v>
      </c>
      <c r="H10" s="61"/>
      <c r="I10" s="181"/>
      <c r="J10" s="61">
        <f t="shared" ref="J10:BU10" si="0" xml:space="preserve"> I10 + 1</f>
        <v>1</v>
      </c>
      <c r="K10" s="61">
        <f t="shared" si="0"/>
        <v>2</v>
      </c>
      <c r="L10" s="61">
        <f t="shared" si="0"/>
        <v>3</v>
      </c>
      <c r="M10" s="61">
        <f t="shared" si="0"/>
        <v>4</v>
      </c>
      <c r="N10" s="61">
        <f t="shared" si="0"/>
        <v>5</v>
      </c>
      <c r="O10" s="61">
        <f t="shared" si="0"/>
        <v>6</v>
      </c>
      <c r="P10" s="61">
        <f t="shared" si="0"/>
        <v>7</v>
      </c>
      <c r="Q10" s="61">
        <f t="shared" si="0"/>
        <v>8</v>
      </c>
      <c r="R10" s="61">
        <f t="shared" si="0"/>
        <v>9</v>
      </c>
      <c r="S10" s="61">
        <f t="shared" si="0"/>
        <v>10</v>
      </c>
      <c r="T10" s="61">
        <f t="shared" si="0"/>
        <v>11</v>
      </c>
      <c r="U10" s="61">
        <f t="shared" si="0"/>
        <v>12</v>
      </c>
      <c r="V10" s="61">
        <f t="shared" si="0"/>
        <v>13</v>
      </c>
      <c r="W10" s="61">
        <f t="shared" si="0"/>
        <v>14</v>
      </c>
      <c r="X10" s="61">
        <f t="shared" si="0"/>
        <v>15</v>
      </c>
      <c r="Y10" s="61">
        <f t="shared" si="0"/>
        <v>16</v>
      </c>
      <c r="Z10" s="61">
        <f t="shared" si="0"/>
        <v>17</v>
      </c>
      <c r="AA10" s="61">
        <f t="shared" si="0"/>
        <v>18</v>
      </c>
      <c r="AB10" s="61">
        <f t="shared" si="0"/>
        <v>19</v>
      </c>
      <c r="AC10" s="61">
        <f t="shared" si="0"/>
        <v>20</v>
      </c>
      <c r="AD10" s="61">
        <f t="shared" si="0"/>
        <v>21</v>
      </c>
      <c r="AE10" s="61">
        <f t="shared" si="0"/>
        <v>22</v>
      </c>
      <c r="AF10" s="61">
        <f t="shared" si="0"/>
        <v>23</v>
      </c>
      <c r="AG10" s="61">
        <f t="shared" si="0"/>
        <v>24</v>
      </c>
      <c r="AH10" s="61">
        <f t="shared" si="0"/>
        <v>25</v>
      </c>
      <c r="AI10" s="61">
        <f t="shared" si="0"/>
        <v>26</v>
      </c>
      <c r="AJ10" s="61">
        <f t="shared" si="0"/>
        <v>27</v>
      </c>
      <c r="AK10" s="61">
        <f t="shared" si="0"/>
        <v>28</v>
      </c>
      <c r="AL10" s="61">
        <f t="shared" si="0"/>
        <v>29</v>
      </c>
      <c r="AM10" s="61">
        <f t="shared" si="0"/>
        <v>30</v>
      </c>
      <c r="AN10" s="61">
        <f t="shared" si="0"/>
        <v>31</v>
      </c>
      <c r="AO10" s="61">
        <f t="shared" si="0"/>
        <v>32</v>
      </c>
      <c r="AP10" s="61">
        <f t="shared" si="0"/>
        <v>33</v>
      </c>
      <c r="AQ10" s="61">
        <f t="shared" si="0"/>
        <v>34</v>
      </c>
      <c r="AR10" s="61">
        <f t="shared" si="0"/>
        <v>35</v>
      </c>
      <c r="AS10" s="61">
        <f t="shared" si="0"/>
        <v>36</v>
      </c>
      <c r="AT10" s="61">
        <f t="shared" si="0"/>
        <v>37</v>
      </c>
      <c r="AU10" s="61">
        <f t="shared" si="0"/>
        <v>38</v>
      </c>
      <c r="AV10" s="61">
        <f t="shared" si="0"/>
        <v>39</v>
      </c>
      <c r="AW10" s="61">
        <f t="shared" si="0"/>
        <v>40</v>
      </c>
      <c r="AX10" s="61">
        <f t="shared" si="0"/>
        <v>41</v>
      </c>
      <c r="AY10" s="61">
        <f t="shared" si="0"/>
        <v>42</v>
      </c>
      <c r="AZ10" s="61">
        <f t="shared" si="0"/>
        <v>43</v>
      </c>
      <c r="BA10" s="61">
        <f t="shared" si="0"/>
        <v>44</v>
      </c>
      <c r="BB10" s="61">
        <f t="shared" si="0"/>
        <v>45</v>
      </c>
      <c r="BC10" s="61">
        <f t="shared" si="0"/>
        <v>46</v>
      </c>
      <c r="BD10" s="61">
        <f t="shared" si="0"/>
        <v>47</v>
      </c>
      <c r="BE10" s="61">
        <f t="shared" si="0"/>
        <v>48</v>
      </c>
      <c r="BF10" s="61">
        <f t="shared" si="0"/>
        <v>49</v>
      </c>
      <c r="BG10" s="61">
        <f t="shared" si="0"/>
        <v>50</v>
      </c>
      <c r="BH10" s="61">
        <f t="shared" si="0"/>
        <v>51</v>
      </c>
      <c r="BI10" s="61">
        <f t="shared" si="0"/>
        <v>52</v>
      </c>
      <c r="BJ10" s="61">
        <f t="shared" si="0"/>
        <v>53</v>
      </c>
      <c r="BK10" s="61">
        <f t="shared" si="0"/>
        <v>54</v>
      </c>
      <c r="BL10" s="61">
        <f t="shared" si="0"/>
        <v>55</v>
      </c>
      <c r="BM10" s="61">
        <f t="shared" si="0"/>
        <v>56</v>
      </c>
      <c r="BN10" s="61">
        <f t="shared" si="0"/>
        <v>57</v>
      </c>
      <c r="BO10" s="61">
        <f t="shared" si="0"/>
        <v>58</v>
      </c>
      <c r="BP10" s="61">
        <f t="shared" si="0"/>
        <v>59</v>
      </c>
      <c r="BQ10" s="61">
        <f t="shared" si="0"/>
        <v>60</v>
      </c>
      <c r="BR10" s="61">
        <f t="shared" si="0"/>
        <v>61</v>
      </c>
      <c r="BS10" s="61">
        <f t="shared" si="0"/>
        <v>62</v>
      </c>
      <c r="BT10" s="61">
        <f t="shared" si="0"/>
        <v>63</v>
      </c>
      <c r="BU10" s="61">
        <f t="shared" si="0"/>
        <v>64</v>
      </c>
      <c r="BV10" s="61">
        <f t="shared" ref="BV10:EG10" si="1" xml:space="preserve"> BU10 + 1</f>
        <v>65</v>
      </c>
      <c r="BW10" s="61">
        <f t="shared" si="1"/>
        <v>66</v>
      </c>
      <c r="BX10" s="61">
        <f t="shared" si="1"/>
        <v>67</v>
      </c>
      <c r="BY10" s="61">
        <f t="shared" si="1"/>
        <v>68</v>
      </c>
      <c r="BZ10" s="61">
        <f t="shared" si="1"/>
        <v>69</v>
      </c>
      <c r="CA10" s="61">
        <f t="shared" si="1"/>
        <v>70</v>
      </c>
      <c r="CB10" s="61">
        <f t="shared" si="1"/>
        <v>71</v>
      </c>
      <c r="CC10" s="61">
        <f t="shared" si="1"/>
        <v>72</v>
      </c>
      <c r="CD10" s="61">
        <f t="shared" si="1"/>
        <v>73</v>
      </c>
      <c r="CE10" s="61">
        <f t="shared" si="1"/>
        <v>74</v>
      </c>
      <c r="CF10" s="61">
        <f t="shared" si="1"/>
        <v>75</v>
      </c>
      <c r="CG10" s="61">
        <f t="shared" si="1"/>
        <v>76</v>
      </c>
      <c r="CH10" s="61">
        <f t="shared" si="1"/>
        <v>77</v>
      </c>
      <c r="CI10" s="61">
        <f t="shared" si="1"/>
        <v>78</v>
      </c>
      <c r="CJ10" s="61">
        <f t="shared" si="1"/>
        <v>79</v>
      </c>
      <c r="CK10" s="61">
        <f t="shared" si="1"/>
        <v>80</v>
      </c>
      <c r="CL10" s="61">
        <f t="shared" si="1"/>
        <v>81</v>
      </c>
      <c r="CM10" s="61">
        <f t="shared" si="1"/>
        <v>82</v>
      </c>
      <c r="CN10" s="61">
        <f t="shared" si="1"/>
        <v>83</v>
      </c>
      <c r="CO10" s="61">
        <f t="shared" si="1"/>
        <v>84</v>
      </c>
      <c r="CP10" s="61">
        <f t="shared" si="1"/>
        <v>85</v>
      </c>
      <c r="CQ10" s="61">
        <f t="shared" si="1"/>
        <v>86</v>
      </c>
      <c r="CR10" s="61">
        <f t="shared" si="1"/>
        <v>87</v>
      </c>
      <c r="CS10" s="61">
        <f t="shared" si="1"/>
        <v>88</v>
      </c>
      <c r="CT10" s="61">
        <f t="shared" si="1"/>
        <v>89</v>
      </c>
      <c r="CU10" s="61">
        <f t="shared" si="1"/>
        <v>90</v>
      </c>
      <c r="CV10" s="61">
        <f t="shared" si="1"/>
        <v>91</v>
      </c>
      <c r="CW10" s="61">
        <f t="shared" si="1"/>
        <v>92</v>
      </c>
      <c r="CX10" s="61">
        <f t="shared" si="1"/>
        <v>93</v>
      </c>
      <c r="CY10" s="61">
        <f t="shared" si="1"/>
        <v>94</v>
      </c>
      <c r="CZ10" s="61">
        <f t="shared" si="1"/>
        <v>95</v>
      </c>
      <c r="DA10" s="61">
        <f t="shared" si="1"/>
        <v>96</v>
      </c>
      <c r="DB10" s="61">
        <f t="shared" si="1"/>
        <v>97</v>
      </c>
      <c r="DC10" s="61">
        <f t="shared" si="1"/>
        <v>98</v>
      </c>
      <c r="DD10" s="61">
        <f t="shared" si="1"/>
        <v>99</v>
      </c>
      <c r="DE10" s="61">
        <f t="shared" si="1"/>
        <v>100</v>
      </c>
      <c r="DF10" s="61">
        <f t="shared" si="1"/>
        <v>101</v>
      </c>
      <c r="DG10" s="61">
        <f t="shared" si="1"/>
        <v>102</v>
      </c>
      <c r="DH10" s="61">
        <f t="shared" si="1"/>
        <v>103</v>
      </c>
      <c r="DI10" s="61">
        <f t="shared" si="1"/>
        <v>104</v>
      </c>
      <c r="DJ10" s="61">
        <f t="shared" si="1"/>
        <v>105</v>
      </c>
      <c r="DK10" s="61">
        <f t="shared" si="1"/>
        <v>106</v>
      </c>
      <c r="DL10" s="61">
        <f t="shared" si="1"/>
        <v>107</v>
      </c>
      <c r="DM10" s="61">
        <f t="shared" si="1"/>
        <v>108</v>
      </c>
      <c r="DN10" s="61">
        <f t="shared" si="1"/>
        <v>109</v>
      </c>
      <c r="DO10" s="61">
        <f t="shared" si="1"/>
        <v>110</v>
      </c>
      <c r="DP10" s="61">
        <f t="shared" si="1"/>
        <v>111</v>
      </c>
      <c r="DQ10" s="61">
        <f t="shared" si="1"/>
        <v>112</v>
      </c>
      <c r="DR10" s="61">
        <f t="shared" si="1"/>
        <v>113</v>
      </c>
      <c r="DS10" s="61">
        <f t="shared" si="1"/>
        <v>114</v>
      </c>
      <c r="DT10" s="61">
        <f t="shared" si="1"/>
        <v>115</v>
      </c>
      <c r="DU10" s="61">
        <f t="shared" si="1"/>
        <v>116</v>
      </c>
      <c r="DV10" s="61">
        <f t="shared" si="1"/>
        <v>117</v>
      </c>
      <c r="DW10" s="61">
        <f t="shared" si="1"/>
        <v>118</v>
      </c>
      <c r="DX10" s="61">
        <f t="shared" si="1"/>
        <v>119</v>
      </c>
      <c r="DY10" s="61">
        <f t="shared" si="1"/>
        <v>120</v>
      </c>
      <c r="DZ10" s="61">
        <f t="shared" si="1"/>
        <v>121</v>
      </c>
      <c r="EA10" s="61">
        <f t="shared" si="1"/>
        <v>122</v>
      </c>
      <c r="EB10" s="61">
        <f t="shared" si="1"/>
        <v>123</v>
      </c>
      <c r="EC10" s="61">
        <f t="shared" si="1"/>
        <v>124</v>
      </c>
      <c r="ED10" s="61">
        <f t="shared" si="1"/>
        <v>125</v>
      </c>
      <c r="EE10" s="61">
        <f t="shared" si="1"/>
        <v>126</v>
      </c>
      <c r="EF10" s="61">
        <f t="shared" si="1"/>
        <v>127</v>
      </c>
      <c r="EG10" s="61">
        <f t="shared" si="1"/>
        <v>128</v>
      </c>
      <c r="EH10" s="61">
        <f t="shared" ref="EH10:GG10" si="2" xml:space="preserve"> EG10 + 1</f>
        <v>129</v>
      </c>
      <c r="EI10" s="61">
        <f t="shared" si="2"/>
        <v>130</v>
      </c>
      <c r="EJ10" s="61">
        <f t="shared" si="2"/>
        <v>131</v>
      </c>
      <c r="EK10" s="61">
        <f t="shared" si="2"/>
        <v>132</v>
      </c>
      <c r="EL10" s="61">
        <f t="shared" si="2"/>
        <v>133</v>
      </c>
      <c r="EM10" s="61">
        <f t="shared" si="2"/>
        <v>134</v>
      </c>
      <c r="EN10" s="61">
        <f t="shared" si="2"/>
        <v>135</v>
      </c>
      <c r="EO10" s="61">
        <f t="shared" si="2"/>
        <v>136</v>
      </c>
      <c r="EP10" s="61">
        <f t="shared" si="2"/>
        <v>137</v>
      </c>
      <c r="EQ10" s="61">
        <f t="shared" si="2"/>
        <v>138</v>
      </c>
      <c r="ER10" s="61">
        <f t="shared" si="2"/>
        <v>139</v>
      </c>
      <c r="ES10" s="61">
        <f t="shared" si="2"/>
        <v>140</v>
      </c>
      <c r="ET10" s="61">
        <f t="shared" si="2"/>
        <v>141</v>
      </c>
      <c r="EU10" s="61">
        <f t="shared" si="2"/>
        <v>142</v>
      </c>
      <c r="EV10" s="61">
        <f t="shared" si="2"/>
        <v>143</v>
      </c>
      <c r="EW10" s="61">
        <f t="shared" si="2"/>
        <v>144</v>
      </c>
      <c r="EX10" s="61">
        <f t="shared" si="2"/>
        <v>145</v>
      </c>
      <c r="EY10" s="61">
        <f t="shared" si="2"/>
        <v>146</v>
      </c>
      <c r="EZ10" s="61">
        <f t="shared" si="2"/>
        <v>147</v>
      </c>
      <c r="FA10" s="61">
        <f t="shared" si="2"/>
        <v>148</v>
      </c>
      <c r="FB10" s="61">
        <f t="shared" si="2"/>
        <v>149</v>
      </c>
      <c r="FC10" s="61">
        <f t="shared" si="2"/>
        <v>150</v>
      </c>
      <c r="FD10" s="61">
        <f t="shared" si="2"/>
        <v>151</v>
      </c>
      <c r="FE10" s="61">
        <f t="shared" si="2"/>
        <v>152</v>
      </c>
      <c r="FF10" s="61">
        <f t="shared" si="2"/>
        <v>153</v>
      </c>
      <c r="FG10" s="61">
        <f t="shared" si="2"/>
        <v>154</v>
      </c>
      <c r="FH10" s="61">
        <f t="shared" si="2"/>
        <v>155</v>
      </c>
      <c r="FI10" s="61">
        <f t="shared" si="2"/>
        <v>156</v>
      </c>
      <c r="FJ10" s="61">
        <f t="shared" si="2"/>
        <v>157</v>
      </c>
      <c r="FK10" s="61">
        <f t="shared" si="2"/>
        <v>158</v>
      </c>
      <c r="FL10" s="61">
        <f t="shared" si="2"/>
        <v>159</v>
      </c>
      <c r="FM10" s="61">
        <f t="shared" si="2"/>
        <v>160</v>
      </c>
      <c r="FN10" s="61">
        <f t="shared" si="2"/>
        <v>161</v>
      </c>
      <c r="FO10" s="61">
        <f t="shared" si="2"/>
        <v>162</v>
      </c>
      <c r="FP10" s="61">
        <f t="shared" si="2"/>
        <v>163</v>
      </c>
      <c r="FQ10" s="61">
        <f t="shared" si="2"/>
        <v>164</v>
      </c>
      <c r="FR10" s="61">
        <f t="shared" si="2"/>
        <v>165</v>
      </c>
      <c r="FS10" s="61">
        <f t="shared" si="2"/>
        <v>166</v>
      </c>
      <c r="FT10" s="61">
        <f t="shared" si="2"/>
        <v>167</v>
      </c>
      <c r="FU10" s="61">
        <f t="shared" si="2"/>
        <v>168</v>
      </c>
      <c r="FV10" s="61">
        <f t="shared" si="2"/>
        <v>169</v>
      </c>
      <c r="FW10" s="61">
        <f t="shared" si="2"/>
        <v>170</v>
      </c>
      <c r="FX10" s="61">
        <f t="shared" si="2"/>
        <v>171</v>
      </c>
      <c r="FY10" s="61">
        <f t="shared" si="2"/>
        <v>172</v>
      </c>
      <c r="FZ10" s="61">
        <f t="shared" si="2"/>
        <v>173</v>
      </c>
      <c r="GA10" s="61">
        <f t="shared" si="2"/>
        <v>174</v>
      </c>
      <c r="GB10" s="61">
        <f t="shared" si="2"/>
        <v>175</v>
      </c>
      <c r="GC10" s="61">
        <f t="shared" si="2"/>
        <v>176</v>
      </c>
      <c r="GD10" s="61">
        <f t="shared" si="2"/>
        <v>177</v>
      </c>
      <c r="GE10" s="61">
        <f t="shared" si="2"/>
        <v>178</v>
      </c>
      <c r="GF10" s="61">
        <f t="shared" si="2"/>
        <v>179</v>
      </c>
      <c r="GG10" s="61">
        <f t="shared" si="2"/>
        <v>180</v>
      </c>
      <c r="GH10" s="61">
        <f t="shared" ref="GH10:GJ10" si="3" xml:space="preserve"> GG10 + 1</f>
        <v>181</v>
      </c>
      <c r="GI10" s="61">
        <f t="shared" si="3"/>
        <v>182</v>
      </c>
      <c r="GJ10" s="61">
        <f t="shared" si="3"/>
        <v>183</v>
      </c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</row>
    <row r="11" spans="1:437" s="54" customFormat="1" outlineLevel="1" x14ac:dyDescent="0.25">
      <c r="A11" s="69"/>
      <c r="B11" s="70"/>
      <c r="C11" s="71"/>
      <c r="D11" s="72"/>
      <c r="E11" s="33" t="s">
        <v>22</v>
      </c>
      <c r="F11" s="32">
        <f xml:space="preserve"> MAX(J10:PU10)</f>
        <v>183</v>
      </c>
      <c r="G11" s="33" t="s">
        <v>21</v>
      </c>
      <c r="H11" s="33"/>
      <c r="I11" s="32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F11" s="33"/>
      <c r="AG11" s="33"/>
      <c r="AH11" s="33"/>
      <c r="AI11" s="33"/>
      <c r="AJ11" s="33"/>
      <c r="AK11" s="33"/>
      <c r="AL11" s="33"/>
      <c r="AM11" s="33"/>
      <c r="AN11" s="33"/>
      <c r="AO11" s="33"/>
      <c r="AP11" s="33"/>
      <c r="AQ11" s="33"/>
      <c r="AR11" s="33"/>
      <c r="AS11" s="33"/>
      <c r="AT11" s="33"/>
      <c r="AU11" s="33"/>
      <c r="AV11" s="33"/>
      <c r="AW11" s="33"/>
      <c r="AX11" s="33"/>
      <c r="AY11" s="33"/>
      <c r="AZ11" s="33"/>
      <c r="BA11" s="33"/>
      <c r="BB11" s="33"/>
      <c r="BC11" s="33"/>
      <c r="BD11" s="33"/>
      <c r="BE11" s="33"/>
      <c r="BF11" s="33"/>
      <c r="BG11" s="33"/>
      <c r="BH11" s="33"/>
      <c r="BI11" s="33"/>
      <c r="BJ11" s="33"/>
      <c r="BK11" s="33"/>
      <c r="BL11" s="33"/>
      <c r="BM11" s="33"/>
      <c r="BN11" s="33"/>
      <c r="BO11" s="33"/>
      <c r="BP11" s="33"/>
      <c r="BQ11" s="33"/>
      <c r="BR11" s="33"/>
      <c r="BS11" s="33"/>
      <c r="BT11" s="33"/>
      <c r="BU11" s="33"/>
      <c r="BV11" s="33"/>
      <c r="BW11" s="33"/>
      <c r="BX11" s="33"/>
      <c r="BY11" s="33"/>
      <c r="BZ11" s="33"/>
      <c r="CA11" s="33"/>
      <c r="CB11" s="33"/>
      <c r="CC11" s="33"/>
      <c r="CD11" s="33"/>
      <c r="CE11" s="33"/>
      <c r="CF11" s="33"/>
      <c r="CG11" s="33"/>
      <c r="CH11" s="33"/>
      <c r="CI11" s="33"/>
      <c r="CJ11" s="33"/>
      <c r="CK11" s="33"/>
      <c r="CL11" s="33"/>
      <c r="CM11" s="33"/>
      <c r="CN11" s="33"/>
      <c r="CO11" s="33"/>
      <c r="CP11" s="33"/>
      <c r="CQ11" s="33"/>
      <c r="CR11" s="33"/>
      <c r="CS11" s="33"/>
      <c r="CT11" s="33"/>
      <c r="CU11" s="33"/>
      <c r="CV11" s="33"/>
      <c r="CW11" s="33"/>
      <c r="CX11" s="33"/>
      <c r="CY11" s="33"/>
      <c r="CZ11" s="33"/>
      <c r="DA11" s="33"/>
      <c r="DB11" s="33"/>
      <c r="DC11" s="33"/>
      <c r="DD11" s="33"/>
      <c r="DE11" s="33"/>
      <c r="DF11" s="33"/>
      <c r="DG11" s="33"/>
      <c r="DH11" s="33"/>
      <c r="DI11" s="33"/>
      <c r="DJ11" s="33"/>
      <c r="DK11" s="33"/>
      <c r="DL11" s="33"/>
      <c r="DM11" s="33"/>
      <c r="DN11" s="33"/>
      <c r="DO11" s="33"/>
      <c r="DP11" s="33"/>
      <c r="DQ11" s="33"/>
      <c r="DR11" s="33"/>
      <c r="DS11" s="33"/>
      <c r="DT11" s="33"/>
      <c r="DU11" s="33"/>
      <c r="DV11" s="33"/>
      <c r="DW11" s="33"/>
      <c r="DX11" s="33"/>
      <c r="DY11" s="33"/>
      <c r="DZ11" s="33"/>
      <c r="EA11" s="33"/>
      <c r="EB11" s="33"/>
      <c r="EC11" s="33"/>
      <c r="ED11" s="33"/>
      <c r="EE11" s="33"/>
      <c r="EF11" s="33"/>
      <c r="EG11" s="33"/>
      <c r="EH11" s="33"/>
      <c r="EI11" s="33"/>
      <c r="EJ11" s="33"/>
      <c r="EK11" s="33"/>
      <c r="EL11" s="33"/>
      <c r="EM11" s="33"/>
      <c r="EN11" s="33"/>
      <c r="EO11" s="33"/>
      <c r="EP11" s="33"/>
      <c r="EQ11" s="33"/>
      <c r="ER11" s="33"/>
      <c r="ES11" s="33"/>
      <c r="ET11" s="33"/>
      <c r="EU11" s="33"/>
      <c r="EV11" s="33"/>
      <c r="EW11" s="33"/>
      <c r="EX11" s="33"/>
      <c r="EY11" s="33"/>
      <c r="EZ11" s="33"/>
      <c r="FA11" s="33"/>
      <c r="FB11" s="33"/>
      <c r="FC11" s="33"/>
      <c r="FD11" s="33"/>
      <c r="FE11" s="33"/>
      <c r="FF11" s="33"/>
      <c r="FG11" s="33"/>
      <c r="FH11" s="33"/>
      <c r="FI11" s="33"/>
      <c r="FJ11" s="33"/>
      <c r="FK11" s="33"/>
      <c r="FL11" s="33"/>
      <c r="FM11" s="33"/>
      <c r="FN11" s="33"/>
      <c r="FO11" s="33"/>
      <c r="FP11" s="33"/>
      <c r="FQ11" s="33"/>
      <c r="FR11" s="33"/>
      <c r="FS11" s="33"/>
      <c r="FT11" s="33"/>
      <c r="FU11" s="33"/>
      <c r="FV11" s="33"/>
      <c r="FW11" s="33"/>
      <c r="FX11" s="33"/>
      <c r="FY11" s="33"/>
      <c r="FZ11" s="33"/>
      <c r="GA11" s="33"/>
      <c r="GB11" s="33"/>
      <c r="GC11" s="33"/>
      <c r="GD11" s="33"/>
      <c r="GE11" s="33"/>
      <c r="GF11" s="33"/>
      <c r="GG11" s="33"/>
      <c r="GH11" s="33"/>
      <c r="GI11" s="33"/>
      <c r="GJ11" s="33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</row>
    <row r="12" spans="1:437" s="51" customFormat="1" outlineLevel="1" x14ac:dyDescent="0.25">
      <c r="A12" s="66"/>
      <c r="B12" s="66"/>
      <c r="C12" s="67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1"/>
      <c r="AD12" s="31"/>
      <c r="AE12" s="31"/>
      <c r="AF12" s="31"/>
      <c r="AG12" s="31"/>
      <c r="AH12" s="31"/>
      <c r="AI12" s="31"/>
      <c r="AJ12" s="31"/>
      <c r="AK12" s="31"/>
      <c r="AL12" s="31"/>
      <c r="AM12" s="31"/>
      <c r="AN12" s="31"/>
      <c r="AO12" s="31"/>
      <c r="AP12" s="31"/>
      <c r="AQ12" s="31"/>
      <c r="AR12" s="31"/>
      <c r="AS12" s="31"/>
      <c r="AT12" s="31"/>
      <c r="AU12" s="31"/>
      <c r="AV12" s="31"/>
      <c r="AW12" s="31"/>
      <c r="AX12" s="31"/>
      <c r="AY12" s="31"/>
      <c r="AZ12" s="31"/>
      <c r="BA12" s="31"/>
      <c r="BB12" s="31"/>
      <c r="BC12" s="31"/>
      <c r="BD12" s="31"/>
      <c r="BE12" s="31"/>
      <c r="BF12" s="31"/>
      <c r="BG12" s="31"/>
      <c r="BH12" s="31"/>
      <c r="BI12" s="31"/>
      <c r="BJ12" s="31"/>
      <c r="BK12" s="31"/>
      <c r="BL12" s="31"/>
      <c r="BM12" s="31"/>
      <c r="BN12" s="31"/>
      <c r="BO12" s="31"/>
      <c r="BP12" s="31"/>
      <c r="BQ12" s="31"/>
      <c r="BR12" s="31"/>
      <c r="BS12" s="31"/>
      <c r="BT12" s="31"/>
      <c r="BU12" s="31"/>
      <c r="BV12" s="31"/>
      <c r="BW12" s="31"/>
      <c r="BX12" s="31"/>
      <c r="BY12" s="31"/>
      <c r="BZ12" s="31"/>
      <c r="CA12" s="31"/>
      <c r="CB12" s="31"/>
      <c r="CC12" s="31"/>
      <c r="CD12" s="31"/>
      <c r="CE12" s="31"/>
      <c r="CF12" s="31"/>
      <c r="CG12" s="31"/>
      <c r="CH12" s="31"/>
      <c r="CI12" s="31"/>
      <c r="CJ12" s="31"/>
      <c r="CK12" s="31"/>
      <c r="CL12" s="31"/>
      <c r="CM12" s="31"/>
      <c r="CN12" s="31"/>
      <c r="CO12" s="31"/>
      <c r="CP12" s="31"/>
      <c r="CQ12" s="31"/>
      <c r="CR12" s="31"/>
      <c r="CS12" s="31"/>
      <c r="CT12" s="31"/>
      <c r="CU12" s="31"/>
      <c r="CV12" s="31"/>
      <c r="CW12" s="31"/>
      <c r="CX12" s="31"/>
      <c r="CY12" s="31"/>
      <c r="CZ12" s="31"/>
      <c r="DA12" s="31"/>
      <c r="DB12" s="31"/>
      <c r="DC12" s="31"/>
      <c r="DD12" s="31"/>
      <c r="DE12" s="31"/>
      <c r="DF12" s="31"/>
      <c r="DG12" s="31"/>
      <c r="DH12" s="31"/>
      <c r="DI12" s="31"/>
      <c r="DJ12" s="31"/>
      <c r="DK12" s="31"/>
      <c r="DL12" s="31"/>
      <c r="DM12" s="31"/>
      <c r="DN12" s="31"/>
      <c r="DO12" s="31"/>
      <c r="DP12" s="31"/>
      <c r="DQ12" s="31"/>
      <c r="DR12" s="31"/>
      <c r="DS12" s="31"/>
      <c r="DT12" s="31"/>
      <c r="DU12" s="31"/>
      <c r="DV12" s="31"/>
      <c r="DW12" s="31"/>
      <c r="DX12" s="31"/>
      <c r="DY12" s="31"/>
      <c r="DZ12" s="31"/>
      <c r="EA12" s="31"/>
      <c r="EB12" s="31"/>
      <c r="EC12" s="31"/>
      <c r="ED12" s="31"/>
      <c r="EE12" s="31"/>
      <c r="EF12" s="31"/>
      <c r="EG12" s="31"/>
      <c r="EH12" s="31"/>
      <c r="EI12" s="31"/>
      <c r="EJ12" s="31"/>
      <c r="EK12" s="31"/>
      <c r="EL12" s="31"/>
      <c r="EM12" s="31"/>
      <c r="EN12" s="31"/>
      <c r="EO12" s="31"/>
      <c r="EP12" s="31"/>
      <c r="EQ12" s="31"/>
      <c r="ER12" s="31"/>
      <c r="ES12" s="31"/>
      <c r="ET12" s="31"/>
      <c r="EU12" s="31"/>
      <c r="EV12" s="31"/>
      <c r="EW12" s="31"/>
      <c r="EX12" s="31"/>
      <c r="EY12" s="31"/>
      <c r="EZ12" s="31"/>
      <c r="FA12" s="31"/>
      <c r="FB12" s="31"/>
      <c r="FC12" s="31"/>
      <c r="FD12" s="31"/>
      <c r="FE12" s="31"/>
      <c r="FF12" s="31"/>
      <c r="FG12" s="31"/>
      <c r="FH12" s="31"/>
      <c r="FI12" s="31"/>
      <c r="FJ12" s="31"/>
      <c r="FK12" s="31"/>
      <c r="FL12" s="31"/>
      <c r="FM12" s="31"/>
      <c r="FN12" s="31"/>
      <c r="FO12" s="31"/>
      <c r="FP12" s="31"/>
      <c r="FQ12" s="31"/>
      <c r="FR12" s="31"/>
      <c r="FS12" s="31"/>
      <c r="FT12" s="31"/>
      <c r="FU12" s="31"/>
      <c r="FV12" s="31"/>
      <c r="FW12" s="31"/>
      <c r="FX12" s="31"/>
      <c r="FY12" s="31"/>
      <c r="FZ12" s="31"/>
      <c r="GA12" s="31"/>
      <c r="GB12" s="31"/>
      <c r="GC12" s="31"/>
      <c r="GD12" s="31"/>
      <c r="GE12" s="31"/>
      <c r="GF12" s="31"/>
      <c r="GG12" s="31"/>
      <c r="GH12" s="31"/>
      <c r="GI12" s="31"/>
      <c r="GJ12" s="31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</row>
    <row r="13" spans="1:437" s="54" customFormat="1" outlineLevel="1" x14ac:dyDescent="0.25">
      <c r="A13" s="69"/>
      <c r="B13" s="70"/>
      <c r="C13" s="71"/>
      <c r="D13" s="72"/>
      <c r="E13" s="32" t="str">
        <f t="shared" ref="E13:BP13" si="4" xml:space="preserve"> E$10</f>
        <v>Model column counter</v>
      </c>
      <c r="F13" s="32">
        <f t="shared" si="4"/>
        <v>0</v>
      </c>
      <c r="G13" s="32" t="str">
        <f t="shared" si="4"/>
        <v>counter</v>
      </c>
      <c r="H13" s="32">
        <f t="shared" si="4"/>
        <v>0</v>
      </c>
      <c r="I13" s="32">
        <f t="shared" si="4"/>
        <v>0</v>
      </c>
      <c r="J13" s="32">
        <f t="shared" si="4"/>
        <v>1</v>
      </c>
      <c r="K13" s="32">
        <f t="shared" si="4"/>
        <v>2</v>
      </c>
      <c r="L13" s="32">
        <f t="shared" si="4"/>
        <v>3</v>
      </c>
      <c r="M13" s="32">
        <f t="shared" si="4"/>
        <v>4</v>
      </c>
      <c r="N13" s="32">
        <f t="shared" si="4"/>
        <v>5</v>
      </c>
      <c r="O13" s="32">
        <f t="shared" si="4"/>
        <v>6</v>
      </c>
      <c r="P13" s="32">
        <f t="shared" si="4"/>
        <v>7</v>
      </c>
      <c r="Q13" s="32">
        <f t="shared" si="4"/>
        <v>8</v>
      </c>
      <c r="R13" s="32">
        <f t="shared" si="4"/>
        <v>9</v>
      </c>
      <c r="S13" s="32">
        <f t="shared" si="4"/>
        <v>10</v>
      </c>
      <c r="T13" s="32">
        <f t="shared" si="4"/>
        <v>11</v>
      </c>
      <c r="U13" s="32">
        <f t="shared" si="4"/>
        <v>12</v>
      </c>
      <c r="V13" s="32">
        <f t="shared" si="4"/>
        <v>13</v>
      </c>
      <c r="W13" s="32">
        <f t="shared" si="4"/>
        <v>14</v>
      </c>
      <c r="X13" s="32">
        <f t="shared" si="4"/>
        <v>15</v>
      </c>
      <c r="Y13" s="32">
        <f t="shared" si="4"/>
        <v>16</v>
      </c>
      <c r="Z13" s="32">
        <f t="shared" si="4"/>
        <v>17</v>
      </c>
      <c r="AA13" s="32">
        <f t="shared" si="4"/>
        <v>18</v>
      </c>
      <c r="AB13" s="32">
        <f t="shared" si="4"/>
        <v>19</v>
      </c>
      <c r="AC13" s="32">
        <f t="shared" si="4"/>
        <v>20</v>
      </c>
      <c r="AD13" s="32">
        <f t="shared" si="4"/>
        <v>21</v>
      </c>
      <c r="AE13" s="32">
        <f t="shared" si="4"/>
        <v>22</v>
      </c>
      <c r="AF13" s="32">
        <f t="shared" si="4"/>
        <v>23</v>
      </c>
      <c r="AG13" s="32">
        <f t="shared" si="4"/>
        <v>24</v>
      </c>
      <c r="AH13" s="32">
        <f t="shared" si="4"/>
        <v>25</v>
      </c>
      <c r="AI13" s="32">
        <f t="shared" si="4"/>
        <v>26</v>
      </c>
      <c r="AJ13" s="32">
        <f t="shared" si="4"/>
        <v>27</v>
      </c>
      <c r="AK13" s="32">
        <f t="shared" si="4"/>
        <v>28</v>
      </c>
      <c r="AL13" s="32">
        <f t="shared" si="4"/>
        <v>29</v>
      </c>
      <c r="AM13" s="32">
        <f t="shared" si="4"/>
        <v>30</v>
      </c>
      <c r="AN13" s="32">
        <f t="shared" si="4"/>
        <v>31</v>
      </c>
      <c r="AO13" s="32">
        <f t="shared" si="4"/>
        <v>32</v>
      </c>
      <c r="AP13" s="32">
        <f t="shared" si="4"/>
        <v>33</v>
      </c>
      <c r="AQ13" s="32">
        <f t="shared" si="4"/>
        <v>34</v>
      </c>
      <c r="AR13" s="32">
        <f t="shared" si="4"/>
        <v>35</v>
      </c>
      <c r="AS13" s="32">
        <f t="shared" si="4"/>
        <v>36</v>
      </c>
      <c r="AT13" s="32">
        <f t="shared" si="4"/>
        <v>37</v>
      </c>
      <c r="AU13" s="32">
        <f t="shared" si="4"/>
        <v>38</v>
      </c>
      <c r="AV13" s="32">
        <f t="shared" si="4"/>
        <v>39</v>
      </c>
      <c r="AW13" s="32">
        <f t="shared" si="4"/>
        <v>40</v>
      </c>
      <c r="AX13" s="32">
        <f t="shared" si="4"/>
        <v>41</v>
      </c>
      <c r="AY13" s="32">
        <f t="shared" si="4"/>
        <v>42</v>
      </c>
      <c r="AZ13" s="32">
        <f t="shared" si="4"/>
        <v>43</v>
      </c>
      <c r="BA13" s="32">
        <f t="shared" si="4"/>
        <v>44</v>
      </c>
      <c r="BB13" s="32">
        <f t="shared" si="4"/>
        <v>45</v>
      </c>
      <c r="BC13" s="32">
        <f t="shared" si="4"/>
        <v>46</v>
      </c>
      <c r="BD13" s="32">
        <f t="shared" si="4"/>
        <v>47</v>
      </c>
      <c r="BE13" s="32">
        <f t="shared" si="4"/>
        <v>48</v>
      </c>
      <c r="BF13" s="32">
        <f t="shared" si="4"/>
        <v>49</v>
      </c>
      <c r="BG13" s="32">
        <f t="shared" si="4"/>
        <v>50</v>
      </c>
      <c r="BH13" s="32">
        <f t="shared" si="4"/>
        <v>51</v>
      </c>
      <c r="BI13" s="32">
        <f t="shared" si="4"/>
        <v>52</v>
      </c>
      <c r="BJ13" s="32">
        <f t="shared" si="4"/>
        <v>53</v>
      </c>
      <c r="BK13" s="32">
        <f t="shared" si="4"/>
        <v>54</v>
      </c>
      <c r="BL13" s="32">
        <f t="shared" si="4"/>
        <v>55</v>
      </c>
      <c r="BM13" s="32">
        <f t="shared" si="4"/>
        <v>56</v>
      </c>
      <c r="BN13" s="32">
        <f t="shared" si="4"/>
        <v>57</v>
      </c>
      <c r="BO13" s="32">
        <f t="shared" si="4"/>
        <v>58</v>
      </c>
      <c r="BP13" s="32">
        <f t="shared" si="4"/>
        <v>59</v>
      </c>
      <c r="BQ13" s="32">
        <f t="shared" ref="BQ13:EB13" si="5" xml:space="preserve"> BQ$10</f>
        <v>60</v>
      </c>
      <c r="BR13" s="32">
        <f t="shared" si="5"/>
        <v>61</v>
      </c>
      <c r="BS13" s="32">
        <f t="shared" si="5"/>
        <v>62</v>
      </c>
      <c r="BT13" s="32">
        <f t="shared" si="5"/>
        <v>63</v>
      </c>
      <c r="BU13" s="32">
        <f t="shared" si="5"/>
        <v>64</v>
      </c>
      <c r="BV13" s="32">
        <f t="shared" si="5"/>
        <v>65</v>
      </c>
      <c r="BW13" s="32">
        <f t="shared" si="5"/>
        <v>66</v>
      </c>
      <c r="BX13" s="32">
        <f t="shared" si="5"/>
        <v>67</v>
      </c>
      <c r="BY13" s="32">
        <f t="shared" si="5"/>
        <v>68</v>
      </c>
      <c r="BZ13" s="32">
        <f t="shared" si="5"/>
        <v>69</v>
      </c>
      <c r="CA13" s="32">
        <f t="shared" si="5"/>
        <v>70</v>
      </c>
      <c r="CB13" s="32">
        <f t="shared" si="5"/>
        <v>71</v>
      </c>
      <c r="CC13" s="32">
        <f t="shared" si="5"/>
        <v>72</v>
      </c>
      <c r="CD13" s="32">
        <f t="shared" si="5"/>
        <v>73</v>
      </c>
      <c r="CE13" s="32">
        <f t="shared" si="5"/>
        <v>74</v>
      </c>
      <c r="CF13" s="32">
        <f t="shared" si="5"/>
        <v>75</v>
      </c>
      <c r="CG13" s="32">
        <f t="shared" si="5"/>
        <v>76</v>
      </c>
      <c r="CH13" s="32">
        <f t="shared" si="5"/>
        <v>77</v>
      </c>
      <c r="CI13" s="32">
        <f t="shared" si="5"/>
        <v>78</v>
      </c>
      <c r="CJ13" s="32">
        <f t="shared" si="5"/>
        <v>79</v>
      </c>
      <c r="CK13" s="32">
        <f t="shared" si="5"/>
        <v>80</v>
      </c>
      <c r="CL13" s="32">
        <f t="shared" si="5"/>
        <v>81</v>
      </c>
      <c r="CM13" s="32">
        <f t="shared" si="5"/>
        <v>82</v>
      </c>
      <c r="CN13" s="32">
        <f t="shared" si="5"/>
        <v>83</v>
      </c>
      <c r="CO13" s="32">
        <f t="shared" si="5"/>
        <v>84</v>
      </c>
      <c r="CP13" s="32">
        <f t="shared" si="5"/>
        <v>85</v>
      </c>
      <c r="CQ13" s="32">
        <f t="shared" si="5"/>
        <v>86</v>
      </c>
      <c r="CR13" s="32">
        <f t="shared" si="5"/>
        <v>87</v>
      </c>
      <c r="CS13" s="32">
        <f t="shared" si="5"/>
        <v>88</v>
      </c>
      <c r="CT13" s="32">
        <f t="shared" si="5"/>
        <v>89</v>
      </c>
      <c r="CU13" s="32">
        <f t="shared" si="5"/>
        <v>90</v>
      </c>
      <c r="CV13" s="32">
        <f t="shared" si="5"/>
        <v>91</v>
      </c>
      <c r="CW13" s="32">
        <f t="shared" si="5"/>
        <v>92</v>
      </c>
      <c r="CX13" s="32">
        <f t="shared" si="5"/>
        <v>93</v>
      </c>
      <c r="CY13" s="32">
        <f t="shared" si="5"/>
        <v>94</v>
      </c>
      <c r="CZ13" s="32">
        <f t="shared" si="5"/>
        <v>95</v>
      </c>
      <c r="DA13" s="32">
        <f t="shared" si="5"/>
        <v>96</v>
      </c>
      <c r="DB13" s="32">
        <f t="shared" si="5"/>
        <v>97</v>
      </c>
      <c r="DC13" s="32">
        <f t="shared" si="5"/>
        <v>98</v>
      </c>
      <c r="DD13" s="32">
        <f t="shared" si="5"/>
        <v>99</v>
      </c>
      <c r="DE13" s="32">
        <f t="shared" si="5"/>
        <v>100</v>
      </c>
      <c r="DF13" s="32">
        <f t="shared" si="5"/>
        <v>101</v>
      </c>
      <c r="DG13" s="32">
        <f t="shared" si="5"/>
        <v>102</v>
      </c>
      <c r="DH13" s="32">
        <f t="shared" si="5"/>
        <v>103</v>
      </c>
      <c r="DI13" s="32">
        <f t="shared" si="5"/>
        <v>104</v>
      </c>
      <c r="DJ13" s="32">
        <f t="shared" si="5"/>
        <v>105</v>
      </c>
      <c r="DK13" s="32">
        <f t="shared" si="5"/>
        <v>106</v>
      </c>
      <c r="DL13" s="32">
        <f t="shared" si="5"/>
        <v>107</v>
      </c>
      <c r="DM13" s="32">
        <f t="shared" si="5"/>
        <v>108</v>
      </c>
      <c r="DN13" s="32">
        <f t="shared" si="5"/>
        <v>109</v>
      </c>
      <c r="DO13" s="32">
        <f t="shared" si="5"/>
        <v>110</v>
      </c>
      <c r="DP13" s="32">
        <f t="shared" si="5"/>
        <v>111</v>
      </c>
      <c r="DQ13" s="32">
        <f t="shared" si="5"/>
        <v>112</v>
      </c>
      <c r="DR13" s="32">
        <f t="shared" si="5"/>
        <v>113</v>
      </c>
      <c r="DS13" s="32">
        <f t="shared" si="5"/>
        <v>114</v>
      </c>
      <c r="DT13" s="32">
        <f t="shared" si="5"/>
        <v>115</v>
      </c>
      <c r="DU13" s="32">
        <f t="shared" si="5"/>
        <v>116</v>
      </c>
      <c r="DV13" s="32">
        <f t="shared" si="5"/>
        <v>117</v>
      </c>
      <c r="DW13" s="32">
        <f t="shared" si="5"/>
        <v>118</v>
      </c>
      <c r="DX13" s="32">
        <f t="shared" si="5"/>
        <v>119</v>
      </c>
      <c r="DY13" s="32">
        <f t="shared" si="5"/>
        <v>120</v>
      </c>
      <c r="DZ13" s="32">
        <f t="shared" si="5"/>
        <v>121</v>
      </c>
      <c r="EA13" s="32">
        <f t="shared" si="5"/>
        <v>122</v>
      </c>
      <c r="EB13" s="32">
        <f t="shared" si="5"/>
        <v>123</v>
      </c>
      <c r="EC13" s="32">
        <f t="shared" ref="EC13:GJ13" si="6" xml:space="preserve"> EC$10</f>
        <v>124</v>
      </c>
      <c r="ED13" s="32">
        <f t="shared" si="6"/>
        <v>125</v>
      </c>
      <c r="EE13" s="32">
        <f t="shared" si="6"/>
        <v>126</v>
      </c>
      <c r="EF13" s="32">
        <f t="shared" si="6"/>
        <v>127</v>
      </c>
      <c r="EG13" s="32">
        <f t="shared" si="6"/>
        <v>128</v>
      </c>
      <c r="EH13" s="32">
        <f t="shared" si="6"/>
        <v>129</v>
      </c>
      <c r="EI13" s="32">
        <f t="shared" si="6"/>
        <v>130</v>
      </c>
      <c r="EJ13" s="32">
        <f t="shared" si="6"/>
        <v>131</v>
      </c>
      <c r="EK13" s="32">
        <f t="shared" si="6"/>
        <v>132</v>
      </c>
      <c r="EL13" s="32">
        <f t="shared" si="6"/>
        <v>133</v>
      </c>
      <c r="EM13" s="32">
        <f t="shared" si="6"/>
        <v>134</v>
      </c>
      <c r="EN13" s="32">
        <f t="shared" si="6"/>
        <v>135</v>
      </c>
      <c r="EO13" s="32">
        <f t="shared" si="6"/>
        <v>136</v>
      </c>
      <c r="EP13" s="32">
        <f t="shared" si="6"/>
        <v>137</v>
      </c>
      <c r="EQ13" s="32">
        <f t="shared" si="6"/>
        <v>138</v>
      </c>
      <c r="ER13" s="32">
        <f t="shared" si="6"/>
        <v>139</v>
      </c>
      <c r="ES13" s="32">
        <f t="shared" si="6"/>
        <v>140</v>
      </c>
      <c r="ET13" s="32">
        <f t="shared" si="6"/>
        <v>141</v>
      </c>
      <c r="EU13" s="32">
        <f t="shared" si="6"/>
        <v>142</v>
      </c>
      <c r="EV13" s="32">
        <f t="shared" si="6"/>
        <v>143</v>
      </c>
      <c r="EW13" s="32">
        <f t="shared" si="6"/>
        <v>144</v>
      </c>
      <c r="EX13" s="32">
        <f t="shared" si="6"/>
        <v>145</v>
      </c>
      <c r="EY13" s="32">
        <f t="shared" si="6"/>
        <v>146</v>
      </c>
      <c r="EZ13" s="32">
        <f t="shared" si="6"/>
        <v>147</v>
      </c>
      <c r="FA13" s="32">
        <f t="shared" si="6"/>
        <v>148</v>
      </c>
      <c r="FB13" s="32">
        <f t="shared" si="6"/>
        <v>149</v>
      </c>
      <c r="FC13" s="32">
        <f t="shared" si="6"/>
        <v>150</v>
      </c>
      <c r="FD13" s="32">
        <f t="shared" si="6"/>
        <v>151</v>
      </c>
      <c r="FE13" s="32">
        <f t="shared" si="6"/>
        <v>152</v>
      </c>
      <c r="FF13" s="32">
        <f t="shared" si="6"/>
        <v>153</v>
      </c>
      <c r="FG13" s="32">
        <f t="shared" si="6"/>
        <v>154</v>
      </c>
      <c r="FH13" s="32">
        <f t="shared" si="6"/>
        <v>155</v>
      </c>
      <c r="FI13" s="32">
        <f t="shared" si="6"/>
        <v>156</v>
      </c>
      <c r="FJ13" s="32">
        <f t="shared" si="6"/>
        <v>157</v>
      </c>
      <c r="FK13" s="32">
        <f t="shared" si="6"/>
        <v>158</v>
      </c>
      <c r="FL13" s="32">
        <f t="shared" si="6"/>
        <v>159</v>
      </c>
      <c r="FM13" s="32">
        <f t="shared" si="6"/>
        <v>160</v>
      </c>
      <c r="FN13" s="32">
        <f t="shared" si="6"/>
        <v>161</v>
      </c>
      <c r="FO13" s="32">
        <f t="shared" si="6"/>
        <v>162</v>
      </c>
      <c r="FP13" s="32">
        <f t="shared" si="6"/>
        <v>163</v>
      </c>
      <c r="FQ13" s="32">
        <f t="shared" si="6"/>
        <v>164</v>
      </c>
      <c r="FR13" s="32">
        <f t="shared" si="6"/>
        <v>165</v>
      </c>
      <c r="FS13" s="32">
        <f t="shared" si="6"/>
        <v>166</v>
      </c>
      <c r="FT13" s="32">
        <f t="shared" si="6"/>
        <v>167</v>
      </c>
      <c r="FU13" s="32">
        <f t="shared" si="6"/>
        <v>168</v>
      </c>
      <c r="FV13" s="32">
        <f t="shared" si="6"/>
        <v>169</v>
      </c>
      <c r="FW13" s="32">
        <f t="shared" si="6"/>
        <v>170</v>
      </c>
      <c r="FX13" s="32">
        <f t="shared" si="6"/>
        <v>171</v>
      </c>
      <c r="FY13" s="32">
        <f t="shared" si="6"/>
        <v>172</v>
      </c>
      <c r="FZ13" s="32">
        <f t="shared" si="6"/>
        <v>173</v>
      </c>
      <c r="GA13" s="32">
        <f t="shared" si="6"/>
        <v>174</v>
      </c>
      <c r="GB13" s="32">
        <f t="shared" si="6"/>
        <v>175</v>
      </c>
      <c r="GC13" s="32">
        <f t="shared" si="6"/>
        <v>176</v>
      </c>
      <c r="GD13" s="32">
        <f t="shared" si="6"/>
        <v>177</v>
      </c>
      <c r="GE13" s="32">
        <f t="shared" si="6"/>
        <v>178</v>
      </c>
      <c r="GF13" s="32">
        <f t="shared" si="6"/>
        <v>179</v>
      </c>
      <c r="GG13" s="32">
        <f t="shared" si="6"/>
        <v>180</v>
      </c>
      <c r="GH13" s="32">
        <f t="shared" si="6"/>
        <v>181</v>
      </c>
      <c r="GI13" s="32">
        <f t="shared" si="6"/>
        <v>182</v>
      </c>
      <c r="GJ13" s="32">
        <f t="shared" si="6"/>
        <v>183</v>
      </c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</row>
    <row r="14" spans="1:437" s="553" customFormat="1" outlineLevel="1" x14ac:dyDescent="0.25">
      <c r="A14" s="189"/>
      <c r="B14" s="189"/>
      <c r="C14" s="190"/>
      <c r="D14" s="191"/>
      <c r="E14" s="249" t="s">
        <v>1</v>
      </c>
      <c r="F14" s="249"/>
      <c r="G14" s="249" t="s">
        <v>5</v>
      </c>
      <c r="H14" s="300">
        <f xml:space="preserve"> SUM(J14:GJ14)</f>
        <v>1</v>
      </c>
      <c r="I14" s="192"/>
      <c r="J14" s="249">
        <f t="shared" ref="J14:BU14" si="7" xml:space="preserve"> IF(J13 = 1, 1, 0)</f>
        <v>1</v>
      </c>
      <c r="K14" s="249">
        <f t="shared" si="7"/>
        <v>0</v>
      </c>
      <c r="L14" s="249">
        <f t="shared" si="7"/>
        <v>0</v>
      </c>
      <c r="M14" s="249">
        <f t="shared" si="7"/>
        <v>0</v>
      </c>
      <c r="N14" s="249">
        <f t="shared" si="7"/>
        <v>0</v>
      </c>
      <c r="O14" s="249">
        <f t="shared" si="7"/>
        <v>0</v>
      </c>
      <c r="P14" s="249">
        <f t="shared" si="7"/>
        <v>0</v>
      </c>
      <c r="Q14" s="249">
        <f t="shared" si="7"/>
        <v>0</v>
      </c>
      <c r="R14" s="249">
        <f t="shared" si="7"/>
        <v>0</v>
      </c>
      <c r="S14" s="249">
        <f t="shared" si="7"/>
        <v>0</v>
      </c>
      <c r="T14" s="249">
        <f t="shared" si="7"/>
        <v>0</v>
      </c>
      <c r="U14" s="249">
        <f t="shared" si="7"/>
        <v>0</v>
      </c>
      <c r="V14" s="249">
        <f t="shared" si="7"/>
        <v>0</v>
      </c>
      <c r="W14" s="249">
        <f t="shared" si="7"/>
        <v>0</v>
      </c>
      <c r="X14" s="249">
        <f t="shared" si="7"/>
        <v>0</v>
      </c>
      <c r="Y14" s="249">
        <f t="shared" si="7"/>
        <v>0</v>
      </c>
      <c r="Z14" s="249">
        <f t="shared" si="7"/>
        <v>0</v>
      </c>
      <c r="AA14" s="249">
        <f t="shared" si="7"/>
        <v>0</v>
      </c>
      <c r="AB14" s="249">
        <f t="shared" si="7"/>
        <v>0</v>
      </c>
      <c r="AC14" s="249">
        <f t="shared" si="7"/>
        <v>0</v>
      </c>
      <c r="AD14" s="249">
        <f t="shared" si="7"/>
        <v>0</v>
      </c>
      <c r="AE14" s="249">
        <f t="shared" si="7"/>
        <v>0</v>
      </c>
      <c r="AF14" s="249">
        <f t="shared" si="7"/>
        <v>0</v>
      </c>
      <c r="AG14" s="249">
        <f t="shared" si="7"/>
        <v>0</v>
      </c>
      <c r="AH14" s="249">
        <f t="shared" si="7"/>
        <v>0</v>
      </c>
      <c r="AI14" s="249">
        <f t="shared" si="7"/>
        <v>0</v>
      </c>
      <c r="AJ14" s="249">
        <f t="shared" si="7"/>
        <v>0</v>
      </c>
      <c r="AK14" s="249">
        <f t="shared" si="7"/>
        <v>0</v>
      </c>
      <c r="AL14" s="249">
        <f t="shared" si="7"/>
        <v>0</v>
      </c>
      <c r="AM14" s="249">
        <f t="shared" si="7"/>
        <v>0</v>
      </c>
      <c r="AN14" s="249">
        <f t="shared" si="7"/>
        <v>0</v>
      </c>
      <c r="AO14" s="249">
        <f t="shared" si="7"/>
        <v>0</v>
      </c>
      <c r="AP14" s="249">
        <f t="shared" si="7"/>
        <v>0</v>
      </c>
      <c r="AQ14" s="249">
        <f t="shared" si="7"/>
        <v>0</v>
      </c>
      <c r="AR14" s="249">
        <f t="shared" si="7"/>
        <v>0</v>
      </c>
      <c r="AS14" s="249">
        <f t="shared" si="7"/>
        <v>0</v>
      </c>
      <c r="AT14" s="249">
        <f t="shared" si="7"/>
        <v>0</v>
      </c>
      <c r="AU14" s="249">
        <f t="shared" si="7"/>
        <v>0</v>
      </c>
      <c r="AV14" s="249">
        <f t="shared" si="7"/>
        <v>0</v>
      </c>
      <c r="AW14" s="249">
        <f t="shared" si="7"/>
        <v>0</v>
      </c>
      <c r="AX14" s="249">
        <f t="shared" si="7"/>
        <v>0</v>
      </c>
      <c r="AY14" s="249">
        <f t="shared" si="7"/>
        <v>0</v>
      </c>
      <c r="AZ14" s="249">
        <f t="shared" si="7"/>
        <v>0</v>
      </c>
      <c r="BA14" s="249">
        <f t="shared" si="7"/>
        <v>0</v>
      </c>
      <c r="BB14" s="249">
        <f t="shared" si="7"/>
        <v>0</v>
      </c>
      <c r="BC14" s="249">
        <f t="shared" si="7"/>
        <v>0</v>
      </c>
      <c r="BD14" s="249">
        <f t="shared" si="7"/>
        <v>0</v>
      </c>
      <c r="BE14" s="249">
        <f t="shared" si="7"/>
        <v>0</v>
      </c>
      <c r="BF14" s="249">
        <f t="shared" si="7"/>
        <v>0</v>
      </c>
      <c r="BG14" s="249">
        <f t="shared" si="7"/>
        <v>0</v>
      </c>
      <c r="BH14" s="249">
        <f t="shared" si="7"/>
        <v>0</v>
      </c>
      <c r="BI14" s="249">
        <f t="shared" si="7"/>
        <v>0</v>
      </c>
      <c r="BJ14" s="249">
        <f t="shared" si="7"/>
        <v>0</v>
      </c>
      <c r="BK14" s="249">
        <f t="shared" si="7"/>
        <v>0</v>
      </c>
      <c r="BL14" s="249">
        <f t="shared" si="7"/>
        <v>0</v>
      </c>
      <c r="BM14" s="249">
        <f t="shared" si="7"/>
        <v>0</v>
      </c>
      <c r="BN14" s="249">
        <f t="shared" si="7"/>
        <v>0</v>
      </c>
      <c r="BO14" s="249">
        <f t="shared" si="7"/>
        <v>0</v>
      </c>
      <c r="BP14" s="249">
        <f t="shared" si="7"/>
        <v>0</v>
      </c>
      <c r="BQ14" s="249">
        <f t="shared" si="7"/>
        <v>0</v>
      </c>
      <c r="BR14" s="249">
        <f t="shared" si="7"/>
        <v>0</v>
      </c>
      <c r="BS14" s="249">
        <f t="shared" si="7"/>
        <v>0</v>
      </c>
      <c r="BT14" s="249">
        <f t="shared" si="7"/>
        <v>0</v>
      </c>
      <c r="BU14" s="249">
        <f t="shared" si="7"/>
        <v>0</v>
      </c>
      <c r="BV14" s="249">
        <f t="shared" ref="BV14:EG14" si="8" xml:space="preserve"> IF(BV13 = 1, 1, 0)</f>
        <v>0</v>
      </c>
      <c r="BW14" s="249">
        <f t="shared" si="8"/>
        <v>0</v>
      </c>
      <c r="BX14" s="249">
        <f t="shared" si="8"/>
        <v>0</v>
      </c>
      <c r="BY14" s="249">
        <f t="shared" si="8"/>
        <v>0</v>
      </c>
      <c r="BZ14" s="249">
        <f t="shared" si="8"/>
        <v>0</v>
      </c>
      <c r="CA14" s="249">
        <f t="shared" si="8"/>
        <v>0</v>
      </c>
      <c r="CB14" s="249">
        <f t="shared" si="8"/>
        <v>0</v>
      </c>
      <c r="CC14" s="249">
        <f t="shared" si="8"/>
        <v>0</v>
      </c>
      <c r="CD14" s="249">
        <f t="shared" si="8"/>
        <v>0</v>
      </c>
      <c r="CE14" s="249">
        <f t="shared" si="8"/>
        <v>0</v>
      </c>
      <c r="CF14" s="249">
        <f t="shared" si="8"/>
        <v>0</v>
      </c>
      <c r="CG14" s="249">
        <f t="shared" si="8"/>
        <v>0</v>
      </c>
      <c r="CH14" s="249">
        <f t="shared" si="8"/>
        <v>0</v>
      </c>
      <c r="CI14" s="249">
        <f t="shared" si="8"/>
        <v>0</v>
      </c>
      <c r="CJ14" s="249">
        <f t="shared" si="8"/>
        <v>0</v>
      </c>
      <c r="CK14" s="249">
        <f t="shared" si="8"/>
        <v>0</v>
      </c>
      <c r="CL14" s="249">
        <f t="shared" si="8"/>
        <v>0</v>
      </c>
      <c r="CM14" s="249">
        <f t="shared" si="8"/>
        <v>0</v>
      </c>
      <c r="CN14" s="249">
        <f t="shared" si="8"/>
        <v>0</v>
      </c>
      <c r="CO14" s="249">
        <f t="shared" si="8"/>
        <v>0</v>
      </c>
      <c r="CP14" s="249">
        <f t="shared" si="8"/>
        <v>0</v>
      </c>
      <c r="CQ14" s="249">
        <f t="shared" si="8"/>
        <v>0</v>
      </c>
      <c r="CR14" s="249">
        <f t="shared" si="8"/>
        <v>0</v>
      </c>
      <c r="CS14" s="249">
        <f t="shared" si="8"/>
        <v>0</v>
      </c>
      <c r="CT14" s="249">
        <f t="shared" si="8"/>
        <v>0</v>
      </c>
      <c r="CU14" s="249">
        <f t="shared" si="8"/>
        <v>0</v>
      </c>
      <c r="CV14" s="249">
        <f t="shared" si="8"/>
        <v>0</v>
      </c>
      <c r="CW14" s="249">
        <f t="shared" si="8"/>
        <v>0</v>
      </c>
      <c r="CX14" s="249">
        <f t="shared" si="8"/>
        <v>0</v>
      </c>
      <c r="CY14" s="249">
        <f t="shared" si="8"/>
        <v>0</v>
      </c>
      <c r="CZ14" s="249">
        <f t="shared" si="8"/>
        <v>0</v>
      </c>
      <c r="DA14" s="249">
        <f t="shared" si="8"/>
        <v>0</v>
      </c>
      <c r="DB14" s="249">
        <f t="shared" si="8"/>
        <v>0</v>
      </c>
      <c r="DC14" s="249">
        <f t="shared" si="8"/>
        <v>0</v>
      </c>
      <c r="DD14" s="249">
        <f t="shared" si="8"/>
        <v>0</v>
      </c>
      <c r="DE14" s="249">
        <f t="shared" si="8"/>
        <v>0</v>
      </c>
      <c r="DF14" s="249">
        <f t="shared" si="8"/>
        <v>0</v>
      </c>
      <c r="DG14" s="249">
        <f t="shared" si="8"/>
        <v>0</v>
      </c>
      <c r="DH14" s="249">
        <f t="shared" si="8"/>
        <v>0</v>
      </c>
      <c r="DI14" s="249">
        <f t="shared" si="8"/>
        <v>0</v>
      </c>
      <c r="DJ14" s="249">
        <f t="shared" si="8"/>
        <v>0</v>
      </c>
      <c r="DK14" s="249">
        <f t="shared" si="8"/>
        <v>0</v>
      </c>
      <c r="DL14" s="249">
        <f t="shared" si="8"/>
        <v>0</v>
      </c>
      <c r="DM14" s="249">
        <f t="shared" si="8"/>
        <v>0</v>
      </c>
      <c r="DN14" s="249">
        <f t="shared" si="8"/>
        <v>0</v>
      </c>
      <c r="DO14" s="249">
        <f t="shared" si="8"/>
        <v>0</v>
      </c>
      <c r="DP14" s="249">
        <f t="shared" si="8"/>
        <v>0</v>
      </c>
      <c r="DQ14" s="249">
        <f t="shared" si="8"/>
        <v>0</v>
      </c>
      <c r="DR14" s="249">
        <f t="shared" si="8"/>
        <v>0</v>
      </c>
      <c r="DS14" s="249">
        <f t="shared" si="8"/>
        <v>0</v>
      </c>
      <c r="DT14" s="249">
        <f t="shared" si="8"/>
        <v>0</v>
      </c>
      <c r="DU14" s="249">
        <f t="shared" si="8"/>
        <v>0</v>
      </c>
      <c r="DV14" s="249">
        <f t="shared" si="8"/>
        <v>0</v>
      </c>
      <c r="DW14" s="249">
        <f t="shared" si="8"/>
        <v>0</v>
      </c>
      <c r="DX14" s="249">
        <f t="shared" si="8"/>
        <v>0</v>
      </c>
      <c r="DY14" s="249">
        <f t="shared" si="8"/>
        <v>0</v>
      </c>
      <c r="DZ14" s="249">
        <f t="shared" si="8"/>
        <v>0</v>
      </c>
      <c r="EA14" s="249">
        <f t="shared" si="8"/>
        <v>0</v>
      </c>
      <c r="EB14" s="249">
        <f t="shared" si="8"/>
        <v>0</v>
      </c>
      <c r="EC14" s="249">
        <f t="shared" si="8"/>
        <v>0</v>
      </c>
      <c r="ED14" s="249">
        <f t="shared" si="8"/>
        <v>0</v>
      </c>
      <c r="EE14" s="249">
        <f t="shared" si="8"/>
        <v>0</v>
      </c>
      <c r="EF14" s="249">
        <f t="shared" si="8"/>
        <v>0</v>
      </c>
      <c r="EG14" s="249">
        <f t="shared" si="8"/>
        <v>0</v>
      </c>
      <c r="EH14" s="249">
        <f t="shared" ref="EH14:GG14" si="9" xml:space="preserve"> IF(EH13 = 1, 1, 0)</f>
        <v>0</v>
      </c>
      <c r="EI14" s="249">
        <f t="shared" si="9"/>
        <v>0</v>
      </c>
      <c r="EJ14" s="249">
        <f t="shared" si="9"/>
        <v>0</v>
      </c>
      <c r="EK14" s="249">
        <f t="shared" si="9"/>
        <v>0</v>
      </c>
      <c r="EL14" s="249">
        <f t="shared" si="9"/>
        <v>0</v>
      </c>
      <c r="EM14" s="249">
        <f t="shared" si="9"/>
        <v>0</v>
      </c>
      <c r="EN14" s="249">
        <f t="shared" si="9"/>
        <v>0</v>
      </c>
      <c r="EO14" s="249">
        <f t="shared" si="9"/>
        <v>0</v>
      </c>
      <c r="EP14" s="249">
        <f t="shared" si="9"/>
        <v>0</v>
      </c>
      <c r="EQ14" s="249">
        <f t="shared" si="9"/>
        <v>0</v>
      </c>
      <c r="ER14" s="249">
        <f t="shared" si="9"/>
        <v>0</v>
      </c>
      <c r="ES14" s="249">
        <f t="shared" si="9"/>
        <v>0</v>
      </c>
      <c r="ET14" s="249">
        <f t="shared" si="9"/>
        <v>0</v>
      </c>
      <c r="EU14" s="249">
        <f t="shared" si="9"/>
        <v>0</v>
      </c>
      <c r="EV14" s="249">
        <f t="shared" si="9"/>
        <v>0</v>
      </c>
      <c r="EW14" s="249">
        <f t="shared" si="9"/>
        <v>0</v>
      </c>
      <c r="EX14" s="249">
        <f t="shared" si="9"/>
        <v>0</v>
      </c>
      <c r="EY14" s="249">
        <f t="shared" si="9"/>
        <v>0</v>
      </c>
      <c r="EZ14" s="249">
        <f t="shared" si="9"/>
        <v>0</v>
      </c>
      <c r="FA14" s="249">
        <f t="shared" si="9"/>
        <v>0</v>
      </c>
      <c r="FB14" s="249">
        <f t="shared" si="9"/>
        <v>0</v>
      </c>
      <c r="FC14" s="249">
        <f t="shared" si="9"/>
        <v>0</v>
      </c>
      <c r="FD14" s="249">
        <f t="shared" si="9"/>
        <v>0</v>
      </c>
      <c r="FE14" s="249">
        <f t="shared" si="9"/>
        <v>0</v>
      </c>
      <c r="FF14" s="249">
        <f t="shared" si="9"/>
        <v>0</v>
      </c>
      <c r="FG14" s="249">
        <f t="shared" si="9"/>
        <v>0</v>
      </c>
      <c r="FH14" s="249">
        <f t="shared" si="9"/>
        <v>0</v>
      </c>
      <c r="FI14" s="249">
        <f t="shared" si="9"/>
        <v>0</v>
      </c>
      <c r="FJ14" s="249">
        <f t="shared" si="9"/>
        <v>0</v>
      </c>
      <c r="FK14" s="249">
        <f t="shared" si="9"/>
        <v>0</v>
      </c>
      <c r="FL14" s="249">
        <f t="shared" si="9"/>
        <v>0</v>
      </c>
      <c r="FM14" s="249">
        <f t="shared" si="9"/>
        <v>0</v>
      </c>
      <c r="FN14" s="249">
        <f t="shared" si="9"/>
        <v>0</v>
      </c>
      <c r="FO14" s="249">
        <f t="shared" si="9"/>
        <v>0</v>
      </c>
      <c r="FP14" s="249">
        <f t="shared" si="9"/>
        <v>0</v>
      </c>
      <c r="FQ14" s="249">
        <f t="shared" si="9"/>
        <v>0</v>
      </c>
      <c r="FR14" s="249">
        <f t="shared" si="9"/>
        <v>0</v>
      </c>
      <c r="FS14" s="249">
        <f t="shared" si="9"/>
        <v>0</v>
      </c>
      <c r="FT14" s="249">
        <f t="shared" si="9"/>
        <v>0</v>
      </c>
      <c r="FU14" s="249">
        <f t="shared" si="9"/>
        <v>0</v>
      </c>
      <c r="FV14" s="249">
        <f t="shared" si="9"/>
        <v>0</v>
      </c>
      <c r="FW14" s="249">
        <f t="shared" si="9"/>
        <v>0</v>
      </c>
      <c r="FX14" s="249">
        <f t="shared" si="9"/>
        <v>0</v>
      </c>
      <c r="FY14" s="249">
        <f t="shared" si="9"/>
        <v>0</v>
      </c>
      <c r="FZ14" s="249">
        <f t="shared" si="9"/>
        <v>0</v>
      </c>
      <c r="GA14" s="249">
        <f t="shared" si="9"/>
        <v>0</v>
      </c>
      <c r="GB14" s="249">
        <f t="shared" si="9"/>
        <v>0</v>
      </c>
      <c r="GC14" s="249">
        <f t="shared" si="9"/>
        <v>0</v>
      </c>
      <c r="GD14" s="249">
        <f t="shared" si="9"/>
        <v>0</v>
      </c>
      <c r="GE14" s="249">
        <f t="shared" si="9"/>
        <v>0</v>
      </c>
      <c r="GF14" s="249">
        <f t="shared" si="9"/>
        <v>0</v>
      </c>
      <c r="GG14" s="249">
        <f t="shared" si="9"/>
        <v>0</v>
      </c>
      <c r="GH14" s="249">
        <f t="shared" ref="GH14:GJ14" si="10" xml:space="preserve"> IF(GH13 = 1, 1, 0)</f>
        <v>0</v>
      </c>
      <c r="GI14" s="249">
        <f t="shared" si="10"/>
        <v>0</v>
      </c>
      <c r="GJ14" s="249">
        <f t="shared" si="10"/>
        <v>0</v>
      </c>
      <c r="GK14" s="547"/>
      <c r="GL14" s="547"/>
      <c r="GM14" s="547"/>
      <c r="GN14" s="547"/>
      <c r="GO14" s="547"/>
      <c r="GP14" s="547"/>
      <c r="GQ14" s="547"/>
      <c r="GR14" s="547"/>
      <c r="GS14" s="547"/>
      <c r="GT14" s="547"/>
      <c r="GU14" s="547"/>
      <c r="GV14" s="547"/>
      <c r="GW14" s="547"/>
      <c r="GX14" s="547"/>
      <c r="GY14" s="547"/>
      <c r="GZ14" s="547"/>
      <c r="HA14" s="547"/>
      <c r="HB14" s="547"/>
      <c r="HC14" s="547"/>
      <c r="HD14" s="547"/>
      <c r="HE14" s="547"/>
      <c r="HF14" s="547"/>
      <c r="HG14" s="547"/>
      <c r="HH14" s="547"/>
      <c r="HI14" s="547"/>
      <c r="HJ14" s="547"/>
      <c r="HK14" s="547"/>
      <c r="HL14" s="547"/>
      <c r="HM14" s="547"/>
      <c r="HN14" s="547"/>
      <c r="HO14" s="547"/>
      <c r="HP14" s="547"/>
      <c r="HQ14" s="547"/>
      <c r="HR14" s="547"/>
      <c r="HS14" s="547"/>
      <c r="HT14" s="547"/>
      <c r="HU14" s="547"/>
      <c r="HV14" s="547"/>
      <c r="HW14" s="547"/>
      <c r="HX14" s="547"/>
      <c r="HY14" s="547"/>
      <c r="HZ14" s="547"/>
      <c r="IA14" s="547"/>
      <c r="IB14" s="547"/>
      <c r="IC14" s="547"/>
      <c r="ID14" s="547"/>
      <c r="IE14" s="547"/>
      <c r="IF14" s="547"/>
      <c r="IG14" s="547"/>
      <c r="IH14" s="547"/>
      <c r="II14" s="547"/>
      <c r="IJ14" s="547"/>
      <c r="IK14" s="547"/>
      <c r="IL14" s="547"/>
      <c r="IM14" s="547"/>
      <c r="IN14" s="547"/>
      <c r="IO14" s="547"/>
      <c r="IP14" s="547"/>
      <c r="IQ14" s="547"/>
      <c r="IR14" s="547"/>
      <c r="IS14" s="547"/>
      <c r="IT14" s="547"/>
      <c r="IU14" s="547"/>
      <c r="IV14" s="547"/>
      <c r="IW14" s="547"/>
      <c r="IX14" s="547"/>
      <c r="IY14" s="547"/>
      <c r="IZ14" s="547"/>
      <c r="JA14" s="547"/>
      <c r="JB14" s="547"/>
      <c r="JC14" s="547"/>
      <c r="JD14" s="547"/>
      <c r="JE14" s="547"/>
      <c r="JF14" s="547"/>
      <c r="JG14" s="547"/>
      <c r="JH14" s="547"/>
      <c r="JI14" s="547"/>
      <c r="JJ14" s="547"/>
      <c r="JK14" s="547"/>
      <c r="JL14" s="547"/>
      <c r="JM14" s="547"/>
      <c r="JN14" s="547"/>
      <c r="JO14" s="547"/>
      <c r="JP14" s="547"/>
      <c r="JQ14" s="547"/>
      <c r="JR14" s="547"/>
      <c r="JS14" s="547"/>
      <c r="JT14" s="547"/>
      <c r="JU14" s="547"/>
      <c r="JV14" s="547"/>
      <c r="JW14" s="547"/>
      <c r="JX14" s="547"/>
      <c r="JY14" s="547"/>
      <c r="JZ14" s="547"/>
      <c r="KA14" s="547"/>
      <c r="KB14" s="547"/>
      <c r="KC14" s="547"/>
      <c r="KD14" s="547"/>
      <c r="KE14" s="547"/>
      <c r="KF14" s="547"/>
      <c r="KG14" s="547"/>
      <c r="KH14" s="547"/>
      <c r="KI14" s="547"/>
      <c r="KJ14" s="547"/>
      <c r="KK14" s="547"/>
      <c r="KL14" s="547"/>
      <c r="KM14" s="547"/>
      <c r="KN14" s="547"/>
      <c r="KO14" s="547"/>
      <c r="KP14" s="547"/>
      <c r="KQ14" s="547"/>
      <c r="KR14" s="547"/>
      <c r="KS14" s="547"/>
      <c r="KT14" s="547"/>
      <c r="KU14" s="547"/>
      <c r="KV14" s="547"/>
      <c r="KW14" s="547"/>
      <c r="KX14" s="547"/>
      <c r="KY14" s="547"/>
      <c r="KZ14" s="547"/>
      <c r="LA14" s="547"/>
      <c r="LB14" s="547"/>
      <c r="LC14" s="547"/>
      <c r="LD14" s="547"/>
      <c r="LE14" s="547"/>
      <c r="LF14" s="547"/>
      <c r="LG14" s="547"/>
      <c r="LH14" s="547"/>
      <c r="LI14" s="547"/>
      <c r="LJ14" s="547"/>
      <c r="LK14" s="547"/>
      <c r="LL14" s="547"/>
      <c r="LM14" s="547"/>
      <c r="LN14" s="547"/>
      <c r="LO14" s="547"/>
      <c r="LP14" s="547"/>
      <c r="LQ14" s="547"/>
      <c r="LR14" s="547"/>
      <c r="LS14" s="547"/>
      <c r="LT14" s="547"/>
      <c r="LU14" s="547"/>
      <c r="LV14" s="547"/>
      <c r="LW14" s="547"/>
      <c r="LX14" s="547"/>
      <c r="LY14" s="547"/>
      <c r="LZ14" s="547"/>
      <c r="MA14" s="547"/>
      <c r="MB14" s="547"/>
      <c r="MC14" s="547"/>
      <c r="MD14" s="547"/>
      <c r="ME14" s="547"/>
      <c r="MF14" s="547"/>
      <c r="MG14" s="547"/>
      <c r="MH14" s="547"/>
      <c r="MI14" s="547"/>
      <c r="MJ14" s="547"/>
      <c r="MK14" s="547"/>
      <c r="ML14" s="547"/>
      <c r="MM14" s="547"/>
      <c r="MN14" s="547"/>
      <c r="MO14" s="547"/>
      <c r="MP14" s="547"/>
      <c r="MQ14" s="547"/>
      <c r="MR14" s="547"/>
      <c r="MS14" s="547"/>
      <c r="MT14" s="547"/>
      <c r="MU14" s="547"/>
      <c r="MV14" s="547"/>
      <c r="MW14" s="547"/>
      <c r="MX14" s="547"/>
      <c r="MY14" s="547"/>
      <c r="MZ14" s="547"/>
      <c r="NA14" s="547"/>
      <c r="NB14" s="547"/>
      <c r="NC14" s="547"/>
      <c r="ND14" s="547"/>
      <c r="NE14" s="547"/>
      <c r="NF14" s="547"/>
      <c r="NG14" s="547"/>
      <c r="NH14" s="547"/>
      <c r="NI14" s="547"/>
      <c r="NJ14" s="547"/>
      <c r="NK14" s="547"/>
      <c r="NL14" s="547"/>
      <c r="NM14" s="547"/>
      <c r="NN14" s="547"/>
      <c r="NO14" s="547"/>
      <c r="NP14" s="547"/>
      <c r="NQ14" s="547"/>
      <c r="NR14" s="547"/>
      <c r="NS14" s="547"/>
      <c r="NT14" s="547"/>
      <c r="NU14" s="547"/>
      <c r="NV14" s="547"/>
      <c r="NW14" s="547"/>
      <c r="NX14" s="547"/>
      <c r="NY14" s="547"/>
      <c r="NZ14" s="547"/>
      <c r="OA14" s="547"/>
      <c r="OB14" s="547"/>
      <c r="OC14" s="547"/>
      <c r="OD14" s="547"/>
      <c r="OE14" s="547"/>
      <c r="OF14" s="547"/>
      <c r="OG14" s="547"/>
      <c r="OH14" s="547"/>
      <c r="OI14" s="547"/>
      <c r="OJ14" s="547"/>
      <c r="OK14" s="547"/>
      <c r="OL14" s="547"/>
      <c r="OM14" s="547"/>
      <c r="ON14" s="547"/>
      <c r="OO14" s="547"/>
      <c r="OP14" s="547"/>
      <c r="OQ14" s="547"/>
      <c r="OR14" s="547"/>
      <c r="OS14" s="547"/>
      <c r="OT14" s="547"/>
      <c r="OU14" s="547"/>
      <c r="OV14" s="547"/>
      <c r="OW14" s="547"/>
      <c r="OX14" s="547"/>
      <c r="OY14" s="547"/>
      <c r="OZ14" s="547"/>
      <c r="PA14" s="547"/>
      <c r="PB14" s="547"/>
      <c r="PC14" s="547"/>
      <c r="PD14" s="547"/>
      <c r="PE14" s="547"/>
      <c r="PF14" s="547"/>
      <c r="PG14" s="547"/>
      <c r="PH14" s="547"/>
      <c r="PI14" s="547"/>
      <c r="PJ14" s="547"/>
      <c r="PK14" s="547"/>
      <c r="PL14" s="547"/>
      <c r="PM14" s="547"/>
      <c r="PN14" s="547"/>
      <c r="PO14" s="547"/>
      <c r="PP14" s="547"/>
      <c r="PQ14" s="547"/>
      <c r="PR14" s="547"/>
      <c r="PS14" s="547"/>
      <c r="PT14" s="547"/>
      <c r="PU14" s="547"/>
    </row>
    <row r="15" spans="1:437" s="10" customFormat="1" outlineLevel="1" x14ac:dyDescent="0.25">
      <c r="A15" s="15"/>
      <c r="B15" s="15"/>
      <c r="C15" s="21"/>
      <c r="D15" s="60"/>
      <c r="E15" s="2"/>
      <c r="F15" s="2"/>
      <c r="G15" s="2"/>
      <c r="H15" s="2"/>
      <c r="I15" s="16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  <c r="DF15" s="2"/>
      <c r="DG15" s="2"/>
      <c r="DH15" s="2"/>
      <c r="DI15" s="2"/>
      <c r="DJ15" s="2"/>
      <c r="DK15" s="2"/>
      <c r="DL15" s="2"/>
      <c r="DM15" s="2"/>
      <c r="DN15" s="2"/>
      <c r="DO15" s="2"/>
      <c r="DP15" s="2"/>
      <c r="DQ15" s="2"/>
      <c r="DR15" s="2"/>
      <c r="DS15" s="2"/>
      <c r="DT15" s="2"/>
      <c r="DU15" s="2"/>
      <c r="DV15" s="2"/>
      <c r="DW15" s="2"/>
      <c r="DX15" s="2"/>
      <c r="DY15" s="2"/>
      <c r="DZ15" s="2"/>
      <c r="EA15" s="2"/>
      <c r="EB15" s="2"/>
      <c r="EC15" s="2"/>
      <c r="ED15" s="2"/>
      <c r="EE15" s="2"/>
      <c r="EF15" s="2"/>
      <c r="EG15" s="2"/>
      <c r="EH15" s="2"/>
      <c r="EI15" s="2"/>
      <c r="EJ15" s="2"/>
      <c r="EK15" s="2"/>
      <c r="EL15" s="2"/>
      <c r="EM15" s="2"/>
      <c r="EN15" s="2"/>
      <c r="EO15" s="2"/>
      <c r="EP15" s="2"/>
      <c r="EQ15" s="2"/>
      <c r="ER15" s="2"/>
      <c r="ES15" s="2"/>
      <c r="ET15" s="2"/>
      <c r="EU15" s="2"/>
      <c r="EV15" s="2"/>
      <c r="EW15" s="2"/>
      <c r="EX15" s="2"/>
      <c r="EY15" s="2"/>
      <c r="EZ15" s="2"/>
      <c r="FA15" s="2"/>
      <c r="FB15" s="2"/>
      <c r="FC15" s="2"/>
      <c r="FD15" s="2"/>
      <c r="FE15" s="2"/>
      <c r="FF15" s="2"/>
      <c r="FG15" s="2"/>
      <c r="FH15" s="2"/>
      <c r="FI15" s="2"/>
      <c r="FJ15" s="2"/>
      <c r="FK15" s="2"/>
      <c r="FL15" s="2"/>
      <c r="FM15" s="2"/>
      <c r="FN15" s="2"/>
      <c r="FO15" s="2"/>
      <c r="FP15" s="2"/>
      <c r="FQ15" s="2"/>
      <c r="FR15" s="2"/>
      <c r="FS15" s="2"/>
      <c r="FT15" s="2"/>
      <c r="FU15" s="2"/>
      <c r="FV15" s="2"/>
      <c r="FW15" s="2"/>
      <c r="FX15" s="2"/>
      <c r="FY15" s="2"/>
      <c r="FZ15" s="2"/>
      <c r="GA15" s="2"/>
      <c r="GB15" s="2"/>
      <c r="GC15" s="2"/>
      <c r="GD15" s="2"/>
      <c r="GE15" s="2"/>
      <c r="GF15" s="2"/>
      <c r="GG15" s="2"/>
      <c r="GH15" s="2"/>
      <c r="GI15" s="2"/>
      <c r="GJ15" s="2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</row>
    <row r="16" spans="1:437" s="10" customFormat="1" outlineLevel="1" x14ac:dyDescent="0.25">
      <c r="A16" s="15"/>
      <c r="B16" s="15" t="s">
        <v>16</v>
      </c>
      <c r="C16" s="21"/>
      <c r="D16" s="60"/>
      <c r="E16" s="2"/>
      <c r="F16" s="2"/>
      <c r="G16" s="2"/>
      <c r="H16" s="2"/>
      <c r="I16" s="16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  <c r="DF16" s="2"/>
      <c r="DG16" s="2"/>
      <c r="DH16" s="2"/>
      <c r="DI16" s="2"/>
      <c r="DJ16" s="2"/>
      <c r="DK16" s="2"/>
      <c r="DL16" s="2"/>
      <c r="DM16" s="2"/>
      <c r="DN16" s="2"/>
      <c r="DO16" s="2"/>
      <c r="DP16" s="2"/>
      <c r="DQ16" s="2"/>
      <c r="DR16" s="2"/>
      <c r="DS16" s="2"/>
      <c r="DT16" s="2"/>
      <c r="DU16" s="2"/>
      <c r="DV16" s="2"/>
      <c r="DW16" s="2"/>
      <c r="DX16" s="2"/>
      <c r="DY16" s="2"/>
      <c r="DZ16" s="2"/>
      <c r="EA16" s="2"/>
      <c r="EB16" s="2"/>
      <c r="EC16" s="2"/>
      <c r="ED16" s="2"/>
      <c r="EE16" s="2"/>
      <c r="EF16" s="2"/>
      <c r="EG16" s="2"/>
      <c r="EH16" s="2"/>
      <c r="EI16" s="2"/>
      <c r="EJ16" s="2"/>
      <c r="EK16" s="2"/>
      <c r="EL16" s="2"/>
      <c r="EM16" s="2"/>
      <c r="EN16" s="2"/>
      <c r="EO16" s="2"/>
      <c r="EP16" s="2"/>
      <c r="EQ16" s="2"/>
      <c r="ER16" s="2"/>
      <c r="ES16" s="2"/>
      <c r="ET16" s="2"/>
      <c r="EU16" s="2"/>
      <c r="EV16" s="2"/>
      <c r="EW16" s="2"/>
      <c r="EX16" s="2"/>
      <c r="EY16" s="2"/>
      <c r="EZ16" s="2"/>
      <c r="FA16" s="2"/>
      <c r="FB16" s="2"/>
      <c r="FC16" s="2"/>
      <c r="FD16" s="2"/>
      <c r="FE16" s="2"/>
      <c r="FF16" s="2"/>
      <c r="FG16" s="2"/>
      <c r="FH16" s="2"/>
      <c r="FI16" s="2"/>
      <c r="FJ16" s="2"/>
      <c r="FK16" s="2"/>
      <c r="FL16" s="2"/>
      <c r="FM16" s="2"/>
      <c r="FN16" s="2"/>
      <c r="FO16" s="2"/>
      <c r="FP16" s="2"/>
      <c r="FQ16" s="2"/>
      <c r="FR16" s="2"/>
      <c r="FS16" s="2"/>
      <c r="FT16" s="2"/>
      <c r="FU16" s="2"/>
      <c r="FV16" s="2"/>
      <c r="FW16" s="2"/>
      <c r="FX16" s="2"/>
      <c r="FY16" s="2"/>
      <c r="FZ16" s="2"/>
      <c r="GA16" s="2"/>
      <c r="GB16" s="2"/>
      <c r="GC16" s="2"/>
      <c r="GD16" s="2"/>
      <c r="GE16" s="2"/>
      <c r="GF16" s="2"/>
      <c r="GG16" s="2"/>
      <c r="GH16" s="2"/>
      <c r="GI16" s="2"/>
      <c r="GJ16" s="2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</row>
    <row r="17" spans="1:437" s="55" customFormat="1" outlineLevel="1" x14ac:dyDescent="0.25">
      <c r="A17" s="70"/>
      <c r="B17" s="70"/>
      <c r="C17" s="73"/>
      <c r="D17" s="74"/>
      <c r="E17" s="395" t="str">
        <f xml:space="preserve"> InpC!E$13</f>
        <v>First date of time rulers</v>
      </c>
      <c r="F17" s="395">
        <f xml:space="preserve"> InpC!F$13</f>
        <v>44013</v>
      </c>
      <c r="G17" s="395" t="str">
        <f xml:space="preserve"> InpC!G$13</f>
        <v>date</v>
      </c>
      <c r="H17" s="50"/>
      <c r="I17" s="79"/>
      <c r="J17" s="50"/>
      <c r="K17" s="50"/>
      <c r="L17" s="50"/>
      <c r="M17" s="50"/>
      <c r="N17" s="50"/>
      <c r="O17" s="50"/>
      <c r="P17" s="50"/>
      <c r="Q17" s="50"/>
      <c r="R17" s="50"/>
      <c r="S17" s="50"/>
      <c r="T17" s="50"/>
      <c r="U17" s="50"/>
      <c r="V17" s="50"/>
      <c r="W17" s="50"/>
      <c r="X17" s="50"/>
      <c r="Y17" s="50"/>
      <c r="Z17" s="50"/>
      <c r="AA17" s="50"/>
      <c r="AB17" s="50"/>
      <c r="AC17" s="50"/>
      <c r="AD17" s="50"/>
      <c r="AE17" s="50"/>
      <c r="AF17" s="50"/>
      <c r="AG17" s="50"/>
      <c r="AH17" s="50"/>
      <c r="AI17" s="50"/>
      <c r="AJ17" s="50"/>
      <c r="AK17" s="50"/>
      <c r="AL17" s="50"/>
      <c r="AM17" s="50"/>
      <c r="AN17" s="50"/>
      <c r="AO17" s="50"/>
      <c r="AP17" s="50"/>
      <c r="AQ17" s="50"/>
      <c r="AR17" s="50"/>
      <c r="AS17" s="50"/>
      <c r="AT17" s="50"/>
      <c r="AU17" s="50"/>
      <c r="AV17" s="50"/>
      <c r="AW17" s="50"/>
      <c r="AX17" s="50"/>
      <c r="AY17" s="50"/>
      <c r="AZ17" s="50"/>
      <c r="BA17" s="50"/>
      <c r="BB17" s="50"/>
      <c r="BC17" s="50"/>
      <c r="BD17" s="50"/>
      <c r="BE17" s="50"/>
      <c r="BF17" s="50"/>
      <c r="BG17" s="50"/>
      <c r="BH17" s="50"/>
      <c r="BI17" s="50"/>
      <c r="BJ17" s="50"/>
      <c r="BK17" s="50"/>
      <c r="BL17" s="50"/>
      <c r="BM17" s="50"/>
      <c r="BN17" s="50"/>
      <c r="BO17" s="50"/>
      <c r="BP17" s="50"/>
      <c r="BQ17" s="50"/>
      <c r="BR17" s="50"/>
      <c r="BS17" s="50"/>
      <c r="BT17" s="50"/>
      <c r="BU17" s="50"/>
      <c r="BV17" s="50"/>
      <c r="BW17" s="50"/>
      <c r="BX17" s="50"/>
      <c r="BY17" s="50"/>
      <c r="BZ17" s="50"/>
      <c r="CA17" s="50"/>
      <c r="CB17" s="50"/>
      <c r="CC17" s="50"/>
      <c r="CD17" s="50"/>
      <c r="CE17" s="50"/>
      <c r="CF17" s="50"/>
      <c r="CG17" s="50"/>
      <c r="CH17" s="50"/>
      <c r="CI17" s="50"/>
      <c r="CJ17" s="50"/>
      <c r="CK17" s="50"/>
      <c r="CL17" s="50"/>
      <c r="CM17" s="50"/>
      <c r="CN17" s="50"/>
      <c r="CO17" s="50"/>
      <c r="CP17" s="50"/>
      <c r="CQ17" s="50"/>
      <c r="CR17" s="50"/>
      <c r="CS17" s="50"/>
      <c r="CT17" s="50"/>
      <c r="CU17" s="50"/>
      <c r="CV17" s="50"/>
      <c r="CW17" s="50"/>
      <c r="CX17" s="50"/>
      <c r="CY17" s="50"/>
      <c r="CZ17" s="50"/>
      <c r="DA17" s="50"/>
      <c r="DB17" s="50"/>
      <c r="DC17" s="50"/>
      <c r="DD17" s="50"/>
      <c r="DE17" s="50"/>
      <c r="DF17" s="50"/>
      <c r="DG17" s="50"/>
      <c r="DH17" s="50"/>
      <c r="DI17" s="50"/>
      <c r="DJ17" s="50"/>
      <c r="DK17" s="50"/>
      <c r="DL17" s="50"/>
      <c r="DM17" s="50"/>
      <c r="DN17" s="50"/>
      <c r="DO17" s="50"/>
      <c r="DP17" s="50"/>
      <c r="DQ17" s="50"/>
      <c r="DR17" s="50"/>
      <c r="DS17" s="50"/>
      <c r="DT17" s="50"/>
      <c r="DU17" s="50"/>
      <c r="DV17" s="50"/>
      <c r="DW17" s="50"/>
      <c r="DX17" s="50"/>
      <c r="DY17" s="50"/>
      <c r="DZ17" s="50"/>
      <c r="EA17" s="50"/>
      <c r="EB17" s="50"/>
      <c r="EC17" s="50"/>
      <c r="ED17" s="50"/>
      <c r="EE17" s="50"/>
      <c r="EF17" s="50"/>
      <c r="EG17" s="50"/>
      <c r="EH17" s="50"/>
      <c r="EI17" s="50"/>
      <c r="EJ17" s="50"/>
      <c r="EK17" s="50"/>
      <c r="EL17" s="50"/>
      <c r="EM17" s="50"/>
      <c r="EN17" s="50"/>
      <c r="EO17" s="50"/>
      <c r="EP17" s="50"/>
      <c r="EQ17" s="50"/>
      <c r="ER17" s="50"/>
      <c r="ES17" s="50"/>
      <c r="ET17" s="50"/>
      <c r="EU17" s="50"/>
      <c r="EV17" s="50"/>
      <c r="EW17" s="50"/>
      <c r="EX17" s="50"/>
      <c r="EY17" s="50"/>
      <c r="EZ17" s="50"/>
      <c r="FA17" s="50"/>
      <c r="FB17" s="50"/>
      <c r="FC17" s="50"/>
      <c r="FD17" s="50"/>
      <c r="FE17" s="50"/>
      <c r="FF17" s="50"/>
      <c r="FG17" s="50"/>
      <c r="FH17" s="50"/>
      <c r="FI17" s="50"/>
      <c r="FJ17" s="50"/>
      <c r="FK17" s="50"/>
      <c r="FL17" s="50"/>
      <c r="FM17" s="50"/>
      <c r="FN17" s="50"/>
      <c r="FO17" s="50"/>
      <c r="FP17" s="50"/>
      <c r="FQ17" s="50"/>
      <c r="FR17" s="50"/>
      <c r="FS17" s="50"/>
      <c r="FT17" s="50"/>
      <c r="FU17" s="50"/>
      <c r="FV17" s="50"/>
      <c r="FW17" s="50"/>
      <c r="FX17" s="50"/>
      <c r="FY17" s="50"/>
      <c r="FZ17" s="50"/>
      <c r="GA17" s="50"/>
      <c r="GB17" s="50"/>
      <c r="GC17" s="50"/>
      <c r="GD17" s="50"/>
      <c r="GE17" s="50"/>
      <c r="GF17" s="50"/>
      <c r="GG17" s="50"/>
      <c r="GH17" s="50"/>
      <c r="GI17" s="50"/>
      <c r="GJ17" s="50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</row>
    <row r="18" spans="1:437" s="10" customFormat="1" outlineLevel="1" x14ac:dyDescent="0.25">
      <c r="A18" s="15"/>
      <c r="B18" s="15"/>
      <c r="C18" s="21"/>
      <c r="D18" s="60"/>
      <c r="E18" s="252" t="str">
        <f xml:space="preserve"> InpC!E$17</f>
        <v>Length of operating period</v>
      </c>
      <c r="F18" s="252">
        <f xml:space="preserve"> InpC!F$17</f>
        <v>3</v>
      </c>
      <c r="G18" s="252" t="str">
        <f xml:space="preserve"> InpC!G$17</f>
        <v>months</v>
      </c>
      <c r="H18" s="2"/>
      <c r="I18" s="16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  <c r="DO18" s="2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  <c r="EA18" s="2"/>
      <c r="EB18" s="2"/>
      <c r="EC18" s="2"/>
      <c r="ED18" s="2"/>
      <c r="EE18" s="2"/>
      <c r="EF18" s="2"/>
      <c r="EG18" s="2"/>
      <c r="EH18" s="2"/>
      <c r="EI18" s="2"/>
      <c r="EJ18" s="2"/>
      <c r="EK18" s="2"/>
      <c r="EL18" s="2"/>
      <c r="EM18" s="2"/>
      <c r="EN18" s="2"/>
      <c r="EO18" s="2"/>
      <c r="EP18" s="2"/>
      <c r="EQ18" s="2"/>
      <c r="ER18" s="2"/>
      <c r="ES18" s="2"/>
      <c r="ET18" s="2"/>
      <c r="EU18" s="2"/>
      <c r="EV18" s="2"/>
      <c r="EW18" s="2"/>
      <c r="EX18" s="2"/>
      <c r="EY18" s="2"/>
      <c r="EZ18" s="2"/>
      <c r="FA18" s="2"/>
      <c r="FB18" s="2"/>
      <c r="FC18" s="2"/>
      <c r="FD18" s="2"/>
      <c r="FE18" s="2"/>
      <c r="FF18" s="2"/>
      <c r="FG18" s="2"/>
      <c r="FH18" s="2"/>
      <c r="FI18" s="2"/>
      <c r="FJ18" s="2"/>
      <c r="FK18" s="2"/>
      <c r="FL18" s="2"/>
      <c r="FM18" s="2"/>
      <c r="FN18" s="2"/>
      <c r="FO18" s="2"/>
      <c r="FP18" s="2"/>
      <c r="FQ18" s="2"/>
      <c r="FR18" s="2"/>
      <c r="FS18" s="2"/>
      <c r="FT18" s="2"/>
      <c r="FU18" s="2"/>
      <c r="FV18" s="2"/>
      <c r="FW18" s="2"/>
      <c r="FX18" s="2"/>
      <c r="FY18" s="2"/>
      <c r="FZ18" s="2"/>
      <c r="GA18" s="2"/>
      <c r="GB18" s="2"/>
      <c r="GC18" s="2"/>
      <c r="GD18" s="2"/>
      <c r="GE18" s="2"/>
      <c r="GF18" s="2"/>
      <c r="GG18" s="2"/>
      <c r="GH18" s="2"/>
      <c r="GI18" s="2"/>
      <c r="GJ18" s="2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</row>
    <row r="19" spans="1:437" s="10" customFormat="1" outlineLevel="1" x14ac:dyDescent="0.25">
      <c r="A19" s="15"/>
      <c r="B19" s="70"/>
      <c r="C19" s="21"/>
      <c r="D19" s="60"/>
      <c r="E19" s="2" t="str">
        <f t="shared" ref="E19:BP19" si="11" xml:space="preserve"> E$14</f>
        <v>First model column flag</v>
      </c>
      <c r="F19" s="2">
        <f t="shared" si="11"/>
        <v>0</v>
      </c>
      <c r="G19" s="2" t="str">
        <f t="shared" si="11"/>
        <v>flag</v>
      </c>
      <c r="H19" s="2">
        <f t="shared" si="11"/>
        <v>1</v>
      </c>
      <c r="I19" s="16">
        <f t="shared" si="11"/>
        <v>0</v>
      </c>
      <c r="J19" s="2">
        <f t="shared" si="11"/>
        <v>1</v>
      </c>
      <c r="K19" s="2">
        <f t="shared" si="11"/>
        <v>0</v>
      </c>
      <c r="L19" s="2">
        <f t="shared" si="11"/>
        <v>0</v>
      </c>
      <c r="M19" s="2">
        <f t="shared" si="11"/>
        <v>0</v>
      </c>
      <c r="N19" s="2">
        <f t="shared" si="11"/>
        <v>0</v>
      </c>
      <c r="O19" s="2">
        <f t="shared" si="11"/>
        <v>0</v>
      </c>
      <c r="P19" s="2">
        <f t="shared" si="11"/>
        <v>0</v>
      </c>
      <c r="Q19" s="2">
        <f t="shared" si="11"/>
        <v>0</v>
      </c>
      <c r="R19" s="2">
        <f t="shared" si="11"/>
        <v>0</v>
      </c>
      <c r="S19" s="2">
        <f t="shared" si="11"/>
        <v>0</v>
      </c>
      <c r="T19" s="2">
        <f t="shared" si="11"/>
        <v>0</v>
      </c>
      <c r="U19" s="2">
        <f t="shared" si="11"/>
        <v>0</v>
      </c>
      <c r="V19" s="2">
        <f t="shared" si="11"/>
        <v>0</v>
      </c>
      <c r="W19" s="2">
        <f t="shared" si="11"/>
        <v>0</v>
      </c>
      <c r="X19" s="2">
        <f t="shared" si="11"/>
        <v>0</v>
      </c>
      <c r="Y19" s="2">
        <f t="shared" si="11"/>
        <v>0</v>
      </c>
      <c r="Z19" s="2">
        <f t="shared" si="11"/>
        <v>0</v>
      </c>
      <c r="AA19" s="2">
        <f t="shared" si="11"/>
        <v>0</v>
      </c>
      <c r="AB19" s="2">
        <f t="shared" si="11"/>
        <v>0</v>
      </c>
      <c r="AC19" s="2">
        <f t="shared" si="11"/>
        <v>0</v>
      </c>
      <c r="AD19" s="2">
        <f t="shared" si="11"/>
        <v>0</v>
      </c>
      <c r="AE19" s="2">
        <f t="shared" si="11"/>
        <v>0</v>
      </c>
      <c r="AF19" s="2">
        <f t="shared" si="11"/>
        <v>0</v>
      </c>
      <c r="AG19" s="2">
        <f t="shared" si="11"/>
        <v>0</v>
      </c>
      <c r="AH19" s="2">
        <f t="shared" si="11"/>
        <v>0</v>
      </c>
      <c r="AI19" s="2">
        <f t="shared" si="11"/>
        <v>0</v>
      </c>
      <c r="AJ19" s="2">
        <f t="shared" si="11"/>
        <v>0</v>
      </c>
      <c r="AK19" s="2">
        <f t="shared" si="11"/>
        <v>0</v>
      </c>
      <c r="AL19" s="2">
        <f t="shared" si="11"/>
        <v>0</v>
      </c>
      <c r="AM19" s="2">
        <f t="shared" si="11"/>
        <v>0</v>
      </c>
      <c r="AN19" s="2">
        <f t="shared" si="11"/>
        <v>0</v>
      </c>
      <c r="AO19" s="2">
        <f t="shared" si="11"/>
        <v>0</v>
      </c>
      <c r="AP19" s="2">
        <f t="shared" si="11"/>
        <v>0</v>
      </c>
      <c r="AQ19" s="2">
        <f t="shared" si="11"/>
        <v>0</v>
      </c>
      <c r="AR19" s="2">
        <f t="shared" si="11"/>
        <v>0</v>
      </c>
      <c r="AS19" s="2">
        <f t="shared" si="11"/>
        <v>0</v>
      </c>
      <c r="AT19" s="2">
        <f t="shared" si="11"/>
        <v>0</v>
      </c>
      <c r="AU19" s="2">
        <f t="shared" si="11"/>
        <v>0</v>
      </c>
      <c r="AV19" s="2">
        <f t="shared" si="11"/>
        <v>0</v>
      </c>
      <c r="AW19" s="2">
        <f t="shared" si="11"/>
        <v>0</v>
      </c>
      <c r="AX19" s="2">
        <f t="shared" si="11"/>
        <v>0</v>
      </c>
      <c r="AY19" s="2">
        <f t="shared" si="11"/>
        <v>0</v>
      </c>
      <c r="AZ19" s="2">
        <f t="shared" si="11"/>
        <v>0</v>
      </c>
      <c r="BA19" s="2">
        <f t="shared" si="11"/>
        <v>0</v>
      </c>
      <c r="BB19" s="2">
        <f t="shared" si="11"/>
        <v>0</v>
      </c>
      <c r="BC19" s="2">
        <f t="shared" si="11"/>
        <v>0</v>
      </c>
      <c r="BD19" s="2">
        <f t="shared" si="11"/>
        <v>0</v>
      </c>
      <c r="BE19" s="2">
        <f t="shared" si="11"/>
        <v>0</v>
      </c>
      <c r="BF19" s="2">
        <f t="shared" si="11"/>
        <v>0</v>
      </c>
      <c r="BG19" s="2">
        <f t="shared" si="11"/>
        <v>0</v>
      </c>
      <c r="BH19" s="2">
        <f t="shared" si="11"/>
        <v>0</v>
      </c>
      <c r="BI19" s="2">
        <f t="shared" si="11"/>
        <v>0</v>
      </c>
      <c r="BJ19" s="2">
        <f t="shared" si="11"/>
        <v>0</v>
      </c>
      <c r="BK19" s="2">
        <f t="shared" si="11"/>
        <v>0</v>
      </c>
      <c r="BL19" s="2">
        <f t="shared" si="11"/>
        <v>0</v>
      </c>
      <c r="BM19" s="2">
        <f t="shared" si="11"/>
        <v>0</v>
      </c>
      <c r="BN19" s="2">
        <f t="shared" si="11"/>
        <v>0</v>
      </c>
      <c r="BO19" s="2">
        <f t="shared" si="11"/>
        <v>0</v>
      </c>
      <c r="BP19" s="2">
        <f t="shared" si="11"/>
        <v>0</v>
      </c>
      <c r="BQ19" s="2">
        <f t="shared" ref="BQ19:EB19" si="12" xml:space="preserve"> BQ$14</f>
        <v>0</v>
      </c>
      <c r="BR19" s="2">
        <f t="shared" si="12"/>
        <v>0</v>
      </c>
      <c r="BS19" s="2">
        <f t="shared" si="12"/>
        <v>0</v>
      </c>
      <c r="BT19" s="2">
        <f t="shared" si="12"/>
        <v>0</v>
      </c>
      <c r="BU19" s="2">
        <f t="shared" si="12"/>
        <v>0</v>
      </c>
      <c r="BV19" s="2">
        <f t="shared" si="12"/>
        <v>0</v>
      </c>
      <c r="BW19" s="2">
        <f t="shared" si="12"/>
        <v>0</v>
      </c>
      <c r="BX19" s="2">
        <f t="shared" si="12"/>
        <v>0</v>
      </c>
      <c r="BY19" s="2">
        <f t="shared" si="12"/>
        <v>0</v>
      </c>
      <c r="BZ19" s="2">
        <f t="shared" si="12"/>
        <v>0</v>
      </c>
      <c r="CA19" s="2">
        <f t="shared" si="12"/>
        <v>0</v>
      </c>
      <c r="CB19" s="2">
        <f t="shared" si="12"/>
        <v>0</v>
      </c>
      <c r="CC19" s="2">
        <f t="shared" si="12"/>
        <v>0</v>
      </c>
      <c r="CD19" s="2">
        <f t="shared" si="12"/>
        <v>0</v>
      </c>
      <c r="CE19" s="2">
        <f t="shared" si="12"/>
        <v>0</v>
      </c>
      <c r="CF19" s="2">
        <f t="shared" si="12"/>
        <v>0</v>
      </c>
      <c r="CG19" s="2">
        <f t="shared" si="12"/>
        <v>0</v>
      </c>
      <c r="CH19" s="2">
        <f t="shared" si="12"/>
        <v>0</v>
      </c>
      <c r="CI19" s="2">
        <f t="shared" si="12"/>
        <v>0</v>
      </c>
      <c r="CJ19" s="2">
        <f t="shared" si="12"/>
        <v>0</v>
      </c>
      <c r="CK19" s="2">
        <f t="shared" si="12"/>
        <v>0</v>
      </c>
      <c r="CL19" s="2">
        <f t="shared" si="12"/>
        <v>0</v>
      </c>
      <c r="CM19" s="2">
        <f t="shared" si="12"/>
        <v>0</v>
      </c>
      <c r="CN19" s="2">
        <f t="shared" si="12"/>
        <v>0</v>
      </c>
      <c r="CO19" s="2">
        <f t="shared" si="12"/>
        <v>0</v>
      </c>
      <c r="CP19" s="2">
        <f t="shared" si="12"/>
        <v>0</v>
      </c>
      <c r="CQ19" s="2">
        <f t="shared" si="12"/>
        <v>0</v>
      </c>
      <c r="CR19" s="2">
        <f t="shared" si="12"/>
        <v>0</v>
      </c>
      <c r="CS19" s="2">
        <f t="shared" si="12"/>
        <v>0</v>
      </c>
      <c r="CT19" s="2">
        <f t="shared" si="12"/>
        <v>0</v>
      </c>
      <c r="CU19" s="2">
        <f t="shared" si="12"/>
        <v>0</v>
      </c>
      <c r="CV19" s="2">
        <f t="shared" si="12"/>
        <v>0</v>
      </c>
      <c r="CW19" s="2">
        <f t="shared" si="12"/>
        <v>0</v>
      </c>
      <c r="CX19" s="2">
        <f t="shared" si="12"/>
        <v>0</v>
      </c>
      <c r="CY19" s="2">
        <f t="shared" si="12"/>
        <v>0</v>
      </c>
      <c r="CZ19" s="2">
        <f t="shared" si="12"/>
        <v>0</v>
      </c>
      <c r="DA19" s="2">
        <f t="shared" si="12"/>
        <v>0</v>
      </c>
      <c r="DB19" s="2">
        <f t="shared" si="12"/>
        <v>0</v>
      </c>
      <c r="DC19" s="2">
        <f t="shared" si="12"/>
        <v>0</v>
      </c>
      <c r="DD19" s="2">
        <f t="shared" si="12"/>
        <v>0</v>
      </c>
      <c r="DE19" s="2">
        <f t="shared" si="12"/>
        <v>0</v>
      </c>
      <c r="DF19" s="2">
        <f t="shared" si="12"/>
        <v>0</v>
      </c>
      <c r="DG19" s="2">
        <f t="shared" si="12"/>
        <v>0</v>
      </c>
      <c r="DH19" s="2">
        <f t="shared" si="12"/>
        <v>0</v>
      </c>
      <c r="DI19" s="2">
        <f t="shared" si="12"/>
        <v>0</v>
      </c>
      <c r="DJ19" s="2">
        <f t="shared" si="12"/>
        <v>0</v>
      </c>
      <c r="DK19" s="2">
        <f t="shared" si="12"/>
        <v>0</v>
      </c>
      <c r="DL19" s="2">
        <f t="shared" si="12"/>
        <v>0</v>
      </c>
      <c r="DM19" s="2">
        <f t="shared" si="12"/>
        <v>0</v>
      </c>
      <c r="DN19" s="2">
        <f t="shared" si="12"/>
        <v>0</v>
      </c>
      <c r="DO19" s="2">
        <f t="shared" si="12"/>
        <v>0</v>
      </c>
      <c r="DP19" s="2">
        <f t="shared" si="12"/>
        <v>0</v>
      </c>
      <c r="DQ19" s="2">
        <f t="shared" si="12"/>
        <v>0</v>
      </c>
      <c r="DR19" s="2">
        <f t="shared" si="12"/>
        <v>0</v>
      </c>
      <c r="DS19" s="2">
        <f t="shared" si="12"/>
        <v>0</v>
      </c>
      <c r="DT19" s="2">
        <f t="shared" si="12"/>
        <v>0</v>
      </c>
      <c r="DU19" s="2">
        <f t="shared" si="12"/>
        <v>0</v>
      </c>
      <c r="DV19" s="2">
        <f t="shared" si="12"/>
        <v>0</v>
      </c>
      <c r="DW19" s="2">
        <f t="shared" si="12"/>
        <v>0</v>
      </c>
      <c r="DX19" s="2">
        <f t="shared" si="12"/>
        <v>0</v>
      </c>
      <c r="DY19" s="2">
        <f t="shared" si="12"/>
        <v>0</v>
      </c>
      <c r="DZ19" s="2">
        <f t="shared" si="12"/>
        <v>0</v>
      </c>
      <c r="EA19" s="2">
        <f t="shared" si="12"/>
        <v>0</v>
      </c>
      <c r="EB19" s="2">
        <f t="shared" si="12"/>
        <v>0</v>
      </c>
      <c r="EC19" s="2">
        <f t="shared" ref="EC19:GJ19" si="13" xml:space="preserve"> EC$14</f>
        <v>0</v>
      </c>
      <c r="ED19" s="2">
        <f t="shared" si="13"/>
        <v>0</v>
      </c>
      <c r="EE19" s="2">
        <f t="shared" si="13"/>
        <v>0</v>
      </c>
      <c r="EF19" s="2">
        <f t="shared" si="13"/>
        <v>0</v>
      </c>
      <c r="EG19" s="2">
        <f t="shared" si="13"/>
        <v>0</v>
      </c>
      <c r="EH19" s="2">
        <f t="shared" si="13"/>
        <v>0</v>
      </c>
      <c r="EI19" s="2">
        <f t="shared" si="13"/>
        <v>0</v>
      </c>
      <c r="EJ19" s="2">
        <f t="shared" si="13"/>
        <v>0</v>
      </c>
      <c r="EK19" s="2">
        <f t="shared" si="13"/>
        <v>0</v>
      </c>
      <c r="EL19" s="2">
        <f t="shared" si="13"/>
        <v>0</v>
      </c>
      <c r="EM19" s="2">
        <f t="shared" si="13"/>
        <v>0</v>
      </c>
      <c r="EN19" s="2">
        <f t="shared" si="13"/>
        <v>0</v>
      </c>
      <c r="EO19" s="2">
        <f t="shared" si="13"/>
        <v>0</v>
      </c>
      <c r="EP19" s="2">
        <f t="shared" si="13"/>
        <v>0</v>
      </c>
      <c r="EQ19" s="2">
        <f t="shared" si="13"/>
        <v>0</v>
      </c>
      <c r="ER19" s="2">
        <f t="shared" si="13"/>
        <v>0</v>
      </c>
      <c r="ES19" s="2">
        <f t="shared" si="13"/>
        <v>0</v>
      </c>
      <c r="ET19" s="2">
        <f t="shared" si="13"/>
        <v>0</v>
      </c>
      <c r="EU19" s="2">
        <f t="shared" si="13"/>
        <v>0</v>
      </c>
      <c r="EV19" s="2">
        <f t="shared" si="13"/>
        <v>0</v>
      </c>
      <c r="EW19" s="2">
        <f t="shared" si="13"/>
        <v>0</v>
      </c>
      <c r="EX19" s="2">
        <f t="shared" si="13"/>
        <v>0</v>
      </c>
      <c r="EY19" s="2">
        <f t="shared" si="13"/>
        <v>0</v>
      </c>
      <c r="EZ19" s="2">
        <f t="shared" si="13"/>
        <v>0</v>
      </c>
      <c r="FA19" s="2">
        <f t="shared" si="13"/>
        <v>0</v>
      </c>
      <c r="FB19" s="2">
        <f t="shared" si="13"/>
        <v>0</v>
      </c>
      <c r="FC19" s="2">
        <f t="shared" si="13"/>
        <v>0</v>
      </c>
      <c r="FD19" s="2">
        <f t="shared" si="13"/>
        <v>0</v>
      </c>
      <c r="FE19" s="2">
        <f t="shared" si="13"/>
        <v>0</v>
      </c>
      <c r="FF19" s="2">
        <f t="shared" si="13"/>
        <v>0</v>
      </c>
      <c r="FG19" s="2">
        <f t="shared" si="13"/>
        <v>0</v>
      </c>
      <c r="FH19" s="2">
        <f t="shared" si="13"/>
        <v>0</v>
      </c>
      <c r="FI19" s="2">
        <f t="shared" si="13"/>
        <v>0</v>
      </c>
      <c r="FJ19" s="2">
        <f t="shared" si="13"/>
        <v>0</v>
      </c>
      <c r="FK19" s="2">
        <f t="shared" si="13"/>
        <v>0</v>
      </c>
      <c r="FL19" s="2">
        <f t="shared" si="13"/>
        <v>0</v>
      </c>
      <c r="FM19" s="2">
        <f t="shared" si="13"/>
        <v>0</v>
      </c>
      <c r="FN19" s="2">
        <f t="shared" si="13"/>
        <v>0</v>
      </c>
      <c r="FO19" s="2">
        <f t="shared" si="13"/>
        <v>0</v>
      </c>
      <c r="FP19" s="2">
        <f t="shared" si="13"/>
        <v>0</v>
      </c>
      <c r="FQ19" s="2">
        <f t="shared" si="13"/>
        <v>0</v>
      </c>
      <c r="FR19" s="2">
        <f t="shared" si="13"/>
        <v>0</v>
      </c>
      <c r="FS19" s="2">
        <f t="shared" si="13"/>
        <v>0</v>
      </c>
      <c r="FT19" s="2">
        <f t="shared" si="13"/>
        <v>0</v>
      </c>
      <c r="FU19" s="2">
        <f t="shared" si="13"/>
        <v>0</v>
      </c>
      <c r="FV19" s="2">
        <f t="shared" si="13"/>
        <v>0</v>
      </c>
      <c r="FW19" s="2">
        <f t="shared" si="13"/>
        <v>0</v>
      </c>
      <c r="FX19" s="2">
        <f t="shared" si="13"/>
        <v>0</v>
      </c>
      <c r="FY19" s="2">
        <f t="shared" si="13"/>
        <v>0</v>
      </c>
      <c r="FZ19" s="2">
        <f t="shared" si="13"/>
        <v>0</v>
      </c>
      <c r="GA19" s="2">
        <f t="shared" si="13"/>
        <v>0</v>
      </c>
      <c r="GB19" s="2">
        <f t="shared" si="13"/>
        <v>0</v>
      </c>
      <c r="GC19" s="2">
        <f t="shared" si="13"/>
        <v>0</v>
      </c>
      <c r="GD19" s="2">
        <f t="shared" si="13"/>
        <v>0</v>
      </c>
      <c r="GE19" s="2">
        <f t="shared" si="13"/>
        <v>0</v>
      </c>
      <c r="GF19" s="2">
        <f t="shared" si="13"/>
        <v>0</v>
      </c>
      <c r="GG19" s="2">
        <f t="shared" si="13"/>
        <v>0</v>
      </c>
      <c r="GH19" s="2">
        <f t="shared" si="13"/>
        <v>0</v>
      </c>
      <c r="GI19" s="2">
        <f t="shared" si="13"/>
        <v>0</v>
      </c>
      <c r="GJ19" s="2">
        <f t="shared" si="13"/>
        <v>0</v>
      </c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</row>
    <row r="20" spans="1:437" s="56" customFormat="1" outlineLevel="1" x14ac:dyDescent="0.25">
      <c r="A20" s="63"/>
      <c r="B20" s="70"/>
      <c r="C20" s="64"/>
      <c r="D20" s="65"/>
      <c r="E20" s="30" t="s">
        <v>16</v>
      </c>
      <c r="F20" s="30"/>
      <c r="G20" s="30" t="s">
        <v>6</v>
      </c>
      <c r="H20" s="30"/>
      <c r="I20" s="182"/>
      <c r="J20" s="30">
        <f t="shared" ref="J20:BU20" si="14" xml:space="preserve"> IF(J19 = 1, $F17, DATE(YEAR(I20), MONTH(I20) + $F18, DAY(1)))</f>
        <v>44013</v>
      </c>
      <c r="K20" s="30">
        <f t="shared" si="14"/>
        <v>44105</v>
      </c>
      <c r="L20" s="30">
        <f t="shared" si="14"/>
        <v>44197</v>
      </c>
      <c r="M20" s="30">
        <f t="shared" si="14"/>
        <v>44287</v>
      </c>
      <c r="N20" s="30">
        <f t="shared" si="14"/>
        <v>44378</v>
      </c>
      <c r="O20" s="30">
        <f t="shared" si="14"/>
        <v>44470</v>
      </c>
      <c r="P20" s="30">
        <f t="shared" si="14"/>
        <v>44562</v>
      </c>
      <c r="Q20" s="30">
        <f t="shared" si="14"/>
        <v>44652</v>
      </c>
      <c r="R20" s="30">
        <f t="shared" si="14"/>
        <v>44743</v>
      </c>
      <c r="S20" s="30">
        <f t="shared" si="14"/>
        <v>44835</v>
      </c>
      <c r="T20" s="30">
        <f t="shared" si="14"/>
        <v>44927</v>
      </c>
      <c r="U20" s="30">
        <f t="shared" si="14"/>
        <v>45017</v>
      </c>
      <c r="V20" s="30">
        <f t="shared" si="14"/>
        <v>45108</v>
      </c>
      <c r="W20" s="30">
        <f t="shared" si="14"/>
        <v>45200</v>
      </c>
      <c r="X20" s="30">
        <f t="shared" si="14"/>
        <v>45292</v>
      </c>
      <c r="Y20" s="30">
        <f t="shared" si="14"/>
        <v>45383</v>
      </c>
      <c r="Z20" s="30">
        <f t="shared" si="14"/>
        <v>45474</v>
      </c>
      <c r="AA20" s="30">
        <f t="shared" si="14"/>
        <v>45566</v>
      </c>
      <c r="AB20" s="30">
        <f t="shared" si="14"/>
        <v>45658</v>
      </c>
      <c r="AC20" s="30">
        <f t="shared" si="14"/>
        <v>45748</v>
      </c>
      <c r="AD20" s="30">
        <f t="shared" si="14"/>
        <v>45839</v>
      </c>
      <c r="AE20" s="30">
        <f t="shared" si="14"/>
        <v>45931</v>
      </c>
      <c r="AF20" s="30">
        <f t="shared" si="14"/>
        <v>46023</v>
      </c>
      <c r="AG20" s="30">
        <f t="shared" si="14"/>
        <v>46113</v>
      </c>
      <c r="AH20" s="30">
        <f t="shared" si="14"/>
        <v>46204</v>
      </c>
      <c r="AI20" s="30">
        <f t="shared" si="14"/>
        <v>46296</v>
      </c>
      <c r="AJ20" s="30">
        <f t="shared" si="14"/>
        <v>46388</v>
      </c>
      <c r="AK20" s="30">
        <f t="shared" si="14"/>
        <v>46478</v>
      </c>
      <c r="AL20" s="30">
        <f t="shared" si="14"/>
        <v>46569</v>
      </c>
      <c r="AM20" s="30">
        <f t="shared" si="14"/>
        <v>46661</v>
      </c>
      <c r="AN20" s="30">
        <f t="shared" si="14"/>
        <v>46753</v>
      </c>
      <c r="AO20" s="30">
        <f t="shared" si="14"/>
        <v>46844</v>
      </c>
      <c r="AP20" s="30">
        <f t="shared" si="14"/>
        <v>46935</v>
      </c>
      <c r="AQ20" s="30">
        <f t="shared" si="14"/>
        <v>47027</v>
      </c>
      <c r="AR20" s="30">
        <f t="shared" si="14"/>
        <v>47119</v>
      </c>
      <c r="AS20" s="30">
        <f t="shared" si="14"/>
        <v>47209</v>
      </c>
      <c r="AT20" s="30">
        <f t="shared" si="14"/>
        <v>47300</v>
      </c>
      <c r="AU20" s="30">
        <f t="shared" si="14"/>
        <v>47392</v>
      </c>
      <c r="AV20" s="30">
        <f t="shared" si="14"/>
        <v>47484</v>
      </c>
      <c r="AW20" s="30">
        <f t="shared" si="14"/>
        <v>47574</v>
      </c>
      <c r="AX20" s="30">
        <f t="shared" si="14"/>
        <v>47665</v>
      </c>
      <c r="AY20" s="30">
        <f t="shared" si="14"/>
        <v>47757</v>
      </c>
      <c r="AZ20" s="30">
        <f t="shared" si="14"/>
        <v>47849</v>
      </c>
      <c r="BA20" s="30">
        <f t="shared" si="14"/>
        <v>47939</v>
      </c>
      <c r="BB20" s="30">
        <f t="shared" si="14"/>
        <v>48030</v>
      </c>
      <c r="BC20" s="30">
        <f t="shared" si="14"/>
        <v>48122</v>
      </c>
      <c r="BD20" s="30">
        <f t="shared" si="14"/>
        <v>48214</v>
      </c>
      <c r="BE20" s="30">
        <f t="shared" si="14"/>
        <v>48305</v>
      </c>
      <c r="BF20" s="30">
        <f t="shared" si="14"/>
        <v>48396</v>
      </c>
      <c r="BG20" s="30">
        <f t="shared" si="14"/>
        <v>48488</v>
      </c>
      <c r="BH20" s="30">
        <f t="shared" si="14"/>
        <v>48580</v>
      </c>
      <c r="BI20" s="30">
        <f t="shared" si="14"/>
        <v>48670</v>
      </c>
      <c r="BJ20" s="30">
        <f t="shared" si="14"/>
        <v>48761</v>
      </c>
      <c r="BK20" s="30">
        <f t="shared" si="14"/>
        <v>48853</v>
      </c>
      <c r="BL20" s="30">
        <f t="shared" si="14"/>
        <v>48945</v>
      </c>
      <c r="BM20" s="30">
        <f t="shared" si="14"/>
        <v>49035</v>
      </c>
      <c r="BN20" s="30">
        <f t="shared" si="14"/>
        <v>49126</v>
      </c>
      <c r="BO20" s="30">
        <f t="shared" si="14"/>
        <v>49218</v>
      </c>
      <c r="BP20" s="30">
        <f t="shared" si="14"/>
        <v>49310</v>
      </c>
      <c r="BQ20" s="30">
        <f t="shared" si="14"/>
        <v>49400</v>
      </c>
      <c r="BR20" s="30">
        <f t="shared" si="14"/>
        <v>49491</v>
      </c>
      <c r="BS20" s="30">
        <f t="shared" si="14"/>
        <v>49583</v>
      </c>
      <c r="BT20" s="30">
        <f t="shared" si="14"/>
        <v>49675</v>
      </c>
      <c r="BU20" s="30">
        <f t="shared" si="14"/>
        <v>49766</v>
      </c>
      <c r="BV20" s="30">
        <f t="shared" ref="BV20:EG20" si="15" xml:space="preserve"> IF(BV19 = 1, $F17, DATE(YEAR(BU20), MONTH(BU20) + $F18, DAY(1)))</f>
        <v>49857</v>
      </c>
      <c r="BW20" s="30">
        <f t="shared" si="15"/>
        <v>49949</v>
      </c>
      <c r="BX20" s="30">
        <f t="shared" si="15"/>
        <v>50041</v>
      </c>
      <c r="BY20" s="30">
        <f t="shared" si="15"/>
        <v>50131</v>
      </c>
      <c r="BZ20" s="30">
        <f t="shared" si="15"/>
        <v>50222</v>
      </c>
      <c r="CA20" s="30">
        <f t="shared" si="15"/>
        <v>50314</v>
      </c>
      <c r="CB20" s="30">
        <f t="shared" si="15"/>
        <v>50406</v>
      </c>
      <c r="CC20" s="30">
        <f t="shared" si="15"/>
        <v>50496</v>
      </c>
      <c r="CD20" s="30">
        <f t="shared" si="15"/>
        <v>50587</v>
      </c>
      <c r="CE20" s="30">
        <f t="shared" si="15"/>
        <v>50679</v>
      </c>
      <c r="CF20" s="30">
        <f t="shared" si="15"/>
        <v>50771</v>
      </c>
      <c r="CG20" s="30">
        <f t="shared" si="15"/>
        <v>50861</v>
      </c>
      <c r="CH20" s="30">
        <f t="shared" si="15"/>
        <v>50952</v>
      </c>
      <c r="CI20" s="30">
        <f t="shared" si="15"/>
        <v>51044</v>
      </c>
      <c r="CJ20" s="30">
        <f t="shared" si="15"/>
        <v>51136</v>
      </c>
      <c r="CK20" s="30">
        <f t="shared" si="15"/>
        <v>51227</v>
      </c>
      <c r="CL20" s="30">
        <f t="shared" si="15"/>
        <v>51318</v>
      </c>
      <c r="CM20" s="30">
        <f t="shared" si="15"/>
        <v>51410</v>
      </c>
      <c r="CN20" s="30">
        <f t="shared" si="15"/>
        <v>51502</v>
      </c>
      <c r="CO20" s="30">
        <f t="shared" si="15"/>
        <v>51592</v>
      </c>
      <c r="CP20" s="30">
        <f t="shared" si="15"/>
        <v>51683</v>
      </c>
      <c r="CQ20" s="30">
        <f t="shared" si="15"/>
        <v>51775</v>
      </c>
      <c r="CR20" s="30">
        <f t="shared" si="15"/>
        <v>51867</v>
      </c>
      <c r="CS20" s="30">
        <f t="shared" si="15"/>
        <v>51957</v>
      </c>
      <c r="CT20" s="30">
        <f t="shared" si="15"/>
        <v>52048</v>
      </c>
      <c r="CU20" s="30">
        <f t="shared" si="15"/>
        <v>52140</v>
      </c>
      <c r="CV20" s="30">
        <f t="shared" si="15"/>
        <v>52232</v>
      </c>
      <c r="CW20" s="30">
        <f t="shared" si="15"/>
        <v>52322</v>
      </c>
      <c r="CX20" s="30">
        <f t="shared" si="15"/>
        <v>52413</v>
      </c>
      <c r="CY20" s="30">
        <f t="shared" si="15"/>
        <v>52505</v>
      </c>
      <c r="CZ20" s="30">
        <f t="shared" si="15"/>
        <v>52597</v>
      </c>
      <c r="DA20" s="30">
        <f t="shared" si="15"/>
        <v>52688</v>
      </c>
      <c r="DB20" s="30">
        <f t="shared" si="15"/>
        <v>52779</v>
      </c>
      <c r="DC20" s="30">
        <f t="shared" si="15"/>
        <v>52871</v>
      </c>
      <c r="DD20" s="30">
        <f t="shared" si="15"/>
        <v>52963</v>
      </c>
      <c r="DE20" s="30">
        <f t="shared" si="15"/>
        <v>53053</v>
      </c>
      <c r="DF20" s="30">
        <f t="shared" si="15"/>
        <v>53144</v>
      </c>
      <c r="DG20" s="30">
        <f t="shared" si="15"/>
        <v>53236</v>
      </c>
      <c r="DH20" s="30">
        <f t="shared" si="15"/>
        <v>53328</v>
      </c>
      <c r="DI20" s="30">
        <f t="shared" si="15"/>
        <v>53418</v>
      </c>
      <c r="DJ20" s="30">
        <f t="shared" si="15"/>
        <v>53509</v>
      </c>
      <c r="DK20" s="30">
        <f t="shared" si="15"/>
        <v>53601</v>
      </c>
      <c r="DL20" s="30">
        <f t="shared" si="15"/>
        <v>53693</v>
      </c>
      <c r="DM20" s="30">
        <f t="shared" si="15"/>
        <v>53783</v>
      </c>
      <c r="DN20" s="30">
        <f t="shared" si="15"/>
        <v>53874</v>
      </c>
      <c r="DO20" s="30">
        <f t="shared" si="15"/>
        <v>53966</v>
      </c>
      <c r="DP20" s="30">
        <f t="shared" si="15"/>
        <v>54058</v>
      </c>
      <c r="DQ20" s="30">
        <f t="shared" si="15"/>
        <v>54149</v>
      </c>
      <c r="DR20" s="30">
        <f t="shared" si="15"/>
        <v>54240</v>
      </c>
      <c r="DS20" s="30">
        <f t="shared" si="15"/>
        <v>54332</v>
      </c>
      <c r="DT20" s="30">
        <f t="shared" si="15"/>
        <v>54424</v>
      </c>
      <c r="DU20" s="30">
        <f t="shared" si="15"/>
        <v>54514</v>
      </c>
      <c r="DV20" s="30">
        <f t="shared" si="15"/>
        <v>54605</v>
      </c>
      <c r="DW20" s="30">
        <f t="shared" si="15"/>
        <v>54697</v>
      </c>
      <c r="DX20" s="30">
        <f t="shared" si="15"/>
        <v>54789</v>
      </c>
      <c r="DY20" s="30">
        <f t="shared" si="15"/>
        <v>54879</v>
      </c>
      <c r="DZ20" s="30">
        <f t="shared" si="15"/>
        <v>54970</v>
      </c>
      <c r="EA20" s="30">
        <f t="shared" si="15"/>
        <v>55062</v>
      </c>
      <c r="EB20" s="30">
        <f t="shared" si="15"/>
        <v>55154</v>
      </c>
      <c r="EC20" s="30">
        <f t="shared" si="15"/>
        <v>55244</v>
      </c>
      <c r="ED20" s="30">
        <f t="shared" si="15"/>
        <v>55335</v>
      </c>
      <c r="EE20" s="30">
        <f t="shared" si="15"/>
        <v>55427</v>
      </c>
      <c r="EF20" s="30">
        <f t="shared" si="15"/>
        <v>55519</v>
      </c>
      <c r="EG20" s="30">
        <f t="shared" si="15"/>
        <v>55610</v>
      </c>
      <c r="EH20" s="30">
        <f t="shared" ref="EH20:GG20" si="16" xml:space="preserve"> IF(EH19 = 1, $F17, DATE(YEAR(EG20), MONTH(EG20) + $F18, DAY(1)))</f>
        <v>55701</v>
      </c>
      <c r="EI20" s="30">
        <f t="shared" si="16"/>
        <v>55793</v>
      </c>
      <c r="EJ20" s="30">
        <f t="shared" si="16"/>
        <v>55885</v>
      </c>
      <c r="EK20" s="30">
        <f t="shared" si="16"/>
        <v>55975</v>
      </c>
      <c r="EL20" s="30">
        <f t="shared" si="16"/>
        <v>56066</v>
      </c>
      <c r="EM20" s="30">
        <f t="shared" si="16"/>
        <v>56158</v>
      </c>
      <c r="EN20" s="30">
        <f t="shared" si="16"/>
        <v>56250</v>
      </c>
      <c r="EO20" s="30">
        <f t="shared" si="16"/>
        <v>56340</v>
      </c>
      <c r="EP20" s="30">
        <f t="shared" si="16"/>
        <v>56431</v>
      </c>
      <c r="EQ20" s="30">
        <f t="shared" si="16"/>
        <v>56523</v>
      </c>
      <c r="ER20" s="30">
        <f t="shared" si="16"/>
        <v>56615</v>
      </c>
      <c r="ES20" s="30">
        <f t="shared" si="16"/>
        <v>56705</v>
      </c>
      <c r="ET20" s="30">
        <f t="shared" si="16"/>
        <v>56796</v>
      </c>
      <c r="EU20" s="30">
        <f t="shared" si="16"/>
        <v>56888</v>
      </c>
      <c r="EV20" s="30">
        <f t="shared" si="16"/>
        <v>56980</v>
      </c>
      <c r="EW20" s="30">
        <f t="shared" si="16"/>
        <v>57071</v>
      </c>
      <c r="EX20" s="30">
        <f t="shared" si="16"/>
        <v>57162</v>
      </c>
      <c r="EY20" s="30">
        <f t="shared" si="16"/>
        <v>57254</v>
      </c>
      <c r="EZ20" s="30">
        <f t="shared" si="16"/>
        <v>57346</v>
      </c>
      <c r="FA20" s="30">
        <f t="shared" si="16"/>
        <v>57436</v>
      </c>
      <c r="FB20" s="30">
        <f t="shared" si="16"/>
        <v>57527</v>
      </c>
      <c r="FC20" s="30">
        <f t="shared" si="16"/>
        <v>57619</v>
      </c>
      <c r="FD20" s="30">
        <f t="shared" si="16"/>
        <v>57711</v>
      </c>
      <c r="FE20" s="30">
        <f t="shared" si="16"/>
        <v>57801</v>
      </c>
      <c r="FF20" s="30">
        <f t="shared" si="16"/>
        <v>57892</v>
      </c>
      <c r="FG20" s="30">
        <f t="shared" si="16"/>
        <v>57984</v>
      </c>
      <c r="FH20" s="30">
        <f t="shared" si="16"/>
        <v>58076</v>
      </c>
      <c r="FI20" s="30">
        <f t="shared" si="16"/>
        <v>58166</v>
      </c>
      <c r="FJ20" s="30">
        <f t="shared" si="16"/>
        <v>58257</v>
      </c>
      <c r="FK20" s="30">
        <f t="shared" si="16"/>
        <v>58349</v>
      </c>
      <c r="FL20" s="30">
        <f t="shared" si="16"/>
        <v>58441</v>
      </c>
      <c r="FM20" s="30">
        <f t="shared" si="16"/>
        <v>58532</v>
      </c>
      <c r="FN20" s="30">
        <f t="shared" si="16"/>
        <v>58623</v>
      </c>
      <c r="FO20" s="30">
        <f t="shared" si="16"/>
        <v>58715</v>
      </c>
      <c r="FP20" s="30">
        <f t="shared" si="16"/>
        <v>58807</v>
      </c>
      <c r="FQ20" s="30">
        <f t="shared" si="16"/>
        <v>58897</v>
      </c>
      <c r="FR20" s="30">
        <f t="shared" si="16"/>
        <v>58988</v>
      </c>
      <c r="FS20" s="30">
        <f t="shared" si="16"/>
        <v>59080</v>
      </c>
      <c r="FT20" s="30">
        <f t="shared" si="16"/>
        <v>59172</v>
      </c>
      <c r="FU20" s="30">
        <f t="shared" si="16"/>
        <v>59262</v>
      </c>
      <c r="FV20" s="30">
        <f t="shared" si="16"/>
        <v>59353</v>
      </c>
      <c r="FW20" s="30">
        <f t="shared" si="16"/>
        <v>59445</v>
      </c>
      <c r="FX20" s="30">
        <f t="shared" si="16"/>
        <v>59537</v>
      </c>
      <c r="FY20" s="30">
        <f t="shared" si="16"/>
        <v>59627</v>
      </c>
      <c r="FZ20" s="30">
        <f t="shared" si="16"/>
        <v>59718</v>
      </c>
      <c r="GA20" s="30">
        <f t="shared" si="16"/>
        <v>59810</v>
      </c>
      <c r="GB20" s="30">
        <f t="shared" si="16"/>
        <v>59902</v>
      </c>
      <c r="GC20" s="30">
        <f t="shared" si="16"/>
        <v>59993</v>
      </c>
      <c r="GD20" s="30">
        <f t="shared" si="16"/>
        <v>60084</v>
      </c>
      <c r="GE20" s="30">
        <f t="shared" si="16"/>
        <v>60176</v>
      </c>
      <c r="GF20" s="30">
        <f t="shared" si="16"/>
        <v>60268</v>
      </c>
      <c r="GG20" s="30">
        <f t="shared" si="16"/>
        <v>60358</v>
      </c>
      <c r="GH20" s="30">
        <f t="shared" ref="GH20:GJ20" si="17" xml:space="preserve"> IF(GH19 = 1, $F17, DATE(YEAR(GG20), MONTH(GG20) + $F18, DAY(1)))</f>
        <v>60449</v>
      </c>
      <c r="GI20" s="30">
        <f t="shared" si="17"/>
        <v>60541</v>
      </c>
      <c r="GJ20" s="30">
        <f t="shared" si="17"/>
        <v>60633</v>
      </c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</row>
    <row r="21" spans="1:437" s="51" customFormat="1" outlineLevel="1" x14ac:dyDescent="0.25">
      <c r="A21" s="66"/>
      <c r="B21" s="70"/>
      <c r="C21" s="67"/>
      <c r="D21" s="60"/>
      <c r="E21" s="29"/>
      <c r="F21" s="29"/>
      <c r="G21" s="29"/>
      <c r="H21" s="29"/>
      <c r="I21" s="31"/>
      <c r="J21" s="29"/>
      <c r="K21" s="29"/>
      <c r="L21" s="29"/>
      <c r="M21" s="29"/>
      <c r="N21" s="29"/>
      <c r="O21" s="29"/>
      <c r="P21" s="29"/>
      <c r="Q21" s="29"/>
      <c r="R21" s="29"/>
      <c r="S21" s="29"/>
      <c r="T21" s="29"/>
      <c r="U21" s="29"/>
      <c r="V21" s="29"/>
      <c r="W21" s="29"/>
      <c r="X21" s="29"/>
      <c r="Y21" s="29"/>
      <c r="Z21" s="29"/>
      <c r="AA21" s="29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29"/>
      <c r="BL21" s="29"/>
      <c r="BM21" s="29"/>
      <c r="BN21" s="29"/>
      <c r="BO21" s="29"/>
      <c r="BP21" s="29"/>
      <c r="BQ21" s="29"/>
      <c r="BR21" s="29"/>
      <c r="BS21" s="29"/>
      <c r="BT21" s="29"/>
      <c r="BU21" s="29"/>
      <c r="BV21" s="29"/>
      <c r="BW21" s="29"/>
      <c r="BX21" s="29"/>
      <c r="BY21" s="29"/>
      <c r="BZ21" s="29"/>
      <c r="CA21" s="29"/>
      <c r="CB21" s="29"/>
      <c r="CC21" s="29"/>
      <c r="CD21" s="29"/>
      <c r="CE21" s="29"/>
      <c r="CF21" s="29"/>
      <c r="CG21" s="29"/>
      <c r="CH21" s="29"/>
      <c r="CI21" s="29"/>
      <c r="CJ21" s="29"/>
      <c r="CK21" s="29"/>
      <c r="CL21" s="29"/>
      <c r="CM21" s="29"/>
      <c r="CN21" s="29"/>
      <c r="CO21" s="29"/>
      <c r="CP21" s="29"/>
      <c r="CQ21" s="29"/>
      <c r="CR21" s="29"/>
      <c r="CS21" s="29"/>
      <c r="CT21" s="29"/>
      <c r="CU21" s="29"/>
      <c r="CV21" s="29"/>
      <c r="CW21" s="29"/>
      <c r="CX21" s="29"/>
      <c r="CY21" s="29"/>
      <c r="CZ21" s="29"/>
      <c r="DA21" s="29"/>
      <c r="DB21" s="29"/>
      <c r="DC21" s="29"/>
      <c r="DD21" s="29"/>
      <c r="DE21" s="29"/>
      <c r="DF21" s="29"/>
      <c r="DG21" s="29"/>
      <c r="DH21" s="29"/>
      <c r="DI21" s="29"/>
      <c r="DJ21" s="29"/>
      <c r="DK21" s="29"/>
      <c r="DL21" s="29"/>
      <c r="DM21" s="29"/>
      <c r="DN21" s="29"/>
      <c r="DO21" s="29"/>
      <c r="DP21" s="29"/>
      <c r="DQ21" s="29"/>
      <c r="DR21" s="29"/>
      <c r="DS21" s="29"/>
      <c r="DT21" s="29"/>
      <c r="DU21" s="29"/>
      <c r="DV21" s="29"/>
      <c r="DW21" s="29"/>
      <c r="DX21" s="29"/>
      <c r="DY21" s="29"/>
      <c r="DZ21" s="29"/>
      <c r="EA21" s="29"/>
      <c r="EB21" s="29"/>
      <c r="EC21" s="29"/>
      <c r="ED21" s="29"/>
      <c r="EE21" s="29"/>
      <c r="EF21" s="29"/>
      <c r="EG21" s="29"/>
      <c r="EH21" s="29"/>
      <c r="EI21" s="29"/>
      <c r="EJ21" s="29"/>
      <c r="EK21" s="29"/>
      <c r="EL21" s="29"/>
      <c r="EM21" s="29"/>
      <c r="EN21" s="29"/>
      <c r="EO21" s="29"/>
      <c r="EP21" s="29"/>
      <c r="EQ21" s="29"/>
      <c r="ER21" s="29"/>
      <c r="ES21" s="29"/>
      <c r="ET21" s="29"/>
      <c r="EU21" s="29"/>
      <c r="EV21" s="29"/>
      <c r="EW21" s="29"/>
      <c r="EX21" s="29"/>
      <c r="EY21" s="29"/>
      <c r="EZ21" s="29"/>
      <c r="FA21" s="29"/>
      <c r="FB21" s="29"/>
      <c r="FC21" s="29"/>
      <c r="FD21" s="29"/>
      <c r="FE21" s="29"/>
      <c r="FF21" s="29"/>
      <c r="FG21" s="29"/>
      <c r="FH21" s="29"/>
      <c r="FI21" s="29"/>
      <c r="FJ21" s="29"/>
      <c r="FK21" s="29"/>
      <c r="FL21" s="29"/>
      <c r="FM21" s="29"/>
      <c r="FN21" s="29"/>
      <c r="FO21" s="29"/>
      <c r="FP21" s="29"/>
      <c r="FQ21" s="29"/>
      <c r="FR21" s="29"/>
      <c r="FS21" s="29"/>
      <c r="FT21" s="29"/>
      <c r="FU21" s="29"/>
      <c r="FV21" s="29"/>
      <c r="FW21" s="29"/>
      <c r="FX21" s="29"/>
      <c r="FY21" s="29"/>
      <c r="FZ21" s="29"/>
      <c r="GA21" s="29"/>
      <c r="GB21" s="29"/>
      <c r="GC21" s="29"/>
      <c r="GD21" s="29"/>
      <c r="GE21" s="29"/>
      <c r="GF21" s="29"/>
      <c r="GG21" s="29"/>
      <c r="GH21" s="29"/>
      <c r="GI21" s="29"/>
      <c r="GJ21" s="29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</row>
    <row r="22" spans="1:437" s="51" customFormat="1" outlineLevel="1" x14ac:dyDescent="0.25">
      <c r="A22" s="66"/>
      <c r="B22" s="70" t="s">
        <v>11</v>
      </c>
      <c r="C22" s="67"/>
      <c r="D22" s="60"/>
      <c r="E22" s="29"/>
      <c r="F22" s="29"/>
      <c r="G22" s="29"/>
      <c r="H22" s="29"/>
      <c r="I22" s="31"/>
      <c r="J22" s="29"/>
      <c r="K22" s="29"/>
      <c r="L22" s="29"/>
      <c r="M22" s="29"/>
      <c r="N22" s="29"/>
      <c r="O22" s="29"/>
      <c r="P22" s="29"/>
      <c r="Q22" s="29"/>
      <c r="R22" s="29"/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29"/>
      <c r="BM22" s="29"/>
      <c r="BN22" s="29"/>
      <c r="BO22" s="29"/>
      <c r="BP22" s="29"/>
      <c r="BQ22" s="29"/>
      <c r="BR22" s="29"/>
      <c r="BS22" s="29"/>
      <c r="BT22" s="29"/>
      <c r="BU22" s="29"/>
      <c r="BV22" s="29"/>
      <c r="BW22" s="29"/>
      <c r="BX22" s="29"/>
      <c r="BY22" s="29"/>
      <c r="BZ22" s="29"/>
      <c r="CA22" s="29"/>
      <c r="CB22" s="29"/>
      <c r="CC22" s="29"/>
      <c r="CD22" s="29"/>
      <c r="CE22" s="29"/>
      <c r="CF22" s="29"/>
      <c r="CG22" s="29"/>
      <c r="CH22" s="29"/>
      <c r="CI22" s="29"/>
      <c r="CJ22" s="29"/>
      <c r="CK22" s="29"/>
      <c r="CL22" s="29"/>
      <c r="CM22" s="29"/>
      <c r="CN22" s="29"/>
      <c r="CO22" s="29"/>
      <c r="CP22" s="29"/>
      <c r="CQ22" s="29"/>
      <c r="CR22" s="29"/>
      <c r="CS22" s="29"/>
      <c r="CT22" s="29"/>
      <c r="CU22" s="29"/>
      <c r="CV22" s="29"/>
      <c r="CW22" s="29"/>
      <c r="CX22" s="29"/>
      <c r="CY22" s="29"/>
      <c r="CZ22" s="29"/>
      <c r="DA22" s="29"/>
      <c r="DB22" s="29"/>
      <c r="DC22" s="29"/>
      <c r="DD22" s="29"/>
      <c r="DE22" s="29"/>
      <c r="DF22" s="29"/>
      <c r="DG22" s="29"/>
      <c r="DH22" s="29"/>
      <c r="DI22" s="29"/>
      <c r="DJ22" s="29"/>
      <c r="DK22" s="29"/>
      <c r="DL22" s="29"/>
      <c r="DM22" s="29"/>
      <c r="DN22" s="29"/>
      <c r="DO22" s="29"/>
      <c r="DP22" s="29"/>
      <c r="DQ22" s="29"/>
      <c r="DR22" s="29"/>
      <c r="DS22" s="29"/>
      <c r="DT22" s="29"/>
      <c r="DU22" s="29"/>
      <c r="DV22" s="29"/>
      <c r="DW22" s="29"/>
      <c r="DX22" s="29"/>
      <c r="DY22" s="29"/>
      <c r="DZ22" s="29"/>
      <c r="EA22" s="29"/>
      <c r="EB22" s="29"/>
      <c r="EC22" s="29"/>
      <c r="ED22" s="29"/>
      <c r="EE22" s="29"/>
      <c r="EF22" s="29"/>
      <c r="EG22" s="29"/>
      <c r="EH22" s="29"/>
      <c r="EI22" s="29"/>
      <c r="EJ22" s="29"/>
      <c r="EK22" s="29"/>
      <c r="EL22" s="29"/>
      <c r="EM22" s="29"/>
      <c r="EN22" s="29"/>
      <c r="EO22" s="29"/>
      <c r="EP22" s="29"/>
      <c r="EQ22" s="29"/>
      <c r="ER22" s="29"/>
      <c r="ES22" s="29"/>
      <c r="ET22" s="29"/>
      <c r="EU22" s="29"/>
      <c r="EV22" s="29"/>
      <c r="EW22" s="29"/>
      <c r="EX22" s="29"/>
      <c r="EY22" s="29"/>
      <c r="EZ22" s="29"/>
      <c r="FA22" s="29"/>
      <c r="FB22" s="29"/>
      <c r="FC22" s="29"/>
      <c r="FD22" s="29"/>
      <c r="FE22" s="29"/>
      <c r="FF22" s="29"/>
      <c r="FG22" s="29"/>
      <c r="FH22" s="29"/>
      <c r="FI22" s="29"/>
      <c r="FJ22" s="29"/>
      <c r="FK22" s="29"/>
      <c r="FL22" s="29"/>
      <c r="FM22" s="29"/>
      <c r="FN22" s="29"/>
      <c r="FO22" s="29"/>
      <c r="FP22" s="29"/>
      <c r="FQ22" s="29"/>
      <c r="FR22" s="29"/>
      <c r="FS22" s="29"/>
      <c r="FT22" s="29"/>
      <c r="FU22" s="29"/>
      <c r="FV22" s="29"/>
      <c r="FW22" s="29"/>
      <c r="FX22" s="29"/>
      <c r="FY22" s="29"/>
      <c r="FZ22" s="29"/>
      <c r="GA22" s="29"/>
      <c r="GB22" s="29"/>
      <c r="GC22" s="29"/>
      <c r="GD22" s="29"/>
      <c r="GE22" s="29"/>
      <c r="GF22" s="29"/>
      <c r="GG22" s="29"/>
      <c r="GH22" s="29"/>
      <c r="GI22" s="29"/>
      <c r="GJ22" s="29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</row>
    <row r="23" spans="1:437" s="10" customFormat="1" outlineLevel="1" x14ac:dyDescent="0.25">
      <c r="A23" s="15"/>
      <c r="B23" s="15"/>
      <c r="C23" s="21"/>
      <c r="D23" s="60"/>
      <c r="E23" s="252" t="str">
        <f xml:space="preserve"> InpC!E$17</f>
        <v>Length of operating period</v>
      </c>
      <c r="F23" s="252">
        <f xml:space="preserve"> InpC!F$17</f>
        <v>3</v>
      </c>
      <c r="G23" s="252" t="str">
        <f xml:space="preserve"> InpC!G$17</f>
        <v>months</v>
      </c>
      <c r="H23" s="2"/>
      <c r="I23" s="16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2"/>
      <c r="CV23" s="2"/>
      <c r="CW23" s="2"/>
      <c r="CX23" s="2"/>
      <c r="CY23" s="2"/>
      <c r="CZ23" s="2"/>
      <c r="DA23" s="2"/>
      <c r="DB23" s="2"/>
      <c r="DC23" s="2"/>
      <c r="DD23" s="2"/>
      <c r="DE23" s="2"/>
      <c r="DF23" s="2"/>
      <c r="DG23" s="2"/>
      <c r="DH23" s="2"/>
      <c r="DI23" s="2"/>
      <c r="DJ23" s="2"/>
      <c r="DK23" s="2"/>
      <c r="DL23" s="2"/>
      <c r="DM23" s="2"/>
      <c r="DN23" s="2"/>
      <c r="DO23" s="2"/>
      <c r="DP23" s="2"/>
      <c r="DQ23" s="2"/>
      <c r="DR23" s="2"/>
      <c r="DS23" s="2"/>
      <c r="DT23" s="2"/>
      <c r="DU23" s="2"/>
      <c r="DV23" s="2"/>
      <c r="DW23" s="2"/>
      <c r="DX23" s="2"/>
      <c r="DY23" s="2"/>
      <c r="DZ23" s="2"/>
      <c r="EA23" s="2"/>
      <c r="EB23" s="2"/>
      <c r="EC23" s="2"/>
      <c r="ED23" s="2"/>
      <c r="EE23" s="2"/>
      <c r="EF23" s="2"/>
      <c r="EG23" s="2"/>
      <c r="EH23" s="2"/>
      <c r="EI23" s="2"/>
      <c r="EJ23" s="2"/>
      <c r="EK23" s="2"/>
      <c r="EL23" s="2"/>
      <c r="EM23" s="2"/>
      <c r="EN23" s="2"/>
      <c r="EO23" s="2"/>
      <c r="EP23" s="2"/>
      <c r="EQ23" s="2"/>
      <c r="ER23" s="2"/>
      <c r="ES23" s="2"/>
      <c r="ET23" s="2"/>
      <c r="EU23" s="2"/>
      <c r="EV23" s="2"/>
      <c r="EW23" s="2"/>
      <c r="EX23" s="2"/>
      <c r="EY23" s="2"/>
      <c r="EZ23" s="2"/>
      <c r="FA23" s="2"/>
      <c r="FB23" s="2"/>
      <c r="FC23" s="2"/>
      <c r="FD23" s="2"/>
      <c r="FE23" s="2"/>
      <c r="FF23" s="2"/>
      <c r="FG23" s="2"/>
      <c r="FH23" s="2"/>
      <c r="FI23" s="2"/>
      <c r="FJ23" s="2"/>
      <c r="FK23" s="2"/>
      <c r="FL23" s="2"/>
      <c r="FM23" s="2"/>
      <c r="FN23" s="2"/>
      <c r="FO23" s="2"/>
      <c r="FP23" s="2"/>
      <c r="FQ23" s="2"/>
      <c r="FR23" s="2"/>
      <c r="FS23" s="2"/>
      <c r="FT23" s="2"/>
      <c r="FU23" s="2"/>
      <c r="FV23" s="2"/>
      <c r="FW23" s="2"/>
      <c r="FX23" s="2"/>
      <c r="FY23" s="2"/>
      <c r="FZ23" s="2"/>
      <c r="GA23" s="2"/>
      <c r="GB23" s="2"/>
      <c r="GC23" s="2"/>
      <c r="GD23" s="2"/>
      <c r="GE23" s="2"/>
      <c r="GF23" s="2"/>
      <c r="GG23" s="2"/>
      <c r="GH23" s="2"/>
      <c r="GI23" s="2"/>
      <c r="GJ23" s="2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</row>
    <row r="24" spans="1:437" s="56" customFormat="1" outlineLevel="1" x14ac:dyDescent="0.25">
      <c r="A24" s="63"/>
      <c r="B24" s="15"/>
      <c r="C24" s="64"/>
      <c r="D24" s="65"/>
      <c r="E24" s="30" t="str">
        <f t="shared" ref="E24:BP24" si="18" xml:space="preserve"> E$20</f>
        <v>Model period beginning</v>
      </c>
      <c r="F24" s="30">
        <f t="shared" si="18"/>
        <v>0</v>
      </c>
      <c r="G24" s="30" t="str">
        <f t="shared" si="18"/>
        <v>date</v>
      </c>
      <c r="H24" s="30">
        <f t="shared" si="18"/>
        <v>0</v>
      </c>
      <c r="I24" s="182">
        <f t="shared" si="18"/>
        <v>0</v>
      </c>
      <c r="J24" s="30">
        <f t="shared" si="18"/>
        <v>44013</v>
      </c>
      <c r="K24" s="30">
        <f t="shared" si="18"/>
        <v>44105</v>
      </c>
      <c r="L24" s="30">
        <f t="shared" si="18"/>
        <v>44197</v>
      </c>
      <c r="M24" s="30">
        <f t="shared" si="18"/>
        <v>44287</v>
      </c>
      <c r="N24" s="30">
        <f t="shared" si="18"/>
        <v>44378</v>
      </c>
      <c r="O24" s="30">
        <f t="shared" si="18"/>
        <v>44470</v>
      </c>
      <c r="P24" s="30">
        <f t="shared" si="18"/>
        <v>44562</v>
      </c>
      <c r="Q24" s="30">
        <f t="shared" si="18"/>
        <v>44652</v>
      </c>
      <c r="R24" s="30">
        <f t="shared" si="18"/>
        <v>44743</v>
      </c>
      <c r="S24" s="30">
        <f t="shared" si="18"/>
        <v>44835</v>
      </c>
      <c r="T24" s="30">
        <f t="shared" si="18"/>
        <v>44927</v>
      </c>
      <c r="U24" s="30">
        <f t="shared" si="18"/>
        <v>45017</v>
      </c>
      <c r="V24" s="30">
        <f t="shared" si="18"/>
        <v>45108</v>
      </c>
      <c r="W24" s="30">
        <f t="shared" si="18"/>
        <v>45200</v>
      </c>
      <c r="X24" s="30">
        <f t="shared" si="18"/>
        <v>45292</v>
      </c>
      <c r="Y24" s="30">
        <f t="shared" si="18"/>
        <v>45383</v>
      </c>
      <c r="Z24" s="30">
        <f t="shared" si="18"/>
        <v>45474</v>
      </c>
      <c r="AA24" s="30">
        <f t="shared" si="18"/>
        <v>45566</v>
      </c>
      <c r="AB24" s="30">
        <f t="shared" si="18"/>
        <v>45658</v>
      </c>
      <c r="AC24" s="30">
        <f t="shared" si="18"/>
        <v>45748</v>
      </c>
      <c r="AD24" s="30">
        <f t="shared" si="18"/>
        <v>45839</v>
      </c>
      <c r="AE24" s="30">
        <f t="shared" si="18"/>
        <v>45931</v>
      </c>
      <c r="AF24" s="30">
        <f t="shared" si="18"/>
        <v>46023</v>
      </c>
      <c r="AG24" s="30">
        <f t="shared" si="18"/>
        <v>46113</v>
      </c>
      <c r="AH24" s="30">
        <f t="shared" si="18"/>
        <v>46204</v>
      </c>
      <c r="AI24" s="30">
        <f t="shared" si="18"/>
        <v>46296</v>
      </c>
      <c r="AJ24" s="30">
        <f t="shared" si="18"/>
        <v>46388</v>
      </c>
      <c r="AK24" s="30">
        <f t="shared" si="18"/>
        <v>46478</v>
      </c>
      <c r="AL24" s="30">
        <f t="shared" si="18"/>
        <v>46569</v>
      </c>
      <c r="AM24" s="30">
        <f t="shared" si="18"/>
        <v>46661</v>
      </c>
      <c r="AN24" s="30">
        <f t="shared" si="18"/>
        <v>46753</v>
      </c>
      <c r="AO24" s="30">
        <f t="shared" si="18"/>
        <v>46844</v>
      </c>
      <c r="AP24" s="30">
        <f t="shared" si="18"/>
        <v>46935</v>
      </c>
      <c r="AQ24" s="30">
        <f t="shared" si="18"/>
        <v>47027</v>
      </c>
      <c r="AR24" s="30">
        <f t="shared" si="18"/>
        <v>47119</v>
      </c>
      <c r="AS24" s="30">
        <f t="shared" si="18"/>
        <v>47209</v>
      </c>
      <c r="AT24" s="30">
        <f t="shared" si="18"/>
        <v>47300</v>
      </c>
      <c r="AU24" s="30">
        <f t="shared" si="18"/>
        <v>47392</v>
      </c>
      <c r="AV24" s="30">
        <f t="shared" si="18"/>
        <v>47484</v>
      </c>
      <c r="AW24" s="30">
        <f t="shared" si="18"/>
        <v>47574</v>
      </c>
      <c r="AX24" s="30">
        <f t="shared" si="18"/>
        <v>47665</v>
      </c>
      <c r="AY24" s="30">
        <f t="shared" si="18"/>
        <v>47757</v>
      </c>
      <c r="AZ24" s="30">
        <f t="shared" si="18"/>
        <v>47849</v>
      </c>
      <c r="BA24" s="30">
        <f t="shared" si="18"/>
        <v>47939</v>
      </c>
      <c r="BB24" s="30">
        <f t="shared" si="18"/>
        <v>48030</v>
      </c>
      <c r="BC24" s="30">
        <f t="shared" si="18"/>
        <v>48122</v>
      </c>
      <c r="BD24" s="30">
        <f t="shared" si="18"/>
        <v>48214</v>
      </c>
      <c r="BE24" s="30">
        <f t="shared" si="18"/>
        <v>48305</v>
      </c>
      <c r="BF24" s="30">
        <f t="shared" si="18"/>
        <v>48396</v>
      </c>
      <c r="BG24" s="30">
        <f t="shared" si="18"/>
        <v>48488</v>
      </c>
      <c r="BH24" s="30">
        <f t="shared" si="18"/>
        <v>48580</v>
      </c>
      <c r="BI24" s="30">
        <f t="shared" si="18"/>
        <v>48670</v>
      </c>
      <c r="BJ24" s="30">
        <f t="shared" si="18"/>
        <v>48761</v>
      </c>
      <c r="BK24" s="30">
        <f t="shared" si="18"/>
        <v>48853</v>
      </c>
      <c r="BL24" s="30">
        <f t="shared" si="18"/>
        <v>48945</v>
      </c>
      <c r="BM24" s="30">
        <f t="shared" si="18"/>
        <v>49035</v>
      </c>
      <c r="BN24" s="30">
        <f t="shared" si="18"/>
        <v>49126</v>
      </c>
      <c r="BO24" s="30">
        <f t="shared" si="18"/>
        <v>49218</v>
      </c>
      <c r="BP24" s="30">
        <f t="shared" si="18"/>
        <v>49310</v>
      </c>
      <c r="BQ24" s="30">
        <f t="shared" ref="BQ24:EB24" si="19" xml:space="preserve"> BQ$20</f>
        <v>49400</v>
      </c>
      <c r="BR24" s="30">
        <f t="shared" si="19"/>
        <v>49491</v>
      </c>
      <c r="BS24" s="30">
        <f t="shared" si="19"/>
        <v>49583</v>
      </c>
      <c r="BT24" s="30">
        <f t="shared" si="19"/>
        <v>49675</v>
      </c>
      <c r="BU24" s="30">
        <f t="shared" si="19"/>
        <v>49766</v>
      </c>
      <c r="BV24" s="30">
        <f t="shared" si="19"/>
        <v>49857</v>
      </c>
      <c r="BW24" s="30">
        <f t="shared" si="19"/>
        <v>49949</v>
      </c>
      <c r="BX24" s="30">
        <f t="shared" si="19"/>
        <v>50041</v>
      </c>
      <c r="BY24" s="30">
        <f t="shared" si="19"/>
        <v>50131</v>
      </c>
      <c r="BZ24" s="30">
        <f t="shared" si="19"/>
        <v>50222</v>
      </c>
      <c r="CA24" s="30">
        <f t="shared" si="19"/>
        <v>50314</v>
      </c>
      <c r="CB24" s="30">
        <f t="shared" si="19"/>
        <v>50406</v>
      </c>
      <c r="CC24" s="30">
        <f t="shared" si="19"/>
        <v>50496</v>
      </c>
      <c r="CD24" s="30">
        <f t="shared" si="19"/>
        <v>50587</v>
      </c>
      <c r="CE24" s="30">
        <f t="shared" si="19"/>
        <v>50679</v>
      </c>
      <c r="CF24" s="30">
        <f t="shared" si="19"/>
        <v>50771</v>
      </c>
      <c r="CG24" s="30">
        <f t="shared" si="19"/>
        <v>50861</v>
      </c>
      <c r="CH24" s="30">
        <f t="shared" si="19"/>
        <v>50952</v>
      </c>
      <c r="CI24" s="30">
        <f t="shared" si="19"/>
        <v>51044</v>
      </c>
      <c r="CJ24" s="30">
        <f t="shared" si="19"/>
        <v>51136</v>
      </c>
      <c r="CK24" s="30">
        <f t="shared" si="19"/>
        <v>51227</v>
      </c>
      <c r="CL24" s="30">
        <f t="shared" si="19"/>
        <v>51318</v>
      </c>
      <c r="CM24" s="30">
        <f t="shared" si="19"/>
        <v>51410</v>
      </c>
      <c r="CN24" s="30">
        <f t="shared" si="19"/>
        <v>51502</v>
      </c>
      <c r="CO24" s="30">
        <f t="shared" si="19"/>
        <v>51592</v>
      </c>
      <c r="CP24" s="30">
        <f t="shared" si="19"/>
        <v>51683</v>
      </c>
      <c r="CQ24" s="30">
        <f t="shared" si="19"/>
        <v>51775</v>
      </c>
      <c r="CR24" s="30">
        <f t="shared" si="19"/>
        <v>51867</v>
      </c>
      <c r="CS24" s="30">
        <f t="shared" si="19"/>
        <v>51957</v>
      </c>
      <c r="CT24" s="30">
        <f t="shared" si="19"/>
        <v>52048</v>
      </c>
      <c r="CU24" s="30">
        <f t="shared" si="19"/>
        <v>52140</v>
      </c>
      <c r="CV24" s="30">
        <f t="shared" si="19"/>
        <v>52232</v>
      </c>
      <c r="CW24" s="30">
        <f t="shared" si="19"/>
        <v>52322</v>
      </c>
      <c r="CX24" s="30">
        <f t="shared" si="19"/>
        <v>52413</v>
      </c>
      <c r="CY24" s="30">
        <f t="shared" si="19"/>
        <v>52505</v>
      </c>
      <c r="CZ24" s="30">
        <f t="shared" si="19"/>
        <v>52597</v>
      </c>
      <c r="DA24" s="30">
        <f t="shared" si="19"/>
        <v>52688</v>
      </c>
      <c r="DB24" s="30">
        <f t="shared" si="19"/>
        <v>52779</v>
      </c>
      <c r="DC24" s="30">
        <f t="shared" si="19"/>
        <v>52871</v>
      </c>
      <c r="DD24" s="30">
        <f t="shared" si="19"/>
        <v>52963</v>
      </c>
      <c r="DE24" s="30">
        <f t="shared" si="19"/>
        <v>53053</v>
      </c>
      <c r="DF24" s="30">
        <f t="shared" si="19"/>
        <v>53144</v>
      </c>
      <c r="DG24" s="30">
        <f t="shared" si="19"/>
        <v>53236</v>
      </c>
      <c r="DH24" s="30">
        <f t="shared" si="19"/>
        <v>53328</v>
      </c>
      <c r="DI24" s="30">
        <f t="shared" si="19"/>
        <v>53418</v>
      </c>
      <c r="DJ24" s="30">
        <f t="shared" si="19"/>
        <v>53509</v>
      </c>
      <c r="DK24" s="30">
        <f t="shared" si="19"/>
        <v>53601</v>
      </c>
      <c r="DL24" s="30">
        <f t="shared" si="19"/>
        <v>53693</v>
      </c>
      <c r="DM24" s="30">
        <f t="shared" si="19"/>
        <v>53783</v>
      </c>
      <c r="DN24" s="30">
        <f t="shared" si="19"/>
        <v>53874</v>
      </c>
      <c r="DO24" s="30">
        <f t="shared" si="19"/>
        <v>53966</v>
      </c>
      <c r="DP24" s="30">
        <f t="shared" si="19"/>
        <v>54058</v>
      </c>
      <c r="DQ24" s="30">
        <f t="shared" si="19"/>
        <v>54149</v>
      </c>
      <c r="DR24" s="30">
        <f t="shared" si="19"/>
        <v>54240</v>
      </c>
      <c r="DS24" s="30">
        <f t="shared" si="19"/>
        <v>54332</v>
      </c>
      <c r="DT24" s="30">
        <f t="shared" si="19"/>
        <v>54424</v>
      </c>
      <c r="DU24" s="30">
        <f t="shared" si="19"/>
        <v>54514</v>
      </c>
      <c r="DV24" s="30">
        <f t="shared" si="19"/>
        <v>54605</v>
      </c>
      <c r="DW24" s="30">
        <f t="shared" si="19"/>
        <v>54697</v>
      </c>
      <c r="DX24" s="30">
        <f t="shared" si="19"/>
        <v>54789</v>
      </c>
      <c r="DY24" s="30">
        <f t="shared" si="19"/>
        <v>54879</v>
      </c>
      <c r="DZ24" s="30">
        <f t="shared" si="19"/>
        <v>54970</v>
      </c>
      <c r="EA24" s="30">
        <f t="shared" si="19"/>
        <v>55062</v>
      </c>
      <c r="EB24" s="30">
        <f t="shared" si="19"/>
        <v>55154</v>
      </c>
      <c r="EC24" s="30">
        <f t="shared" ref="EC24:FH24" si="20" xml:space="preserve"> EC$20</f>
        <v>55244</v>
      </c>
      <c r="ED24" s="30">
        <f t="shared" si="20"/>
        <v>55335</v>
      </c>
      <c r="EE24" s="30">
        <f t="shared" si="20"/>
        <v>55427</v>
      </c>
      <c r="EF24" s="30">
        <f t="shared" si="20"/>
        <v>55519</v>
      </c>
      <c r="EG24" s="30">
        <f t="shared" si="20"/>
        <v>55610</v>
      </c>
      <c r="EH24" s="30">
        <f t="shared" si="20"/>
        <v>55701</v>
      </c>
      <c r="EI24" s="30">
        <f t="shared" si="20"/>
        <v>55793</v>
      </c>
      <c r="EJ24" s="30">
        <f t="shared" si="20"/>
        <v>55885</v>
      </c>
      <c r="EK24" s="30">
        <f t="shared" si="20"/>
        <v>55975</v>
      </c>
      <c r="EL24" s="30">
        <f t="shared" si="20"/>
        <v>56066</v>
      </c>
      <c r="EM24" s="30">
        <f t="shared" si="20"/>
        <v>56158</v>
      </c>
      <c r="EN24" s="30">
        <f t="shared" si="20"/>
        <v>56250</v>
      </c>
      <c r="EO24" s="30">
        <f t="shared" si="20"/>
        <v>56340</v>
      </c>
      <c r="EP24" s="30">
        <f t="shared" si="20"/>
        <v>56431</v>
      </c>
      <c r="EQ24" s="30">
        <f t="shared" si="20"/>
        <v>56523</v>
      </c>
      <c r="ER24" s="30">
        <f t="shared" si="20"/>
        <v>56615</v>
      </c>
      <c r="ES24" s="30">
        <f t="shared" si="20"/>
        <v>56705</v>
      </c>
      <c r="ET24" s="30">
        <f t="shared" si="20"/>
        <v>56796</v>
      </c>
      <c r="EU24" s="30">
        <f t="shared" si="20"/>
        <v>56888</v>
      </c>
      <c r="EV24" s="30">
        <f t="shared" si="20"/>
        <v>56980</v>
      </c>
      <c r="EW24" s="30">
        <f t="shared" si="20"/>
        <v>57071</v>
      </c>
      <c r="EX24" s="30">
        <f t="shared" si="20"/>
        <v>57162</v>
      </c>
      <c r="EY24" s="30">
        <f t="shared" si="20"/>
        <v>57254</v>
      </c>
      <c r="EZ24" s="30">
        <f t="shared" si="20"/>
        <v>57346</v>
      </c>
      <c r="FA24" s="30">
        <f t="shared" si="20"/>
        <v>57436</v>
      </c>
      <c r="FB24" s="30">
        <f t="shared" si="20"/>
        <v>57527</v>
      </c>
      <c r="FC24" s="30">
        <f t="shared" si="20"/>
        <v>57619</v>
      </c>
      <c r="FD24" s="30">
        <f t="shared" si="20"/>
        <v>57711</v>
      </c>
      <c r="FE24" s="30">
        <f t="shared" si="20"/>
        <v>57801</v>
      </c>
      <c r="FF24" s="30">
        <f t="shared" si="20"/>
        <v>57892</v>
      </c>
      <c r="FG24" s="30">
        <f t="shared" si="20"/>
        <v>57984</v>
      </c>
      <c r="FH24" s="30">
        <f t="shared" si="20"/>
        <v>58076</v>
      </c>
      <c r="FI24" s="30">
        <f t="shared" ref="FI24:GJ24" si="21" xml:space="preserve"> FI$20</f>
        <v>58166</v>
      </c>
      <c r="FJ24" s="30">
        <f t="shared" si="21"/>
        <v>58257</v>
      </c>
      <c r="FK24" s="30">
        <f t="shared" si="21"/>
        <v>58349</v>
      </c>
      <c r="FL24" s="30">
        <f t="shared" si="21"/>
        <v>58441</v>
      </c>
      <c r="FM24" s="30">
        <f t="shared" si="21"/>
        <v>58532</v>
      </c>
      <c r="FN24" s="30">
        <f t="shared" si="21"/>
        <v>58623</v>
      </c>
      <c r="FO24" s="30">
        <f t="shared" si="21"/>
        <v>58715</v>
      </c>
      <c r="FP24" s="30">
        <f t="shared" si="21"/>
        <v>58807</v>
      </c>
      <c r="FQ24" s="30">
        <f t="shared" si="21"/>
        <v>58897</v>
      </c>
      <c r="FR24" s="30">
        <f t="shared" si="21"/>
        <v>58988</v>
      </c>
      <c r="FS24" s="30">
        <f t="shared" si="21"/>
        <v>59080</v>
      </c>
      <c r="FT24" s="30">
        <f t="shared" si="21"/>
        <v>59172</v>
      </c>
      <c r="FU24" s="30">
        <f t="shared" si="21"/>
        <v>59262</v>
      </c>
      <c r="FV24" s="30">
        <f t="shared" si="21"/>
        <v>59353</v>
      </c>
      <c r="FW24" s="30">
        <f t="shared" si="21"/>
        <v>59445</v>
      </c>
      <c r="FX24" s="30">
        <f t="shared" si="21"/>
        <v>59537</v>
      </c>
      <c r="FY24" s="30">
        <f t="shared" si="21"/>
        <v>59627</v>
      </c>
      <c r="FZ24" s="30">
        <f t="shared" si="21"/>
        <v>59718</v>
      </c>
      <c r="GA24" s="30">
        <f t="shared" si="21"/>
        <v>59810</v>
      </c>
      <c r="GB24" s="30">
        <f t="shared" si="21"/>
        <v>59902</v>
      </c>
      <c r="GC24" s="30">
        <f t="shared" si="21"/>
        <v>59993</v>
      </c>
      <c r="GD24" s="30">
        <f t="shared" si="21"/>
        <v>60084</v>
      </c>
      <c r="GE24" s="30">
        <f t="shared" si="21"/>
        <v>60176</v>
      </c>
      <c r="GF24" s="30">
        <f t="shared" si="21"/>
        <v>60268</v>
      </c>
      <c r="GG24" s="30">
        <f t="shared" si="21"/>
        <v>60358</v>
      </c>
      <c r="GH24" s="30">
        <f t="shared" si="21"/>
        <v>60449</v>
      </c>
      <c r="GI24" s="30">
        <f t="shared" si="21"/>
        <v>60541</v>
      </c>
      <c r="GJ24" s="30">
        <f t="shared" si="21"/>
        <v>60633</v>
      </c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</row>
    <row r="25" spans="1:437" s="262" customFormat="1" outlineLevel="1" x14ac:dyDescent="0.25">
      <c r="A25" s="258"/>
      <c r="B25" s="189"/>
      <c r="C25" s="259"/>
      <c r="D25" s="260"/>
      <c r="E25" s="261" t="s">
        <v>11</v>
      </c>
      <c r="F25" s="261"/>
      <c r="G25" s="261" t="s">
        <v>6</v>
      </c>
      <c r="H25" s="261"/>
      <c r="I25" s="261"/>
      <c r="J25" s="261">
        <f t="shared" ref="J25:BU25" si="22" xml:space="preserve"> DATE(YEAR(J24), MONTH(J24) + $F23, DAY(J24) -1)</f>
        <v>44104</v>
      </c>
      <c r="K25" s="261">
        <f t="shared" si="22"/>
        <v>44196</v>
      </c>
      <c r="L25" s="261">
        <f t="shared" si="22"/>
        <v>44286</v>
      </c>
      <c r="M25" s="261">
        <f t="shared" si="22"/>
        <v>44377</v>
      </c>
      <c r="N25" s="261">
        <f t="shared" si="22"/>
        <v>44469</v>
      </c>
      <c r="O25" s="261">
        <f t="shared" si="22"/>
        <v>44561</v>
      </c>
      <c r="P25" s="261">
        <f t="shared" si="22"/>
        <v>44651</v>
      </c>
      <c r="Q25" s="261">
        <f t="shared" si="22"/>
        <v>44742</v>
      </c>
      <c r="R25" s="261">
        <f t="shared" si="22"/>
        <v>44834</v>
      </c>
      <c r="S25" s="261">
        <f t="shared" si="22"/>
        <v>44926</v>
      </c>
      <c r="T25" s="261">
        <f t="shared" si="22"/>
        <v>45016</v>
      </c>
      <c r="U25" s="261">
        <f t="shared" si="22"/>
        <v>45107</v>
      </c>
      <c r="V25" s="261">
        <f t="shared" si="22"/>
        <v>45199</v>
      </c>
      <c r="W25" s="261">
        <f t="shared" si="22"/>
        <v>45291</v>
      </c>
      <c r="X25" s="261">
        <f t="shared" si="22"/>
        <v>45382</v>
      </c>
      <c r="Y25" s="261">
        <f t="shared" si="22"/>
        <v>45473</v>
      </c>
      <c r="Z25" s="261">
        <f t="shared" si="22"/>
        <v>45565</v>
      </c>
      <c r="AA25" s="261">
        <f t="shared" si="22"/>
        <v>45657</v>
      </c>
      <c r="AB25" s="261">
        <f t="shared" si="22"/>
        <v>45747</v>
      </c>
      <c r="AC25" s="261">
        <f t="shared" si="22"/>
        <v>45838</v>
      </c>
      <c r="AD25" s="261">
        <f t="shared" si="22"/>
        <v>45930</v>
      </c>
      <c r="AE25" s="261">
        <f t="shared" si="22"/>
        <v>46022</v>
      </c>
      <c r="AF25" s="261">
        <f t="shared" si="22"/>
        <v>46112</v>
      </c>
      <c r="AG25" s="261">
        <f t="shared" si="22"/>
        <v>46203</v>
      </c>
      <c r="AH25" s="261">
        <f t="shared" si="22"/>
        <v>46295</v>
      </c>
      <c r="AI25" s="261">
        <f t="shared" si="22"/>
        <v>46387</v>
      </c>
      <c r="AJ25" s="261">
        <f t="shared" si="22"/>
        <v>46477</v>
      </c>
      <c r="AK25" s="261">
        <f t="shared" si="22"/>
        <v>46568</v>
      </c>
      <c r="AL25" s="261">
        <f t="shared" si="22"/>
        <v>46660</v>
      </c>
      <c r="AM25" s="261">
        <f t="shared" si="22"/>
        <v>46752</v>
      </c>
      <c r="AN25" s="261">
        <f t="shared" si="22"/>
        <v>46843</v>
      </c>
      <c r="AO25" s="261">
        <f t="shared" si="22"/>
        <v>46934</v>
      </c>
      <c r="AP25" s="261">
        <f t="shared" si="22"/>
        <v>47026</v>
      </c>
      <c r="AQ25" s="261">
        <f t="shared" si="22"/>
        <v>47118</v>
      </c>
      <c r="AR25" s="261">
        <f t="shared" si="22"/>
        <v>47208</v>
      </c>
      <c r="AS25" s="261">
        <f t="shared" si="22"/>
        <v>47299</v>
      </c>
      <c r="AT25" s="261">
        <f t="shared" si="22"/>
        <v>47391</v>
      </c>
      <c r="AU25" s="261">
        <f t="shared" si="22"/>
        <v>47483</v>
      </c>
      <c r="AV25" s="261">
        <f t="shared" si="22"/>
        <v>47573</v>
      </c>
      <c r="AW25" s="261">
        <f t="shared" si="22"/>
        <v>47664</v>
      </c>
      <c r="AX25" s="261">
        <f t="shared" si="22"/>
        <v>47756</v>
      </c>
      <c r="AY25" s="261">
        <f t="shared" si="22"/>
        <v>47848</v>
      </c>
      <c r="AZ25" s="261">
        <f t="shared" si="22"/>
        <v>47938</v>
      </c>
      <c r="BA25" s="261">
        <f t="shared" si="22"/>
        <v>48029</v>
      </c>
      <c r="BB25" s="261">
        <f t="shared" si="22"/>
        <v>48121</v>
      </c>
      <c r="BC25" s="261">
        <f t="shared" si="22"/>
        <v>48213</v>
      </c>
      <c r="BD25" s="261">
        <f t="shared" si="22"/>
        <v>48304</v>
      </c>
      <c r="BE25" s="261">
        <f t="shared" si="22"/>
        <v>48395</v>
      </c>
      <c r="BF25" s="261">
        <f t="shared" si="22"/>
        <v>48487</v>
      </c>
      <c r="BG25" s="261">
        <f t="shared" si="22"/>
        <v>48579</v>
      </c>
      <c r="BH25" s="261">
        <f t="shared" si="22"/>
        <v>48669</v>
      </c>
      <c r="BI25" s="261">
        <f t="shared" si="22"/>
        <v>48760</v>
      </c>
      <c r="BJ25" s="261">
        <f t="shared" si="22"/>
        <v>48852</v>
      </c>
      <c r="BK25" s="261">
        <f t="shared" si="22"/>
        <v>48944</v>
      </c>
      <c r="BL25" s="261">
        <f t="shared" si="22"/>
        <v>49034</v>
      </c>
      <c r="BM25" s="261">
        <f t="shared" si="22"/>
        <v>49125</v>
      </c>
      <c r="BN25" s="261">
        <f t="shared" si="22"/>
        <v>49217</v>
      </c>
      <c r="BO25" s="261">
        <f t="shared" si="22"/>
        <v>49309</v>
      </c>
      <c r="BP25" s="261">
        <f t="shared" si="22"/>
        <v>49399</v>
      </c>
      <c r="BQ25" s="261">
        <f t="shared" si="22"/>
        <v>49490</v>
      </c>
      <c r="BR25" s="261">
        <f t="shared" si="22"/>
        <v>49582</v>
      </c>
      <c r="BS25" s="261">
        <f t="shared" si="22"/>
        <v>49674</v>
      </c>
      <c r="BT25" s="261">
        <f t="shared" si="22"/>
        <v>49765</v>
      </c>
      <c r="BU25" s="261">
        <f t="shared" si="22"/>
        <v>49856</v>
      </c>
      <c r="BV25" s="261">
        <f t="shared" ref="BV25:EG25" si="23" xml:space="preserve"> DATE(YEAR(BV24), MONTH(BV24) + $F23, DAY(BV24) -1)</f>
        <v>49948</v>
      </c>
      <c r="BW25" s="261">
        <f t="shared" si="23"/>
        <v>50040</v>
      </c>
      <c r="BX25" s="261">
        <f t="shared" si="23"/>
        <v>50130</v>
      </c>
      <c r="BY25" s="261">
        <f t="shared" si="23"/>
        <v>50221</v>
      </c>
      <c r="BZ25" s="261">
        <f t="shared" si="23"/>
        <v>50313</v>
      </c>
      <c r="CA25" s="261">
        <f t="shared" si="23"/>
        <v>50405</v>
      </c>
      <c r="CB25" s="261">
        <f t="shared" si="23"/>
        <v>50495</v>
      </c>
      <c r="CC25" s="261">
        <f t="shared" si="23"/>
        <v>50586</v>
      </c>
      <c r="CD25" s="261">
        <f t="shared" si="23"/>
        <v>50678</v>
      </c>
      <c r="CE25" s="261">
        <f t="shared" si="23"/>
        <v>50770</v>
      </c>
      <c r="CF25" s="261">
        <f t="shared" si="23"/>
        <v>50860</v>
      </c>
      <c r="CG25" s="261">
        <f t="shared" si="23"/>
        <v>50951</v>
      </c>
      <c r="CH25" s="261">
        <f t="shared" si="23"/>
        <v>51043</v>
      </c>
      <c r="CI25" s="261">
        <f t="shared" si="23"/>
        <v>51135</v>
      </c>
      <c r="CJ25" s="261">
        <f t="shared" si="23"/>
        <v>51226</v>
      </c>
      <c r="CK25" s="261">
        <f t="shared" si="23"/>
        <v>51317</v>
      </c>
      <c r="CL25" s="261">
        <f t="shared" si="23"/>
        <v>51409</v>
      </c>
      <c r="CM25" s="261">
        <f t="shared" si="23"/>
        <v>51501</v>
      </c>
      <c r="CN25" s="261">
        <f t="shared" si="23"/>
        <v>51591</v>
      </c>
      <c r="CO25" s="261">
        <f t="shared" si="23"/>
        <v>51682</v>
      </c>
      <c r="CP25" s="261">
        <f t="shared" si="23"/>
        <v>51774</v>
      </c>
      <c r="CQ25" s="261">
        <f t="shared" si="23"/>
        <v>51866</v>
      </c>
      <c r="CR25" s="261">
        <f t="shared" si="23"/>
        <v>51956</v>
      </c>
      <c r="CS25" s="261">
        <f t="shared" si="23"/>
        <v>52047</v>
      </c>
      <c r="CT25" s="261">
        <f t="shared" si="23"/>
        <v>52139</v>
      </c>
      <c r="CU25" s="261">
        <f t="shared" si="23"/>
        <v>52231</v>
      </c>
      <c r="CV25" s="261">
        <f t="shared" si="23"/>
        <v>52321</v>
      </c>
      <c r="CW25" s="261">
        <f t="shared" si="23"/>
        <v>52412</v>
      </c>
      <c r="CX25" s="261">
        <f t="shared" si="23"/>
        <v>52504</v>
      </c>
      <c r="CY25" s="261">
        <f t="shared" si="23"/>
        <v>52596</v>
      </c>
      <c r="CZ25" s="261">
        <f t="shared" si="23"/>
        <v>52687</v>
      </c>
      <c r="DA25" s="261">
        <f t="shared" si="23"/>
        <v>52778</v>
      </c>
      <c r="DB25" s="261">
        <f t="shared" si="23"/>
        <v>52870</v>
      </c>
      <c r="DC25" s="261">
        <f t="shared" si="23"/>
        <v>52962</v>
      </c>
      <c r="DD25" s="261">
        <f t="shared" si="23"/>
        <v>53052</v>
      </c>
      <c r="DE25" s="261">
        <f t="shared" si="23"/>
        <v>53143</v>
      </c>
      <c r="DF25" s="261">
        <f t="shared" si="23"/>
        <v>53235</v>
      </c>
      <c r="DG25" s="261">
        <f t="shared" si="23"/>
        <v>53327</v>
      </c>
      <c r="DH25" s="261">
        <f t="shared" si="23"/>
        <v>53417</v>
      </c>
      <c r="DI25" s="261">
        <f t="shared" si="23"/>
        <v>53508</v>
      </c>
      <c r="DJ25" s="261">
        <f t="shared" si="23"/>
        <v>53600</v>
      </c>
      <c r="DK25" s="261">
        <f t="shared" si="23"/>
        <v>53692</v>
      </c>
      <c r="DL25" s="261">
        <f t="shared" si="23"/>
        <v>53782</v>
      </c>
      <c r="DM25" s="261">
        <f t="shared" si="23"/>
        <v>53873</v>
      </c>
      <c r="DN25" s="261">
        <f t="shared" si="23"/>
        <v>53965</v>
      </c>
      <c r="DO25" s="261">
        <f t="shared" si="23"/>
        <v>54057</v>
      </c>
      <c r="DP25" s="261">
        <f t="shared" si="23"/>
        <v>54148</v>
      </c>
      <c r="DQ25" s="261">
        <f t="shared" si="23"/>
        <v>54239</v>
      </c>
      <c r="DR25" s="261">
        <f t="shared" si="23"/>
        <v>54331</v>
      </c>
      <c r="DS25" s="261">
        <f t="shared" si="23"/>
        <v>54423</v>
      </c>
      <c r="DT25" s="261">
        <f t="shared" si="23"/>
        <v>54513</v>
      </c>
      <c r="DU25" s="261">
        <f t="shared" si="23"/>
        <v>54604</v>
      </c>
      <c r="DV25" s="261">
        <f t="shared" si="23"/>
        <v>54696</v>
      </c>
      <c r="DW25" s="261">
        <f t="shared" si="23"/>
        <v>54788</v>
      </c>
      <c r="DX25" s="261">
        <f t="shared" si="23"/>
        <v>54878</v>
      </c>
      <c r="DY25" s="261">
        <f t="shared" si="23"/>
        <v>54969</v>
      </c>
      <c r="DZ25" s="261">
        <f t="shared" si="23"/>
        <v>55061</v>
      </c>
      <c r="EA25" s="261">
        <f t="shared" si="23"/>
        <v>55153</v>
      </c>
      <c r="EB25" s="261">
        <f t="shared" si="23"/>
        <v>55243</v>
      </c>
      <c r="EC25" s="261">
        <f t="shared" si="23"/>
        <v>55334</v>
      </c>
      <c r="ED25" s="261">
        <f t="shared" si="23"/>
        <v>55426</v>
      </c>
      <c r="EE25" s="261">
        <f t="shared" si="23"/>
        <v>55518</v>
      </c>
      <c r="EF25" s="261">
        <f t="shared" si="23"/>
        <v>55609</v>
      </c>
      <c r="EG25" s="261">
        <f t="shared" si="23"/>
        <v>55700</v>
      </c>
      <c r="EH25" s="261">
        <f t="shared" ref="EH25:GG25" si="24" xml:space="preserve"> DATE(YEAR(EH24), MONTH(EH24) + $F23, DAY(EH24) -1)</f>
        <v>55792</v>
      </c>
      <c r="EI25" s="261">
        <f t="shared" si="24"/>
        <v>55884</v>
      </c>
      <c r="EJ25" s="261">
        <f t="shared" si="24"/>
        <v>55974</v>
      </c>
      <c r="EK25" s="261">
        <f t="shared" si="24"/>
        <v>56065</v>
      </c>
      <c r="EL25" s="261">
        <f t="shared" si="24"/>
        <v>56157</v>
      </c>
      <c r="EM25" s="261">
        <f t="shared" si="24"/>
        <v>56249</v>
      </c>
      <c r="EN25" s="261">
        <f t="shared" si="24"/>
        <v>56339</v>
      </c>
      <c r="EO25" s="261">
        <f t="shared" si="24"/>
        <v>56430</v>
      </c>
      <c r="EP25" s="261">
        <f t="shared" si="24"/>
        <v>56522</v>
      </c>
      <c r="EQ25" s="261">
        <f t="shared" si="24"/>
        <v>56614</v>
      </c>
      <c r="ER25" s="261">
        <f t="shared" si="24"/>
        <v>56704</v>
      </c>
      <c r="ES25" s="261">
        <f t="shared" si="24"/>
        <v>56795</v>
      </c>
      <c r="ET25" s="261">
        <f t="shared" si="24"/>
        <v>56887</v>
      </c>
      <c r="EU25" s="261">
        <f t="shared" si="24"/>
        <v>56979</v>
      </c>
      <c r="EV25" s="261">
        <f t="shared" si="24"/>
        <v>57070</v>
      </c>
      <c r="EW25" s="261">
        <f t="shared" si="24"/>
        <v>57161</v>
      </c>
      <c r="EX25" s="261">
        <f t="shared" si="24"/>
        <v>57253</v>
      </c>
      <c r="EY25" s="261">
        <f t="shared" si="24"/>
        <v>57345</v>
      </c>
      <c r="EZ25" s="261">
        <f t="shared" si="24"/>
        <v>57435</v>
      </c>
      <c r="FA25" s="261">
        <f t="shared" si="24"/>
        <v>57526</v>
      </c>
      <c r="FB25" s="261">
        <f t="shared" si="24"/>
        <v>57618</v>
      </c>
      <c r="FC25" s="261">
        <f t="shared" si="24"/>
        <v>57710</v>
      </c>
      <c r="FD25" s="261">
        <f t="shared" si="24"/>
        <v>57800</v>
      </c>
      <c r="FE25" s="261">
        <f t="shared" si="24"/>
        <v>57891</v>
      </c>
      <c r="FF25" s="261">
        <f t="shared" si="24"/>
        <v>57983</v>
      </c>
      <c r="FG25" s="261">
        <f t="shared" si="24"/>
        <v>58075</v>
      </c>
      <c r="FH25" s="261">
        <f t="shared" si="24"/>
        <v>58165</v>
      </c>
      <c r="FI25" s="261">
        <f t="shared" si="24"/>
        <v>58256</v>
      </c>
      <c r="FJ25" s="261">
        <f t="shared" si="24"/>
        <v>58348</v>
      </c>
      <c r="FK25" s="261">
        <f t="shared" si="24"/>
        <v>58440</v>
      </c>
      <c r="FL25" s="261">
        <f t="shared" si="24"/>
        <v>58531</v>
      </c>
      <c r="FM25" s="261">
        <f t="shared" si="24"/>
        <v>58622</v>
      </c>
      <c r="FN25" s="261">
        <f t="shared" si="24"/>
        <v>58714</v>
      </c>
      <c r="FO25" s="261">
        <f t="shared" si="24"/>
        <v>58806</v>
      </c>
      <c r="FP25" s="261">
        <f t="shared" si="24"/>
        <v>58896</v>
      </c>
      <c r="FQ25" s="261">
        <f t="shared" si="24"/>
        <v>58987</v>
      </c>
      <c r="FR25" s="261">
        <f t="shared" si="24"/>
        <v>59079</v>
      </c>
      <c r="FS25" s="261">
        <f t="shared" si="24"/>
        <v>59171</v>
      </c>
      <c r="FT25" s="261">
        <f t="shared" si="24"/>
        <v>59261</v>
      </c>
      <c r="FU25" s="261">
        <f t="shared" si="24"/>
        <v>59352</v>
      </c>
      <c r="FV25" s="261">
        <f t="shared" si="24"/>
        <v>59444</v>
      </c>
      <c r="FW25" s="261">
        <f t="shared" si="24"/>
        <v>59536</v>
      </c>
      <c r="FX25" s="261">
        <f t="shared" si="24"/>
        <v>59626</v>
      </c>
      <c r="FY25" s="261">
        <f t="shared" si="24"/>
        <v>59717</v>
      </c>
      <c r="FZ25" s="261">
        <f t="shared" si="24"/>
        <v>59809</v>
      </c>
      <c r="GA25" s="261">
        <f t="shared" si="24"/>
        <v>59901</v>
      </c>
      <c r="GB25" s="261">
        <f t="shared" si="24"/>
        <v>59992</v>
      </c>
      <c r="GC25" s="261">
        <f t="shared" si="24"/>
        <v>60083</v>
      </c>
      <c r="GD25" s="261">
        <f t="shared" si="24"/>
        <v>60175</v>
      </c>
      <c r="GE25" s="261">
        <f t="shared" si="24"/>
        <v>60267</v>
      </c>
      <c r="GF25" s="261">
        <f t="shared" si="24"/>
        <v>60357</v>
      </c>
      <c r="GG25" s="261">
        <f t="shared" si="24"/>
        <v>60448</v>
      </c>
      <c r="GH25" s="261">
        <f t="shared" ref="GH25:GJ25" si="25" xml:space="preserve"> DATE(YEAR(GH24), MONTH(GH24) + $F23, DAY(GH24) -1)</f>
        <v>60540</v>
      </c>
      <c r="GI25" s="261">
        <f t="shared" si="25"/>
        <v>60632</v>
      </c>
      <c r="GJ25" s="261">
        <f t="shared" si="25"/>
        <v>60722</v>
      </c>
      <c r="GK25" s="250"/>
      <c r="GL25" s="250"/>
      <c r="GM25" s="250"/>
      <c r="GN25" s="250"/>
      <c r="GO25" s="250"/>
      <c r="GP25" s="250"/>
      <c r="GQ25" s="250"/>
      <c r="GR25" s="250"/>
      <c r="GS25" s="250"/>
      <c r="GT25" s="250"/>
      <c r="GU25" s="250"/>
      <c r="GV25" s="250"/>
      <c r="GW25" s="250"/>
      <c r="GX25" s="250"/>
      <c r="GY25" s="250"/>
      <c r="GZ25" s="250"/>
      <c r="HA25" s="250"/>
      <c r="HB25" s="250"/>
      <c r="HC25" s="250"/>
      <c r="HD25" s="250"/>
      <c r="HE25" s="250"/>
      <c r="HF25" s="250"/>
      <c r="HG25" s="250"/>
      <c r="HH25" s="250"/>
      <c r="HI25" s="250"/>
      <c r="HJ25" s="250"/>
      <c r="HK25" s="250"/>
      <c r="HL25" s="250"/>
      <c r="HM25" s="250"/>
      <c r="HN25" s="250"/>
      <c r="HO25" s="250"/>
      <c r="HP25" s="250"/>
      <c r="HQ25" s="250"/>
      <c r="HR25" s="250"/>
      <c r="HS25" s="250"/>
      <c r="HT25" s="250"/>
      <c r="HU25" s="250"/>
      <c r="HV25" s="250"/>
      <c r="HW25" s="250"/>
      <c r="HX25" s="250"/>
      <c r="HY25" s="250"/>
      <c r="HZ25" s="250"/>
      <c r="IA25" s="250"/>
      <c r="IB25" s="250"/>
      <c r="IC25" s="250"/>
      <c r="ID25" s="250"/>
      <c r="IE25" s="250"/>
      <c r="IF25" s="250"/>
      <c r="IG25" s="250"/>
      <c r="IH25" s="250"/>
      <c r="II25" s="250"/>
      <c r="IJ25" s="250"/>
      <c r="IK25" s="250"/>
      <c r="IL25" s="250"/>
      <c r="IM25" s="250"/>
      <c r="IN25" s="250"/>
      <c r="IO25" s="250"/>
      <c r="IP25" s="250"/>
      <c r="IQ25" s="250"/>
      <c r="IR25" s="250"/>
      <c r="IS25" s="250"/>
      <c r="IT25" s="250"/>
      <c r="IU25" s="250"/>
      <c r="IV25" s="250"/>
      <c r="IW25" s="250"/>
      <c r="IX25" s="250"/>
      <c r="IY25" s="250"/>
      <c r="IZ25" s="250"/>
      <c r="JA25" s="250"/>
      <c r="JB25" s="250"/>
      <c r="JC25" s="250"/>
      <c r="JD25" s="250"/>
      <c r="JE25" s="250"/>
      <c r="JF25" s="250"/>
      <c r="JG25" s="250"/>
      <c r="JH25" s="250"/>
      <c r="JI25" s="250"/>
      <c r="JJ25" s="250"/>
      <c r="JK25" s="250"/>
      <c r="JL25" s="250"/>
      <c r="JM25" s="250"/>
      <c r="JN25" s="250"/>
      <c r="JO25" s="250"/>
      <c r="JP25" s="250"/>
      <c r="JQ25" s="250"/>
      <c r="JR25" s="250"/>
      <c r="JS25" s="250"/>
      <c r="JT25" s="250"/>
      <c r="JU25" s="250"/>
      <c r="JV25" s="250"/>
      <c r="JW25" s="250"/>
      <c r="JX25" s="250"/>
      <c r="JY25" s="250"/>
      <c r="JZ25" s="250"/>
      <c r="KA25" s="250"/>
      <c r="KB25" s="250"/>
      <c r="KC25" s="250"/>
      <c r="KD25" s="250"/>
      <c r="KE25" s="250"/>
      <c r="KF25" s="250"/>
      <c r="KG25" s="250"/>
      <c r="KH25" s="250"/>
      <c r="KI25" s="250"/>
      <c r="KJ25" s="250"/>
      <c r="KK25" s="250"/>
      <c r="KL25" s="250"/>
      <c r="KM25" s="250"/>
      <c r="KN25" s="250"/>
      <c r="KO25" s="250"/>
      <c r="KP25" s="250"/>
      <c r="KQ25" s="250"/>
      <c r="KR25" s="250"/>
      <c r="KS25" s="250"/>
      <c r="KT25" s="250"/>
      <c r="KU25" s="250"/>
      <c r="KV25" s="250"/>
      <c r="KW25" s="250"/>
      <c r="KX25" s="250"/>
      <c r="KY25" s="250"/>
      <c r="KZ25" s="250"/>
      <c r="LA25" s="250"/>
      <c r="LB25" s="250"/>
      <c r="LC25" s="250"/>
      <c r="LD25" s="250"/>
      <c r="LE25" s="250"/>
      <c r="LF25" s="250"/>
      <c r="LG25" s="250"/>
      <c r="LH25" s="250"/>
      <c r="LI25" s="250"/>
      <c r="LJ25" s="250"/>
      <c r="LK25" s="250"/>
      <c r="LL25" s="250"/>
      <c r="LM25" s="250"/>
      <c r="LN25" s="250"/>
      <c r="LO25" s="250"/>
      <c r="LP25" s="250"/>
      <c r="LQ25" s="250"/>
      <c r="LR25" s="250"/>
      <c r="LS25" s="250"/>
      <c r="LT25" s="250"/>
      <c r="LU25" s="250"/>
      <c r="LV25" s="250"/>
      <c r="LW25" s="250"/>
      <c r="LX25" s="250"/>
      <c r="LY25" s="250"/>
      <c r="LZ25" s="250"/>
      <c r="MA25" s="250"/>
      <c r="MB25" s="250"/>
      <c r="MC25" s="250"/>
      <c r="MD25" s="250"/>
      <c r="ME25" s="250"/>
      <c r="MF25" s="250"/>
      <c r="MG25" s="250"/>
      <c r="MH25" s="250"/>
      <c r="MI25" s="250"/>
      <c r="MJ25" s="250"/>
      <c r="MK25" s="250"/>
      <c r="ML25" s="250"/>
      <c r="MM25" s="250"/>
      <c r="MN25" s="250"/>
      <c r="MO25" s="250"/>
      <c r="MP25" s="250"/>
      <c r="MQ25" s="250"/>
      <c r="MR25" s="250"/>
      <c r="MS25" s="250"/>
      <c r="MT25" s="250"/>
      <c r="MU25" s="250"/>
      <c r="MV25" s="250"/>
      <c r="MW25" s="250"/>
      <c r="MX25" s="250"/>
      <c r="MY25" s="250"/>
      <c r="MZ25" s="250"/>
      <c r="NA25" s="250"/>
      <c r="NB25" s="250"/>
      <c r="NC25" s="250"/>
      <c r="ND25" s="250"/>
      <c r="NE25" s="250"/>
      <c r="NF25" s="250"/>
      <c r="NG25" s="250"/>
      <c r="NH25" s="250"/>
      <c r="NI25" s="250"/>
      <c r="NJ25" s="250"/>
      <c r="NK25" s="250"/>
      <c r="NL25" s="250"/>
      <c r="NM25" s="250"/>
      <c r="NN25" s="250"/>
      <c r="NO25" s="250"/>
      <c r="NP25" s="250"/>
      <c r="NQ25" s="250"/>
      <c r="NR25" s="250"/>
      <c r="NS25" s="250"/>
      <c r="NT25" s="250"/>
      <c r="NU25" s="250"/>
      <c r="NV25" s="250"/>
      <c r="NW25" s="250"/>
      <c r="NX25" s="250"/>
      <c r="NY25" s="250"/>
      <c r="NZ25" s="250"/>
      <c r="OA25" s="250"/>
      <c r="OB25" s="250"/>
      <c r="OC25" s="250"/>
      <c r="OD25" s="250"/>
      <c r="OE25" s="250"/>
      <c r="OF25" s="250"/>
      <c r="OG25" s="250"/>
      <c r="OH25" s="250"/>
      <c r="OI25" s="250"/>
      <c r="OJ25" s="250"/>
      <c r="OK25" s="250"/>
      <c r="OL25" s="250"/>
      <c r="OM25" s="250"/>
      <c r="ON25" s="250"/>
      <c r="OO25" s="250"/>
      <c r="OP25" s="250"/>
      <c r="OQ25" s="250"/>
      <c r="OR25" s="250"/>
      <c r="OS25" s="250"/>
      <c r="OT25" s="250"/>
      <c r="OU25" s="250"/>
      <c r="OV25" s="250"/>
      <c r="OW25" s="250"/>
      <c r="OX25" s="250"/>
      <c r="OY25" s="250"/>
      <c r="OZ25" s="250"/>
      <c r="PA25" s="250"/>
      <c r="PB25" s="250"/>
      <c r="PC25" s="250"/>
      <c r="PD25" s="250"/>
      <c r="PE25" s="250"/>
      <c r="PF25" s="250"/>
      <c r="PG25" s="250"/>
      <c r="PH25" s="250"/>
      <c r="PI25" s="250"/>
      <c r="PJ25" s="250"/>
      <c r="PK25" s="250"/>
      <c r="PL25" s="250"/>
      <c r="PM25" s="250"/>
      <c r="PN25" s="250"/>
      <c r="PO25" s="250"/>
      <c r="PP25" s="250"/>
      <c r="PQ25" s="250"/>
      <c r="PR25" s="250"/>
      <c r="PS25" s="250"/>
      <c r="PT25" s="250"/>
      <c r="PU25" s="250"/>
    </row>
    <row r="26" spans="1:437" s="57" customFormat="1" outlineLevel="1" x14ac:dyDescent="0.25">
      <c r="A26" s="75"/>
      <c r="B26" s="15"/>
      <c r="C26" s="76"/>
      <c r="D26" s="65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  <c r="BF26" s="13"/>
      <c r="BG26" s="13"/>
      <c r="BH26" s="13"/>
      <c r="BI26" s="13"/>
      <c r="BJ26" s="13"/>
      <c r="BK26" s="13"/>
      <c r="BL26" s="13"/>
      <c r="BM26" s="13"/>
      <c r="BN26" s="13"/>
      <c r="BO26" s="13"/>
      <c r="BP26" s="13"/>
      <c r="BQ26" s="13"/>
      <c r="BR26" s="13"/>
      <c r="BS26" s="13"/>
      <c r="BT26" s="13"/>
      <c r="BU26" s="13"/>
      <c r="BV26" s="13"/>
      <c r="BW26" s="13"/>
      <c r="BX26" s="13"/>
      <c r="BY26" s="13"/>
      <c r="BZ26" s="13"/>
      <c r="CA26" s="13"/>
      <c r="CB26" s="13"/>
      <c r="CC26" s="13"/>
      <c r="CD26" s="13"/>
      <c r="CE26" s="13"/>
      <c r="CF26" s="13"/>
      <c r="CG26" s="13"/>
      <c r="CH26" s="13"/>
      <c r="CI26" s="13"/>
      <c r="CJ26" s="13"/>
      <c r="CK26" s="13"/>
      <c r="CL26" s="13"/>
      <c r="CM26" s="13"/>
      <c r="CN26" s="13"/>
      <c r="CO26" s="13"/>
      <c r="CP26" s="13"/>
      <c r="CQ26" s="13"/>
      <c r="CR26" s="13"/>
      <c r="CS26" s="13"/>
      <c r="CT26" s="13"/>
      <c r="CU26" s="13"/>
      <c r="CV26" s="13"/>
      <c r="CW26" s="13"/>
      <c r="CX26" s="13"/>
      <c r="CY26" s="13"/>
      <c r="CZ26" s="13"/>
      <c r="DA26" s="13"/>
      <c r="DB26" s="13"/>
      <c r="DC26" s="13"/>
      <c r="DD26" s="13"/>
      <c r="DE26" s="13"/>
      <c r="DF26" s="13"/>
      <c r="DG26" s="13"/>
      <c r="DH26" s="13"/>
      <c r="DI26" s="13"/>
      <c r="DJ26" s="13"/>
      <c r="DK26" s="13"/>
      <c r="DL26" s="13"/>
      <c r="DM26" s="13"/>
      <c r="DN26" s="13"/>
      <c r="DO26" s="13"/>
      <c r="DP26" s="13"/>
      <c r="DQ26" s="13"/>
      <c r="DR26" s="13"/>
      <c r="DS26" s="13"/>
      <c r="DT26" s="13"/>
      <c r="DU26" s="13"/>
      <c r="DV26" s="13"/>
      <c r="DW26" s="13"/>
      <c r="DX26" s="13"/>
      <c r="DY26" s="13"/>
      <c r="DZ26" s="13"/>
      <c r="EA26" s="13"/>
      <c r="EB26" s="13"/>
      <c r="EC26" s="13"/>
      <c r="ED26" s="13"/>
      <c r="EE26" s="13"/>
      <c r="EF26" s="13"/>
      <c r="EG26" s="13"/>
      <c r="EH26" s="13"/>
      <c r="EI26" s="13"/>
      <c r="EJ26" s="13"/>
      <c r="EK26" s="13"/>
      <c r="EL26" s="13"/>
      <c r="EM26" s="13"/>
      <c r="EN26" s="13"/>
      <c r="EO26" s="13"/>
      <c r="EP26" s="13"/>
      <c r="EQ26" s="13"/>
      <c r="ER26" s="13"/>
      <c r="ES26" s="13"/>
      <c r="ET26" s="13"/>
      <c r="EU26" s="13"/>
      <c r="EV26" s="13"/>
      <c r="EW26" s="13"/>
      <c r="EX26" s="13"/>
      <c r="EY26" s="13"/>
      <c r="EZ26" s="13"/>
      <c r="FA26" s="13"/>
      <c r="FB26" s="13"/>
      <c r="FC26" s="13"/>
      <c r="FD26" s="13"/>
      <c r="FE26" s="13"/>
      <c r="FF26" s="13"/>
      <c r="FG26" s="13"/>
      <c r="FH26" s="13"/>
      <c r="FI26" s="13"/>
      <c r="FJ26" s="13"/>
      <c r="FK26" s="13"/>
      <c r="FL26" s="13"/>
      <c r="FM26" s="13"/>
      <c r="FN26" s="13"/>
      <c r="FO26" s="13"/>
      <c r="FP26" s="13"/>
      <c r="FQ26" s="13"/>
      <c r="FR26" s="13"/>
      <c r="FS26" s="13"/>
      <c r="FT26" s="13"/>
      <c r="FU26" s="13"/>
      <c r="FV26" s="13"/>
      <c r="FW26" s="13"/>
      <c r="FX26" s="13"/>
      <c r="FY26" s="13"/>
      <c r="FZ26" s="13"/>
      <c r="GA26" s="13"/>
      <c r="GB26" s="13"/>
      <c r="GC26" s="13"/>
      <c r="GD26" s="13"/>
      <c r="GE26" s="13"/>
      <c r="GF26" s="13"/>
      <c r="GG26" s="13"/>
      <c r="GH26" s="13"/>
      <c r="GI26" s="13"/>
      <c r="GJ26" s="13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</row>
    <row r="27" spans="1:437" s="57" customFormat="1" outlineLevel="1" x14ac:dyDescent="0.25">
      <c r="A27" s="75"/>
      <c r="B27" s="15" t="s">
        <v>98</v>
      </c>
      <c r="C27" s="76"/>
      <c r="D27" s="65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  <c r="BB27" s="13"/>
      <c r="BC27" s="13"/>
      <c r="BD27" s="13"/>
      <c r="BE27" s="13"/>
      <c r="BF27" s="13"/>
      <c r="BG27" s="13"/>
      <c r="BH27" s="13"/>
      <c r="BI27" s="13"/>
      <c r="BJ27" s="13"/>
      <c r="BK27" s="13"/>
      <c r="BL27" s="13"/>
      <c r="BM27" s="13"/>
      <c r="BN27" s="13"/>
      <c r="BO27" s="13"/>
      <c r="BP27" s="13"/>
      <c r="BQ27" s="13"/>
      <c r="BR27" s="13"/>
      <c r="BS27" s="13"/>
      <c r="BT27" s="13"/>
      <c r="BU27" s="13"/>
      <c r="BV27" s="13"/>
      <c r="BW27" s="13"/>
      <c r="BX27" s="13"/>
      <c r="BY27" s="13"/>
      <c r="BZ27" s="13"/>
      <c r="CA27" s="13"/>
      <c r="CB27" s="13"/>
      <c r="CC27" s="13"/>
      <c r="CD27" s="13"/>
      <c r="CE27" s="13"/>
      <c r="CF27" s="13"/>
      <c r="CG27" s="13"/>
      <c r="CH27" s="13"/>
      <c r="CI27" s="13"/>
      <c r="CJ27" s="13"/>
      <c r="CK27" s="13"/>
      <c r="CL27" s="13"/>
      <c r="CM27" s="13"/>
      <c r="CN27" s="13"/>
      <c r="CO27" s="13"/>
      <c r="CP27" s="13"/>
      <c r="CQ27" s="13"/>
      <c r="CR27" s="13"/>
      <c r="CS27" s="13"/>
      <c r="CT27" s="13"/>
      <c r="CU27" s="13"/>
      <c r="CV27" s="13"/>
      <c r="CW27" s="13"/>
      <c r="CX27" s="13"/>
      <c r="CY27" s="13"/>
      <c r="CZ27" s="13"/>
      <c r="DA27" s="13"/>
      <c r="DB27" s="13"/>
      <c r="DC27" s="13"/>
      <c r="DD27" s="13"/>
      <c r="DE27" s="13"/>
      <c r="DF27" s="13"/>
      <c r="DG27" s="13"/>
      <c r="DH27" s="13"/>
      <c r="DI27" s="13"/>
      <c r="DJ27" s="13"/>
      <c r="DK27" s="13"/>
      <c r="DL27" s="13"/>
      <c r="DM27" s="13"/>
      <c r="DN27" s="13"/>
      <c r="DO27" s="13"/>
      <c r="DP27" s="13"/>
      <c r="DQ27" s="13"/>
      <c r="DR27" s="13"/>
      <c r="DS27" s="13"/>
      <c r="DT27" s="13"/>
      <c r="DU27" s="13"/>
      <c r="DV27" s="13"/>
      <c r="DW27" s="13"/>
      <c r="DX27" s="13"/>
      <c r="DY27" s="13"/>
      <c r="DZ27" s="13"/>
      <c r="EA27" s="13"/>
      <c r="EB27" s="13"/>
      <c r="EC27" s="13"/>
      <c r="ED27" s="13"/>
      <c r="EE27" s="13"/>
      <c r="EF27" s="13"/>
      <c r="EG27" s="13"/>
      <c r="EH27" s="13"/>
      <c r="EI27" s="13"/>
      <c r="EJ27" s="13"/>
      <c r="EK27" s="13"/>
      <c r="EL27" s="13"/>
      <c r="EM27" s="13"/>
      <c r="EN27" s="13"/>
      <c r="EO27" s="13"/>
      <c r="EP27" s="13"/>
      <c r="EQ27" s="13"/>
      <c r="ER27" s="13"/>
      <c r="ES27" s="13"/>
      <c r="ET27" s="13"/>
      <c r="EU27" s="13"/>
      <c r="EV27" s="13"/>
      <c r="EW27" s="13"/>
      <c r="EX27" s="13"/>
      <c r="EY27" s="13"/>
      <c r="EZ27" s="13"/>
      <c r="FA27" s="13"/>
      <c r="FB27" s="13"/>
      <c r="FC27" s="13"/>
      <c r="FD27" s="13"/>
      <c r="FE27" s="13"/>
      <c r="FF27" s="13"/>
      <c r="FG27" s="13"/>
      <c r="FH27" s="13"/>
      <c r="FI27" s="13"/>
      <c r="FJ27" s="13"/>
      <c r="FK27" s="13"/>
      <c r="FL27" s="13"/>
      <c r="FM27" s="13"/>
      <c r="FN27" s="13"/>
      <c r="FO27" s="13"/>
      <c r="FP27" s="13"/>
      <c r="FQ27" s="13"/>
      <c r="FR27" s="13"/>
      <c r="FS27" s="13"/>
      <c r="FT27" s="13"/>
      <c r="FU27" s="13"/>
      <c r="FV27" s="13"/>
      <c r="FW27" s="13"/>
      <c r="FX27" s="13"/>
      <c r="FY27" s="13"/>
      <c r="FZ27" s="13"/>
      <c r="GA27" s="13"/>
      <c r="GB27" s="13"/>
      <c r="GC27" s="13"/>
      <c r="GD27" s="13"/>
      <c r="GE27" s="13"/>
      <c r="GF27" s="13"/>
      <c r="GG27" s="13"/>
      <c r="GH27" s="13"/>
      <c r="GI27" s="13"/>
      <c r="GJ27" s="13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</row>
    <row r="28" spans="1:437" s="55" customFormat="1" outlineLevel="1" x14ac:dyDescent="0.25">
      <c r="A28" s="70"/>
      <c r="B28" s="15"/>
      <c r="C28" s="73"/>
      <c r="D28" s="74"/>
      <c r="E28" s="14" t="str">
        <f xml:space="preserve"> InpC!E$19</f>
        <v>Acquisition date</v>
      </c>
      <c r="F28" s="14">
        <f xml:space="preserve"> InpC!F$19</f>
        <v>44286</v>
      </c>
      <c r="G28" s="14" t="str">
        <f xml:space="preserve"> InpC!G$19</f>
        <v>date</v>
      </c>
      <c r="H28" s="50"/>
      <c r="I28" s="79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  <c r="AH28" s="50"/>
      <c r="AI28" s="50"/>
      <c r="AJ28" s="50"/>
      <c r="AK28" s="50"/>
      <c r="AL28" s="50"/>
      <c r="AM28" s="50"/>
      <c r="AN28" s="50"/>
      <c r="AO28" s="50"/>
      <c r="AP28" s="50"/>
      <c r="AQ28" s="50"/>
      <c r="AR28" s="50"/>
      <c r="AS28" s="50"/>
      <c r="AT28" s="50"/>
      <c r="AU28" s="50"/>
      <c r="AV28" s="50"/>
      <c r="AW28" s="50"/>
      <c r="AX28" s="50"/>
      <c r="AY28" s="50"/>
      <c r="AZ28" s="50"/>
      <c r="BA28" s="50"/>
      <c r="BB28" s="50"/>
      <c r="BC28" s="50"/>
      <c r="BD28" s="50"/>
      <c r="BE28" s="50"/>
      <c r="BF28" s="50"/>
      <c r="BG28" s="50"/>
      <c r="BH28" s="50"/>
      <c r="BI28" s="50"/>
      <c r="BJ28" s="50"/>
      <c r="BK28" s="50"/>
      <c r="BL28" s="50"/>
      <c r="BM28" s="50"/>
      <c r="BN28" s="50"/>
      <c r="BO28" s="50"/>
      <c r="BP28" s="50"/>
      <c r="BQ28" s="50"/>
      <c r="BR28" s="50"/>
      <c r="BS28" s="50"/>
      <c r="BT28" s="50"/>
      <c r="BU28" s="50"/>
      <c r="BV28" s="50"/>
      <c r="BW28" s="50"/>
      <c r="BX28" s="50"/>
      <c r="BY28" s="50"/>
      <c r="BZ28" s="50"/>
      <c r="CA28" s="50"/>
      <c r="CB28" s="50"/>
      <c r="CC28" s="50"/>
      <c r="CD28" s="50"/>
      <c r="CE28" s="50"/>
      <c r="CF28" s="50"/>
      <c r="CG28" s="50"/>
      <c r="CH28" s="50"/>
      <c r="CI28" s="50"/>
      <c r="CJ28" s="50"/>
      <c r="CK28" s="50"/>
      <c r="CL28" s="50"/>
      <c r="CM28" s="50"/>
      <c r="CN28" s="50"/>
      <c r="CO28" s="50"/>
      <c r="CP28" s="50"/>
      <c r="CQ28" s="50"/>
      <c r="CR28" s="50"/>
      <c r="CS28" s="50"/>
      <c r="CT28" s="50"/>
      <c r="CU28" s="50"/>
      <c r="CV28" s="50"/>
      <c r="CW28" s="50"/>
      <c r="CX28" s="50"/>
      <c r="CY28" s="50"/>
      <c r="CZ28" s="50"/>
      <c r="DA28" s="50"/>
      <c r="DB28" s="50"/>
      <c r="DC28" s="50"/>
      <c r="DD28" s="50"/>
      <c r="DE28" s="50"/>
      <c r="DF28" s="50"/>
      <c r="DG28" s="50"/>
      <c r="DH28" s="50"/>
      <c r="DI28" s="50"/>
      <c r="DJ28" s="50"/>
      <c r="DK28" s="50"/>
      <c r="DL28" s="50"/>
      <c r="DM28" s="50"/>
      <c r="DN28" s="50"/>
      <c r="DO28" s="50"/>
      <c r="DP28" s="50"/>
      <c r="DQ28" s="50"/>
      <c r="DR28" s="50"/>
      <c r="DS28" s="50"/>
      <c r="DT28" s="50"/>
      <c r="DU28" s="50"/>
      <c r="DV28" s="50"/>
      <c r="DW28" s="50"/>
      <c r="DX28" s="50"/>
      <c r="DY28" s="50"/>
      <c r="DZ28" s="50"/>
      <c r="EA28" s="50"/>
      <c r="EB28" s="50"/>
      <c r="EC28" s="50"/>
      <c r="ED28" s="50"/>
      <c r="EE28" s="50"/>
      <c r="EF28" s="50"/>
      <c r="EG28" s="50"/>
      <c r="EH28" s="50"/>
      <c r="EI28" s="50"/>
      <c r="EJ28" s="50"/>
      <c r="EK28" s="50"/>
      <c r="EL28" s="50"/>
      <c r="EM28" s="50"/>
      <c r="EN28" s="50"/>
      <c r="EO28" s="50"/>
      <c r="EP28" s="50"/>
      <c r="EQ28" s="50"/>
      <c r="ER28" s="50"/>
      <c r="ES28" s="50"/>
      <c r="ET28" s="50"/>
      <c r="EU28" s="50"/>
      <c r="EV28" s="50"/>
      <c r="EW28" s="50"/>
      <c r="EX28" s="50"/>
      <c r="EY28" s="50"/>
      <c r="EZ28" s="50"/>
      <c r="FA28" s="50"/>
      <c r="FB28" s="50"/>
      <c r="FC28" s="50"/>
      <c r="FD28" s="50"/>
      <c r="FE28" s="50"/>
      <c r="FF28" s="50"/>
      <c r="FG28" s="50"/>
      <c r="FH28" s="50"/>
      <c r="FI28" s="50"/>
      <c r="FJ28" s="50"/>
      <c r="FK28" s="50"/>
      <c r="FL28" s="50"/>
      <c r="FM28" s="50"/>
      <c r="FN28" s="50"/>
      <c r="FO28" s="50"/>
      <c r="FP28" s="50"/>
      <c r="FQ28" s="50"/>
      <c r="FR28" s="50"/>
      <c r="FS28" s="50"/>
      <c r="FT28" s="50"/>
      <c r="FU28" s="50"/>
      <c r="FV28" s="50"/>
      <c r="FW28" s="50"/>
      <c r="FX28" s="50"/>
      <c r="FY28" s="50"/>
      <c r="FZ28" s="50"/>
      <c r="GA28" s="50"/>
      <c r="GB28" s="50"/>
      <c r="GC28" s="50"/>
      <c r="GD28" s="50"/>
      <c r="GE28" s="50"/>
      <c r="GF28" s="50"/>
      <c r="GG28" s="50"/>
      <c r="GH28" s="50"/>
      <c r="GI28" s="50"/>
      <c r="GJ28" s="50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</row>
    <row r="29" spans="1:437" s="204" customFormat="1" outlineLevel="1" x14ac:dyDescent="0.25">
      <c r="A29" s="15"/>
      <c r="B29" s="15"/>
      <c r="C29" s="21"/>
      <c r="D29" s="60"/>
      <c r="E29" s="9" t="s">
        <v>147</v>
      </c>
      <c r="F29" s="9">
        <f xml:space="preserve"> MONTH(F28)</f>
        <v>3</v>
      </c>
      <c r="G29" s="9" t="s">
        <v>86</v>
      </c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</row>
    <row r="30" spans="1:437" s="204" customFormat="1" outlineLevel="1" x14ac:dyDescent="0.25">
      <c r="A30" s="15"/>
      <c r="B30" s="15"/>
      <c r="C30" s="21"/>
      <c r="D30" s="60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</row>
    <row r="31" spans="1:437" s="204" customFormat="1" outlineLevel="1" x14ac:dyDescent="0.25">
      <c r="A31" s="15"/>
      <c r="B31" s="15"/>
      <c r="C31" s="21"/>
      <c r="D31" s="60"/>
      <c r="E31" s="100" t="str">
        <f xml:space="preserve"> E$29</f>
        <v>Contract year end month</v>
      </c>
      <c r="F31" s="100">
        <f xml:space="preserve"> F$29</f>
        <v>3</v>
      </c>
      <c r="G31" s="100" t="str">
        <f xml:space="preserve"> G$29</f>
        <v>month</v>
      </c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</row>
    <row r="32" spans="1:437" s="58" customFormat="1" outlineLevel="1" x14ac:dyDescent="0.25">
      <c r="A32" s="75"/>
      <c r="B32" s="15"/>
      <c r="C32" s="76"/>
      <c r="D32" s="65"/>
      <c r="E32" s="11" t="str">
        <f t="shared" ref="E32:BP32" si="26" xml:space="preserve"> E$25</f>
        <v>Model period ending</v>
      </c>
      <c r="F32" s="11">
        <f t="shared" si="26"/>
        <v>0</v>
      </c>
      <c r="G32" s="11" t="str">
        <f t="shared" si="26"/>
        <v>date</v>
      </c>
      <c r="H32" s="11">
        <f t="shared" si="26"/>
        <v>0</v>
      </c>
      <c r="I32" s="183">
        <f t="shared" si="26"/>
        <v>0</v>
      </c>
      <c r="J32" s="11">
        <f t="shared" si="26"/>
        <v>44104</v>
      </c>
      <c r="K32" s="11">
        <f t="shared" si="26"/>
        <v>44196</v>
      </c>
      <c r="L32" s="11">
        <f t="shared" si="26"/>
        <v>44286</v>
      </c>
      <c r="M32" s="11">
        <f t="shared" si="26"/>
        <v>44377</v>
      </c>
      <c r="N32" s="11">
        <f t="shared" si="26"/>
        <v>44469</v>
      </c>
      <c r="O32" s="11">
        <f t="shared" si="26"/>
        <v>44561</v>
      </c>
      <c r="P32" s="11">
        <f t="shared" si="26"/>
        <v>44651</v>
      </c>
      <c r="Q32" s="11">
        <f t="shared" si="26"/>
        <v>44742</v>
      </c>
      <c r="R32" s="11">
        <f t="shared" si="26"/>
        <v>44834</v>
      </c>
      <c r="S32" s="11">
        <f t="shared" si="26"/>
        <v>44926</v>
      </c>
      <c r="T32" s="11">
        <f t="shared" si="26"/>
        <v>45016</v>
      </c>
      <c r="U32" s="11">
        <f t="shared" si="26"/>
        <v>45107</v>
      </c>
      <c r="V32" s="11">
        <f t="shared" si="26"/>
        <v>45199</v>
      </c>
      <c r="W32" s="11">
        <f t="shared" si="26"/>
        <v>45291</v>
      </c>
      <c r="X32" s="11">
        <f t="shared" si="26"/>
        <v>45382</v>
      </c>
      <c r="Y32" s="11">
        <f t="shared" si="26"/>
        <v>45473</v>
      </c>
      <c r="Z32" s="11">
        <f t="shared" si="26"/>
        <v>45565</v>
      </c>
      <c r="AA32" s="11">
        <f t="shared" si="26"/>
        <v>45657</v>
      </c>
      <c r="AB32" s="11">
        <f t="shared" si="26"/>
        <v>45747</v>
      </c>
      <c r="AC32" s="11">
        <f t="shared" si="26"/>
        <v>45838</v>
      </c>
      <c r="AD32" s="11">
        <f t="shared" si="26"/>
        <v>45930</v>
      </c>
      <c r="AE32" s="11">
        <f t="shared" si="26"/>
        <v>46022</v>
      </c>
      <c r="AF32" s="11">
        <f t="shared" si="26"/>
        <v>46112</v>
      </c>
      <c r="AG32" s="11">
        <f t="shared" si="26"/>
        <v>46203</v>
      </c>
      <c r="AH32" s="11">
        <f t="shared" si="26"/>
        <v>46295</v>
      </c>
      <c r="AI32" s="11">
        <f t="shared" si="26"/>
        <v>46387</v>
      </c>
      <c r="AJ32" s="11">
        <f t="shared" si="26"/>
        <v>46477</v>
      </c>
      <c r="AK32" s="11">
        <f t="shared" si="26"/>
        <v>46568</v>
      </c>
      <c r="AL32" s="11">
        <f t="shared" si="26"/>
        <v>46660</v>
      </c>
      <c r="AM32" s="11">
        <f t="shared" si="26"/>
        <v>46752</v>
      </c>
      <c r="AN32" s="11">
        <f t="shared" si="26"/>
        <v>46843</v>
      </c>
      <c r="AO32" s="11">
        <f t="shared" si="26"/>
        <v>46934</v>
      </c>
      <c r="AP32" s="11">
        <f t="shared" si="26"/>
        <v>47026</v>
      </c>
      <c r="AQ32" s="11">
        <f t="shared" si="26"/>
        <v>47118</v>
      </c>
      <c r="AR32" s="11">
        <f t="shared" si="26"/>
        <v>47208</v>
      </c>
      <c r="AS32" s="11">
        <f t="shared" si="26"/>
        <v>47299</v>
      </c>
      <c r="AT32" s="11">
        <f t="shared" si="26"/>
        <v>47391</v>
      </c>
      <c r="AU32" s="11">
        <f t="shared" si="26"/>
        <v>47483</v>
      </c>
      <c r="AV32" s="11">
        <f t="shared" si="26"/>
        <v>47573</v>
      </c>
      <c r="AW32" s="11">
        <f t="shared" si="26"/>
        <v>47664</v>
      </c>
      <c r="AX32" s="11">
        <f t="shared" si="26"/>
        <v>47756</v>
      </c>
      <c r="AY32" s="11">
        <f t="shared" si="26"/>
        <v>47848</v>
      </c>
      <c r="AZ32" s="11">
        <f t="shared" si="26"/>
        <v>47938</v>
      </c>
      <c r="BA32" s="11">
        <f t="shared" si="26"/>
        <v>48029</v>
      </c>
      <c r="BB32" s="11">
        <f t="shared" si="26"/>
        <v>48121</v>
      </c>
      <c r="BC32" s="11">
        <f t="shared" si="26"/>
        <v>48213</v>
      </c>
      <c r="BD32" s="11">
        <f t="shared" si="26"/>
        <v>48304</v>
      </c>
      <c r="BE32" s="11">
        <f t="shared" si="26"/>
        <v>48395</v>
      </c>
      <c r="BF32" s="11">
        <f t="shared" si="26"/>
        <v>48487</v>
      </c>
      <c r="BG32" s="11">
        <f t="shared" si="26"/>
        <v>48579</v>
      </c>
      <c r="BH32" s="11">
        <f t="shared" si="26"/>
        <v>48669</v>
      </c>
      <c r="BI32" s="11">
        <f t="shared" si="26"/>
        <v>48760</v>
      </c>
      <c r="BJ32" s="11">
        <f t="shared" si="26"/>
        <v>48852</v>
      </c>
      <c r="BK32" s="11">
        <f t="shared" si="26"/>
        <v>48944</v>
      </c>
      <c r="BL32" s="11">
        <f t="shared" si="26"/>
        <v>49034</v>
      </c>
      <c r="BM32" s="11">
        <f t="shared" si="26"/>
        <v>49125</v>
      </c>
      <c r="BN32" s="11">
        <f t="shared" si="26"/>
        <v>49217</v>
      </c>
      <c r="BO32" s="11">
        <f t="shared" si="26"/>
        <v>49309</v>
      </c>
      <c r="BP32" s="11">
        <f t="shared" si="26"/>
        <v>49399</v>
      </c>
      <c r="BQ32" s="11">
        <f t="shared" ref="BQ32:EB32" si="27" xml:space="preserve"> BQ$25</f>
        <v>49490</v>
      </c>
      <c r="BR32" s="11">
        <f t="shared" si="27"/>
        <v>49582</v>
      </c>
      <c r="BS32" s="11">
        <f t="shared" si="27"/>
        <v>49674</v>
      </c>
      <c r="BT32" s="11">
        <f t="shared" si="27"/>
        <v>49765</v>
      </c>
      <c r="BU32" s="11">
        <f t="shared" si="27"/>
        <v>49856</v>
      </c>
      <c r="BV32" s="11">
        <f t="shared" si="27"/>
        <v>49948</v>
      </c>
      <c r="BW32" s="11">
        <f t="shared" si="27"/>
        <v>50040</v>
      </c>
      <c r="BX32" s="11">
        <f t="shared" si="27"/>
        <v>50130</v>
      </c>
      <c r="BY32" s="11">
        <f t="shared" si="27"/>
        <v>50221</v>
      </c>
      <c r="BZ32" s="11">
        <f t="shared" si="27"/>
        <v>50313</v>
      </c>
      <c r="CA32" s="11">
        <f t="shared" si="27"/>
        <v>50405</v>
      </c>
      <c r="CB32" s="11">
        <f t="shared" si="27"/>
        <v>50495</v>
      </c>
      <c r="CC32" s="11">
        <f t="shared" si="27"/>
        <v>50586</v>
      </c>
      <c r="CD32" s="11">
        <f t="shared" si="27"/>
        <v>50678</v>
      </c>
      <c r="CE32" s="11">
        <f t="shared" si="27"/>
        <v>50770</v>
      </c>
      <c r="CF32" s="11">
        <f t="shared" si="27"/>
        <v>50860</v>
      </c>
      <c r="CG32" s="11">
        <f t="shared" si="27"/>
        <v>50951</v>
      </c>
      <c r="CH32" s="11">
        <f t="shared" si="27"/>
        <v>51043</v>
      </c>
      <c r="CI32" s="11">
        <f t="shared" si="27"/>
        <v>51135</v>
      </c>
      <c r="CJ32" s="11">
        <f t="shared" si="27"/>
        <v>51226</v>
      </c>
      <c r="CK32" s="11">
        <f t="shared" si="27"/>
        <v>51317</v>
      </c>
      <c r="CL32" s="11">
        <f t="shared" si="27"/>
        <v>51409</v>
      </c>
      <c r="CM32" s="11">
        <f t="shared" si="27"/>
        <v>51501</v>
      </c>
      <c r="CN32" s="11">
        <f t="shared" si="27"/>
        <v>51591</v>
      </c>
      <c r="CO32" s="11">
        <f t="shared" si="27"/>
        <v>51682</v>
      </c>
      <c r="CP32" s="11">
        <f t="shared" si="27"/>
        <v>51774</v>
      </c>
      <c r="CQ32" s="11">
        <f t="shared" si="27"/>
        <v>51866</v>
      </c>
      <c r="CR32" s="11">
        <f t="shared" si="27"/>
        <v>51956</v>
      </c>
      <c r="CS32" s="11">
        <f t="shared" si="27"/>
        <v>52047</v>
      </c>
      <c r="CT32" s="11">
        <f t="shared" si="27"/>
        <v>52139</v>
      </c>
      <c r="CU32" s="11">
        <f t="shared" si="27"/>
        <v>52231</v>
      </c>
      <c r="CV32" s="11">
        <f t="shared" si="27"/>
        <v>52321</v>
      </c>
      <c r="CW32" s="11">
        <f t="shared" si="27"/>
        <v>52412</v>
      </c>
      <c r="CX32" s="11">
        <f t="shared" si="27"/>
        <v>52504</v>
      </c>
      <c r="CY32" s="11">
        <f t="shared" si="27"/>
        <v>52596</v>
      </c>
      <c r="CZ32" s="11">
        <f t="shared" si="27"/>
        <v>52687</v>
      </c>
      <c r="DA32" s="11">
        <f t="shared" si="27"/>
        <v>52778</v>
      </c>
      <c r="DB32" s="11">
        <f t="shared" si="27"/>
        <v>52870</v>
      </c>
      <c r="DC32" s="11">
        <f t="shared" si="27"/>
        <v>52962</v>
      </c>
      <c r="DD32" s="11">
        <f t="shared" si="27"/>
        <v>53052</v>
      </c>
      <c r="DE32" s="11">
        <f t="shared" si="27"/>
        <v>53143</v>
      </c>
      <c r="DF32" s="11">
        <f t="shared" si="27"/>
        <v>53235</v>
      </c>
      <c r="DG32" s="11">
        <f t="shared" si="27"/>
        <v>53327</v>
      </c>
      <c r="DH32" s="11">
        <f t="shared" si="27"/>
        <v>53417</v>
      </c>
      <c r="DI32" s="11">
        <f t="shared" si="27"/>
        <v>53508</v>
      </c>
      <c r="DJ32" s="11">
        <f t="shared" si="27"/>
        <v>53600</v>
      </c>
      <c r="DK32" s="11">
        <f t="shared" si="27"/>
        <v>53692</v>
      </c>
      <c r="DL32" s="11">
        <f t="shared" si="27"/>
        <v>53782</v>
      </c>
      <c r="DM32" s="11">
        <f t="shared" si="27"/>
        <v>53873</v>
      </c>
      <c r="DN32" s="11">
        <f t="shared" si="27"/>
        <v>53965</v>
      </c>
      <c r="DO32" s="11">
        <f t="shared" si="27"/>
        <v>54057</v>
      </c>
      <c r="DP32" s="11">
        <f t="shared" si="27"/>
        <v>54148</v>
      </c>
      <c r="DQ32" s="11">
        <f t="shared" si="27"/>
        <v>54239</v>
      </c>
      <c r="DR32" s="11">
        <f t="shared" si="27"/>
        <v>54331</v>
      </c>
      <c r="DS32" s="11">
        <f t="shared" si="27"/>
        <v>54423</v>
      </c>
      <c r="DT32" s="11">
        <f t="shared" si="27"/>
        <v>54513</v>
      </c>
      <c r="DU32" s="11">
        <f t="shared" si="27"/>
        <v>54604</v>
      </c>
      <c r="DV32" s="11">
        <f t="shared" si="27"/>
        <v>54696</v>
      </c>
      <c r="DW32" s="11">
        <f t="shared" si="27"/>
        <v>54788</v>
      </c>
      <c r="DX32" s="11">
        <f t="shared" si="27"/>
        <v>54878</v>
      </c>
      <c r="DY32" s="11">
        <f t="shared" si="27"/>
        <v>54969</v>
      </c>
      <c r="DZ32" s="11">
        <f t="shared" si="27"/>
        <v>55061</v>
      </c>
      <c r="EA32" s="11">
        <f t="shared" si="27"/>
        <v>55153</v>
      </c>
      <c r="EB32" s="11">
        <f t="shared" si="27"/>
        <v>55243</v>
      </c>
      <c r="EC32" s="11">
        <f t="shared" ref="EC32:FH32" si="28" xml:space="preserve"> EC$25</f>
        <v>55334</v>
      </c>
      <c r="ED32" s="11">
        <f t="shared" si="28"/>
        <v>55426</v>
      </c>
      <c r="EE32" s="11">
        <f t="shared" si="28"/>
        <v>55518</v>
      </c>
      <c r="EF32" s="11">
        <f t="shared" si="28"/>
        <v>55609</v>
      </c>
      <c r="EG32" s="11">
        <f t="shared" si="28"/>
        <v>55700</v>
      </c>
      <c r="EH32" s="11">
        <f t="shared" si="28"/>
        <v>55792</v>
      </c>
      <c r="EI32" s="11">
        <f t="shared" si="28"/>
        <v>55884</v>
      </c>
      <c r="EJ32" s="11">
        <f t="shared" si="28"/>
        <v>55974</v>
      </c>
      <c r="EK32" s="11">
        <f t="shared" si="28"/>
        <v>56065</v>
      </c>
      <c r="EL32" s="11">
        <f t="shared" si="28"/>
        <v>56157</v>
      </c>
      <c r="EM32" s="11">
        <f t="shared" si="28"/>
        <v>56249</v>
      </c>
      <c r="EN32" s="11">
        <f t="shared" si="28"/>
        <v>56339</v>
      </c>
      <c r="EO32" s="11">
        <f t="shared" si="28"/>
        <v>56430</v>
      </c>
      <c r="EP32" s="11">
        <f t="shared" si="28"/>
        <v>56522</v>
      </c>
      <c r="EQ32" s="11">
        <f t="shared" si="28"/>
        <v>56614</v>
      </c>
      <c r="ER32" s="11">
        <f t="shared" si="28"/>
        <v>56704</v>
      </c>
      <c r="ES32" s="11">
        <f t="shared" si="28"/>
        <v>56795</v>
      </c>
      <c r="ET32" s="11">
        <f t="shared" si="28"/>
        <v>56887</v>
      </c>
      <c r="EU32" s="11">
        <f t="shared" si="28"/>
        <v>56979</v>
      </c>
      <c r="EV32" s="11">
        <f t="shared" si="28"/>
        <v>57070</v>
      </c>
      <c r="EW32" s="11">
        <f t="shared" si="28"/>
        <v>57161</v>
      </c>
      <c r="EX32" s="11">
        <f t="shared" si="28"/>
        <v>57253</v>
      </c>
      <c r="EY32" s="11">
        <f t="shared" si="28"/>
        <v>57345</v>
      </c>
      <c r="EZ32" s="11">
        <f t="shared" si="28"/>
        <v>57435</v>
      </c>
      <c r="FA32" s="11">
        <f t="shared" si="28"/>
        <v>57526</v>
      </c>
      <c r="FB32" s="11">
        <f t="shared" si="28"/>
        <v>57618</v>
      </c>
      <c r="FC32" s="11">
        <f t="shared" si="28"/>
        <v>57710</v>
      </c>
      <c r="FD32" s="11">
        <f t="shared" si="28"/>
        <v>57800</v>
      </c>
      <c r="FE32" s="11">
        <f t="shared" si="28"/>
        <v>57891</v>
      </c>
      <c r="FF32" s="11">
        <f t="shared" si="28"/>
        <v>57983</v>
      </c>
      <c r="FG32" s="11">
        <f t="shared" si="28"/>
        <v>58075</v>
      </c>
      <c r="FH32" s="11">
        <f t="shared" si="28"/>
        <v>58165</v>
      </c>
      <c r="FI32" s="11">
        <f t="shared" ref="FI32:GJ32" si="29" xml:space="preserve"> FI$25</f>
        <v>58256</v>
      </c>
      <c r="FJ32" s="11">
        <f t="shared" si="29"/>
        <v>58348</v>
      </c>
      <c r="FK32" s="11">
        <f t="shared" si="29"/>
        <v>58440</v>
      </c>
      <c r="FL32" s="11">
        <f t="shared" si="29"/>
        <v>58531</v>
      </c>
      <c r="FM32" s="11">
        <f t="shared" si="29"/>
        <v>58622</v>
      </c>
      <c r="FN32" s="11">
        <f t="shared" si="29"/>
        <v>58714</v>
      </c>
      <c r="FO32" s="11">
        <f t="shared" si="29"/>
        <v>58806</v>
      </c>
      <c r="FP32" s="11">
        <f t="shared" si="29"/>
        <v>58896</v>
      </c>
      <c r="FQ32" s="11">
        <f t="shared" si="29"/>
        <v>58987</v>
      </c>
      <c r="FR32" s="11">
        <f t="shared" si="29"/>
        <v>59079</v>
      </c>
      <c r="FS32" s="11">
        <f t="shared" si="29"/>
        <v>59171</v>
      </c>
      <c r="FT32" s="11">
        <f t="shared" si="29"/>
        <v>59261</v>
      </c>
      <c r="FU32" s="11">
        <f t="shared" si="29"/>
        <v>59352</v>
      </c>
      <c r="FV32" s="11">
        <f t="shared" si="29"/>
        <v>59444</v>
      </c>
      <c r="FW32" s="11">
        <f t="shared" si="29"/>
        <v>59536</v>
      </c>
      <c r="FX32" s="11">
        <f t="shared" si="29"/>
        <v>59626</v>
      </c>
      <c r="FY32" s="11">
        <f t="shared" si="29"/>
        <v>59717</v>
      </c>
      <c r="FZ32" s="11">
        <f t="shared" si="29"/>
        <v>59809</v>
      </c>
      <c r="GA32" s="11">
        <f t="shared" si="29"/>
        <v>59901</v>
      </c>
      <c r="GB32" s="11">
        <f t="shared" si="29"/>
        <v>59992</v>
      </c>
      <c r="GC32" s="11">
        <f t="shared" si="29"/>
        <v>60083</v>
      </c>
      <c r="GD32" s="11">
        <f t="shared" si="29"/>
        <v>60175</v>
      </c>
      <c r="GE32" s="11">
        <f t="shared" si="29"/>
        <v>60267</v>
      </c>
      <c r="GF32" s="11">
        <f t="shared" si="29"/>
        <v>60357</v>
      </c>
      <c r="GG32" s="11">
        <f t="shared" si="29"/>
        <v>60448</v>
      </c>
      <c r="GH32" s="11">
        <f t="shared" si="29"/>
        <v>60540</v>
      </c>
      <c r="GI32" s="11">
        <f t="shared" si="29"/>
        <v>60632</v>
      </c>
      <c r="GJ32" s="11">
        <f t="shared" si="29"/>
        <v>60722</v>
      </c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</row>
    <row r="33" spans="1:437" s="204" customFormat="1" outlineLevel="1" x14ac:dyDescent="0.25">
      <c r="A33" s="15"/>
      <c r="B33" s="15"/>
      <c r="C33" s="21"/>
      <c r="D33" s="60"/>
      <c r="E33" s="9" t="s">
        <v>110</v>
      </c>
      <c r="F33" s="9"/>
      <c r="G33" s="9"/>
      <c r="H33" s="9"/>
      <c r="I33" s="9"/>
      <c r="J33" s="9">
        <f t="shared" ref="J33:AO33" si="30" xml:space="preserve"> IF( MONTH(J32) = $F31, 1, 0)</f>
        <v>0</v>
      </c>
      <c r="K33" s="9">
        <f t="shared" si="30"/>
        <v>0</v>
      </c>
      <c r="L33" s="9">
        <f t="shared" si="30"/>
        <v>1</v>
      </c>
      <c r="M33" s="9">
        <f t="shared" si="30"/>
        <v>0</v>
      </c>
      <c r="N33" s="9">
        <f t="shared" si="30"/>
        <v>0</v>
      </c>
      <c r="O33" s="9">
        <f t="shared" si="30"/>
        <v>0</v>
      </c>
      <c r="P33" s="9">
        <f t="shared" si="30"/>
        <v>1</v>
      </c>
      <c r="Q33" s="9">
        <f t="shared" si="30"/>
        <v>0</v>
      </c>
      <c r="R33" s="9">
        <f t="shared" si="30"/>
        <v>0</v>
      </c>
      <c r="S33" s="9">
        <f t="shared" si="30"/>
        <v>0</v>
      </c>
      <c r="T33" s="9">
        <f t="shared" si="30"/>
        <v>1</v>
      </c>
      <c r="U33" s="9">
        <f t="shared" si="30"/>
        <v>0</v>
      </c>
      <c r="V33" s="9">
        <f t="shared" si="30"/>
        <v>0</v>
      </c>
      <c r="W33" s="9">
        <f t="shared" si="30"/>
        <v>0</v>
      </c>
      <c r="X33" s="9">
        <f t="shared" si="30"/>
        <v>1</v>
      </c>
      <c r="Y33" s="9">
        <f t="shared" si="30"/>
        <v>0</v>
      </c>
      <c r="Z33" s="9">
        <f t="shared" si="30"/>
        <v>0</v>
      </c>
      <c r="AA33" s="9">
        <f t="shared" si="30"/>
        <v>0</v>
      </c>
      <c r="AB33" s="9">
        <f t="shared" si="30"/>
        <v>1</v>
      </c>
      <c r="AC33" s="9">
        <f t="shared" si="30"/>
        <v>0</v>
      </c>
      <c r="AD33" s="9">
        <f t="shared" si="30"/>
        <v>0</v>
      </c>
      <c r="AE33" s="9">
        <f t="shared" si="30"/>
        <v>0</v>
      </c>
      <c r="AF33" s="9">
        <f t="shared" si="30"/>
        <v>1</v>
      </c>
      <c r="AG33" s="9">
        <f t="shared" si="30"/>
        <v>0</v>
      </c>
      <c r="AH33" s="9">
        <f t="shared" si="30"/>
        <v>0</v>
      </c>
      <c r="AI33" s="9">
        <f t="shared" si="30"/>
        <v>0</v>
      </c>
      <c r="AJ33" s="9">
        <f t="shared" si="30"/>
        <v>1</v>
      </c>
      <c r="AK33" s="9">
        <f t="shared" si="30"/>
        <v>0</v>
      </c>
      <c r="AL33" s="9">
        <f t="shared" si="30"/>
        <v>0</v>
      </c>
      <c r="AM33" s="9">
        <f t="shared" si="30"/>
        <v>0</v>
      </c>
      <c r="AN33" s="9">
        <f t="shared" si="30"/>
        <v>1</v>
      </c>
      <c r="AO33" s="9">
        <f t="shared" si="30"/>
        <v>0</v>
      </c>
      <c r="AP33" s="9">
        <f t="shared" ref="AP33:BU33" si="31" xml:space="preserve"> IF( MONTH(AP32) = $F31, 1, 0)</f>
        <v>0</v>
      </c>
      <c r="AQ33" s="9">
        <f t="shared" si="31"/>
        <v>0</v>
      </c>
      <c r="AR33" s="9">
        <f t="shared" si="31"/>
        <v>1</v>
      </c>
      <c r="AS33" s="9">
        <f t="shared" si="31"/>
        <v>0</v>
      </c>
      <c r="AT33" s="9">
        <f t="shared" si="31"/>
        <v>0</v>
      </c>
      <c r="AU33" s="9">
        <f t="shared" si="31"/>
        <v>0</v>
      </c>
      <c r="AV33" s="9">
        <f t="shared" si="31"/>
        <v>1</v>
      </c>
      <c r="AW33" s="9">
        <f t="shared" si="31"/>
        <v>0</v>
      </c>
      <c r="AX33" s="9">
        <f t="shared" si="31"/>
        <v>0</v>
      </c>
      <c r="AY33" s="9">
        <f t="shared" si="31"/>
        <v>0</v>
      </c>
      <c r="AZ33" s="9">
        <f t="shared" si="31"/>
        <v>1</v>
      </c>
      <c r="BA33" s="9">
        <f t="shared" si="31"/>
        <v>0</v>
      </c>
      <c r="BB33" s="9">
        <f t="shared" si="31"/>
        <v>0</v>
      </c>
      <c r="BC33" s="9">
        <f t="shared" si="31"/>
        <v>0</v>
      </c>
      <c r="BD33" s="9">
        <f t="shared" si="31"/>
        <v>1</v>
      </c>
      <c r="BE33" s="9">
        <f t="shared" si="31"/>
        <v>0</v>
      </c>
      <c r="BF33" s="9">
        <f t="shared" si="31"/>
        <v>0</v>
      </c>
      <c r="BG33" s="9">
        <f t="shared" si="31"/>
        <v>0</v>
      </c>
      <c r="BH33" s="9">
        <f t="shared" si="31"/>
        <v>1</v>
      </c>
      <c r="BI33" s="9">
        <f t="shared" si="31"/>
        <v>0</v>
      </c>
      <c r="BJ33" s="9">
        <f t="shared" si="31"/>
        <v>0</v>
      </c>
      <c r="BK33" s="9">
        <f t="shared" si="31"/>
        <v>0</v>
      </c>
      <c r="BL33" s="9">
        <f t="shared" si="31"/>
        <v>1</v>
      </c>
      <c r="BM33" s="9">
        <f t="shared" si="31"/>
        <v>0</v>
      </c>
      <c r="BN33" s="9">
        <f t="shared" si="31"/>
        <v>0</v>
      </c>
      <c r="BO33" s="9">
        <f t="shared" si="31"/>
        <v>0</v>
      </c>
      <c r="BP33" s="9">
        <f t="shared" si="31"/>
        <v>1</v>
      </c>
      <c r="BQ33" s="9">
        <f t="shared" si="31"/>
        <v>0</v>
      </c>
      <c r="BR33" s="9">
        <f t="shared" si="31"/>
        <v>0</v>
      </c>
      <c r="BS33" s="9">
        <f t="shared" si="31"/>
        <v>0</v>
      </c>
      <c r="BT33" s="9">
        <f t="shared" si="31"/>
        <v>1</v>
      </c>
      <c r="BU33" s="9">
        <f t="shared" si="31"/>
        <v>0</v>
      </c>
      <c r="BV33" s="9">
        <f t="shared" ref="BV33:DA33" si="32" xml:space="preserve"> IF( MONTH(BV32) = $F31, 1, 0)</f>
        <v>0</v>
      </c>
      <c r="BW33" s="9">
        <f t="shared" si="32"/>
        <v>0</v>
      </c>
      <c r="BX33" s="9">
        <f t="shared" si="32"/>
        <v>1</v>
      </c>
      <c r="BY33" s="9">
        <f t="shared" si="32"/>
        <v>0</v>
      </c>
      <c r="BZ33" s="9">
        <f t="shared" si="32"/>
        <v>0</v>
      </c>
      <c r="CA33" s="9">
        <f t="shared" si="32"/>
        <v>0</v>
      </c>
      <c r="CB33" s="9">
        <f t="shared" si="32"/>
        <v>1</v>
      </c>
      <c r="CC33" s="9">
        <f t="shared" si="32"/>
        <v>0</v>
      </c>
      <c r="CD33" s="9">
        <f t="shared" si="32"/>
        <v>0</v>
      </c>
      <c r="CE33" s="9">
        <f t="shared" si="32"/>
        <v>0</v>
      </c>
      <c r="CF33" s="9">
        <f t="shared" si="32"/>
        <v>1</v>
      </c>
      <c r="CG33" s="9">
        <f t="shared" si="32"/>
        <v>0</v>
      </c>
      <c r="CH33" s="9">
        <f t="shared" si="32"/>
        <v>0</v>
      </c>
      <c r="CI33" s="9">
        <f t="shared" si="32"/>
        <v>0</v>
      </c>
      <c r="CJ33" s="9">
        <f t="shared" si="32"/>
        <v>1</v>
      </c>
      <c r="CK33" s="9">
        <f t="shared" si="32"/>
        <v>0</v>
      </c>
      <c r="CL33" s="9">
        <f t="shared" si="32"/>
        <v>0</v>
      </c>
      <c r="CM33" s="9">
        <f t="shared" si="32"/>
        <v>0</v>
      </c>
      <c r="CN33" s="9">
        <f t="shared" si="32"/>
        <v>1</v>
      </c>
      <c r="CO33" s="9">
        <f t="shared" si="32"/>
        <v>0</v>
      </c>
      <c r="CP33" s="9">
        <f t="shared" si="32"/>
        <v>0</v>
      </c>
      <c r="CQ33" s="9">
        <f t="shared" si="32"/>
        <v>0</v>
      </c>
      <c r="CR33" s="9">
        <f t="shared" si="32"/>
        <v>1</v>
      </c>
      <c r="CS33" s="9">
        <f t="shared" si="32"/>
        <v>0</v>
      </c>
      <c r="CT33" s="9">
        <f t="shared" si="32"/>
        <v>0</v>
      </c>
      <c r="CU33" s="9">
        <f t="shared" si="32"/>
        <v>0</v>
      </c>
      <c r="CV33" s="9">
        <f t="shared" si="32"/>
        <v>1</v>
      </c>
      <c r="CW33" s="9">
        <f t="shared" si="32"/>
        <v>0</v>
      </c>
      <c r="CX33" s="9">
        <f t="shared" si="32"/>
        <v>0</v>
      </c>
      <c r="CY33" s="9">
        <f t="shared" si="32"/>
        <v>0</v>
      </c>
      <c r="CZ33" s="9">
        <f t="shared" si="32"/>
        <v>1</v>
      </c>
      <c r="DA33" s="9">
        <f t="shared" si="32"/>
        <v>0</v>
      </c>
      <c r="DB33" s="9">
        <f t="shared" ref="DB33:EG33" si="33" xml:space="preserve"> IF( MONTH(DB32) = $F31, 1, 0)</f>
        <v>0</v>
      </c>
      <c r="DC33" s="9">
        <f t="shared" si="33"/>
        <v>0</v>
      </c>
      <c r="DD33" s="9">
        <f t="shared" si="33"/>
        <v>1</v>
      </c>
      <c r="DE33" s="9">
        <f t="shared" si="33"/>
        <v>0</v>
      </c>
      <c r="DF33" s="9">
        <f t="shared" si="33"/>
        <v>0</v>
      </c>
      <c r="DG33" s="9">
        <f t="shared" si="33"/>
        <v>0</v>
      </c>
      <c r="DH33" s="9">
        <f t="shared" si="33"/>
        <v>1</v>
      </c>
      <c r="DI33" s="9">
        <f t="shared" si="33"/>
        <v>0</v>
      </c>
      <c r="DJ33" s="9">
        <f t="shared" si="33"/>
        <v>0</v>
      </c>
      <c r="DK33" s="9">
        <f t="shared" si="33"/>
        <v>0</v>
      </c>
      <c r="DL33" s="9">
        <f t="shared" si="33"/>
        <v>1</v>
      </c>
      <c r="DM33" s="9">
        <f t="shared" si="33"/>
        <v>0</v>
      </c>
      <c r="DN33" s="9">
        <f t="shared" si="33"/>
        <v>0</v>
      </c>
      <c r="DO33" s="9">
        <f t="shared" si="33"/>
        <v>0</v>
      </c>
      <c r="DP33" s="9">
        <f t="shared" si="33"/>
        <v>1</v>
      </c>
      <c r="DQ33" s="9">
        <f t="shared" si="33"/>
        <v>0</v>
      </c>
      <c r="DR33" s="9">
        <f t="shared" si="33"/>
        <v>0</v>
      </c>
      <c r="DS33" s="9">
        <f t="shared" si="33"/>
        <v>0</v>
      </c>
      <c r="DT33" s="9">
        <f t="shared" si="33"/>
        <v>1</v>
      </c>
      <c r="DU33" s="9">
        <f t="shared" si="33"/>
        <v>0</v>
      </c>
      <c r="DV33" s="9">
        <f t="shared" si="33"/>
        <v>0</v>
      </c>
      <c r="DW33" s="9">
        <f t="shared" si="33"/>
        <v>0</v>
      </c>
      <c r="DX33" s="9">
        <f t="shared" si="33"/>
        <v>1</v>
      </c>
      <c r="DY33" s="9">
        <f t="shared" si="33"/>
        <v>0</v>
      </c>
      <c r="DZ33" s="9">
        <f t="shared" si="33"/>
        <v>0</v>
      </c>
      <c r="EA33" s="9">
        <f t="shared" si="33"/>
        <v>0</v>
      </c>
      <c r="EB33" s="9">
        <f t="shared" si="33"/>
        <v>1</v>
      </c>
      <c r="EC33" s="9">
        <f t="shared" si="33"/>
        <v>0</v>
      </c>
      <c r="ED33" s="9">
        <f t="shared" si="33"/>
        <v>0</v>
      </c>
      <c r="EE33" s="9">
        <f t="shared" si="33"/>
        <v>0</v>
      </c>
      <c r="EF33" s="9">
        <f t="shared" si="33"/>
        <v>1</v>
      </c>
      <c r="EG33" s="9">
        <f t="shared" si="33"/>
        <v>0</v>
      </c>
      <c r="EH33" s="9">
        <f t="shared" ref="EH33:FM33" si="34" xml:space="preserve"> IF( MONTH(EH32) = $F31, 1, 0)</f>
        <v>0</v>
      </c>
      <c r="EI33" s="9">
        <f t="shared" si="34"/>
        <v>0</v>
      </c>
      <c r="EJ33" s="9">
        <f t="shared" si="34"/>
        <v>1</v>
      </c>
      <c r="EK33" s="9">
        <f t="shared" si="34"/>
        <v>0</v>
      </c>
      <c r="EL33" s="9">
        <f t="shared" si="34"/>
        <v>0</v>
      </c>
      <c r="EM33" s="9">
        <f t="shared" si="34"/>
        <v>0</v>
      </c>
      <c r="EN33" s="9">
        <f t="shared" si="34"/>
        <v>1</v>
      </c>
      <c r="EO33" s="9">
        <f t="shared" si="34"/>
        <v>0</v>
      </c>
      <c r="EP33" s="9">
        <f t="shared" si="34"/>
        <v>0</v>
      </c>
      <c r="EQ33" s="9">
        <f t="shared" si="34"/>
        <v>0</v>
      </c>
      <c r="ER33" s="9">
        <f t="shared" si="34"/>
        <v>1</v>
      </c>
      <c r="ES33" s="9">
        <f t="shared" si="34"/>
        <v>0</v>
      </c>
      <c r="ET33" s="9">
        <f t="shared" si="34"/>
        <v>0</v>
      </c>
      <c r="EU33" s="9">
        <f t="shared" si="34"/>
        <v>0</v>
      </c>
      <c r="EV33" s="9">
        <f t="shared" si="34"/>
        <v>1</v>
      </c>
      <c r="EW33" s="9">
        <f t="shared" si="34"/>
        <v>0</v>
      </c>
      <c r="EX33" s="9">
        <f t="shared" si="34"/>
        <v>0</v>
      </c>
      <c r="EY33" s="9">
        <f t="shared" si="34"/>
        <v>0</v>
      </c>
      <c r="EZ33" s="9">
        <f t="shared" si="34"/>
        <v>1</v>
      </c>
      <c r="FA33" s="9">
        <f t="shared" si="34"/>
        <v>0</v>
      </c>
      <c r="FB33" s="9">
        <f t="shared" si="34"/>
        <v>0</v>
      </c>
      <c r="FC33" s="9">
        <f t="shared" si="34"/>
        <v>0</v>
      </c>
      <c r="FD33" s="9">
        <f t="shared" si="34"/>
        <v>1</v>
      </c>
      <c r="FE33" s="9">
        <f t="shared" si="34"/>
        <v>0</v>
      </c>
      <c r="FF33" s="9">
        <f t="shared" si="34"/>
        <v>0</v>
      </c>
      <c r="FG33" s="9">
        <f t="shared" si="34"/>
        <v>0</v>
      </c>
      <c r="FH33" s="9">
        <f t="shared" si="34"/>
        <v>1</v>
      </c>
      <c r="FI33" s="9">
        <f t="shared" si="34"/>
        <v>0</v>
      </c>
      <c r="FJ33" s="9">
        <f t="shared" si="34"/>
        <v>0</v>
      </c>
      <c r="FK33" s="9">
        <f t="shared" si="34"/>
        <v>0</v>
      </c>
      <c r="FL33" s="9">
        <f t="shared" si="34"/>
        <v>1</v>
      </c>
      <c r="FM33" s="9">
        <f t="shared" si="34"/>
        <v>0</v>
      </c>
      <c r="FN33" s="9">
        <f t="shared" ref="FN33:GG33" si="35" xml:space="preserve"> IF( MONTH(FN32) = $F31, 1, 0)</f>
        <v>0</v>
      </c>
      <c r="FO33" s="9">
        <f t="shared" si="35"/>
        <v>0</v>
      </c>
      <c r="FP33" s="9">
        <f t="shared" si="35"/>
        <v>1</v>
      </c>
      <c r="FQ33" s="9">
        <f t="shared" si="35"/>
        <v>0</v>
      </c>
      <c r="FR33" s="9">
        <f t="shared" si="35"/>
        <v>0</v>
      </c>
      <c r="FS33" s="9">
        <f t="shared" si="35"/>
        <v>0</v>
      </c>
      <c r="FT33" s="9">
        <f t="shared" si="35"/>
        <v>1</v>
      </c>
      <c r="FU33" s="9">
        <f t="shared" si="35"/>
        <v>0</v>
      </c>
      <c r="FV33" s="9">
        <f t="shared" si="35"/>
        <v>0</v>
      </c>
      <c r="FW33" s="9">
        <f t="shared" si="35"/>
        <v>0</v>
      </c>
      <c r="FX33" s="9">
        <f t="shared" si="35"/>
        <v>1</v>
      </c>
      <c r="FY33" s="9">
        <f t="shared" si="35"/>
        <v>0</v>
      </c>
      <c r="FZ33" s="9">
        <f t="shared" si="35"/>
        <v>0</v>
      </c>
      <c r="GA33" s="9">
        <f t="shared" si="35"/>
        <v>0</v>
      </c>
      <c r="GB33" s="9">
        <f t="shared" si="35"/>
        <v>1</v>
      </c>
      <c r="GC33" s="9">
        <f t="shared" si="35"/>
        <v>0</v>
      </c>
      <c r="GD33" s="9">
        <f t="shared" si="35"/>
        <v>0</v>
      </c>
      <c r="GE33" s="9">
        <f t="shared" si="35"/>
        <v>0</v>
      </c>
      <c r="GF33" s="9">
        <f t="shared" si="35"/>
        <v>1</v>
      </c>
      <c r="GG33" s="9">
        <f t="shared" si="35"/>
        <v>0</v>
      </c>
      <c r="GH33" s="9">
        <f t="shared" ref="GH33:GJ33" si="36" xml:space="preserve"> IF( MONTH(GH32) = $F31, 1, 0)</f>
        <v>0</v>
      </c>
      <c r="GI33" s="9">
        <f t="shared" si="36"/>
        <v>0</v>
      </c>
      <c r="GJ33" s="9">
        <f t="shared" si="36"/>
        <v>1</v>
      </c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</row>
    <row r="34" spans="1:437" s="204" customFormat="1" outlineLevel="1" x14ac:dyDescent="0.25">
      <c r="A34" s="15"/>
      <c r="B34" s="15"/>
      <c r="C34" s="21"/>
      <c r="D34" s="60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</row>
    <row r="35" spans="1:437" s="107" customFormat="1" outlineLevel="1" x14ac:dyDescent="0.25">
      <c r="A35" s="77"/>
      <c r="B35" s="77"/>
      <c r="C35" s="78"/>
      <c r="D35" s="102"/>
      <c r="E35" s="274" t="str">
        <f xml:space="preserve"> InpC!E$14</f>
        <v>Annual year end date of first operating period</v>
      </c>
      <c r="F35" s="274">
        <f xml:space="preserve"> InpC!F$14</f>
        <v>43921</v>
      </c>
      <c r="G35" s="274" t="str">
        <f xml:space="preserve"> InpC!G$14</f>
        <v>date</v>
      </c>
      <c r="H35" s="102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6"/>
      <c r="AB35" s="26"/>
      <c r="AC35" s="26"/>
      <c r="AD35" s="26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6"/>
      <c r="AT35" s="26"/>
      <c r="AU35" s="26"/>
      <c r="AV35" s="26"/>
      <c r="AW35" s="26"/>
      <c r="AX35" s="26"/>
      <c r="AY35" s="26"/>
      <c r="AZ35" s="26"/>
      <c r="BA35" s="26"/>
      <c r="BB35" s="26"/>
      <c r="BC35" s="26"/>
      <c r="BD35" s="26"/>
      <c r="BE35" s="26"/>
      <c r="BF35" s="26"/>
      <c r="BG35" s="26"/>
      <c r="BH35" s="26"/>
      <c r="BI35" s="26"/>
      <c r="BJ35" s="26"/>
      <c r="BK35" s="26"/>
      <c r="BL35" s="26"/>
      <c r="BM35" s="26"/>
      <c r="BN35" s="26"/>
      <c r="BO35" s="26"/>
      <c r="BP35" s="26"/>
      <c r="BQ35" s="26"/>
      <c r="BR35" s="26"/>
      <c r="BS35" s="26"/>
      <c r="BT35" s="26"/>
      <c r="BU35" s="26"/>
      <c r="BV35" s="26"/>
      <c r="BW35" s="26"/>
      <c r="BX35" s="26"/>
      <c r="BY35" s="26"/>
      <c r="BZ35" s="26"/>
      <c r="CA35" s="26"/>
      <c r="CB35" s="26"/>
      <c r="CC35" s="26"/>
      <c r="CD35" s="26"/>
      <c r="CE35" s="26"/>
      <c r="CF35" s="26"/>
      <c r="CG35" s="26"/>
      <c r="CH35" s="26"/>
      <c r="CI35" s="26"/>
      <c r="CJ35" s="26"/>
      <c r="CK35" s="26"/>
      <c r="CL35" s="26"/>
      <c r="CM35" s="26"/>
      <c r="CN35" s="26"/>
      <c r="CO35" s="26"/>
      <c r="CP35" s="26"/>
      <c r="CQ35" s="26"/>
      <c r="CR35" s="26"/>
      <c r="CS35" s="26"/>
      <c r="CT35" s="26"/>
      <c r="CU35" s="26"/>
      <c r="CV35" s="26"/>
      <c r="CW35" s="26"/>
      <c r="CX35" s="26"/>
      <c r="CY35" s="26"/>
      <c r="CZ35" s="26"/>
      <c r="DA35" s="26"/>
      <c r="DB35" s="26"/>
      <c r="DC35" s="26"/>
      <c r="DD35" s="26"/>
      <c r="DE35" s="26"/>
      <c r="DF35" s="26"/>
      <c r="DG35" s="26"/>
      <c r="DH35" s="26"/>
      <c r="DI35" s="26"/>
      <c r="DJ35" s="26"/>
      <c r="DK35" s="26"/>
      <c r="DL35" s="26"/>
      <c r="DM35" s="26"/>
      <c r="DN35" s="26"/>
      <c r="DO35" s="26"/>
      <c r="DP35" s="26"/>
      <c r="DQ35" s="26"/>
      <c r="DR35" s="26"/>
      <c r="DS35" s="26"/>
      <c r="DT35" s="26"/>
      <c r="DU35" s="26"/>
      <c r="DV35" s="26"/>
      <c r="DW35" s="26"/>
      <c r="DX35" s="26"/>
      <c r="DY35" s="26"/>
      <c r="DZ35" s="26"/>
      <c r="EA35" s="26"/>
      <c r="EB35" s="26"/>
      <c r="EC35" s="26"/>
      <c r="ED35" s="26"/>
      <c r="EE35" s="26"/>
      <c r="EF35" s="26"/>
      <c r="EG35" s="26"/>
      <c r="EH35" s="26"/>
      <c r="EI35" s="26"/>
      <c r="EJ35" s="26"/>
      <c r="EK35" s="26"/>
      <c r="EL35" s="26"/>
      <c r="EM35" s="26"/>
      <c r="EN35" s="26"/>
      <c r="EO35" s="26"/>
      <c r="EP35" s="26"/>
      <c r="EQ35" s="26"/>
      <c r="ER35" s="26"/>
      <c r="ES35" s="26"/>
      <c r="ET35" s="26"/>
      <c r="EU35" s="26"/>
      <c r="EV35" s="26"/>
      <c r="EW35" s="26"/>
      <c r="EX35" s="26"/>
      <c r="EY35" s="26"/>
      <c r="EZ35" s="26"/>
      <c r="FA35" s="26"/>
      <c r="FB35" s="26"/>
      <c r="FC35" s="26"/>
      <c r="FD35" s="26"/>
      <c r="FE35" s="26"/>
      <c r="FF35" s="26"/>
      <c r="FG35" s="26"/>
      <c r="FH35" s="26"/>
      <c r="FI35" s="26"/>
      <c r="FJ35" s="26"/>
      <c r="FK35" s="26"/>
      <c r="FL35" s="26"/>
      <c r="FM35" s="26"/>
      <c r="FN35" s="26"/>
      <c r="FO35" s="26"/>
      <c r="FP35" s="26"/>
      <c r="FQ35" s="26"/>
      <c r="FR35" s="26"/>
      <c r="FS35" s="26"/>
      <c r="FT35" s="26"/>
      <c r="FU35" s="26"/>
      <c r="FV35" s="26"/>
      <c r="FW35" s="26"/>
      <c r="FX35" s="26"/>
      <c r="FY35" s="26"/>
      <c r="FZ35" s="26"/>
      <c r="GA35" s="26"/>
      <c r="GB35" s="26"/>
      <c r="GC35" s="26"/>
      <c r="GD35" s="26"/>
      <c r="GE35" s="26"/>
      <c r="GF35" s="26"/>
      <c r="GG35" s="26"/>
      <c r="GH35" s="26"/>
      <c r="GI35" s="26"/>
      <c r="GJ35" s="26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 s="125"/>
      <c r="IW35" s="125"/>
      <c r="IX35" s="125"/>
      <c r="IY35" s="125"/>
      <c r="IZ35" s="125"/>
      <c r="JA35" s="125"/>
      <c r="JB35" s="125"/>
      <c r="JC35" s="125"/>
      <c r="JD35" s="125"/>
      <c r="JE35" s="125"/>
      <c r="JF35" s="125"/>
      <c r="JG35" s="125"/>
      <c r="JH35" s="125"/>
      <c r="JI35" s="125"/>
      <c r="JJ35" s="125"/>
      <c r="JK35" s="125"/>
      <c r="JL35" s="125"/>
      <c r="JM35" s="125"/>
      <c r="JN35" s="125"/>
      <c r="JO35" s="125"/>
      <c r="JP35" s="125"/>
      <c r="JQ35" s="125"/>
      <c r="JR35" s="125"/>
      <c r="JS35" s="125"/>
      <c r="JT35" s="125"/>
      <c r="JU35" s="125"/>
      <c r="JV35" s="125"/>
      <c r="JW35" s="125"/>
      <c r="JX35" s="125"/>
      <c r="JY35" s="125"/>
      <c r="JZ35" s="125"/>
      <c r="KA35" s="125"/>
      <c r="KB35" s="125"/>
      <c r="KC35" s="125"/>
      <c r="KD35" s="125"/>
      <c r="KE35" s="125"/>
      <c r="KF35" s="125"/>
      <c r="KG35" s="125"/>
      <c r="KH35" s="125"/>
      <c r="KI35" s="125"/>
      <c r="KJ35" s="125"/>
      <c r="KK35" s="125"/>
      <c r="KL35" s="125"/>
      <c r="KM35" s="125"/>
      <c r="KN35" s="125"/>
      <c r="KO35" s="125"/>
      <c r="KP35" s="125"/>
      <c r="KQ35" s="125"/>
      <c r="KR35" s="125"/>
      <c r="KS35" s="125"/>
      <c r="KT35" s="125"/>
      <c r="KU35" s="125"/>
      <c r="KV35" s="125"/>
      <c r="KW35" s="125"/>
      <c r="KX35" s="125"/>
      <c r="KY35" s="125"/>
      <c r="KZ35" s="125"/>
      <c r="LA35" s="125"/>
      <c r="LB35" s="125"/>
      <c r="LC35" s="125"/>
      <c r="LD35" s="125"/>
      <c r="LE35" s="125"/>
      <c r="LF35" s="125"/>
      <c r="LG35" s="125"/>
      <c r="LH35" s="125"/>
      <c r="LI35" s="125"/>
      <c r="LJ35" s="125"/>
      <c r="LK35" s="125"/>
      <c r="LL35" s="125"/>
      <c r="LM35" s="125"/>
      <c r="LN35" s="125"/>
      <c r="LO35" s="125"/>
      <c r="LP35" s="125"/>
      <c r="LQ35" s="125"/>
      <c r="LR35" s="125"/>
      <c r="LS35" s="125"/>
      <c r="LT35" s="125"/>
      <c r="LU35" s="125"/>
      <c r="LV35" s="125"/>
      <c r="LW35" s="125"/>
      <c r="LX35" s="125"/>
      <c r="LY35" s="125"/>
      <c r="LZ35" s="125"/>
      <c r="MA35" s="125"/>
      <c r="MB35" s="125"/>
      <c r="MC35" s="125"/>
      <c r="MD35" s="125"/>
      <c r="ME35" s="125"/>
      <c r="MF35" s="125"/>
      <c r="MG35" s="125"/>
      <c r="MH35" s="125"/>
      <c r="MI35" s="125"/>
      <c r="MJ35" s="125"/>
      <c r="MK35" s="125"/>
      <c r="ML35" s="125"/>
      <c r="MM35" s="125"/>
      <c r="MN35" s="125"/>
      <c r="MO35" s="125"/>
      <c r="MP35" s="125"/>
      <c r="MQ35" s="125"/>
      <c r="MR35" s="125"/>
      <c r="MS35" s="125"/>
      <c r="MT35" s="125"/>
      <c r="MU35" s="125"/>
      <c r="MV35" s="125"/>
      <c r="MW35" s="125"/>
      <c r="MX35" s="125"/>
      <c r="MY35" s="125"/>
      <c r="MZ35" s="125"/>
      <c r="NA35" s="125"/>
      <c r="NB35" s="125"/>
      <c r="NC35" s="125"/>
      <c r="ND35" s="125"/>
      <c r="NE35" s="125"/>
      <c r="NF35" s="125"/>
      <c r="NG35" s="125"/>
      <c r="NH35" s="125"/>
      <c r="NI35" s="125"/>
      <c r="NJ35" s="125"/>
      <c r="NK35" s="125"/>
      <c r="NL35" s="125"/>
      <c r="NM35" s="125"/>
      <c r="NN35" s="125"/>
      <c r="NO35" s="125"/>
      <c r="NP35" s="125"/>
      <c r="NQ35" s="125"/>
      <c r="NR35" s="125"/>
      <c r="NS35" s="125"/>
      <c r="NT35" s="125"/>
      <c r="NU35" s="125"/>
      <c r="NV35" s="125"/>
      <c r="NW35" s="125"/>
      <c r="NX35" s="125"/>
      <c r="NY35" s="125"/>
      <c r="NZ35" s="125"/>
      <c r="OA35" s="125"/>
      <c r="OB35" s="125"/>
      <c r="OC35" s="125"/>
      <c r="OD35" s="125"/>
      <c r="OE35" s="125"/>
      <c r="OF35" s="125"/>
      <c r="OG35" s="125"/>
      <c r="OH35" s="125"/>
      <c r="OI35" s="125"/>
      <c r="OJ35" s="125"/>
      <c r="OK35" s="125"/>
      <c r="OL35" s="125"/>
      <c r="OM35" s="125"/>
      <c r="ON35" s="125"/>
      <c r="OO35" s="125"/>
      <c r="OP35" s="125"/>
      <c r="OQ35" s="125"/>
      <c r="OR35" s="125"/>
      <c r="OS35" s="125"/>
      <c r="OT35" s="125"/>
      <c r="OU35" s="125"/>
      <c r="OV35" s="125"/>
      <c r="OW35" s="125"/>
      <c r="OX35" s="125"/>
      <c r="OY35" s="125"/>
      <c r="OZ35" s="125"/>
      <c r="PA35" s="125"/>
      <c r="PB35" s="125"/>
      <c r="PC35" s="125"/>
      <c r="PD35" s="125"/>
      <c r="PE35" s="125"/>
      <c r="PF35" s="125"/>
      <c r="PG35" s="125"/>
      <c r="PH35" s="125"/>
      <c r="PI35" s="125"/>
      <c r="PJ35" s="125"/>
      <c r="PK35" s="125"/>
      <c r="PL35" s="125"/>
      <c r="PM35" s="125"/>
      <c r="PN35" s="125"/>
      <c r="PO35" s="125"/>
      <c r="PP35" s="125"/>
      <c r="PQ35" s="125"/>
      <c r="PR35" s="125"/>
      <c r="PS35" s="125"/>
      <c r="PT35" s="125"/>
      <c r="PU35" s="125"/>
    </row>
    <row r="36" spans="1:437" s="173" customFormat="1" outlineLevel="1" x14ac:dyDescent="0.25">
      <c r="A36" s="63"/>
      <c r="B36" s="63"/>
      <c r="C36" s="64"/>
      <c r="D36" s="103"/>
      <c r="E36" s="174" t="str">
        <f xml:space="preserve"> InpC!E$107</f>
        <v>Months in year</v>
      </c>
      <c r="F36" s="174">
        <f xml:space="preserve"> InpC!F$107</f>
        <v>12</v>
      </c>
      <c r="G36" s="174" t="str">
        <f xml:space="preserve"> InpC!G$107</f>
        <v>months</v>
      </c>
      <c r="H36" s="174"/>
      <c r="I36" s="185"/>
      <c r="J36" s="174"/>
      <c r="K36" s="174"/>
      <c r="L36" s="174"/>
      <c r="M36" s="174"/>
      <c r="N36" s="174"/>
      <c r="O36" s="174"/>
      <c r="P36" s="174"/>
      <c r="Q36" s="174"/>
      <c r="R36" s="174"/>
      <c r="S36" s="174"/>
      <c r="T36" s="174"/>
      <c r="U36" s="174"/>
      <c r="V36" s="174"/>
      <c r="W36" s="174"/>
      <c r="X36" s="174"/>
      <c r="Y36" s="174"/>
      <c r="Z36" s="174"/>
      <c r="AA36" s="174"/>
      <c r="AB36" s="174"/>
      <c r="AC36" s="174"/>
      <c r="AD36" s="174"/>
      <c r="AE36" s="174"/>
      <c r="AF36" s="174"/>
      <c r="AG36" s="174"/>
      <c r="AH36" s="174"/>
      <c r="AI36" s="174"/>
      <c r="AJ36" s="174"/>
      <c r="AK36" s="174"/>
      <c r="AL36" s="174"/>
      <c r="AM36" s="174"/>
      <c r="AN36" s="174"/>
      <c r="AO36" s="174"/>
      <c r="AP36" s="174"/>
      <c r="AQ36" s="174"/>
      <c r="AR36" s="174"/>
      <c r="AS36" s="174"/>
      <c r="AT36" s="174"/>
      <c r="AU36" s="174"/>
      <c r="AV36" s="174"/>
      <c r="AW36" s="174"/>
      <c r="AX36" s="174"/>
      <c r="AY36" s="174"/>
      <c r="AZ36" s="174"/>
      <c r="BA36" s="174"/>
      <c r="BB36" s="174"/>
      <c r="BC36" s="174"/>
      <c r="BD36" s="174"/>
      <c r="BE36" s="174"/>
      <c r="BF36" s="174"/>
      <c r="BG36" s="174"/>
      <c r="BH36" s="174"/>
      <c r="BI36" s="174"/>
      <c r="BJ36" s="174"/>
      <c r="BK36" s="174"/>
      <c r="BL36" s="174"/>
      <c r="BM36" s="174"/>
      <c r="BN36" s="174"/>
      <c r="BO36" s="174"/>
      <c r="BP36" s="174"/>
      <c r="BQ36" s="174"/>
      <c r="BR36" s="174"/>
      <c r="BS36" s="174"/>
      <c r="BT36" s="174"/>
      <c r="BU36" s="174"/>
      <c r="BV36" s="174"/>
      <c r="BW36" s="174"/>
      <c r="BX36" s="174"/>
      <c r="BY36" s="174"/>
      <c r="BZ36" s="174"/>
      <c r="CA36" s="174"/>
      <c r="CB36" s="174"/>
      <c r="CC36" s="174"/>
      <c r="CD36" s="174"/>
      <c r="CE36" s="174"/>
      <c r="CF36" s="174"/>
      <c r="CG36" s="174"/>
      <c r="CH36" s="174"/>
      <c r="CI36" s="174"/>
      <c r="CJ36" s="174"/>
      <c r="CK36" s="174"/>
      <c r="CL36" s="174"/>
      <c r="CM36" s="174"/>
      <c r="CN36" s="174"/>
      <c r="CO36" s="174"/>
      <c r="CP36" s="174"/>
      <c r="CQ36" s="174"/>
      <c r="CR36" s="174"/>
      <c r="CS36" s="174"/>
      <c r="CT36" s="174"/>
      <c r="CU36" s="174"/>
      <c r="CV36" s="174"/>
      <c r="CW36" s="174"/>
      <c r="CX36" s="174"/>
      <c r="CY36" s="174"/>
      <c r="CZ36" s="174"/>
      <c r="DA36" s="174"/>
      <c r="DB36" s="174"/>
      <c r="DC36" s="174"/>
      <c r="DD36" s="174"/>
      <c r="DE36" s="174"/>
      <c r="DF36" s="174"/>
      <c r="DG36" s="174"/>
      <c r="DH36" s="174"/>
      <c r="DI36" s="174"/>
      <c r="DJ36" s="174"/>
      <c r="DK36" s="174"/>
      <c r="DL36" s="174"/>
      <c r="DM36" s="174"/>
      <c r="DN36" s="174"/>
      <c r="DO36" s="174"/>
      <c r="DP36" s="174"/>
      <c r="DQ36" s="174"/>
      <c r="DR36" s="174"/>
      <c r="DS36" s="174"/>
      <c r="DT36" s="174"/>
      <c r="DU36" s="174"/>
      <c r="DV36" s="174"/>
      <c r="DW36" s="174"/>
      <c r="DX36" s="174"/>
      <c r="DY36" s="174"/>
      <c r="DZ36" s="174"/>
      <c r="EA36" s="174"/>
      <c r="EB36" s="174"/>
      <c r="EC36" s="174"/>
      <c r="ED36" s="174"/>
      <c r="EE36" s="174"/>
      <c r="EF36" s="174"/>
      <c r="EG36" s="174"/>
      <c r="EH36" s="174"/>
      <c r="EI36" s="174"/>
      <c r="EJ36" s="174"/>
      <c r="EK36" s="174"/>
      <c r="EL36" s="174"/>
      <c r="EM36" s="174"/>
      <c r="EN36" s="174"/>
      <c r="EO36" s="174"/>
      <c r="EP36" s="174"/>
      <c r="EQ36" s="174"/>
      <c r="ER36" s="174"/>
      <c r="ES36" s="174"/>
      <c r="ET36" s="174"/>
      <c r="EU36" s="174"/>
      <c r="EV36" s="174"/>
      <c r="EW36" s="174"/>
      <c r="EX36" s="174"/>
      <c r="EY36" s="174"/>
      <c r="EZ36" s="174"/>
      <c r="FA36" s="174"/>
      <c r="FB36" s="174"/>
      <c r="FC36" s="174"/>
      <c r="FD36" s="174"/>
      <c r="FE36" s="174"/>
      <c r="FF36" s="174"/>
      <c r="FG36" s="174"/>
      <c r="FH36" s="174"/>
      <c r="FI36" s="174"/>
      <c r="FJ36" s="174"/>
      <c r="FK36" s="174"/>
      <c r="FL36" s="174"/>
      <c r="FM36" s="174"/>
      <c r="FN36" s="174"/>
      <c r="FO36" s="174"/>
      <c r="FP36" s="174"/>
      <c r="FQ36" s="174"/>
      <c r="FR36" s="174"/>
      <c r="FS36" s="174"/>
      <c r="FT36" s="174"/>
      <c r="FU36" s="174"/>
      <c r="FV36" s="174"/>
      <c r="FW36" s="174"/>
      <c r="FX36" s="174"/>
      <c r="FY36" s="174"/>
      <c r="FZ36" s="174"/>
      <c r="GA36" s="174"/>
      <c r="GB36" s="174"/>
      <c r="GC36" s="174"/>
      <c r="GD36" s="174"/>
      <c r="GE36" s="174"/>
      <c r="GF36" s="174"/>
      <c r="GG36" s="174"/>
      <c r="GH36" s="174"/>
      <c r="GI36" s="174"/>
      <c r="GJ36" s="174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</row>
    <row r="37" spans="1:437" s="10" customFormat="1" outlineLevel="1" x14ac:dyDescent="0.25">
      <c r="A37" s="15"/>
      <c r="B37" s="70"/>
      <c r="C37" s="21"/>
      <c r="D37" s="60"/>
      <c r="E37" s="2" t="str">
        <f t="shared" ref="E37:BP37" si="37" xml:space="preserve"> E$14</f>
        <v>First model column flag</v>
      </c>
      <c r="F37" s="2">
        <f t="shared" si="37"/>
        <v>0</v>
      </c>
      <c r="G37" s="2" t="str">
        <f t="shared" si="37"/>
        <v>flag</v>
      </c>
      <c r="H37" s="2">
        <f t="shared" si="37"/>
        <v>1</v>
      </c>
      <c r="I37" s="16">
        <f t="shared" si="37"/>
        <v>0</v>
      </c>
      <c r="J37" s="2">
        <f t="shared" si="37"/>
        <v>1</v>
      </c>
      <c r="K37" s="2">
        <f t="shared" si="37"/>
        <v>0</v>
      </c>
      <c r="L37" s="2">
        <f t="shared" si="37"/>
        <v>0</v>
      </c>
      <c r="M37" s="2">
        <f t="shared" si="37"/>
        <v>0</v>
      </c>
      <c r="N37" s="2">
        <f t="shared" si="37"/>
        <v>0</v>
      </c>
      <c r="O37" s="2">
        <f t="shared" si="37"/>
        <v>0</v>
      </c>
      <c r="P37" s="2">
        <f t="shared" si="37"/>
        <v>0</v>
      </c>
      <c r="Q37" s="2">
        <f t="shared" si="37"/>
        <v>0</v>
      </c>
      <c r="R37" s="2">
        <f t="shared" si="37"/>
        <v>0</v>
      </c>
      <c r="S37" s="2">
        <f t="shared" si="37"/>
        <v>0</v>
      </c>
      <c r="T37" s="2">
        <f t="shared" si="37"/>
        <v>0</v>
      </c>
      <c r="U37" s="2">
        <f t="shared" si="37"/>
        <v>0</v>
      </c>
      <c r="V37" s="2">
        <f t="shared" si="37"/>
        <v>0</v>
      </c>
      <c r="W37" s="2">
        <f t="shared" si="37"/>
        <v>0</v>
      </c>
      <c r="X37" s="2">
        <f t="shared" si="37"/>
        <v>0</v>
      </c>
      <c r="Y37" s="2">
        <f t="shared" si="37"/>
        <v>0</v>
      </c>
      <c r="Z37" s="2">
        <f t="shared" si="37"/>
        <v>0</v>
      </c>
      <c r="AA37" s="2">
        <f t="shared" si="37"/>
        <v>0</v>
      </c>
      <c r="AB37" s="2">
        <f t="shared" si="37"/>
        <v>0</v>
      </c>
      <c r="AC37" s="2">
        <f t="shared" si="37"/>
        <v>0</v>
      </c>
      <c r="AD37" s="2">
        <f t="shared" si="37"/>
        <v>0</v>
      </c>
      <c r="AE37" s="2">
        <f t="shared" si="37"/>
        <v>0</v>
      </c>
      <c r="AF37" s="2">
        <f t="shared" si="37"/>
        <v>0</v>
      </c>
      <c r="AG37" s="2">
        <f t="shared" si="37"/>
        <v>0</v>
      </c>
      <c r="AH37" s="2">
        <f t="shared" si="37"/>
        <v>0</v>
      </c>
      <c r="AI37" s="2">
        <f t="shared" si="37"/>
        <v>0</v>
      </c>
      <c r="AJ37" s="2">
        <f t="shared" si="37"/>
        <v>0</v>
      </c>
      <c r="AK37" s="2">
        <f t="shared" si="37"/>
        <v>0</v>
      </c>
      <c r="AL37" s="2">
        <f t="shared" si="37"/>
        <v>0</v>
      </c>
      <c r="AM37" s="2">
        <f t="shared" si="37"/>
        <v>0</v>
      </c>
      <c r="AN37" s="2">
        <f t="shared" si="37"/>
        <v>0</v>
      </c>
      <c r="AO37" s="2">
        <f t="shared" si="37"/>
        <v>0</v>
      </c>
      <c r="AP37" s="2">
        <f t="shared" si="37"/>
        <v>0</v>
      </c>
      <c r="AQ37" s="2">
        <f t="shared" si="37"/>
        <v>0</v>
      </c>
      <c r="AR37" s="2">
        <f t="shared" si="37"/>
        <v>0</v>
      </c>
      <c r="AS37" s="2">
        <f t="shared" si="37"/>
        <v>0</v>
      </c>
      <c r="AT37" s="2">
        <f t="shared" si="37"/>
        <v>0</v>
      </c>
      <c r="AU37" s="2">
        <f t="shared" si="37"/>
        <v>0</v>
      </c>
      <c r="AV37" s="2">
        <f t="shared" si="37"/>
        <v>0</v>
      </c>
      <c r="AW37" s="2">
        <f t="shared" si="37"/>
        <v>0</v>
      </c>
      <c r="AX37" s="2">
        <f t="shared" si="37"/>
        <v>0</v>
      </c>
      <c r="AY37" s="2">
        <f t="shared" si="37"/>
        <v>0</v>
      </c>
      <c r="AZ37" s="2">
        <f t="shared" si="37"/>
        <v>0</v>
      </c>
      <c r="BA37" s="2">
        <f t="shared" si="37"/>
        <v>0</v>
      </c>
      <c r="BB37" s="2">
        <f t="shared" si="37"/>
        <v>0</v>
      </c>
      <c r="BC37" s="2">
        <f t="shared" si="37"/>
        <v>0</v>
      </c>
      <c r="BD37" s="2">
        <f t="shared" si="37"/>
        <v>0</v>
      </c>
      <c r="BE37" s="2">
        <f t="shared" si="37"/>
        <v>0</v>
      </c>
      <c r="BF37" s="2">
        <f t="shared" si="37"/>
        <v>0</v>
      </c>
      <c r="BG37" s="2">
        <f t="shared" si="37"/>
        <v>0</v>
      </c>
      <c r="BH37" s="2">
        <f t="shared" si="37"/>
        <v>0</v>
      </c>
      <c r="BI37" s="2">
        <f t="shared" si="37"/>
        <v>0</v>
      </c>
      <c r="BJ37" s="2">
        <f t="shared" si="37"/>
        <v>0</v>
      </c>
      <c r="BK37" s="2">
        <f t="shared" si="37"/>
        <v>0</v>
      </c>
      <c r="BL37" s="2">
        <f t="shared" si="37"/>
        <v>0</v>
      </c>
      <c r="BM37" s="2">
        <f t="shared" si="37"/>
        <v>0</v>
      </c>
      <c r="BN37" s="2">
        <f t="shared" si="37"/>
        <v>0</v>
      </c>
      <c r="BO37" s="2">
        <f t="shared" si="37"/>
        <v>0</v>
      </c>
      <c r="BP37" s="2">
        <f t="shared" si="37"/>
        <v>0</v>
      </c>
      <c r="BQ37" s="2">
        <f t="shared" ref="BQ37:EB37" si="38" xml:space="preserve"> BQ$14</f>
        <v>0</v>
      </c>
      <c r="BR37" s="2">
        <f t="shared" si="38"/>
        <v>0</v>
      </c>
      <c r="BS37" s="2">
        <f t="shared" si="38"/>
        <v>0</v>
      </c>
      <c r="BT37" s="2">
        <f t="shared" si="38"/>
        <v>0</v>
      </c>
      <c r="BU37" s="2">
        <f t="shared" si="38"/>
        <v>0</v>
      </c>
      <c r="BV37" s="2">
        <f t="shared" si="38"/>
        <v>0</v>
      </c>
      <c r="BW37" s="2">
        <f t="shared" si="38"/>
        <v>0</v>
      </c>
      <c r="BX37" s="2">
        <f t="shared" si="38"/>
        <v>0</v>
      </c>
      <c r="BY37" s="2">
        <f t="shared" si="38"/>
        <v>0</v>
      </c>
      <c r="BZ37" s="2">
        <f t="shared" si="38"/>
        <v>0</v>
      </c>
      <c r="CA37" s="2">
        <f t="shared" si="38"/>
        <v>0</v>
      </c>
      <c r="CB37" s="2">
        <f t="shared" si="38"/>
        <v>0</v>
      </c>
      <c r="CC37" s="2">
        <f t="shared" si="38"/>
        <v>0</v>
      </c>
      <c r="CD37" s="2">
        <f t="shared" si="38"/>
        <v>0</v>
      </c>
      <c r="CE37" s="2">
        <f t="shared" si="38"/>
        <v>0</v>
      </c>
      <c r="CF37" s="2">
        <f t="shared" si="38"/>
        <v>0</v>
      </c>
      <c r="CG37" s="2">
        <f t="shared" si="38"/>
        <v>0</v>
      </c>
      <c r="CH37" s="2">
        <f t="shared" si="38"/>
        <v>0</v>
      </c>
      <c r="CI37" s="2">
        <f t="shared" si="38"/>
        <v>0</v>
      </c>
      <c r="CJ37" s="2">
        <f t="shared" si="38"/>
        <v>0</v>
      </c>
      <c r="CK37" s="2">
        <f t="shared" si="38"/>
        <v>0</v>
      </c>
      <c r="CL37" s="2">
        <f t="shared" si="38"/>
        <v>0</v>
      </c>
      <c r="CM37" s="2">
        <f t="shared" si="38"/>
        <v>0</v>
      </c>
      <c r="CN37" s="2">
        <f t="shared" si="38"/>
        <v>0</v>
      </c>
      <c r="CO37" s="2">
        <f t="shared" si="38"/>
        <v>0</v>
      </c>
      <c r="CP37" s="2">
        <f t="shared" si="38"/>
        <v>0</v>
      </c>
      <c r="CQ37" s="2">
        <f t="shared" si="38"/>
        <v>0</v>
      </c>
      <c r="CR37" s="2">
        <f t="shared" si="38"/>
        <v>0</v>
      </c>
      <c r="CS37" s="2">
        <f t="shared" si="38"/>
        <v>0</v>
      </c>
      <c r="CT37" s="2">
        <f t="shared" si="38"/>
        <v>0</v>
      </c>
      <c r="CU37" s="2">
        <f t="shared" si="38"/>
        <v>0</v>
      </c>
      <c r="CV37" s="2">
        <f t="shared" si="38"/>
        <v>0</v>
      </c>
      <c r="CW37" s="2">
        <f t="shared" si="38"/>
        <v>0</v>
      </c>
      <c r="CX37" s="2">
        <f t="shared" si="38"/>
        <v>0</v>
      </c>
      <c r="CY37" s="2">
        <f t="shared" si="38"/>
        <v>0</v>
      </c>
      <c r="CZ37" s="2">
        <f t="shared" si="38"/>
        <v>0</v>
      </c>
      <c r="DA37" s="2">
        <f t="shared" si="38"/>
        <v>0</v>
      </c>
      <c r="DB37" s="2">
        <f t="shared" si="38"/>
        <v>0</v>
      </c>
      <c r="DC37" s="2">
        <f t="shared" si="38"/>
        <v>0</v>
      </c>
      <c r="DD37" s="2">
        <f t="shared" si="38"/>
        <v>0</v>
      </c>
      <c r="DE37" s="2">
        <f t="shared" si="38"/>
        <v>0</v>
      </c>
      <c r="DF37" s="2">
        <f t="shared" si="38"/>
        <v>0</v>
      </c>
      <c r="DG37" s="2">
        <f t="shared" si="38"/>
        <v>0</v>
      </c>
      <c r="DH37" s="2">
        <f t="shared" si="38"/>
        <v>0</v>
      </c>
      <c r="DI37" s="2">
        <f t="shared" si="38"/>
        <v>0</v>
      </c>
      <c r="DJ37" s="2">
        <f t="shared" si="38"/>
        <v>0</v>
      </c>
      <c r="DK37" s="2">
        <f t="shared" si="38"/>
        <v>0</v>
      </c>
      <c r="DL37" s="2">
        <f t="shared" si="38"/>
        <v>0</v>
      </c>
      <c r="DM37" s="2">
        <f t="shared" si="38"/>
        <v>0</v>
      </c>
      <c r="DN37" s="2">
        <f t="shared" si="38"/>
        <v>0</v>
      </c>
      <c r="DO37" s="2">
        <f t="shared" si="38"/>
        <v>0</v>
      </c>
      <c r="DP37" s="2">
        <f t="shared" si="38"/>
        <v>0</v>
      </c>
      <c r="DQ37" s="2">
        <f t="shared" si="38"/>
        <v>0</v>
      </c>
      <c r="DR37" s="2">
        <f t="shared" si="38"/>
        <v>0</v>
      </c>
      <c r="DS37" s="2">
        <f t="shared" si="38"/>
        <v>0</v>
      </c>
      <c r="DT37" s="2">
        <f t="shared" si="38"/>
        <v>0</v>
      </c>
      <c r="DU37" s="2">
        <f t="shared" si="38"/>
        <v>0</v>
      </c>
      <c r="DV37" s="2">
        <f t="shared" si="38"/>
        <v>0</v>
      </c>
      <c r="DW37" s="2">
        <f t="shared" si="38"/>
        <v>0</v>
      </c>
      <c r="DX37" s="2">
        <f t="shared" si="38"/>
        <v>0</v>
      </c>
      <c r="DY37" s="2">
        <f t="shared" si="38"/>
        <v>0</v>
      </c>
      <c r="DZ37" s="2">
        <f t="shared" si="38"/>
        <v>0</v>
      </c>
      <c r="EA37" s="2">
        <f t="shared" si="38"/>
        <v>0</v>
      </c>
      <c r="EB37" s="2">
        <f t="shared" si="38"/>
        <v>0</v>
      </c>
      <c r="EC37" s="2">
        <f t="shared" ref="EC37:GJ37" si="39" xml:space="preserve"> EC$14</f>
        <v>0</v>
      </c>
      <c r="ED37" s="2">
        <f t="shared" si="39"/>
        <v>0</v>
      </c>
      <c r="EE37" s="2">
        <f t="shared" si="39"/>
        <v>0</v>
      </c>
      <c r="EF37" s="2">
        <f t="shared" si="39"/>
        <v>0</v>
      </c>
      <c r="EG37" s="2">
        <f t="shared" si="39"/>
        <v>0</v>
      </c>
      <c r="EH37" s="2">
        <f t="shared" si="39"/>
        <v>0</v>
      </c>
      <c r="EI37" s="2">
        <f t="shared" si="39"/>
        <v>0</v>
      </c>
      <c r="EJ37" s="2">
        <f t="shared" si="39"/>
        <v>0</v>
      </c>
      <c r="EK37" s="2">
        <f t="shared" si="39"/>
        <v>0</v>
      </c>
      <c r="EL37" s="2">
        <f t="shared" si="39"/>
        <v>0</v>
      </c>
      <c r="EM37" s="2">
        <f t="shared" si="39"/>
        <v>0</v>
      </c>
      <c r="EN37" s="2">
        <f t="shared" si="39"/>
        <v>0</v>
      </c>
      <c r="EO37" s="2">
        <f t="shared" si="39"/>
        <v>0</v>
      </c>
      <c r="EP37" s="2">
        <f t="shared" si="39"/>
        <v>0</v>
      </c>
      <c r="EQ37" s="2">
        <f t="shared" si="39"/>
        <v>0</v>
      </c>
      <c r="ER37" s="2">
        <f t="shared" si="39"/>
        <v>0</v>
      </c>
      <c r="ES37" s="2">
        <f t="shared" si="39"/>
        <v>0</v>
      </c>
      <c r="ET37" s="2">
        <f t="shared" si="39"/>
        <v>0</v>
      </c>
      <c r="EU37" s="2">
        <f t="shared" si="39"/>
        <v>0</v>
      </c>
      <c r="EV37" s="2">
        <f t="shared" si="39"/>
        <v>0</v>
      </c>
      <c r="EW37" s="2">
        <f t="shared" si="39"/>
        <v>0</v>
      </c>
      <c r="EX37" s="2">
        <f t="shared" si="39"/>
        <v>0</v>
      </c>
      <c r="EY37" s="2">
        <f t="shared" si="39"/>
        <v>0</v>
      </c>
      <c r="EZ37" s="2">
        <f t="shared" si="39"/>
        <v>0</v>
      </c>
      <c r="FA37" s="2">
        <f t="shared" si="39"/>
        <v>0</v>
      </c>
      <c r="FB37" s="2">
        <f t="shared" si="39"/>
        <v>0</v>
      </c>
      <c r="FC37" s="2">
        <f t="shared" si="39"/>
        <v>0</v>
      </c>
      <c r="FD37" s="2">
        <f t="shared" si="39"/>
        <v>0</v>
      </c>
      <c r="FE37" s="2">
        <f t="shared" si="39"/>
        <v>0</v>
      </c>
      <c r="FF37" s="2">
        <f t="shared" si="39"/>
        <v>0</v>
      </c>
      <c r="FG37" s="2">
        <f t="shared" si="39"/>
        <v>0</v>
      </c>
      <c r="FH37" s="2">
        <f t="shared" si="39"/>
        <v>0</v>
      </c>
      <c r="FI37" s="2">
        <f t="shared" si="39"/>
        <v>0</v>
      </c>
      <c r="FJ37" s="2">
        <f t="shared" si="39"/>
        <v>0</v>
      </c>
      <c r="FK37" s="2">
        <f t="shared" si="39"/>
        <v>0</v>
      </c>
      <c r="FL37" s="2">
        <f t="shared" si="39"/>
        <v>0</v>
      </c>
      <c r="FM37" s="2">
        <f t="shared" si="39"/>
        <v>0</v>
      </c>
      <c r="FN37" s="2">
        <f t="shared" si="39"/>
        <v>0</v>
      </c>
      <c r="FO37" s="2">
        <f t="shared" si="39"/>
        <v>0</v>
      </c>
      <c r="FP37" s="2">
        <f t="shared" si="39"/>
        <v>0</v>
      </c>
      <c r="FQ37" s="2">
        <f t="shared" si="39"/>
        <v>0</v>
      </c>
      <c r="FR37" s="2">
        <f t="shared" si="39"/>
        <v>0</v>
      </c>
      <c r="FS37" s="2">
        <f t="shared" si="39"/>
        <v>0</v>
      </c>
      <c r="FT37" s="2">
        <f t="shared" si="39"/>
        <v>0</v>
      </c>
      <c r="FU37" s="2">
        <f t="shared" si="39"/>
        <v>0</v>
      </c>
      <c r="FV37" s="2">
        <f t="shared" si="39"/>
        <v>0</v>
      </c>
      <c r="FW37" s="2">
        <f t="shared" si="39"/>
        <v>0</v>
      </c>
      <c r="FX37" s="2">
        <f t="shared" si="39"/>
        <v>0</v>
      </c>
      <c r="FY37" s="2">
        <f t="shared" si="39"/>
        <v>0</v>
      </c>
      <c r="FZ37" s="2">
        <f t="shared" si="39"/>
        <v>0</v>
      </c>
      <c r="GA37" s="2">
        <f t="shared" si="39"/>
        <v>0</v>
      </c>
      <c r="GB37" s="2">
        <f t="shared" si="39"/>
        <v>0</v>
      </c>
      <c r="GC37" s="2">
        <f t="shared" si="39"/>
        <v>0</v>
      </c>
      <c r="GD37" s="2">
        <f t="shared" si="39"/>
        <v>0</v>
      </c>
      <c r="GE37" s="2">
        <f t="shared" si="39"/>
        <v>0</v>
      </c>
      <c r="GF37" s="2">
        <f t="shared" si="39"/>
        <v>0</v>
      </c>
      <c r="GG37" s="2">
        <f t="shared" si="39"/>
        <v>0</v>
      </c>
      <c r="GH37" s="2">
        <f t="shared" si="39"/>
        <v>0</v>
      </c>
      <c r="GI37" s="2">
        <f t="shared" si="39"/>
        <v>0</v>
      </c>
      <c r="GJ37" s="2">
        <f t="shared" si="39"/>
        <v>0</v>
      </c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</row>
    <row r="38" spans="1:437" s="10" customFormat="1" outlineLevel="1" x14ac:dyDescent="0.25">
      <c r="A38" s="15"/>
      <c r="B38" s="70"/>
      <c r="C38" s="21"/>
      <c r="D38" s="60"/>
      <c r="E38" s="268" t="str">
        <f t="shared" ref="E38:AJ38" si="40" xml:space="preserve"> E$33</f>
        <v>End of contract year flag</v>
      </c>
      <c r="F38" s="268">
        <f t="shared" si="40"/>
        <v>0</v>
      </c>
      <c r="G38" s="268">
        <f t="shared" si="40"/>
        <v>0</v>
      </c>
      <c r="H38" s="268">
        <f t="shared" si="40"/>
        <v>0</v>
      </c>
      <c r="I38" s="268">
        <f t="shared" si="40"/>
        <v>0</v>
      </c>
      <c r="J38" s="268">
        <f t="shared" si="40"/>
        <v>0</v>
      </c>
      <c r="K38" s="268">
        <f t="shared" si="40"/>
        <v>0</v>
      </c>
      <c r="L38" s="268">
        <f t="shared" si="40"/>
        <v>1</v>
      </c>
      <c r="M38" s="268">
        <f t="shared" si="40"/>
        <v>0</v>
      </c>
      <c r="N38" s="268">
        <f t="shared" si="40"/>
        <v>0</v>
      </c>
      <c r="O38" s="268">
        <f t="shared" si="40"/>
        <v>0</v>
      </c>
      <c r="P38" s="268">
        <f t="shared" si="40"/>
        <v>1</v>
      </c>
      <c r="Q38" s="268">
        <f t="shared" si="40"/>
        <v>0</v>
      </c>
      <c r="R38" s="268">
        <f t="shared" si="40"/>
        <v>0</v>
      </c>
      <c r="S38" s="268">
        <f t="shared" si="40"/>
        <v>0</v>
      </c>
      <c r="T38" s="268">
        <f t="shared" si="40"/>
        <v>1</v>
      </c>
      <c r="U38" s="268">
        <f t="shared" si="40"/>
        <v>0</v>
      </c>
      <c r="V38" s="268">
        <f t="shared" si="40"/>
        <v>0</v>
      </c>
      <c r="W38" s="268">
        <f t="shared" si="40"/>
        <v>0</v>
      </c>
      <c r="X38" s="268">
        <f t="shared" si="40"/>
        <v>1</v>
      </c>
      <c r="Y38" s="268">
        <f t="shared" si="40"/>
        <v>0</v>
      </c>
      <c r="Z38" s="268">
        <f t="shared" si="40"/>
        <v>0</v>
      </c>
      <c r="AA38" s="268">
        <f t="shared" si="40"/>
        <v>0</v>
      </c>
      <c r="AB38" s="268">
        <f t="shared" si="40"/>
        <v>1</v>
      </c>
      <c r="AC38" s="268">
        <f t="shared" si="40"/>
        <v>0</v>
      </c>
      <c r="AD38" s="268">
        <f t="shared" si="40"/>
        <v>0</v>
      </c>
      <c r="AE38" s="268">
        <f t="shared" si="40"/>
        <v>0</v>
      </c>
      <c r="AF38" s="268">
        <f t="shared" si="40"/>
        <v>1</v>
      </c>
      <c r="AG38" s="268">
        <f t="shared" si="40"/>
        <v>0</v>
      </c>
      <c r="AH38" s="268">
        <f t="shared" si="40"/>
        <v>0</v>
      </c>
      <c r="AI38" s="268">
        <f t="shared" si="40"/>
        <v>0</v>
      </c>
      <c r="AJ38" s="268">
        <f t="shared" si="40"/>
        <v>1</v>
      </c>
      <c r="AK38" s="268">
        <f t="shared" ref="AK38:BP38" si="41" xml:space="preserve"> AK$33</f>
        <v>0</v>
      </c>
      <c r="AL38" s="268">
        <f t="shared" si="41"/>
        <v>0</v>
      </c>
      <c r="AM38" s="268">
        <f t="shared" si="41"/>
        <v>0</v>
      </c>
      <c r="AN38" s="268">
        <f t="shared" si="41"/>
        <v>1</v>
      </c>
      <c r="AO38" s="268">
        <f t="shared" si="41"/>
        <v>0</v>
      </c>
      <c r="AP38" s="268">
        <f t="shared" si="41"/>
        <v>0</v>
      </c>
      <c r="AQ38" s="268">
        <f t="shared" si="41"/>
        <v>0</v>
      </c>
      <c r="AR38" s="268">
        <f t="shared" si="41"/>
        <v>1</v>
      </c>
      <c r="AS38" s="268">
        <f t="shared" si="41"/>
        <v>0</v>
      </c>
      <c r="AT38" s="268">
        <f t="shared" si="41"/>
        <v>0</v>
      </c>
      <c r="AU38" s="268">
        <f t="shared" si="41"/>
        <v>0</v>
      </c>
      <c r="AV38" s="268">
        <f t="shared" si="41"/>
        <v>1</v>
      </c>
      <c r="AW38" s="268">
        <f t="shared" si="41"/>
        <v>0</v>
      </c>
      <c r="AX38" s="268">
        <f t="shared" si="41"/>
        <v>0</v>
      </c>
      <c r="AY38" s="268">
        <f t="shared" si="41"/>
        <v>0</v>
      </c>
      <c r="AZ38" s="268">
        <f t="shared" si="41"/>
        <v>1</v>
      </c>
      <c r="BA38" s="268">
        <f t="shared" si="41"/>
        <v>0</v>
      </c>
      <c r="BB38" s="268">
        <f t="shared" si="41"/>
        <v>0</v>
      </c>
      <c r="BC38" s="268">
        <f t="shared" si="41"/>
        <v>0</v>
      </c>
      <c r="BD38" s="268">
        <f t="shared" si="41"/>
        <v>1</v>
      </c>
      <c r="BE38" s="268">
        <f t="shared" si="41"/>
        <v>0</v>
      </c>
      <c r="BF38" s="268">
        <f t="shared" si="41"/>
        <v>0</v>
      </c>
      <c r="BG38" s="268">
        <f t="shared" si="41"/>
        <v>0</v>
      </c>
      <c r="BH38" s="268">
        <f t="shared" si="41"/>
        <v>1</v>
      </c>
      <c r="BI38" s="268">
        <f t="shared" si="41"/>
        <v>0</v>
      </c>
      <c r="BJ38" s="268">
        <f t="shared" si="41"/>
        <v>0</v>
      </c>
      <c r="BK38" s="268">
        <f t="shared" si="41"/>
        <v>0</v>
      </c>
      <c r="BL38" s="268">
        <f t="shared" si="41"/>
        <v>1</v>
      </c>
      <c r="BM38" s="268">
        <f t="shared" si="41"/>
        <v>0</v>
      </c>
      <c r="BN38" s="268">
        <f t="shared" si="41"/>
        <v>0</v>
      </c>
      <c r="BO38" s="268">
        <f t="shared" si="41"/>
        <v>0</v>
      </c>
      <c r="BP38" s="268">
        <f t="shared" si="41"/>
        <v>1</v>
      </c>
      <c r="BQ38" s="268">
        <f t="shared" ref="BQ38:CV38" si="42" xml:space="preserve"> BQ$33</f>
        <v>0</v>
      </c>
      <c r="BR38" s="268">
        <f t="shared" si="42"/>
        <v>0</v>
      </c>
      <c r="BS38" s="268">
        <f t="shared" si="42"/>
        <v>0</v>
      </c>
      <c r="BT38" s="268">
        <f t="shared" si="42"/>
        <v>1</v>
      </c>
      <c r="BU38" s="268">
        <f t="shared" si="42"/>
        <v>0</v>
      </c>
      <c r="BV38" s="268">
        <f t="shared" si="42"/>
        <v>0</v>
      </c>
      <c r="BW38" s="268">
        <f t="shared" si="42"/>
        <v>0</v>
      </c>
      <c r="BX38" s="268">
        <f t="shared" si="42"/>
        <v>1</v>
      </c>
      <c r="BY38" s="268">
        <f t="shared" si="42"/>
        <v>0</v>
      </c>
      <c r="BZ38" s="268">
        <f t="shared" si="42"/>
        <v>0</v>
      </c>
      <c r="CA38" s="268">
        <f t="shared" si="42"/>
        <v>0</v>
      </c>
      <c r="CB38" s="268">
        <f t="shared" si="42"/>
        <v>1</v>
      </c>
      <c r="CC38" s="268">
        <f t="shared" si="42"/>
        <v>0</v>
      </c>
      <c r="CD38" s="268">
        <f t="shared" si="42"/>
        <v>0</v>
      </c>
      <c r="CE38" s="268">
        <f t="shared" si="42"/>
        <v>0</v>
      </c>
      <c r="CF38" s="268">
        <f t="shared" si="42"/>
        <v>1</v>
      </c>
      <c r="CG38" s="268">
        <f t="shared" si="42"/>
        <v>0</v>
      </c>
      <c r="CH38" s="268">
        <f t="shared" si="42"/>
        <v>0</v>
      </c>
      <c r="CI38" s="268">
        <f t="shared" si="42"/>
        <v>0</v>
      </c>
      <c r="CJ38" s="268">
        <f t="shared" si="42"/>
        <v>1</v>
      </c>
      <c r="CK38" s="268">
        <f t="shared" si="42"/>
        <v>0</v>
      </c>
      <c r="CL38" s="268">
        <f t="shared" si="42"/>
        <v>0</v>
      </c>
      <c r="CM38" s="268">
        <f t="shared" si="42"/>
        <v>0</v>
      </c>
      <c r="CN38" s="268">
        <f t="shared" si="42"/>
        <v>1</v>
      </c>
      <c r="CO38" s="268">
        <f t="shared" si="42"/>
        <v>0</v>
      </c>
      <c r="CP38" s="268">
        <f t="shared" si="42"/>
        <v>0</v>
      </c>
      <c r="CQ38" s="268">
        <f t="shared" si="42"/>
        <v>0</v>
      </c>
      <c r="CR38" s="268">
        <f t="shared" si="42"/>
        <v>1</v>
      </c>
      <c r="CS38" s="268">
        <f t="shared" si="42"/>
        <v>0</v>
      </c>
      <c r="CT38" s="268">
        <f t="shared" si="42"/>
        <v>0</v>
      </c>
      <c r="CU38" s="268">
        <f t="shared" si="42"/>
        <v>0</v>
      </c>
      <c r="CV38" s="268">
        <f t="shared" si="42"/>
        <v>1</v>
      </c>
      <c r="CW38" s="268">
        <f t="shared" ref="CW38:EB38" si="43" xml:space="preserve"> CW$33</f>
        <v>0</v>
      </c>
      <c r="CX38" s="268">
        <f t="shared" si="43"/>
        <v>0</v>
      </c>
      <c r="CY38" s="268">
        <f t="shared" si="43"/>
        <v>0</v>
      </c>
      <c r="CZ38" s="268">
        <f t="shared" si="43"/>
        <v>1</v>
      </c>
      <c r="DA38" s="268">
        <f t="shared" si="43"/>
        <v>0</v>
      </c>
      <c r="DB38" s="268">
        <f t="shared" si="43"/>
        <v>0</v>
      </c>
      <c r="DC38" s="268">
        <f t="shared" si="43"/>
        <v>0</v>
      </c>
      <c r="DD38" s="268">
        <f t="shared" si="43"/>
        <v>1</v>
      </c>
      <c r="DE38" s="268">
        <f t="shared" si="43"/>
        <v>0</v>
      </c>
      <c r="DF38" s="268">
        <f t="shared" si="43"/>
        <v>0</v>
      </c>
      <c r="DG38" s="268">
        <f t="shared" si="43"/>
        <v>0</v>
      </c>
      <c r="DH38" s="268">
        <f t="shared" si="43"/>
        <v>1</v>
      </c>
      <c r="DI38" s="268">
        <f t="shared" si="43"/>
        <v>0</v>
      </c>
      <c r="DJ38" s="268">
        <f t="shared" si="43"/>
        <v>0</v>
      </c>
      <c r="DK38" s="268">
        <f t="shared" si="43"/>
        <v>0</v>
      </c>
      <c r="DL38" s="268">
        <f t="shared" si="43"/>
        <v>1</v>
      </c>
      <c r="DM38" s="268">
        <f t="shared" si="43"/>
        <v>0</v>
      </c>
      <c r="DN38" s="268">
        <f t="shared" si="43"/>
        <v>0</v>
      </c>
      <c r="DO38" s="268">
        <f t="shared" si="43"/>
        <v>0</v>
      </c>
      <c r="DP38" s="268">
        <f t="shared" si="43"/>
        <v>1</v>
      </c>
      <c r="DQ38" s="268">
        <f t="shared" si="43"/>
        <v>0</v>
      </c>
      <c r="DR38" s="268">
        <f t="shared" si="43"/>
        <v>0</v>
      </c>
      <c r="DS38" s="268">
        <f t="shared" si="43"/>
        <v>0</v>
      </c>
      <c r="DT38" s="268">
        <f t="shared" si="43"/>
        <v>1</v>
      </c>
      <c r="DU38" s="268">
        <f t="shared" si="43"/>
        <v>0</v>
      </c>
      <c r="DV38" s="268">
        <f t="shared" si="43"/>
        <v>0</v>
      </c>
      <c r="DW38" s="268">
        <f t="shared" si="43"/>
        <v>0</v>
      </c>
      <c r="DX38" s="268">
        <f t="shared" si="43"/>
        <v>1</v>
      </c>
      <c r="DY38" s="268">
        <f t="shared" si="43"/>
        <v>0</v>
      </c>
      <c r="DZ38" s="268">
        <f t="shared" si="43"/>
        <v>0</v>
      </c>
      <c r="EA38" s="268">
        <f t="shared" si="43"/>
        <v>0</v>
      </c>
      <c r="EB38" s="268">
        <f t="shared" si="43"/>
        <v>1</v>
      </c>
      <c r="EC38" s="268">
        <f t="shared" ref="EC38:FH38" si="44" xml:space="preserve"> EC$33</f>
        <v>0</v>
      </c>
      <c r="ED38" s="268">
        <f t="shared" si="44"/>
        <v>0</v>
      </c>
      <c r="EE38" s="268">
        <f t="shared" si="44"/>
        <v>0</v>
      </c>
      <c r="EF38" s="268">
        <f t="shared" si="44"/>
        <v>1</v>
      </c>
      <c r="EG38" s="268">
        <f t="shared" si="44"/>
        <v>0</v>
      </c>
      <c r="EH38" s="268">
        <f t="shared" si="44"/>
        <v>0</v>
      </c>
      <c r="EI38" s="268">
        <f t="shared" si="44"/>
        <v>0</v>
      </c>
      <c r="EJ38" s="268">
        <f t="shared" si="44"/>
        <v>1</v>
      </c>
      <c r="EK38" s="268">
        <f t="shared" si="44"/>
        <v>0</v>
      </c>
      <c r="EL38" s="268">
        <f t="shared" si="44"/>
        <v>0</v>
      </c>
      <c r="EM38" s="268">
        <f t="shared" si="44"/>
        <v>0</v>
      </c>
      <c r="EN38" s="268">
        <f t="shared" si="44"/>
        <v>1</v>
      </c>
      <c r="EO38" s="268">
        <f t="shared" si="44"/>
        <v>0</v>
      </c>
      <c r="EP38" s="268">
        <f t="shared" si="44"/>
        <v>0</v>
      </c>
      <c r="EQ38" s="268">
        <f t="shared" si="44"/>
        <v>0</v>
      </c>
      <c r="ER38" s="268">
        <f t="shared" si="44"/>
        <v>1</v>
      </c>
      <c r="ES38" s="268">
        <f t="shared" si="44"/>
        <v>0</v>
      </c>
      <c r="ET38" s="268">
        <f t="shared" si="44"/>
        <v>0</v>
      </c>
      <c r="EU38" s="268">
        <f t="shared" si="44"/>
        <v>0</v>
      </c>
      <c r="EV38" s="268">
        <f t="shared" si="44"/>
        <v>1</v>
      </c>
      <c r="EW38" s="268">
        <f t="shared" si="44"/>
        <v>0</v>
      </c>
      <c r="EX38" s="268">
        <f t="shared" si="44"/>
        <v>0</v>
      </c>
      <c r="EY38" s="268">
        <f t="shared" si="44"/>
        <v>0</v>
      </c>
      <c r="EZ38" s="268">
        <f t="shared" si="44"/>
        <v>1</v>
      </c>
      <c r="FA38" s="268">
        <f t="shared" si="44"/>
        <v>0</v>
      </c>
      <c r="FB38" s="268">
        <f t="shared" si="44"/>
        <v>0</v>
      </c>
      <c r="FC38" s="268">
        <f t="shared" si="44"/>
        <v>0</v>
      </c>
      <c r="FD38" s="268">
        <f t="shared" si="44"/>
        <v>1</v>
      </c>
      <c r="FE38" s="268">
        <f t="shared" si="44"/>
        <v>0</v>
      </c>
      <c r="FF38" s="268">
        <f t="shared" si="44"/>
        <v>0</v>
      </c>
      <c r="FG38" s="268">
        <f t="shared" si="44"/>
        <v>0</v>
      </c>
      <c r="FH38" s="268">
        <f t="shared" si="44"/>
        <v>1</v>
      </c>
      <c r="FI38" s="268">
        <f t="shared" ref="FI38:GJ38" si="45" xml:space="preserve"> FI$33</f>
        <v>0</v>
      </c>
      <c r="FJ38" s="268">
        <f t="shared" si="45"/>
        <v>0</v>
      </c>
      <c r="FK38" s="268">
        <f t="shared" si="45"/>
        <v>0</v>
      </c>
      <c r="FL38" s="268">
        <f t="shared" si="45"/>
        <v>1</v>
      </c>
      <c r="FM38" s="268">
        <f t="shared" si="45"/>
        <v>0</v>
      </c>
      <c r="FN38" s="268">
        <f t="shared" si="45"/>
        <v>0</v>
      </c>
      <c r="FO38" s="268">
        <f t="shared" si="45"/>
        <v>0</v>
      </c>
      <c r="FP38" s="268">
        <f t="shared" si="45"/>
        <v>1</v>
      </c>
      <c r="FQ38" s="268">
        <f t="shared" si="45"/>
        <v>0</v>
      </c>
      <c r="FR38" s="268">
        <f t="shared" si="45"/>
        <v>0</v>
      </c>
      <c r="FS38" s="268">
        <f t="shared" si="45"/>
        <v>0</v>
      </c>
      <c r="FT38" s="268">
        <f t="shared" si="45"/>
        <v>1</v>
      </c>
      <c r="FU38" s="268">
        <f t="shared" si="45"/>
        <v>0</v>
      </c>
      <c r="FV38" s="268">
        <f t="shared" si="45"/>
        <v>0</v>
      </c>
      <c r="FW38" s="268">
        <f t="shared" si="45"/>
        <v>0</v>
      </c>
      <c r="FX38" s="268">
        <f t="shared" si="45"/>
        <v>1</v>
      </c>
      <c r="FY38" s="268">
        <f t="shared" si="45"/>
        <v>0</v>
      </c>
      <c r="FZ38" s="268">
        <f t="shared" si="45"/>
        <v>0</v>
      </c>
      <c r="GA38" s="268">
        <f t="shared" si="45"/>
        <v>0</v>
      </c>
      <c r="GB38" s="268">
        <f t="shared" si="45"/>
        <v>1</v>
      </c>
      <c r="GC38" s="268">
        <f t="shared" si="45"/>
        <v>0</v>
      </c>
      <c r="GD38" s="268">
        <f t="shared" si="45"/>
        <v>0</v>
      </c>
      <c r="GE38" s="268">
        <f t="shared" si="45"/>
        <v>0</v>
      </c>
      <c r="GF38" s="268">
        <f t="shared" si="45"/>
        <v>1</v>
      </c>
      <c r="GG38" s="268">
        <f t="shared" si="45"/>
        <v>0</v>
      </c>
      <c r="GH38" s="268">
        <f t="shared" si="45"/>
        <v>0</v>
      </c>
      <c r="GI38" s="268">
        <f t="shared" si="45"/>
        <v>0</v>
      </c>
      <c r="GJ38" s="268">
        <f t="shared" si="45"/>
        <v>1</v>
      </c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</row>
    <row r="39" spans="1:437" s="204" customFormat="1" outlineLevel="1" x14ac:dyDescent="0.25">
      <c r="A39" s="15"/>
      <c r="B39" s="15"/>
      <c r="C39" s="21"/>
      <c r="D39" s="60"/>
      <c r="E39" s="9" t="s">
        <v>97</v>
      </c>
      <c r="F39" s="9"/>
      <c r="G39" s="9" t="s">
        <v>6</v>
      </c>
      <c r="H39" s="9"/>
      <c r="I39" s="9"/>
      <c r="J39" s="184">
        <f t="shared" ref="J39:AO39" si="46" xml:space="preserve"> IF( J37 = 1, $F35, IF( I38 = 1, EOMONTH(I39, 12), I39))</f>
        <v>43921</v>
      </c>
      <c r="K39" s="184">
        <f t="shared" si="46"/>
        <v>43921</v>
      </c>
      <c r="L39" s="184">
        <f t="shared" si="46"/>
        <v>43921</v>
      </c>
      <c r="M39" s="184">
        <f t="shared" si="46"/>
        <v>44286</v>
      </c>
      <c r="N39" s="184">
        <f t="shared" si="46"/>
        <v>44286</v>
      </c>
      <c r="O39" s="184">
        <f t="shared" si="46"/>
        <v>44286</v>
      </c>
      <c r="P39" s="184">
        <f t="shared" si="46"/>
        <v>44286</v>
      </c>
      <c r="Q39" s="184">
        <f t="shared" si="46"/>
        <v>44651</v>
      </c>
      <c r="R39" s="184">
        <f t="shared" si="46"/>
        <v>44651</v>
      </c>
      <c r="S39" s="184">
        <f t="shared" si="46"/>
        <v>44651</v>
      </c>
      <c r="T39" s="184">
        <f t="shared" si="46"/>
        <v>44651</v>
      </c>
      <c r="U39" s="184">
        <f t="shared" si="46"/>
        <v>45016</v>
      </c>
      <c r="V39" s="184">
        <f t="shared" si="46"/>
        <v>45016</v>
      </c>
      <c r="W39" s="184">
        <f t="shared" si="46"/>
        <v>45016</v>
      </c>
      <c r="X39" s="184">
        <f t="shared" si="46"/>
        <v>45016</v>
      </c>
      <c r="Y39" s="184">
        <f t="shared" si="46"/>
        <v>45382</v>
      </c>
      <c r="Z39" s="184">
        <f t="shared" si="46"/>
        <v>45382</v>
      </c>
      <c r="AA39" s="184">
        <f t="shared" si="46"/>
        <v>45382</v>
      </c>
      <c r="AB39" s="184">
        <f t="shared" si="46"/>
        <v>45382</v>
      </c>
      <c r="AC39" s="184">
        <f t="shared" si="46"/>
        <v>45747</v>
      </c>
      <c r="AD39" s="184">
        <f t="shared" si="46"/>
        <v>45747</v>
      </c>
      <c r="AE39" s="184">
        <f t="shared" si="46"/>
        <v>45747</v>
      </c>
      <c r="AF39" s="184">
        <f t="shared" si="46"/>
        <v>45747</v>
      </c>
      <c r="AG39" s="184">
        <f t="shared" si="46"/>
        <v>46112</v>
      </c>
      <c r="AH39" s="184">
        <f t="shared" si="46"/>
        <v>46112</v>
      </c>
      <c r="AI39" s="184">
        <f t="shared" si="46"/>
        <v>46112</v>
      </c>
      <c r="AJ39" s="184">
        <f t="shared" si="46"/>
        <v>46112</v>
      </c>
      <c r="AK39" s="184">
        <f t="shared" si="46"/>
        <v>46477</v>
      </c>
      <c r="AL39" s="184">
        <f t="shared" si="46"/>
        <v>46477</v>
      </c>
      <c r="AM39" s="184">
        <f t="shared" si="46"/>
        <v>46477</v>
      </c>
      <c r="AN39" s="184">
        <f t="shared" si="46"/>
        <v>46477</v>
      </c>
      <c r="AO39" s="184">
        <f t="shared" si="46"/>
        <v>46843</v>
      </c>
      <c r="AP39" s="184">
        <f t="shared" ref="AP39:BU39" si="47" xml:space="preserve"> IF( AP37 = 1, $F35, IF( AO38 = 1, EOMONTH(AO39, 12), AO39))</f>
        <v>46843</v>
      </c>
      <c r="AQ39" s="184">
        <f t="shared" si="47"/>
        <v>46843</v>
      </c>
      <c r="AR39" s="184">
        <f t="shared" si="47"/>
        <v>46843</v>
      </c>
      <c r="AS39" s="184">
        <f t="shared" si="47"/>
        <v>47208</v>
      </c>
      <c r="AT39" s="184">
        <f t="shared" si="47"/>
        <v>47208</v>
      </c>
      <c r="AU39" s="184">
        <f t="shared" si="47"/>
        <v>47208</v>
      </c>
      <c r="AV39" s="184">
        <f t="shared" si="47"/>
        <v>47208</v>
      </c>
      <c r="AW39" s="184">
        <f t="shared" si="47"/>
        <v>47573</v>
      </c>
      <c r="AX39" s="184">
        <f t="shared" si="47"/>
        <v>47573</v>
      </c>
      <c r="AY39" s="184">
        <f t="shared" si="47"/>
        <v>47573</v>
      </c>
      <c r="AZ39" s="184">
        <f t="shared" si="47"/>
        <v>47573</v>
      </c>
      <c r="BA39" s="184">
        <f t="shared" si="47"/>
        <v>47938</v>
      </c>
      <c r="BB39" s="184">
        <f t="shared" si="47"/>
        <v>47938</v>
      </c>
      <c r="BC39" s="184">
        <f t="shared" si="47"/>
        <v>47938</v>
      </c>
      <c r="BD39" s="184">
        <f t="shared" si="47"/>
        <v>47938</v>
      </c>
      <c r="BE39" s="184">
        <f t="shared" si="47"/>
        <v>48304</v>
      </c>
      <c r="BF39" s="184">
        <f t="shared" si="47"/>
        <v>48304</v>
      </c>
      <c r="BG39" s="184">
        <f t="shared" si="47"/>
        <v>48304</v>
      </c>
      <c r="BH39" s="184">
        <f t="shared" si="47"/>
        <v>48304</v>
      </c>
      <c r="BI39" s="184">
        <f t="shared" si="47"/>
        <v>48669</v>
      </c>
      <c r="BJ39" s="184">
        <f t="shared" si="47"/>
        <v>48669</v>
      </c>
      <c r="BK39" s="184">
        <f t="shared" si="47"/>
        <v>48669</v>
      </c>
      <c r="BL39" s="184">
        <f t="shared" si="47"/>
        <v>48669</v>
      </c>
      <c r="BM39" s="184">
        <f t="shared" si="47"/>
        <v>49034</v>
      </c>
      <c r="BN39" s="184">
        <f t="shared" si="47"/>
        <v>49034</v>
      </c>
      <c r="BO39" s="184">
        <f t="shared" si="47"/>
        <v>49034</v>
      </c>
      <c r="BP39" s="184">
        <f t="shared" si="47"/>
        <v>49034</v>
      </c>
      <c r="BQ39" s="184">
        <f t="shared" si="47"/>
        <v>49399</v>
      </c>
      <c r="BR39" s="184">
        <f t="shared" si="47"/>
        <v>49399</v>
      </c>
      <c r="BS39" s="184">
        <f t="shared" si="47"/>
        <v>49399</v>
      </c>
      <c r="BT39" s="184">
        <f t="shared" si="47"/>
        <v>49399</v>
      </c>
      <c r="BU39" s="184">
        <f t="shared" si="47"/>
        <v>49765</v>
      </c>
      <c r="BV39" s="184">
        <f t="shared" ref="BV39:DA39" si="48" xml:space="preserve"> IF( BV37 = 1, $F35, IF( BU38 = 1, EOMONTH(BU39, 12), BU39))</f>
        <v>49765</v>
      </c>
      <c r="BW39" s="184">
        <f t="shared" si="48"/>
        <v>49765</v>
      </c>
      <c r="BX39" s="184">
        <f t="shared" si="48"/>
        <v>49765</v>
      </c>
      <c r="BY39" s="184">
        <f t="shared" si="48"/>
        <v>50130</v>
      </c>
      <c r="BZ39" s="184">
        <f t="shared" si="48"/>
        <v>50130</v>
      </c>
      <c r="CA39" s="184">
        <f t="shared" si="48"/>
        <v>50130</v>
      </c>
      <c r="CB39" s="184">
        <f t="shared" si="48"/>
        <v>50130</v>
      </c>
      <c r="CC39" s="184">
        <f t="shared" si="48"/>
        <v>50495</v>
      </c>
      <c r="CD39" s="184">
        <f t="shared" si="48"/>
        <v>50495</v>
      </c>
      <c r="CE39" s="184">
        <f t="shared" si="48"/>
        <v>50495</v>
      </c>
      <c r="CF39" s="184">
        <f t="shared" si="48"/>
        <v>50495</v>
      </c>
      <c r="CG39" s="184">
        <f t="shared" si="48"/>
        <v>50860</v>
      </c>
      <c r="CH39" s="184">
        <f t="shared" si="48"/>
        <v>50860</v>
      </c>
      <c r="CI39" s="184">
        <f t="shared" si="48"/>
        <v>50860</v>
      </c>
      <c r="CJ39" s="184">
        <f t="shared" si="48"/>
        <v>50860</v>
      </c>
      <c r="CK39" s="184">
        <f t="shared" si="48"/>
        <v>51226</v>
      </c>
      <c r="CL39" s="184">
        <f t="shared" si="48"/>
        <v>51226</v>
      </c>
      <c r="CM39" s="184">
        <f t="shared" si="48"/>
        <v>51226</v>
      </c>
      <c r="CN39" s="184">
        <f t="shared" si="48"/>
        <v>51226</v>
      </c>
      <c r="CO39" s="184">
        <f t="shared" si="48"/>
        <v>51591</v>
      </c>
      <c r="CP39" s="184">
        <f t="shared" si="48"/>
        <v>51591</v>
      </c>
      <c r="CQ39" s="184">
        <f t="shared" si="48"/>
        <v>51591</v>
      </c>
      <c r="CR39" s="184">
        <f t="shared" si="48"/>
        <v>51591</v>
      </c>
      <c r="CS39" s="184">
        <f t="shared" si="48"/>
        <v>51956</v>
      </c>
      <c r="CT39" s="184">
        <f t="shared" si="48"/>
        <v>51956</v>
      </c>
      <c r="CU39" s="184">
        <f t="shared" si="48"/>
        <v>51956</v>
      </c>
      <c r="CV39" s="184">
        <f t="shared" si="48"/>
        <v>51956</v>
      </c>
      <c r="CW39" s="184">
        <f t="shared" si="48"/>
        <v>52321</v>
      </c>
      <c r="CX39" s="184">
        <f t="shared" si="48"/>
        <v>52321</v>
      </c>
      <c r="CY39" s="184">
        <f t="shared" si="48"/>
        <v>52321</v>
      </c>
      <c r="CZ39" s="184">
        <f t="shared" si="48"/>
        <v>52321</v>
      </c>
      <c r="DA39" s="184">
        <f t="shared" si="48"/>
        <v>52687</v>
      </c>
      <c r="DB39" s="184">
        <f t="shared" ref="DB39:EG39" si="49" xml:space="preserve"> IF( DB37 = 1, $F35, IF( DA38 = 1, EOMONTH(DA39, 12), DA39))</f>
        <v>52687</v>
      </c>
      <c r="DC39" s="184">
        <f t="shared" si="49"/>
        <v>52687</v>
      </c>
      <c r="DD39" s="184">
        <f t="shared" si="49"/>
        <v>52687</v>
      </c>
      <c r="DE39" s="184">
        <f t="shared" si="49"/>
        <v>53052</v>
      </c>
      <c r="DF39" s="184">
        <f t="shared" si="49"/>
        <v>53052</v>
      </c>
      <c r="DG39" s="184">
        <f t="shared" si="49"/>
        <v>53052</v>
      </c>
      <c r="DH39" s="184">
        <f t="shared" si="49"/>
        <v>53052</v>
      </c>
      <c r="DI39" s="184">
        <f t="shared" si="49"/>
        <v>53417</v>
      </c>
      <c r="DJ39" s="184">
        <f t="shared" si="49"/>
        <v>53417</v>
      </c>
      <c r="DK39" s="184">
        <f t="shared" si="49"/>
        <v>53417</v>
      </c>
      <c r="DL39" s="184">
        <f t="shared" si="49"/>
        <v>53417</v>
      </c>
      <c r="DM39" s="184">
        <f t="shared" si="49"/>
        <v>53782</v>
      </c>
      <c r="DN39" s="184">
        <f t="shared" si="49"/>
        <v>53782</v>
      </c>
      <c r="DO39" s="184">
        <f t="shared" si="49"/>
        <v>53782</v>
      </c>
      <c r="DP39" s="184">
        <f t="shared" si="49"/>
        <v>53782</v>
      </c>
      <c r="DQ39" s="184">
        <f t="shared" si="49"/>
        <v>54148</v>
      </c>
      <c r="DR39" s="184">
        <f t="shared" si="49"/>
        <v>54148</v>
      </c>
      <c r="DS39" s="184">
        <f t="shared" si="49"/>
        <v>54148</v>
      </c>
      <c r="DT39" s="184">
        <f t="shared" si="49"/>
        <v>54148</v>
      </c>
      <c r="DU39" s="184">
        <f t="shared" si="49"/>
        <v>54513</v>
      </c>
      <c r="DV39" s="184">
        <f t="shared" si="49"/>
        <v>54513</v>
      </c>
      <c r="DW39" s="184">
        <f t="shared" si="49"/>
        <v>54513</v>
      </c>
      <c r="DX39" s="184">
        <f t="shared" si="49"/>
        <v>54513</v>
      </c>
      <c r="DY39" s="184">
        <f t="shared" si="49"/>
        <v>54878</v>
      </c>
      <c r="DZ39" s="184">
        <f t="shared" si="49"/>
        <v>54878</v>
      </c>
      <c r="EA39" s="184">
        <f t="shared" si="49"/>
        <v>54878</v>
      </c>
      <c r="EB39" s="184">
        <f t="shared" si="49"/>
        <v>54878</v>
      </c>
      <c r="EC39" s="184">
        <f t="shared" si="49"/>
        <v>55243</v>
      </c>
      <c r="ED39" s="184">
        <f t="shared" si="49"/>
        <v>55243</v>
      </c>
      <c r="EE39" s="184">
        <f t="shared" si="49"/>
        <v>55243</v>
      </c>
      <c r="EF39" s="184">
        <f t="shared" si="49"/>
        <v>55243</v>
      </c>
      <c r="EG39" s="184">
        <f t="shared" si="49"/>
        <v>55609</v>
      </c>
      <c r="EH39" s="184">
        <f t="shared" ref="EH39:FM39" si="50" xml:space="preserve"> IF( EH37 = 1, $F35, IF( EG38 = 1, EOMONTH(EG39, 12), EG39))</f>
        <v>55609</v>
      </c>
      <c r="EI39" s="184">
        <f t="shared" si="50"/>
        <v>55609</v>
      </c>
      <c r="EJ39" s="184">
        <f t="shared" si="50"/>
        <v>55609</v>
      </c>
      <c r="EK39" s="184">
        <f t="shared" si="50"/>
        <v>55974</v>
      </c>
      <c r="EL39" s="184">
        <f t="shared" si="50"/>
        <v>55974</v>
      </c>
      <c r="EM39" s="184">
        <f t="shared" si="50"/>
        <v>55974</v>
      </c>
      <c r="EN39" s="184">
        <f t="shared" si="50"/>
        <v>55974</v>
      </c>
      <c r="EO39" s="184">
        <f t="shared" si="50"/>
        <v>56339</v>
      </c>
      <c r="EP39" s="184">
        <f t="shared" si="50"/>
        <v>56339</v>
      </c>
      <c r="EQ39" s="184">
        <f t="shared" si="50"/>
        <v>56339</v>
      </c>
      <c r="ER39" s="184">
        <f t="shared" si="50"/>
        <v>56339</v>
      </c>
      <c r="ES39" s="184">
        <f t="shared" si="50"/>
        <v>56704</v>
      </c>
      <c r="ET39" s="184">
        <f t="shared" si="50"/>
        <v>56704</v>
      </c>
      <c r="EU39" s="184">
        <f t="shared" si="50"/>
        <v>56704</v>
      </c>
      <c r="EV39" s="184">
        <f t="shared" si="50"/>
        <v>56704</v>
      </c>
      <c r="EW39" s="184">
        <f t="shared" si="50"/>
        <v>57070</v>
      </c>
      <c r="EX39" s="184">
        <f t="shared" si="50"/>
        <v>57070</v>
      </c>
      <c r="EY39" s="184">
        <f t="shared" si="50"/>
        <v>57070</v>
      </c>
      <c r="EZ39" s="184">
        <f t="shared" si="50"/>
        <v>57070</v>
      </c>
      <c r="FA39" s="184">
        <f t="shared" si="50"/>
        <v>57435</v>
      </c>
      <c r="FB39" s="184">
        <f t="shared" si="50"/>
        <v>57435</v>
      </c>
      <c r="FC39" s="184">
        <f t="shared" si="50"/>
        <v>57435</v>
      </c>
      <c r="FD39" s="184">
        <f t="shared" si="50"/>
        <v>57435</v>
      </c>
      <c r="FE39" s="184">
        <f t="shared" si="50"/>
        <v>57800</v>
      </c>
      <c r="FF39" s="184">
        <f t="shared" si="50"/>
        <v>57800</v>
      </c>
      <c r="FG39" s="184">
        <f t="shared" si="50"/>
        <v>57800</v>
      </c>
      <c r="FH39" s="184">
        <f t="shared" si="50"/>
        <v>57800</v>
      </c>
      <c r="FI39" s="184">
        <f t="shared" si="50"/>
        <v>58165</v>
      </c>
      <c r="FJ39" s="184">
        <f t="shared" si="50"/>
        <v>58165</v>
      </c>
      <c r="FK39" s="184">
        <f t="shared" si="50"/>
        <v>58165</v>
      </c>
      <c r="FL39" s="184">
        <f t="shared" si="50"/>
        <v>58165</v>
      </c>
      <c r="FM39" s="184">
        <f t="shared" si="50"/>
        <v>58531</v>
      </c>
      <c r="FN39" s="184">
        <f t="shared" ref="FN39:GG39" si="51" xml:space="preserve"> IF( FN37 = 1, $F35, IF( FM38 = 1, EOMONTH(FM39, 12), FM39))</f>
        <v>58531</v>
      </c>
      <c r="FO39" s="184">
        <f t="shared" si="51"/>
        <v>58531</v>
      </c>
      <c r="FP39" s="184">
        <f t="shared" si="51"/>
        <v>58531</v>
      </c>
      <c r="FQ39" s="184">
        <f t="shared" si="51"/>
        <v>58896</v>
      </c>
      <c r="FR39" s="184">
        <f t="shared" si="51"/>
        <v>58896</v>
      </c>
      <c r="FS39" s="184">
        <f t="shared" si="51"/>
        <v>58896</v>
      </c>
      <c r="FT39" s="184">
        <f t="shared" si="51"/>
        <v>58896</v>
      </c>
      <c r="FU39" s="184">
        <f t="shared" si="51"/>
        <v>59261</v>
      </c>
      <c r="FV39" s="184">
        <f t="shared" si="51"/>
        <v>59261</v>
      </c>
      <c r="FW39" s="184">
        <f t="shared" si="51"/>
        <v>59261</v>
      </c>
      <c r="FX39" s="184">
        <f t="shared" si="51"/>
        <v>59261</v>
      </c>
      <c r="FY39" s="184">
        <f t="shared" si="51"/>
        <v>59626</v>
      </c>
      <c r="FZ39" s="184">
        <f t="shared" si="51"/>
        <v>59626</v>
      </c>
      <c r="GA39" s="184">
        <f t="shared" si="51"/>
        <v>59626</v>
      </c>
      <c r="GB39" s="184">
        <f t="shared" si="51"/>
        <v>59626</v>
      </c>
      <c r="GC39" s="184">
        <f t="shared" si="51"/>
        <v>59992</v>
      </c>
      <c r="GD39" s="184">
        <f t="shared" si="51"/>
        <v>59992</v>
      </c>
      <c r="GE39" s="184">
        <f t="shared" si="51"/>
        <v>59992</v>
      </c>
      <c r="GF39" s="184">
        <f t="shared" si="51"/>
        <v>59992</v>
      </c>
      <c r="GG39" s="184">
        <f t="shared" si="51"/>
        <v>60357</v>
      </c>
      <c r="GH39" s="184">
        <f t="shared" ref="GH39:GJ39" si="52" xml:space="preserve"> IF( GH37 = 1, $F35, IF( GG38 = 1, EOMONTH(GG39, 12), GG39))</f>
        <v>60357</v>
      </c>
      <c r="GI39" s="184">
        <f t="shared" si="52"/>
        <v>60357</v>
      </c>
      <c r="GJ39" s="184">
        <f t="shared" si="52"/>
        <v>60357</v>
      </c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</row>
    <row r="40" spans="1:437" s="204" customFormat="1" outlineLevel="1" x14ac:dyDescent="0.25">
      <c r="A40" s="15"/>
      <c r="B40" s="15"/>
      <c r="C40" s="21"/>
      <c r="D40" s="60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</row>
    <row r="41" spans="1:437" s="204" customFormat="1" outlineLevel="1" x14ac:dyDescent="0.25">
      <c r="A41" s="15"/>
      <c r="B41" s="15"/>
      <c r="C41" s="21"/>
      <c r="D41" s="60"/>
      <c r="E41" s="187" t="str">
        <f t="shared" ref="E41:AJ41" si="53" xml:space="preserve"> E$39</f>
        <v>Contract year applicable to period</v>
      </c>
      <c r="F41" s="187">
        <f t="shared" si="53"/>
        <v>0</v>
      </c>
      <c r="G41" s="187" t="str">
        <f t="shared" si="53"/>
        <v>date</v>
      </c>
      <c r="H41" s="187">
        <f t="shared" si="53"/>
        <v>0</v>
      </c>
      <c r="I41" s="187">
        <f t="shared" si="53"/>
        <v>0</v>
      </c>
      <c r="J41" s="187">
        <f t="shared" si="53"/>
        <v>43921</v>
      </c>
      <c r="K41" s="187">
        <f t="shared" si="53"/>
        <v>43921</v>
      </c>
      <c r="L41" s="187">
        <f t="shared" si="53"/>
        <v>43921</v>
      </c>
      <c r="M41" s="187">
        <f t="shared" si="53"/>
        <v>44286</v>
      </c>
      <c r="N41" s="187">
        <f t="shared" si="53"/>
        <v>44286</v>
      </c>
      <c r="O41" s="187">
        <f t="shared" si="53"/>
        <v>44286</v>
      </c>
      <c r="P41" s="187">
        <f t="shared" si="53"/>
        <v>44286</v>
      </c>
      <c r="Q41" s="187">
        <f t="shared" si="53"/>
        <v>44651</v>
      </c>
      <c r="R41" s="187">
        <f t="shared" si="53"/>
        <v>44651</v>
      </c>
      <c r="S41" s="187">
        <f t="shared" si="53"/>
        <v>44651</v>
      </c>
      <c r="T41" s="187">
        <f t="shared" si="53"/>
        <v>44651</v>
      </c>
      <c r="U41" s="187">
        <f t="shared" si="53"/>
        <v>45016</v>
      </c>
      <c r="V41" s="187">
        <f t="shared" si="53"/>
        <v>45016</v>
      </c>
      <c r="W41" s="187">
        <f t="shared" si="53"/>
        <v>45016</v>
      </c>
      <c r="X41" s="187">
        <f t="shared" si="53"/>
        <v>45016</v>
      </c>
      <c r="Y41" s="187">
        <f t="shared" si="53"/>
        <v>45382</v>
      </c>
      <c r="Z41" s="187">
        <f t="shared" si="53"/>
        <v>45382</v>
      </c>
      <c r="AA41" s="187">
        <f t="shared" si="53"/>
        <v>45382</v>
      </c>
      <c r="AB41" s="187">
        <f t="shared" si="53"/>
        <v>45382</v>
      </c>
      <c r="AC41" s="187">
        <f t="shared" si="53"/>
        <v>45747</v>
      </c>
      <c r="AD41" s="187">
        <f t="shared" si="53"/>
        <v>45747</v>
      </c>
      <c r="AE41" s="187">
        <f t="shared" si="53"/>
        <v>45747</v>
      </c>
      <c r="AF41" s="187">
        <f t="shared" si="53"/>
        <v>45747</v>
      </c>
      <c r="AG41" s="187">
        <f t="shared" si="53"/>
        <v>46112</v>
      </c>
      <c r="AH41" s="187">
        <f t="shared" si="53"/>
        <v>46112</v>
      </c>
      <c r="AI41" s="187">
        <f t="shared" si="53"/>
        <v>46112</v>
      </c>
      <c r="AJ41" s="187">
        <f t="shared" si="53"/>
        <v>46112</v>
      </c>
      <c r="AK41" s="187">
        <f t="shared" ref="AK41:BP41" si="54" xml:space="preserve"> AK$39</f>
        <v>46477</v>
      </c>
      <c r="AL41" s="187">
        <f t="shared" si="54"/>
        <v>46477</v>
      </c>
      <c r="AM41" s="187">
        <f t="shared" si="54"/>
        <v>46477</v>
      </c>
      <c r="AN41" s="187">
        <f t="shared" si="54"/>
        <v>46477</v>
      </c>
      <c r="AO41" s="187">
        <f t="shared" si="54"/>
        <v>46843</v>
      </c>
      <c r="AP41" s="187">
        <f t="shared" si="54"/>
        <v>46843</v>
      </c>
      <c r="AQ41" s="187">
        <f t="shared" si="54"/>
        <v>46843</v>
      </c>
      <c r="AR41" s="187">
        <f t="shared" si="54"/>
        <v>46843</v>
      </c>
      <c r="AS41" s="187">
        <f t="shared" si="54"/>
        <v>47208</v>
      </c>
      <c r="AT41" s="187">
        <f t="shared" si="54"/>
        <v>47208</v>
      </c>
      <c r="AU41" s="187">
        <f t="shared" si="54"/>
        <v>47208</v>
      </c>
      <c r="AV41" s="187">
        <f t="shared" si="54"/>
        <v>47208</v>
      </c>
      <c r="AW41" s="187">
        <f t="shared" si="54"/>
        <v>47573</v>
      </c>
      <c r="AX41" s="187">
        <f t="shared" si="54"/>
        <v>47573</v>
      </c>
      <c r="AY41" s="187">
        <f t="shared" si="54"/>
        <v>47573</v>
      </c>
      <c r="AZ41" s="187">
        <f t="shared" si="54"/>
        <v>47573</v>
      </c>
      <c r="BA41" s="187">
        <f t="shared" si="54"/>
        <v>47938</v>
      </c>
      <c r="BB41" s="187">
        <f t="shared" si="54"/>
        <v>47938</v>
      </c>
      <c r="BC41" s="187">
        <f t="shared" si="54"/>
        <v>47938</v>
      </c>
      <c r="BD41" s="187">
        <f t="shared" si="54"/>
        <v>47938</v>
      </c>
      <c r="BE41" s="187">
        <f t="shared" si="54"/>
        <v>48304</v>
      </c>
      <c r="BF41" s="187">
        <f t="shared" si="54"/>
        <v>48304</v>
      </c>
      <c r="BG41" s="187">
        <f t="shared" si="54"/>
        <v>48304</v>
      </c>
      <c r="BH41" s="187">
        <f t="shared" si="54"/>
        <v>48304</v>
      </c>
      <c r="BI41" s="187">
        <f t="shared" si="54"/>
        <v>48669</v>
      </c>
      <c r="BJ41" s="187">
        <f t="shared" si="54"/>
        <v>48669</v>
      </c>
      <c r="BK41" s="187">
        <f t="shared" si="54"/>
        <v>48669</v>
      </c>
      <c r="BL41" s="187">
        <f t="shared" si="54"/>
        <v>48669</v>
      </c>
      <c r="BM41" s="187">
        <f t="shared" si="54"/>
        <v>49034</v>
      </c>
      <c r="BN41" s="187">
        <f t="shared" si="54"/>
        <v>49034</v>
      </c>
      <c r="BO41" s="187">
        <f t="shared" si="54"/>
        <v>49034</v>
      </c>
      <c r="BP41" s="187">
        <f t="shared" si="54"/>
        <v>49034</v>
      </c>
      <c r="BQ41" s="187">
        <f t="shared" ref="BQ41:CV41" si="55" xml:space="preserve"> BQ$39</f>
        <v>49399</v>
      </c>
      <c r="BR41" s="187">
        <f t="shared" si="55"/>
        <v>49399</v>
      </c>
      <c r="BS41" s="187">
        <f t="shared" si="55"/>
        <v>49399</v>
      </c>
      <c r="BT41" s="187">
        <f t="shared" si="55"/>
        <v>49399</v>
      </c>
      <c r="BU41" s="187">
        <f t="shared" si="55"/>
        <v>49765</v>
      </c>
      <c r="BV41" s="187">
        <f t="shared" si="55"/>
        <v>49765</v>
      </c>
      <c r="BW41" s="187">
        <f t="shared" si="55"/>
        <v>49765</v>
      </c>
      <c r="BX41" s="187">
        <f t="shared" si="55"/>
        <v>49765</v>
      </c>
      <c r="BY41" s="187">
        <f t="shared" si="55"/>
        <v>50130</v>
      </c>
      <c r="BZ41" s="187">
        <f t="shared" si="55"/>
        <v>50130</v>
      </c>
      <c r="CA41" s="187">
        <f t="shared" si="55"/>
        <v>50130</v>
      </c>
      <c r="CB41" s="187">
        <f t="shared" si="55"/>
        <v>50130</v>
      </c>
      <c r="CC41" s="187">
        <f t="shared" si="55"/>
        <v>50495</v>
      </c>
      <c r="CD41" s="187">
        <f t="shared" si="55"/>
        <v>50495</v>
      </c>
      <c r="CE41" s="187">
        <f t="shared" si="55"/>
        <v>50495</v>
      </c>
      <c r="CF41" s="187">
        <f t="shared" si="55"/>
        <v>50495</v>
      </c>
      <c r="CG41" s="187">
        <f t="shared" si="55"/>
        <v>50860</v>
      </c>
      <c r="CH41" s="187">
        <f t="shared" si="55"/>
        <v>50860</v>
      </c>
      <c r="CI41" s="187">
        <f t="shared" si="55"/>
        <v>50860</v>
      </c>
      <c r="CJ41" s="187">
        <f t="shared" si="55"/>
        <v>50860</v>
      </c>
      <c r="CK41" s="187">
        <f t="shared" si="55"/>
        <v>51226</v>
      </c>
      <c r="CL41" s="187">
        <f t="shared" si="55"/>
        <v>51226</v>
      </c>
      <c r="CM41" s="187">
        <f t="shared" si="55"/>
        <v>51226</v>
      </c>
      <c r="CN41" s="187">
        <f t="shared" si="55"/>
        <v>51226</v>
      </c>
      <c r="CO41" s="187">
        <f t="shared" si="55"/>
        <v>51591</v>
      </c>
      <c r="CP41" s="187">
        <f t="shared" si="55"/>
        <v>51591</v>
      </c>
      <c r="CQ41" s="187">
        <f t="shared" si="55"/>
        <v>51591</v>
      </c>
      <c r="CR41" s="187">
        <f t="shared" si="55"/>
        <v>51591</v>
      </c>
      <c r="CS41" s="187">
        <f t="shared" si="55"/>
        <v>51956</v>
      </c>
      <c r="CT41" s="187">
        <f t="shared" si="55"/>
        <v>51956</v>
      </c>
      <c r="CU41" s="187">
        <f t="shared" si="55"/>
        <v>51956</v>
      </c>
      <c r="CV41" s="187">
        <f t="shared" si="55"/>
        <v>51956</v>
      </c>
      <c r="CW41" s="187">
        <f t="shared" ref="CW41:EB41" si="56" xml:space="preserve"> CW$39</f>
        <v>52321</v>
      </c>
      <c r="CX41" s="187">
        <f t="shared" si="56"/>
        <v>52321</v>
      </c>
      <c r="CY41" s="187">
        <f t="shared" si="56"/>
        <v>52321</v>
      </c>
      <c r="CZ41" s="187">
        <f t="shared" si="56"/>
        <v>52321</v>
      </c>
      <c r="DA41" s="187">
        <f t="shared" si="56"/>
        <v>52687</v>
      </c>
      <c r="DB41" s="187">
        <f t="shared" si="56"/>
        <v>52687</v>
      </c>
      <c r="DC41" s="187">
        <f t="shared" si="56"/>
        <v>52687</v>
      </c>
      <c r="DD41" s="187">
        <f t="shared" si="56"/>
        <v>52687</v>
      </c>
      <c r="DE41" s="187">
        <f t="shared" si="56"/>
        <v>53052</v>
      </c>
      <c r="DF41" s="187">
        <f t="shared" si="56"/>
        <v>53052</v>
      </c>
      <c r="DG41" s="187">
        <f t="shared" si="56"/>
        <v>53052</v>
      </c>
      <c r="DH41" s="187">
        <f t="shared" si="56"/>
        <v>53052</v>
      </c>
      <c r="DI41" s="187">
        <f t="shared" si="56"/>
        <v>53417</v>
      </c>
      <c r="DJ41" s="187">
        <f t="shared" si="56"/>
        <v>53417</v>
      </c>
      <c r="DK41" s="187">
        <f t="shared" si="56"/>
        <v>53417</v>
      </c>
      <c r="DL41" s="187">
        <f t="shared" si="56"/>
        <v>53417</v>
      </c>
      <c r="DM41" s="187">
        <f t="shared" si="56"/>
        <v>53782</v>
      </c>
      <c r="DN41" s="187">
        <f t="shared" si="56"/>
        <v>53782</v>
      </c>
      <c r="DO41" s="187">
        <f t="shared" si="56"/>
        <v>53782</v>
      </c>
      <c r="DP41" s="187">
        <f t="shared" si="56"/>
        <v>53782</v>
      </c>
      <c r="DQ41" s="187">
        <f t="shared" si="56"/>
        <v>54148</v>
      </c>
      <c r="DR41" s="187">
        <f t="shared" si="56"/>
        <v>54148</v>
      </c>
      <c r="DS41" s="187">
        <f t="shared" si="56"/>
        <v>54148</v>
      </c>
      <c r="DT41" s="187">
        <f t="shared" si="56"/>
        <v>54148</v>
      </c>
      <c r="DU41" s="187">
        <f t="shared" si="56"/>
        <v>54513</v>
      </c>
      <c r="DV41" s="187">
        <f t="shared" si="56"/>
        <v>54513</v>
      </c>
      <c r="DW41" s="187">
        <f t="shared" si="56"/>
        <v>54513</v>
      </c>
      <c r="DX41" s="187">
        <f t="shared" si="56"/>
        <v>54513</v>
      </c>
      <c r="DY41" s="187">
        <f t="shared" si="56"/>
        <v>54878</v>
      </c>
      <c r="DZ41" s="187">
        <f t="shared" si="56"/>
        <v>54878</v>
      </c>
      <c r="EA41" s="187">
        <f t="shared" si="56"/>
        <v>54878</v>
      </c>
      <c r="EB41" s="187">
        <f t="shared" si="56"/>
        <v>54878</v>
      </c>
      <c r="EC41" s="187">
        <f t="shared" ref="EC41:FH41" si="57" xml:space="preserve"> EC$39</f>
        <v>55243</v>
      </c>
      <c r="ED41" s="187">
        <f t="shared" si="57"/>
        <v>55243</v>
      </c>
      <c r="EE41" s="187">
        <f t="shared" si="57"/>
        <v>55243</v>
      </c>
      <c r="EF41" s="187">
        <f t="shared" si="57"/>
        <v>55243</v>
      </c>
      <c r="EG41" s="187">
        <f t="shared" si="57"/>
        <v>55609</v>
      </c>
      <c r="EH41" s="187">
        <f t="shared" si="57"/>
        <v>55609</v>
      </c>
      <c r="EI41" s="187">
        <f t="shared" si="57"/>
        <v>55609</v>
      </c>
      <c r="EJ41" s="187">
        <f t="shared" si="57"/>
        <v>55609</v>
      </c>
      <c r="EK41" s="187">
        <f t="shared" si="57"/>
        <v>55974</v>
      </c>
      <c r="EL41" s="187">
        <f t="shared" si="57"/>
        <v>55974</v>
      </c>
      <c r="EM41" s="187">
        <f t="shared" si="57"/>
        <v>55974</v>
      </c>
      <c r="EN41" s="187">
        <f t="shared" si="57"/>
        <v>55974</v>
      </c>
      <c r="EO41" s="187">
        <f t="shared" si="57"/>
        <v>56339</v>
      </c>
      <c r="EP41" s="187">
        <f t="shared" si="57"/>
        <v>56339</v>
      </c>
      <c r="EQ41" s="187">
        <f t="shared" si="57"/>
        <v>56339</v>
      </c>
      <c r="ER41" s="187">
        <f t="shared" si="57"/>
        <v>56339</v>
      </c>
      <c r="ES41" s="187">
        <f t="shared" si="57"/>
        <v>56704</v>
      </c>
      <c r="ET41" s="187">
        <f t="shared" si="57"/>
        <v>56704</v>
      </c>
      <c r="EU41" s="187">
        <f t="shared" si="57"/>
        <v>56704</v>
      </c>
      <c r="EV41" s="187">
        <f t="shared" si="57"/>
        <v>56704</v>
      </c>
      <c r="EW41" s="187">
        <f t="shared" si="57"/>
        <v>57070</v>
      </c>
      <c r="EX41" s="187">
        <f t="shared" si="57"/>
        <v>57070</v>
      </c>
      <c r="EY41" s="187">
        <f t="shared" si="57"/>
        <v>57070</v>
      </c>
      <c r="EZ41" s="187">
        <f t="shared" si="57"/>
        <v>57070</v>
      </c>
      <c r="FA41" s="187">
        <f t="shared" si="57"/>
        <v>57435</v>
      </c>
      <c r="FB41" s="187">
        <f t="shared" si="57"/>
        <v>57435</v>
      </c>
      <c r="FC41" s="187">
        <f t="shared" si="57"/>
        <v>57435</v>
      </c>
      <c r="FD41" s="187">
        <f t="shared" si="57"/>
        <v>57435</v>
      </c>
      <c r="FE41" s="187">
        <f t="shared" si="57"/>
        <v>57800</v>
      </c>
      <c r="FF41" s="187">
        <f t="shared" si="57"/>
        <v>57800</v>
      </c>
      <c r="FG41" s="187">
        <f t="shared" si="57"/>
        <v>57800</v>
      </c>
      <c r="FH41" s="187">
        <f t="shared" si="57"/>
        <v>57800</v>
      </c>
      <c r="FI41" s="187">
        <f t="shared" ref="FI41:GJ41" si="58" xml:space="preserve"> FI$39</f>
        <v>58165</v>
      </c>
      <c r="FJ41" s="187">
        <f t="shared" si="58"/>
        <v>58165</v>
      </c>
      <c r="FK41" s="187">
        <f t="shared" si="58"/>
        <v>58165</v>
      </c>
      <c r="FL41" s="187">
        <f t="shared" si="58"/>
        <v>58165</v>
      </c>
      <c r="FM41" s="187">
        <f t="shared" si="58"/>
        <v>58531</v>
      </c>
      <c r="FN41" s="187">
        <f t="shared" si="58"/>
        <v>58531</v>
      </c>
      <c r="FO41" s="187">
        <f t="shared" si="58"/>
        <v>58531</v>
      </c>
      <c r="FP41" s="187">
        <f t="shared" si="58"/>
        <v>58531</v>
      </c>
      <c r="FQ41" s="187">
        <f t="shared" si="58"/>
        <v>58896</v>
      </c>
      <c r="FR41" s="187">
        <f t="shared" si="58"/>
        <v>58896</v>
      </c>
      <c r="FS41" s="187">
        <f t="shared" si="58"/>
        <v>58896</v>
      </c>
      <c r="FT41" s="187">
        <f t="shared" si="58"/>
        <v>58896</v>
      </c>
      <c r="FU41" s="187">
        <f t="shared" si="58"/>
        <v>59261</v>
      </c>
      <c r="FV41" s="187">
        <f t="shared" si="58"/>
        <v>59261</v>
      </c>
      <c r="FW41" s="187">
        <f t="shared" si="58"/>
        <v>59261</v>
      </c>
      <c r="FX41" s="187">
        <f t="shared" si="58"/>
        <v>59261</v>
      </c>
      <c r="FY41" s="187">
        <f t="shared" si="58"/>
        <v>59626</v>
      </c>
      <c r="FZ41" s="187">
        <f t="shared" si="58"/>
        <v>59626</v>
      </c>
      <c r="GA41" s="187">
        <f t="shared" si="58"/>
        <v>59626</v>
      </c>
      <c r="GB41" s="187">
        <f t="shared" si="58"/>
        <v>59626</v>
      </c>
      <c r="GC41" s="187">
        <f t="shared" si="58"/>
        <v>59992</v>
      </c>
      <c r="GD41" s="187">
        <f t="shared" si="58"/>
        <v>59992</v>
      </c>
      <c r="GE41" s="187">
        <f t="shared" si="58"/>
        <v>59992</v>
      </c>
      <c r="GF41" s="187">
        <f t="shared" si="58"/>
        <v>59992</v>
      </c>
      <c r="GG41" s="187">
        <f t="shared" si="58"/>
        <v>60357</v>
      </c>
      <c r="GH41" s="187">
        <f t="shared" si="58"/>
        <v>60357</v>
      </c>
      <c r="GI41" s="187">
        <f t="shared" si="58"/>
        <v>60357</v>
      </c>
      <c r="GJ41" s="187">
        <f t="shared" si="58"/>
        <v>60357</v>
      </c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</row>
    <row r="42" spans="1:437" s="203" customFormat="1" outlineLevel="1" x14ac:dyDescent="0.25">
      <c r="A42" s="200"/>
      <c r="B42" s="200"/>
      <c r="C42" s="201"/>
      <c r="D42" s="202"/>
      <c r="E42" s="203" t="s">
        <v>98</v>
      </c>
      <c r="G42" s="203" t="s">
        <v>15</v>
      </c>
      <c r="J42" s="203">
        <f xml:space="preserve"> YEAR(J41)</f>
        <v>2020</v>
      </c>
      <c r="K42" s="203">
        <f t="shared" ref="K42:BV42" si="59" xml:space="preserve"> YEAR(K41)</f>
        <v>2020</v>
      </c>
      <c r="L42" s="203">
        <f t="shared" si="59"/>
        <v>2020</v>
      </c>
      <c r="M42" s="203">
        <f t="shared" si="59"/>
        <v>2021</v>
      </c>
      <c r="N42" s="203">
        <f t="shared" si="59"/>
        <v>2021</v>
      </c>
      <c r="O42" s="203">
        <f t="shared" si="59"/>
        <v>2021</v>
      </c>
      <c r="P42" s="203">
        <f t="shared" si="59"/>
        <v>2021</v>
      </c>
      <c r="Q42" s="203">
        <f t="shared" si="59"/>
        <v>2022</v>
      </c>
      <c r="R42" s="203">
        <f t="shared" si="59"/>
        <v>2022</v>
      </c>
      <c r="S42" s="203">
        <f t="shared" si="59"/>
        <v>2022</v>
      </c>
      <c r="T42" s="203">
        <f t="shared" si="59"/>
        <v>2022</v>
      </c>
      <c r="U42" s="203">
        <f t="shared" si="59"/>
        <v>2023</v>
      </c>
      <c r="V42" s="203">
        <f t="shared" si="59"/>
        <v>2023</v>
      </c>
      <c r="W42" s="203">
        <f t="shared" si="59"/>
        <v>2023</v>
      </c>
      <c r="X42" s="203">
        <f t="shared" si="59"/>
        <v>2023</v>
      </c>
      <c r="Y42" s="203">
        <f t="shared" si="59"/>
        <v>2024</v>
      </c>
      <c r="Z42" s="203">
        <f t="shared" si="59"/>
        <v>2024</v>
      </c>
      <c r="AA42" s="203">
        <f t="shared" si="59"/>
        <v>2024</v>
      </c>
      <c r="AB42" s="203">
        <f t="shared" si="59"/>
        <v>2024</v>
      </c>
      <c r="AC42" s="203">
        <f t="shared" si="59"/>
        <v>2025</v>
      </c>
      <c r="AD42" s="203">
        <f t="shared" si="59"/>
        <v>2025</v>
      </c>
      <c r="AE42" s="203">
        <f t="shared" si="59"/>
        <v>2025</v>
      </c>
      <c r="AF42" s="203">
        <f t="shared" si="59"/>
        <v>2025</v>
      </c>
      <c r="AG42" s="203">
        <f t="shared" si="59"/>
        <v>2026</v>
      </c>
      <c r="AH42" s="203">
        <f t="shared" si="59"/>
        <v>2026</v>
      </c>
      <c r="AI42" s="203">
        <f t="shared" si="59"/>
        <v>2026</v>
      </c>
      <c r="AJ42" s="203">
        <f t="shared" si="59"/>
        <v>2026</v>
      </c>
      <c r="AK42" s="203">
        <f t="shared" si="59"/>
        <v>2027</v>
      </c>
      <c r="AL42" s="203">
        <f t="shared" si="59"/>
        <v>2027</v>
      </c>
      <c r="AM42" s="203">
        <f t="shared" si="59"/>
        <v>2027</v>
      </c>
      <c r="AN42" s="203">
        <f t="shared" si="59"/>
        <v>2027</v>
      </c>
      <c r="AO42" s="203">
        <f t="shared" si="59"/>
        <v>2028</v>
      </c>
      <c r="AP42" s="203">
        <f t="shared" si="59"/>
        <v>2028</v>
      </c>
      <c r="AQ42" s="203">
        <f t="shared" si="59"/>
        <v>2028</v>
      </c>
      <c r="AR42" s="203">
        <f t="shared" si="59"/>
        <v>2028</v>
      </c>
      <c r="AS42" s="203">
        <f t="shared" si="59"/>
        <v>2029</v>
      </c>
      <c r="AT42" s="203">
        <f t="shared" si="59"/>
        <v>2029</v>
      </c>
      <c r="AU42" s="203">
        <f t="shared" si="59"/>
        <v>2029</v>
      </c>
      <c r="AV42" s="203">
        <f t="shared" si="59"/>
        <v>2029</v>
      </c>
      <c r="AW42" s="203">
        <f t="shared" si="59"/>
        <v>2030</v>
      </c>
      <c r="AX42" s="203">
        <f t="shared" si="59"/>
        <v>2030</v>
      </c>
      <c r="AY42" s="203">
        <f t="shared" si="59"/>
        <v>2030</v>
      </c>
      <c r="AZ42" s="203">
        <f t="shared" si="59"/>
        <v>2030</v>
      </c>
      <c r="BA42" s="203">
        <f t="shared" si="59"/>
        <v>2031</v>
      </c>
      <c r="BB42" s="203">
        <f t="shared" si="59"/>
        <v>2031</v>
      </c>
      <c r="BC42" s="203">
        <f t="shared" si="59"/>
        <v>2031</v>
      </c>
      <c r="BD42" s="203">
        <f t="shared" si="59"/>
        <v>2031</v>
      </c>
      <c r="BE42" s="203">
        <f t="shared" si="59"/>
        <v>2032</v>
      </c>
      <c r="BF42" s="203">
        <f t="shared" si="59"/>
        <v>2032</v>
      </c>
      <c r="BG42" s="203">
        <f t="shared" si="59"/>
        <v>2032</v>
      </c>
      <c r="BH42" s="203">
        <f t="shared" si="59"/>
        <v>2032</v>
      </c>
      <c r="BI42" s="203">
        <f t="shared" si="59"/>
        <v>2033</v>
      </c>
      <c r="BJ42" s="203">
        <f t="shared" si="59"/>
        <v>2033</v>
      </c>
      <c r="BK42" s="203">
        <f t="shared" si="59"/>
        <v>2033</v>
      </c>
      <c r="BL42" s="203">
        <f t="shared" si="59"/>
        <v>2033</v>
      </c>
      <c r="BM42" s="203">
        <f t="shared" si="59"/>
        <v>2034</v>
      </c>
      <c r="BN42" s="203">
        <f t="shared" si="59"/>
        <v>2034</v>
      </c>
      <c r="BO42" s="203">
        <f t="shared" si="59"/>
        <v>2034</v>
      </c>
      <c r="BP42" s="203">
        <f t="shared" si="59"/>
        <v>2034</v>
      </c>
      <c r="BQ42" s="203">
        <f t="shared" si="59"/>
        <v>2035</v>
      </c>
      <c r="BR42" s="203">
        <f t="shared" si="59"/>
        <v>2035</v>
      </c>
      <c r="BS42" s="203">
        <f t="shared" si="59"/>
        <v>2035</v>
      </c>
      <c r="BT42" s="203">
        <f t="shared" si="59"/>
        <v>2035</v>
      </c>
      <c r="BU42" s="203">
        <f t="shared" si="59"/>
        <v>2036</v>
      </c>
      <c r="BV42" s="203">
        <f t="shared" si="59"/>
        <v>2036</v>
      </c>
      <c r="BW42" s="203">
        <f t="shared" ref="BW42:EH42" si="60" xml:space="preserve"> YEAR(BW41)</f>
        <v>2036</v>
      </c>
      <c r="BX42" s="203">
        <f t="shared" si="60"/>
        <v>2036</v>
      </c>
      <c r="BY42" s="203">
        <f t="shared" si="60"/>
        <v>2037</v>
      </c>
      <c r="BZ42" s="203">
        <f t="shared" si="60"/>
        <v>2037</v>
      </c>
      <c r="CA42" s="203">
        <f t="shared" si="60"/>
        <v>2037</v>
      </c>
      <c r="CB42" s="203">
        <f t="shared" si="60"/>
        <v>2037</v>
      </c>
      <c r="CC42" s="203">
        <f t="shared" si="60"/>
        <v>2038</v>
      </c>
      <c r="CD42" s="203">
        <f t="shared" si="60"/>
        <v>2038</v>
      </c>
      <c r="CE42" s="203">
        <f t="shared" si="60"/>
        <v>2038</v>
      </c>
      <c r="CF42" s="203">
        <f t="shared" si="60"/>
        <v>2038</v>
      </c>
      <c r="CG42" s="203">
        <f t="shared" si="60"/>
        <v>2039</v>
      </c>
      <c r="CH42" s="203">
        <f t="shared" si="60"/>
        <v>2039</v>
      </c>
      <c r="CI42" s="203">
        <f t="shared" si="60"/>
        <v>2039</v>
      </c>
      <c r="CJ42" s="203">
        <f t="shared" si="60"/>
        <v>2039</v>
      </c>
      <c r="CK42" s="203">
        <f t="shared" si="60"/>
        <v>2040</v>
      </c>
      <c r="CL42" s="203">
        <f t="shared" si="60"/>
        <v>2040</v>
      </c>
      <c r="CM42" s="203">
        <f t="shared" si="60"/>
        <v>2040</v>
      </c>
      <c r="CN42" s="203">
        <f t="shared" si="60"/>
        <v>2040</v>
      </c>
      <c r="CO42" s="203">
        <f t="shared" si="60"/>
        <v>2041</v>
      </c>
      <c r="CP42" s="203">
        <f t="shared" si="60"/>
        <v>2041</v>
      </c>
      <c r="CQ42" s="203">
        <f t="shared" si="60"/>
        <v>2041</v>
      </c>
      <c r="CR42" s="203">
        <f t="shared" si="60"/>
        <v>2041</v>
      </c>
      <c r="CS42" s="203">
        <f t="shared" si="60"/>
        <v>2042</v>
      </c>
      <c r="CT42" s="203">
        <f t="shared" si="60"/>
        <v>2042</v>
      </c>
      <c r="CU42" s="203">
        <f t="shared" si="60"/>
        <v>2042</v>
      </c>
      <c r="CV42" s="203">
        <f t="shared" si="60"/>
        <v>2042</v>
      </c>
      <c r="CW42" s="203">
        <f t="shared" si="60"/>
        <v>2043</v>
      </c>
      <c r="CX42" s="203">
        <f t="shared" si="60"/>
        <v>2043</v>
      </c>
      <c r="CY42" s="203">
        <f t="shared" si="60"/>
        <v>2043</v>
      </c>
      <c r="CZ42" s="203">
        <f t="shared" si="60"/>
        <v>2043</v>
      </c>
      <c r="DA42" s="203">
        <f t="shared" si="60"/>
        <v>2044</v>
      </c>
      <c r="DB42" s="203">
        <f t="shared" si="60"/>
        <v>2044</v>
      </c>
      <c r="DC42" s="203">
        <f t="shared" si="60"/>
        <v>2044</v>
      </c>
      <c r="DD42" s="203">
        <f t="shared" si="60"/>
        <v>2044</v>
      </c>
      <c r="DE42" s="203">
        <f t="shared" si="60"/>
        <v>2045</v>
      </c>
      <c r="DF42" s="203">
        <f t="shared" si="60"/>
        <v>2045</v>
      </c>
      <c r="DG42" s="203">
        <f t="shared" si="60"/>
        <v>2045</v>
      </c>
      <c r="DH42" s="203">
        <f t="shared" si="60"/>
        <v>2045</v>
      </c>
      <c r="DI42" s="203">
        <f t="shared" si="60"/>
        <v>2046</v>
      </c>
      <c r="DJ42" s="203">
        <f t="shared" si="60"/>
        <v>2046</v>
      </c>
      <c r="DK42" s="203">
        <f t="shared" si="60"/>
        <v>2046</v>
      </c>
      <c r="DL42" s="203">
        <f t="shared" si="60"/>
        <v>2046</v>
      </c>
      <c r="DM42" s="203">
        <f t="shared" si="60"/>
        <v>2047</v>
      </c>
      <c r="DN42" s="203">
        <f t="shared" si="60"/>
        <v>2047</v>
      </c>
      <c r="DO42" s="203">
        <f t="shared" si="60"/>
        <v>2047</v>
      </c>
      <c r="DP42" s="203">
        <f t="shared" si="60"/>
        <v>2047</v>
      </c>
      <c r="DQ42" s="203">
        <f t="shared" si="60"/>
        <v>2048</v>
      </c>
      <c r="DR42" s="203">
        <f t="shared" si="60"/>
        <v>2048</v>
      </c>
      <c r="DS42" s="203">
        <f t="shared" si="60"/>
        <v>2048</v>
      </c>
      <c r="DT42" s="203">
        <f t="shared" si="60"/>
        <v>2048</v>
      </c>
      <c r="DU42" s="203">
        <f t="shared" si="60"/>
        <v>2049</v>
      </c>
      <c r="DV42" s="203">
        <f t="shared" si="60"/>
        <v>2049</v>
      </c>
      <c r="DW42" s="203">
        <f t="shared" si="60"/>
        <v>2049</v>
      </c>
      <c r="DX42" s="203">
        <f t="shared" si="60"/>
        <v>2049</v>
      </c>
      <c r="DY42" s="203">
        <f t="shared" si="60"/>
        <v>2050</v>
      </c>
      <c r="DZ42" s="203">
        <f t="shared" si="60"/>
        <v>2050</v>
      </c>
      <c r="EA42" s="203">
        <f t="shared" si="60"/>
        <v>2050</v>
      </c>
      <c r="EB42" s="203">
        <f t="shared" si="60"/>
        <v>2050</v>
      </c>
      <c r="EC42" s="203">
        <f t="shared" si="60"/>
        <v>2051</v>
      </c>
      <c r="ED42" s="203">
        <f t="shared" si="60"/>
        <v>2051</v>
      </c>
      <c r="EE42" s="203">
        <f t="shared" si="60"/>
        <v>2051</v>
      </c>
      <c r="EF42" s="203">
        <f t="shared" si="60"/>
        <v>2051</v>
      </c>
      <c r="EG42" s="203">
        <f t="shared" si="60"/>
        <v>2052</v>
      </c>
      <c r="EH42" s="203">
        <f t="shared" si="60"/>
        <v>2052</v>
      </c>
      <c r="EI42" s="203">
        <f t="shared" ref="EI42:GG42" si="61" xml:space="preserve"> YEAR(EI41)</f>
        <v>2052</v>
      </c>
      <c r="EJ42" s="203">
        <f t="shared" si="61"/>
        <v>2052</v>
      </c>
      <c r="EK42" s="203">
        <f t="shared" si="61"/>
        <v>2053</v>
      </c>
      <c r="EL42" s="203">
        <f t="shared" si="61"/>
        <v>2053</v>
      </c>
      <c r="EM42" s="203">
        <f t="shared" si="61"/>
        <v>2053</v>
      </c>
      <c r="EN42" s="203">
        <f t="shared" si="61"/>
        <v>2053</v>
      </c>
      <c r="EO42" s="203">
        <f t="shared" si="61"/>
        <v>2054</v>
      </c>
      <c r="EP42" s="203">
        <f t="shared" si="61"/>
        <v>2054</v>
      </c>
      <c r="EQ42" s="203">
        <f t="shared" si="61"/>
        <v>2054</v>
      </c>
      <c r="ER42" s="203">
        <f t="shared" si="61"/>
        <v>2054</v>
      </c>
      <c r="ES42" s="203">
        <f t="shared" si="61"/>
        <v>2055</v>
      </c>
      <c r="ET42" s="203">
        <f t="shared" si="61"/>
        <v>2055</v>
      </c>
      <c r="EU42" s="203">
        <f t="shared" si="61"/>
        <v>2055</v>
      </c>
      <c r="EV42" s="203">
        <f t="shared" si="61"/>
        <v>2055</v>
      </c>
      <c r="EW42" s="203">
        <f t="shared" si="61"/>
        <v>2056</v>
      </c>
      <c r="EX42" s="203">
        <f t="shared" si="61"/>
        <v>2056</v>
      </c>
      <c r="EY42" s="203">
        <f t="shared" si="61"/>
        <v>2056</v>
      </c>
      <c r="EZ42" s="203">
        <f t="shared" si="61"/>
        <v>2056</v>
      </c>
      <c r="FA42" s="203">
        <f t="shared" si="61"/>
        <v>2057</v>
      </c>
      <c r="FB42" s="203">
        <f t="shared" si="61"/>
        <v>2057</v>
      </c>
      <c r="FC42" s="203">
        <f t="shared" si="61"/>
        <v>2057</v>
      </c>
      <c r="FD42" s="203">
        <f t="shared" si="61"/>
        <v>2057</v>
      </c>
      <c r="FE42" s="203">
        <f t="shared" si="61"/>
        <v>2058</v>
      </c>
      <c r="FF42" s="203">
        <f t="shared" si="61"/>
        <v>2058</v>
      </c>
      <c r="FG42" s="203">
        <f t="shared" si="61"/>
        <v>2058</v>
      </c>
      <c r="FH42" s="203">
        <f t="shared" si="61"/>
        <v>2058</v>
      </c>
      <c r="FI42" s="203">
        <f t="shared" si="61"/>
        <v>2059</v>
      </c>
      <c r="FJ42" s="203">
        <f t="shared" si="61"/>
        <v>2059</v>
      </c>
      <c r="FK42" s="203">
        <f t="shared" si="61"/>
        <v>2059</v>
      </c>
      <c r="FL42" s="203">
        <f t="shared" si="61"/>
        <v>2059</v>
      </c>
      <c r="FM42" s="203">
        <f t="shared" si="61"/>
        <v>2060</v>
      </c>
      <c r="FN42" s="203">
        <f t="shared" si="61"/>
        <v>2060</v>
      </c>
      <c r="FO42" s="203">
        <f t="shared" si="61"/>
        <v>2060</v>
      </c>
      <c r="FP42" s="203">
        <f t="shared" si="61"/>
        <v>2060</v>
      </c>
      <c r="FQ42" s="203">
        <f t="shared" si="61"/>
        <v>2061</v>
      </c>
      <c r="FR42" s="203">
        <f t="shared" si="61"/>
        <v>2061</v>
      </c>
      <c r="FS42" s="203">
        <f t="shared" si="61"/>
        <v>2061</v>
      </c>
      <c r="FT42" s="203">
        <f t="shared" si="61"/>
        <v>2061</v>
      </c>
      <c r="FU42" s="203">
        <f t="shared" si="61"/>
        <v>2062</v>
      </c>
      <c r="FV42" s="203">
        <f t="shared" si="61"/>
        <v>2062</v>
      </c>
      <c r="FW42" s="203">
        <f t="shared" si="61"/>
        <v>2062</v>
      </c>
      <c r="FX42" s="203">
        <f t="shared" si="61"/>
        <v>2062</v>
      </c>
      <c r="FY42" s="203">
        <f t="shared" si="61"/>
        <v>2063</v>
      </c>
      <c r="FZ42" s="203">
        <f t="shared" si="61"/>
        <v>2063</v>
      </c>
      <c r="GA42" s="203">
        <f t="shared" si="61"/>
        <v>2063</v>
      </c>
      <c r="GB42" s="203">
        <f t="shared" si="61"/>
        <v>2063</v>
      </c>
      <c r="GC42" s="203">
        <f t="shared" si="61"/>
        <v>2064</v>
      </c>
      <c r="GD42" s="203">
        <f t="shared" si="61"/>
        <v>2064</v>
      </c>
      <c r="GE42" s="203">
        <f t="shared" si="61"/>
        <v>2064</v>
      </c>
      <c r="GF42" s="203">
        <f t="shared" si="61"/>
        <v>2064</v>
      </c>
      <c r="GG42" s="203">
        <f t="shared" si="61"/>
        <v>2065</v>
      </c>
      <c r="GH42" s="203">
        <f t="shared" ref="GH42:GJ42" si="62" xml:space="preserve"> YEAR(GH41)</f>
        <v>2065</v>
      </c>
      <c r="GI42" s="203">
        <f t="shared" si="62"/>
        <v>2065</v>
      </c>
      <c r="GJ42" s="203">
        <f t="shared" si="62"/>
        <v>2065</v>
      </c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 s="250"/>
      <c r="IW42" s="250"/>
      <c r="IX42" s="250"/>
      <c r="IY42" s="250"/>
      <c r="IZ42" s="250"/>
      <c r="JA42" s="250"/>
      <c r="JB42" s="250"/>
      <c r="JC42" s="250"/>
      <c r="JD42" s="250"/>
      <c r="JE42" s="250"/>
      <c r="JF42" s="250"/>
      <c r="JG42" s="250"/>
      <c r="JH42" s="250"/>
      <c r="JI42" s="250"/>
      <c r="JJ42" s="250"/>
      <c r="JK42" s="250"/>
      <c r="JL42" s="250"/>
      <c r="JM42" s="250"/>
      <c r="JN42" s="250"/>
      <c r="JO42" s="250"/>
      <c r="JP42" s="250"/>
      <c r="JQ42" s="250"/>
      <c r="JR42" s="250"/>
      <c r="JS42" s="250"/>
      <c r="JT42" s="250"/>
      <c r="JU42" s="250"/>
      <c r="JV42" s="250"/>
      <c r="JW42" s="250"/>
      <c r="JX42" s="250"/>
      <c r="JY42" s="250"/>
      <c r="JZ42" s="250"/>
      <c r="KA42" s="250"/>
      <c r="KB42" s="250"/>
      <c r="KC42" s="250"/>
      <c r="KD42" s="250"/>
      <c r="KE42" s="250"/>
      <c r="KF42" s="250"/>
      <c r="KG42" s="250"/>
      <c r="KH42" s="250"/>
      <c r="KI42" s="250"/>
      <c r="KJ42" s="250"/>
      <c r="KK42" s="250"/>
      <c r="KL42" s="250"/>
      <c r="KM42" s="250"/>
      <c r="KN42" s="250"/>
      <c r="KO42" s="250"/>
      <c r="KP42" s="250"/>
      <c r="KQ42" s="250"/>
      <c r="KR42" s="250"/>
      <c r="KS42" s="250"/>
      <c r="KT42" s="250"/>
      <c r="KU42" s="250"/>
      <c r="KV42" s="250"/>
      <c r="KW42" s="250"/>
      <c r="KX42" s="250"/>
      <c r="KY42" s="250"/>
      <c r="KZ42" s="250"/>
      <c r="LA42" s="250"/>
      <c r="LB42" s="250"/>
      <c r="LC42" s="250"/>
      <c r="LD42" s="250"/>
      <c r="LE42" s="250"/>
      <c r="LF42" s="250"/>
      <c r="LG42" s="250"/>
      <c r="LH42" s="250"/>
      <c r="LI42" s="250"/>
      <c r="LJ42" s="250"/>
      <c r="LK42" s="250"/>
      <c r="LL42" s="250"/>
      <c r="LM42" s="250"/>
      <c r="LN42" s="250"/>
      <c r="LO42" s="250"/>
      <c r="LP42" s="250"/>
      <c r="LQ42" s="250"/>
      <c r="LR42" s="250"/>
      <c r="LS42" s="250"/>
      <c r="LT42" s="250"/>
      <c r="LU42" s="250"/>
      <c r="LV42" s="250"/>
      <c r="LW42" s="250"/>
      <c r="LX42" s="250"/>
      <c r="LY42" s="250"/>
      <c r="LZ42" s="250"/>
      <c r="MA42" s="250"/>
      <c r="MB42" s="250"/>
      <c r="MC42" s="250"/>
      <c r="MD42" s="250"/>
      <c r="ME42" s="250"/>
      <c r="MF42" s="250"/>
      <c r="MG42" s="250"/>
      <c r="MH42" s="250"/>
      <c r="MI42" s="250"/>
      <c r="MJ42" s="250"/>
      <c r="MK42" s="250"/>
      <c r="ML42" s="250"/>
      <c r="MM42" s="250"/>
      <c r="MN42" s="250"/>
      <c r="MO42" s="250"/>
      <c r="MP42" s="250"/>
      <c r="MQ42" s="250"/>
      <c r="MR42" s="250"/>
      <c r="MS42" s="250"/>
      <c r="MT42" s="250"/>
      <c r="MU42" s="250"/>
      <c r="MV42" s="250"/>
      <c r="MW42" s="250"/>
      <c r="MX42" s="250"/>
      <c r="MY42" s="250"/>
      <c r="MZ42" s="250"/>
      <c r="NA42" s="250"/>
      <c r="NB42" s="250"/>
      <c r="NC42" s="250"/>
      <c r="ND42" s="250"/>
      <c r="NE42" s="250"/>
      <c r="NF42" s="250"/>
      <c r="NG42" s="250"/>
      <c r="NH42" s="250"/>
      <c r="NI42" s="250"/>
      <c r="NJ42" s="250"/>
      <c r="NK42" s="250"/>
      <c r="NL42" s="250"/>
      <c r="NM42" s="250"/>
      <c r="NN42" s="250"/>
      <c r="NO42" s="250"/>
      <c r="NP42" s="250"/>
      <c r="NQ42" s="250"/>
      <c r="NR42" s="250"/>
      <c r="NS42" s="250"/>
      <c r="NT42" s="250"/>
      <c r="NU42" s="250"/>
      <c r="NV42" s="250"/>
      <c r="NW42" s="250"/>
      <c r="NX42" s="250"/>
      <c r="NY42" s="250"/>
      <c r="NZ42" s="250"/>
      <c r="OA42" s="250"/>
      <c r="OB42" s="250"/>
      <c r="OC42" s="250"/>
      <c r="OD42" s="250"/>
      <c r="OE42" s="250"/>
      <c r="OF42" s="250"/>
      <c r="OG42" s="250"/>
      <c r="OH42" s="250"/>
      <c r="OI42" s="250"/>
      <c r="OJ42" s="250"/>
      <c r="OK42" s="250"/>
      <c r="OL42" s="250"/>
      <c r="OM42" s="250"/>
      <c r="ON42" s="250"/>
      <c r="OO42" s="250"/>
      <c r="OP42" s="250"/>
      <c r="OQ42" s="250"/>
      <c r="OR42" s="250"/>
      <c r="OS42" s="250"/>
      <c r="OT42" s="250"/>
      <c r="OU42" s="250"/>
      <c r="OV42" s="250"/>
      <c r="OW42" s="250"/>
      <c r="OX42" s="250"/>
      <c r="OY42" s="250"/>
      <c r="OZ42" s="250"/>
      <c r="PA42" s="250"/>
      <c r="PB42" s="250"/>
      <c r="PC42" s="250"/>
      <c r="PD42" s="250"/>
      <c r="PE42" s="250"/>
      <c r="PF42" s="250"/>
      <c r="PG42" s="250"/>
      <c r="PH42" s="250"/>
      <c r="PI42" s="250"/>
      <c r="PJ42" s="250"/>
      <c r="PK42" s="250"/>
      <c r="PL42" s="250"/>
      <c r="PM42" s="250"/>
      <c r="PN42" s="250"/>
      <c r="PO42" s="250"/>
      <c r="PP42" s="250"/>
      <c r="PQ42" s="250"/>
      <c r="PR42" s="250"/>
      <c r="PS42" s="250"/>
      <c r="PT42" s="250"/>
      <c r="PU42" s="250"/>
    </row>
    <row r="43" spans="1:437" s="204" customFormat="1" outlineLevel="1" x14ac:dyDescent="0.25">
      <c r="A43" s="15"/>
      <c r="B43" s="15"/>
      <c r="C43" s="21"/>
      <c r="D43" s="60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</row>
    <row r="44" spans="1:437" outlineLevel="1" x14ac:dyDescent="0.25">
      <c r="B44" s="15" t="s">
        <v>149</v>
      </c>
    </row>
    <row r="45" spans="1:437" s="107" customFormat="1" outlineLevel="1" x14ac:dyDescent="0.25">
      <c r="A45" s="77"/>
      <c r="B45" s="77"/>
      <c r="C45" s="78"/>
      <c r="D45" s="102"/>
      <c r="E45" s="274" t="str">
        <f xml:space="preserve"> InpC!E$14</f>
        <v>Annual year end date of first operating period</v>
      </c>
      <c r="F45" s="274">
        <f xml:space="preserve"> InpC!F$14</f>
        <v>43921</v>
      </c>
      <c r="G45" s="274" t="str">
        <f xml:space="preserve"> InpC!G$14</f>
        <v>date</v>
      </c>
      <c r="H45" s="102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6"/>
      <c r="AT45" s="26"/>
      <c r="AU45" s="26"/>
      <c r="AV45" s="26"/>
      <c r="AW45" s="26"/>
      <c r="AX45" s="26"/>
      <c r="AY45" s="26"/>
      <c r="AZ45" s="26"/>
      <c r="BA45" s="26"/>
      <c r="BB45" s="26"/>
      <c r="BC45" s="26"/>
      <c r="BD45" s="26"/>
      <c r="BE45" s="26"/>
      <c r="BF45" s="26"/>
      <c r="BG45" s="26"/>
      <c r="BH45" s="26"/>
      <c r="BI45" s="26"/>
      <c r="BJ45" s="26"/>
      <c r="BK45" s="26"/>
      <c r="BL45" s="26"/>
      <c r="BM45" s="26"/>
      <c r="BN45" s="26"/>
      <c r="BO45" s="26"/>
      <c r="BP45" s="26"/>
      <c r="BQ45" s="26"/>
      <c r="BR45" s="26"/>
      <c r="BS45" s="26"/>
      <c r="BT45" s="26"/>
      <c r="BU45" s="26"/>
      <c r="BV45" s="26"/>
      <c r="BW45" s="26"/>
      <c r="BX45" s="26"/>
      <c r="BY45" s="26"/>
      <c r="BZ45" s="26"/>
      <c r="CA45" s="26"/>
      <c r="CB45" s="26"/>
      <c r="CC45" s="26"/>
      <c r="CD45" s="26"/>
      <c r="CE45" s="26"/>
      <c r="CF45" s="26"/>
      <c r="CG45" s="26"/>
      <c r="CH45" s="26"/>
      <c r="CI45" s="26"/>
      <c r="CJ45" s="26"/>
      <c r="CK45" s="26"/>
      <c r="CL45" s="26"/>
      <c r="CM45" s="26"/>
      <c r="CN45" s="26"/>
      <c r="CO45" s="26"/>
      <c r="CP45" s="26"/>
      <c r="CQ45" s="26"/>
      <c r="CR45" s="26"/>
      <c r="CS45" s="26"/>
      <c r="CT45" s="26"/>
      <c r="CU45" s="26"/>
      <c r="CV45" s="26"/>
      <c r="CW45" s="26"/>
      <c r="CX45" s="26"/>
      <c r="CY45" s="26"/>
      <c r="CZ45" s="26"/>
      <c r="DA45" s="26"/>
      <c r="DB45" s="26"/>
      <c r="DC45" s="26"/>
      <c r="DD45" s="26"/>
      <c r="DE45" s="26"/>
      <c r="DF45" s="26"/>
      <c r="DG45" s="26"/>
      <c r="DH45" s="26"/>
      <c r="DI45" s="26"/>
      <c r="DJ45" s="26"/>
      <c r="DK45" s="26"/>
      <c r="DL45" s="26"/>
      <c r="DM45" s="26"/>
      <c r="DN45" s="26"/>
      <c r="DO45" s="26"/>
      <c r="DP45" s="26"/>
      <c r="DQ45" s="26"/>
      <c r="DR45" s="26"/>
      <c r="DS45" s="26"/>
      <c r="DT45" s="26"/>
      <c r="DU45" s="26"/>
      <c r="DV45" s="26"/>
      <c r="DW45" s="26"/>
      <c r="DX45" s="26"/>
      <c r="DY45" s="26"/>
      <c r="DZ45" s="26"/>
      <c r="EA45" s="26"/>
      <c r="EB45" s="26"/>
      <c r="EC45" s="26"/>
      <c r="ED45" s="26"/>
      <c r="EE45" s="26"/>
      <c r="EF45" s="26"/>
      <c r="EG45" s="26"/>
      <c r="EH45" s="26"/>
      <c r="EI45" s="26"/>
      <c r="EJ45" s="26"/>
      <c r="EK45" s="26"/>
      <c r="EL45" s="26"/>
      <c r="EM45" s="26"/>
      <c r="EN45" s="26"/>
      <c r="EO45" s="26"/>
      <c r="EP45" s="26"/>
      <c r="EQ45" s="26"/>
      <c r="ER45" s="26"/>
      <c r="ES45" s="26"/>
      <c r="ET45" s="26"/>
      <c r="EU45" s="26"/>
      <c r="EV45" s="26"/>
      <c r="EW45" s="26"/>
      <c r="EX45" s="26"/>
      <c r="EY45" s="26"/>
      <c r="EZ45" s="26"/>
      <c r="FA45" s="26"/>
      <c r="FB45" s="26"/>
      <c r="FC45" s="26"/>
      <c r="FD45" s="26"/>
      <c r="FE45" s="26"/>
      <c r="FF45" s="26"/>
      <c r="FG45" s="26"/>
      <c r="FH45" s="26"/>
      <c r="FI45" s="26"/>
      <c r="FJ45" s="26"/>
      <c r="FK45" s="26"/>
      <c r="FL45" s="26"/>
      <c r="FM45" s="26"/>
      <c r="FN45" s="26"/>
      <c r="FO45" s="26"/>
      <c r="FP45" s="26"/>
      <c r="FQ45" s="26"/>
      <c r="FR45" s="26"/>
      <c r="FS45" s="26"/>
      <c r="FT45" s="26"/>
      <c r="FU45" s="26"/>
      <c r="FV45" s="26"/>
      <c r="FW45" s="26"/>
      <c r="FX45" s="26"/>
      <c r="FY45" s="26"/>
      <c r="FZ45" s="26"/>
      <c r="GA45" s="26"/>
      <c r="GB45" s="26"/>
      <c r="GC45" s="26"/>
      <c r="GD45" s="26"/>
      <c r="GE45" s="26"/>
      <c r="GF45" s="26"/>
      <c r="GG45" s="26"/>
      <c r="GH45" s="26"/>
      <c r="GI45" s="26"/>
      <c r="GJ45" s="26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 s="125"/>
      <c r="IW45" s="125"/>
      <c r="IX45" s="125"/>
      <c r="IY45" s="125"/>
      <c r="IZ45" s="125"/>
      <c r="JA45" s="125"/>
      <c r="JB45" s="125"/>
      <c r="JC45" s="125"/>
      <c r="JD45" s="125"/>
      <c r="JE45" s="125"/>
      <c r="JF45" s="125"/>
      <c r="JG45" s="125"/>
      <c r="JH45" s="125"/>
      <c r="JI45" s="125"/>
      <c r="JJ45" s="125"/>
      <c r="JK45" s="125"/>
      <c r="JL45" s="125"/>
      <c r="JM45" s="125"/>
      <c r="JN45" s="125"/>
      <c r="JO45" s="125"/>
      <c r="JP45" s="125"/>
      <c r="JQ45" s="125"/>
      <c r="JR45" s="125"/>
      <c r="JS45" s="125"/>
      <c r="JT45" s="125"/>
      <c r="JU45" s="125"/>
      <c r="JV45" s="125"/>
      <c r="JW45" s="125"/>
      <c r="JX45" s="125"/>
      <c r="JY45" s="125"/>
      <c r="JZ45" s="125"/>
      <c r="KA45" s="125"/>
      <c r="KB45" s="125"/>
      <c r="KC45" s="125"/>
      <c r="KD45" s="125"/>
      <c r="KE45" s="125"/>
      <c r="KF45" s="125"/>
      <c r="KG45" s="125"/>
      <c r="KH45" s="125"/>
      <c r="KI45" s="125"/>
      <c r="KJ45" s="125"/>
      <c r="KK45" s="125"/>
      <c r="KL45" s="125"/>
      <c r="KM45" s="125"/>
      <c r="KN45" s="125"/>
      <c r="KO45" s="125"/>
      <c r="KP45" s="125"/>
      <c r="KQ45" s="125"/>
      <c r="KR45" s="125"/>
      <c r="KS45" s="125"/>
      <c r="KT45" s="125"/>
      <c r="KU45" s="125"/>
      <c r="KV45" s="125"/>
      <c r="KW45" s="125"/>
      <c r="KX45" s="125"/>
      <c r="KY45" s="125"/>
      <c r="KZ45" s="125"/>
      <c r="LA45" s="125"/>
      <c r="LB45" s="125"/>
      <c r="LC45" s="125"/>
      <c r="LD45" s="125"/>
      <c r="LE45" s="125"/>
      <c r="LF45" s="125"/>
      <c r="LG45" s="125"/>
      <c r="LH45" s="125"/>
      <c r="LI45" s="125"/>
      <c r="LJ45" s="125"/>
      <c r="LK45" s="125"/>
      <c r="LL45" s="125"/>
      <c r="LM45" s="125"/>
      <c r="LN45" s="125"/>
      <c r="LO45" s="125"/>
      <c r="LP45" s="125"/>
      <c r="LQ45" s="125"/>
      <c r="LR45" s="125"/>
      <c r="LS45" s="125"/>
      <c r="LT45" s="125"/>
      <c r="LU45" s="125"/>
      <c r="LV45" s="125"/>
      <c r="LW45" s="125"/>
      <c r="LX45" s="125"/>
      <c r="LY45" s="125"/>
      <c r="LZ45" s="125"/>
      <c r="MA45" s="125"/>
      <c r="MB45" s="125"/>
      <c r="MC45" s="125"/>
      <c r="MD45" s="125"/>
      <c r="ME45" s="125"/>
      <c r="MF45" s="125"/>
      <c r="MG45" s="125"/>
      <c r="MH45" s="125"/>
      <c r="MI45" s="125"/>
      <c r="MJ45" s="125"/>
      <c r="MK45" s="125"/>
      <c r="ML45" s="125"/>
      <c r="MM45" s="125"/>
      <c r="MN45" s="125"/>
      <c r="MO45" s="125"/>
      <c r="MP45" s="125"/>
      <c r="MQ45" s="125"/>
      <c r="MR45" s="125"/>
      <c r="MS45" s="125"/>
      <c r="MT45" s="125"/>
      <c r="MU45" s="125"/>
      <c r="MV45" s="125"/>
      <c r="MW45" s="125"/>
      <c r="MX45" s="125"/>
      <c r="MY45" s="125"/>
      <c r="MZ45" s="125"/>
      <c r="NA45" s="125"/>
      <c r="NB45" s="125"/>
      <c r="NC45" s="125"/>
      <c r="ND45" s="125"/>
      <c r="NE45" s="125"/>
      <c r="NF45" s="125"/>
      <c r="NG45" s="125"/>
      <c r="NH45" s="125"/>
      <c r="NI45" s="125"/>
      <c r="NJ45" s="125"/>
      <c r="NK45" s="125"/>
      <c r="NL45" s="125"/>
      <c r="NM45" s="125"/>
      <c r="NN45" s="125"/>
      <c r="NO45" s="125"/>
      <c r="NP45" s="125"/>
      <c r="NQ45" s="125"/>
      <c r="NR45" s="125"/>
      <c r="NS45" s="125"/>
      <c r="NT45" s="125"/>
      <c r="NU45" s="125"/>
      <c r="NV45" s="125"/>
      <c r="NW45" s="125"/>
      <c r="NX45" s="125"/>
      <c r="NY45" s="125"/>
      <c r="NZ45" s="125"/>
      <c r="OA45" s="125"/>
      <c r="OB45" s="125"/>
      <c r="OC45" s="125"/>
      <c r="OD45" s="125"/>
      <c r="OE45" s="125"/>
      <c r="OF45" s="125"/>
      <c r="OG45" s="125"/>
      <c r="OH45" s="125"/>
      <c r="OI45" s="125"/>
      <c r="OJ45" s="125"/>
      <c r="OK45" s="125"/>
      <c r="OL45" s="125"/>
      <c r="OM45" s="125"/>
      <c r="ON45" s="125"/>
      <c r="OO45" s="125"/>
      <c r="OP45" s="125"/>
      <c r="OQ45" s="125"/>
      <c r="OR45" s="125"/>
      <c r="OS45" s="125"/>
      <c r="OT45" s="125"/>
      <c r="OU45" s="125"/>
      <c r="OV45" s="125"/>
      <c r="OW45" s="125"/>
      <c r="OX45" s="125"/>
      <c r="OY45" s="125"/>
      <c r="OZ45" s="125"/>
      <c r="PA45" s="125"/>
      <c r="PB45" s="125"/>
      <c r="PC45" s="125"/>
      <c r="PD45" s="125"/>
      <c r="PE45" s="125"/>
      <c r="PF45" s="125"/>
      <c r="PG45" s="125"/>
      <c r="PH45" s="125"/>
      <c r="PI45" s="125"/>
      <c r="PJ45" s="125"/>
      <c r="PK45" s="125"/>
      <c r="PL45" s="125"/>
      <c r="PM45" s="125"/>
      <c r="PN45" s="125"/>
      <c r="PO45" s="125"/>
      <c r="PP45" s="125"/>
      <c r="PQ45" s="125"/>
      <c r="PR45" s="125"/>
      <c r="PS45" s="125"/>
      <c r="PT45" s="125"/>
      <c r="PU45" s="125"/>
    </row>
    <row r="46" spans="1:437" s="173" customFormat="1" outlineLevel="1" x14ac:dyDescent="0.25">
      <c r="A46" s="63"/>
      <c r="B46" s="63"/>
      <c r="C46" s="64"/>
      <c r="D46" s="103"/>
      <c r="E46" s="174" t="str">
        <f xml:space="preserve"> InpC!E$107</f>
        <v>Months in year</v>
      </c>
      <c r="F46" s="174">
        <f xml:space="preserve"> InpC!F$107</f>
        <v>12</v>
      </c>
      <c r="G46" s="174" t="str">
        <f xml:space="preserve"> InpC!G$107</f>
        <v>months</v>
      </c>
      <c r="H46" s="174"/>
      <c r="I46" s="185"/>
      <c r="J46" s="174"/>
      <c r="K46" s="174"/>
      <c r="L46" s="174"/>
      <c r="M46" s="174"/>
      <c r="N46" s="174"/>
      <c r="O46" s="174"/>
      <c r="P46" s="174"/>
      <c r="Q46" s="174"/>
      <c r="R46" s="174"/>
      <c r="S46" s="174"/>
      <c r="T46" s="174"/>
      <c r="U46" s="174"/>
      <c r="V46" s="174"/>
      <c r="W46" s="174"/>
      <c r="X46" s="174"/>
      <c r="Y46" s="174"/>
      <c r="Z46" s="174"/>
      <c r="AA46" s="174"/>
      <c r="AB46" s="174"/>
      <c r="AC46" s="174"/>
      <c r="AD46" s="174"/>
      <c r="AE46" s="174"/>
      <c r="AF46" s="174"/>
      <c r="AG46" s="174"/>
      <c r="AH46" s="174"/>
      <c r="AI46" s="174"/>
      <c r="AJ46" s="174"/>
      <c r="AK46" s="174"/>
      <c r="AL46" s="174"/>
      <c r="AM46" s="174"/>
      <c r="AN46" s="174"/>
      <c r="AO46" s="174"/>
      <c r="AP46" s="174"/>
      <c r="AQ46" s="174"/>
      <c r="AR46" s="174"/>
      <c r="AS46" s="174"/>
      <c r="AT46" s="174"/>
      <c r="AU46" s="174"/>
      <c r="AV46" s="174"/>
      <c r="AW46" s="174"/>
      <c r="AX46" s="174"/>
      <c r="AY46" s="174"/>
      <c r="AZ46" s="174"/>
      <c r="BA46" s="174"/>
      <c r="BB46" s="174"/>
      <c r="BC46" s="174"/>
      <c r="BD46" s="174"/>
      <c r="BE46" s="174"/>
      <c r="BF46" s="174"/>
      <c r="BG46" s="174"/>
      <c r="BH46" s="174"/>
      <c r="BI46" s="174"/>
      <c r="BJ46" s="174"/>
      <c r="BK46" s="174"/>
      <c r="BL46" s="174"/>
      <c r="BM46" s="174"/>
      <c r="BN46" s="174"/>
      <c r="BO46" s="174"/>
      <c r="BP46" s="174"/>
      <c r="BQ46" s="174"/>
      <c r="BR46" s="174"/>
      <c r="BS46" s="174"/>
      <c r="BT46" s="174"/>
      <c r="BU46" s="174"/>
      <c r="BV46" s="174"/>
      <c r="BW46" s="174"/>
      <c r="BX46" s="174"/>
      <c r="BY46" s="174"/>
      <c r="BZ46" s="174"/>
      <c r="CA46" s="174"/>
      <c r="CB46" s="174"/>
      <c r="CC46" s="174"/>
      <c r="CD46" s="174"/>
      <c r="CE46" s="174"/>
      <c r="CF46" s="174"/>
      <c r="CG46" s="174"/>
      <c r="CH46" s="174"/>
      <c r="CI46" s="174"/>
      <c r="CJ46" s="174"/>
      <c r="CK46" s="174"/>
      <c r="CL46" s="174"/>
      <c r="CM46" s="174"/>
      <c r="CN46" s="174"/>
      <c r="CO46" s="174"/>
      <c r="CP46" s="174"/>
      <c r="CQ46" s="174"/>
      <c r="CR46" s="174"/>
      <c r="CS46" s="174"/>
      <c r="CT46" s="174"/>
      <c r="CU46" s="174"/>
      <c r="CV46" s="174"/>
      <c r="CW46" s="174"/>
      <c r="CX46" s="174"/>
      <c r="CY46" s="174"/>
      <c r="CZ46" s="174"/>
      <c r="DA46" s="174"/>
      <c r="DB46" s="174"/>
      <c r="DC46" s="174"/>
      <c r="DD46" s="174"/>
      <c r="DE46" s="174"/>
      <c r="DF46" s="174"/>
      <c r="DG46" s="174"/>
      <c r="DH46" s="174"/>
      <c r="DI46" s="174"/>
      <c r="DJ46" s="174"/>
      <c r="DK46" s="174"/>
      <c r="DL46" s="174"/>
      <c r="DM46" s="174"/>
      <c r="DN46" s="174"/>
      <c r="DO46" s="174"/>
      <c r="DP46" s="174"/>
      <c r="DQ46" s="174"/>
      <c r="DR46" s="174"/>
      <c r="DS46" s="174"/>
      <c r="DT46" s="174"/>
      <c r="DU46" s="174"/>
      <c r="DV46" s="174"/>
      <c r="DW46" s="174"/>
      <c r="DX46" s="174"/>
      <c r="DY46" s="174"/>
      <c r="DZ46" s="174"/>
      <c r="EA46" s="174"/>
      <c r="EB46" s="174"/>
      <c r="EC46" s="174"/>
      <c r="ED46" s="174"/>
      <c r="EE46" s="174"/>
      <c r="EF46" s="174"/>
      <c r="EG46" s="174"/>
      <c r="EH46" s="174"/>
      <c r="EI46" s="174"/>
      <c r="EJ46" s="174"/>
      <c r="EK46" s="174"/>
      <c r="EL46" s="174"/>
      <c r="EM46" s="174"/>
      <c r="EN46" s="174"/>
      <c r="EO46" s="174"/>
      <c r="EP46" s="174"/>
      <c r="EQ46" s="174"/>
      <c r="ER46" s="174"/>
      <c r="ES46" s="174"/>
      <c r="ET46" s="174"/>
      <c r="EU46" s="174"/>
      <c r="EV46" s="174"/>
      <c r="EW46" s="174"/>
      <c r="EX46" s="174"/>
      <c r="EY46" s="174"/>
      <c r="EZ46" s="174"/>
      <c r="FA46" s="174"/>
      <c r="FB46" s="174"/>
      <c r="FC46" s="174"/>
      <c r="FD46" s="174"/>
      <c r="FE46" s="174"/>
      <c r="FF46" s="174"/>
      <c r="FG46" s="174"/>
      <c r="FH46" s="174"/>
      <c r="FI46" s="174"/>
      <c r="FJ46" s="174"/>
      <c r="FK46" s="174"/>
      <c r="FL46" s="174"/>
      <c r="FM46" s="174"/>
      <c r="FN46" s="174"/>
      <c r="FO46" s="174"/>
      <c r="FP46" s="174"/>
      <c r="FQ46" s="174"/>
      <c r="FR46" s="174"/>
      <c r="FS46" s="174"/>
      <c r="FT46" s="174"/>
      <c r="FU46" s="174"/>
      <c r="FV46" s="174"/>
      <c r="FW46" s="174"/>
      <c r="FX46" s="174"/>
      <c r="FY46" s="174"/>
      <c r="FZ46" s="174"/>
      <c r="GA46" s="174"/>
      <c r="GB46" s="174"/>
      <c r="GC46" s="174"/>
      <c r="GD46" s="174"/>
      <c r="GE46" s="174"/>
      <c r="GF46" s="174"/>
      <c r="GG46" s="174"/>
      <c r="GH46" s="174"/>
      <c r="GI46" s="174"/>
      <c r="GJ46" s="174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</row>
    <row r="47" spans="1:437" s="10" customFormat="1" outlineLevel="1" x14ac:dyDescent="0.25">
      <c r="A47" s="15"/>
      <c r="B47" s="70"/>
      <c r="C47" s="21"/>
      <c r="D47" s="60"/>
      <c r="E47" s="2" t="str">
        <f t="shared" ref="E47:BP47" si="63" xml:space="preserve"> E$14</f>
        <v>First model column flag</v>
      </c>
      <c r="F47" s="2">
        <f t="shared" si="63"/>
        <v>0</v>
      </c>
      <c r="G47" s="2" t="str">
        <f t="shared" si="63"/>
        <v>flag</v>
      </c>
      <c r="H47" s="2">
        <f t="shared" si="63"/>
        <v>1</v>
      </c>
      <c r="I47" s="16">
        <f t="shared" si="63"/>
        <v>0</v>
      </c>
      <c r="J47" s="2">
        <f t="shared" si="63"/>
        <v>1</v>
      </c>
      <c r="K47" s="2">
        <f t="shared" si="63"/>
        <v>0</v>
      </c>
      <c r="L47" s="2">
        <f t="shared" si="63"/>
        <v>0</v>
      </c>
      <c r="M47" s="2">
        <f t="shared" si="63"/>
        <v>0</v>
      </c>
      <c r="N47" s="2">
        <f t="shared" si="63"/>
        <v>0</v>
      </c>
      <c r="O47" s="2">
        <f t="shared" si="63"/>
        <v>0</v>
      </c>
      <c r="P47" s="2">
        <f t="shared" si="63"/>
        <v>0</v>
      </c>
      <c r="Q47" s="2">
        <f t="shared" si="63"/>
        <v>0</v>
      </c>
      <c r="R47" s="2">
        <f t="shared" si="63"/>
        <v>0</v>
      </c>
      <c r="S47" s="2">
        <f t="shared" si="63"/>
        <v>0</v>
      </c>
      <c r="T47" s="2">
        <f t="shared" si="63"/>
        <v>0</v>
      </c>
      <c r="U47" s="2">
        <f t="shared" si="63"/>
        <v>0</v>
      </c>
      <c r="V47" s="2">
        <f t="shared" si="63"/>
        <v>0</v>
      </c>
      <c r="W47" s="2">
        <f t="shared" si="63"/>
        <v>0</v>
      </c>
      <c r="X47" s="2">
        <f t="shared" si="63"/>
        <v>0</v>
      </c>
      <c r="Y47" s="2">
        <f t="shared" si="63"/>
        <v>0</v>
      </c>
      <c r="Z47" s="2">
        <f t="shared" si="63"/>
        <v>0</v>
      </c>
      <c r="AA47" s="2">
        <f t="shared" si="63"/>
        <v>0</v>
      </c>
      <c r="AB47" s="2">
        <f t="shared" si="63"/>
        <v>0</v>
      </c>
      <c r="AC47" s="2">
        <f t="shared" si="63"/>
        <v>0</v>
      </c>
      <c r="AD47" s="2">
        <f t="shared" si="63"/>
        <v>0</v>
      </c>
      <c r="AE47" s="2">
        <f t="shared" si="63"/>
        <v>0</v>
      </c>
      <c r="AF47" s="2">
        <f t="shared" si="63"/>
        <v>0</v>
      </c>
      <c r="AG47" s="2">
        <f t="shared" si="63"/>
        <v>0</v>
      </c>
      <c r="AH47" s="2">
        <f t="shared" si="63"/>
        <v>0</v>
      </c>
      <c r="AI47" s="2">
        <f t="shared" si="63"/>
        <v>0</v>
      </c>
      <c r="AJ47" s="2">
        <f t="shared" si="63"/>
        <v>0</v>
      </c>
      <c r="AK47" s="2">
        <f t="shared" si="63"/>
        <v>0</v>
      </c>
      <c r="AL47" s="2">
        <f t="shared" si="63"/>
        <v>0</v>
      </c>
      <c r="AM47" s="2">
        <f t="shared" si="63"/>
        <v>0</v>
      </c>
      <c r="AN47" s="2">
        <f t="shared" si="63"/>
        <v>0</v>
      </c>
      <c r="AO47" s="2">
        <f t="shared" si="63"/>
        <v>0</v>
      </c>
      <c r="AP47" s="2">
        <f t="shared" si="63"/>
        <v>0</v>
      </c>
      <c r="AQ47" s="2">
        <f t="shared" si="63"/>
        <v>0</v>
      </c>
      <c r="AR47" s="2">
        <f t="shared" si="63"/>
        <v>0</v>
      </c>
      <c r="AS47" s="2">
        <f t="shared" si="63"/>
        <v>0</v>
      </c>
      <c r="AT47" s="2">
        <f t="shared" si="63"/>
        <v>0</v>
      </c>
      <c r="AU47" s="2">
        <f t="shared" si="63"/>
        <v>0</v>
      </c>
      <c r="AV47" s="2">
        <f t="shared" si="63"/>
        <v>0</v>
      </c>
      <c r="AW47" s="2">
        <f t="shared" si="63"/>
        <v>0</v>
      </c>
      <c r="AX47" s="2">
        <f t="shared" si="63"/>
        <v>0</v>
      </c>
      <c r="AY47" s="2">
        <f t="shared" si="63"/>
        <v>0</v>
      </c>
      <c r="AZ47" s="2">
        <f t="shared" si="63"/>
        <v>0</v>
      </c>
      <c r="BA47" s="2">
        <f t="shared" si="63"/>
        <v>0</v>
      </c>
      <c r="BB47" s="2">
        <f t="shared" si="63"/>
        <v>0</v>
      </c>
      <c r="BC47" s="2">
        <f t="shared" si="63"/>
        <v>0</v>
      </c>
      <c r="BD47" s="2">
        <f t="shared" si="63"/>
        <v>0</v>
      </c>
      <c r="BE47" s="2">
        <f t="shared" si="63"/>
        <v>0</v>
      </c>
      <c r="BF47" s="2">
        <f t="shared" si="63"/>
        <v>0</v>
      </c>
      <c r="BG47" s="2">
        <f t="shared" si="63"/>
        <v>0</v>
      </c>
      <c r="BH47" s="2">
        <f t="shared" si="63"/>
        <v>0</v>
      </c>
      <c r="BI47" s="2">
        <f t="shared" si="63"/>
        <v>0</v>
      </c>
      <c r="BJ47" s="2">
        <f t="shared" si="63"/>
        <v>0</v>
      </c>
      <c r="BK47" s="2">
        <f t="shared" si="63"/>
        <v>0</v>
      </c>
      <c r="BL47" s="2">
        <f t="shared" si="63"/>
        <v>0</v>
      </c>
      <c r="BM47" s="2">
        <f t="shared" si="63"/>
        <v>0</v>
      </c>
      <c r="BN47" s="2">
        <f t="shared" si="63"/>
        <v>0</v>
      </c>
      <c r="BO47" s="2">
        <f t="shared" si="63"/>
        <v>0</v>
      </c>
      <c r="BP47" s="2">
        <f t="shared" si="63"/>
        <v>0</v>
      </c>
      <c r="BQ47" s="2">
        <f t="shared" ref="BQ47:EB47" si="64" xml:space="preserve"> BQ$14</f>
        <v>0</v>
      </c>
      <c r="BR47" s="2">
        <f t="shared" si="64"/>
        <v>0</v>
      </c>
      <c r="BS47" s="2">
        <f t="shared" si="64"/>
        <v>0</v>
      </c>
      <c r="BT47" s="2">
        <f t="shared" si="64"/>
        <v>0</v>
      </c>
      <c r="BU47" s="2">
        <f t="shared" si="64"/>
        <v>0</v>
      </c>
      <c r="BV47" s="2">
        <f t="shared" si="64"/>
        <v>0</v>
      </c>
      <c r="BW47" s="2">
        <f t="shared" si="64"/>
        <v>0</v>
      </c>
      <c r="BX47" s="2">
        <f t="shared" si="64"/>
        <v>0</v>
      </c>
      <c r="BY47" s="2">
        <f t="shared" si="64"/>
        <v>0</v>
      </c>
      <c r="BZ47" s="2">
        <f t="shared" si="64"/>
        <v>0</v>
      </c>
      <c r="CA47" s="2">
        <f t="shared" si="64"/>
        <v>0</v>
      </c>
      <c r="CB47" s="2">
        <f t="shared" si="64"/>
        <v>0</v>
      </c>
      <c r="CC47" s="2">
        <f t="shared" si="64"/>
        <v>0</v>
      </c>
      <c r="CD47" s="2">
        <f t="shared" si="64"/>
        <v>0</v>
      </c>
      <c r="CE47" s="2">
        <f t="shared" si="64"/>
        <v>0</v>
      </c>
      <c r="CF47" s="2">
        <f t="shared" si="64"/>
        <v>0</v>
      </c>
      <c r="CG47" s="2">
        <f t="shared" si="64"/>
        <v>0</v>
      </c>
      <c r="CH47" s="2">
        <f t="shared" si="64"/>
        <v>0</v>
      </c>
      <c r="CI47" s="2">
        <f t="shared" si="64"/>
        <v>0</v>
      </c>
      <c r="CJ47" s="2">
        <f t="shared" si="64"/>
        <v>0</v>
      </c>
      <c r="CK47" s="2">
        <f t="shared" si="64"/>
        <v>0</v>
      </c>
      <c r="CL47" s="2">
        <f t="shared" si="64"/>
        <v>0</v>
      </c>
      <c r="CM47" s="2">
        <f t="shared" si="64"/>
        <v>0</v>
      </c>
      <c r="CN47" s="2">
        <f t="shared" si="64"/>
        <v>0</v>
      </c>
      <c r="CO47" s="2">
        <f t="shared" si="64"/>
        <v>0</v>
      </c>
      <c r="CP47" s="2">
        <f t="shared" si="64"/>
        <v>0</v>
      </c>
      <c r="CQ47" s="2">
        <f t="shared" si="64"/>
        <v>0</v>
      </c>
      <c r="CR47" s="2">
        <f t="shared" si="64"/>
        <v>0</v>
      </c>
      <c r="CS47" s="2">
        <f t="shared" si="64"/>
        <v>0</v>
      </c>
      <c r="CT47" s="2">
        <f t="shared" si="64"/>
        <v>0</v>
      </c>
      <c r="CU47" s="2">
        <f t="shared" si="64"/>
        <v>0</v>
      </c>
      <c r="CV47" s="2">
        <f t="shared" si="64"/>
        <v>0</v>
      </c>
      <c r="CW47" s="2">
        <f t="shared" si="64"/>
        <v>0</v>
      </c>
      <c r="CX47" s="2">
        <f t="shared" si="64"/>
        <v>0</v>
      </c>
      <c r="CY47" s="2">
        <f t="shared" si="64"/>
        <v>0</v>
      </c>
      <c r="CZ47" s="2">
        <f t="shared" si="64"/>
        <v>0</v>
      </c>
      <c r="DA47" s="2">
        <f t="shared" si="64"/>
        <v>0</v>
      </c>
      <c r="DB47" s="2">
        <f t="shared" si="64"/>
        <v>0</v>
      </c>
      <c r="DC47" s="2">
        <f t="shared" si="64"/>
        <v>0</v>
      </c>
      <c r="DD47" s="2">
        <f t="shared" si="64"/>
        <v>0</v>
      </c>
      <c r="DE47" s="2">
        <f t="shared" si="64"/>
        <v>0</v>
      </c>
      <c r="DF47" s="2">
        <f t="shared" si="64"/>
        <v>0</v>
      </c>
      <c r="DG47" s="2">
        <f t="shared" si="64"/>
        <v>0</v>
      </c>
      <c r="DH47" s="2">
        <f t="shared" si="64"/>
        <v>0</v>
      </c>
      <c r="DI47" s="2">
        <f t="shared" si="64"/>
        <v>0</v>
      </c>
      <c r="DJ47" s="2">
        <f t="shared" si="64"/>
        <v>0</v>
      </c>
      <c r="DK47" s="2">
        <f t="shared" si="64"/>
        <v>0</v>
      </c>
      <c r="DL47" s="2">
        <f t="shared" si="64"/>
        <v>0</v>
      </c>
      <c r="DM47" s="2">
        <f t="shared" si="64"/>
        <v>0</v>
      </c>
      <c r="DN47" s="2">
        <f t="shared" si="64"/>
        <v>0</v>
      </c>
      <c r="DO47" s="2">
        <f t="shared" si="64"/>
        <v>0</v>
      </c>
      <c r="DP47" s="2">
        <f t="shared" si="64"/>
        <v>0</v>
      </c>
      <c r="DQ47" s="2">
        <f t="shared" si="64"/>
        <v>0</v>
      </c>
      <c r="DR47" s="2">
        <f t="shared" si="64"/>
        <v>0</v>
      </c>
      <c r="DS47" s="2">
        <f t="shared" si="64"/>
        <v>0</v>
      </c>
      <c r="DT47" s="2">
        <f t="shared" si="64"/>
        <v>0</v>
      </c>
      <c r="DU47" s="2">
        <f t="shared" si="64"/>
        <v>0</v>
      </c>
      <c r="DV47" s="2">
        <f t="shared" si="64"/>
        <v>0</v>
      </c>
      <c r="DW47" s="2">
        <f t="shared" si="64"/>
        <v>0</v>
      </c>
      <c r="DX47" s="2">
        <f t="shared" si="64"/>
        <v>0</v>
      </c>
      <c r="DY47" s="2">
        <f t="shared" si="64"/>
        <v>0</v>
      </c>
      <c r="DZ47" s="2">
        <f t="shared" si="64"/>
        <v>0</v>
      </c>
      <c r="EA47" s="2">
        <f t="shared" si="64"/>
        <v>0</v>
      </c>
      <c r="EB47" s="2">
        <f t="shared" si="64"/>
        <v>0</v>
      </c>
      <c r="EC47" s="2">
        <f t="shared" ref="EC47:GJ47" si="65" xml:space="preserve"> EC$14</f>
        <v>0</v>
      </c>
      <c r="ED47" s="2">
        <f t="shared" si="65"/>
        <v>0</v>
      </c>
      <c r="EE47" s="2">
        <f t="shared" si="65"/>
        <v>0</v>
      </c>
      <c r="EF47" s="2">
        <f t="shared" si="65"/>
        <v>0</v>
      </c>
      <c r="EG47" s="2">
        <f t="shared" si="65"/>
        <v>0</v>
      </c>
      <c r="EH47" s="2">
        <f t="shared" si="65"/>
        <v>0</v>
      </c>
      <c r="EI47" s="2">
        <f t="shared" si="65"/>
        <v>0</v>
      </c>
      <c r="EJ47" s="2">
        <f t="shared" si="65"/>
        <v>0</v>
      </c>
      <c r="EK47" s="2">
        <f t="shared" si="65"/>
        <v>0</v>
      </c>
      <c r="EL47" s="2">
        <f t="shared" si="65"/>
        <v>0</v>
      </c>
      <c r="EM47" s="2">
        <f t="shared" si="65"/>
        <v>0</v>
      </c>
      <c r="EN47" s="2">
        <f t="shared" si="65"/>
        <v>0</v>
      </c>
      <c r="EO47" s="2">
        <f t="shared" si="65"/>
        <v>0</v>
      </c>
      <c r="EP47" s="2">
        <f t="shared" si="65"/>
        <v>0</v>
      </c>
      <c r="EQ47" s="2">
        <f t="shared" si="65"/>
        <v>0</v>
      </c>
      <c r="ER47" s="2">
        <f t="shared" si="65"/>
        <v>0</v>
      </c>
      <c r="ES47" s="2">
        <f t="shared" si="65"/>
        <v>0</v>
      </c>
      <c r="ET47" s="2">
        <f t="shared" si="65"/>
        <v>0</v>
      </c>
      <c r="EU47" s="2">
        <f t="shared" si="65"/>
        <v>0</v>
      </c>
      <c r="EV47" s="2">
        <f t="shared" si="65"/>
        <v>0</v>
      </c>
      <c r="EW47" s="2">
        <f t="shared" si="65"/>
        <v>0</v>
      </c>
      <c r="EX47" s="2">
        <f t="shared" si="65"/>
        <v>0</v>
      </c>
      <c r="EY47" s="2">
        <f t="shared" si="65"/>
        <v>0</v>
      </c>
      <c r="EZ47" s="2">
        <f t="shared" si="65"/>
        <v>0</v>
      </c>
      <c r="FA47" s="2">
        <f t="shared" si="65"/>
        <v>0</v>
      </c>
      <c r="FB47" s="2">
        <f t="shared" si="65"/>
        <v>0</v>
      </c>
      <c r="FC47" s="2">
        <f t="shared" si="65"/>
        <v>0</v>
      </c>
      <c r="FD47" s="2">
        <f t="shared" si="65"/>
        <v>0</v>
      </c>
      <c r="FE47" s="2">
        <f t="shared" si="65"/>
        <v>0</v>
      </c>
      <c r="FF47" s="2">
        <f t="shared" si="65"/>
        <v>0</v>
      </c>
      <c r="FG47" s="2">
        <f t="shared" si="65"/>
        <v>0</v>
      </c>
      <c r="FH47" s="2">
        <f t="shared" si="65"/>
        <v>0</v>
      </c>
      <c r="FI47" s="2">
        <f t="shared" si="65"/>
        <v>0</v>
      </c>
      <c r="FJ47" s="2">
        <f t="shared" si="65"/>
        <v>0</v>
      </c>
      <c r="FK47" s="2">
        <f t="shared" si="65"/>
        <v>0</v>
      </c>
      <c r="FL47" s="2">
        <f t="shared" si="65"/>
        <v>0</v>
      </c>
      <c r="FM47" s="2">
        <f t="shared" si="65"/>
        <v>0</v>
      </c>
      <c r="FN47" s="2">
        <f t="shared" si="65"/>
        <v>0</v>
      </c>
      <c r="FO47" s="2">
        <f t="shared" si="65"/>
        <v>0</v>
      </c>
      <c r="FP47" s="2">
        <f t="shared" si="65"/>
        <v>0</v>
      </c>
      <c r="FQ47" s="2">
        <f t="shared" si="65"/>
        <v>0</v>
      </c>
      <c r="FR47" s="2">
        <f t="shared" si="65"/>
        <v>0</v>
      </c>
      <c r="FS47" s="2">
        <f t="shared" si="65"/>
        <v>0</v>
      </c>
      <c r="FT47" s="2">
        <f t="shared" si="65"/>
        <v>0</v>
      </c>
      <c r="FU47" s="2">
        <f t="shared" si="65"/>
        <v>0</v>
      </c>
      <c r="FV47" s="2">
        <f t="shared" si="65"/>
        <v>0</v>
      </c>
      <c r="FW47" s="2">
        <f t="shared" si="65"/>
        <v>0</v>
      </c>
      <c r="FX47" s="2">
        <f t="shared" si="65"/>
        <v>0</v>
      </c>
      <c r="FY47" s="2">
        <f t="shared" si="65"/>
        <v>0</v>
      </c>
      <c r="FZ47" s="2">
        <f t="shared" si="65"/>
        <v>0</v>
      </c>
      <c r="GA47" s="2">
        <f t="shared" si="65"/>
        <v>0</v>
      </c>
      <c r="GB47" s="2">
        <f t="shared" si="65"/>
        <v>0</v>
      </c>
      <c r="GC47" s="2">
        <f t="shared" si="65"/>
        <v>0</v>
      </c>
      <c r="GD47" s="2">
        <f t="shared" si="65"/>
        <v>0</v>
      </c>
      <c r="GE47" s="2">
        <f t="shared" si="65"/>
        <v>0</v>
      </c>
      <c r="GF47" s="2">
        <f t="shared" si="65"/>
        <v>0</v>
      </c>
      <c r="GG47" s="2">
        <f t="shared" si="65"/>
        <v>0</v>
      </c>
      <c r="GH47" s="2">
        <f t="shared" si="65"/>
        <v>0</v>
      </c>
      <c r="GI47" s="2">
        <f t="shared" si="65"/>
        <v>0</v>
      </c>
      <c r="GJ47" s="2">
        <f t="shared" si="65"/>
        <v>0</v>
      </c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</row>
    <row r="48" spans="1:437" s="178" customFormat="1" outlineLevel="1" x14ac:dyDescent="0.25">
      <c r="A48" s="175"/>
      <c r="B48" s="175"/>
      <c r="C48" s="176"/>
      <c r="D48" s="177"/>
      <c r="E48" s="178" t="s">
        <v>77</v>
      </c>
      <c r="G48" s="178" t="s">
        <v>6</v>
      </c>
      <c r="I48" s="186"/>
      <c r="J48" s="178">
        <f xml:space="preserve"> IF(J47 = 1, $F45, EOMONTH(I48, $F46))</f>
        <v>43921</v>
      </c>
      <c r="K48" s="178">
        <f t="shared" ref="K48:AO48" si="66" xml:space="preserve"> IF(K47 = 1, $F45, EOMONTH(J48, $F46))</f>
        <v>44286</v>
      </c>
      <c r="L48" s="178">
        <f t="shared" si="66"/>
        <v>44651</v>
      </c>
      <c r="M48" s="178">
        <f t="shared" si="66"/>
        <v>45016</v>
      </c>
      <c r="N48" s="178">
        <f t="shared" si="66"/>
        <v>45382</v>
      </c>
      <c r="O48" s="178">
        <f t="shared" si="66"/>
        <v>45747</v>
      </c>
      <c r="P48" s="178">
        <f t="shared" si="66"/>
        <v>46112</v>
      </c>
      <c r="Q48" s="178">
        <f t="shared" si="66"/>
        <v>46477</v>
      </c>
      <c r="R48" s="178">
        <f t="shared" si="66"/>
        <v>46843</v>
      </c>
      <c r="S48" s="178">
        <f t="shared" si="66"/>
        <v>47208</v>
      </c>
      <c r="T48" s="178">
        <f t="shared" si="66"/>
        <v>47573</v>
      </c>
      <c r="U48" s="178">
        <f t="shared" si="66"/>
        <v>47938</v>
      </c>
      <c r="V48" s="178">
        <f t="shared" si="66"/>
        <v>48304</v>
      </c>
      <c r="W48" s="178">
        <f t="shared" si="66"/>
        <v>48669</v>
      </c>
      <c r="X48" s="178">
        <f t="shared" si="66"/>
        <v>49034</v>
      </c>
      <c r="Y48" s="178">
        <f t="shared" si="66"/>
        <v>49399</v>
      </c>
      <c r="Z48" s="178">
        <f t="shared" si="66"/>
        <v>49765</v>
      </c>
      <c r="AA48" s="178">
        <f t="shared" si="66"/>
        <v>50130</v>
      </c>
      <c r="AB48" s="178">
        <f t="shared" si="66"/>
        <v>50495</v>
      </c>
      <c r="AC48" s="178">
        <f t="shared" si="66"/>
        <v>50860</v>
      </c>
      <c r="AD48" s="178">
        <f t="shared" si="66"/>
        <v>51226</v>
      </c>
      <c r="AE48" s="178">
        <f t="shared" si="66"/>
        <v>51591</v>
      </c>
      <c r="AF48" s="178">
        <f t="shared" si="66"/>
        <v>51956</v>
      </c>
      <c r="AG48" s="178">
        <f t="shared" si="66"/>
        <v>52321</v>
      </c>
      <c r="AH48" s="178">
        <f t="shared" si="66"/>
        <v>52687</v>
      </c>
      <c r="AI48" s="178">
        <f t="shared" si="66"/>
        <v>53052</v>
      </c>
      <c r="AJ48" s="178">
        <f t="shared" si="66"/>
        <v>53417</v>
      </c>
      <c r="AK48" s="178">
        <f t="shared" si="66"/>
        <v>53782</v>
      </c>
      <c r="AL48" s="178">
        <f t="shared" si="66"/>
        <v>54148</v>
      </c>
      <c r="AM48" s="178">
        <f t="shared" si="66"/>
        <v>54513</v>
      </c>
      <c r="AN48" s="178">
        <f t="shared" si="66"/>
        <v>54878</v>
      </c>
      <c r="AO48" s="178">
        <f t="shared" si="66"/>
        <v>55243</v>
      </c>
      <c r="AP48" s="178">
        <f t="shared" ref="AP48:BU48" si="67" xml:space="preserve"> IF(AP47 = 1, $F45, EOMONTH(AO48, $F46))</f>
        <v>55609</v>
      </c>
      <c r="AQ48" s="178">
        <f t="shared" si="67"/>
        <v>55974</v>
      </c>
      <c r="AR48" s="178">
        <f t="shared" si="67"/>
        <v>56339</v>
      </c>
      <c r="AS48" s="178">
        <f t="shared" si="67"/>
        <v>56704</v>
      </c>
      <c r="AT48" s="178">
        <f t="shared" si="67"/>
        <v>57070</v>
      </c>
      <c r="AU48" s="178">
        <f t="shared" si="67"/>
        <v>57435</v>
      </c>
      <c r="AV48" s="178">
        <f t="shared" si="67"/>
        <v>57800</v>
      </c>
      <c r="AW48" s="178">
        <f t="shared" si="67"/>
        <v>58165</v>
      </c>
      <c r="AX48" s="178">
        <f t="shared" si="67"/>
        <v>58531</v>
      </c>
      <c r="AY48" s="178">
        <f t="shared" si="67"/>
        <v>58896</v>
      </c>
      <c r="AZ48" s="178">
        <f t="shared" si="67"/>
        <v>59261</v>
      </c>
      <c r="BA48" s="178">
        <f t="shared" si="67"/>
        <v>59626</v>
      </c>
      <c r="BB48" s="178">
        <f t="shared" si="67"/>
        <v>59992</v>
      </c>
      <c r="BC48" s="178">
        <f t="shared" si="67"/>
        <v>60357</v>
      </c>
      <c r="BD48" s="178">
        <f t="shared" si="67"/>
        <v>60722</v>
      </c>
      <c r="BE48" s="178">
        <f t="shared" si="67"/>
        <v>61087</v>
      </c>
      <c r="BF48" s="178">
        <f t="shared" si="67"/>
        <v>61453</v>
      </c>
      <c r="BG48" s="178">
        <f t="shared" si="67"/>
        <v>61818</v>
      </c>
      <c r="BH48" s="178">
        <f t="shared" si="67"/>
        <v>62183</v>
      </c>
      <c r="BI48" s="178">
        <f t="shared" si="67"/>
        <v>62548</v>
      </c>
      <c r="BJ48" s="178">
        <f t="shared" si="67"/>
        <v>62914</v>
      </c>
      <c r="BK48" s="178">
        <f t="shared" si="67"/>
        <v>63279</v>
      </c>
      <c r="BL48" s="178">
        <f t="shared" si="67"/>
        <v>63644</v>
      </c>
      <c r="BM48" s="178">
        <f t="shared" si="67"/>
        <v>64009</v>
      </c>
      <c r="BN48" s="178">
        <f t="shared" si="67"/>
        <v>64375</v>
      </c>
      <c r="BO48" s="178">
        <f t="shared" si="67"/>
        <v>64740</v>
      </c>
      <c r="BP48" s="178">
        <f t="shared" si="67"/>
        <v>65105</v>
      </c>
      <c r="BQ48" s="178">
        <f t="shared" si="67"/>
        <v>65470</v>
      </c>
      <c r="BR48" s="178">
        <f t="shared" si="67"/>
        <v>65836</v>
      </c>
      <c r="BS48" s="178">
        <f t="shared" si="67"/>
        <v>66201</v>
      </c>
      <c r="BT48" s="178">
        <f t="shared" si="67"/>
        <v>66566</v>
      </c>
      <c r="BU48" s="178">
        <f t="shared" si="67"/>
        <v>66931</v>
      </c>
      <c r="BV48" s="178">
        <f t="shared" ref="BV48:DA48" si="68" xml:space="preserve"> IF(BV47 = 1, $F45, EOMONTH(BU48, $F46))</f>
        <v>67297</v>
      </c>
      <c r="BW48" s="178">
        <f t="shared" si="68"/>
        <v>67662</v>
      </c>
      <c r="BX48" s="178">
        <f t="shared" si="68"/>
        <v>68027</v>
      </c>
      <c r="BY48" s="178">
        <f t="shared" si="68"/>
        <v>68392</v>
      </c>
      <c r="BZ48" s="178">
        <f t="shared" si="68"/>
        <v>68758</v>
      </c>
      <c r="CA48" s="178">
        <f t="shared" si="68"/>
        <v>69123</v>
      </c>
      <c r="CB48" s="178">
        <f t="shared" si="68"/>
        <v>69488</v>
      </c>
      <c r="CC48" s="178">
        <f t="shared" si="68"/>
        <v>69853</v>
      </c>
      <c r="CD48" s="178">
        <f t="shared" si="68"/>
        <v>70219</v>
      </c>
      <c r="CE48" s="178">
        <f t="shared" si="68"/>
        <v>70584</v>
      </c>
      <c r="CF48" s="178">
        <f t="shared" si="68"/>
        <v>70949</v>
      </c>
      <c r="CG48" s="178">
        <f t="shared" si="68"/>
        <v>71314</v>
      </c>
      <c r="CH48" s="178">
        <f t="shared" si="68"/>
        <v>71680</v>
      </c>
      <c r="CI48" s="178">
        <f t="shared" si="68"/>
        <v>72045</v>
      </c>
      <c r="CJ48" s="178">
        <f t="shared" si="68"/>
        <v>72410</v>
      </c>
      <c r="CK48" s="178">
        <f t="shared" si="68"/>
        <v>72775</v>
      </c>
      <c r="CL48" s="178">
        <f t="shared" si="68"/>
        <v>73140</v>
      </c>
      <c r="CM48" s="178">
        <f t="shared" si="68"/>
        <v>73505</v>
      </c>
      <c r="CN48" s="178">
        <f t="shared" si="68"/>
        <v>73870</v>
      </c>
      <c r="CO48" s="178">
        <f t="shared" si="68"/>
        <v>74235</v>
      </c>
      <c r="CP48" s="178">
        <f t="shared" si="68"/>
        <v>74601</v>
      </c>
      <c r="CQ48" s="178">
        <f t="shared" si="68"/>
        <v>74966</v>
      </c>
      <c r="CR48" s="178">
        <f t="shared" si="68"/>
        <v>75331</v>
      </c>
      <c r="CS48" s="178">
        <f t="shared" si="68"/>
        <v>75696</v>
      </c>
      <c r="CT48" s="178">
        <f t="shared" si="68"/>
        <v>76062</v>
      </c>
      <c r="CU48" s="178">
        <f t="shared" si="68"/>
        <v>76427</v>
      </c>
      <c r="CV48" s="178">
        <f t="shared" si="68"/>
        <v>76792</v>
      </c>
      <c r="CW48" s="178">
        <f t="shared" si="68"/>
        <v>77157</v>
      </c>
      <c r="CX48" s="178">
        <f t="shared" si="68"/>
        <v>77523</v>
      </c>
      <c r="CY48" s="178">
        <f t="shared" si="68"/>
        <v>77888</v>
      </c>
      <c r="CZ48" s="178">
        <f t="shared" si="68"/>
        <v>78253</v>
      </c>
      <c r="DA48" s="178">
        <f t="shared" si="68"/>
        <v>78618</v>
      </c>
      <c r="DB48" s="178">
        <f t="shared" ref="DB48:EG48" si="69" xml:space="preserve"> IF(DB47 = 1, $F45, EOMONTH(DA48, $F46))</f>
        <v>78984</v>
      </c>
      <c r="DC48" s="178">
        <f t="shared" si="69"/>
        <v>79349</v>
      </c>
      <c r="DD48" s="178">
        <f t="shared" si="69"/>
        <v>79714</v>
      </c>
      <c r="DE48" s="178">
        <f t="shared" si="69"/>
        <v>80079</v>
      </c>
      <c r="DF48" s="178">
        <f t="shared" si="69"/>
        <v>80445</v>
      </c>
      <c r="DG48" s="178">
        <f t="shared" si="69"/>
        <v>80810</v>
      </c>
      <c r="DH48" s="178">
        <f t="shared" si="69"/>
        <v>81175</v>
      </c>
      <c r="DI48" s="178">
        <f t="shared" si="69"/>
        <v>81540</v>
      </c>
      <c r="DJ48" s="178">
        <f t="shared" si="69"/>
        <v>81906</v>
      </c>
      <c r="DK48" s="178">
        <f t="shared" si="69"/>
        <v>82271</v>
      </c>
      <c r="DL48" s="178">
        <f t="shared" si="69"/>
        <v>82636</v>
      </c>
      <c r="DM48" s="178">
        <f t="shared" si="69"/>
        <v>83001</v>
      </c>
      <c r="DN48" s="178">
        <f t="shared" si="69"/>
        <v>83367</v>
      </c>
      <c r="DO48" s="178">
        <f t="shared" si="69"/>
        <v>83732</v>
      </c>
      <c r="DP48" s="178">
        <f t="shared" si="69"/>
        <v>84097</v>
      </c>
      <c r="DQ48" s="178">
        <f t="shared" si="69"/>
        <v>84462</v>
      </c>
      <c r="DR48" s="178">
        <f t="shared" si="69"/>
        <v>84828</v>
      </c>
      <c r="DS48" s="178">
        <f t="shared" si="69"/>
        <v>85193</v>
      </c>
      <c r="DT48" s="178">
        <f t="shared" si="69"/>
        <v>85558</v>
      </c>
      <c r="DU48" s="178">
        <f t="shared" si="69"/>
        <v>85923</v>
      </c>
      <c r="DV48" s="178">
        <f t="shared" si="69"/>
        <v>86289</v>
      </c>
      <c r="DW48" s="178">
        <f t="shared" si="69"/>
        <v>86654</v>
      </c>
      <c r="DX48" s="178">
        <f t="shared" si="69"/>
        <v>87019</v>
      </c>
      <c r="DY48" s="178">
        <f t="shared" si="69"/>
        <v>87384</v>
      </c>
      <c r="DZ48" s="178">
        <f t="shared" si="69"/>
        <v>87750</v>
      </c>
      <c r="EA48" s="178">
        <f t="shared" si="69"/>
        <v>88115</v>
      </c>
      <c r="EB48" s="178">
        <f t="shared" si="69"/>
        <v>88480</v>
      </c>
      <c r="EC48" s="178">
        <f t="shared" si="69"/>
        <v>88845</v>
      </c>
      <c r="ED48" s="178">
        <f t="shared" si="69"/>
        <v>89211</v>
      </c>
      <c r="EE48" s="178">
        <f t="shared" si="69"/>
        <v>89576</v>
      </c>
      <c r="EF48" s="178">
        <f t="shared" si="69"/>
        <v>89941</v>
      </c>
      <c r="EG48" s="178">
        <f t="shared" si="69"/>
        <v>90306</v>
      </c>
      <c r="EH48" s="178">
        <f t="shared" ref="EH48:FM48" si="70" xml:space="preserve"> IF(EH47 = 1, $F45, EOMONTH(EG48, $F46))</f>
        <v>90672</v>
      </c>
      <c r="EI48" s="178">
        <f t="shared" si="70"/>
        <v>91037</v>
      </c>
      <c r="EJ48" s="178">
        <f t="shared" si="70"/>
        <v>91402</v>
      </c>
      <c r="EK48" s="178">
        <f t="shared" si="70"/>
        <v>91767</v>
      </c>
      <c r="EL48" s="178">
        <f t="shared" si="70"/>
        <v>92133</v>
      </c>
      <c r="EM48" s="178">
        <f t="shared" si="70"/>
        <v>92498</v>
      </c>
      <c r="EN48" s="178">
        <f t="shared" si="70"/>
        <v>92863</v>
      </c>
      <c r="EO48" s="178">
        <f t="shared" si="70"/>
        <v>93228</v>
      </c>
      <c r="EP48" s="178">
        <f t="shared" si="70"/>
        <v>93594</v>
      </c>
      <c r="EQ48" s="178">
        <f t="shared" si="70"/>
        <v>93959</v>
      </c>
      <c r="ER48" s="178">
        <f t="shared" si="70"/>
        <v>94324</v>
      </c>
      <c r="ES48" s="178">
        <f t="shared" si="70"/>
        <v>94689</v>
      </c>
      <c r="ET48" s="178">
        <f t="shared" si="70"/>
        <v>95055</v>
      </c>
      <c r="EU48" s="178">
        <f t="shared" si="70"/>
        <v>95420</v>
      </c>
      <c r="EV48" s="178">
        <f t="shared" si="70"/>
        <v>95785</v>
      </c>
      <c r="EW48" s="178">
        <f t="shared" si="70"/>
        <v>96150</v>
      </c>
      <c r="EX48" s="178">
        <f t="shared" si="70"/>
        <v>96516</v>
      </c>
      <c r="EY48" s="178">
        <f t="shared" si="70"/>
        <v>96881</v>
      </c>
      <c r="EZ48" s="178">
        <f t="shared" si="70"/>
        <v>97246</v>
      </c>
      <c r="FA48" s="178">
        <f t="shared" si="70"/>
        <v>97611</v>
      </c>
      <c r="FB48" s="178">
        <f t="shared" si="70"/>
        <v>97977</v>
      </c>
      <c r="FC48" s="178">
        <f t="shared" si="70"/>
        <v>98342</v>
      </c>
      <c r="FD48" s="178">
        <f t="shared" si="70"/>
        <v>98707</v>
      </c>
      <c r="FE48" s="178">
        <f t="shared" si="70"/>
        <v>99072</v>
      </c>
      <c r="FF48" s="178">
        <f t="shared" si="70"/>
        <v>99438</v>
      </c>
      <c r="FG48" s="178">
        <f t="shared" si="70"/>
        <v>99803</v>
      </c>
      <c r="FH48" s="178">
        <f t="shared" si="70"/>
        <v>100168</v>
      </c>
      <c r="FI48" s="178">
        <f t="shared" si="70"/>
        <v>100533</v>
      </c>
      <c r="FJ48" s="178">
        <f t="shared" si="70"/>
        <v>100899</v>
      </c>
      <c r="FK48" s="178">
        <f t="shared" si="70"/>
        <v>101264</v>
      </c>
      <c r="FL48" s="178">
        <f t="shared" si="70"/>
        <v>101629</v>
      </c>
      <c r="FM48" s="178">
        <f t="shared" si="70"/>
        <v>101994</v>
      </c>
      <c r="FN48" s="178">
        <f t="shared" ref="FN48:GJ48" si="71" xml:space="preserve"> IF(FN47 = 1, $F45, EOMONTH(FM48, $F46))</f>
        <v>102360</v>
      </c>
      <c r="FO48" s="178">
        <f t="shared" si="71"/>
        <v>102725</v>
      </c>
      <c r="FP48" s="178">
        <f t="shared" si="71"/>
        <v>103090</v>
      </c>
      <c r="FQ48" s="178">
        <f t="shared" si="71"/>
        <v>103455</v>
      </c>
      <c r="FR48" s="178">
        <f t="shared" si="71"/>
        <v>103821</v>
      </c>
      <c r="FS48" s="178">
        <f t="shared" si="71"/>
        <v>104186</v>
      </c>
      <c r="FT48" s="178">
        <f t="shared" si="71"/>
        <v>104551</v>
      </c>
      <c r="FU48" s="178">
        <f t="shared" si="71"/>
        <v>104916</v>
      </c>
      <c r="FV48" s="178">
        <f t="shared" si="71"/>
        <v>105282</v>
      </c>
      <c r="FW48" s="178">
        <f t="shared" si="71"/>
        <v>105647</v>
      </c>
      <c r="FX48" s="178">
        <f t="shared" si="71"/>
        <v>106012</v>
      </c>
      <c r="FY48" s="178">
        <f t="shared" si="71"/>
        <v>106377</v>
      </c>
      <c r="FZ48" s="178">
        <f t="shared" si="71"/>
        <v>106743</v>
      </c>
      <c r="GA48" s="178">
        <f t="shared" si="71"/>
        <v>107108</v>
      </c>
      <c r="GB48" s="178">
        <f t="shared" si="71"/>
        <v>107473</v>
      </c>
      <c r="GC48" s="178">
        <f t="shared" si="71"/>
        <v>107838</v>
      </c>
      <c r="GD48" s="178">
        <f t="shared" si="71"/>
        <v>108204</v>
      </c>
      <c r="GE48" s="178">
        <f t="shared" si="71"/>
        <v>108569</v>
      </c>
      <c r="GF48" s="178">
        <f t="shared" si="71"/>
        <v>108934</v>
      </c>
      <c r="GG48" s="178">
        <f t="shared" si="71"/>
        <v>109299</v>
      </c>
      <c r="GH48" s="178">
        <f t="shared" si="71"/>
        <v>109664</v>
      </c>
      <c r="GI48" s="178">
        <f t="shared" si="71"/>
        <v>110029</v>
      </c>
      <c r="GJ48" s="178">
        <f t="shared" si="71"/>
        <v>110394</v>
      </c>
      <c r="GK48" s="250"/>
      <c r="GL48" s="250"/>
      <c r="GM48" s="250"/>
      <c r="GN48" s="250"/>
      <c r="GO48" s="250"/>
      <c r="GP48" s="250"/>
      <c r="GQ48" s="250"/>
      <c r="GR48" s="250"/>
      <c r="GS48" s="250"/>
      <c r="GT48" s="250"/>
      <c r="GU48" s="250"/>
      <c r="GV48" s="250"/>
      <c r="GW48" s="250"/>
      <c r="GX48" s="250"/>
      <c r="GY48" s="250"/>
      <c r="GZ48" s="250"/>
      <c r="HA48" s="250"/>
      <c r="HB48" s="250"/>
      <c r="HC48" s="250"/>
      <c r="HD48" s="250"/>
      <c r="HE48" s="250"/>
      <c r="HF48" s="250"/>
      <c r="HG48" s="250"/>
      <c r="HH48" s="250"/>
      <c r="HI48" s="250"/>
      <c r="HJ48" s="250"/>
      <c r="HK48" s="250"/>
      <c r="HL48" s="250"/>
      <c r="HM48" s="250"/>
      <c r="HN48" s="250"/>
      <c r="HO48" s="250"/>
      <c r="HP48" s="250"/>
      <c r="HQ48" s="250"/>
      <c r="HR48" s="250"/>
      <c r="HS48" s="250"/>
      <c r="HT48" s="250"/>
      <c r="HU48" s="250"/>
      <c r="HV48" s="250"/>
      <c r="HW48" s="250"/>
      <c r="HX48" s="250"/>
      <c r="HY48" s="250"/>
      <c r="HZ48" s="250"/>
      <c r="IA48" s="250"/>
      <c r="IB48" s="250"/>
      <c r="IC48" s="250"/>
      <c r="ID48" s="250"/>
      <c r="IE48" s="250"/>
      <c r="IF48" s="250"/>
      <c r="IG48" s="250"/>
      <c r="IH48" s="250"/>
      <c r="II48" s="250"/>
      <c r="IJ48" s="250"/>
      <c r="IK48" s="250"/>
      <c r="IL48" s="250"/>
      <c r="IM48" s="250"/>
      <c r="IN48" s="250"/>
      <c r="IO48" s="250"/>
      <c r="IP48" s="250"/>
      <c r="IQ48" s="250"/>
      <c r="IR48" s="250"/>
      <c r="IS48" s="250"/>
      <c r="IT48" s="250"/>
      <c r="IU48" s="250"/>
      <c r="IV48" s="250"/>
      <c r="IW48" s="250"/>
      <c r="IX48" s="250"/>
      <c r="IY48" s="250"/>
      <c r="IZ48" s="250"/>
      <c r="JA48" s="250"/>
      <c r="JB48" s="250"/>
      <c r="JC48" s="250"/>
      <c r="JD48" s="250"/>
      <c r="JE48" s="250"/>
      <c r="JF48" s="250"/>
      <c r="JG48" s="250"/>
      <c r="JH48" s="250"/>
      <c r="JI48" s="250"/>
      <c r="JJ48" s="250"/>
      <c r="JK48" s="250"/>
      <c r="JL48" s="250"/>
      <c r="JM48" s="250"/>
      <c r="JN48" s="250"/>
      <c r="JO48" s="250"/>
      <c r="JP48" s="250"/>
      <c r="JQ48" s="250"/>
      <c r="JR48" s="250"/>
      <c r="JS48" s="250"/>
      <c r="JT48" s="250"/>
      <c r="JU48" s="250"/>
      <c r="JV48" s="250"/>
      <c r="JW48" s="250"/>
      <c r="JX48" s="250"/>
      <c r="JY48" s="250"/>
      <c r="JZ48" s="250"/>
      <c r="KA48" s="250"/>
      <c r="KB48" s="250"/>
      <c r="KC48" s="250"/>
      <c r="KD48" s="250"/>
      <c r="KE48" s="250"/>
      <c r="KF48" s="250"/>
      <c r="KG48" s="250"/>
      <c r="KH48" s="250"/>
      <c r="KI48" s="250"/>
      <c r="KJ48" s="250"/>
      <c r="KK48" s="250"/>
      <c r="KL48" s="250"/>
      <c r="KM48" s="250"/>
      <c r="KN48" s="250"/>
      <c r="KO48" s="250"/>
      <c r="KP48" s="250"/>
      <c r="KQ48" s="250"/>
      <c r="KR48" s="250"/>
      <c r="KS48" s="250"/>
      <c r="KT48" s="250"/>
      <c r="KU48" s="250"/>
      <c r="KV48" s="250"/>
      <c r="KW48" s="250"/>
      <c r="KX48" s="250"/>
      <c r="KY48" s="250"/>
      <c r="KZ48" s="250"/>
      <c r="LA48" s="250"/>
      <c r="LB48" s="250"/>
      <c r="LC48" s="250"/>
      <c r="LD48" s="250"/>
      <c r="LE48" s="250"/>
      <c r="LF48" s="250"/>
      <c r="LG48" s="250"/>
      <c r="LH48" s="250"/>
      <c r="LI48" s="250"/>
      <c r="LJ48" s="250"/>
      <c r="LK48" s="250"/>
      <c r="LL48" s="250"/>
      <c r="LM48" s="250"/>
      <c r="LN48" s="250"/>
      <c r="LO48" s="250"/>
      <c r="LP48" s="250"/>
      <c r="LQ48" s="250"/>
      <c r="LR48" s="250"/>
      <c r="LS48" s="250"/>
      <c r="LT48" s="250"/>
      <c r="LU48" s="250"/>
      <c r="LV48" s="250"/>
      <c r="LW48" s="250"/>
      <c r="LX48" s="250"/>
      <c r="LY48" s="250"/>
      <c r="LZ48" s="250"/>
      <c r="MA48" s="250"/>
      <c r="MB48" s="250"/>
      <c r="MC48" s="250"/>
      <c r="MD48" s="250"/>
      <c r="ME48" s="250"/>
      <c r="MF48" s="250"/>
      <c r="MG48" s="250"/>
      <c r="MH48" s="250"/>
      <c r="MI48" s="250"/>
      <c r="MJ48" s="250"/>
      <c r="MK48" s="250"/>
      <c r="ML48" s="250"/>
      <c r="MM48" s="250"/>
      <c r="MN48" s="250"/>
      <c r="MO48" s="250"/>
      <c r="MP48" s="250"/>
      <c r="MQ48" s="250"/>
      <c r="MR48" s="250"/>
      <c r="MS48" s="250"/>
      <c r="MT48" s="250"/>
      <c r="MU48" s="250"/>
      <c r="MV48" s="250"/>
      <c r="MW48" s="250"/>
      <c r="MX48" s="250"/>
      <c r="MY48" s="250"/>
      <c r="MZ48" s="250"/>
      <c r="NA48" s="250"/>
      <c r="NB48" s="250"/>
      <c r="NC48" s="250"/>
      <c r="ND48" s="250"/>
      <c r="NE48" s="250"/>
      <c r="NF48" s="250"/>
      <c r="NG48" s="250"/>
      <c r="NH48" s="250"/>
      <c r="NI48" s="250"/>
      <c r="NJ48" s="250"/>
      <c r="NK48" s="250"/>
      <c r="NL48" s="250"/>
      <c r="NM48" s="250"/>
      <c r="NN48" s="250"/>
      <c r="NO48" s="250"/>
      <c r="NP48" s="250"/>
      <c r="NQ48" s="250"/>
      <c r="NR48" s="250"/>
      <c r="NS48" s="250"/>
      <c r="NT48" s="250"/>
      <c r="NU48" s="250"/>
      <c r="NV48" s="250"/>
      <c r="NW48" s="250"/>
      <c r="NX48" s="250"/>
      <c r="NY48" s="250"/>
      <c r="NZ48" s="250"/>
      <c r="OA48" s="250"/>
      <c r="OB48" s="250"/>
      <c r="OC48" s="250"/>
      <c r="OD48" s="250"/>
      <c r="OE48" s="250"/>
      <c r="OF48" s="250"/>
      <c r="OG48" s="250"/>
      <c r="OH48" s="250"/>
      <c r="OI48" s="250"/>
      <c r="OJ48" s="250"/>
      <c r="OK48" s="250"/>
      <c r="OL48" s="250"/>
      <c r="OM48" s="250"/>
      <c r="ON48" s="250"/>
      <c r="OO48" s="250"/>
      <c r="OP48" s="250"/>
      <c r="OQ48" s="250"/>
      <c r="OR48" s="250"/>
      <c r="OS48" s="250"/>
      <c r="OT48" s="250"/>
      <c r="OU48" s="250"/>
      <c r="OV48" s="250"/>
      <c r="OW48" s="250"/>
      <c r="OX48" s="250"/>
      <c r="OY48" s="250"/>
      <c r="OZ48" s="250"/>
      <c r="PA48" s="250"/>
      <c r="PB48" s="250"/>
      <c r="PC48" s="250"/>
      <c r="PD48" s="250"/>
      <c r="PE48" s="250"/>
      <c r="PF48" s="250"/>
      <c r="PG48" s="250"/>
      <c r="PH48" s="250"/>
      <c r="PI48" s="250"/>
      <c r="PJ48" s="250"/>
      <c r="PK48" s="250"/>
      <c r="PL48" s="250"/>
      <c r="PM48" s="250"/>
      <c r="PN48" s="250"/>
      <c r="PO48" s="250"/>
      <c r="PP48" s="250"/>
      <c r="PQ48" s="250"/>
      <c r="PR48" s="250"/>
      <c r="PS48" s="250"/>
      <c r="PT48" s="250"/>
      <c r="PU48" s="250"/>
    </row>
    <row r="49" spans="1:437" s="414" customFormat="1" outlineLevel="1" x14ac:dyDescent="0.25">
      <c r="A49" s="189"/>
      <c r="B49" s="189"/>
      <c r="C49" s="190"/>
      <c r="D49" s="191"/>
      <c r="E49" s="192"/>
      <c r="F49" s="192"/>
      <c r="G49" s="192"/>
      <c r="H49" s="192"/>
      <c r="I49" s="192"/>
      <c r="J49" s="192"/>
      <c r="K49" s="192"/>
      <c r="L49" s="192"/>
      <c r="M49" s="192"/>
      <c r="N49" s="192"/>
      <c r="O49" s="192"/>
      <c r="P49" s="192"/>
      <c r="Q49" s="192"/>
      <c r="R49" s="192"/>
      <c r="S49" s="192"/>
      <c r="T49" s="192"/>
      <c r="U49" s="192"/>
      <c r="V49" s="192"/>
      <c r="W49" s="192"/>
      <c r="X49" s="192"/>
      <c r="Y49" s="192"/>
      <c r="Z49" s="192"/>
      <c r="AA49" s="192"/>
      <c r="AB49" s="192"/>
      <c r="AC49" s="192"/>
      <c r="AD49" s="192"/>
      <c r="AE49" s="192"/>
      <c r="AF49" s="192"/>
      <c r="AG49" s="192"/>
      <c r="AH49" s="192"/>
      <c r="AI49" s="192"/>
      <c r="AJ49" s="192"/>
      <c r="AK49" s="192"/>
      <c r="AL49" s="192"/>
      <c r="AM49" s="192"/>
      <c r="AN49" s="192"/>
      <c r="AO49" s="192"/>
      <c r="AP49" s="192"/>
      <c r="AQ49" s="192"/>
      <c r="AR49" s="192"/>
      <c r="AS49" s="192"/>
      <c r="AT49" s="192"/>
      <c r="AU49" s="192"/>
      <c r="AV49" s="192"/>
      <c r="AW49" s="192"/>
      <c r="AX49" s="192"/>
      <c r="AY49" s="192"/>
      <c r="AZ49" s="192"/>
      <c r="BA49" s="192"/>
      <c r="BB49" s="192"/>
      <c r="BC49" s="192"/>
      <c r="BD49" s="192"/>
      <c r="BE49" s="192"/>
      <c r="BF49" s="192"/>
      <c r="BG49" s="192"/>
      <c r="BH49" s="192"/>
      <c r="BI49" s="192"/>
      <c r="BJ49" s="192"/>
      <c r="BK49" s="192"/>
      <c r="BL49" s="192"/>
      <c r="BM49" s="192"/>
      <c r="BN49" s="192"/>
      <c r="BO49" s="192"/>
      <c r="BP49" s="192"/>
      <c r="BQ49" s="192"/>
      <c r="BR49" s="192"/>
      <c r="BS49" s="192"/>
      <c r="BT49" s="192"/>
      <c r="BU49" s="192"/>
      <c r="BV49" s="192"/>
      <c r="BW49" s="192"/>
      <c r="BX49" s="192"/>
      <c r="BY49" s="192"/>
      <c r="BZ49" s="192"/>
      <c r="CA49" s="192"/>
      <c r="CB49" s="192"/>
      <c r="CC49" s="192"/>
      <c r="CD49" s="192"/>
      <c r="CE49" s="192"/>
      <c r="CF49" s="192"/>
      <c r="CG49" s="192"/>
      <c r="CH49" s="192"/>
      <c r="CI49" s="192"/>
      <c r="CJ49" s="192"/>
      <c r="CK49" s="192"/>
      <c r="CL49" s="192"/>
      <c r="CM49" s="192"/>
      <c r="CN49" s="192"/>
      <c r="CO49" s="192"/>
      <c r="CP49" s="192"/>
      <c r="CQ49" s="192"/>
      <c r="CR49" s="192"/>
      <c r="CS49" s="192"/>
      <c r="CT49" s="192"/>
      <c r="CU49" s="192"/>
      <c r="CV49" s="192"/>
      <c r="CW49" s="192"/>
      <c r="CX49" s="192"/>
      <c r="CY49" s="192"/>
      <c r="CZ49" s="192"/>
      <c r="DA49" s="192"/>
      <c r="DB49" s="192"/>
      <c r="DC49" s="192"/>
      <c r="DD49" s="192"/>
      <c r="DE49" s="192"/>
      <c r="DF49" s="192"/>
      <c r="DG49" s="192"/>
      <c r="DH49" s="192"/>
      <c r="DI49" s="192"/>
      <c r="DJ49" s="192"/>
      <c r="DK49" s="192"/>
      <c r="DL49" s="192"/>
      <c r="DM49" s="192"/>
      <c r="DN49" s="192"/>
      <c r="DO49" s="192"/>
      <c r="DP49" s="192"/>
      <c r="DQ49" s="192"/>
      <c r="DR49" s="192"/>
      <c r="DS49" s="192"/>
      <c r="DT49" s="192"/>
      <c r="DU49" s="192"/>
      <c r="DV49" s="192"/>
      <c r="DW49" s="192"/>
      <c r="DX49" s="192"/>
      <c r="DY49" s="192"/>
      <c r="DZ49" s="192"/>
      <c r="EA49" s="192"/>
      <c r="EB49" s="192"/>
      <c r="EC49" s="192"/>
      <c r="ED49" s="192"/>
      <c r="EE49" s="192"/>
      <c r="EF49" s="192"/>
      <c r="EG49" s="192"/>
      <c r="EH49" s="192"/>
      <c r="EI49" s="192"/>
      <c r="EJ49" s="192"/>
      <c r="EK49" s="192"/>
      <c r="EL49" s="192"/>
      <c r="EM49" s="192"/>
      <c r="EN49" s="192"/>
      <c r="EO49" s="192"/>
      <c r="EP49" s="192"/>
      <c r="EQ49" s="192"/>
      <c r="ER49" s="192"/>
      <c r="ES49" s="192"/>
      <c r="ET49" s="192"/>
      <c r="EU49" s="192"/>
      <c r="EV49" s="192"/>
      <c r="EW49" s="192"/>
      <c r="EX49" s="192"/>
      <c r="EY49" s="192"/>
      <c r="EZ49" s="192"/>
      <c r="FA49" s="192"/>
      <c r="FB49" s="192"/>
      <c r="FC49" s="192"/>
      <c r="FD49" s="192"/>
      <c r="FE49" s="192"/>
      <c r="FF49" s="192"/>
      <c r="FG49" s="192"/>
      <c r="FH49" s="192"/>
      <c r="FI49" s="192"/>
      <c r="FJ49" s="192"/>
      <c r="FK49" s="192"/>
      <c r="FL49" s="192"/>
      <c r="FM49" s="192"/>
      <c r="FN49" s="192"/>
      <c r="FO49" s="192"/>
      <c r="FP49" s="192"/>
      <c r="FQ49" s="192"/>
      <c r="FR49" s="192"/>
      <c r="FS49" s="192"/>
      <c r="FT49" s="192"/>
      <c r="FU49" s="192"/>
      <c r="FV49" s="192"/>
      <c r="FW49" s="192"/>
      <c r="FX49" s="192"/>
      <c r="FY49" s="192"/>
      <c r="FZ49" s="192"/>
      <c r="GA49" s="192"/>
      <c r="GB49" s="192"/>
      <c r="GC49" s="192"/>
      <c r="GD49" s="192"/>
      <c r="GE49" s="192"/>
      <c r="GF49" s="192"/>
      <c r="GG49" s="192"/>
      <c r="GH49" s="192"/>
      <c r="GI49" s="192"/>
      <c r="GJ49" s="192"/>
      <c r="GK49" s="413"/>
      <c r="GL49" s="413"/>
      <c r="GM49" s="413"/>
      <c r="GN49" s="413"/>
      <c r="GO49" s="413"/>
      <c r="GP49" s="413"/>
      <c r="GQ49" s="413"/>
      <c r="GR49" s="413"/>
      <c r="GS49" s="413"/>
      <c r="GT49" s="413"/>
      <c r="GU49" s="413"/>
      <c r="GV49" s="413"/>
      <c r="GW49" s="413"/>
      <c r="GX49" s="413"/>
      <c r="GY49" s="413"/>
      <c r="GZ49" s="413"/>
      <c r="HA49" s="413"/>
      <c r="HB49" s="413"/>
      <c r="HC49" s="413"/>
      <c r="HD49" s="413"/>
      <c r="HE49" s="413"/>
      <c r="HF49" s="413"/>
      <c r="HG49" s="413"/>
      <c r="HH49" s="413"/>
      <c r="HI49" s="413"/>
      <c r="HJ49" s="413"/>
      <c r="HK49" s="413"/>
      <c r="HL49" s="413"/>
      <c r="HM49" s="413"/>
      <c r="HN49" s="413"/>
      <c r="HO49" s="413"/>
      <c r="HP49" s="413"/>
      <c r="HQ49" s="413"/>
      <c r="HR49" s="413"/>
      <c r="HS49" s="413"/>
      <c r="HT49" s="413"/>
      <c r="HU49" s="413"/>
      <c r="HV49" s="413"/>
      <c r="HW49" s="413"/>
      <c r="HX49" s="413"/>
      <c r="HY49" s="413"/>
      <c r="HZ49" s="413"/>
      <c r="IA49" s="413"/>
      <c r="IB49" s="413"/>
      <c r="IC49" s="413"/>
      <c r="ID49" s="413"/>
      <c r="IE49" s="413"/>
      <c r="IF49" s="413"/>
      <c r="IG49" s="413"/>
      <c r="IH49" s="413"/>
      <c r="II49" s="413"/>
      <c r="IJ49" s="413"/>
      <c r="IK49" s="413"/>
      <c r="IL49" s="413"/>
      <c r="IM49" s="413"/>
      <c r="IN49" s="413"/>
      <c r="IO49" s="413"/>
      <c r="IP49" s="413"/>
      <c r="IQ49" s="413"/>
      <c r="IR49" s="413"/>
      <c r="IS49" s="413"/>
      <c r="IT49" s="413"/>
      <c r="IU49" s="413"/>
      <c r="IV49" s="413"/>
      <c r="IW49" s="413"/>
      <c r="IX49" s="413"/>
      <c r="IY49" s="413"/>
      <c r="IZ49" s="413"/>
      <c r="JA49" s="413"/>
      <c r="JB49" s="413"/>
      <c r="JC49" s="413"/>
      <c r="JD49" s="413"/>
      <c r="JE49" s="413"/>
      <c r="JF49" s="413"/>
      <c r="JG49" s="413"/>
      <c r="JH49" s="413"/>
      <c r="JI49" s="413"/>
      <c r="JJ49" s="413"/>
      <c r="JK49" s="413"/>
      <c r="JL49" s="413"/>
      <c r="JM49" s="413"/>
      <c r="JN49" s="413"/>
      <c r="JO49" s="413"/>
      <c r="JP49" s="413"/>
      <c r="JQ49" s="413"/>
      <c r="JR49" s="413"/>
      <c r="JS49" s="413"/>
      <c r="JT49" s="413"/>
      <c r="JU49" s="413"/>
      <c r="JV49" s="413"/>
      <c r="JW49" s="413"/>
      <c r="JX49" s="413"/>
      <c r="JY49" s="413"/>
      <c r="JZ49" s="413"/>
      <c r="KA49" s="413"/>
      <c r="KB49" s="413"/>
      <c r="KC49" s="413"/>
      <c r="KD49" s="413"/>
      <c r="KE49" s="413"/>
      <c r="KF49" s="413"/>
      <c r="KG49" s="413"/>
      <c r="KH49" s="413"/>
      <c r="KI49" s="413"/>
      <c r="KJ49" s="413"/>
      <c r="KK49" s="413"/>
      <c r="KL49" s="413"/>
      <c r="KM49" s="413"/>
      <c r="KN49" s="413"/>
      <c r="KO49" s="413"/>
      <c r="KP49" s="413"/>
      <c r="KQ49" s="413"/>
      <c r="KR49" s="413"/>
      <c r="KS49" s="413"/>
      <c r="KT49" s="413"/>
      <c r="KU49" s="413"/>
      <c r="KV49" s="413"/>
      <c r="KW49" s="413"/>
      <c r="KX49" s="413"/>
      <c r="KY49" s="413"/>
      <c r="KZ49" s="413"/>
      <c r="LA49" s="413"/>
      <c r="LB49" s="413"/>
      <c r="LC49" s="413"/>
      <c r="LD49" s="413"/>
      <c r="LE49" s="413"/>
      <c r="LF49" s="413"/>
      <c r="LG49" s="413"/>
      <c r="LH49" s="413"/>
      <c r="LI49" s="413"/>
      <c r="LJ49" s="413"/>
      <c r="LK49" s="413"/>
      <c r="LL49" s="413"/>
      <c r="LM49" s="413"/>
      <c r="LN49" s="413"/>
      <c r="LO49" s="413"/>
      <c r="LP49" s="413"/>
      <c r="LQ49" s="413"/>
      <c r="LR49" s="413"/>
      <c r="LS49" s="413"/>
      <c r="LT49" s="413"/>
      <c r="LU49" s="413"/>
      <c r="LV49" s="413"/>
      <c r="LW49" s="413"/>
      <c r="LX49" s="413"/>
      <c r="LY49" s="413"/>
      <c r="LZ49" s="413"/>
      <c r="MA49" s="413"/>
      <c r="MB49" s="413"/>
      <c r="MC49" s="413"/>
      <c r="MD49" s="413"/>
      <c r="ME49" s="413"/>
      <c r="MF49" s="413"/>
      <c r="MG49" s="413"/>
      <c r="MH49" s="413"/>
      <c r="MI49" s="413"/>
      <c r="MJ49" s="413"/>
      <c r="MK49" s="413"/>
      <c r="ML49" s="413"/>
      <c r="MM49" s="413"/>
      <c r="MN49" s="413"/>
      <c r="MO49" s="413"/>
      <c r="MP49" s="413"/>
      <c r="MQ49" s="413"/>
      <c r="MR49" s="413"/>
      <c r="MS49" s="413"/>
      <c r="MT49" s="413"/>
      <c r="MU49" s="413"/>
      <c r="MV49" s="413"/>
      <c r="MW49" s="413"/>
      <c r="MX49" s="413"/>
      <c r="MY49" s="413"/>
      <c r="MZ49" s="413"/>
      <c r="NA49" s="413"/>
      <c r="NB49" s="413"/>
      <c r="NC49" s="413"/>
      <c r="ND49" s="413"/>
      <c r="NE49" s="413"/>
      <c r="NF49" s="413"/>
      <c r="NG49" s="413"/>
      <c r="NH49" s="413"/>
      <c r="NI49" s="413"/>
      <c r="NJ49" s="413"/>
      <c r="NK49" s="413"/>
      <c r="NL49" s="413"/>
      <c r="NM49" s="413"/>
      <c r="NN49" s="413"/>
      <c r="NO49" s="413"/>
      <c r="NP49" s="413"/>
      <c r="NQ49" s="413"/>
      <c r="NR49" s="413"/>
      <c r="NS49" s="413"/>
      <c r="NT49" s="413"/>
      <c r="NU49" s="413"/>
      <c r="NV49" s="413"/>
      <c r="NW49" s="413"/>
      <c r="NX49" s="413"/>
      <c r="NY49" s="413"/>
      <c r="NZ49" s="413"/>
      <c r="OA49" s="413"/>
      <c r="OB49" s="413"/>
      <c r="OC49" s="413"/>
      <c r="OD49" s="413"/>
      <c r="OE49" s="413"/>
      <c r="OF49" s="413"/>
      <c r="OG49" s="413"/>
      <c r="OH49" s="413"/>
      <c r="OI49" s="413"/>
      <c r="OJ49" s="413"/>
      <c r="OK49" s="413"/>
      <c r="OL49" s="413"/>
      <c r="OM49" s="413"/>
      <c r="ON49" s="413"/>
      <c r="OO49" s="413"/>
      <c r="OP49" s="413"/>
      <c r="OQ49" s="413"/>
      <c r="OR49" s="413"/>
      <c r="OS49" s="413"/>
      <c r="OT49" s="413"/>
      <c r="OU49" s="413"/>
      <c r="OV49" s="413"/>
      <c r="OW49" s="413"/>
      <c r="OX49" s="413"/>
      <c r="OY49" s="413"/>
      <c r="OZ49" s="413"/>
      <c r="PA49" s="413"/>
      <c r="PB49" s="413"/>
      <c r="PC49" s="413"/>
      <c r="PD49" s="413"/>
      <c r="PE49" s="413"/>
      <c r="PF49" s="413"/>
      <c r="PG49" s="413"/>
      <c r="PH49" s="413"/>
      <c r="PI49" s="413"/>
      <c r="PJ49" s="413"/>
      <c r="PK49" s="413"/>
      <c r="PL49" s="413"/>
      <c r="PM49" s="413"/>
      <c r="PN49" s="413"/>
      <c r="PO49" s="413"/>
      <c r="PP49" s="413"/>
      <c r="PQ49" s="413"/>
      <c r="PR49" s="413"/>
      <c r="PS49" s="413"/>
      <c r="PT49" s="413"/>
      <c r="PU49" s="413"/>
    </row>
    <row r="50" spans="1:437" s="204" customFormat="1" outlineLevel="1" x14ac:dyDescent="0.25">
      <c r="A50" s="15"/>
      <c r="B50" s="15"/>
      <c r="C50" s="21"/>
      <c r="D50" s="60"/>
      <c r="E50" s="205" t="str">
        <f t="shared" ref="E50:AJ50" si="72" xml:space="preserve"> E$67</f>
        <v>Timeline label</v>
      </c>
      <c r="F50" s="205">
        <f t="shared" si="72"/>
        <v>0</v>
      </c>
      <c r="G50" s="205" t="str">
        <f t="shared" si="72"/>
        <v>label</v>
      </c>
      <c r="H50" s="205">
        <f t="shared" si="72"/>
        <v>0</v>
      </c>
      <c r="I50" s="205">
        <f t="shared" si="72"/>
        <v>0</v>
      </c>
      <c r="J50" s="205" t="str">
        <f t="shared" si="72"/>
        <v>Pre-fcst</v>
      </c>
      <c r="K50" s="205" t="str">
        <f t="shared" si="72"/>
        <v>Pre-fcst</v>
      </c>
      <c r="L50" s="205" t="str">
        <f t="shared" si="72"/>
        <v>Fin Close</v>
      </c>
      <c r="M50" s="205" t="str">
        <f t="shared" si="72"/>
        <v>Operations</v>
      </c>
      <c r="N50" s="205" t="str">
        <f t="shared" si="72"/>
        <v>Operations</v>
      </c>
      <c r="O50" s="205" t="str">
        <f t="shared" si="72"/>
        <v>Operations</v>
      </c>
      <c r="P50" s="205" t="str">
        <f t="shared" si="72"/>
        <v>Operations</v>
      </c>
      <c r="Q50" s="205" t="str">
        <f t="shared" si="72"/>
        <v>Operations</v>
      </c>
      <c r="R50" s="205" t="str">
        <f t="shared" si="72"/>
        <v>Operations</v>
      </c>
      <c r="S50" s="205" t="str">
        <f t="shared" si="72"/>
        <v>Operations</v>
      </c>
      <c r="T50" s="205" t="str">
        <f t="shared" si="72"/>
        <v>Operations</v>
      </c>
      <c r="U50" s="205" t="str">
        <f t="shared" si="72"/>
        <v>Operations</v>
      </c>
      <c r="V50" s="205" t="str">
        <f t="shared" si="72"/>
        <v>Operations</v>
      </c>
      <c r="W50" s="205" t="str">
        <f t="shared" si="72"/>
        <v>Operations</v>
      </c>
      <c r="X50" s="205" t="str">
        <f t="shared" si="72"/>
        <v>Operations</v>
      </c>
      <c r="Y50" s="205" t="str">
        <f t="shared" si="72"/>
        <v>Operations</v>
      </c>
      <c r="Z50" s="205" t="str">
        <f t="shared" si="72"/>
        <v>Operations</v>
      </c>
      <c r="AA50" s="205" t="str">
        <f t="shared" si="72"/>
        <v>Operations</v>
      </c>
      <c r="AB50" s="205" t="str">
        <f t="shared" si="72"/>
        <v>Operations</v>
      </c>
      <c r="AC50" s="205" t="str">
        <f t="shared" si="72"/>
        <v>Operations</v>
      </c>
      <c r="AD50" s="205" t="str">
        <f t="shared" si="72"/>
        <v>Operations</v>
      </c>
      <c r="AE50" s="205" t="str">
        <f t="shared" si="72"/>
        <v>Operations</v>
      </c>
      <c r="AF50" s="205" t="str">
        <f t="shared" si="72"/>
        <v>Operations</v>
      </c>
      <c r="AG50" s="205" t="str">
        <f t="shared" si="72"/>
        <v>Operations</v>
      </c>
      <c r="AH50" s="205" t="str">
        <f t="shared" si="72"/>
        <v>Operations</v>
      </c>
      <c r="AI50" s="205" t="str">
        <f t="shared" si="72"/>
        <v>Operations</v>
      </c>
      <c r="AJ50" s="205" t="str">
        <f t="shared" si="72"/>
        <v>Operations</v>
      </c>
      <c r="AK50" s="205" t="str">
        <f t="shared" ref="AK50:BP50" si="73" xml:space="preserve"> AK$67</f>
        <v>Operations</v>
      </c>
      <c r="AL50" s="205" t="str">
        <f t="shared" si="73"/>
        <v>Operations</v>
      </c>
      <c r="AM50" s="205" t="str">
        <f t="shared" si="73"/>
        <v>Operations</v>
      </c>
      <c r="AN50" s="205" t="str">
        <f t="shared" si="73"/>
        <v>Operations</v>
      </c>
      <c r="AO50" s="205" t="str">
        <f t="shared" si="73"/>
        <v>Operations</v>
      </c>
      <c r="AP50" s="205" t="str">
        <f t="shared" si="73"/>
        <v>Operations</v>
      </c>
      <c r="AQ50" s="205" t="str">
        <f t="shared" si="73"/>
        <v>Operations</v>
      </c>
      <c r="AR50" s="205" t="str">
        <f t="shared" si="73"/>
        <v>Operations</v>
      </c>
      <c r="AS50" s="205" t="str">
        <f t="shared" si="73"/>
        <v>Operations</v>
      </c>
      <c r="AT50" s="205" t="str">
        <f t="shared" si="73"/>
        <v>Operations</v>
      </c>
      <c r="AU50" s="205" t="str">
        <f t="shared" si="73"/>
        <v>Operations</v>
      </c>
      <c r="AV50" s="205" t="str">
        <f t="shared" si="73"/>
        <v>Operations</v>
      </c>
      <c r="AW50" s="205" t="str">
        <f t="shared" si="73"/>
        <v>Operations</v>
      </c>
      <c r="AX50" s="205" t="str">
        <f t="shared" si="73"/>
        <v>Operations</v>
      </c>
      <c r="AY50" s="205" t="str">
        <f t="shared" si="73"/>
        <v>Operations</v>
      </c>
      <c r="AZ50" s="205" t="str">
        <f t="shared" si="73"/>
        <v>Operations</v>
      </c>
      <c r="BA50" s="205" t="str">
        <f t="shared" si="73"/>
        <v>Operations</v>
      </c>
      <c r="BB50" s="205" t="str">
        <f t="shared" si="73"/>
        <v>Operations</v>
      </c>
      <c r="BC50" s="205" t="str">
        <f t="shared" si="73"/>
        <v>Operations</v>
      </c>
      <c r="BD50" s="205" t="str">
        <f t="shared" si="73"/>
        <v>Operations</v>
      </c>
      <c r="BE50" s="205" t="str">
        <f t="shared" si="73"/>
        <v>Operations</v>
      </c>
      <c r="BF50" s="205" t="str">
        <f t="shared" si="73"/>
        <v>Operations</v>
      </c>
      <c r="BG50" s="205" t="str">
        <f t="shared" si="73"/>
        <v>Operations</v>
      </c>
      <c r="BH50" s="205" t="str">
        <f t="shared" si="73"/>
        <v>Operations</v>
      </c>
      <c r="BI50" s="205" t="str">
        <f t="shared" si="73"/>
        <v>Operations</v>
      </c>
      <c r="BJ50" s="205" t="str">
        <f t="shared" si="73"/>
        <v>Operations</v>
      </c>
      <c r="BK50" s="205" t="str">
        <f t="shared" si="73"/>
        <v>Operations</v>
      </c>
      <c r="BL50" s="205" t="str">
        <f t="shared" si="73"/>
        <v>Operations</v>
      </c>
      <c r="BM50" s="205" t="str">
        <f t="shared" si="73"/>
        <v>Operations</v>
      </c>
      <c r="BN50" s="205" t="str">
        <f t="shared" si="73"/>
        <v>Operations</v>
      </c>
      <c r="BO50" s="205" t="str">
        <f t="shared" si="73"/>
        <v>Operations</v>
      </c>
      <c r="BP50" s="205" t="str">
        <f t="shared" si="73"/>
        <v>Operations</v>
      </c>
      <c r="BQ50" s="205" t="str">
        <f t="shared" ref="BQ50:CV50" si="74" xml:space="preserve"> BQ$67</f>
        <v>Operations</v>
      </c>
      <c r="BR50" s="205" t="str">
        <f t="shared" si="74"/>
        <v>Operations</v>
      </c>
      <c r="BS50" s="205" t="str">
        <f t="shared" si="74"/>
        <v>Operations</v>
      </c>
      <c r="BT50" s="205" t="str">
        <f t="shared" si="74"/>
        <v>Operations</v>
      </c>
      <c r="BU50" s="205" t="str">
        <f t="shared" si="74"/>
        <v>Operations</v>
      </c>
      <c r="BV50" s="205" t="str">
        <f t="shared" si="74"/>
        <v>Operations</v>
      </c>
      <c r="BW50" s="205" t="str">
        <f t="shared" si="74"/>
        <v>Operations</v>
      </c>
      <c r="BX50" s="205" t="str">
        <f t="shared" si="74"/>
        <v>Operations</v>
      </c>
      <c r="BY50" s="205" t="str">
        <f t="shared" si="74"/>
        <v>Operations</v>
      </c>
      <c r="BZ50" s="205" t="str">
        <f t="shared" si="74"/>
        <v>Operations</v>
      </c>
      <c r="CA50" s="205" t="str">
        <f t="shared" si="74"/>
        <v>Operations</v>
      </c>
      <c r="CB50" s="205" t="str">
        <f t="shared" si="74"/>
        <v>Operations</v>
      </c>
      <c r="CC50" s="205" t="str">
        <f t="shared" si="74"/>
        <v>Operations</v>
      </c>
      <c r="CD50" s="205" t="str">
        <f t="shared" si="74"/>
        <v>Operations</v>
      </c>
      <c r="CE50" s="205" t="str">
        <f t="shared" si="74"/>
        <v>Operations</v>
      </c>
      <c r="CF50" s="205" t="str">
        <f t="shared" si="74"/>
        <v>Operations</v>
      </c>
      <c r="CG50" s="205" t="str">
        <f t="shared" si="74"/>
        <v>Operations</v>
      </c>
      <c r="CH50" s="205" t="str">
        <f t="shared" si="74"/>
        <v>Operations</v>
      </c>
      <c r="CI50" s="205" t="str">
        <f t="shared" si="74"/>
        <v>Operations</v>
      </c>
      <c r="CJ50" s="205" t="str">
        <f t="shared" si="74"/>
        <v>Operations</v>
      </c>
      <c r="CK50" s="205" t="str">
        <f t="shared" si="74"/>
        <v>Operations</v>
      </c>
      <c r="CL50" s="205" t="str">
        <f t="shared" si="74"/>
        <v>Operations</v>
      </c>
      <c r="CM50" s="205" t="str">
        <f t="shared" si="74"/>
        <v>Operations</v>
      </c>
      <c r="CN50" s="205" t="str">
        <f t="shared" si="74"/>
        <v>Operations</v>
      </c>
      <c r="CO50" s="205" t="str">
        <f t="shared" si="74"/>
        <v>Operations</v>
      </c>
      <c r="CP50" s="205" t="str">
        <f t="shared" si="74"/>
        <v>Operations</v>
      </c>
      <c r="CQ50" s="205" t="str">
        <f t="shared" si="74"/>
        <v>Operations</v>
      </c>
      <c r="CR50" s="205" t="str">
        <f t="shared" si="74"/>
        <v>Operations</v>
      </c>
      <c r="CS50" s="205" t="str">
        <f t="shared" si="74"/>
        <v>Operations</v>
      </c>
      <c r="CT50" s="205" t="str">
        <f t="shared" si="74"/>
        <v>Operations</v>
      </c>
      <c r="CU50" s="205" t="str">
        <f t="shared" si="74"/>
        <v>Operations</v>
      </c>
      <c r="CV50" s="205" t="str">
        <f t="shared" si="74"/>
        <v>Operations</v>
      </c>
      <c r="CW50" s="205" t="str">
        <f t="shared" ref="CW50:EB50" si="75" xml:space="preserve"> CW$67</f>
        <v>Operations</v>
      </c>
      <c r="CX50" s="205" t="str">
        <f t="shared" si="75"/>
        <v>Operations</v>
      </c>
      <c r="CY50" s="205" t="str">
        <f t="shared" si="75"/>
        <v>Operations</v>
      </c>
      <c r="CZ50" s="205" t="str">
        <f t="shared" si="75"/>
        <v>Operations</v>
      </c>
      <c r="DA50" s="205" t="str">
        <f t="shared" si="75"/>
        <v>Operations</v>
      </c>
      <c r="DB50" s="205" t="str">
        <f t="shared" si="75"/>
        <v>Operations</v>
      </c>
      <c r="DC50" s="205" t="str">
        <f t="shared" si="75"/>
        <v>Operations</v>
      </c>
      <c r="DD50" s="205" t="str">
        <f t="shared" si="75"/>
        <v>Operations</v>
      </c>
      <c r="DE50" s="205" t="str">
        <f t="shared" si="75"/>
        <v>Operations</v>
      </c>
      <c r="DF50" s="205" t="str">
        <f t="shared" si="75"/>
        <v>Operations</v>
      </c>
      <c r="DG50" s="205" t="str">
        <f t="shared" si="75"/>
        <v>Operations</v>
      </c>
      <c r="DH50" s="205" t="str">
        <f t="shared" si="75"/>
        <v>Operations</v>
      </c>
      <c r="DI50" s="205" t="str">
        <f t="shared" si="75"/>
        <v>Operations</v>
      </c>
      <c r="DJ50" s="205" t="str">
        <f t="shared" si="75"/>
        <v>Operations</v>
      </c>
      <c r="DK50" s="205" t="str">
        <f t="shared" si="75"/>
        <v>Operations</v>
      </c>
      <c r="DL50" s="205" t="str">
        <f t="shared" si="75"/>
        <v>Operations</v>
      </c>
      <c r="DM50" s="205" t="str">
        <f t="shared" si="75"/>
        <v>Operations</v>
      </c>
      <c r="DN50" s="205" t="str">
        <f t="shared" si="75"/>
        <v>Operations</v>
      </c>
      <c r="DO50" s="205" t="str">
        <f t="shared" si="75"/>
        <v>Operations</v>
      </c>
      <c r="DP50" s="205" t="str">
        <f t="shared" si="75"/>
        <v>Operations</v>
      </c>
      <c r="DQ50" s="205" t="str">
        <f t="shared" si="75"/>
        <v>Operations</v>
      </c>
      <c r="DR50" s="205" t="str">
        <f t="shared" si="75"/>
        <v>Operations</v>
      </c>
      <c r="DS50" s="205" t="str">
        <f t="shared" si="75"/>
        <v>Operations</v>
      </c>
      <c r="DT50" s="205" t="str">
        <f t="shared" si="75"/>
        <v>Operations</v>
      </c>
      <c r="DU50" s="205" t="str">
        <f t="shared" si="75"/>
        <v>Operations</v>
      </c>
      <c r="DV50" s="205" t="str">
        <f t="shared" si="75"/>
        <v>Operations</v>
      </c>
      <c r="DW50" s="205" t="str">
        <f t="shared" si="75"/>
        <v>Operations</v>
      </c>
      <c r="DX50" s="205" t="str">
        <f t="shared" si="75"/>
        <v>Operations</v>
      </c>
      <c r="DY50" s="205" t="str">
        <f t="shared" si="75"/>
        <v>Operations</v>
      </c>
      <c r="DZ50" s="205" t="str">
        <f t="shared" si="75"/>
        <v>Operations</v>
      </c>
      <c r="EA50" s="205" t="str">
        <f t="shared" si="75"/>
        <v>Operations</v>
      </c>
      <c r="EB50" s="205" t="str">
        <f t="shared" si="75"/>
        <v>Operations</v>
      </c>
      <c r="EC50" s="205" t="str">
        <f t="shared" ref="EC50:FH50" si="76" xml:space="preserve"> EC$67</f>
        <v>Post ops</v>
      </c>
      <c r="ED50" s="205" t="str">
        <f t="shared" si="76"/>
        <v>Post ops</v>
      </c>
      <c r="EE50" s="205" t="str">
        <f t="shared" si="76"/>
        <v>Post ops</v>
      </c>
      <c r="EF50" s="205" t="str">
        <f t="shared" si="76"/>
        <v>Post ops</v>
      </c>
      <c r="EG50" s="205" t="str">
        <f t="shared" si="76"/>
        <v>Post ops</v>
      </c>
      <c r="EH50" s="205" t="str">
        <f t="shared" si="76"/>
        <v>Post ops</v>
      </c>
      <c r="EI50" s="205" t="str">
        <f t="shared" si="76"/>
        <v>Post ops</v>
      </c>
      <c r="EJ50" s="205" t="str">
        <f t="shared" si="76"/>
        <v>Post ops</v>
      </c>
      <c r="EK50" s="205" t="str">
        <f t="shared" si="76"/>
        <v>Post ops</v>
      </c>
      <c r="EL50" s="205" t="str">
        <f t="shared" si="76"/>
        <v>Post ops</v>
      </c>
      <c r="EM50" s="205" t="str">
        <f t="shared" si="76"/>
        <v>Post ops</v>
      </c>
      <c r="EN50" s="205" t="str">
        <f t="shared" si="76"/>
        <v>Post ops</v>
      </c>
      <c r="EO50" s="205" t="str">
        <f t="shared" si="76"/>
        <v>Post ops</v>
      </c>
      <c r="EP50" s="205" t="str">
        <f t="shared" si="76"/>
        <v>Post ops</v>
      </c>
      <c r="EQ50" s="205" t="str">
        <f t="shared" si="76"/>
        <v>Post ops</v>
      </c>
      <c r="ER50" s="205" t="str">
        <f t="shared" si="76"/>
        <v>Post ops</v>
      </c>
      <c r="ES50" s="205" t="str">
        <f t="shared" si="76"/>
        <v>Post ops</v>
      </c>
      <c r="ET50" s="205" t="str">
        <f t="shared" si="76"/>
        <v>Post ops</v>
      </c>
      <c r="EU50" s="205" t="str">
        <f t="shared" si="76"/>
        <v>Post ops</v>
      </c>
      <c r="EV50" s="205" t="str">
        <f t="shared" si="76"/>
        <v>Post ops</v>
      </c>
      <c r="EW50" s="205" t="str">
        <f t="shared" si="76"/>
        <v>Post ops</v>
      </c>
      <c r="EX50" s="205" t="str">
        <f t="shared" si="76"/>
        <v>Post ops</v>
      </c>
      <c r="EY50" s="205" t="str">
        <f t="shared" si="76"/>
        <v>Post ops</v>
      </c>
      <c r="EZ50" s="205" t="str">
        <f t="shared" si="76"/>
        <v>Post ops</v>
      </c>
      <c r="FA50" s="205" t="str">
        <f t="shared" si="76"/>
        <v>Post ops</v>
      </c>
      <c r="FB50" s="205" t="str">
        <f t="shared" si="76"/>
        <v>Post ops</v>
      </c>
      <c r="FC50" s="205" t="str">
        <f t="shared" si="76"/>
        <v>Post ops</v>
      </c>
      <c r="FD50" s="205" t="str">
        <f t="shared" si="76"/>
        <v>Post ops</v>
      </c>
      <c r="FE50" s="205" t="str">
        <f t="shared" si="76"/>
        <v>Post ops</v>
      </c>
      <c r="FF50" s="205" t="str">
        <f t="shared" si="76"/>
        <v>Post ops</v>
      </c>
      <c r="FG50" s="205" t="str">
        <f t="shared" si="76"/>
        <v>Post ops</v>
      </c>
      <c r="FH50" s="205" t="str">
        <f t="shared" si="76"/>
        <v>Post ops</v>
      </c>
      <c r="FI50" s="205" t="str">
        <f t="shared" ref="FI50:GJ50" si="77" xml:space="preserve"> FI$67</f>
        <v>Post ops</v>
      </c>
      <c r="FJ50" s="205" t="str">
        <f t="shared" si="77"/>
        <v>Post ops</v>
      </c>
      <c r="FK50" s="205" t="str">
        <f t="shared" si="77"/>
        <v>Post ops</v>
      </c>
      <c r="FL50" s="205" t="str">
        <f t="shared" si="77"/>
        <v>Post ops</v>
      </c>
      <c r="FM50" s="205" t="str">
        <f t="shared" si="77"/>
        <v>Post ops</v>
      </c>
      <c r="FN50" s="205" t="str">
        <f t="shared" si="77"/>
        <v>Post ops</v>
      </c>
      <c r="FO50" s="205" t="str">
        <f t="shared" si="77"/>
        <v>Post ops</v>
      </c>
      <c r="FP50" s="205" t="str">
        <f t="shared" si="77"/>
        <v>Post ops</v>
      </c>
      <c r="FQ50" s="205" t="str">
        <f t="shared" si="77"/>
        <v>Post ops</v>
      </c>
      <c r="FR50" s="205" t="str">
        <f t="shared" si="77"/>
        <v>Post ops</v>
      </c>
      <c r="FS50" s="205" t="str">
        <f t="shared" si="77"/>
        <v>Post ops</v>
      </c>
      <c r="FT50" s="205" t="str">
        <f t="shared" si="77"/>
        <v>Post ops</v>
      </c>
      <c r="FU50" s="205" t="str">
        <f t="shared" si="77"/>
        <v>Post ops</v>
      </c>
      <c r="FV50" s="205" t="str">
        <f t="shared" si="77"/>
        <v>Post ops</v>
      </c>
      <c r="FW50" s="205" t="str">
        <f t="shared" si="77"/>
        <v>Post ops</v>
      </c>
      <c r="FX50" s="205" t="str">
        <f t="shared" si="77"/>
        <v>Post ops</v>
      </c>
      <c r="FY50" s="205" t="str">
        <f t="shared" si="77"/>
        <v>Post ops</v>
      </c>
      <c r="FZ50" s="205" t="str">
        <f t="shared" si="77"/>
        <v>Post ops</v>
      </c>
      <c r="GA50" s="205" t="str">
        <f t="shared" si="77"/>
        <v>Post ops</v>
      </c>
      <c r="GB50" s="205" t="str">
        <f t="shared" si="77"/>
        <v>Post ops</v>
      </c>
      <c r="GC50" s="205" t="str">
        <f t="shared" si="77"/>
        <v>Post ops</v>
      </c>
      <c r="GD50" s="205" t="str">
        <f t="shared" si="77"/>
        <v>Post ops</v>
      </c>
      <c r="GE50" s="205" t="str">
        <f t="shared" si="77"/>
        <v>Post ops</v>
      </c>
      <c r="GF50" s="205" t="str">
        <f t="shared" si="77"/>
        <v>Post ops</v>
      </c>
      <c r="GG50" s="205" t="str">
        <f t="shared" si="77"/>
        <v>Post ops</v>
      </c>
      <c r="GH50" s="205" t="str">
        <f t="shared" si="77"/>
        <v>Post ops</v>
      </c>
      <c r="GI50" s="205" t="str">
        <f t="shared" si="77"/>
        <v>Post ops</v>
      </c>
      <c r="GJ50" s="205" t="str">
        <f t="shared" si="77"/>
        <v>Post ops</v>
      </c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</row>
    <row r="51" spans="1:437" s="59" customFormat="1" outlineLevel="1" x14ac:dyDescent="0.25">
      <c r="A51" s="63"/>
      <c r="B51" s="63"/>
      <c r="C51" s="64"/>
      <c r="D51" s="103"/>
      <c r="E51" s="306" t="str">
        <f t="shared" ref="E51:AJ51" si="78" xml:space="preserve"> E$48</f>
        <v>Model period ending - annual</v>
      </c>
      <c r="F51" s="306">
        <f t="shared" si="78"/>
        <v>0</v>
      </c>
      <c r="G51" s="306" t="str">
        <f t="shared" si="78"/>
        <v>date</v>
      </c>
      <c r="H51" s="306">
        <f t="shared" si="78"/>
        <v>0</v>
      </c>
      <c r="I51" s="306">
        <f t="shared" si="78"/>
        <v>0</v>
      </c>
      <c r="J51" s="306">
        <f t="shared" si="78"/>
        <v>43921</v>
      </c>
      <c r="K51" s="306">
        <f t="shared" si="78"/>
        <v>44286</v>
      </c>
      <c r="L51" s="306">
        <f t="shared" si="78"/>
        <v>44651</v>
      </c>
      <c r="M51" s="306">
        <f t="shared" si="78"/>
        <v>45016</v>
      </c>
      <c r="N51" s="306">
        <f t="shared" si="78"/>
        <v>45382</v>
      </c>
      <c r="O51" s="306">
        <f t="shared" si="78"/>
        <v>45747</v>
      </c>
      <c r="P51" s="306">
        <f t="shared" si="78"/>
        <v>46112</v>
      </c>
      <c r="Q51" s="306">
        <f t="shared" si="78"/>
        <v>46477</v>
      </c>
      <c r="R51" s="306">
        <f t="shared" si="78"/>
        <v>46843</v>
      </c>
      <c r="S51" s="306">
        <f t="shared" si="78"/>
        <v>47208</v>
      </c>
      <c r="T51" s="306">
        <f t="shared" si="78"/>
        <v>47573</v>
      </c>
      <c r="U51" s="306">
        <f t="shared" si="78"/>
        <v>47938</v>
      </c>
      <c r="V51" s="306">
        <f t="shared" si="78"/>
        <v>48304</v>
      </c>
      <c r="W51" s="306">
        <f t="shared" si="78"/>
        <v>48669</v>
      </c>
      <c r="X51" s="306">
        <f t="shared" si="78"/>
        <v>49034</v>
      </c>
      <c r="Y51" s="306">
        <f t="shared" si="78"/>
        <v>49399</v>
      </c>
      <c r="Z51" s="306">
        <f t="shared" si="78"/>
        <v>49765</v>
      </c>
      <c r="AA51" s="306">
        <f t="shared" si="78"/>
        <v>50130</v>
      </c>
      <c r="AB51" s="306">
        <f t="shared" si="78"/>
        <v>50495</v>
      </c>
      <c r="AC51" s="306">
        <f t="shared" si="78"/>
        <v>50860</v>
      </c>
      <c r="AD51" s="306">
        <f t="shared" si="78"/>
        <v>51226</v>
      </c>
      <c r="AE51" s="306">
        <f t="shared" si="78"/>
        <v>51591</v>
      </c>
      <c r="AF51" s="306">
        <f t="shared" si="78"/>
        <v>51956</v>
      </c>
      <c r="AG51" s="306">
        <f t="shared" si="78"/>
        <v>52321</v>
      </c>
      <c r="AH51" s="306">
        <f t="shared" si="78"/>
        <v>52687</v>
      </c>
      <c r="AI51" s="306">
        <f t="shared" si="78"/>
        <v>53052</v>
      </c>
      <c r="AJ51" s="306">
        <f t="shared" si="78"/>
        <v>53417</v>
      </c>
      <c r="AK51" s="306">
        <f t="shared" ref="AK51:BP51" si="79" xml:space="preserve"> AK$48</f>
        <v>53782</v>
      </c>
      <c r="AL51" s="306">
        <f t="shared" si="79"/>
        <v>54148</v>
      </c>
      <c r="AM51" s="306">
        <f t="shared" si="79"/>
        <v>54513</v>
      </c>
      <c r="AN51" s="306">
        <f t="shared" si="79"/>
        <v>54878</v>
      </c>
      <c r="AO51" s="306">
        <f t="shared" si="79"/>
        <v>55243</v>
      </c>
      <c r="AP51" s="306">
        <f t="shared" si="79"/>
        <v>55609</v>
      </c>
      <c r="AQ51" s="306">
        <f t="shared" si="79"/>
        <v>55974</v>
      </c>
      <c r="AR51" s="306">
        <f t="shared" si="79"/>
        <v>56339</v>
      </c>
      <c r="AS51" s="306">
        <f t="shared" si="79"/>
        <v>56704</v>
      </c>
      <c r="AT51" s="306">
        <f t="shared" si="79"/>
        <v>57070</v>
      </c>
      <c r="AU51" s="306">
        <f t="shared" si="79"/>
        <v>57435</v>
      </c>
      <c r="AV51" s="306">
        <f t="shared" si="79"/>
        <v>57800</v>
      </c>
      <c r="AW51" s="306">
        <f t="shared" si="79"/>
        <v>58165</v>
      </c>
      <c r="AX51" s="306">
        <f t="shared" si="79"/>
        <v>58531</v>
      </c>
      <c r="AY51" s="306">
        <f t="shared" si="79"/>
        <v>58896</v>
      </c>
      <c r="AZ51" s="306">
        <f t="shared" si="79"/>
        <v>59261</v>
      </c>
      <c r="BA51" s="306">
        <f t="shared" si="79"/>
        <v>59626</v>
      </c>
      <c r="BB51" s="306">
        <f t="shared" si="79"/>
        <v>59992</v>
      </c>
      <c r="BC51" s="306">
        <f t="shared" si="79"/>
        <v>60357</v>
      </c>
      <c r="BD51" s="306">
        <f t="shared" si="79"/>
        <v>60722</v>
      </c>
      <c r="BE51" s="306">
        <f t="shared" si="79"/>
        <v>61087</v>
      </c>
      <c r="BF51" s="306">
        <f t="shared" si="79"/>
        <v>61453</v>
      </c>
      <c r="BG51" s="306">
        <f t="shared" si="79"/>
        <v>61818</v>
      </c>
      <c r="BH51" s="306">
        <f t="shared" si="79"/>
        <v>62183</v>
      </c>
      <c r="BI51" s="306">
        <f t="shared" si="79"/>
        <v>62548</v>
      </c>
      <c r="BJ51" s="306">
        <f t="shared" si="79"/>
        <v>62914</v>
      </c>
      <c r="BK51" s="306">
        <f t="shared" si="79"/>
        <v>63279</v>
      </c>
      <c r="BL51" s="306">
        <f t="shared" si="79"/>
        <v>63644</v>
      </c>
      <c r="BM51" s="306">
        <f t="shared" si="79"/>
        <v>64009</v>
      </c>
      <c r="BN51" s="306">
        <f t="shared" si="79"/>
        <v>64375</v>
      </c>
      <c r="BO51" s="306">
        <f t="shared" si="79"/>
        <v>64740</v>
      </c>
      <c r="BP51" s="306">
        <f t="shared" si="79"/>
        <v>65105</v>
      </c>
      <c r="BQ51" s="306">
        <f t="shared" ref="BQ51:CV51" si="80" xml:space="preserve"> BQ$48</f>
        <v>65470</v>
      </c>
      <c r="BR51" s="306">
        <f t="shared" si="80"/>
        <v>65836</v>
      </c>
      <c r="BS51" s="306">
        <f t="shared" si="80"/>
        <v>66201</v>
      </c>
      <c r="BT51" s="306">
        <f t="shared" si="80"/>
        <v>66566</v>
      </c>
      <c r="BU51" s="306">
        <f t="shared" si="80"/>
        <v>66931</v>
      </c>
      <c r="BV51" s="306">
        <f t="shared" si="80"/>
        <v>67297</v>
      </c>
      <c r="BW51" s="306">
        <f t="shared" si="80"/>
        <v>67662</v>
      </c>
      <c r="BX51" s="306">
        <f t="shared" si="80"/>
        <v>68027</v>
      </c>
      <c r="BY51" s="306">
        <f t="shared" si="80"/>
        <v>68392</v>
      </c>
      <c r="BZ51" s="306">
        <f t="shared" si="80"/>
        <v>68758</v>
      </c>
      <c r="CA51" s="306">
        <f t="shared" si="80"/>
        <v>69123</v>
      </c>
      <c r="CB51" s="306">
        <f t="shared" si="80"/>
        <v>69488</v>
      </c>
      <c r="CC51" s="306">
        <f t="shared" si="80"/>
        <v>69853</v>
      </c>
      <c r="CD51" s="306">
        <f t="shared" si="80"/>
        <v>70219</v>
      </c>
      <c r="CE51" s="306">
        <f t="shared" si="80"/>
        <v>70584</v>
      </c>
      <c r="CF51" s="306">
        <f t="shared" si="80"/>
        <v>70949</v>
      </c>
      <c r="CG51" s="306">
        <f t="shared" si="80"/>
        <v>71314</v>
      </c>
      <c r="CH51" s="306">
        <f t="shared" si="80"/>
        <v>71680</v>
      </c>
      <c r="CI51" s="306">
        <f t="shared" si="80"/>
        <v>72045</v>
      </c>
      <c r="CJ51" s="306">
        <f t="shared" si="80"/>
        <v>72410</v>
      </c>
      <c r="CK51" s="306">
        <f t="shared" si="80"/>
        <v>72775</v>
      </c>
      <c r="CL51" s="306">
        <f t="shared" si="80"/>
        <v>73140</v>
      </c>
      <c r="CM51" s="306">
        <f t="shared" si="80"/>
        <v>73505</v>
      </c>
      <c r="CN51" s="306">
        <f t="shared" si="80"/>
        <v>73870</v>
      </c>
      <c r="CO51" s="306">
        <f t="shared" si="80"/>
        <v>74235</v>
      </c>
      <c r="CP51" s="306">
        <f t="shared" si="80"/>
        <v>74601</v>
      </c>
      <c r="CQ51" s="306">
        <f t="shared" si="80"/>
        <v>74966</v>
      </c>
      <c r="CR51" s="306">
        <f t="shared" si="80"/>
        <v>75331</v>
      </c>
      <c r="CS51" s="306">
        <f t="shared" si="80"/>
        <v>75696</v>
      </c>
      <c r="CT51" s="306">
        <f t="shared" si="80"/>
        <v>76062</v>
      </c>
      <c r="CU51" s="306">
        <f t="shared" si="80"/>
        <v>76427</v>
      </c>
      <c r="CV51" s="306">
        <f t="shared" si="80"/>
        <v>76792</v>
      </c>
      <c r="CW51" s="306">
        <f t="shared" ref="CW51:EB51" si="81" xml:space="preserve"> CW$48</f>
        <v>77157</v>
      </c>
      <c r="CX51" s="306">
        <f t="shared" si="81"/>
        <v>77523</v>
      </c>
      <c r="CY51" s="306">
        <f t="shared" si="81"/>
        <v>77888</v>
      </c>
      <c r="CZ51" s="306">
        <f t="shared" si="81"/>
        <v>78253</v>
      </c>
      <c r="DA51" s="306">
        <f t="shared" si="81"/>
        <v>78618</v>
      </c>
      <c r="DB51" s="306">
        <f t="shared" si="81"/>
        <v>78984</v>
      </c>
      <c r="DC51" s="306">
        <f t="shared" si="81"/>
        <v>79349</v>
      </c>
      <c r="DD51" s="306">
        <f t="shared" si="81"/>
        <v>79714</v>
      </c>
      <c r="DE51" s="306">
        <f t="shared" si="81"/>
        <v>80079</v>
      </c>
      <c r="DF51" s="306">
        <f t="shared" si="81"/>
        <v>80445</v>
      </c>
      <c r="DG51" s="306">
        <f t="shared" si="81"/>
        <v>80810</v>
      </c>
      <c r="DH51" s="306">
        <f t="shared" si="81"/>
        <v>81175</v>
      </c>
      <c r="DI51" s="306">
        <f t="shared" si="81"/>
        <v>81540</v>
      </c>
      <c r="DJ51" s="306">
        <f t="shared" si="81"/>
        <v>81906</v>
      </c>
      <c r="DK51" s="306">
        <f t="shared" si="81"/>
        <v>82271</v>
      </c>
      <c r="DL51" s="306">
        <f t="shared" si="81"/>
        <v>82636</v>
      </c>
      <c r="DM51" s="306">
        <f t="shared" si="81"/>
        <v>83001</v>
      </c>
      <c r="DN51" s="306">
        <f t="shared" si="81"/>
        <v>83367</v>
      </c>
      <c r="DO51" s="306">
        <f t="shared" si="81"/>
        <v>83732</v>
      </c>
      <c r="DP51" s="306">
        <f t="shared" si="81"/>
        <v>84097</v>
      </c>
      <c r="DQ51" s="306">
        <f t="shared" si="81"/>
        <v>84462</v>
      </c>
      <c r="DR51" s="306">
        <f t="shared" si="81"/>
        <v>84828</v>
      </c>
      <c r="DS51" s="306">
        <f t="shared" si="81"/>
        <v>85193</v>
      </c>
      <c r="DT51" s="306">
        <f t="shared" si="81"/>
        <v>85558</v>
      </c>
      <c r="DU51" s="306">
        <f t="shared" si="81"/>
        <v>85923</v>
      </c>
      <c r="DV51" s="306">
        <f t="shared" si="81"/>
        <v>86289</v>
      </c>
      <c r="DW51" s="306">
        <f t="shared" si="81"/>
        <v>86654</v>
      </c>
      <c r="DX51" s="306">
        <f t="shared" si="81"/>
        <v>87019</v>
      </c>
      <c r="DY51" s="306">
        <f t="shared" si="81"/>
        <v>87384</v>
      </c>
      <c r="DZ51" s="306">
        <f t="shared" si="81"/>
        <v>87750</v>
      </c>
      <c r="EA51" s="306">
        <f t="shared" si="81"/>
        <v>88115</v>
      </c>
      <c r="EB51" s="306">
        <f t="shared" si="81"/>
        <v>88480</v>
      </c>
      <c r="EC51" s="306">
        <f t="shared" ref="EC51:FH51" si="82" xml:space="preserve"> EC$48</f>
        <v>88845</v>
      </c>
      <c r="ED51" s="306">
        <f t="shared" si="82"/>
        <v>89211</v>
      </c>
      <c r="EE51" s="306">
        <f t="shared" si="82"/>
        <v>89576</v>
      </c>
      <c r="EF51" s="306">
        <f t="shared" si="82"/>
        <v>89941</v>
      </c>
      <c r="EG51" s="306">
        <f t="shared" si="82"/>
        <v>90306</v>
      </c>
      <c r="EH51" s="306">
        <f t="shared" si="82"/>
        <v>90672</v>
      </c>
      <c r="EI51" s="306">
        <f t="shared" si="82"/>
        <v>91037</v>
      </c>
      <c r="EJ51" s="306">
        <f t="shared" si="82"/>
        <v>91402</v>
      </c>
      <c r="EK51" s="306">
        <f t="shared" si="82"/>
        <v>91767</v>
      </c>
      <c r="EL51" s="306">
        <f t="shared" si="82"/>
        <v>92133</v>
      </c>
      <c r="EM51" s="306">
        <f t="shared" si="82"/>
        <v>92498</v>
      </c>
      <c r="EN51" s="306">
        <f t="shared" si="82"/>
        <v>92863</v>
      </c>
      <c r="EO51" s="306">
        <f t="shared" si="82"/>
        <v>93228</v>
      </c>
      <c r="EP51" s="306">
        <f t="shared" si="82"/>
        <v>93594</v>
      </c>
      <c r="EQ51" s="306">
        <f t="shared" si="82"/>
        <v>93959</v>
      </c>
      <c r="ER51" s="306">
        <f t="shared" si="82"/>
        <v>94324</v>
      </c>
      <c r="ES51" s="306">
        <f t="shared" si="82"/>
        <v>94689</v>
      </c>
      <c r="ET51" s="306">
        <f t="shared" si="82"/>
        <v>95055</v>
      </c>
      <c r="EU51" s="306">
        <f t="shared" si="82"/>
        <v>95420</v>
      </c>
      <c r="EV51" s="306">
        <f t="shared" si="82"/>
        <v>95785</v>
      </c>
      <c r="EW51" s="306">
        <f t="shared" si="82"/>
        <v>96150</v>
      </c>
      <c r="EX51" s="306">
        <f t="shared" si="82"/>
        <v>96516</v>
      </c>
      <c r="EY51" s="306">
        <f t="shared" si="82"/>
        <v>96881</v>
      </c>
      <c r="EZ51" s="306">
        <f t="shared" si="82"/>
        <v>97246</v>
      </c>
      <c r="FA51" s="306">
        <f t="shared" si="82"/>
        <v>97611</v>
      </c>
      <c r="FB51" s="306">
        <f t="shared" si="82"/>
        <v>97977</v>
      </c>
      <c r="FC51" s="306">
        <f t="shared" si="82"/>
        <v>98342</v>
      </c>
      <c r="FD51" s="306">
        <f t="shared" si="82"/>
        <v>98707</v>
      </c>
      <c r="FE51" s="306">
        <f t="shared" si="82"/>
        <v>99072</v>
      </c>
      <c r="FF51" s="306">
        <f t="shared" si="82"/>
        <v>99438</v>
      </c>
      <c r="FG51" s="306">
        <f t="shared" si="82"/>
        <v>99803</v>
      </c>
      <c r="FH51" s="306">
        <f t="shared" si="82"/>
        <v>100168</v>
      </c>
      <c r="FI51" s="306">
        <f t="shared" ref="FI51:GJ51" si="83" xml:space="preserve"> FI$48</f>
        <v>100533</v>
      </c>
      <c r="FJ51" s="306">
        <f t="shared" si="83"/>
        <v>100899</v>
      </c>
      <c r="FK51" s="306">
        <f t="shared" si="83"/>
        <v>101264</v>
      </c>
      <c r="FL51" s="306">
        <f t="shared" si="83"/>
        <v>101629</v>
      </c>
      <c r="FM51" s="306">
        <f t="shared" si="83"/>
        <v>101994</v>
      </c>
      <c r="FN51" s="306">
        <f t="shared" si="83"/>
        <v>102360</v>
      </c>
      <c r="FO51" s="306">
        <f t="shared" si="83"/>
        <v>102725</v>
      </c>
      <c r="FP51" s="306">
        <f t="shared" si="83"/>
        <v>103090</v>
      </c>
      <c r="FQ51" s="306">
        <f t="shared" si="83"/>
        <v>103455</v>
      </c>
      <c r="FR51" s="306">
        <f t="shared" si="83"/>
        <v>103821</v>
      </c>
      <c r="FS51" s="306">
        <f t="shared" si="83"/>
        <v>104186</v>
      </c>
      <c r="FT51" s="306">
        <f t="shared" si="83"/>
        <v>104551</v>
      </c>
      <c r="FU51" s="306">
        <f t="shared" si="83"/>
        <v>104916</v>
      </c>
      <c r="FV51" s="306">
        <f t="shared" si="83"/>
        <v>105282</v>
      </c>
      <c r="FW51" s="306">
        <f t="shared" si="83"/>
        <v>105647</v>
      </c>
      <c r="FX51" s="306">
        <f t="shared" si="83"/>
        <v>106012</v>
      </c>
      <c r="FY51" s="306">
        <f t="shared" si="83"/>
        <v>106377</v>
      </c>
      <c r="FZ51" s="306">
        <f t="shared" si="83"/>
        <v>106743</v>
      </c>
      <c r="GA51" s="306">
        <f t="shared" si="83"/>
        <v>107108</v>
      </c>
      <c r="GB51" s="306">
        <f t="shared" si="83"/>
        <v>107473</v>
      </c>
      <c r="GC51" s="306">
        <f t="shared" si="83"/>
        <v>107838</v>
      </c>
      <c r="GD51" s="306">
        <f t="shared" si="83"/>
        <v>108204</v>
      </c>
      <c r="GE51" s="306">
        <f t="shared" si="83"/>
        <v>108569</v>
      </c>
      <c r="GF51" s="306">
        <f t="shared" si="83"/>
        <v>108934</v>
      </c>
      <c r="GG51" s="306">
        <f t="shared" si="83"/>
        <v>109299</v>
      </c>
      <c r="GH51" s="306">
        <f t="shared" si="83"/>
        <v>109664</v>
      </c>
      <c r="GI51" s="306">
        <f t="shared" si="83"/>
        <v>110029</v>
      </c>
      <c r="GJ51" s="306">
        <f t="shared" si="83"/>
        <v>110394</v>
      </c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</row>
    <row r="52" spans="1:437" s="204" customFormat="1" outlineLevel="1" x14ac:dyDescent="0.25">
      <c r="A52" s="15"/>
      <c r="B52" s="15"/>
      <c r="C52" s="21"/>
      <c r="D52" s="60"/>
      <c r="E52" s="187" t="str">
        <f t="shared" ref="E52:AJ52" si="84" xml:space="preserve"> E$41</f>
        <v>Contract year applicable to period</v>
      </c>
      <c r="F52" s="187">
        <f t="shared" si="84"/>
        <v>0</v>
      </c>
      <c r="G52" s="187" t="str">
        <f t="shared" si="84"/>
        <v>date</v>
      </c>
      <c r="H52" s="187">
        <f t="shared" si="84"/>
        <v>0</v>
      </c>
      <c r="I52" s="187">
        <f t="shared" si="84"/>
        <v>0</v>
      </c>
      <c r="J52" s="187">
        <f t="shared" si="84"/>
        <v>43921</v>
      </c>
      <c r="K52" s="187">
        <f t="shared" si="84"/>
        <v>43921</v>
      </c>
      <c r="L52" s="187">
        <f t="shared" si="84"/>
        <v>43921</v>
      </c>
      <c r="M52" s="187">
        <f t="shared" si="84"/>
        <v>44286</v>
      </c>
      <c r="N52" s="187">
        <f t="shared" si="84"/>
        <v>44286</v>
      </c>
      <c r="O52" s="187">
        <f t="shared" si="84"/>
        <v>44286</v>
      </c>
      <c r="P52" s="187">
        <f t="shared" si="84"/>
        <v>44286</v>
      </c>
      <c r="Q52" s="187">
        <f t="shared" si="84"/>
        <v>44651</v>
      </c>
      <c r="R52" s="187">
        <f t="shared" si="84"/>
        <v>44651</v>
      </c>
      <c r="S52" s="187">
        <f t="shared" si="84"/>
        <v>44651</v>
      </c>
      <c r="T52" s="187">
        <f t="shared" si="84"/>
        <v>44651</v>
      </c>
      <c r="U52" s="187">
        <f t="shared" si="84"/>
        <v>45016</v>
      </c>
      <c r="V52" s="187">
        <f t="shared" si="84"/>
        <v>45016</v>
      </c>
      <c r="W52" s="187">
        <f t="shared" si="84"/>
        <v>45016</v>
      </c>
      <c r="X52" s="187">
        <f t="shared" si="84"/>
        <v>45016</v>
      </c>
      <c r="Y52" s="187">
        <f t="shared" si="84"/>
        <v>45382</v>
      </c>
      <c r="Z52" s="187">
        <f t="shared" si="84"/>
        <v>45382</v>
      </c>
      <c r="AA52" s="187">
        <f t="shared" si="84"/>
        <v>45382</v>
      </c>
      <c r="AB52" s="187">
        <f t="shared" si="84"/>
        <v>45382</v>
      </c>
      <c r="AC52" s="187">
        <f t="shared" si="84"/>
        <v>45747</v>
      </c>
      <c r="AD52" s="187">
        <f t="shared" si="84"/>
        <v>45747</v>
      </c>
      <c r="AE52" s="187">
        <f t="shared" si="84"/>
        <v>45747</v>
      </c>
      <c r="AF52" s="187">
        <f t="shared" si="84"/>
        <v>45747</v>
      </c>
      <c r="AG52" s="187">
        <f t="shared" si="84"/>
        <v>46112</v>
      </c>
      <c r="AH52" s="187">
        <f t="shared" si="84"/>
        <v>46112</v>
      </c>
      <c r="AI52" s="187">
        <f t="shared" si="84"/>
        <v>46112</v>
      </c>
      <c r="AJ52" s="187">
        <f t="shared" si="84"/>
        <v>46112</v>
      </c>
      <c r="AK52" s="187">
        <f t="shared" ref="AK52:BC52" si="85" xml:space="preserve"> AK$41</f>
        <v>46477</v>
      </c>
      <c r="AL52" s="187">
        <f t="shared" si="85"/>
        <v>46477</v>
      </c>
      <c r="AM52" s="187">
        <f t="shared" si="85"/>
        <v>46477</v>
      </c>
      <c r="AN52" s="187">
        <f t="shared" si="85"/>
        <v>46477</v>
      </c>
      <c r="AO52" s="187">
        <f t="shared" si="85"/>
        <v>46843</v>
      </c>
      <c r="AP52" s="187">
        <f t="shared" si="85"/>
        <v>46843</v>
      </c>
      <c r="AQ52" s="187">
        <f t="shared" si="85"/>
        <v>46843</v>
      </c>
      <c r="AR52" s="187">
        <f t="shared" si="85"/>
        <v>46843</v>
      </c>
      <c r="AS52" s="187">
        <f t="shared" si="85"/>
        <v>47208</v>
      </c>
      <c r="AT52" s="187">
        <f t="shared" si="85"/>
        <v>47208</v>
      </c>
      <c r="AU52" s="187">
        <f t="shared" si="85"/>
        <v>47208</v>
      </c>
      <c r="AV52" s="187">
        <f t="shared" si="85"/>
        <v>47208</v>
      </c>
      <c r="AW52" s="187">
        <f t="shared" si="85"/>
        <v>47573</v>
      </c>
      <c r="AX52" s="187">
        <f t="shared" si="85"/>
        <v>47573</v>
      </c>
      <c r="AY52" s="187">
        <f t="shared" si="85"/>
        <v>47573</v>
      </c>
      <c r="AZ52" s="187">
        <f t="shared" si="85"/>
        <v>47573</v>
      </c>
      <c r="BA52" s="187">
        <f t="shared" si="85"/>
        <v>47938</v>
      </c>
      <c r="BB52" s="187">
        <f t="shared" si="85"/>
        <v>47938</v>
      </c>
      <c r="BC52" s="187">
        <f t="shared" si="85"/>
        <v>47938</v>
      </c>
      <c r="BD52" s="187">
        <f t="shared" ref="BD52:CI52" si="86" xml:space="preserve"> BD$41</f>
        <v>47938</v>
      </c>
      <c r="BE52" s="187">
        <f t="shared" si="86"/>
        <v>48304</v>
      </c>
      <c r="BF52" s="187">
        <f t="shared" si="86"/>
        <v>48304</v>
      </c>
      <c r="BG52" s="187">
        <f t="shared" si="86"/>
        <v>48304</v>
      </c>
      <c r="BH52" s="187">
        <f t="shared" si="86"/>
        <v>48304</v>
      </c>
      <c r="BI52" s="187">
        <f t="shared" si="86"/>
        <v>48669</v>
      </c>
      <c r="BJ52" s="187">
        <f t="shared" si="86"/>
        <v>48669</v>
      </c>
      <c r="BK52" s="187">
        <f t="shared" si="86"/>
        <v>48669</v>
      </c>
      <c r="BL52" s="187">
        <f t="shared" si="86"/>
        <v>48669</v>
      </c>
      <c r="BM52" s="187">
        <f t="shared" si="86"/>
        <v>49034</v>
      </c>
      <c r="BN52" s="187">
        <f t="shared" si="86"/>
        <v>49034</v>
      </c>
      <c r="BO52" s="187">
        <f t="shared" si="86"/>
        <v>49034</v>
      </c>
      <c r="BP52" s="187">
        <f t="shared" si="86"/>
        <v>49034</v>
      </c>
      <c r="BQ52" s="187">
        <f t="shared" si="86"/>
        <v>49399</v>
      </c>
      <c r="BR52" s="187">
        <f t="shared" si="86"/>
        <v>49399</v>
      </c>
      <c r="BS52" s="187">
        <f t="shared" si="86"/>
        <v>49399</v>
      </c>
      <c r="BT52" s="187">
        <f t="shared" si="86"/>
        <v>49399</v>
      </c>
      <c r="BU52" s="187">
        <f t="shared" si="86"/>
        <v>49765</v>
      </c>
      <c r="BV52" s="187">
        <f t="shared" si="86"/>
        <v>49765</v>
      </c>
      <c r="BW52" s="187">
        <f t="shared" si="86"/>
        <v>49765</v>
      </c>
      <c r="BX52" s="187">
        <f t="shared" si="86"/>
        <v>49765</v>
      </c>
      <c r="BY52" s="187">
        <f t="shared" si="86"/>
        <v>50130</v>
      </c>
      <c r="BZ52" s="187">
        <f t="shared" si="86"/>
        <v>50130</v>
      </c>
      <c r="CA52" s="187">
        <f t="shared" si="86"/>
        <v>50130</v>
      </c>
      <c r="CB52" s="187">
        <f t="shared" si="86"/>
        <v>50130</v>
      </c>
      <c r="CC52" s="187">
        <f t="shared" si="86"/>
        <v>50495</v>
      </c>
      <c r="CD52" s="187">
        <f t="shared" si="86"/>
        <v>50495</v>
      </c>
      <c r="CE52" s="187">
        <f t="shared" si="86"/>
        <v>50495</v>
      </c>
      <c r="CF52" s="187">
        <f t="shared" si="86"/>
        <v>50495</v>
      </c>
      <c r="CG52" s="187">
        <f t="shared" si="86"/>
        <v>50860</v>
      </c>
      <c r="CH52" s="187">
        <f t="shared" si="86"/>
        <v>50860</v>
      </c>
      <c r="CI52" s="187">
        <f t="shared" si="86"/>
        <v>50860</v>
      </c>
      <c r="CJ52" s="187">
        <f t="shared" ref="CJ52:DO52" si="87" xml:space="preserve"> CJ$41</f>
        <v>50860</v>
      </c>
      <c r="CK52" s="187">
        <f t="shared" si="87"/>
        <v>51226</v>
      </c>
      <c r="CL52" s="187">
        <f t="shared" si="87"/>
        <v>51226</v>
      </c>
      <c r="CM52" s="187">
        <f t="shared" si="87"/>
        <v>51226</v>
      </c>
      <c r="CN52" s="187">
        <f t="shared" si="87"/>
        <v>51226</v>
      </c>
      <c r="CO52" s="187">
        <f t="shared" si="87"/>
        <v>51591</v>
      </c>
      <c r="CP52" s="187">
        <f t="shared" si="87"/>
        <v>51591</v>
      </c>
      <c r="CQ52" s="187">
        <f t="shared" si="87"/>
        <v>51591</v>
      </c>
      <c r="CR52" s="187">
        <f t="shared" si="87"/>
        <v>51591</v>
      </c>
      <c r="CS52" s="187">
        <f t="shared" si="87"/>
        <v>51956</v>
      </c>
      <c r="CT52" s="187">
        <f t="shared" si="87"/>
        <v>51956</v>
      </c>
      <c r="CU52" s="187">
        <f t="shared" si="87"/>
        <v>51956</v>
      </c>
      <c r="CV52" s="187">
        <f t="shared" si="87"/>
        <v>51956</v>
      </c>
      <c r="CW52" s="187">
        <f t="shared" si="87"/>
        <v>52321</v>
      </c>
      <c r="CX52" s="187">
        <f t="shared" si="87"/>
        <v>52321</v>
      </c>
      <c r="CY52" s="187">
        <f t="shared" si="87"/>
        <v>52321</v>
      </c>
      <c r="CZ52" s="187">
        <f t="shared" si="87"/>
        <v>52321</v>
      </c>
      <c r="DA52" s="187">
        <f t="shared" si="87"/>
        <v>52687</v>
      </c>
      <c r="DB52" s="187">
        <f t="shared" si="87"/>
        <v>52687</v>
      </c>
      <c r="DC52" s="187">
        <f t="shared" si="87"/>
        <v>52687</v>
      </c>
      <c r="DD52" s="187">
        <f t="shared" si="87"/>
        <v>52687</v>
      </c>
      <c r="DE52" s="187">
        <f t="shared" si="87"/>
        <v>53052</v>
      </c>
      <c r="DF52" s="187">
        <f t="shared" si="87"/>
        <v>53052</v>
      </c>
      <c r="DG52" s="187">
        <f t="shared" si="87"/>
        <v>53052</v>
      </c>
      <c r="DH52" s="187">
        <f t="shared" si="87"/>
        <v>53052</v>
      </c>
      <c r="DI52" s="187">
        <f t="shared" si="87"/>
        <v>53417</v>
      </c>
      <c r="DJ52" s="187">
        <f t="shared" si="87"/>
        <v>53417</v>
      </c>
      <c r="DK52" s="187">
        <f t="shared" si="87"/>
        <v>53417</v>
      </c>
      <c r="DL52" s="187">
        <f t="shared" si="87"/>
        <v>53417</v>
      </c>
      <c r="DM52" s="187">
        <f t="shared" si="87"/>
        <v>53782</v>
      </c>
      <c r="DN52" s="187">
        <f t="shared" si="87"/>
        <v>53782</v>
      </c>
      <c r="DO52" s="187">
        <f t="shared" si="87"/>
        <v>53782</v>
      </c>
      <c r="DP52" s="187">
        <f t="shared" ref="DP52:EU52" si="88" xml:space="preserve"> DP$41</f>
        <v>53782</v>
      </c>
      <c r="DQ52" s="187">
        <f t="shared" si="88"/>
        <v>54148</v>
      </c>
      <c r="DR52" s="187">
        <f t="shared" si="88"/>
        <v>54148</v>
      </c>
      <c r="DS52" s="187">
        <f t="shared" si="88"/>
        <v>54148</v>
      </c>
      <c r="DT52" s="187">
        <f t="shared" si="88"/>
        <v>54148</v>
      </c>
      <c r="DU52" s="187">
        <f t="shared" si="88"/>
        <v>54513</v>
      </c>
      <c r="DV52" s="187">
        <f t="shared" si="88"/>
        <v>54513</v>
      </c>
      <c r="DW52" s="187">
        <f t="shared" si="88"/>
        <v>54513</v>
      </c>
      <c r="DX52" s="187">
        <f t="shared" si="88"/>
        <v>54513</v>
      </c>
      <c r="DY52" s="187">
        <f t="shared" si="88"/>
        <v>54878</v>
      </c>
      <c r="DZ52" s="187">
        <f t="shared" si="88"/>
        <v>54878</v>
      </c>
      <c r="EA52" s="187">
        <f t="shared" si="88"/>
        <v>54878</v>
      </c>
      <c r="EB52" s="187">
        <f t="shared" si="88"/>
        <v>54878</v>
      </c>
      <c r="EC52" s="187">
        <f t="shared" si="88"/>
        <v>55243</v>
      </c>
      <c r="ED52" s="187">
        <f t="shared" si="88"/>
        <v>55243</v>
      </c>
      <c r="EE52" s="187">
        <f t="shared" si="88"/>
        <v>55243</v>
      </c>
      <c r="EF52" s="187">
        <f t="shared" si="88"/>
        <v>55243</v>
      </c>
      <c r="EG52" s="187">
        <f t="shared" si="88"/>
        <v>55609</v>
      </c>
      <c r="EH52" s="187">
        <f t="shared" si="88"/>
        <v>55609</v>
      </c>
      <c r="EI52" s="187">
        <f t="shared" si="88"/>
        <v>55609</v>
      </c>
      <c r="EJ52" s="187">
        <f t="shared" si="88"/>
        <v>55609</v>
      </c>
      <c r="EK52" s="187">
        <f t="shared" si="88"/>
        <v>55974</v>
      </c>
      <c r="EL52" s="187">
        <f t="shared" si="88"/>
        <v>55974</v>
      </c>
      <c r="EM52" s="187">
        <f t="shared" si="88"/>
        <v>55974</v>
      </c>
      <c r="EN52" s="187">
        <f t="shared" si="88"/>
        <v>55974</v>
      </c>
      <c r="EO52" s="187">
        <f t="shared" si="88"/>
        <v>56339</v>
      </c>
      <c r="EP52" s="187">
        <f t="shared" si="88"/>
        <v>56339</v>
      </c>
      <c r="EQ52" s="187">
        <f t="shared" si="88"/>
        <v>56339</v>
      </c>
      <c r="ER52" s="187">
        <f t="shared" si="88"/>
        <v>56339</v>
      </c>
      <c r="ES52" s="187">
        <f t="shared" si="88"/>
        <v>56704</v>
      </c>
      <c r="ET52" s="187">
        <f t="shared" si="88"/>
        <v>56704</v>
      </c>
      <c r="EU52" s="187">
        <f t="shared" si="88"/>
        <v>56704</v>
      </c>
      <c r="EV52" s="187">
        <f t="shared" ref="EV52:GA52" si="89" xml:space="preserve"> EV$41</f>
        <v>56704</v>
      </c>
      <c r="EW52" s="187">
        <f t="shared" si="89"/>
        <v>57070</v>
      </c>
      <c r="EX52" s="187">
        <f t="shared" si="89"/>
        <v>57070</v>
      </c>
      <c r="EY52" s="187">
        <f t="shared" si="89"/>
        <v>57070</v>
      </c>
      <c r="EZ52" s="187">
        <f t="shared" si="89"/>
        <v>57070</v>
      </c>
      <c r="FA52" s="187">
        <f t="shared" si="89"/>
        <v>57435</v>
      </c>
      <c r="FB52" s="187">
        <f t="shared" si="89"/>
        <v>57435</v>
      </c>
      <c r="FC52" s="187">
        <f t="shared" si="89"/>
        <v>57435</v>
      </c>
      <c r="FD52" s="187">
        <f t="shared" si="89"/>
        <v>57435</v>
      </c>
      <c r="FE52" s="187">
        <f t="shared" si="89"/>
        <v>57800</v>
      </c>
      <c r="FF52" s="187">
        <f t="shared" si="89"/>
        <v>57800</v>
      </c>
      <c r="FG52" s="187">
        <f t="shared" si="89"/>
        <v>57800</v>
      </c>
      <c r="FH52" s="187">
        <f t="shared" si="89"/>
        <v>57800</v>
      </c>
      <c r="FI52" s="187">
        <f t="shared" si="89"/>
        <v>58165</v>
      </c>
      <c r="FJ52" s="187">
        <f t="shared" si="89"/>
        <v>58165</v>
      </c>
      <c r="FK52" s="187">
        <f t="shared" si="89"/>
        <v>58165</v>
      </c>
      <c r="FL52" s="187">
        <f t="shared" si="89"/>
        <v>58165</v>
      </c>
      <c r="FM52" s="187">
        <f t="shared" si="89"/>
        <v>58531</v>
      </c>
      <c r="FN52" s="187">
        <f t="shared" si="89"/>
        <v>58531</v>
      </c>
      <c r="FO52" s="187">
        <f t="shared" si="89"/>
        <v>58531</v>
      </c>
      <c r="FP52" s="187">
        <f t="shared" si="89"/>
        <v>58531</v>
      </c>
      <c r="FQ52" s="187">
        <f t="shared" si="89"/>
        <v>58896</v>
      </c>
      <c r="FR52" s="187">
        <f t="shared" si="89"/>
        <v>58896</v>
      </c>
      <c r="FS52" s="187">
        <f t="shared" si="89"/>
        <v>58896</v>
      </c>
      <c r="FT52" s="187">
        <f t="shared" si="89"/>
        <v>58896</v>
      </c>
      <c r="FU52" s="187">
        <f t="shared" si="89"/>
        <v>59261</v>
      </c>
      <c r="FV52" s="187">
        <f t="shared" si="89"/>
        <v>59261</v>
      </c>
      <c r="FW52" s="187">
        <f t="shared" si="89"/>
        <v>59261</v>
      </c>
      <c r="FX52" s="187">
        <f t="shared" si="89"/>
        <v>59261</v>
      </c>
      <c r="FY52" s="187">
        <f t="shared" si="89"/>
        <v>59626</v>
      </c>
      <c r="FZ52" s="187">
        <f t="shared" si="89"/>
        <v>59626</v>
      </c>
      <c r="GA52" s="187">
        <f t="shared" si="89"/>
        <v>59626</v>
      </c>
      <c r="GB52" s="187">
        <f t="shared" ref="GB52:GJ52" si="90" xml:space="preserve"> GB$41</f>
        <v>59626</v>
      </c>
      <c r="GC52" s="187">
        <f t="shared" si="90"/>
        <v>59992</v>
      </c>
      <c r="GD52" s="187">
        <f t="shared" si="90"/>
        <v>59992</v>
      </c>
      <c r="GE52" s="187">
        <f t="shared" si="90"/>
        <v>59992</v>
      </c>
      <c r="GF52" s="187">
        <f t="shared" si="90"/>
        <v>59992</v>
      </c>
      <c r="GG52" s="187">
        <f t="shared" si="90"/>
        <v>60357</v>
      </c>
      <c r="GH52" s="187">
        <f t="shared" si="90"/>
        <v>60357</v>
      </c>
      <c r="GI52" s="187">
        <f t="shared" si="90"/>
        <v>60357</v>
      </c>
      <c r="GJ52" s="187">
        <f t="shared" si="90"/>
        <v>60357</v>
      </c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</row>
    <row r="53" spans="1:437" s="265" customFormat="1" outlineLevel="1" x14ac:dyDescent="0.25">
      <c r="A53" s="189"/>
      <c r="B53" s="189"/>
      <c r="C53" s="190"/>
      <c r="D53" s="191"/>
      <c r="E53" s="192" t="s">
        <v>78</v>
      </c>
      <c r="F53" s="192"/>
      <c r="G53" s="192"/>
      <c r="H53" s="192"/>
      <c r="I53" s="192"/>
      <c r="J53" s="192" t="str">
        <f t="shared" ref="J53:BC53" si="91">IF(ISNA(INDEX($J$50:$IU$50,MATCH(J51,$J$52:$IU$52,0))),"Pre-fcst",INDEX($J$50:$IU$50,MATCH(J51,$J$52:$IU$52,0)))</f>
        <v>Pre-fcst</v>
      </c>
      <c r="K53" s="192" t="str">
        <f t="shared" si="91"/>
        <v>Operations</v>
      </c>
      <c r="L53" s="192" t="str">
        <f t="shared" si="91"/>
        <v>Operations</v>
      </c>
      <c r="M53" s="192" t="str">
        <f t="shared" si="91"/>
        <v>Operations</v>
      </c>
      <c r="N53" s="192" t="str">
        <f t="shared" si="91"/>
        <v>Operations</v>
      </c>
      <c r="O53" s="192" t="str">
        <f t="shared" si="91"/>
        <v>Operations</v>
      </c>
      <c r="P53" s="192" t="str">
        <f t="shared" si="91"/>
        <v>Operations</v>
      </c>
      <c r="Q53" s="192" t="str">
        <f t="shared" si="91"/>
        <v>Operations</v>
      </c>
      <c r="R53" s="192" t="str">
        <f t="shared" si="91"/>
        <v>Operations</v>
      </c>
      <c r="S53" s="192" t="str">
        <f t="shared" si="91"/>
        <v>Operations</v>
      </c>
      <c r="T53" s="192" t="str">
        <f t="shared" si="91"/>
        <v>Operations</v>
      </c>
      <c r="U53" s="192" t="str">
        <f t="shared" si="91"/>
        <v>Operations</v>
      </c>
      <c r="V53" s="192" t="str">
        <f t="shared" si="91"/>
        <v>Operations</v>
      </c>
      <c r="W53" s="192" t="str">
        <f t="shared" si="91"/>
        <v>Operations</v>
      </c>
      <c r="X53" s="192" t="str">
        <f t="shared" si="91"/>
        <v>Operations</v>
      </c>
      <c r="Y53" s="192" t="str">
        <f t="shared" si="91"/>
        <v>Operations</v>
      </c>
      <c r="Z53" s="192" t="str">
        <f t="shared" si="91"/>
        <v>Operations</v>
      </c>
      <c r="AA53" s="192" t="str">
        <f t="shared" si="91"/>
        <v>Operations</v>
      </c>
      <c r="AB53" s="192" t="str">
        <f t="shared" si="91"/>
        <v>Operations</v>
      </c>
      <c r="AC53" s="192" t="str">
        <f t="shared" si="91"/>
        <v>Operations</v>
      </c>
      <c r="AD53" s="192" t="str">
        <f t="shared" si="91"/>
        <v>Operations</v>
      </c>
      <c r="AE53" s="192" t="str">
        <f t="shared" si="91"/>
        <v>Operations</v>
      </c>
      <c r="AF53" s="192" t="str">
        <f t="shared" si="91"/>
        <v>Operations</v>
      </c>
      <c r="AG53" s="192" t="str">
        <f t="shared" si="91"/>
        <v>Operations</v>
      </c>
      <c r="AH53" s="192" t="str">
        <f t="shared" si="91"/>
        <v>Operations</v>
      </c>
      <c r="AI53" s="192" t="str">
        <f t="shared" si="91"/>
        <v>Operations</v>
      </c>
      <c r="AJ53" s="192" t="str">
        <f t="shared" si="91"/>
        <v>Operations</v>
      </c>
      <c r="AK53" s="192" t="str">
        <f t="shared" si="91"/>
        <v>Operations</v>
      </c>
      <c r="AL53" s="192" t="str">
        <f t="shared" si="91"/>
        <v>Operations</v>
      </c>
      <c r="AM53" s="192" t="str">
        <f t="shared" si="91"/>
        <v>Operations</v>
      </c>
      <c r="AN53" s="192" t="str">
        <f t="shared" si="91"/>
        <v>Operations</v>
      </c>
      <c r="AO53" s="192" t="str">
        <f t="shared" si="91"/>
        <v>Post ops</v>
      </c>
      <c r="AP53" s="192" t="str">
        <f t="shared" si="91"/>
        <v>Post ops</v>
      </c>
      <c r="AQ53" s="192" t="str">
        <f t="shared" si="91"/>
        <v>Post ops</v>
      </c>
      <c r="AR53" s="192" t="str">
        <f t="shared" si="91"/>
        <v>Post ops</v>
      </c>
      <c r="AS53" s="192" t="str">
        <f t="shared" si="91"/>
        <v>Post ops</v>
      </c>
      <c r="AT53" s="192" t="str">
        <f t="shared" si="91"/>
        <v>Post ops</v>
      </c>
      <c r="AU53" s="192" t="str">
        <f t="shared" si="91"/>
        <v>Post ops</v>
      </c>
      <c r="AV53" s="192" t="str">
        <f t="shared" si="91"/>
        <v>Post ops</v>
      </c>
      <c r="AW53" s="192" t="str">
        <f t="shared" si="91"/>
        <v>Post ops</v>
      </c>
      <c r="AX53" s="192" t="str">
        <f t="shared" si="91"/>
        <v>Post ops</v>
      </c>
      <c r="AY53" s="192" t="str">
        <f t="shared" si="91"/>
        <v>Post ops</v>
      </c>
      <c r="AZ53" s="192" t="str">
        <f t="shared" si="91"/>
        <v>Post ops</v>
      </c>
      <c r="BA53" s="192" t="str">
        <f t="shared" si="91"/>
        <v>Post ops</v>
      </c>
      <c r="BB53" s="192" t="str">
        <f t="shared" si="91"/>
        <v>Post ops</v>
      </c>
      <c r="BC53" s="192" t="str">
        <f t="shared" si="91"/>
        <v>Post ops</v>
      </c>
      <c r="BD53" s="307"/>
      <c r="BE53" s="307"/>
      <c r="BF53" s="307"/>
      <c r="BG53" s="307"/>
      <c r="BH53" s="307"/>
      <c r="BI53" s="307"/>
      <c r="BJ53" s="307"/>
      <c r="BK53" s="307"/>
      <c r="BL53" s="307"/>
      <c r="BM53" s="307"/>
      <c r="BN53" s="307"/>
      <c r="BO53" s="307"/>
      <c r="BP53" s="307"/>
      <c r="BQ53" s="307"/>
      <c r="BR53" s="307"/>
      <c r="BS53" s="307"/>
      <c r="BT53" s="307"/>
      <c r="BU53" s="307"/>
      <c r="BV53" s="307"/>
      <c r="BW53" s="307"/>
      <c r="BX53" s="307"/>
      <c r="BY53" s="307"/>
      <c r="BZ53" s="307"/>
      <c r="CA53" s="307"/>
      <c r="CB53" s="307"/>
      <c r="CC53" s="307"/>
      <c r="CD53" s="307"/>
      <c r="CE53" s="307"/>
      <c r="CF53" s="307"/>
      <c r="CG53" s="307"/>
      <c r="CH53" s="307"/>
      <c r="CI53" s="307"/>
      <c r="CJ53" s="307"/>
      <c r="CK53" s="307"/>
      <c r="CL53" s="307"/>
      <c r="CM53" s="307"/>
      <c r="CN53" s="307"/>
      <c r="CO53" s="307"/>
      <c r="CP53" s="307"/>
      <c r="CQ53" s="307"/>
      <c r="CR53" s="307"/>
      <c r="CS53" s="307"/>
      <c r="CT53" s="307"/>
      <c r="CU53" s="307"/>
      <c r="CV53" s="307"/>
      <c r="CW53" s="307"/>
      <c r="CX53" s="307"/>
      <c r="CY53" s="307"/>
      <c r="CZ53" s="307"/>
      <c r="DA53" s="307"/>
      <c r="DB53" s="307"/>
      <c r="DC53" s="307"/>
      <c r="DD53" s="307"/>
      <c r="DE53" s="307"/>
      <c r="DF53" s="307"/>
      <c r="DG53" s="307"/>
      <c r="DH53" s="307"/>
      <c r="DI53" s="307"/>
      <c r="DJ53" s="307"/>
      <c r="DK53" s="307"/>
      <c r="DL53" s="307"/>
      <c r="DM53" s="307"/>
      <c r="DN53" s="307"/>
      <c r="DO53" s="307"/>
      <c r="DP53" s="307"/>
      <c r="DQ53" s="307"/>
      <c r="DR53" s="307"/>
      <c r="DS53" s="307"/>
      <c r="DT53" s="307"/>
      <c r="DU53" s="307"/>
      <c r="DV53" s="307"/>
      <c r="DW53" s="307"/>
      <c r="DX53" s="307"/>
      <c r="DY53" s="307"/>
      <c r="DZ53" s="307"/>
      <c r="EA53" s="307"/>
      <c r="EB53" s="307"/>
      <c r="EC53" s="307"/>
      <c r="ED53" s="307"/>
      <c r="EE53" s="307"/>
      <c r="EF53" s="307"/>
      <c r="EG53" s="307"/>
      <c r="EH53" s="307"/>
      <c r="EI53" s="307"/>
      <c r="EJ53" s="307"/>
      <c r="EK53" s="307"/>
      <c r="EL53" s="307"/>
      <c r="EM53" s="307"/>
      <c r="EN53" s="307"/>
      <c r="EO53" s="307"/>
      <c r="EP53" s="307"/>
      <c r="EQ53" s="307"/>
      <c r="ER53" s="307"/>
      <c r="ES53" s="307"/>
      <c r="ET53" s="307"/>
      <c r="EU53" s="307"/>
      <c r="EV53" s="307"/>
      <c r="EW53" s="307"/>
      <c r="EX53" s="307"/>
      <c r="EY53" s="307"/>
      <c r="EZ53" s="307"/>
      <c r="FA53" s="307"/>
      <c r="FB53" s="307"/>
      <c r="FC53" s="307"/>
      <c r="FD53" s="307"/>
      <c r="FE53" s="307"/>
      <c r="FF53" s="307"/>
      <c r="FG53" s="307"/>
      <c r="FH53" s="307"/>
      <c r="FI53" s="307"/>
      <c r="FJ53" s="307"/>
      <c r="FK53" s="307"/>
      <c r="FL53" s="307"/>
      <c r="FM53" s="307"/>
      <c r="FN53" s="307"/>
      <c r="FO53" s="307"/>
      <c r="FP53" s="307"/>
      <c r="FQ53" s="307"/>
      <c r="FR53" s="307"/>
      <c r="FS53" s="307"/>
      <c r="FT53" s="307"/>
      <c r="FU53" s="307"/>
      <c r="FV53" s="307"/>
      <c r="FW53" s="307"/>
      <c r="FX53" s="307"/>
      <c r="FY53" s="307"/>
      <c r="FZ53" s="307"/>
      <c r="GA53" s="307"/>
      <c r="GB53" s="307"/>
      <c r="GC53" s="307"/>
      <c r="GD53" s="307"/>
      <c r="GE53" s="307"/>
      <c r="GF53" s="307"/>
      <c r="GG53" s="307"/>
      <c r="GH53" s="307"/>
      <c r="GI53" s="307"/>
      <c r="GJ53" s="307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 s="250"/>
      <c r="IW53" s="250"/>
      <c r="IX53" s="250"/>
      <c r="IY53" s="250"/>
      <c r="IZ53" s="250"/>
      <c r="JA53" s="250"/>
      <c r="JB53" s="250"/>
      <c r="JC53" s="250"/>
      <c r="JD53" s="250"/>
      <c r="JE53" s="250"/>
      <c r="JF53" s="250"/>
      <c r="JG53" s="250"/>
      <c r="JH53" s="250"/>
      <c r="JI53" s="250"/>
      <c r="JJ53" s="250"/>
      <c r="JK53" s="250"/>
      <c r="JL53" s="250"/>
      <c r="JM53" s="250"/>
      <c r="JN53" s="250"/>
      <c r="JO53" s="250"/>
      <c r="JP53" s="250"/>
      <c r="JQ53" s="250"/>
      <c r="JR53" s="250"/>
      <c r="JS53" s="250"/>
      <c r="JT53" s="250"/>
      <c r="JU53" s="250"/>
      <c r="JV53" s="250"/>
      <c r="JW53" s="250"/>
      <c r="JX53" s="250"/>
      <c r="JY53" s="250"/>
      <c r="JZ53" s="250"/>
      <c r="KA53" s="250"/>
      <c r="KB53" s="250"/>
      <c r="KC53" s="250"/>
      <c r="KD53" s="250"/>
      <c r="KE53" s="250"/>
      <c r="KF53" s="250"/>
      <c r="KG53" s="250"/>
      <c r="KH53" s="250"/>
      <c r="KI53" s="250"/>
      <c r="KJ53" s="250"/>
      <c r="KK53" s="250"/>
      <c r="KL53" s="250"/>
      <c r="KM53" s="250"/>
      <c r="KN53" s="250"/>
      <c r="KO53" s="250"/>
      <c r="KP53" s="250"/>
      <c r="KQ53" s="250"/>
      <c r="KR53" s="250"/>
      <c r="KS53" s="250"/>
      <c r="KT53" s="250"/>
      <c r="KU53" s="250"/>
      <c r="KV53" s="250"/>
      <c r="KW53" s="250"/>
      <c r="KX53" s="250"/>
      <c r="KY53" s="250"/>
      <c r="KZ53" s="250"/>
      <c r="LA53" s="250"/>
      <c r="LB53" s="250"/>
      <c r="LC53" s="250"/>
      <c r="LD53" s="250"/>
      <c r="LE53" s="250"/>
      <c r="LF53" s="250"/>
      <c r="LG53" s="250"/>
      <c r="LH53" s="250"/>
      <c r="LI53" s="250"/>
      <c r="LJ53" s="250"/>
      <c r="LK53" s="250"/>
      <c r="LL53" s="250"/>
      <c r="LM53" s="250"/>
      <c r="LN53" s="250"/>
      <c r="LO53" s="250"/>
      <c r="LP53" s="250"/>
      <c r="LQ53" s="250"/>
      <c r="LR53" s="250"/>
      <c r="LS53" s="250"/>
      <c r="LT53" s="250"/>
      <c r="LU53" s="250"/>
      <c r="LV53" s="250"/>
      <c r="LW53" s="250"/>
      <c r="LX53" s="250"/>
      <c r="LY53" s="250"/>
      <c r="LZ53" s="250"/>
      <c r="MA53" s="250"/>
      <c r="MB53" s="250"/>
      <c r="MC53" s="250"/>
      <c r="MD53" s="250"/>
      <c r="ME53" s="250"/>
      <c r="MF53" s="250"/>
      <c r="MG53" s="250"/>
      <c r="MH53" s="250"/>
      <c r="MI53" s="250"/>
      <c r="MJ53" s="250"/>
      <c r="MK53" s="250"/>
      <c r="ML53" s="250"/>
      <c r="MM53" s="250"/>
      <c r="MN53" s="250"/>
      <c r="MO53" s="250"/>
      <c r="MP53" s="250"/>
      <c r="MQ53" s="250"/>
      <c r="MR53" s="250"/>
      <c r="MS53" s="250"/>
      <c r="MT53" s="250"/>
      <c r="MU53" s="250"/>
      <c r="MV53" s="250"/>
      <c r="MW53" s="250"/>
      <c r="MX53" s="250"/>
      <c r="MY53" s="250"/>
      <c r="MZ53" s="250"/>
      <c r="NA53" s="250"/>
      <c r="NB53" s="250"/>
      <c r="NC53" s="250"/>
      <c r="ND53" s="250"/>
      <c r="NE53" s="250"/>
      <c r="NF53" s="250"/>
      <c r="NG53" s="250"/>
      <c r="NH53" s="250"/>
      <c r="NI53" s="250"/>
      <c r="NJ53" s="250"/>
      <c r="NK53" s="250"/>
      <c r="NL53" s="250"/>
      <c r="NM53" s="250"/>
      <c r="NN53" s="250"/>
      <c r="NO53" s="250"/>
      <c r="NP53" s="250"/>
      <c r="NQ53" s="250"/>
      <c r="NR53" s="250"/>
      <c r="NS53" s="250"/>
      <c r="NT53" s="250"/>
      <c r="NU53" s="250"/>
      <c r="NV53" s="250"/>
      <c r="NW53" s="250"/>
      <c r="NX53" s="250"/>
      <c r="NY53" s="250"/>
      <c r="NZ53" s="250"/>
      <c r="OA53" s="250"/>
      <c r="OB53" s="250"/>
      <c r="OC53" s="250"/>
      <c r="OD53" s="250"/>
      <c r="OE53" s="250"/>
      <c r="OF53" s="250"/>
      <c r="OG53" s="250"/>
      <c r="OH53" s="250"/>
      <c r="OI53" s="250"/>
      <c r="OJ53" s="250"/>
      <c r="OK53" s="250"/>
      <c r="OL53" s="250"/>
      <c r="OM53" s="250"/>
      <c r="ON53" s="250"/>
      <c r="OO53" s="250"/>
      <c r="OP53" s="250"/>
      <c r="OQ53" s="250"/>
      <c r="OR53" s="250"/>
      <c r="OS53" s="250"/>
      <c r="OT53" s="250"/>
      <c r="OU53" s="250"/>
      <c r="OV53" s="250"/>
      <c r="OW53" s="250"/>
      <c r="OX53" s="250"/>
      <c r="OY53" s="250"/>
      <c r="OZ53" s="250"/>
      <c r="PA53" s="250"/>
      <c r="PB53" s="250"/>
      <c r="PC53" s="250"/>
      <c r="PD53" s="250"/>
      <c r="PE53" s="250"/>
      <c r="PF53" s="250"/>
      <c r="PG53" s="250"/>
      <c r="PH53" s="250"/>
      <c r="PI53" s="250"/>
      <c r="PJ53" s="250"/>
      <c r="PK53" s="250"/>
      <c r="PL53" s="250"/>
      <c r="PM53" s="250"/>
      <c r="PN53" s="250"/>
      <c r="PO53" s="250"/>
      <c r="PP53" s="250"/>
      <c r="PQ53" s="250"/>
      <c r="PR53" s="250"/>
      <c r="PS53" s="250"/>
      <c r="PT53" s="250"/>
      <c r="PU53" s="250"/>
    </row>
    <row r="54" spans="1:437" s="204" customFormat="1" outlineLevel="1" x14ac:dyDescent="0.25">
      <c r="A54" s="15"/>
      <c r="B54" s="15"/>
      <c r="C54" s="21"/>
      <c r="D54" s="60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</row>
    <row r="55" spans="1:437" outlineLevel="1" x14ac:dyDescent="0.25">
      <c r="B55" s="15" t="s">
        <v>150</v>
      </c>
    </row>
    <row r="56" spans="1:437" s="84" customFormat="1" outlineLevel="1" x14ac:dyDescent="0.25">
      <c r="A56" s="39"/>
      <c r="B56" s="39"/>
      <c r="C56" s="85"/>
      <c r="D56" s="81"/>
      <c r="E56" s="82" t="str">
        <f xml:space="preserve"> E$14</f>
        <v>First model column flag</v>
      </c>
      <c r="F56" s="82">
        <f t="shared" ref="F56:BQ56" si="92" xml:space="preserve"> F$14</f>
        <v>0</v>
      </c>
      <c r="G56" s="82" t="str">
        <f t="shared" si="92"/>
        <v>flag</v>
      </c>
      <c r="H56" s="82">
        <f t="shared" si="92"/>
        <v>1</v>
      </c>
      <c r="I56" s="83">
        <f t="shared" si="92"/>
        <v>0</v>
      </c>
      <c r="J56" s="82">
        <f t="shared" si="92"/>
        <v>1</v>
      </c>
      <c r="K56" s="82">
        <f t="shared" si="92"/>
        <v>0</v>
      </c>
      <c r="L56" s="82">
        <f t="shared" si="92"/>
        <v>0</v>
      </c>
      <c r="M56" s="82">
        <f t="shared" si="92"/>
        <v>0</v>
      </c>
      <c r="N56" s="82">
        <f t="shared" si="92"/>
        <v>0</v>
      </c>
      <c r="O56" s="82">
        <f t="shared" si="92"/>
        <v>0</v>
      </c>
      <c r="P56" s="82">
        <f t="shared" si="92"/>
        <v>0</v>
      </c>
      <c r="Q56" s="82">
        <f t="shared" si="92"/>
        <v>0</v>
      </c>
      <c r="R56" s="82">
        <f t="shared" si="92"/>
        <v>0</v>
      </c>
      <c r="S56" s="82">
        <f t="shared" si="92"/>
        <v>0</v>
      </c>
      <c r="T56" s="82">
        <f t="shared" si="92"/>
        <v>0</v>
      </c>
      <c r="U56" s="82">
        <f t="shared" si="92"/>
        <v>0</v>
      </c>
      <c r="V56" s="82">
        <f t="shared" si="92"/>
        <v>0</v>
      </c>
      <c r="W56" s="82">
        <f t="shared" si="92"/>
        <v>0</v>
      </c>
      <c r="X56" s="82">
        <f t="shared" si="92"/>
        <v>0</v>
      </c>
      <c r="Y56" s="82">
        <f t="shared" si="92"/>
        <v>0</v>
      </c>
      <c r="Z56" s="82">
        <f t="shared" si="92"/>
        <v>0</v>
      </c>
      <c r="AA56" s="82">
        <f t="shared" si="92"/>
        <v>0</v>
      </c>
      <c r="AB56" s="82">
        <f t="shared" si="92"/>
        <v>0</v>
      </c>
      <c r="AC56" s="82">
        <f t="shared" si="92"/>
        <v>0</v>
      </c>
      <c r="AD56" s="82">
        <f t="shared" si="92"/>
        <v>0</v>
      </c>
      <c r="AE56" s="82">
        <f t="shared" si="92"/>
        <v>0</v>
      </c>
      <c r="AF56" s="82">
        <f t="shared" si="92"/>
        <v>0</v>
      </c>
      <c r="AG56" s="82">
        <f t="shared" si="92"/>
        <v>0</v>
      </c>
      <c r="AH56" s="82">
        <f t="shared" si="92"/>
        <v>0</v>
      </c>
      <c r="AI56" s="82">
        <f t="shared" si="92"/>
        <v>0</v>
      </c>
      <c r="AJ56" s="82">
        <f t="shared" si="92"/>
        <v>0</v>
      </c>
      <c r="AK56" s="82">
        <f t="shared" si="92"/>
        <v>0</v>
      </c>
      <c r="AL56" s="82">
        <f t="shared" si="92"/>
        <v>0</v>
      </c>
      <c r="AM56" s="82">
        <f t="shared" si="92"/>
        <v>0</v>
      </c>
      <c r="AN56" s="82">
        <f t="shared" si="92"/>
        <v>0</v>
      </c>
      <c r="AO56" s="82">
        <f t="shared" si="92"/>
        <v>0</v>
      </c>
      <c r="AP56" s="82">
        <f t="shared" si="92"/>
        <v>0</v>
      </c>
      <c r="AQ56" s="82">
        <f t="shared" si="92"/>
        <v>0</v>
      </c>
      <c r="AR56" s="82">
        <f t="shared" si="92"/>
        <v>0</v>
      </c>
      <c r="AS56" s="82">
        <f t="shared" si="92"/>
        <v>0</v>
      </c>
      <c r="AT56" s="82">
        <f t="shared" si="92"/>
        <v>0</v>
      </c>
      <c r="AU56" s="82">
        <f t="shared" si="92"/>
        <v>0</v>
      </c>
      <c r="AV56" s="82">
        <f t="shared" si="92"/>
        <v>0</v>
      </c>
      <c r="AW56" s="82">
        <f t="shared" si="92"/>
        <v>0</v>
      </c>
      <c r="AX56" s="82">
        <f t="shared" si="92"/>
        <v>0</v>
      </c>
      <c r="AY56" s="82">
        <f t="shared" si="92"/>
        <v>0</v>
      </c>
      <c r="AZ56" s="82">
        <f t="shared" si="92"/>
        <v>0</v>
      </c>
      <c r="BA56" s="82">
        <f t="shared" si="92"/>
        <v>0</v>
      </c>
      <c r="BB56" s="82">
        <f t="shared" si="92"/>
        <v>0</v>
      </c>
      <c r="BC56" s="82">
        <f t="shared" si="92"/>
        <v>0</v>
      </c>
      <c r="BD56" s="82">
        <f t="shared" si="92"/>
        <v>0</v>
      </c>
      <c r="BE56" s="82">
        <f t="shared" si="92"/>
        <v>0</v>
      </c>
      <c r="BF56" s="82">
        <f t="shared" si="92"/>
        <v>0</v>
      </c>
      <c r="BG56" s="82">
        <f t="shared" si="92"/>
        <v>0</v>
      </c>
      <c r="BH56" s="82">
        <f t="shared" si="92"/>
        <v>0</v>
      </c>
      <c r="BI56" s="82">
        <f t="shared" si="92"/>
        <v>0</v>
      </c>
      <c r="BJ56" s="82">
        <f t="shared" si="92"/>
        <v>0</v>
      </c>
      <c r="BK56" s="82">
        <f t="shared" si="92"/>
        <v>0</v>
      </c>
      <c r="BL56" s="82">
        <f t="shared" si="92"/>
        <v>0</v>
      </c>
      <c r="BM56" s="82">
        <f t="shared" si="92"/>
        <v>0</v>
      </c>
      <c r="BN56" s="82">
        <f t="shared" si="92"/>
        <v>0</v>
      </c>
      <c r="BO56" s="82">
        <f t="shared" si="92"/>
        <v>0</v>
      </c>
      <c r="BP56" s="82">
        <f t="shared" si="92"/>
        <v>0</v>
      </c>
      <c r="BQ56" s="82">
        <f t="shared" si="92"/>
        <v>0</v>
      </c>
      <c r="BR56" s="82">
        <f t="shared" ref="BR56:EC56" si="93" xml:space="preserve"> BR$14</f>
        <v>0</v>
      </c>
      <c r="BS56" s="82">
        <f t="shared" si="93"/>
        <v>0</v>
      </c>
      <c r="BT56" s="82">
        <f t="shared" si="93"/>
        <v>0</v>
      </c>
      <c r="BU56" s="82">
        <f t="shared" si="93"/>
        <v>0</v>
      </c>
      <c r="BV56" s="82">
        <f t="shared" si="93"/>
        <v>0</v>
      </c>
      <c r="BW56" s="82">
        <f t="shared" si="93"/>
        <v>0</v>
      </c>
      <c r="BX56" s="82">
        <f t="shared" si="93"/>
        <v>0</v>
      </c>
      <c r="BY56" s="82">
        <f t="shared" si="93"/>
        <v>0</v>
      </c>
      <c r="BZ56" s="82">
        <f t="shared" si="93"/>
        <v>0</v>
      </c>
      <c r="CA56" s="82">
        <f t="shared" si="93"/>
        <v>0</v>
      </c>
      <c r="CB56" s="82">
        <f t="shared" si="93"/>
        <v>0</v>
      </c>
      <c r="CC56" s="82">
        <f t="shared" si="93"/>
        <v>0</v>
      </c>
      <c r="CD56" s="82">
        <f t="shared" si="93"/>
        <v>0</v>
      </c>
      <c r="CE56" s="82">
        <f t="shared" si="93"/>
        <v>0</v>
      </c>
      <c r="CF56" s="82">
        <f t="shared" si="93"/>
        <v>0</v>
      </c>
      <c r="CG56" s="82">
        <f t="shared" si="93"/>
        <v>0</v>
      </c>
      <c r="CH56" s="82">
        <f t="shared" si="93"/>
        <v>0</v>
      </c>
      <c r="CI56" s="82">
        <f t="shared" si="93"/>
        <v>0</v>
      </c>
      <c r="CJ56" s="82">
        <f t="shared" si="93"/>
        <v>0</v>
      </c>
      <c r="CK56" s="82">
        <f t="shared" si="93"/>
        <v>0</v>
      </c>
      <c r="CL56" s="82">
        <f t="shared" si="93"/>
        <v>0</v>
      </c>
      <c r="CM56" s="82">
        <f t="shared" si="93"/>
        <v>0</v>
      </c>
      <c r="CN56" s="82">
        <f t="shared" si="93"/>
        <v>0</v>
      </c>
      <c r="CO56" s="82">
        <f t="shared" si="93"/>
        <v>0</v>
      </c>
      <c r="CP56" s="82">
        <f t="shared" si="93"/>
        <v>0</v>
      </c>
      <c r="CQ56" s="82">
        <f t="shared" si="93"/>
        <v>0</v>
      </c>
      <c r="CR56" s="82">
        <f t="shared" si="93"/>
        <v>0</v>
      </c>
      <c r="CS56" s="82">
        <f t="shared" si="93"/>
        <v>0</v>
      </c>
      <c r="CT56" s="82">
        <f t="shared" si="93"/>
        <v>0</v>
      </c>
      <c r="CU56" s="82">
        <f t="shared" si="93"/>
        <v>0</v>
      </c>
      <c r="CV56" s="82">
        <f t="shared" si="93"/>
        <v>0</v>
      </c>
      <c r="CW56" s="82">
        <f t="shared" si="93"/>
        <v>0</v>
      </c>
      <c r="CX56" s="82">
        <f t="shared" si="93"/>
        <v>0</v>
      </c>
      <c r="CY56" s="82">
        <f t="shared" si="93"/>
        <v>0</v>
      </c>
      <c r="CZ56" s="82">
        <f t="shared" si="93"/>
        <v>0</v>
      </c>
      <c r="DA56" s="82">
        <f t="shared" si="93"/>
        <v>0</v>
      </c>
      <c r="DB56" s="82">
        <f t="shared" si="93"/>
        <v>0</v>
      </c>
      <c r="DC56" s="82">
        <f t="shared" si="93"/>
        <v>0</v>
      </c>
      <c r="DD56" s="82">
        <f t="shared" si="93"/>
        <v>0</v>
      </c>
      <c r="DE56" s="82">
        <f t="shared" si="93"/>
        <v>0</v>
      </c>
      <c r="DF56" s="82">
        <f t="shared" si="93"/>
        <v>0</v>
      </c>
      <c r="DG56" s="82">
        <f t="shared" si="93"/>
        <v>0</v>
      </c>
      <c r="DH56" s="82">
        <f t="shared" si="93"/>
        <v>0</v>
      </c>
      <c r="DI56" s="82">
        <f t="shared" si="93"/>
        <v>0</v>
      </c>
      <c r="DJ56" s="82">
        <f t="shared" si="93"/>
        <v>0</v>
      </c>
      <c r="DK56" s="82">
        <f t="shared" si="93"/>
        <v>0</v>
      </c>
      <c r="DL56" s="82">
        <f t="shared" si="93"/>
        <v>0</v>
      </c>
      <c r="DM56" s="82">
        <f t="shared" si="93"/>
        <v>0</v>
      </c>
      <c r="DN56" s="82">
        <f t="shared" si="93"/>
        <v>0</v>
      </c>
      <c r="DO56" s="82">
        <f t="shared" si="93"/>
        <v>0</v>
      </c>
      <c r="DP56" s="82">
        <f t="shared" si="93"/>
        <v>0</v>
      </c>
      <c r="DQ56" s="82">
        <f t="shared" si="93"/>
        <v>0</v>
      </c>
      <c r="DR56" s="82">
        <f t="shared" si="93"/>
        <v>0</v>
      </c>
      <c r="DS56" s="82">
        <f t="shared" si="93"/>
        <v>0</v>
      </c>
      <c r="DT56" s="82">
        <f t="shared" si="93"/>
        <v>0</v>
      </c>
      <c r="DU56" s="82">
        <f t="shared" si="93"/>
        <v>0</v>
      </c>
      <c r="DV56" s="82">
        <f t="shared" si="93"/>
        <v>0</v>
      </c>
      <c r="DW56" s="82">
        <f t="shared" si="93"/>
        <v>0</v>
      </c>
      <c r="DX56" s="82">
        <f t="shared" si="93"/>
        <v>0</v>
      </c>
      <c r="DY56" s="82">
        <f t="shared" si="93"/>
        <v>0</v>
      </c>
      <c r="DZ56" s="82">
        <f t="shared" si="93"/>
        <v>0</v>
      </c>
      <c r="EA56" s="82">
        <f t="shared" si="93"/>
        <v>0</v>
      </c>
      <c r="EB56" s="82">
        <f t="shared" si="93"/>
        <v>0</v>
      </c>
      <c r="EC56" s="82">
        <f t="shared" si="93"/>
        <v>0</v>
      </c>
      <c r="ED56" s="82">
        <f t="shared" ref="ED56:GJ56" si="94" xml:space="preserve"> ED$14</f>
        <v>0</v>
      </c>
      <c r="EE56" s="82">
        <f t="shared" si="94"/>
        <v>0</v>
      </c>
      <c r="EF56" s="82">
        <f t="shared" si="94"/>
        <v>0</v>
      </c>
      <c r="EG56" s="82">
        <f t="shared" si="94"/>
        <v>0</v>
      </c>
      <c r="EH56" s="82">
        <f t="shared" si="94"/>
        <v>0</v>
      </c>
      <c r="EI56" s="82">
        <f t="shared" si="94"/>
        <v>0</v>
      </c>
      <c r="EJ56" s="82">
        <f t="shared" si="94"/>
        <v>0</v>
      </c>
      <c r="EK56" s="82">
        <f t="shared" si="94"/>
        <v>0</v>
      </c>
      <c r="EL56" s="82">
        <f t="shared" si="94"/>
        <v>0</v>
      </c>
      <c r="EM56" s="82">
        <f t="shared" si="94"/>
        <v>0</v>
      </c>
      <c r="EN56" s="82">
        <f t="shared" si="94"/>
        <v>0</v>
      </c>
      <c r="EO56" s="82">
        <f t="shared" si="94"/>
        <v>0</v>
      </c>
      <c r="EP56" s="82">
        <f t="shared" si="94"/>
        <v>0</v>
      </c>
      <c r="EQ56" s="82">
        <f t="shared" si="94"/>
        <v>0</v>
      </c>
      <c r="ER56" s="82">
        <f t="shared" si="94"/>
        <v>0</v>
      </c>
      <c r="ES56" s="82">
        <f t="shared" si="94"/>
        <v>0</v>
      </c>
      <c r="ET56" s="82">
        <f t="shared" si="94"/>
        <v>0</v>
      </c>
      <c r="EU56" s="82">
        <f t="shared" si="94"/>
        <v>0</v>
      </c>
      <c r="EV56" s="82">
        <f t="shared" si="94"/>
        <v>0</v>
      </c>
      <c r="EW56" s="82">
        <f t="shared" si="94"/>
        <v>0</v>
      </c>
      <c r="EX56" s="82">
        <f t="shared" si="94"/>
        <v>0</v>
      </c>
      <c r="EY56" s="82">
        <f t="shared" si="94"/>
        <v>0</v>
      </c>
      <c r="EZ56" s="82">
        <f t="shared" si="94"/>
        <v>0</v>
      </c>
      <c r="FA56" s="82">
        <f t="shared" si="94"/>
        <v>0</v>
      </c>
      <c r="FB56" s="82">
        <f t="shared" si="94"/>
        <v>0</v>
      </c>
      <c r="FC56" s="82">
        <f t="shared" si="94"/>
        <v>0</v>
      </c>
      <c r="FD56" s="82">
        <f t="shared" si="94"/>
        <v>0</v>
      </c>
      <c r="FE56" s="82">
        <f t="shared" si="94"/>
        <v>0</v>
      </c>
      <c r="FF56" s="82">
        <f t="shared" si="94"/>
        <v>0</v>
      </c>
      <c r="FG56" s="82">
        <f t="shared" si="94"/>
        <v>0</v>
      </c>
      <c r="FH56" s="82">
        <f t="shared" si="94"/>
        <v>0</v>
      </c>
      <c r="FI56" s="82">
        <f t="shared" si="94"/>
        <v>0</v>
      </c>
      <c r="FJ56" s="82">
        <f t="shared" si="94"/>
        <v>0</v>
      </c>
      <c r="FK56" s="82">
        <f t="shared" si="94"/>
        <v>0</v>
      </c>
      <c r="FL56" s="82">
        <f t="shared" si="94"/>
        <v>0</v>
      </c>
      <c r="FM56" s="82">
        <f t="shared" si="94"/>
        <v>0</v>
      </c>
      <c r="FN56" s="82">
        <f t="shared" si="94"/>
        <v>0</v>
      </c>
      <c r="FO56" s="82">
        <f t="shared" si="94"/>
        <v>0</v>
      </c>
      <c r="FP56" s="82">
        <f t="shared" si="94"/>
        <v>0</v>
      </c>
      <c r="FQ56" s="82">
        <f t="shared" si="94"/>
        <v>0</v>
      </c>
      <c r="FR56" s="82">
        <f t="shared" si="94"/>
        <v>0</v>
      </c>
      <c r="FS56" s="82">
        <f t="shared" si="94"/>
        <v>0</v>
      </c>
      <c r="FT56" s="82">
        <f t="shared" si="94"/>
        <v>0</v>
      </c>
      <c r="FU56" s="82">
        <f t="shared" si="94"/>
        <v>0</v>
      </c>
      <c r="FV56" s="82">
        <f t="shared" si="94"/>
        <v>0</v>
      </c>
      <c r="FW56" s="82">
        <f t="shared" si="94"/>
        <v>0</v>
      </c>
      <c r="FX56" s="82">
        <f t="shared" si="94"/>
        <v>0</v>
      </c>
      <c r="FY56" s="82">
        <f t="shared" si="94"/>
        <v>0</v>
      </c>
      <c r="FZ56" s="82">
        <f t="shared" si="94"/>
        <v>0</v>
      </c>
      <c r="GA56" s="82">
        <f t="shared" si="94"/>
        <v>0</v>
      </c>
      <c r="GB56" s="82">
        <f t="shared" si="94"/>
        <v>0</v>
      </c>
      <c r="GC56" s="82">
        <f t="shared" si="94"/>
        <v>0</v>
      </c>
      <c r="GD56" s="82">
        <f t="shared" si="94"/>
        <v>0</v>
      </c>
      <c r="GE56" s="82">
        <f t="shared" si="94"/>
        <v>0</v>
      </c>
      <c r="GF56" s="82">
        <f t="shared" si="94"/>
        <v>0</v>
      </c>
      <c r="GG56" s="82">
        <f t="shared" si="94"/>
        <v>0</v>
      </c>
      <c r="GH56" s="82">
        <f t="shared" si="94"/>
        <v>0</v>
      </c>
      <c r="GI56" s="82">
        <f t="shared" si="94"/>
        <v>0</v>
      </c>
      <c r="GJ56" s="82">
        <f t="shared" si="94"/>
        <v>0</v>
      </c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</row>
    <row r="57" spans="1:437" s="90" customFormat="1" outlineLevel="1" x14ac:dyDescent="0.25">
      <c r="A57" s="86"/>
      <c r="B57" s="86"/>
      <c r="C57" s="87"/>
      <c r="D57" s="88"/>
      <c r="E57" s="89" t="str">
        <f xml:space="preserve"> E$76</f>
        <v>Financial close date flag</v>
      </c>
      <c r="F57" s="89">
        <f t="shared" ref="F57:BQ57" si="95" xml:space="preserve"> F$76</f>
        <v>0</v>
      </c>
      <c r="G57" s="89" t="str">
        <f t="shared" si="95"/>
        <v>flag</v>
      </c>
      <c r="H57" s="89">
        <f t="shared" si="95"/>
        <v>1</v>
      </c>
      <c r="I57" s="188">
        <f t="shared" si="95"/>
        <v>0</v>
      </c>
      <c r="J57" s="89">
        <f t="shared" si="95"/>
        <v>0</v>
      </c>
      <c r="K57" s="89">
        <f t="shared" si="95"/>
        <v>0</v>
      </c>
      <c r="L57" s="89">
        <f t="shared" si="95"/>
        <v>1</v>
      </c>
      <c r="M57" s="89">
        <f t="shared" si="95"/>
        <v>0</v>
      </c>
      <c r="N57" s="89">
        <f t="shared" si="95"/>
        <v>0</v>
      </c>
      <c r="O57" s="89">
        <f t="shared" si="95"/>
        <v>0</v>
      </c>
      <c r="P57" s="89">
        <f t="shared" si="95"/>
        <v>0</v>
      </c>
      <c r="Q57" s="89">
        <f t="shared" si="95"/>
        <v>0</v>
      </c>
      <c r="R57" s="89">
        <f t="shared" si="95"/>
        <v>0</v>
      </c>
      <c r="S57" s="89">
        <f t="shared" si="95"/>
        <v>0</v>
      </c>
      <c r="T57" s="89">
        <f t="shared" si="95"/>
        <v>0</v>
      </c>
      <c r="U57" s="89">
        <f t="shared" si="95"/>
        <v>0</v>
      </c>
      <c r="V57" s="89">
        <f t="shared" si="95"/>
        <v>0</v>
      </c>
      <c r="W57" s="89">
        <f t="shared" si="95"/>
        <v>0</v>
      </c>
      <c r="X57" s="89">
        <f t="shared" si="95"/>
        <v>0</v>
      </c>
      <c r="Y57" s="89">
        <f t="shared" si="95"/>
        <v>0</v>
      </c>
      <c r="Z57" s="89">
        <f t="shared" si="95"/>
        <v>0</v>
      </c>
      <c r="AA57" s="89">
        <f t="shared" si="95"/>
        <v>0</v>
      </c>
      <c r="AB57" s="89">
        <f t="shared" si="95"/>
        <v>0</v>
      </c>
      <c r="AC57" s="89">
        <f t="shared" si="95"/>
        <v>0</v>
      </c>
      <c r="AD57" s="89">
        <f t="shared" si="95"/>
        <v>0</v>
      </c>
      <c r="AE57" s="89">
        <f t="shared" si="95"/>
        <v>0</v>
      </c>
      <c r="AF57" s="89">
        <f t="shared" si="95"/>
        <v>0</v>
      </c>
      <c r="AG57" s="89">
        <f t="shared" si="95"/>
        <v>0</v>
      </c>
      <c r="AH57" s="89">
        <f t="shared" si="95"/>
        <v>0</v>
      </c>
      <c r="AI57" s="89">
        <f t="shared" si="95"/>
        <v>0</v>
      </c>
      <c r="AJ57" s="89">
        <f t="shared" si="95"/>
        <v>0</v>
      </c>
      <c r="AK57" s="89">
        <f t="shared" si="95"/>
        <v>0</v>
      </c>
      <c r="AL57" s="89">
        <f t="shared" si="95"/>
        <v>0</v>
      </c>
      <c r="AM57" s="89">
        <f t="shared" si="95"/>
        <v>0</v>
      </c>
      <c r="AN57" s="89">
        <f t="shared" si="95"/>
        <v>0</v>
      </c>
      <c r="AO57" s="89">
        <f t="shared" si="95"/>
        <v>0</v>
      </c>
      <c r="AP57" s="89">
        <f t="shared" si="95"/>
        <v>0</v>
      </c>
      <c r="AQ57" s="89">
        <f t="shared" si="95"/>
        <v>0</v>
      </c>
      <c r="AR57" s="89">
        <f t="shared" si="95"/>
        <v>0</v>
      </c>
      <c r="AS57" s="89">
        <f t="shared" si="95"/>
        <v>0</v>
      </c>
      <c r="AT57" s="89">
        <f t="shared" si="95"/>
        <v>0</v>
      </c>
      <c r="AU57" s="89">
        <f t="shared" si="95"/>
        <v>0</v>
      </c>
      <c r="AV57" s="89">
        <f t="shared" si="95"/>
        <v>0</v>
      </c>
      <c r="AW57" s="89">
        <f t="shared" si="95"/>
        <v>0</v>
      </c>
      <c r="AX57" s="89">
        <f t="shared" si="95"/>
        <v>0</v>
      </c>
      <c r="AY57" s="89">
        <f t="shared" si="95"/>
        <v>0</v>
      </c>
      <c r="AZ57" s="89">
        <f t="shared" si="95"/>
        <v>0</v>
      </c>
      <c r="BA57" s="89">
        <f t="shared" si="95"/>
        <v>0</v>
      </c>
      <c r="BB57" s="89">
        <f t="shared" si="95"/>
        <v>0</v>
      </c>
      <c r="BC57" s="89">
        <f t="shared" si="95"/>
        <v>0</v>
      </c>
      <c r="BD57" s="89">
        <f t="shared" si="95"/>
        <v>0</v>
      </c>
      <c r="BE57" s="89">
        <f t="shared" si="95"/>
        <v>0</v>
      </c>
      <c r="BF57" s="89">
        <f t="shared" si="95"/>
        <v>0</v>
      </c>
      <c r="BG57" s="89">
        <f t="shared" si="95"/>
        <v>0</v>
      </c>
      <c r="BH57" s="89">
        <f t="shared" si="95"/>
        <v>0</v>
      </c>
      <c r="BI57" s="89">
        <f t="shared" si="95"/>
        <v>0</v>
      </c>
      <c r="BJ57" s="89">
        <f t="shared" si="95"/>
        <v>0</v>
      </c>
      <c r="BK57" s="89">
        <f t="shared" si="95"/>
        <v>0</v>
      </c>
      <c r="BL57" s="89">
        <f t="shared" si="95"/>
        <v>0</v>
      </c>
      <c r="BM57" s="89">
        <f t="shared" si="95"/>
        <v>0</v>
      </c>
      <c r="BN57" s="89">
        <f t="shared" si="95"/>
        <v>0</v>
      </c>
      <c r="BO57" s="89">
        <f t="shared" si="95"/>
        <v>0</v>
      </c>
      <c r="BP57" s="89">
        <f t="shared" si="95"/>
        <v>0</v>
      </c>
      <c r="BQ57" s="89">
        <f t="shared" si="95"/>
        <v>0</v>
      </c>
      <c r="BR57" s="89">
        <f t="shared" ref="BR57:EC57" si="96" xml:space="preserve"> BR$76</f>
        <v>0</v>
      </c>
      <c r="BS57" s="89">
        <f t="shared" si="96"/>
        <v>0</v>
      </c>
      <c r="BT57" s="89">
        <f t="shared" si="96"/>
        <v>0</v>
      </c>
      <c r="BU57" s="89">
        <f t="shared" si="96"/>
        <v>0</v>
      </c>
      <c r="BV57" s="89">
        <f t="shared" si="96"/>
        <v>0</v>
      </c>
      <c r="BW57" s="89">
        <f t="shared" si="96"/>
        <v>0</v>
      </c>
      <c r="BX57" s="89">
        <f t="shared" si="96"/>
        <v>0</v>
      </c>
      <c r="BY57" s="89">
        <f t="shared" si="96"/>
        <v>0</v>
      </c>
      <c r="BZ57" s="89">
        <f t="shared" si="96"/>
        <v>0</v>
      </c>
      <c r="CA57" s="89">
        <f t="shared" si="96"/>
        <v>0</v>
      </c>
      <c r="CB57" s="89">
        <f t="shared" si="96"/>
        <v>0</v>
      </c>
      <c r="CC57" s="89">
        <f t="shared" si="96"/>
        <v>0</v>
      </c>
      <c r="CD57" s="89">
        <f t="shared" si="96"/>
        <v>0</v>
      </c>
      <c r="CE57" s="89">
        <f t="shared" si="96"/>
        <v>0</v>
      </c>
      <c r="CF57" s="89">
        <f t="shared" si="96"/>
        <v>0</v>
      </c>
      <c r="CG57" s="89">
        <f t="shared" si="96"/>
        <v>0</v>
      </c>
      <c r="CH57" s="89">
        <f t="shared" si="96"/>
        <v>0</v>
      </c>
      <c r="CI57" s="89">
        <f t="shared" si="96"/>
        <v>0</v>
      </c>
      <c r="CJ57" s="89">
        <f t="shared" si="96"/>
        <v>0</v>
      </c>
      <c r="CK57" s="89">
        <f t="shared" si="96"/>
        <v>0</v>
      </c>
      <c r="CL57" s="89">
        <f t="shared" si="96"/>
        <v>0</v>
      </c>
      <c r="CM57" s="89">
        <f t="shared" si="96"/>
        <v>0</v>
      </c>
      <c r="CN57" s="89">
        <f t="shared" si="96"/>
        <v>0</v>
      </c>
      <c r="CO57" s="89">
        <f t="shared" si="96"/>
        <v>0</v>
      </c>
      <c r="CP57" s="89">
        <f t="shared" si="96"/>
        <v>0</v>
      </c>
      <c r="CQ57" s="89">
        <f t="shared" si="96"/>
        <v>0</v>
      </c>
      <c r="CR57" s="89">
        <f t="shared" si="96"/>
        <v>0</v>
      </c>
      <c r="CS57" s="89">
        <f t="shared" si="96"/>
        <v>0</v>
      </c>
      <c r="CT57" s="89">
        <f t="shared" si="96"/>
        <v>0</v>
      </c>
      <c r="CU57" s="89">
        <f t="shared" si="96"/>
        <v>0</v>
      </c>
      <c r="CV57" s="89">
        <f t="shared" si="96"/>
        <v>0</v>
      </c>
      <c r="CW57" s="89">
        <f t="shared" si="96"/>
        <v>0</v>
      </c>
      <c r="CX57" s="89">
        <f t="shared" si="96"/>
        <v>0</v>
      </c>
      <c r="CY57" s="89">
        <f t="shared" si="96"/>
        <v>0</v>
      </c>
      <c r="CZ57" s="89">
        <f t="shared" si="96"/>
        <v>0</v>
      </c>
      <c r="DA57" s="89">
        <f t="shared" si="96"/>
        <v>0</v>
      </c>
      <c r="DB57" s="89">
        <f t="shared" si="96"/>
        <v>0</v>
      </c>
      <c r="DC57" s="89">
        <f t="shared" si="96"/>
        <v>0</v>
      </c>
      <c r="DD57" s="89">
        <f t="shared" si="96"/>
        <v>0</v>
      </c>
      <c r="DE57" s="89">
        <f t="shared" si="96"/>
        <v>0</v>
      </c>
      <c r="DF57" s="89">
        <f t="shared" si="96"/>
        <v>0</v>
      </c>
      <c r="DG57" s="89">
        <f t="shared" si="96"/>
        <v>0</v>
      </c>
      <c r="DH57" s="89">
        <f t="shared" si="96"/>
        <v>0</v>
      </c>
      <c r="DI57" s="89">
        <f t="shared" si="96"/>
        <v>0</v>
      </c>
      <c r="DJ57" s="89">
        <f t="shared" si="96"/>
        <v>0</v>
      </c>
      <c r="DK57" s="89">
        <f t="shared" si="96"/>
        <v>0</v>
      </c>
      <c r="DL57" s="89">
        <f t="shared" si="96"/>
        <v>0</v>
      </c>
      <c r="DM57" s="89">
        <f t="shared" si="96"/>
        <v>0</v>
      </c>
      <c r="DN57" s="89">
        <f t="shared" si="96"/>
        <v>0</v>
      </c>
      <c r="DO57" s="89">
        <f t="shared" si="96"/>
        <v>0</v>
      </c>
      <c r="DP57" s="89">
        <f t="shared" si="96"/>
        <v>0</v>
      </c>
      <c r="DQ57" s="89">
        <f t="shared" si="96"/>
        <v>0</v>
      </c>
      <c r="DR57" s="89">
        <f t="shared" si="96"/>
        <v>0</v>
      </c>
      <c r="DS57" s="89">
        <f t="shared" si="96"/>
        <v>0</v>
      </c>
      <c r="DT57" s="89">
        <f t="shared" si="96"/>
        <v>0</v>
      </c>
      <c r="DU57" s="89">
        <f t="shared" si="96"/>
        <v>0</v>
      </c>
      <c r="DV57" s="89">
        <f t="shared" si="96"/>
        <v>0</v>
      </c>
      <c r="DW57" s="89">
        <f t="shared" si="96"/>
        <v>0</v>
      </c>
      <c r="DX57" s="89">
        <f t="shared" si="96"/>
        <v>0</v>
      </c>
      <c r="DY57" s="89">
        <f t="shared" si="96"/>
        <v>0</v>
      </c>
      <c r="DZ57" s="89">
        <f t="shared" si="96"/>
        <v>0</v>
      </c>
      <c r="EA57" s="89">
        <f t="shared" si="96"/>
        <v>0</v>
      </c>
      <c r="EB57" s="89">
        <f t="shared" si="96"/>
        <v>0</v>
      </c>
      <c r="EC57" s="89">
        <f t="shared" si="96"/>
        <v>0</v>
      </c>
      <c r="ED57" s="89">
        <f t="shared" ref="ED57:FI57" si="97" xml:space="preserve"> ED$76</f>
        <v>0</v>
      </c>
      <c r="EE57" s="89">
        <f t="shared" si="97"/>
        <v>0</v>
      </c>
      <c r="EF57" s="89">
        <f t="shared" si="97"/>
        <v>0</v>
      </c>
      <c r="EG57" s="89">
        <f t="shared" si="97"/>
        <v>0</v>
      </c>
      <c r="EH57" s="89">
        <f t="shared" si="97"/>
        <v>0</v>
      </c>
      <c r="EI57" s="89">
        <f t="shared" si="97"/>
        <v>0</v>
      </c>
      <c r="EJ57" s="89">
        <f t="shared" si="97"/>
        <v>0</v>
      </c>
      <c r="EK57" s="89">
        <f t="shared" si="97"/>
        <v>0</v>
      </c>
      <c r="EL57" s="89">
        <f t="shared" si="97"/>
        <v>0</v>
      </c>
      <c r="EM57" s="89">
        <f t="shared" si="97"/>
        <v>0</v>
      </c>
      <c r="EN57" s="89">
        <f t="shared" si="97"/>
        <v>0</v>
      </c>
      <c r="EO57" s="89">
        <f t="shared" si="97"/>
        <v>0</v>
      </c>
      <c r="EP57" s="89">
        <f t="shared" si="97"/>
        <v>0</v>
      </c>
      <c r="EQ57" s="89">
        <f t="shared" si="97"/>
        <v>0</v>
      </c>
      <c r="ER57" s="89">
        <f t="shared" si="97"/>
        <v>0</v>
      </c>
      <c r="ES57" s="89">
        <f t="shared" si="97"/>
        <v>0</v>
      </c>
      <c r="ET57" s="89">
        <f t="shared" si="97"/>
        <v>0</v>
      </c>
      <c r="EU57" s="89">
        <f t="shared" si="97"/>
        <v>0</v>
      </c>
      <c r="EV57" s="89">
        <f t="shared" si="97"/>
        <v>0</v>
      </c>
      <c r="EW57" s="89">
        <f t="shared" si="97"/>
        <v>0</v>
      </c>
      <c r="EX57" s="89">
        <f t="shared" si="97"/>
        <v>0</v>
      </c>
      <c r="EY57" s="89">
        <f t="shared" si="97"/>
        <v>0</v>
      </c>
      <c r="EZ57" s="89">
        <f t="shared" si="97"/>
        <v>0</v>
      </c>
      <c r="FA57" s="89">
        <f t="shared" si="97"/>
        <v>0</v>
      </c>
      <c r="FB57" s="89">
        <f t="shared" si="97"/>
        <v>0</v>
      </c>
      <c r="FC57" s="89">
        <f t="shared" si="97"/>
        <v>0</v>
      </c>
      <c r="FD57" s="89">
        <f t="shared" si="97"/>
        <v>0</v>
      </c>
      <c r="FE57" s="89">
        <f t="shared" si="97"/>
        <v>0</v>
      </c>
      <c r="FF57" s="89">
        <f t="shared" si="97"/>
        <v>0</v>
      </c>
      <c r="FG57" s="89">
        <f t="shared" si="97"/>
        <v>0</v>
      </c>
      <c r="FH57" s="89">
        <f t="shared" si="97"/>
        <v>0</v>
      </c>
      <c r="FI57" s="89">
        <f t="shared" si="97"/>
        <v>0</v>
      </c>
      <c r="FJ57" s="89">
        <f t="shared" ref="FJ57:GJ57" si="98" xml:space="preserve"> FJ$76</f>
        <v>0</v>
      </c>
      <c r="FK57" s="89">
        <f t="shared" si="98"/>
        <v>0</v>
      </c>
      <c r="FL57" s="89">
        <f t="shared" si="98"/>
        <v>0</v>
      </c>
      <c r="FM57" s="89">
        <f t="shared" si="98"/>
        <v>0</v>
      </c>
      <c r="FN57" s="89">
        <f t="shared" si="98"/>
        <v>0</v>
      </c>
      <c r="FO57" s="89">
        <f t="shared" si="98"/>
        <v>0</v>
      </c>
      <c r="FP57" s="89">
        <f t="shared" si="98"/>
        <v>0</v>
      </c>
      <c r="FQ57" s="89">
        <f t="shared" si="98"/>
        <v>0</v>
      </c>
      <c r="FR57" s="89">
        <f t="shared" si="98"/>
        <v>0</v>
      </c>
      <c r="FS57" s="89">
        <f t="shared" si="98"/>
        <v>0</v>
      </c>
      <c r="FT57" s="89">
        <f t="shared" si="98"/>
        <v>0</v>
      </c>
      <c r="FU57" s="89">
        <f t="shared" si="98"/>
        <v>0</v>
      </c>
      <c r="FV57" s="89">
        <f t="shared" si="98"/>
        <v>0</v>
      </c>
      <c r="FW57" s="89">
        <f t="shared" si="98"/>
        <v>0</v>
      </c>
      <c r="FX57" s="89">
        <f t="shared" si="98"/>
        <v>0</v>
      </c>
      <c r="FY57" s="89">
        <f t="shared" si="98"/>
        <v>0</v>
      </c>
      <c r="FZ57" s="89">
        <f t="shared" si="98"/>
        <v>0</v>
      </c>
      <c r="GA57" s="89">
        <f t="shared" si="98"/>
        <v>0</v>
      </c>
      <c r="GB57" s="89">
        <f t="shared" si="98"/>
        <v>0</v>
      </c>
      <c r="GC57" s="89">
        <f t="shared" si="98"/>
        <v>0</v>
      </c>
      <c r="GD57" s="89">
        <f t="shared" si="98"/>
        <v>0</v>
      </c>
      <c r="GE57" s="89">
        <f t="shared" si="98"/>
        <v>0</v>
      </c>
      <c r="GF57" s="89">
        <f t="shared" si="98"/>
        <v>0</v>
      </c>
      <c r="GG57" s="89">
        <f t="shared" si="98"/>
        <v>0</v>
      </c>
      <c r="GH57" s="89">
        <f t="shared" si="98"/>
        <v>0</v>
      </c>
      <c r="GI57" s="89">
        <f t="shared" si="98"/>
        <v>0</v>
      </c>
      <c r="GJ57" s="89">
        <f t="shared" si="98"/>
        <v>0</v>
      </c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</row>
    <row r="58" spans="1:437" s="90" customFormat="1" outlineLevel="1" x14ac:dyDescent="0.25">
      <c r="A58" s="86"/>
      <c r="B58" s="86"/>
      <c r="C58" s="87"/>
      <c r="D58" s="88"/>
      <c r="E58" s="89" t="str">
        <f t="shared" ref="E58:AJ58" si="99" xml:space="preserve"> E$80</f>
        <v>First operating period flag</v>
      </c>
      <c r="F58" s="89">
        <f t="shared" si="99"/>
        <v>0</v>
      </c>
      <c r="G58" s="89" t="str">
        <f t="shared" si="99"/>
        <v>flag</v>
      </c>
      <c r="H58" s="89">
        <f t="shared" si="99"/>
        <v>1</v>
      </c>
      <c r="I58" s="89">
        <f t="shared" si="99"/>
        <v>0</v>
      </c>
      <c r="J58" s="89">
        <f t="shared" si="99"/>
        <v>0</v>
      </c>
      <c r="K58" s="89">
        <f t="shared" si="99"/>
        <v>0</v>
      </c>
      <c r="L58" s="89">
        <f t="shared" si="99"/>
        <v>0</v>
      </c>
      <c r="M58" s="89">
        <f t="shared" si="99"/>
        <v>1</v>
      </c>
      <c r="N58" s="89">
        <f t="shared" si="99"/>
        <v>0</v>
      </c>
      <c r="O58" s="89">
        <f t="shared" si="99"/>
        <v>0</v>
      </c>
      <c r="P58" s="89">
        <f t="shared" si="99"/>
        <v>0</v>
      </c>
      <c r="Q58" s="89">
        <f t="shared" si="99"/>
        <v>0</v>
      </c>
      <c r="R58" s="89">
        <f t="shared" si="99"/>
        <v>0</v>
      </c>
      <c r="S58" s="89">
        <f t="shared" si="99"/>
        <v>0</v>
      </c>
      <c r="T58" s="89">
        <f t="shared" si="99"/>
        <v>0</v>
      </c>
      <c r="U58" s="89">
        <f t="shared" si="99"/>
        <v>0</v>
      </c>
      <c r="V58" s="89">
        <f t="shared" si="99"/>
        <v>0</v>
      </c>
      <c r="W58" s="89">
        <f t="shared" si="99"/>
        <v>0</v>
      </c>
      <c r="X58" s="89">
        <f t="shared" si="99"/>
        <v>0</v>
      </c>
      <c r="Y58" s="89">
        <f t="shared" si="99"/>
        <v>0</v>
      </c>
      <c r="Z58" s="89">
        <f t="shared" si="99"/>
        <v>0</v>
      </c>
      <c r="AA58" s="89">
        <f t="shared" si="99"/>
        <v>0</v>
      </c>
      <c r="AB58" s="89">
        <f t="shared" si="99"/>
        <v>0</v>
      </c>
      <c r="AC58" s="89">
        <f t="shared" si="99"/>
        <v>0</v>
      </c>
      <c r="AD58" s="89">
        <f t="shared" si="99"/>
        <v>0</v>
      </c>
      <c r="AE58" s="89">
        <f t="shared" si="99"/>
        <v>0</v>
      </c>
      <c r="AF58" s="89">
        <f t="shared" si="99"/>
        <v>0</v>
      </c>
      <c r="AG58" s="89">
        <f t="shared" si="99"/>
        <v>0</v>
      </c>
      <c r="AH58" s="89">
        <f t="shared" si="99"/>
        <v>0</v>
      </c>
      <c r="AI58" s="89">
        <f t="shared" si="99"/>
        <v>0</v>
      </c>
      <c r="AJ58" s="89">
        <f t="shared" si="99"/>
        <v>0</v>
      </c>
      <c r="AK58" s="89">
        <f t="shared" ref="AK58:BP58" si="100" xml:space="preserve"> AK$80</f>
        <v>0</v>
      </c>
      <c r="AL58" s="89">
        <f t="shared" si="100"/>
        <v>0</v>
      </c>
      <c r="AM58" s="89">
        <f t="shared" si="100"/>
        <v>0</v>
      </c>
      <c r="AN58" s="89">
        <f t="shared" si="100"/>
        <v>0</v>
      </c>
      <c r="AO58" s="89">
        <f t="shared" si="100"/>
        <v>0</v>
      </c>
      <c r="AP58" s="89">
        <f t="shared" si="100"/>
        <v>0</v>
      </c>
      <c r="AQ58" s="89">
        <f t="shared" si="100"/>
        <v>0</v>
      </c>
      <c r="AR58" s="89">
        <f t="shared" si="100"/>
        <v>0</v>
      </c>
      <c r="AS58" s="89">
        <f t="shared" si="100"/>
        <v>0</v>
      </c>
      <c r="AT58" s="89">
        <f t="shared" si="100"/>
        <v>0</v>
      </c>
      <c r="AU58" s="89">
        <f t="shared" si="100"/>
        <v>0</v>
      </c>
      <c r="AV58" s="89">
        <f t="shared" si="100"/>
        <v>0</v>
      </c>
      <c r="AW58" s="89">
        <f t="shared" si="100"/>
        <v>0</v>
      </c>
      <c r="AX58" s="89">
        <f t="shared" si="100"/>
        <v>0</v>
      </c>
      <c r="AY58" s="89">
        <f t="shared" si="100"/>
        <v>0</v>
      </c>
      <c r="AZ58" s="89">
        <f t="shared" si="100"/>
        <v>0</v>
      </c>
      <c r="BA58" s="89">
        <f t="shared" si="100"/>
        <v>0</v>
      </c>
      <c r="BB58" s="89">
        <f t="shared" si="100"/>
        <v>0</v>
      </c>
      <c r="BC58" s="89">
        <f t="shared" si="100"/>
        <v>0</v>
      </c>
      <c r="BD58" s="89">
        <f t="shared" si="100"/>
        <v>0</v>
      </c>
      <c r="BE58" s="89">
        <f t="shared" si="100"/>
        <v>0</v>
      </c>
      <c r="BF58" s="89">
        <f t="shared" si="100"/>
        <v>0</v>
      </c>
      <c r="BG58" s="89">
        <f t="shared" si="100"/>
        <v>0</v>
      </c>
      <c r="BH58" s="89">
        <f t="shared" si="100"/>
        <v>0</v>
      </c>
      <c r="BI58" s="89">
        <f t="shared" si="100"/>
        <v>0</v>
      </c>
      <c r="BJ58" s="89">
        <f t="shared" si="100"/>
        <v>0</v>
      </c>
      <c r="BK58" s="89">
        <f t="shared" si="100"/>
        <v>0</v>
      </c>
      <c r="BL58" s="89">
        <f t="shared" si="100"/>
        <v>0</v>
      </c>
      <c r="BM58" s="89">
        <f t="shared" si="100"/>
        <v>0</v>
      </c>
      <c r="BN58" s="89">
        <f t="shared" si="100"/>
        <v>0</v>
      </c>
      <c r="BO58" s="89">
        <f t="shared" si="100"/>
        <v>0</v>
      </c>
      <c r="BP58" s="89">
        <f t="shared" si="100"/>
        <v>0</v>
      </c>
      <c r="BQ58" s="89">
        <f t="shared" ref="BQ58:CV58" si="101" xml:space="preserve"> BQ$80</f>
        <v>0</v>
      </c>
      <c r="BR58" s="89">
        <f t="shared" si="101"/>
        <v>0</v>
      </c>
      <c r="BS58" s="89">
        <f t="shared" si="101"/>
        <v>0</v>
      </c>
      <c r="BT58" s="89">
        <f t="shared" si="101"/>
        <v>0</v>
      </c>
      <c r="BU58" s="89">
        <f t="shared" si="101"/>
        <v>0</v>
      </c>
      <c r="BV58" s="89">
        <f t="shared" si="101"/>
        <v>0</v>
      </c>
      <c r="BW58" s="89">
        <f t="shared" si="101"/>
        <v>0</v>
      </c>
      <c r="BX58" s="89">
        <f t="shared" si="101"/>
        <v>0</v>
      </c>
      <c r="BY58" s="89">
        <f t="shared" si="101"/>
        <v>0</v>
      </c>
      <c r="BZ58" s="89">
        <f t="shared" si="101"/>
        <v>0</v>
      </c>
      <c r="CA58" s="89">
        <f t="shared" si="101"/>
        <v>0</v>
      </c>
      <c r="CB58" s="89">
        <f t="shared" si="101"/>
        <v>0</v>
      </c>
      <c r="CC58" s="89">
        <f t="shared" si="101"/>
        <v>0</v>
      </c>
      <c r="CD58" s="89">
        <f t="shared" si="101"/>
        <v>0</v>
      </c>
      <c r="CE58" s="89">
        <f t="shared" si="101"/>
        <v>0</v>
      </c>
      <c r="CF58" s="89">
        <f t="shared" si="101"/>
        <v>0</v>
      </c>
      <c r="CG58" s="89">
        <f t="shared" si="101"/>
        <v>0</v>
      </c>
      <c r="CH58" s="89">
        <f t="shared" si="101"/>
        <v>0</v>
      </c>
      <c r="CI58" s="89">
        <f t="shared" si="101"/>
        <v>0</v>
      </c>
      <c r="CJ58" s="89">
        <f t="shared" si="101"/>
        <v>0</v>
      </c>
      <c r="CK58" s="89">
        <f t="shared" si="101"/>
        <v>0</v>
      </c>
      <c r="CL58" s="89">
        <f t="shared" si="101"/>
        <v>0</v>
      </c>
      <c r="CM58" s="89">
        <f t="shared" si="101"/>
        <v>0</v>
      </c>
      <c r="CN58" s="89">
        <f t="shared" si="101"/>
        <v>0</v>
      </c>
      <c r="CO58" s="89">
        <f t="shared" si="101"/>
        <v>0</v>
      </c>
      <c r="CP58" s="89">
        <f t="shared" si="101"/>
        <v>0</v>
      </c>
      <c r="CQ58" s="89">
        <f t="shared" si="101"/>
        <v>0</v>
      </c>
      <c r="CR58" s="89">
        <f t="shared" si="101"/>
        <v>0</v>
      </c>
      <c r="CS58" s="89">
        <f t="shared" si="101"/>
        <v>0</v>
      </c>
      <c r="CT58" s="89">
        <f t="shared" si="101"/>
        <v>0</v>
      </c>
      <c r="CU58" s="89">
        <f t="shared" si="101"/>
        <v>0</v>
      </c>
      <c r="CV58" s="89">
        <f t="shared" si="101"/>
        <v>0</v>
      </c>
      <c r="CW58" s="89">
        <f t="shared" ref="CW58:EB58" si="102" xml:space="preserve"> CW$80</f>
        <v>0</v>
      </c>
      <c r="CX58" s="89">
        <f t="shared" si="102"/>
        <v>0</v>
      </c>
      <c r="CY58" s="89">
        <f t="shared" si="102"/>
        <v>0</v>
      </c>
      <c r="CZ58" s="89">
        <f t="shared" si="102"/>
        <v>0</v>
      </c>
      <c r="DA58" s="89">
        <f t="shared" si="102"/>
        <v>0</v>
      </c>
      <c r="DB58" s="89">
        <f t="shared" si="102"/>
        <v>0</v>
      </c>
      <c r="DC58" s="89">
        <f t="shared" si="102"/>
        <v>0</v>
      </c>
      <c r="DD58" s="89">
        <f t="shared" si="102"/>
        <v>0</v>
      </c>
      <c r="DE58" s="89">
        <f t="shared" si="102"/>
        <v>0</v>
      </c>
      <c r="DF58" s="89">
        <f t="shared" si="102"/>
        <v>0</v>
      </c>
      <c r="DG58" s="89">
        <f t="shared" si="102"/>
        <v>0</v>
      </c>
      <c r="DH58" s="89">
        <f t="shared" si="102"/>
        <v>0</v>
      </c>
      <c r="DI58" s="89">
        <f t="shared" si="102"/>
        <v>0</v>
      </c>
      <c r="DJ58" s="89">
        <f t="shared" si="102"/>
        <v>0</v>
      </c>
      <c r="DK58" s="89">
        <f t="shared" si="102"/>
        <v>0</v>
      </c>
      <c r="DL58" s="89">
        <f t="shared" si="102"/>
        <v>0</v>
      </c>
      <c r="DM58" s="89">
        <f t="shared" si="102"/>
        <v>0</v>
      </c>
      <c r="DN58" s="89">
        <f t="shared" si="102"/>
        <v>0</v>
      </c>
      <c r="DO58" s="89">
        <f t="shared" si="102"/>
        <v>0</v>
      </c>
      <c r="DP58" s="89">
        <f t="shared" si="102"/>
        <v>0</v>
      </c>
      <c r="DQ58" s="89">
        <f t="shared" si="102"/>
        <v>0</v>
      </c>
      <c r="DR58" s="89">
        <f t="shared" si="102"/>
        <v>0</v>
      </c>
      <c r="DS58" s="89">
        <f t="shared" si="102"/>
        <v>0</v>
      </c>
      <c r="DT58" s="89">
        <f t="shared" si="102"/>
        <v>0</v>
      </c>
      <c r="DU58" s="89">
        <f t="shared" si="102"/>
        <v>0</v>
      </c>
      <c r="DV58" s="89">
        <f t="shared" si="102"/>
        <v>0</v>
      </c>
      <c r="DW58" s="89">
        <f t="shared" si="102"/>
        <v>0</v>
      </c>
      <c r="DX58" s="89">
        <f t="shared" si="102"/>
        <v>0</v>
      </c>
      <c r="DY58" s="89">
        <f t="shared" si="102"/>
        <v>0</v>
      </c>
      <c r="DZ58" s="89">
        <f t="shared" si="102"/>
        <v>0</v>
      </c>
      <c r="EA58" s="89">
        <f t="shared" si="102"/>
        <v>0</v>
      </c>
      <c r="EB58" s="89">
        <f t="shared" si="102"/>
        <v>0</v>
      </c>
      <c r="EC58" s="89">
        <f t="shared" ref="EC58:FH58" si="103" xml:space="preserve"> EC$80</f>
        <v>0</v>
      </c>
      <c r="ED58" s="89">
        <f t="shared" si="103"/>
        <v>0</v>
      </c>
      <c r="EE58" s="89">
        <f t="shared" si="103"/>
        <v>0</v>
      </c>
      <c r="EF58" s="89">
        <f t="shared" si="103"/>
        <v>0</v>
      </c>
      <c r="EG58" s="89">
        <f t="shared" si="103"/>
        <v>0</v>
      </c>
      <c r="EH58" s="89">
        <f t="shared" si="103"/>
        <v>0</v>
      </c>
      <c r="EI58" s="89">
        <f t="shared" si="103"/>
        <v>0</v>
      </c>
      <c r="EJ58" s="89">
        <f t="shared" si="103"/>
        <v>0</v>
      </c>
      <c r="EK58" s="89">
        <f t="shared" si="103"/>
        <v>0</v>
      </c>
      <c r="EL58" s="89">
        <f t="shared" si="103"/>
        <v>0</v>
      </c>
      <c r="EM58" s="89">
        <f t="shared" si="103"/>
        <v>0</v>
      </c>
      <c r="EN58" s="89">
        <f t="shared" si="103"/>
        <v>0</v>
      </c>
      <c r="EO58" s="89">
        <f t="shared" si="103"/>
        <v>0</v>
      </c>
      <c r="EP58" s="89">
        <f t="shared" si="103"/>
        <v>0</v>
      </c>
      <c r="EQ58" s="89">
        <f t="shared" si="103"/>
        <v>0</v>
      </c>
      <c r="ER58" s="89">
        <f t="shared" si="103"/>
        <v>0</v>
      </c>
      <c r="ES58" s="89">
        <f t="shared" si="103"/>
        <v>0</v>
      </c>
      <c r="ET58" s="89">
        <f t="shared" si="103"/>
        <v>0</v>
      </c>
      <c r="EU58" s="89">
        <f t="shared" si="103"/>
        <v>0</v>
      </c>
      <c r="EV58" s="89">
        <f t="shared" si="103"/>
        <v>0</v>
      </c>
      <c r="EW58" s="89">
        <f t="shared" si="103"/>
        <v>0</v>
      </c>
      <c r="EX58" s="89">
        <f t="shared" si="103"/>
        <v>0</v>
      </c>
      <c r="EY58" s="89">
        <f t="shared" si="103"/>
        <v>0</v>
      </c>
      <c r="EZ58" s="89">
        <f t="shared" si="103"/>
        <v>0</v>
      </c>
      <c r="FA58" s="89">
        <f t="shared" si="103"/>
        <v>0</v>
      </c>
      <c r="FB58" s="89">
        <f t="shared" si="103"/>
        <v>0</v>
      </c>
      <c r="FC58" s="89">
        <f t="shared" si="103"/>
        <v>0</v>
      </c>
      <c r="FD58" s="89">
        <f t="shared" si="103"/>
        <v>0</v>
      </c>
      <c r="FE58" s="89">
        <f t="shared" si="103"/>
        <v>0</v>
      </c>
      <c r="FF58" s="89">
        <f t="shared" si="103"/>
        <v>0</v>
      </c>
      <c r="FG58" s="89">
        <f t="shared" si="103"/>
        <v>0</v>
      </c>
      <c r="FH58" s="89">
        <f t="shared" si="103"/>
        <v>0</v>
      </c>
      <c r="FI58" s="89">
        <f t="shared" ref="FI58:GJ58" si="104" xml:space="preserve"> FI$80</f>
        <v>0</v>
      </c>
      <c r="FJ58" s="89">
        <f t="shared" si="104"/>
        <v>0</v>
      </c>
      <c r="FK58" s="89">
        <f t="shared" si="104"/>
        <v>0</v>
      </c>
      <c r="FL58" s="89">
        <f t="shared" si="104"/>
        <v>0</v>
      </c>
      <c r="FM58" s="89">
        <f t="shared" si="104"/>
        <v>0</v>
      </c>
      <c r="FN58" s="89">
        <f t="shared" si="104"/>
        <v>0</v>
      </c>
      <c r="FO58" s="89">
        <f t="shared" si="104"/>
        <v>0</v>
      </c>
      <c r="FP58" s="89">
        <f t="shared" si="104"/>
        <v>0</v>
      </c>
      <c r="FQ58" s="89">
        <f t="shared" si="104"/>
        <v>0</v>
      </c>
      <c r="FR58" s="89">
        <f t="shared" si="104"/>
        <v>0</v>
      </c>
      <c r="FS58" s="89">
        <f t="shared" si="104"/>
        <v>0</v>
      </c>
      <c r="FT58" s="89">
        <f t="shared" si="104"/>
        <v>0</v>
      </c>
      <c r="FU58" s="89">
        <f t="shared" si="104"/>
        <v>0</v>
      </c>
      <c r="FV58" s="89">
        <f t="shared" si="104"/>
        <v>0</v>
      </c>
      <c r="FW58" s="89">
        <f t="shared" si="104"/>
        <v>0</v>
      </c>
      <c r="FX58" s="89">
        <f t="shared" si="104"/>
        <v>0</v>
      </c>
      <c r="FY58" s="89">
        <f t="shared" si="104"/>
        <v>0</v>
      </c>
      <c r="FZ58" s="89">
        <f t="shared" si="104"/>
        <v>0</v>
      </c>
      <c r="GA58" s="89">
        <f t="shared" si="104"/>
        <v>0</v>
      </c>
      <c r="GB58" s="89">
        <f t="shared" si="104"/>
        <v>0</v>
      </c>
      <c r="GC58" s="89">
        <f t="shared" si="104"/>
        <v>0</v>
      </c>
      <c r="GD58" s="89">
        <f t="shared" si="104"/>
        <v>0</v>
      </c>
      <c r="GE58" s="89">
        <f t="shared" si="104"/>
        <v>0</v>
      </c>
      <c r="GF58" s="89">
        <f t="shared" si="104"/>
        <v>0</v>
      </c>
      <c r="GG58" s="89">
        <f t="shared" si="104"/>
        <v>0</v>
      </c>
      <c r="GH58" s="89">
        <f t="shared" si="104"/>
        <v>0</v>
      </c>
      <c r="GI58" s="89">
        <f t="shared" si="104"/>
        <v>0</v>
      </c>
      <c r="GJ58" s="89">
        <f t="shared" si="104"/>
        <v>0</v>
      </c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</row>
    <row r="59" spans="1:437" s="90" customFormat="1" outlineLevel="1" x14ac:dyDescent="0.25">
      <c r="A59" s="86"/>
      <c r="B59" s="86"/>
      <c r="C59" s="87"/>
      <c r="D59" s="88"/>
      <c r="E59" s="89" t="str">
        <f t="shared" ref="E59:AJ59" si="105" xml:space="preserve"> E$101</f>
        <v>First post operating period flag</v>
      </c>
      <c r="F59" s="89">
        <f t="shared" si="105"/>
        <v>0</v>
      </c>
      <c r="G59" s="89">
        <f t="shared" si="105"/>
        <v>0</v>
      </c>
      <c r="H59" s="89">
        <f t="shared" si="105"/>
        <v>0</v>
      </c>
      <c r="I59" s="89">
        <f t="shared" si="105"/>
        <v>0</v>
      </c>
      <c r="J59" s="89">
        <f t="shared" si="105"/>
        <v>0</v>
      </c>
      <c r="K59" s="89">
        <f t="shared" si="105"/>
        <v>0</v>
      </c>
      <c r="L59" s="89">
        <f t="shared" si="105"/>
        <v>0</v>
      </c>
      <c r="M59" s="89">
        <f t="shared" si="105"/>
        <v>0</v>
      </c>
      <c r="N59" s="89">
        <f t="shared" si="105"/>
        <v>0</v>
      </c>
      <c r="O59" s="89">
        <f t="shared" si="105"/>
        <v>0</v>
      </c>
      <c r="P59" s="89">
        <f t="shared" si="105"/>
        <v>0</v>
      </c>
      <c r="Q59" s="89">
        <f t="shared" si="105"/>
        <v>0</v>
      </c>
      <c r="R59" s="89">
        <f t="shared" si="105"/>
        <v>0</v>
      </c>
      <c r="S59" s="89">
        <f t="shared" si="105"/>
        <v>0</v>
      </c>
      <c r="T59" s="89">
        <f t="shared" si="105"/>
        <v>0</v>
      </c>
      <c r="U59" s="89">
        <f t="shared" si="105"/>
        <v>0</v>
      </c>
      <c r="V59" s="89">
        <f t="shared" si="105"/>
        <v>0</v>
      </c>
      <c r="W59" s="89">
        <f t="shared" si="105"/>
        <v>0</v>
      </c>
      <c r="X59" s="89">
        <f t="shared" si="105"/>
        <v>0</v>
      </c>
      <c r="Y59" s="89">
        <f t="shared" si="105"/>
        <v>0</v>
      </c>
      <c r="Z59" s="89">
        <f t="shared" si="105"/>
        <v>0</v>
      </c>
      <c r="AA59" s="89">
        <f t="shared" si="105"/>
        <v>0</v>
      </c>
      <c r="AB59" s="89">
        <f t="shared" si="105"/>
        <v>0</v>
      </c>
      <c r="AC59" s="89">
        <f t="shared" si="105"/>
        <v>0</v>
      </c>
      <c r="AD59" s="89">
        <f t="shared" si="105"/>
        <v>0</v>
      </c>
      <c r="AE59" s="89">
        <f t="shared" si="105"/>
        <v>0</v>
      </c>
      <c r="AF59" s="89">
        <f t="shared" si="105"/>
        <v>0</v>
      </c>
      <c r="AG59" s="89">
        <f t="shared" si="105"/>
        <v>0</v>
      </c>
      <c r="AH59" s="89">
        <f t="shared" si="105"/>
        <v>0</v>
      </c>
      <c r="AI59" s="89">
        <f t="shared" si="105"/>
        <v>0</v>
      </c>
      <c r="AJ59" s="89">
        <f t="shared" si="105"/>
        <v>0</v>
      </c>
      <c r="AK59" s="89">
        <f t="shared" ref="AK59:BP59" si="106" xml:space="preserve"> AK$101</f>
        <v>0</v>
      </c>
      <c r="AL59" s="89">
        <f t="shared" si="106"/>
        <v>0</v>
      </c>
      <c r="AM59" s="89">
        <f t="shared" si="106"/>
        <v>0</v>
      </c>
      <c r="AN59" s="89">
        <f t="shared" si="106"/>
        <v>0</v>
      </c>
      <c r="AO59" s="89">
        <f t="shared" si="106"/>
        <v>0</v>
      </c>
      <c r="AP59" s="89">
        <f t="shared" si="106"/>
        <v>0</v>
      </c>
      <c r="AQ59" s="89">
        <f t="shared" si="106"/>
        <v>0</v>
      </c>
      <c r="AR59" s="89">
        <f t="shared" si="106"/>
        <v>0</v>
      </c>
      <c r="AS59" s="89">
        <f t="shared" si="106"/>
        <v>0</v>
      </c>
      <c r="AT59" s="89">
        <f t="shared" si="106"/>
        <v>0</v>
      </c>
      <c r="AU59" s="89">
        <f t="shared" si="106"/>
        <v>0</v>
      </c>
      <c r="AV59" s="89">
        <f t="shared" si="106"/>
        <v>0</v>
      </c>
      <c r="AW59" s="89">
        <f t="shared" si="106"/>
        <v>0</v>
      </c>
      <c r="AX59" s="89">
        <f t="shared" si="106"/>
        <v>0</v>
      </c>
      <c r="AY59" s="89">
        <f t="shared" si="106"/>
        <v>0</v>
      </c>
      <c r="AZ59" s="89">
        <f t="shared" si="106"/>
        <v>0</v>
      </c>
      <c r="BA59" s="89">
        <f t="shared" si="106"/>
        <v>0</v>
      </c>
      <c r="BB59" s="89">
        <f t="shared" si="106"/>
        <v>0</v>
      </c>
      <c r="BC59" s="89">
        <f t="shared" si="106"/>
        <v>0</v>
      </c>
      <c r="BD59" s="89">
        <f t="shared" si="106"/>
        <v>0</v>
      </c>
      <c r="BE59" s="89">
        <f t="shared" si="106"/>
        <v>0</v>
      </c>
      <c r="BF59" s="89">
        <f t="shared" si="106"/>
        <v>0</v>
      </c>
      <c r="BG59" s="89">
        <f t="shared" si="106"/>
        <v>0</v>
      </c>
      <c r="BH59" s="89">
        <f t="shared" si="106"/>
        <v>0</v>
      </c>
      <c r="BI59" s="89">
        <f t="shared" si="106"/>
        <v>0</v>
      </c>
      <c r="BJ59" s="89">
        <f t="shared" si="106"/>
        <v>0</v>
      </c>
      <c r="BK59" s="89">
        <f t="shared" si="106"/>
        <v>0</v>
      </c>
      <c r="BL59" s="89">
        <f t="shared" si="106"/>
        <v>0</v>
      </c>
      <c r="BM59" s="89">
        <f t="shared" si="106"/>
        <v>0</v>
      </c>
      <c r="BN59" s="89">
        <f t="shared" si="106"/>
        <v>0</v>
      </c>
      <c r="BO59" s="89">
        <f t="shared" si="106"/>
        <v>0</v>
      </c>
      <c r="BP59" s="89">
        <f t="shared" si="106"/>
        <v>0</v>
      </c>
      <c r="BQ59" s="89">
        <f t="shared" ref="BQ59:CV59" si="107" xml:space="preserve"> BQ$101</f>
        <v>0</v>
      </c>
      <c r="BR59" s="89">
        <f t="shared" si="107"/>
        <v>0</v>
      </c>
      <c r="BS59" s="89">
        <f t="shared" si="107"/>
        <v>0</v>
      </c>
      <c r="BT59" s="89">
        <f t="shared" si="107"/>
        <v>0</v>
      </c>
      <c r="BU59" s="89">
        <f t="shared" si="107"/>
        <v>0</v>
      </c>
      <c r="BV59" s="89">
        <f t="shared" si="107"/>
        <v>0</v>
      </c>
      <c r="BW59" s="89">
        <f t="shared" si="107"/>
        <v>0</v>
      </c>
      <c r="BX59" s="89">
        <f t="shared" si="107"/>
        <v>0</v>
      </c>
      <c r="BY59" s="89">
        <f t="shared" si="107"/>
        <v>0</v>
      </c>
      <c r="BZ59" s="89">
        <f t="shared" si="107"/>
        <v>0</v>
      </c>
      <c r="CA59" s="89">
        <f t="shared" si="107"/>
        <v>0</v>
      </c>
      <c r="CB59" s="89">
        <f t="shared" si="107"/>
        <v>0</v>
      </c>
      <c r="CC59" s="89">
        <f t="shared" si="107"/>
        <v>0</v>
      </c>
      <c r="CD59" s="89">
        <f t="shared" si="107"/>
        <v>0</v>
      </c>
      <c r="CE59" s="89">
        <f t="shared" si="107"/>
        <v>0</v>
      </c>
      <c r="CF59" s="89">
        <f t="shared" si="107"/>
        <v>0</v>
      </c>
      <c r="CG59" s="89">
        <f t="shared" si="107"/>
        <v>0</v>
      </c>
      <c r="CH59" s="89">
        <f t="shared" si="107"/>
        <v>0</v>
      </c>
      <c r="CI59" s="89">
        <f t="shared" si="107"/>
        <v>0</v>
      </c>
      <c r="CJ59" s="89">
        <f t="shared" si="107"/>
        <v>0</v>
      </c>
      <c r="CK59" s="89">
        <f t="shared" si="107"/>
        <v>0</v>
      </c>
      <c r="CL59" s="89">
        <f t="shared" si="107"/>
        <v>0</v>
      </c>
      <c r="CM59" s="89">
        <f t="shared" si="107"/>
        <v>0</v>
      </c>
      <c r="CN59" s="89">
        <f t="shared" si="107"/>
        <v>0</v>
      </c>
      <c r="CO59" s="89">
        <f t="shared" si="107"/>
        <v>0</v>
      </c>
      <c r="CP59" s="89">
        <f t="shared" si="107"/>
        <v>0</v>
      </c>
      <c r="CQ59" s="89">
        <f t="shared" si="107"/>
        <v>0</v>
      </c>
      <c r="CR59" s="89">
        <f t="shared" si="107"/>
        <v>0</v>
      </c>
      <c r="CS59" s="89">
        <f t="shared" si="107"/>
        <v>0</v>
      </c>
      <c r="CT59" s="89">
        <f t="shared" si="107"/>
        <v>0</v>
      </c>
      <c r="CU59" s="89">
        <f t="shared" si="107"/>
        <v>0</v>
      </c>
      <c r="CV59" s="89">
        <f t="shared" si="107"/>
        <v>0</v>
      </c>
      <c r="CW59" s="89">
        <f t="shared" ref="CW59:EB59" si="108" xml:space="preserve"> CW$101</f>
        <v>0</v>
      </c>
      <c r="CX59" s="89">
        <f t="shared" si="108"/>
        <v>0</v>
      </c>
      <c r="CY59" s="89">
        <f t="shared" si="108"/>
        <v>0</v>
      </c>
      <c r="CZ59" s="89">
        <f t="shared" si="108"/>
        <v>0</v>
      </c>
      <c r="DA59" s="89">
        <f t="shared" si="108"/>
        <v>0</v>
      </c>
      <c r="DB59" s="89">
        <f t="shared" si="108"/>
        <v>0</v>
      </c>
      <c r="DC59" s="89">
        <f t="shared" si="108"/>
        <v>0</v>
      </c>
      <c r="DD59" s="89">
        <f t="shared" si="108"/>
        <v>0</v>
      </c>
      <c r="DE59" s="89">
        <f t="shared" si="108"/>
        <v>0</v>
      </c>
      <c r="DF59" s="89">
        <f t="shared" si="108"/>
        <v>0</v>
      </c>
      <c r="DG59" s="89">
        <f t="shared" si="108"/>
        <v>0</v>
      </c>
      <c r="DH59" s="89">
        <f t="shared" si="108"/>
        <v>0</v>
      </c>
      <c r="DI59" s="89">
        <f t="shared" si="108"/>
        <v>0</v>
      </c>
      <c r="DJ59" s="89">
        <f t="shared" si="108"/>
        <v>0</v>
      </c>
      <c r="DK59" s="89">
        <f t="shared" si="108"/>
        <v>0</v>
      </c>
      <c r="DL59" s="89">
        <f t="shared" si="108"/>
        <v>0</v>
      </c>
      <c r="DM59" s="89">
        <f t="shared" si="108"/>
        <v>0</v>
      </c>
      <c r="DN59" s="89">
        <f t="shared" si="108"/>
        <v>0</v>
      </c>
      <c r="DO59" s="89">
        <f t="shared" si="108"/>
        <v>0</v>
      </c>
      <c r="DP59" s="89">
        <f t="shared" si="108"/>
        <v>0</v>
      </c>
      <c r="DQ59" s="89">
        <f t="shared" si="108"/>
        <v>0</v>
      </c>
      <c r="DR59" s="89">
        <f t="shared" si="108"/>
        <v>0</v>
      </c>
      <c r="DS59" s="89">
        <f t="shared" si="108"/>
        <v>0</v>
      </c>
      <c r="DT59" s="89">
        <f t="shared" si="108"/>
        <v>0</v>
      </c>
      <c r="DU59" s="89">
        <f t="shared" si="108"/>
        <v>0</v>
      </c>
      <c r="DV59" s="89">
        <f t="shared" si="108"/>
        <v>0</v>
      </c>
      <c r="DW59" s="89">
        <f t="shared" si="108"/>
        <v>0</v>
      </c>
      <c r="DX59" s="89">
        <f t="shared" si="108"/>
        <v>0</v>
      </c>
      <c r="DY59" s="89">
        <f t="shared" si="108"/>
        <v>0</v>
      </c>
      <c r="DZ59" s="89">
        <f t="shared" si="108"/>
        <v>0</v>
      </c>
      <c r="EA59" s="89">
        <f t="shared" si="108"/>
        <v>0</v>
      </c>
      <c r="EB59" s="89">
        <f t="shared" si="108"/>
        <v>0</v>
      </c>
      <c r="EC59" s="89">
        <f t="shared" ref="EC59:FH59" si="109" xml:space="preserve"> EC$101</f>
        <v>1</v>
      </c>
      <c r="ED59" s="89">
        <f t="shared" si="109"/>
        <v>0</v>
      </c>
      <c r="EE59" s="89">
        <f t="shared" si="109"/>
        <v>0</v>
      </c>
      <c r="EF59" s="89">
        <f t="shared" si="109"/>
        <v>0</v>
      </c>
      <c r="EG59" s="89">
        <f t="shared" si="109"/>
        <v>0</v>
      </c>
      <c r="EH59" s="89">
        <f t="shared" si="109"/>
        <v>0</v>
      </c>
      <c r="EI59" s="89">
        <f t="shared" si="109"/>
        <v>0</v>
      </c>
      <c r="EJ59" s="89">
        <f t="shared" si="109"/>
        <v>0</v>
      </c>
      <c r="EK59" s="89">
        <f t="shared" si="109"/>
        <v>0</v>
      </c>
      <c r="EL59" s="89">
        <f t="shared" si="109"/>
        <v>0</v>
      </c>
      <c r="EM59" s="89">
        <f t="shared" si="109"/>
        <v>0</v>
      </c>
      <c r="EN59" s="89">
        <f t="shared" si="109"/>
        <v>0</v>
      </c>
      <c r="EO59" s="89">
        <f t="shared" si="109"/>
        <v>0</v>
      </c>
      <c r="EP59" s="89">
        <f t="shared" si="109"/>
        <v>0</v>
      </c>
      <c r="EQ59" s="89">
        <f t="shared" si="109"/>
        <v>0</v>
      </c>
      <c r="ER59" s="89">
        <f t="shared" si="109"/>
        <v>0</v>
      </c>
      <c r="ES59" s="89">
        <f t="shared" si="109"/>
        <v>0</v>
      </c>
      <c r="ET59" s="89">
        <f t="shared" si="109"/>
        <v>0</v>
      </c>
      <c r="EU59" s="89">
        <f t="shared" si="109"/>
        <v>0</v>
      </c>
      <c r="EV59" s="89">
        <f t="shared" si="109"/>
        <v>0</v>
      </c>
      <c r="EW59" s="89">
        <f t="shared" si="109"/>
        <v>0</v>
      </c>
      <c r="EX59" s="89">
        <f t="shared" si="109"/>
        <v>0</v>
      </c>
      <c r="EY59" s="89">
        <f t="shared" si="109"/>
        <v>0</v>
      </c>
      <c r="EZ59" s="89">
        <f t="shared" si="109"/>
        <v>0</v>
      </c>
      <c r="FA59" s="89">
        <f t="shared" si="109"/>
        <v>0</v>
      </c>
      <c r="FB59" s="89">
        <f t="shared" si="109"/>
        <v>0</v>
      </c>
      <c r="FC59" s="89">
        <f t="shared" si="109"/>
        <v>0</v>
      </c>
      <c r="FD59" s="89">
        <f t="shared" si="109"/>
        <v>0</v>
      </c>
      <c r="FE59" s="89">
        <f t="shared" si="109"/>
        <v>0</v>
      </c>
      <c r="FF59" s="89">
        <f t="shared" si="109"/>
        <v>0</v>
      </c>
      <c r="FG59" s="89">
        <f t="shared" si="109"/>
        <v>0</v>
      </c>
      <c r="FH59" s="89">
        <f t="shared" si="109"/>
        <v>0</v>
      </c>
      <c r="FI59" s="89">
        <f t="shared" ref="FI59:GJ59" si="110" xml:space="preserve"> FI$101</f>
        <v>0</v>
      </c>
      <c r="FJ59" s="89">
        <f t="shared" si="110"/>
        <v>0</v>
      </c>
      <c r="FK59" s="89">
        <f t="shared" si="110"/>
        <v>0</v>
      </c>
      <c r="FL59" s="89">
        <f t="shared" si="110"/>
        <v>0</v>
      </c>
      <c r="FM59" s="89">
        <f t="shared" si="110"/>
        <v>0</v>
      </c>
      <c r="FN59" s="89">
        <f t="shared" si="110"/>
        <v>0</v>
      </c>
      <c r="FO59" s="89">
        <f t="shared" si="110"/>
        <v>0</v>
      </c>
      <c r="FP59" s="89">
        <f t="shared" si="110"/>
        <v>0</v>
      </c>
      <c r="FQ59" s="89">
        <f t="shared" si="110"/>
        <v>0</v>
      </c>
      <c r="FR59" s="89">
        <f t="shared" si="110"/>
        <v>0</v>
      </c>
      <c r="FS59" s="89">
        <f t="shared" si="110"/>
        <v>0</v>
      </c>
      <c r="FT59" s="89">
        <f t="shared" si="110"/>
        <v>0</v>
      </c>
      <c r="FU59" s="89">
        <f t="shared" si="110"/>
        <v>0</v>
      </c>
      <c r="FV59" s="89">
        <f t="shared" si="110"/>
        <v>0</v>
      </c>
      <c r="FW59" s="89">
        <f t="shared" si="110"/>
        <v>0</v>
      </c>
      <c r="FX59" s="89">
        <f t="shared" si="110"/>
        <v>0</v>
      </c>
      <c r="FY59" s="89">
        <f t="shared" si="110"/>
        <v>0</v>
      </c>
      <c r="FZ59" s="89">
        <f t="shared" si="110"/>
        <v>0</v>
      </c>
      <c r="GA59" s="89">
        <f t="shared" si="110"/>
        <v>0</v>
      </c>
      <c r="GB59" s="89">
        <f t="shared" si="110"/>
        <v>0</v>
      </c>
      <c r="GC59" s="89">
        <f t="shared" si="110"/>
        <v>0</v>
      </c>
      <c r="GD59" s="89">
        <f t="shared" si="110"/>
        <v>0</v>
      </c>
      <c r="GE59" s="89">
        <f t="shared" si="110"/>
        <v>0</v>
      </c>
      <c r="GF59" s="89">
        <f t="shared" si="110"/>
        <v>0</v>
      </c>
      <c r="GG59" s="89">
        <f t="shared" si="110"/>
        <v>0</v>
      </c>
      <c r="GH59" s="89">
        <f t="shared" si="110"/>
        <v>0</v>
      </c>
      <c r="GI59" s="89">
        <f t="shared" si="110"/>
        <v>0</v>
      </c>
      <c r="GJ59" s="89">
        <f t="shared" si="110"/>
        <v>0</v>
      </c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</row>
    <row r="60" spans="1:437" s="35" customFormat="1" outlineLevel="1" x14ac:dyDescent="0.25">
      <c r="A60" s="37"/>
      <c r="B60" s="37"/>
      <c r="C60" s="34"/>
      <c r="D60" s="36"/>
      <c r="E60" s="36" t="s">
        <v>28</v>
      </c>
      <c r="F60" s="36"/>
      <c r="G60" s="36" t="s">
        <v>14</v>
      </c>
      <c r="H60" s="36"/>
      <c r="J60" s="36">
        <f t="shared" ref="J60:AO60" si="111" xml:space="preserve"> I60 + MAX(J56:J59)</f>
        <v>1</v>
      </c>
      <c r="K60" s="36">
        <f t="shared" si="111"/>
        <v>1</v>
      </c>
      <c r="L60" s="36">
        <f t="shared" si="111"/>
        <v>2</v>
      </c>
      <c r="M60" s="36">
        <f t="shared" si="111"/>
        <v>3</v>
      </c>
      <c r="N60" s="36">
        <f t="shared" si="111"/>
        <v>3</v>
      </c>
      <c r="O60" s="36">
        <f t="shared" si="111"/>
        <v>3</v>
      </c>
      <c r="P60" s="36">
        <f t="shared" si="111"/>
        <v>3</v>
      </c>
      <c r="Q60" s="36">
        <f t="shared" si="111"/>
        <v>3</v>
      </c>
      <c r="R60" s="36">
        <f t="shared" si="111"/>
        <v>3</v>
      </c>
      <c r="S60" s="36">
        <f t="shared" si="111"/>
        <v>3</v>
      </c>
      <c r="T60" s="36">
        <f t="shared" si="111"/>
        <v>3</v>
      </c>
      <c r="U60" s="36">
        <f t="shared" si="111"/>
        <v>3</v>
      </c>
      <c r="V60" s="36">
        <f t="shared" si="111"/>
        <v>3</v>
      </c>
      <c r="W60" s="36">
        <f t="shared" si="111"/>
        <v>3</v>
      </c>
      <c r="X60" s="36">
        <f t="shared" si="111"/>
        <v>3</v>
      </c>
      <c r="Y60" s="36">
        <f t="shared" si="111"/>
        <v>3</v>
      </c>
      <c r="Z60" s="36">
        <f t="shared" si="111"/>
        <v>3</v>
      </c>
      <c r="AA60" s="36">
        <f t="shared" si="111"/>
        <v>3</v>
      </c>
      <c r="AB60" s="36">
        <f t="shared" si="111"/>
        <v>3</v>
      </c>
      <c r="AC60" s="36">
        <f t="shared" si="111"/>
        <v>3</v>
      </c>
      <c r="AD60" s="36">
        <f t="shared" si="111"/>
        <v>3</v>
      </c>
      <c r="AE60" s="36">
        <f t="shared" si="111"/>
        <v>3</v>
      </c>
      <c r="AF60" s="36">
        <f t="shared" si="111"/>
        <v>3</v>
      </c>
      <c r="AG60" s="36">
        <f t="shared" si="111"/>
        <v>3</v>
      </c>
      <c r="AH60" s="36">
        <f t="shared" si="111"/>
        <v>3</v>
      </c>
      <c r="AI60" s="36">
        <f t="shared" si="111"/>
        <v>3</v>
      </c>
      <c r="AJ60" s="36">
        <f t="shared" si="111"/>
        <v>3</v>
      </c>
      <c r="AK60" s="36">
        <f t="shared" si="111"/>
        <v>3</v>
      </c>
      <c r="AL60" s="36">
        <f t="shared" si="111"/>
        <v>3</v>
      </c>
      <c r="AM60" s="36">
        <f t="shared" si="111"/>
        <v>3</v>
      </c>
      <c r="AN60" s="36">
        <f t="shared" si="111"/>
        <v>3</v>
      </c>
      <c r="AO60" s="36">
        <f t="shared" si="111"/>
        <v>3</v>
      </c>
      <c r="AP60" s="36">
        <f t="shared" ref="AP60:BU60" si="112" xml:space="preserve"> AO60 + MAX(AP56:AP59)</f>
        <v>3</v>
      </c>
      <c r="AQ60" s="36">
        <f t="shared" si="112"/>
        <v>3</v>
      </c>
      <c r="AR60" s="36">
        <f t="shared" si="112"/>
        <v>3</v>
      </c>
      <c r="AS60" s="36">
        <f t="shared" si="112"/>
        <v>3</v>
      </c>
      <c r="AT60" s="36">
        <f t="shared" si="112"/>
        <v>3</v>
      </c>
      <c r="AU60" s="36">
        <f t="shared" si="112"/>
        <v>3</v>
      </c>
      <c r="AV60" s="36">
        <f t="shared" si="112"/>
        <v>3</v>
      </c>
      <c r="AW60" s="36">
        <f t="shared" si="112"/>
        <v>3</v>
      </c>
      <c r="AX60" s="36">
        <f t="shared" si="112"/>
        <v>3</v>
      </c>
      <c r="AY60" s="36">
        <f t="shared" si="112"/>
        <v>3</v>
      </c>
      <c r="AZ60" s="36">
        <f t="shared" si="112"/>
        <v>3</v>
      </c>
      <c r="BA60" s="36">
        <f t="shared" si="112"/>
        <v>3</v>
      </c>
      <c r="BB60" s="36">
        <f t="shared" si="112"/>
        <v>3</v>
      </c>
      <c r="BC60" s="36">
        <f t="shared" si="112"/>
        <v>3</v>
      </c>
      <c r="BD60" s="36">
        <f t="shared" si="112"/>
        <v>3</v>
      </c>
      <c r="BE60" s="36">
        <f t="shared" si="112"/>
        <v>3</v>
      </c>
      <c r="BF60" s="36">
        <f t="shared" si="112"/>
        <v>3</v>
      </c>
      <c r="BG60" s="36">
        <f t="shared" si="112"/>
        <v>3</v>
      </c>
      <c r="BH60" s="36">
        <f t="shared" si="112"/>
        <v>3</v>
      </c>
      <c r="BI60" s="36">
        <f t="shared" si="112"/>
        <v>3</v>
      </c>
      <c r="BJ60" s="36">
        <f t="shared" si="112"/>
        <v>3</v>
      </c>
      <c r="BK60" s="36">
        <f t="shared" si="112"/>
        <v>3</v>
      </c>
      <c r="BL60" s="36">
        <f t="shared" si="112"/>
        <v>3</v>
      </c>
      <c r="BM60" s="36">
        <f t="shared" si="112"/>
        <v>3</v>
      </c>
      <c r="BN60" s="36">
        <f t="shared" si="112"/>
        <v>3</v>
      </c>
      <c r="BO60" s="36">
        <f t="shared" si="112"/>
        <v>3</v>
      </c>
      <c r="BP60" s="36">
        <f t="shared" si="112"/>
        <v>3</v>
      </c>
      <c r="BQ60" s="36">
        <f t="shared" si="112"/>
        <v>3</v>
      </c>
      <c r="BR60" s="36">
        <f t="shared" si="112"/>
        <v>3</v>
      </c>
      <c r="BS60" s="36">
        <f t="shared" si="112"/>
        <v>3</v>
      </c>
      <c r="BT60" s="36">
        <f t="shared" si="112"/>
        <v>3</v>
      </c>
      <c r="BU60" s="36">
        <f t="shared" si="112"/>
        <v>3</v>
      </c>
      <c r="BV60" s="36">
        <f t="shared" ref="BV60:DA60" si="113" xml:space="preserve"> BU60 + MAX(BV56:BV59)</f>
        <v>3</v>
      </c>
      <c r="BW60" s="36">
        <f t="shared" si="113"/>
        <v>3</v>
      </c>
      <c r="BX60" s="36">
        <f t="shared" si="113"/>
        <v>3</v>
      </c>
      <c r="BY60" s="36">
        <f t="shared" si="113"/>
        <v>3</v>
      </c>
      <c r="BZ60" s="36">
        <f t="shared" si="113"/>
        <v>3</v>
      </c>
      <c r="CA60" s="36">
        <f t="shared" si="113"/>
        <v>3</v>
      </c>
      <c r="CB60" s="36">
        <f t="shared" si="113"/>
        <v>3</v>
      </c>
      <c r="CC60" s="36">
        <f t="shared" si="113"/>
        <v>3</v>
      </c>
      <c r="CD60" s="36">
        <f t="shared" si="113"/>
        <v>3</v>
      </c>
      <c r="CE60" s="36">
        <f t="shared" si="113"/>
        <v>3</v>
      </c>
      <c r="CF60" s="36">
        <f t="shared" si="113"/>
        <v>3</v>
      </c>
      <c r="CG60" s="36">
        <f t="shared" si="113"/>
        <v>3</v>
      </c>
      <c r="CH60" s="36">
        <f t="shared" si="113"/>
        <v>3</v>
      </c>
      <c r="CI60" s="36">
        <f t="shared" si="113"/>
        <v>3</v>
      </c>
      <c r="CJ60" s="36">
        <f t="shared" si="113"/>
        <v>3</v>
      </c>
      <c r="CK60" s="36">
        <f t="shared" si="113"/>
        <v>3</v>
      </c>
      <c r="CL60" s="36">
        <f t="shared" si="113"/>
        <v>3</v>
      </c>
      <c r="CM60" s="36">
        <f t="shared" si="113"/>
        <v>3</v>
      </c>
      <c r="CN60" s="36">
        <f t="shared" si="113"/>
        <v>3</v>
      </c>
      <c r="CO60" s="36">
        <f t="shared" si="113"/>
        <v>3</v>
      </c>
      <c r="CP60" s="36">
        <f t="shared" si="113"/>
        <v>3</v>
      </c>
      <c r="CQ60" s="36">
        <f t="shared" si="113"/>
        <v>3</v>
      </c>
      <c r="CR60" s="36">
        <f t="shared" si="113"/>
        <v>3</v>
      </c>
      <c r="CS60" s="36">
        <f t="shared" si="113"/>
        <v>3</v>
      </c>
      <c r="CT60" s="36">
        <f t="shared" si="113"/>
        <v>3</v>
      </c>
      <c r="CU60" s="36">
        <f t="shared" si="113"/>
        <v>3</v>
      </c>
      <c r="CV60" s="36">
        <f t="shared" si="113"/>
        <v>3</v>
      </c>
      <c r="CW60" s="36">
        <f t="shared" si="113"/>
        <v>3</v>
      </c>
      <c r="CX60" s="36">
        <f t="shared" si="113"/>
        <v>3</v>
      </c>
      <c r="CY60" s="36">
        <f t="shared" si="113"/>
        <v>3</v>
      </c>
      <c r="CZ60" s="36">
        <f t="shared" si="113"/>
        <v>3</v>
      </c>
      <c r="DA60" s="36">
        <f t="shared" si="113"/>
        <v>3</v>
      </c>
      <c r="DB60" s="36">
        <f t="shared" ref="DB60:EG60" si="114" xml:space="preserve"> DA60 + MAX(DB56:DB59)</f>
        <v>3</v>
      </c>
      <c r="DC60" s="36">
        <f t="shared" si="114"/>
        <v>3</v>
      </c>
      <c r="DD60" s="36">
        <f t="shared" si="114"/>
        <v>3</v>
      </c>
      <c r="DE60" s="36">
        <f t="shared" si="114"/>
        <v>3</v>
      </c>
      <c r="DF60" s="36">
        <f t="shared" si="114"/>
        <v>3</v>
      </c>
      <c r="DG60" s="36">
        <f t="shared" si="114"/>
        <v>3</v>
      </c>
      <c r="DH60" s="36">
        <f t="shared" si="114"/>
        <v>3</v>
      </c>
      <c r="DI60" s="36">
        <f t="shared" si="114"/>
        <v>3</v>
      </c>
      <c r="DJ60" s="36">
        <f t="shared" si="114"/>
        <v>3</v>
      </c>
      <c r="DK60" s="36">
        <f t="shared" si="114"/>
        <v>3</v>
      </c>
      <c r="DL60" s="36">
        <f t="shared" si="114"/>
        <v>3</v>
      </c>
      <c r="DM60" s="36">
        <f t="shared" si="114"/>
        <v>3</v>
      </c>
      <c r="DN60" s="36">
        <f t="shared" si="114"/>
        <v>3</v>
      </c>
      <c r="DO60" s="36">
        <f t="shared" si="114"/>
        <v>3</v>
      </c>
      <c r="DP60" s="36">
        <f t="shared" si="114"/>
        <v>3</v>
      </c>
      <c r="DQ60" s="36">
        <f t="shared" si="114"/>
        <v>3</v>
      </c>
      <c r="DR60" s="36">
        <f t="shared" si="114"/>
        <v>3</v>
      </c>
      <c r="DS60" s="36">
        <f t="shared" si="114"/>
        <v>3</v>
      </c>
      <c r="DT60" s="36">
        <f t="shared" si="114"/>
        <v>3</v>
      </c>
      <c r="DU60" s="36">
        <f t="shared" si="114"/>
        <v>3</v>
      </c>
      <c r="DV60" s="36">
        <f t="shared" si="114"/>
        <v>3</v>
      </c>
      <c r="DW60" s="36">
        <f t="shared" si="114"/>
        <v>3</v>
      </c>
      <c r="DX60" s="36">
        <f t="shared" si="114"/>
        <v>3</v>
      </c>
      <c r="DY60" s="36">
        <f t="shared" si="114"/>
        <v>3</v>
      </c>
      <c r="DZ60" s="36">
        <f t="shared" si="114"/>
        <v>3</v>
      </c>
      <c r="EA60" s="36">
        <f t="shared" si="114"/>
        <v>3</v>
      </c>
      <c r="EB60" s="36">
        <f t="shared" si="114"/>
        <v>3</v>
      </c>
      <c r="EC60" s="36">
        <f t="shared" si="114"/>
        <v>4</v>
      </c>
      <c r="ED60" s="36">
        <f t="shared" si="114"/>
        <v>4</v>
      </c>
      <c r="EE60" s="36">
        <f t="shared" si="114"/>
        <v>4</v>
      </c>
      <c r="EF60" s="36">
        <f t="shared" si="114"/>
        <v>4</v>
      </c>
      <c r="EG60" s="36">
        <f t="shared" si="114"/>
        <v>4</v>
      </c>
      <c r="EH60" s="36">
        <f t="shared" ref="EH60:FM60" si="115" xml:space="preserve"> EG60 + MAX(EH56:EH59)</f>
        <v>4</v>
      </c>
      <c r="EI60" s="36">
        <f t="shared" si="115"/>
        <v>4</v>
      </c>
      <c r="EJ60" s="36">
        <f t="shared" si="115"/>
        <v>4</v>
      </c>
      <c r="EK60" s="36">
        <f t="shared" si="115"/>
        <v>4</v>
      </c>
      <c r="EL60" s="36">
        <f t="shared" si="115"/>
        <v>4</v>
      </c>
      <c r="EM60" s="36">
        <f t="shared" si="115"/>
        <v>4</v>
      </c>
      <c r="EN60" s="36">
        <f t="shared" si="115"/>
        <v>4</v>
      </c>
      <c r="EO60" s="36">
        <f t="shared" si="115"/>
        <v>4</v>
      </c>
      <c r="EP60" s="36">
        <f t="shared" si="115"/>
        <v>4</v>
      </c>
      <c r="EQ60" s="36">
        <f t="shared" si="115"/>
        <v>4</v>
      </c>
      <c r="ER60" s="36">
        <f t="shared" si="115"/>
        <v>4</v>
      </c>
      <c r="ES60" s="36">
        <f t="shared" si="115"/>
        <v>4</v>
      </c>
      <c r="ET60" s="36">
        <f t="shared" si="115"/>
        <v>4</v>
      </c>
      <c r="EU60" s="36">
        <f t="shared" si="115"/>
        <v>4</v>
      </c>
      <c r="EV60" s="36">
        <f t="shared" si="115"/>
        <v>4</v>
      </c>
      <c r="EW60" s="36">
        <f t="shared" si="115"/>
        <v>4</v>
      </c>
      <c r="EX60" s="36">
        <f t="shared" si="115"/>
        <v>4</v>
      </c>
      <c r="EY60" s="36">
        <f t="shared" si="115"/>
        <v>4</v>
      </c>
      <c r="EZ60" s="36">
        <f t="shared" si="115"/>
        <v>4</v>
      </c>
      <c r="FA60" s="36">
        <f t="shared" si="115"/>
        <v>4</v>
      </c>
      <c r="FB60" s="36">
        <f t="shared" si="115"/>
        <v>4</v>
      </c>
      <c r="FC60" s="36">
        <f t="shared" si="115"/>
        <v>4</v>
      </c>
      <c r="FD60" s="36">
        <f t="shared" si="115"/>
        <v>4</v>
      </c>
      <c r="FE60" s="36">
        <f t="shared" si="115"/>
        <v>4</v>
      </c>
      <c r="FF60" s="36">
        <f t="shared" si="115"/>
        <v>4</v>
      </c>
      <c r="FG60" s="36">
        <f t="shared" si="115"/>
        <v>4</v>
      </c>
      <c r="FH60" s="36">
        <f t="shared" si="115"/>
        <v>4</v>
      </c>
      <c r="FI60" s="36">
        <f t="shared" si="115"/>
        <v>4</v>
      </c>
      <c r="FJ60" s="36">
        <f t="shared" si="115"/>
        <v>4</v>
      </c>
      <c r="FK60" s="36">
        <f t="shared" si="115"/>
        <v>4</v>
      </c>
      <c r="FL60" s="36">
        <f t="shared" si="115"/>
        <v>4</v>
      </c>
      <c r="FM60" s="36">
        <f t="shared" si="115"/>
        <v>4</v>
      </c>
      <c r="FN60" s="36">
        <f t="shared" ref="FN60:GJ60" si="116" xml:space="preserve"> FM60 + MAX(FN56:FN59)</f>
        <v>4</v>
      </c>
      <c r="FO60" s="36">
        <f t="shared" si="116"/>
        <v>4</v>
      </c>
      <c r="FP60" s="36">
        <f t="shared" si="116"/>
        <v>4</v>
      </c>
      <c r="FQ60" s="36">
        <f t="shared" si="116"/>
        <v>4</v>
      </c>
      <c r="FR60" s="36">
        <f t="shared" si="116"/>
        <v>4</v>
      </c>
      <c r="FS60" s="36">
        <f t="shared" si="116"/>
        <v>4</v>
      </c>
      <c r="FT60" s="36">
        <f t="shared" si="116"/>
        <v>4</v>
      </c>
      <c r="FU60" s="36">
        <f t="shared" si="116"/>
        <v>4</v>
      </c>
      <c r="FV60" s="36">
        <f t="shared" si="116"/>
        <v>4</v>
      </c>
      <c r="FW60" s="36">
        <f t="shared" si="116"/>
        <v>4</v>
      </c>
      <c r="FX60" s="36">
        <f t="shared" si="116"/>
        <v>4</v>
      </c>
      <c r="FY60" s="36">
        <f t="shared" si="116"/>
        <v>4</v>
      </c>
      <c r="FZ60" s="36">
        <f t="shared" si="116"/>
        <v>4</v>
      </c>
      <c r="GA60" s="36">
        <f t="shared" si="116"/>
        <v>4</v>
      </c>
      <c r="GB60" s="36">
        <f t="shared" si="116"/>
        <v>4</v>
      </c>
      <c r="GC60" s="36">
        <f t="shared" si="116"/>
        <v>4</v>
      </c>
      <c r="GD60" s="36">
        <f t="shared" si="116"/>
        <v>4</v>
      </c>
      <c r="GE60" s="36">
        <f t="shared" si="116"/>
        <v>4</v>
      </c>
      <c r="GF60" s="36">
        <f t="shared" si="116"/>
        <v>4</v>
      </c>
      <c r="GG60" s="36">
        <f t="shared" si="116"/>
        <v>4</v>
      </c>
      <c r="GH60" s="36">
        <f t="shared" si="116"/>
        <v>4</v>
      </c>
      <c r="GI60" s="36">
        <f t="shared" si="116"/>
        <v>4</v>
      </c>
      <c r="GJ60" s="36">
        <f t="shared" si="116"/>
        <v>4</v>
      </c>
      <c r="GK60" s="257"/>
      <c r="GL60" s="257"/>
      <c r="GM60" s="257"/>
      <c r="GN60" s="257"/>
      <c r="GO60" s="257"/>
      <c r="GP60" s="257"/>
      <c r="GQ60" s="257"/>
      <c r="GR60" s="257"/>
      <c r="GS60" s="257"/>
      <c r="GT60" s="257"/>
      <c r="GU60" s="257"/>
      <c r="GV60" s="257"/>
      <c r="GW60" s="257"/>
      <c r="GX60" s="257"/>
      <c r="GY60" s="257"/>
      <c r="GZ60" s="257"/>
      <c r="HA60" s="257"/>
      <c r="HB60" s="257"/>
      <c r="HC60" s="257"/>
      <c r="HD60" s="257"/>
      <c r="HE60" s="257"/>
      <c r="HF60" s="257"/>
      <c r="HG60" s="257"/>
      <c r="HH60" s="257"/>
      <c r="HI60" s="257"/>
      <c r="HJ60" s="257"/>
      <c r="HK60" s="257"/>
      <c r="HL60" s="257"/>
      <c r="HM60" s="257"/>
      <c r="HN60" s="257"/>
      <c r="HO60" s="257"/>
      <c r="HP60" s="257"/>
      <c r="HQ60" s="257"/>
      <c r="HR60" s="257"/>
      <c r="HS60" s="257"/>
      <c r="HT60" s="257"/>
      <c r="HU60" s="257"/>
      <c r="HV60" s="257"/>
      <c r="HW60" s="257"/>
      <c r="HX60" s="257"/>
      <c r="HY60" s="257"/>
      <c r="HZ60" s="257"/>
      <c r="IA60" s="257"/>
      <c r="IB60" s="257"/>
      <c r="IC60" s="257"/>
      <c r="ID60" s="257"/>
      <c r="IE60" s="257"/>
      <c r="IF60" s="257"/>
      <c r="IG60" s="257"/>
      <c r="IH60" s="257"/>
      <c r="II60" s="257"/>
      <c r="IJ60" s="257"/>
      <c r="IK60" s="257"/>
      <c r="IL60" s="257"/>
      <c r="IM60" s="257"/>
      <c r="IN60" s="257"/>
      <c r="IO60" s="257"/>
      <c r="IP60" s="257"/>
      <c r="IQ60" s="257"/>
      <c r="IR60" s="257"/>
      <c r="IS60" s="257"/>
      <c r="IT60" s="257"/>
      <c r="IU60" s="257"/>
      <c r="IV60" s="257"/>
      <c r="IW60" s="257"/>
      <c r="IX60" s="257"/>
      <c r="IY60" s="257"/>
      <c r="IZ60" s="257"/>
      <c r="JA60" s="257"/>
      <c r="JB60" s="257"/>
      <c r="JC60" s="257"/>
      <c r="JD60" s="257"/>
      <c r="JE60" s="257"/>
      <c r="JF60" s="257"/>
      <c r="JG60" s="257"/>
      <c r="JH60" s="257"/>
      <c r="JI60" s="257"/>
      <c r="JJ60" s="257"/>
      <c r="JK60" s="257"/>
      <c r="JL60" s="257"/>
      <c r="JM60" s="257"/>
      <c r="JN60" s="257"/>
      <c r="JO60" s="257"/>
      <c r="JP60" s="257"/>
      <c r="JQ60" s="257"/>
      <c r="JR60" s="257"/>
      <c r="JS60" s="257"/>
      <c r="JT60" s="257"/>
      <c r="JU60" s="257"/>
      <c r="JV60" s="257"/>
      <c r="JW60" s="257"/>
      <c r="JX60" s="257"/>
      <c r="JY60" s="257"/>
      <c r="JZ60" s="257"/>
      <c r="KA60" s="257"/>
      <c r="KB60" s="257"/>
      <c r="KC60" s="257"/>
      <c r="KD60" s="257"/>
      <c r="KE60" s="257"/>
      <c r="KF60" s="257"/>
      <c r="KG60" s="257"/>
      <c r="KH60" s="257"/>
      <c r="KI60" s="257"/>
      <c r="KJ60" s="257"/>
      <c r="KK60" s="257"/>
      <c r="KL60" s="257"/>
      <c r="KM60" s="257"/>
      <c r="KN60" s="257"/>
      <c r="KO60" s="257"/>
      <c r="KP60" s="257"/>
      <c r="KQ60" s="257"/>
      <c r="KR60" s="257"/>
      <c r="KS60" s="257"/>
      <c r="KT60" s="257"/>
      <c r="KU60" s="257"/>
      <c r="KV60" s="257"/>
      <c r="KW60" s="257"/>
      <c r="KX60" s="257"/>
      <c r="KY60" s="257"/>
      <c r="KZ60" s="257"/>
      <c r="LA60" s="257"/>
      <c r="LB60" s="257"/>
      <c r="LC60" s="257"/>
      <c r="LD60" s="257"/>
      <c r="LE60" s="257"/>
      <c r="LF60" s="257"/>
      <c r="LG60" s="257"/>
      <c r="LH60" s="257"/>
      <c r="LI60" s="257"/>
      <c r="LJ60" s="257"/>
      <c r="LK60" s="257"/>
      <c r="LL60" s="257"/>
      <c r="LM60" s="257"/>
      <c r="LN60" s="257"/>
      <c r="LO60" s="257"/>
      <c r="LP60" s="257"/>
      <c r="LQ60" s="257"/>
      <c r="LR60" s="257"/>
      <c r="LS60" s="257"/>
      <c r="LT60" s="257"/>
      <c r="LU60" s="257"/>
      <c r="LV60" s="257"/>
      <c r="LW60" s="257"/>
      <c r="LX60" s="257"/>
      <c r="LY60" s="257"/>
      <c r="LZ60" s="257"/>
      <c r="MA60" s="257"/>
      <c r="MB60" s="257"/>
      <c r="MC60" s="257"/>
      <c r="MD60" s="257"/>
      <c r="ME60" s="257"/>
      <c r="MF60" s="257"/>
      <c r="MG60" s="257"/>
      <c r="MH60" s="257"/>
      <c r="MI60" s="257"/>
      <c r="MJ60" s="257"/>
      <c r="MK60" s="257"/>
      <c r="ML60" s="257"/>
      <c r="MM60" s="257"/>
      <c r="MN60" s="257"/>
      <c r="MO60" s="257"/>
      <c r="MP60" s="257"/>
      <c r="MQ60" s="257"/>
      <c r="MR60" s="257"/>
      <c r="MS60" s="257"/>
      <c r="MT60" s="257"/>
      <c r="MU60" s="257"/>
      <c r="MV60" s="257"/>
      <c r="MW60" s="257"/>
      <c r="MX60" s="257"/>
      <c r="MY60" s="257"/>
      <c r="MZ60" s="257"/>
      <c r="NA60" s="257"/>
      <c r="NB60" s="257"/>
      <c r="NC60" s="257"/>
      <c r="ND60" s="257"/>
      <c r="NE60" s="257"/>
      <c r="NF60" s="257"/>
      <c r="NG60" s="257"/>
      <c r="NH60" s="257"/>
      <c r="NI60" s="257"/>
      <c r="NJ60" s="257"/>
      <c r="NK60" s="257"/>
      <c r="NL60" s="257"/>
      <c r="NM60" s="257"/>
      <c r="NN60" s="257"/>
      <c r="NO60" s="257"/>
      <c r="NP60" s="257"/>
      <c r="NQ60" s="257"/>
      <c r="NR60" s="257"/>
      <c r="NS60" s="257"/>
      <c r="NT60" s="257"/>
      <c r="NU60" s="257"/>
      <c r="NV60" s="257"/>
      <c r="NW60" s="257"/>
      <c r="NX60" s="257"/>
      <c r="NY60" s="257"/>
      <c r="NZ60" s="257"/>
      <c r="OA60" s="257"/>
      <c r="OB60" s="257"/>
      <c r="OC60" s="257"/>
      <c r="OD60" s="257"/>
      <c r="OE60" s="257"/>
      <c r="OF60" s="257"/>
      <c r="OG60" s="257"/>
      <c r="OH60" s="257"/>
      <c r="OI60" s="257"/>
      <c r="OJ60" s="257"/>
      <c r="OK60" s="257"/>
      <c r="OL60" s="257"/>
      <c r="OM60" s="257"/>
      <c r="ON60" s="257"/>
      <c r="OO60" s="257"/>
      <c r="OP60" s="257"/>
      <c r="OQ60" s="257"/>
      <c r="OR60" s="257"/>
      <c r="OS60" s="257"/>
      <c r="OT60" s="257"/>
      <c r="OU60" s="257"/>
      <c r="OV60" s="257"/>
      <c r="OW60" s="257"/>
      <c r="OX60" s="257"/>
      <c r="OY60" s="257"/>
      <c r="OZ60" s="257"/>
      <c r="PA60" s="257"/>
      <c r="PB60" s="257"/>
      <c r="PC60" s="257"/>
      <c r="PD60" s="257"/>
      <c r="PE60" s="257"/>
      <c r="PF60" s="257"/>
      <c r="PG60" s="257"/>
      <c r="PH60" s="257"/>
      <c r="PI60" s="257"/>
      <c r="PJ60" s="257"/>
      <c r="PK60" s="257"/>
      <c r="PL60" s="257"/>
      <c r="PM60" s="257"/>
      <c r="PN60" s="257"/>
      <c r="PO60" s="257"/>
      <c r="PP60" s="257"/>
      <c r="PQ60" s="257"/>
      <c r="PR60" s="257"/>
      <c r="PS60" s="257"/>
      <c r="PT60" s="257"/>
      <c r="PU60" s="257"/>
    </row>
    <row r="61" spans="1:437" s="52" customFormat="1" outlineLevel="1" x14ac:dyDescent="0.25">
      <c r="A61" s="15"/>
      <c r="B61" s="15"/>
      <c r="C61" s="21"/>
      <c r="D61" s="60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</row>
    <row r="62" spans="1:437" outlineLevel="1" x14ac:dyDescent="0.25">
      <c r="E62" s="248" t="str">
        <f xml:space="preserve"> InpC!E$117</f>
        <v>Pre-forecast period</v>
      </c>
      <c r="F62" s="248" t="str">
        <f xml:space="preserve"> InpC!F$117</f>
        <v>Pre-fcst</v>
      </c>
      <c r="G62" s="248" t="str">
        <f xml:space="preserve"> InpC!G$117</f>
        <v>label</v>
      </c>
    </row>
    <row r="63" spans="1:437" s="52" customFormat="1" outlineLevel="1" x14ac:dyDescent="0.25">
      <c r="A63" s="15"/>
      <c r="B63" s="15"/>
      <c r="C63" s="21"/>
      <c r="D63" s="60"/>
      <c r="E63" s="101" t="str">
        <f xml:space="preserve"> InpC!E$118</f>
        <v>Financial Close</v>
      </c>
      <c r="F63" s="101" t="str">
        <f xml:space="preserve"> InpC!F$118</f>
        <v>Fin Close</v>
      </c>
      <c r="G63" s="101" t="str">
        <f xml:space="preserve"> InpC!G$118</f>
        <v>label</v>
      </c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</row>
    <row r="64" spans="1:437" s="52" customFormat="1" outlineLevel="1" x14ac:dyDescent="0.25">
      <c r="A64" s="15"/>
      <c r="B64" s="15"/>
      <c r="C64" s="21"/>
      <c r="D64" s="60"/>
      <c r="E64" s="101" t="str">
        <f xml:space="preserve"> InpC!E$119</f>
        <v>Operations</v>
      </c>
      <c r="F64" s="101" t="str">
        <f xml:space="preserve"> InpC!F$119</f>
        <v>Operations</v>
      </c>
      <c r="G64" s="101" t="str">
        <f xml:space="preserve"> InpC!G$119</f>
        <v>label</v>
      </c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</row>
    <row r="65" spans="1:437" s="52" customFormat="1" outlineLevel="1" x14ac:dyDescent="0.25">
      <c r="A65" s="15"/>
      <c r="B65" s="15"/>
      <c r="C65" s="21"/>
      <c r="D65" s="60"/>
      <c r="E65" s="101" t="str">
        <f xml:space="preserve"> InpC!E$120</f>
        <v>Post ops</v>
      </c>
      <c r="F65" s="101" t="str">
        <f xml:space="preserve"> InpC!F$120</f>
        <v>Post ops</v>
      </c>
      <c r="G65" s="101" t="str">
        <f xml:space="preserve"> InpC!G$120</f>
        <v>label</v>
      </c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</row>
    <row r="66" spans="1:437" s="95" customFormat="1" outlineLevel="1" x14ac:dyDescent="0.25">
      <c r="A66" s="91"/>
      <c r="B66" s="91"/>
      <c r="C66" s="92"/>
      <c r="D66" s="94"/>
      <c r="E66" s="93" t="str">
        <f t="shared" ref="E66:AJ66" si="117" xml:space="preserve"> E$60</f>
        <v>Timeline label counter</v>
      </c>
      <c r="F66" s="93">
        <f t="shared" si="117"/>
        <v>0</v>
      </c>
      <c r="G66" s="93" t="str">
        <f t="shared" si="117"/>
        <v>counter</v>
      </c>
      <c r="H66" s="93">
        <f t="shared" si="117"/>
        <v>0</v>
      </c>
      <c r="I66" s="93">
        <f t="shared" si="117"/>
        <v>0</v>
      </c>
      <c r="J66" s="93">
        <f t="shared" si="117"/>
        <v>1</v>
      </c>
      <c r="K66" s="93">
        <f t="shared" si="117"/>
        <v>1</v>
      </c>
      <c r="L66" s="93">
        <f t="shared" si="117"/>
        <v>2</v>
      </c>
      <c r="M66" s="93">
        <f t="shared" si="117"/>
        <v>3</v>
      </c>
      <c r="N66" s="93">
        <f t="shared" si="117"/>
        <v>3</v>
      </c>
      <c r="O66" s="93">
        <f t="shared" si="117"/>
        <v>3</v>
      </c>
      <c r="P66" s="93">
        <f t="shared" si="117"/>
        <v>3</v>
      </c>
      <c r="Q66" s="93">
        <f t="shared" si="117"/>
        <v>3</v>
      </c>
      <c r="R66" s="93">
        <f t="shared" si="117"/>
        <v>3</v>
      </c>
      <c r="S66" s="93">
        <f t="shared" si="117"/>
        <v>3</v>
      </c>
      <c r="T66" s="93">
        <f t="shared" si="117"/>
        <v>3</v>
      </c>
      <c r="U66" s="93">
        <f t="shared" si="117"/>
        <v>3</v>
      </c>
      <c r="V66" s="93">
        <f t="shared" si="117"/>
        <v>3</v>
      </c>
      <c r="W66" s="93">
        <f t="shared" si="117"/>
        <v>3</v>
      </c>
      <c r="X66" s="93">
        <f t="shared" si="117"/>
        <v>3</v>
      </c>
      <c r="Y66" s="93">
        <f t="shared" si="117"/>
        <v>3</v>
      </c>
      <c r="Z66" s="93">
        <f t="shared" si="117"/>
        <v>3</v>
      </c>
      <c r="AA66" s="93">
        <f t="shared" si="117"/>
        <v>3</v>
      </c>
      <c r="AB66" s="93">
        <f t="shared" si="117"/>
        <v>3</v>
      </c>
      <c r="AC66" s="93">
        <f t="shared" si="117"/>
        <v>3</v>
      </c>
      <c r="AD66" s="93">
        <f t="shared" si="117"/>
        <v>3</v>
      </c>
      <c r="AE66" s="93">
        <f t="shared" si="117"/>
        <v>3</v>
      </c>
      <c r="AF66" s="93">
        <f t="shared" si="117"/>
        <v>3</v>
      </c>
      <c r="AG66" s="93">
        <f t="shared" si="117"/>
        <v>3</v>
      </c>
      <c r="AH66" s="93">
        <f t="shared" si="117"/>
        <v>3</v>
      </c>
      <c r="AI66" s="93">
        <f t="shared" si="117"/>
        <v>3</v>
      </c>
      <c r="AJ66" s="93">
        <f t="shared" si="117"/>
        <v>3</v>
      </c>
      <c r="AK66" s="93">
        <f t="shared" ref="AK66:BP66" si="118" xml:space="preserve"> AK$60</f>
        <v>3</v>
      </c>
      <c r="AL66" s="93">
        <f t="shared" si="118"/>
        <v>3</v>
      </c>
      <c r="AM66" s="93">
        <f t="shared" si="118"/>
        <v>3</v>
      </c>
      <c r="AN66" s="93">
        <f t="shared" si="118"/>
        <v>3</v>
      </c>
      <c r="AO66" s="93">
        <f t="shared" si="118"/>
        <v>3</v>
      </c>
      <c r="AP66" s="93">
        <f t="shared" si="118"/>
        <v>3</v>
      </c>
      <c r="AQ66" s="93">
        <f t="shared" si="118"/>
        <v>3</v>
      </c>
      <c r="AR66" s="93">
        <f t="shared" si="118"/>
        <v>3</v>
      </c>
      <c r="AS66" s="93">
        <f t="shared" si="118"/>
        <v>3</v>
      </c>
      <c r="AT66" s="93">
        <f t="shared" si="118"/>
        <v>3</v>
      </c>
      <c r="AU66" s="93">
        <f t="shared" si="118"/>
        <v>3</v>
      </c>
      <c r="AV66" s="93">
        <f t="shared" si="118"/>
        <v>3</v>
      </c>
      <c r="AW66" s="93">
        <f t="shared" si="118"/>
        <v>3</v>
      </c>
      <c r="AX66" s="93">
        <f t="shared" si="118"/>
        <v>3</v>
      </c>
      <c r="AY66" s="93">
        <f t="shared" si="118"/>
        <v>3</v>
      </c>
      <c r="AZ66" s="93">
        <f t="shared" si="118"/>
        <v>3</v>
      </c>
      <c r="BA66" s="93">
        <f t="shared" si="118"/>
        <v>3</v>
      </c>
      <c r="BB66" s="93">
        <f t="shared" si="118"/>
        <v>3</v>
      </c>
      <c r="BC66" s="93">
        <f t="shared" si="118"/>
        <v>3</v>
      </c>
      <c r="BD66" s="93">
        <f t="shared" si="118"/>
        <v>3</v>
      </c>
      <c r="BE66" s="93">
        <f t="shared" si="118"/>
        <v>3</v>
      </c>
      <c r="BF66" s="93">
        <f t="shared" si="118"/>
        <v>3</v>
      </c>
      <c r="BG66" s="93">
        <f t="shared" si="118"/>
        <v>3</v>
      </c>
      <c r="BH66" s="93">
        <f t="shared" si="118"/>
        <v>3</v>
      </c>
      <c r="BI66" s="93">
        <f t="shared" si="118"/>
        <v>3</v>
      </c>
      <c r="BJ66" s="93">
        <f t="shared" si="118"/>
        <v>3</v>
      </c>
      <c r="BK66" s="93">
        <f t="shared" si="118"/>
        <v>3</v>
      </c>
      <c r="BL66" s="93">
        <f t="shared" si="118"/>
        <v>3</v>
      </c>
      <c r="BM66" s="93">
        <f t="shared" si="118"/>
        <v>3</v>
      </c>
      <c r="BN66" s="93">
        <f t="shared" si="118"/>
        <v>3</v>
      </c>
      <c r="BO66" s="93">
        <f t="shared" si="118"/>
        <v>3</v>
      </c>
      <c r="BP66" s="93">
        <f t="shared" si="118"/>
        <v>3</v>
      </c>
      <c r="BQ66" s="93">
        <f t="shared" ref="BQ66:CV66" si="119" xml:space="preserve"> BQ$60</f>
        <v>3</v>
      </c>
      <c r="BR66" s="93">
        <f t="shared" si="119"/>
        <v>3</v>
      </c>
      <c r="BS66" s="93">
        <f t="shared" si="119"/>
        <v>3</v>
      </c>
      <c r="BT66" s="93">
        <f t="shared" si="119"/>
        <v>3</v>
      </c>
      <c r="BU66" s="93">
        <f t="shared" si="119"/>
        <v>3</v>
      </c>
      <c r="BV66" s="93">
        <f t="shared" si="119"/>
        <v>3</v>
      </c>
      <c r="BW66" s="93">
        <f t="shared" si="119"/>
        <v>3</v>
      </c>
      <c r="BX66" s="93">
        <f t="shared" si="119"/>
        <v>3</v>
      </c>
      <c r="BY66" s="93">
        <f t="shared" si="119"/>
        <v>3</v>
      </c>
      <c r="BZ66" s="93">
        <f t="shared" si="119"/>
        <v>3</v>
      </c>
      <c r="CA66" s="93">
        <f t="shared" si="119"/>
        <v>3</v>
      </c>
      <c r="CB66" s="93">
        <f t="shared" si="119"/>
        <v>3</v>
      </c>
      <c r="CC66" s="93">
        <f t="shared" si="119"/>
        <v>3</v>
      </c>
      <c r="CD66" s="93">
        <f t="shared" si="119"/>
        <v>3</v>
      </c>
      <c r="CE66" s="93">
        <f t="shared" si="119"/>
        <v>3</v>
      </c>
      <c r="CF66" s="93">
        <f t="shared" si="119"/>
        <v>3</v>
      </c>
      <c r="CG66" s="93">
        <f t="shared" si="119"/>
        <v>3</v>
      </c>
      <c r="CH66" s="93">
        <f t="shared" si="119"/>
        <v>3</v>
      </c>
      <c r="CI66" s="93">
        <f t="shared" si="119"/>
        <v>3</v>
      </c>
      <c r="CJ66" s="93">
        <f t="shared" si="119"/>
        <v>3</v>
      </c>
      <c r="CK66" s="93">
        <f t="shared" si="119"/>
        <v>3</v>
      </c>
      <c r="CL66" s="93">
        <f t="shared" si="119"/>
        <v>3</v>
      </c>
      <c r="CM66" s="93">
        <f t="shared" si="119"/>
        <v>3</v>
      </c>
      <c r="CN66" s="93">
        <f t="shared" si="119"/>
        <v>3</v>
      </c>
      <c r="CO66" s="93">
        <f t="shared" si="119"/>
        <v>3</v>
      </c>
      <c r="CP66" s="93">
        <f t="shared" si="119"/>
        <v>3</v>
      </c>
      <c r="CQ66" s="93">
        <f t="shared" si="119"/>
        <v>3</v>
      </c>
      <c r="CR66" s="93">
        <f t="shared" si="119"/>
        <v>3</v>
      </c>
      <c r="CS66" s="93">
        <f t="shared" si="119"/>
        <v>3</v>
      </c>
      <c r="CT66" s="93">
        <f t="shared" si="119"/>
        <v>3</v>
      </c>
      <c r="CU66" s="93">
        <f t="shared" si="119"/>
        <v>3</v>
      </c>
      <c r="CV66" s="93">
        <f t="shared" si="119"/>
        <v>3</v>
      </c>
      <c r="CW66" s="93">
        <f t="shared" ref="CW66:EB66" si="120" xml:space="preserve"> CW$60</f>
        <v>3</v>
      </c>
      <c r="CX66" s="93">
        <f t="shared" si="120"/>
        <v>3</v>
      </c>
      <c r="CY66" s="93">
        <f t="shared" si="120"/>
        <v>3</v>
      </c>
      <c r="CZ66" s="93">
        <f t="shared" si="120"/>
        <v>3</v>
      </c>
      <c r="DA66" s="93">
        <f t="shared" si="120"/>
        <v>3</v>
      </c>
      <c r="DB66" s="93">
        <f t="shared" si="120"/>
        <v>3</v>
      </c>
      <c r="DC66" s="93">
        <f t="shared" si="120"/>
        <v>3</v>
      </c>
      <c r="DD66" s="93">
        <f t="shared" si="120"/>
        <v>3</v>
      </c>
      <c r="DE66" s="93">
        <f t="shared" si="120"/>
        <v>3</v>
      </c>
      <c r="DF66" s="93">
        <f t="shared" si="120"/>
        <v>3</v>
      </c>
      <c r="DG66" s="93">
        <f t="shared" si="120"/>
        <v>3</v>
      </c>
      <c r="DH66" s="93">
        <f t="shared" si="120"/>
        <v>3</v>
      </c>
      <c r="DI66" s="93">
        <f t="shared" si="120"/>
        <v>3</v>
      </c>
      <c r="DJ66" s="93">
        <f t="shared" si="120"/>
        <v>3</v>
      </c>
      <c r="DK66" s="93">
        <f t="shared" si="120"/>
        <v>3</v>
      </c>
      <c r="DL66" s="93">
        <f t="shared" si="120"/>
        <v>3</v>
      </c>
      <c r="DM66" s="93">
        <f t="shared" si="120"/>
        <v>3</v>
      </c>
      <c r="DN66" s="93">
        <f t="shared" si="120"/>
        <v>3</v>
      </c>
      <c r="DO66" s="93">
        <f t="shared" si="120"/>
        <v>3</v>
      </c>
      <c r="DP66" s="93">
        <f t="shared" si="120"/>
        <v>3</v>
      </c>
      <c r="DQ66" s="93">
        <f t="shared" si="120"/>
        <v>3</v>
      </c>
      <c r="DR66" s="93">
        <f t="shared" si="120"/>
        <v>3</v>
      </c>
      <c r="DS66" s="93">
        <f t="shared" si="120"/>
        <v>3</v>
      </c>
      <c r="DT66" s="93">
        <f t="shared" si="120"/>
        <v>3</v>
      </c>
      <c r="DU66" s="93">
        <f t="shared" si="120"/>
        <v>3</v>
      </c>
      <c r="DV66" s="93">
        <f t="shared" si="120"/>
        <v>3</v>
      </c>
      <c r="DW66" s="93">
        <f t="shared" si="120"/>
        <v>3</v>
      </c>
      <c r="DX66" s="93">
        <f t="shared" si="120"/>
        <v>3</v>
      </c>
      <c r="DY66" s="93">
        <f t="shared" si="120"/>
        <v>3</v>
      </c>
      <c r="DZ66" s="93">
        <f t="shared" si="120"/>
        <v>3</v>
      </c>
      <c r="EA66" s="93">
        <f t="shared" si="120"/>
        <v>3</v>
      </c>
      <c r="EB66" s="93">
        <f t="shared" si="120"/>
        <v>3</v>
      </c>
      <c r="EC66" s="93">
        <f t="shared" ref="EC66:FH66" si="121" xml:space="preserve"> EC$60</f>
        <v>4</v>
      </c>
      <c r="ED66" s="93">
        <f t="shared" si="121"/>
        <v>4</v>
      </c>
      <c r="EE66" s="93">
        <f t="shared" si="121"/>
        <v>4</v>
      </c>
      <c r="EF66" s="93">
        <f t="shared" si="121"/>
        <v>4</v>
      </c>
      <c r="EG66" s="93">
        <f t="shared" si="121"/>
        <v>4</v>
      </c>
      <c r="EH66" s="93">
        <f t="shared" si="121"/>
        <v>4</v>
      </c>
      <c r="EI66" s="93">
        <f t="shared" si="121"/>
        <v>4</v>
      </c>
      <c r="EJ66" s="93">
        <f t="shared" si="121"/>
        <v>4</v>
      </c>
      <c r="EK66" s="93">
        <f t="shared" si="121"/>
        <v>4</v>
      </c>
      <c r="EL66" s="93">
        <f t="shared" si="121"/>
        <v>4</v>
      </c>
      <c r="EM66" s="93">
        <f t="shared" si="121"/>
        <v>4</v>
      </c>
      <c r="EN66" s="93">
        <f t="shared" si="121"/>
        <v>4</v>
      </c>
      <c r="EO66" s="93">
        <f t="shared" si="121"/>
        <v>4</v>
      </c>
      <c r="EP66" s="93">
        <f t="shared" si="121"/>
        <v>4</v>
      </c>
      <c r="EQ66" s="93">
        <f t="shared" si="121"/>
        <v>4</v>
      </c>
      <c r="ER66" s="93">
        <f t="shared" si="121"/>
        <v>4</v>
      </c>
      <c r="ES66" s="93">
        <f t="shared" si="121"/>
        <v>4</v>
      </c>
      <c r="ET66" s="93">
        <f t="shared" si="121"/>
        <v>4</v>
      </c>
      <c r="EU66" s="93">
        <f t="shared" si="121"/>
        <v>4</v>
      </c>
      <c r="EV66" s="93">
        <f t="shared" si="121"/>
        <v>4</v>
      </c>
      <c r="EW66" s="93">
        <f t="shared" si="121"/>
        <v>4</v>
      </c>
      <c r="EX66" s="93">
        <f t="shared" si="121"/>
        <v>4</v>
      </c>
      <c r="EY66" s="93">
        <f t="shared" si="121"/>
        <v>4</v>
      </c>
      <c r="EZ66" s="93">
        <f t="shared" si="121"/>
        <v>4</v>
      </c>
      <c r="FA66" s="93">
        <f t="shared" si="121"/>
        <v>4</v>
      </c>
      <c r="FB66" s="93">
        <f t="shared" si="121"/>
        <v>4</v>
      </c>
      <c r="FC66" s="93">
        <f t="shared" si="121"/>
        <v>4</v>
      </c>
      <c r="FD66" s="93">
        <f t="shared" si="121"/>
        <v>4</v>
      </c>
      <c r="FE66" s="93">
        <f t="shared" si="121"/>
        <v>4</v>
      </c>
      <c r="FF66" s="93">
        <f t="shared" si="121"/>
        <v>4</v>
      </c>
      <c r="FG66" s="93">
        <f t="shared" si="121"/>
        <v>4</v>
      </c>
      <c r="FH66" s="93">
        <f t="shared" si="121"/>
        <v>4</v>
      </c>
      <c r="FI66" s="93">
        <f t="shared" ref="FI66:GJ66" si="122" xml:space="preserve"> FI$60</f>
        <v>4</v>
      </c>
      <c r="FJ66" s="93">
        <f t="shared" si="122"/>
        <v>4</v>
      </c>
      <c r="FK66" s="93">
        <f t="shared" si="122"/>
        <v>4</v>
      </c>
      <c r="FL66" s="93">
        <f t="shared" si="122"/>
        <v>4</v>
      </c>
      <c r="FM66" s="93">
        <f t="shared" si="122"/>
        <v>4</v>
      </c>
      <c r="FN66" s="93">
        <f t="shared" si="122"/>
        <v>4</v>
      </c>
      <c r="FO66" s="93">
        <f t="shared" si="122"/>
        <v>4</v>
      </c>
      <c r="FP66" s="93">
        <f t="shared" si="122"/>
        <v>4</v>
      </c>
      <c r="FQ66" s="93">
        <f t="shared" si="122"/>
        <v>4</v>
      </c>
      <c r="FR66" s="93">
        <f t="shared" si="122"/>
        <v>4</v>
      </c>
      <c r="FS66" s="93">
        <f t="shared" si="122"/>
        <v>4</v>
      </c>
      <c r="FT66" s="93">
        <f t="shared" si="122"/>
        <v>4</v>
      </c>
      <c r="FU66" s="93">
        <f t="shared" si="122"/>
        <v>4</v>
      </c>
      <c r="FV66" s="93">
        <f t="shared" si="122"/>
        <v>4</v>
      </c>
      <c r="FW66" s="93">
        <f t="shared" si="122"/>
        <v>4</v>
      </c>
      <c r="FX66" s="93">
        <f t="shared" si="122"/>
        <v>4</v>
      </c>
      <c r="FY66" s="93">
        <f t="shared" si="122"/>
        <v>4</v>
      </c>
      <c r="FZ66" s="93">
        <f t="shared" si="122"/>
        <v>4</v>
      </c>
      <c r="GA66" s="93">
        <f t="shared" si="122"/>
        <v>4</v>
      </c>
      <c r="GB66" s="93">
        <f t="shared" si="122"/>
        <v>4</v>
      </c>
      <c r="GC66" s="93">
        <f t="shared" si="122"/>
        <v>4</v>
      </c>
      <c r="GD66" s="93">
        <f t="shared" si="122"/>
        <v>4</v>
      </c>
      <c r="GE66" s="93">
        <f t="shared" si="122"/>
        <v>4</v>
      </c>
      <c r="GF66" s="93">
        <f t="shared" si="122"/>
        <v>4</v>
      </c>
      <c r="GG66" s="93">
        <f t="shared" si="122"/>
        <v>4</v>
      </c>
      <c r="GH66" s="93">
        <f t="shared" si="122"/>
        <v>4</v>
      </c>
      <c r="GI66" s="93">
        <f t="shared" si="122"/>
        <v>4</v>
      </c>
      <c r="GJ66" s="93">
        <f t="shared" si="122"/>
        <v>4</v>
      </c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</row>
    <row r="67" spans="1:437" s="98" customFormat="1" outlineLevel="1" x14ac:dyDescent="0.25">
      <c r="A67" s="96"/>
      <c r="B67" s="96"/>
      <c r="C67" s="97"/>
      <c r="D67" s="80"/>
      <c r="E67" s="99" t="s">
        <v>27</v>
      </c>
      <c r="F67" s="99"/>
      <c r="G67" s="99" t="s">
        <v>26</v>
      </c>
      <c r="H67" s="122"/>
      <c r="I67" s="122"/>
      <c r="J67" s="122" t="str">
        <f t="shared" ref="J67:AO67" si="123">INDEX($F62:$F65, J66)</f>
        <v>Pre-fcst</v>
      </c>
      <c r="K67" s="122" t="str">
        <f t="shared" si="123"/>
        <v>Pre-fcst</v>
      </c>
      <c r="L67" s="122" t="str">
        <f t="shared" si="123"/>
        <v>Fin Close</v>
      </c>
      <c r="M67" s="122" t="str">
        <f t="shared" si="123"/>
        <v>Operations</v>
      </c>
      <c r="N67" s="122" t="str">
        <f t="shared" si="123"/>
        <v>Operations</v>
      </c>
      <c r="O67" s="122" t="str">
        <f t="shared" si="123"/>
        <v>Operations</v>
      </c>
      <c r="P67" s="122" t="str">
        <f t="shared" si="123"/>
        <v>Operations</v>
      </c>
      <c r="Q67" s="122" t="str">
        <f t="shared" si="123"/>
        <v>Operations</v>
      </c>
      <c r="R67" s="122" t="str">
        <f t="shared" si="123"/>
        <v>Operations</v>
      </c>
      <c r="S67" s="122" t="str">
        <f t="shared" si="123"/>
        <v>Operations</v>
      </c>
      <c r="T67" s="122" t="str">
        <f t="shared" si="123"/>
        <v>Operations</v>
      </c>
      <c r="U67" s="122" t="str">
        <f t="shared" si="123"/>
        <v>Operations</v>
      </c>
      <c r="V67" s="122" t="str">
        <f t="shared" si="123"/>
        <v>Operations</v>
      </c>
      <c r="W67" s="122" t="str">
        <f t="shared" si="123"/>
        <v>Operations</v>
      </c>
      <c r="X67" s="122" t="str">
        <f t="shared" si="123"/>
        <v>Operations</v>
      </c>
      <c r="Y67" s="122" t="str">
        <f t="shared" si="123"/>
        <v>Operations</v>
      </c>
      <c r="Z67" s="122" t="str">
        <f t="shared" si="123"/>
        <v>Operations</v>
      </c>
      <c r="AA67" s="122" t="str">
        <f t="shared" si="123"/>
        <v>Operations</v>
      </c>
      <c r="AB67" s="122" t="str">
        <f t="shared" si="123"/>
        <v>Operations</v>
      </c>
      <c r="AC67" s="122" t="str">
        <f t="shared" si="123"/>
        <v>Operations</v>
      </c>
      <c r="AD67" s="122" t="str">
        <f t="shared" si="123"/>
        <v>Operations</v>
      </c>
      <c r="AE67" s="122" t="str">
        <f t="shared" si="123"/>
        <v>Operations</v>
      </c>
      <c r="AF67" s="122" t="str">
        <f t="shared" si="123"/>
        <v>Operations</v>
      </c>
      <c r="AG67" s="122" t="str">
        <f t="shared" si="123"/>
        <v>Operations</v>
      </c>
      <c r="AH67" s="122" t="str">
        <f t="shared" si="123"/>
        <v>Operations</v>
      </c>
      <c r="AI67" s="122" t="str">
        <f t="shared" si="123"/>
        <v>Operations</v>
      </c>
      <c r="AJ67" s="122" t="str">
        <f t="shared" si="123"/>
        <v>Operations</v>
      </c>
      <c r="AK67" s="122" t="str">
        <f t="shared" si="123"/>
        <v>Operations</v>
      </c>
      <c r="AL67" s="122" t="str">
        <f t="shared" si="123"/>
        <v>Operations</v>
      </c>
      <c r="AM67" s="122" t="str">
        <f t="shared" si="123"/>
        <v>Operations</v>
      </c>
      <c r="AN67" s="122" t="str">
        <f t="shared" si="123"/>
        <v>Operations</v>
      </c>
      <c r="AO67" s="122" t="str">
        <f t="shared" si="123"/>
        <v>Operations</v>
      </c>
      <c r="AP67" s="122" t="str">
        <f t="shared" ref="AP67:BU67" si="124">INDEX($F62:$F65, AP66)</f>
        <v>Operations</v>
      </c>
      <c r="AQ67" s="122" t="str">
        <f t="shared" si="124"/>
        <v>Operations</v>
      </c>
      <c r="AR67" s="122" t="str">
        <f t="shared" si="124"/>
        <v>Operations</v>
      </c>
      <c r="AS67" s="122" t="str">
        <f t="shared" si="124"/>
        <v>Operations</v>
      </c>
      <c r="AT67" s="122" t="str">
        <f t="shared" si="124"/>
        <v>Operations</v>
      </c>
      <c r="AU67" s="122" t="str">
        <f t="shared" si="124"/>
        <v>Operations</v>
      </c>
      <c r="AV67" s="122" t="str">
        <f t="shared" si="124"/>
        <v>Operations</v>
      </c>
      <c r="AW67" s="122" t="str">
        <f t="shared" si="124"/>
        <v>Operations</v>
      </c>
      <c r="AX67" s="122" t="str">
        <f t="shared" si="124"/>
        <v>Operations</v>
      </c>
      <c r="AY67" s="122" t="str">
        <f t="shared" si="124"/>
        <v>Operations</v>
      </c>
      <c r="AZ67" s="122" t="str">
        <f t="shared" si="124"/>
        <v>Operations</v>
      </c>
      <c r="BA67" s="122" t="str">
        <f t="shared" si="124"/>
        <v>Operations</v>
      </c>
      <c r="BB67" s="122" t="str">
        <f t="shared" si="124"/>
        <v>Operations</v>
      </c>
      <c r="BC67" s="122" t="str">
        <f t="shared" si="124"/>
        <v>Operations</v>
      </c>
      <c r="BD67" s="122" t="str">
        <f t="shared" si="124"/>
        <v>Operations</v>
      </c>
      <c r="BE67" s="122" t="str">
        <f t="shared" si="124"/>
        <v>Operations</v>
      </c>
      <c r="BF67" s="122" t="str">
        <f t="shared" si="124"/>
        <v>Operations</v>
      </c>
      <c r="BG67" s="122" t="str">
        <f t="shared" si="124"/>
        <v>Operations</v>
      </c>
      <c r="BH67" s="122" t="str">
        <f t="shared" si="124"/>
        <v>Operations</v>
      </c>
      <c r="BI67" s="122" t="str">
        <f t="shared" si="124"/>
        <v>Operations</v>
      </c>
      <c r="BJ67" s="122" t="str">
        <f t="shared" si="124"/>
        <v>Operations</v>
      </c>
      <c r="BK67" s="122" t="str">
        <f t="shared" si="124"/>
        <v>Operations</v>
      </c>
      <c r="BL67" s="122" t="str">
        <f t="shared" si="124"/>
        <v>Operations</v>
      </c>
      <c r="BM67" s="122" t="str">
        <f t="shared" si="124"/>
        <v>Operations</v>
      </c>
      <c r="BN67" s="122" t="str">
        <f t="shared" si="124"/>
        <v>Operations</v>
      </c>
      <c r="BO67" s="122" t="str">
        <f t="shared" si="124"/>
        <v>Operations</v>
      </c>
      <c r="BP67" s="122" t="str">
        <f t="shared" si="124"/>
        <v>Operations</v>
      </c>
      <c r="BQ67" s="122" t="str">
        <f t="shared" si="124"/>
        <v>Operations</v>
      </c>
      <c r="BR67" s="122" t="str">
        <f t="shared" si="124"/>
        <v>Operations</v>
      </c>
      <c r="BS67" s="122" t="str">
        <f t="shared" si="124"/>
        <v>Operations</v>
      </c>
      <c r="BT67" s="122" t="str">
        <f t="shared" si="124"/>
        <v>Operations</v>
      </c>
      <c r="BU67" s="122" t="str">
        <f t="shared" si="124"/>
        <v>Operations</v>
      </c>
      <c r="BV67" s="122" t="str">
        <f t="shared" ref="BV67:DA67" si="125">INDEX($F62:$F65, BV66)</f>
        <v>Operations</v>
      </c>
      <c r="BW67" s="122" t="str">
        <f t="shared" si="125"/>
        <v>Operations</v>
      </c>
      <c r="BX67" s="122" t="str">
        <f t="shared" si="125"/>
        <v>Operations</v>
      </c>
      <c r="BY67" s="122" t="str">
        <f t="shared" si="125"/>
        <v>Operations</v>
      </c>
      <c r="BZ67" s="122" t="str">
        <f t="shared" si="125"/>
        <v>Operations</v>
      </c>
      <c r="CA67" s="122" t="str">
        <f t="shared" si="125"/>
        <v>Operations</v>
      </c>
      <c r="CB67" s="122" t="str">
        <f t="shared" si="125"/>
        <v>Operations</v>
      </c>
      <c r="CC67" s="122" t="str">
        <f t="shared" si="125"/>
        <v>Operations</v>
      </c>
      <c r="CD67" s="122" t="str">
        <f t="shared" si="125"/>
        <v>Operations</v>
      </c>
      <c r="CE67" s="122" t="str">
        <f t="shared" si="125"/>
        <v>Operations</v>
      </c>
      <c r="CF67" s="122" t="str">
        <f t="shared" si="125"/>
        <v>Operations</v>
      </c>
      <c r="CG67" s="122" t="str">
        <f t="shared" si="125"/>
        <v>Operations</v>
      </c>
      <c r="CH67" s="122" t="str">
        <f t="shared" si="125"/>
        <v>Operations</v>
      </c>
      <c r="CI67" s="122" t="str">
        <f t="shared" si="125"/>
        <v>Operations</v>
      </c>
      <c r="CJ67" s="122" t="str">
        <f t="shared" si="125"/>
        <v>Operations</v>
      </c>
      <c r="CK67" s="122" t="str">
        <f t="shared" si="125"/>
        <v>Operations</v>
      </c>
      <c r="CL67" s="122" t="str">
        <f t="shared" si="125"/>
        <v>Operations</v>
      </c>
      <c r="CM67" s="122" t="str">
        <f t="shared" si="125"/>
        <v>Operations</v>
      </c>
      <c r="CN67" s="122" t="str">
        <f t="shared" si="125"/>
        <v>Operations</v>
      </c>
      <c r="CO67" s="122" t="str">
        <f t="shared" si="125"/>
        <v>Operations</v>
      </c>
      <c r="CP67" s="122" t="str">
        <f t="shared" si="125"/>
        <v>Operations</v>
      </c>
      <c r="CQ67" s="122" t="str">
        <f t="shared" si="125"/>
        <v>Operations</v>
      </c>
      <c r="CR67" s="122" t="str">
        <f t="shared" si="125"/>
        <v>Operations</v>
      </c>
      <c r="CS67" s="122" t="str">
        <f t="shared" si="125"/>
        <v>Operations</v>
      </c>
      <c r="CT67" s="122" t="str">
        <f t="shared" si="125"/>
        <v>Operations</v>
      </c>
      <c r="CU67" s="122" t="str">
        <f t="shared" si="125"/>
        <v>Operations</v>
      </c>
      <c r="CV67" s="122" t="str">
        <f t="shared" si="125"/>
        <v>Operations</v>
      </c>
      <c r="CW67" s="122" t="str">
        <f t="shared" si="125"/>
        <v>Operations</v>
      </c>
      <c r="CX67" s="122" t="str">
        <f t="shared" si="125"/>
        <v>Operations</v>
      </c>
      <c r="CY67" s="122" t="str">
        <f t="shared" si="125"/>
        <v>Operations</v>
      </c>
      <c r="CZ67" s="122" t="str">
        <f t="shared" si="125"/>
        <v>Operations</v>
      </c>
      <c r="DA67" s="122" t="str">
        <f t="shared" si="125"/>
        <v>Operations</v>
      </c>
      <c r="DB67" s="122" t="str">
        <f t="shared" ref="DB67:EG67" si="126">INDEX($F62:$F65, DB66)</f>
        <v>Operations</v>
      </c>
      <c r="DC67" s="122" t="str">
        <f t="shared" si="126"/>
        <v>Operations</v>
      </c>
      <c r="DD67" s="122" t="str">
        <f t="shared" si="126"/>
        <v>Operations</v>
      </c>
      <c r="DE67" s="122" t="str">
        <f t="shared" si="126"/>
        <v>Operations</v>
      </c>
      <c r="DF67" s="122" t="str">
        <f t="shared" si="126"/>
        <v>Operations</v>
      </c>
      <c r="DG67" s="122" t="str">
        <f t="shared" si="126"/>
        <v>Operations</v>
      </c>
      <c r="DH67" s="122" t="str">
        <f t="shared" si="126"/>
        <v>Operations</v>
      </c>
      <c r="DI67" s="122" t="str">
        <f t="shared" si="126"/>
        <v>Operations</v>
      </c>
      <c r="DJ67" s="122" t="str">
        <f t="shared" si="126"/>
        <v>Operations</v>
      </c>
      <c r="DK67" s="122" t="str">
        <f t="shared" si="126"/>
        <v>Operations</v>
      </c>
      <c r="DL67" s="122" t="str">
        <f t="shared" si="126"/>
        <v>Operations</v>
      </c>
      <c r="DM67" s="122" t="str">
        <f t="shared" si="126"/>
        <v>Operations</v>
      </c>
      <c r="DN67" s="122" t="str">
        <f t="shared" si="126"/>
        <v>Operations</v>
      </c>
      <c r="DO67" s="122" t="str">
        <f t="shared" si="126"/>
        <v>Operations</v>
      </c>
      <c r="DP67" s="122" t="str">
        <f t="shared" si="126"/>
        <v>Operations</v>
      </c>
      <c r="DQ67" s="122" t="str">
        <f t="shared" si="126"/>
        <v>Operations</v>
      </c>
      <c r="DR67" s="122" t="str">
        <f t="shared" si="126"/>
        <v>Operations</v>
      </c>
      <c r="DS67" s="122" t="str">
        <f t="shared" si="126"/>
        <v>Operations</v>
      </c>
      <c r="DT67" s="122" t="str">
        <f t="shared" si="126"/>
        <v>Operations</v>
      </c>
      <c r="DU67" s="122" t="str">
        <f t="shared" si="126"/>
        <v>Operations</v>
      </c>
      <c r="DV67" s="122" t="str">
        <f t="shared" si="126"/>
        <v>Operations</v>
      </c>
      <c r="DW67" s="122" t="str">
        <f t="shared" si="126"/>
        <v>Operations</v>
      </c>
      <c r="DX67" s="122" t="str">
        <f t="shared" si="126"/>
        <v>Operations</v>
      </c>
      <c r="DY67" s="122" t="str">
        <f t="shared" si="126"/>
        <v>Operations</v>
      </c>
      <c r="DZ67" s="122" t="str">
        <f t="shared" si="126"/>
        <v>Operations</v>
      </c>
      <c r="EA67" s="122" t="str">
        <f t="shared" si="126"/>
        <v>Operations</v>
      </c>
      <c r="EB67" s="122" t="str">
        <f t="shared" si="126"/>
        <v>Operations</v>
      </c>
      <c r="EC67" s="122" t="str">
        <f t="shared" si="126"/>
        <v>Post ops</v>
      </c>
      <c r="ED67" s="122" t="str">
        <f t="shared" si="126"/>
        <v>Post ops</v>
      </c>
      <c r="EE67" s="122" t="str">
        <f t="shared" si="126"/>
        <v>Post ops</v>
      </c>
      <c r="EF67" s="122" t="str">
        <f t="shared" si="126"/>
        <v>Post ops</v>
      </c>
      <c r="EG67" s="122" t="str">
        <f t="shared" si="126"/>
        <v>Post ops</v>
      </c>
      <c r="EH67" s="122" t="str">
        <f t="shared" ref="EH67:FM67" si="127">INDEX($F62:$F65, EH66)</f>
        <v>Post ops</v>
      </c>
      <c r="EI67" s="122" t="str">
        <f t="shared" si="127"/>
        <v>Post ops</v>
      </c>
      <c r="EJ67" s="122" t="str">
        <f t="shared" si="127"/>
        <v>Post ops</v>
      </c>
      <c r="EK67" s="122" t="str">
        <f t="shared" si="127"/>
        <v>Post ops</v>
      </c>
      <c r="EL67" s="122" t="str">
        <f t="shared" si="127"/>
        <v>Post ops</v>
      </c>
      <c r="EM67" s="122" t="str">
        <f t="shared" si="127"/>
        <v>Post ops</v>
      </c>
      <c r="EN67" s="122" t="str">
        <f t="shared" si="127"/>
        <v>Post ops</v>
      </c>
      <c r="EO67" s="122" t="str">
        <f t="shared" si="127"/>
        <v>Post ops</v>
      </c>
      <c r="EP67" s="122" t="str">
        <f t="shared" si="127"/>
        <v>Post ops</v>
      </c>
      <c r="EQ67" s="122" t="str">
        <f t="shared" si="127"/>
        <v>Post ops</v>
      </c>
      <c r="ER67" s="122" t="str">
        <f t="shared" si="127"/>
        <v>Post ops</v>
      </c>
      <c r="ES67" s="122" t="str">
        <f t="shared" si="127"/>
        <v>Post ops</v>
      </c>
      <c r="ET67" s="122" t="str">
        <f t="shared" si="127"/>
        <v>Post ops</v>
      </c>
      <c r="EU67" s="122" t="str">
        <f t="shared" si="127"/>
        <v>Post ops</v>
      </c>
      <c r="EV67" s="122" t="str">
        <f t="shared" si="127"/>
        <v>Post ops</v>
      </c>
      <c r="EW67" s="122" t="str">
        <f t="shared" si="127"/>
        <v>Post ops</v>
      </c>
      <c r="EX67" s="122" t="str">
        <f t="shared" si="127"/>
        <v>Post ops</v>
      </c>
      <c r="EY67" s="122" t="str">
        <f t="shared" si="127"/>
        <v>Post ops</v>
      </c>
      <c r="EZ67" s="122" t="str">
        <f t="shared" si="127"/>
        <v>Post ops</v>
      </c>
      <c r="FA67" s="122" t="str">
        <f t="shared" si="127"/>
        <v>Post ops</v>
      </c>
      <c r="FB67" s="122" t="str">
        <f t="shared" si="127"/>
        <v>Post ops</v>
      </c>
      <c r="FC67" s="122" t="str">
        <f t="shared" si="127"/>
        <v>Post ops</v>
      </c>
      <c r="FD67" s="122" t="str">
        <f t="shared" si="127"/>
        <v>Post ops</v>
      </c>
      <c r="FE67" s="122" t="str">
        <f t="shared" si="127"/>
        <v>Post ops</v>
      </c>
      <c r="FF67" s="122" t="str">
        <f t="shared" si="127"/>
        <v>Post ops</v>
      </c>
      <c r="FG67" s="122" t="str">
        <f t="shared" si="127"/>
        <v>Post ops</v>
      </c>
      <c r="FH67" s="122" t="str">
        <f t="shared" si="127"/>
        <v>Post ops</v>
      </c>
      <c r="FI67" s="122" t="str">
        <f t="shared" si="127"/>
        <v>Post ops</v>
      </c>
      <c r="FJ67" s="122" t="str">
        <f t="shared" si="127"/>
        <v>Post ops</v>
      </c>
      <c r="FK67" s="122" t="str">
        <f t="shared" si="127"/>
        <v>Post ops</v>
      </c>
      <c r="FL67" s="122" t="str">
        <f t="shared" si="127"/>
        <v>Post ops</v>
      </c>
      <c r="FM67" s="122" t="str">
        <f t="shared" si="127"/>
        <v>Post ops</v>
      </c>
      <c r="FN67" s="122" t="str">
        <f t="shared" ref="FN67:GJ67" si="128">INDEX($F62:$F65, FN66)</f>
        <v>Post ops</v>
      </c>
      <c r="FO67" s="122" t="str">
        <f t="shared" si="128"/>
        <v>Post ops</v>
      </c>
      <c r="FP67" s="122" t="str">
        <f t="shared" si="128"/>
        <v>Post ops</v>
      </c>
      <c r="FQ67" s="122" t="str">
        <f t="shared" si="128"/>
        <v>Post ops</v>
      </c>
      <c r="FR67" s="122" t="str">
        <f t="shared" si="128"/>
        <v>Post ops</v>
      </c>
      <c r="FS67" s="122" t="str">
        <f t="shared" si="128"/>
        <v>Post ops</v>
      </c>
      <c r="FT67" s="122" t="str">
        <f t="shared" si="128"/>
        <v>Post ops</v>
      </c>
      <c r="FU67" s="122" t="str">
        <f t="shared" si="128"/>
        <v>Post ops</v>
      </c>
      <c r="FV67" s="122" t="str">
        <f t="shared" si="128"/>
        <v>Post ops</v>
      </c>
      <c r="FW67" s="122" t="str">
        <f t="shared" si="128"/>
        <v>Post ops</v>
      </c>
      <c r="FX67" s="122" t="str">
        <f t="shared" si="128"/>
        <v>Post ops</v>
      </c>
      <c r="FY67" s="122" t="str">
        <f t="shared" si="128"/>
        <v>Post ops</v>
      </c>
      <c r="FZ67" s="122" t="str">
        <f t="shared" si="128"/>
        <v>Post ops</v>
      </c>
      <c r="GA67" s="122" t="str">
        <f t="shared" si="128"/>
        <v>Post ops</v>
      </c>
      <c r="GB67" s="122" t="str">
        <f t="shared" si="128"/>
        <v>Post ops</v>
      </c>
      <c r="GC67" s="122" t="str">
        <f t="shared" si="128"/>
        <v>Post ops</v>
      </c>
      <c r="GD67" s="122" t="str">
        <f t="shared" si="128"/>
        <v>Post ops</v>
      </c>
      <c r="GE67" s="122" t="str">
        <f t="shared" si="128"/>
        <v>Post ops</v>
      </c>
      <c r="GF67" s="122" t="str">
        <f t="shared" si="128"/>
        <v>Post ops</v>
      </c>
      <c r="GG67" s="122" t="str">
        <f t="shared" si="128"/>
        <v>Post ops</v>
      </c>
      <c r="GH67" s="122" t="str">
        <f t="shared" si="128"/>
        <v>Post ops</v>
      </c>
      <c r="GI67" s="122" t="str">
        <f t="shared" si="128"/>
        <v>Post ops</v>
      </c>
      <c r="GJ67" s="122" t="str">
        <f t="shared" si="128"/>
        <v>Post ops</v>
      </c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</row>
    <row r="68" spans="1:437" s="52" customFormat="1" outlineLevel="1" x14ac:dyDescent="0.25">
      <c r="A68" s="15"/>
      <c r="B68" s="15"/>
      <c r="C68" s="21"/>
      <c r="D68" s="60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</row>
    <row r="69" spans="1:437" outlineLevel="1" x14ac:dyDescent="0.25"/>
    <row r="70" spans="1:437" s="57" customFormat="1" x14ac:dyDescent="0.25">
      <c r="A70" s="75"/>
      <c r="B70" s="15"/>
      <c r="C70" s="76"/>
      <c r="D70" s="65"/>
      <c r="E70" s="13"/>
      <c r="F70" s="13"/>
      <c r="G70" s="13"/>
      <c r="H70" s="13"/>
      <c r="I70" s="13"/>
      <c r="J70" s="27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3"/>
      <c r="BA70" s="13"/>
      <c r="BB70" s="13"/>
      <c r="BC70" s="13"/>
      <c r="BD70" s="13"/>
      <c r="BE70" s="13"/>
      <c r="BF70" s="13"/>
      <c r="BG70" s="13"/>
      <c r="BH70" s="13"/>
      <c r="BI70" s="13"/>
      <c r="BJ70" s="13"/>
      <c r="BK70" s="13"/>
      <c r="BL70" s="13"/>
      <c r="BM70" s="13"/>
      <c r="BN70" s="13"/>
      <c r="BO70" s="13"/>
      <c r="BP70" s="13"/>
      <c r="BQ70" s="13"/>
      <c r="BR70" s="13"/>
      <c r="BS70" s="13"/>
      <c r="BT70" s="13"/>
      <c r="BU70" s="13"/>
      <c r="BV70" s="13"/>
      <c r="BW70" s="13"/>
      <c r="BX70" s="13"/>
      <c r="BY70" s="13"/>
      <c r="BZ70" s="13"/>
      <c r="CA70" s="13"/>
      <c r="CB70" s="13"/>
      <c r="CC70" s="13"/>
      <c r="CD70" s="13"/>
      <c r="CE70" s="13"/>
      <c r="CF70" s="13"/>
      <c r="CG70" s="13"/>
      <c r="CH70" s="13"/>
      <c r="CI70" s="13"/>
      <c r="CJ70" s="13"/>
      <c r="CK70" s="13"/>
      <c r="CL70" s="13"/>
      <c r="CM70" s="13"/>
      <c r="CN70" s="13"/>
      <c r="CO70" s="13"/>
      <c r="CP70" s="13"/>
      <c r="CQ70" s="13"/>
      <c r="CR70" s="13"/>
      <c r="CS70" s="13"/>
      <c r="CT70" s="13"/>
      <c r="CU70" s="13"/>
      <c r="CV70" s="13"/>
      <c r="CW70" s="13"/>
      <c r="CX70" s="13"/>
      <c r="CY70" s="13"/>
      <c r="CZ70" s="13"/>
      <c r="DA70" s="13"/>
      <c r="DB70" s="13"/>
      <c r="DC70" s="13"/>
      <c r="DD70" s="13"/>
      <c r="DE70" s="13"/>
      <c r="DF70" s="13"/>
      <c r="DG70" s="13"/>
      <c r="DH70" s="13"/>
      <c r="DI70" s="13"/>
      <c r="DJ70" s="13"/>
      <c r="DK70" s="13"/>
      <c r="DL70" s="13"/>
      <c r="DM70" s="13"/>
      <c r="DN70" s="13"/>
      <c r="DO70" s="13"/>
      <c r="DP70" s="13"/>
      <c r="DQ70" s="13"/>
      <c r="DR70" s="13"/>
      <c r="DS70" s="13"/>
      <c r="DT70" s="13"/>
      <c r="DU70" s="13"/>
      <c r="DV70" s="13"/>
      <c r="DW70" s="13"/>
      <c r="DX70" s="13"/>
      <c r="DY70" s="13"/>
      <c r="DZ70" s="13"/>
      <c r="EA70" s="13"/>
      <c r="EB70" s="13"/>
      <c r="EC70" s="13"/>
      <c r="ED70" s="13"/>
      <c r="EE70" s="13"/>
      <c r="EF70" s="13"/>
      <c r="EG70" s="13"/>
      <c r="EH70" s="13"/>
      <c r="EI70" s="13"/>
      <c r="EJ70" s="13"/>
      <c r="EK70" s="13"/>
      <c r="EL70" s="13"/>
      <c r="EM70" s="13"/>
      <c r="EN70" s="13"/>
      <c r="EO70" s="13"/>
      <c r="EP70" s="13"/>
      <c r="EQ70" s="13"/>
      <c r="ER70" s="13"/>
      <c r="ES70" s="13"/>
      <c r="ET70" s="13"/>
      <c r="EU70" s="13"/>
      <c r="EV70" s="13"/>
      <c r="EW70" s="13"/>
      <c r="EX70" s="13"/>
      <c r="EY70" s="13"/>
      <c r="EZ70" s="13"/>
      <c r="FA70" s="13"/>
      <c r="FB70" s="13"/>
      <c r="FC70" s="13"/>
      <c r="FD70" s="13"/>
      <c r="FE70" s="13"/>
      <c r="FF70" s="13"/>
      <c r="FG70" s="13"/>
      <c r="FH70" s="13"/>
      <c r="FI70" s="13"/>
      <c r="FJ70" s="13"/>
      <c r="FK70" s="13"/>
      <c r="FL70" s="13"/>
      <c r="FM70" s="13"/>
      <c r="FN70" s="13"/>
      <c r="FO70" s="13"/>
      <c r="FP70" s="13"/>
      <c r="FQ70" s="13"/>
      <c r="FR70" s="13"/>
      <c r="FS70" s="13"/>
      <c r="FT70" s="13"/>
      <c r="FU70" s="13"/>
      <c r="FV70" s="13"/>
      <c r="FW70" s="13"/>
      <c r="FX70" s="13"/>
      <c r="FY70" s="13"/>
      <c r="FZ70" s="13"/>
      <c r="GA70" s="13"/>
      <c r="GB70" s="13"/>
      <c r="GC70" s="13"/>
      <c r="GD70" s="13"/>
      <c r="GE70" s="13"/>
      <c r="GF70" s="13"/>
      <c r="GG70" s="13"/>
      <c r="GH70" s="13"/>
      <c r="GI70" s="13"/>
      <c r="GJ70" s="13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</row>
    <row r="71" spans="1:437" s="57" customFormat="1" x14ac:dyDescent="0.25">
      <c r="A71" s="75" t="s">
        <v>2</v>
      </c>
      <c r="B71" s="15"/>
      <c r="C71" s="76"/>
      <c r="D71" s="65"/>
      <c r="E71" s="13"/>
      <c r="F71" s="13"/>
      <c r="G71" s="13"/>
      <c r="H71" s="13"/>
      <c r="I71" s="13"/>
      <c r="J71" s="27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13"/>
      <c r="BE71" s="13"/>
      <c r="BF71" s="13"/>
      <c r="BG71" s="13"/>
      <c r="BH71" s="13"/>
      <c r="BI71" s="13"/>
      <c r="BJ71" s="13"/>
      <c r="BK71" s="13"/>
      <c r="BL71" s="13"/>
      <c r="BM71" s="13"/>
      <c r="BN71" s="13"/>
      <c r="BO71" s="13"/>
      <c r="BP71" s="13"/>
      <c r="BQ71" s="13"/>
      <c r="BR71" s="13"/>
      <c r="BS71" s="13"/>
      <c r="BT71" s="13"/>
      <c r="BU71" s="13"/>
      <c r="BV71" s="13"/>
      <c r="BW71" s="13"/>
      <c r="BX71" s="13"/>
      <c r="BY71" s="13"/>
      <c r="BZ71" s="13"/>
      <c r="CA71" s="13"/>
      <c r="CB71" s="13"/>
      <c r="CC71" s="13"/>
      <c r="CD71" s="13"/>
      <c r="CE71" s="13"/>
      <c r="CF71" s="13"/>
      <c r="CG71" s="13"/>
      <c r="CH71" s="13"/>
      <c r="CI71" s="13"/>
      <c r="CJ71" s="13"/>
      <c r="CK71" s="13"/>
      <c r="CL71" s="13"/>
      <c r="CM71" s="13"/>
      <c r="CN71" s="13"/>
      <c r="CO71" s="13"/>
      <c r="CP71" s="13"/>
      <c r="CQ71" s="13"/>
      <c r="CR71" s="13"/>
      <c r="CS71" s="13"/>
      <c r="CT71" s="13"/>
      <c r="CU71" s="13"/>
      <c r="CV71" s="13"/>
      <c r="CW71" s="13"/>
      <c r="CX71" s="13"/>
      <c r="CY71" s="13"/>
      <c r="CZ71" s="13"/>
      <c r="DA71" s="13"/>
      <c r="DB71" s="13"/>
      <c r="DC71" s="13"/>
      <c r="DD71" s="13"/>
      <c r="DE71" s="13"/>
      <c r="DF71" s="13"/>
      <c r="DG71" s="13"/>
      <c r="DH71" s="13"/>
      <c r="DI71" s="13"/>
      <c r="DJ71" s="13"/>
      <c r="DK71" s="13"/>
      <c r="DL71" s="13"/>
      <c r="DM71" s="13"/>
      <c r="DN71" s="13"/>
      <c r="DO71" s="13"/>
      <c r="DP71" s="13"/>
      <c r="DQ71" s="13"/>
      <c r="DR71" s="13"/>
      <c r="DS71" s="13"/>
      <c r="DT71" s="13"/>
      <c r="DU71" s="13"/>
      <c r="DV71" s="13"/>
      <c r="DW71" s="13"/>
      <c r="DX71" s="13"/>
      <c r="DY71" s="13"/>
      <c r="DZ71" s="13"/>
      <c r="EA71" s="13"/>
      <c r="EB71" s="13"/>
      <c r="EC71" s="13"/>
      <c r="ED71" s="13"/>
      <c r="EE71" s="13"/>
      <c r="EF71" s="13"/>
      <c r="EG71" s="13"/>
      <c r="EH71" s="13"/>
      <c r="EI71" s="13"/>
      <c r="EJ71" s="13"/>
      <c r="EK71" s="13"/>
      <c r="EL71" s="13"/>
      <c r="EM71" s="13"/>
      <c r="EN71" s="13"/>
      <c r="EO71" s="13"/>
      <c r="EP71" s="13"/>
      <c r="EQ71" s="13"/>
      <c r="ER71" s="13"/>
      <c r="ES71" s="13"/>
      <c r="ET71" s="13"/>
      <c r="EU71" s="13"/>
      <c r="EV71" s="13"/>
      <c r="EW71" s="13"/>
      <c r="EX71" s="13"/>
      <c r="EY71" s="13"/>
      <c r="EZ71" s="13"/>
      <c r="FA71" s="13"/>
      <c r="FB71" s="13"/>
      <c r="FC71" s="13"/>
      <c r="FD71" s="13"/>
      <c r="FE71" s="13"/>
      <c r="FF71" s="13"/>
      <c r="FG71" s="13"/>
      <c r="FH71" s="13"/>
      <c r="FI71" s="13"/>
      <c r="FJ71" s="13"/>
      <c r="FK71" s="13"/>
      <c r="FL71" s="13"/>
      <c r="FM71" s="13"/>
      <c r="FN71" s="13"/>
      <c r="FO71" s="13"/>
      <c r="FP71" s="13"/>
      <c r="FQ71" s="13"/>
      <c r="FR71" s="13"/>
      <c r="FS71" s="13"/>
      <c r="FT71" s="13"/>
      <c r="FU71" s="13"/>
      <c r="FV71" s="13"/>
      <c r="FW71" s="13"/>
      <c r="FX71" s="13"/>
      <c r="FY71" s="13"/>
      <c r="FZ71" s="13"/>
      <c r="GA71" s="13"/>
      <c r="GB71" s="13"/>
      <c r="GC71" s="13"/>
      <c r="GD71" s="13"/>
      <c r="GE71" s="13"/>
      <c r="GF71" s="13"/>
      <c r="GG71" s="13"/>
      <c r="GH71" s="13"/>
      <c r="GI71" s="13"/>
      <c r="GJ71" s="13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</row>
    <row r="72" spans="1:437" s="57" customFormat="1" outlineLevel="1" x14ac:dyDescent="0.25">
      <c r="A72" s="75"/>
      <c r="B72" s="15"/>
      <c r="C72" s="76"/>
      <c r="D72" s="65"/>
      <c r="E72" s="13"/>
      <c r="F72" s="13"/>
      <c r="G72" s="13"/>
      <c r="H72" s="13"/>
      <c r="I72" s="13"/>
      <c r="J72" s="27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  <c r="BB72" s="13"/>
      <c r="BC72" s="13"/>
      <c r="BD72" s="13"/>
      <c r="BE72" s="13"/>
      <c r="BF72" s="13"/>
      <c r="BG72" s="13"/>
      <c r="BH72" s="13"/>
      <c r="BI72" s="13"/>
      <c r="BJ72" s="13"/>
      <c r="BK72" s="13"/>
      <c r="BL72" s="13"/>
      <c r="BM72" s="13"/>
      <c r="BN72" s="13"/>
      <c r="BO72" s="13"/>
      <c r="BP72" s="13"/>
      <c r="BQ72" s="13"/>
      <c r="BR72" s="13"/>
      <c r="BS72" s="13"/>
      <c r="BT72" s="13"/>
      <c r="BU72" s="13"/>
      <c r="BV72" s="13"/>
      <c r="BW72" s="13"/>
      <c r="BX72" s="13"/>
      <c r="BY72" s="13"/>
      <c r="BZ72" s="13"/>
      <c r="CA72" s="13"/>
      <c r="CB72" s="13"/>
      <c r="CC72" s="13"/>
      <c r="CD72" s="13"/>
      <c r="CE72" s="13"/>
      <c r="CF72" s="13"/>
      <c r="CG72" s="13"/>
      <c r="CH72" s="13"/>
      <c r="CI72" s="13"/>
      <c r="CJ72" s="13"/>
      <c r="CK72" s="13"/>
      <c r="CL72" s="13"/>
      <c r="CM72" s="13"/>
      <c r="CN72" s="13"/>
      <c r="CO72" s="13"/>
      <c r="CP72" s="13"/>
      <c r="CQ72" s="13"/>
      <c r="CR72" s="13"/>
      <c r="CS72" s="13"/>
      <c r="CT72" s="13"/>
      <c r="CU72" s="13"/>
      <c r="CV72" s="13"/>
      <c r="CW72" s="13"/>
      <c r="CX72" s="13"/>
      <c r="CY72" s="13"/>
      <c r="CZ72" s="13"/>
      <c r="DA72" s="13"/>
      <c r="DB72" s="13"/>
      <c r="DC72" s="13"/>
      <c r="DD72" s="13"/>
      <c r="DE72" s="13"/>
      <c r="DF72" s="13"/>
      <c r="DG72" s="13"/>
      <c r="DH72" s="13"/>
      <c r="DI72" s="13"/>
      <c r="DJ72" s="13"/>
      <c r="DK72" s="13"/>
      <c r="DL72" s="13"/>
      <c r="DM72" s="13"/>
      <c r="DN72" s="13"/>
      <c r="DO72" s="13"/>
      <c r="DP72" s="13"/>
      <c r="DQ72" s="13"/>
      <c r="DR72" s="13"/>
      <c r="DS72" s="13"/>
      <c r="DT72" s="13"/>
      <c r="DU72" s="13"/>
      <c r="DV72" s="13"/>
      <c r="DW72" s="13"/>
      <c r="DX72" s="13"/>
      <c r="DY72" s="13"/>
      <c r="DZ72" s="13"/>
      <c r="EA72" s="13"/>
      <c r="EB72" s="13"/>
      <c r="EC72" s="13"/>
      <c r="ED72" s="13"/>
      <c r="EE72" s="13"/>
      <c r="EF72" s="13"/>
      <c r="EG72" s="13"/>
      <c r="EH72" s="13"/>
      <c r="EI72" s="13"/>
      <c r="EJ72" s="13"/>
      <c r="EK72" s="13"/>
      <c r="EL72" s="13"/>
      <c r="EM72" s="13"/>
      <c r="EN72" s="13"/>
      <c r="EO72" s="13"/>
      <c r="EP72" s="13"/>
      <c r="EQ72" s="13"/>
      <c r="ER72" s="13"/>
      <c r="ES72" s="13"/>
      <c r="ET72" s="13"/>
      <c r="EU72" s="13"/>
      <c r="EV72" s="13"/>
      <c r="EW72" s="13"/>
      <c r="EX72" s="13"/>
      <c r="EY72" s="13"/>
      <c r="EZ72" s="13"/>
      <c r="FA72" s="13"/>
      <c r="FB72" s="13"/>
      <c r="FC72" s="13"/>
      <c r="FD72" s="13"/>
      <c r="FE72" s="13"/>
      <c r="FF72" s="13"/>
      <c r="FG72" s="13"/>
      <c r="FH72" s="13"/>
      <c r="FI72" s="13"/>
      <c r="FJ72" s="13"/>
      <c r="FK72" s="13"/>
      <c r="FL72" s="13"/>
      <c r="FM72" s="13"/>
      <c r="FN72" s="13"/>
      <c r="FO72" s="13"/>
      <c r="FP72" s="13"/>
      <c r="FQ72" s="13"/>
      <c r="FR72" s="13"/>
      <c r="FS72" s="13"/>
      <c r="FT72" s="13"/>
      <c r="FU72" s="13"/>
      <c r="FV72" s="13"/>
      <c r="FW72" s="13"/>
      <c r="FX72" s="13"/>
      <c r="FY72" s="13"/>
      <c r="FZ72" s="13"/>
      <c r="GA72" s="13"/>
      <c r="GB72" s="13"/>
      <c r="GC72" s="13"/>
      <c r="GD72" s="13"/>
      <c r="GE72" s="13"/>
      <c r="GF72" s="13"/>
      <c r="GG72" s="13"/>
      <c r="GH72" s="13"/>
      <c r="GI72" s="13"/>
      <c r="GJ72" s="13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</row>
    <row r="73" spans="1:437" s="57" customFormat="1" outlineLevel="1" x14ac:dyDescent="0.25">
      <c r="A73" s="75"/>
      <c r="B73" s="15" t="s">
        <v>42</v>
      </c>
      <c r="C73" s="76"/>
      <c r="D73" s="65"/>
      <c r="E73" s="13"/>
      <c r="F73" s="13"/>
      <c r="G73" s="13"/>
      <c r="H73" s="13"/>
      <c r="I73" s="13"/>
      <c r="J73" s="27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3"/>
      <c r="BB73" s="13"/>
      <c r="BC73" s="13"/>
      <c r="BD73" s="13"/>
      <c r="BE73" s="13"/>
      <c r="BF73" s="13"/>
      <c r="BG73" s="13"/>
      <c r="BH73" s="13"/>
      <c r="BI73" s="13"/>
      <c r="BJ73" s="13"/>
      <c r="BK73" s="13"/>
      <c r="BL73" s="13"/>
      <c r="BM73" s="13"/>
      <c r="BN73" s="13"/>
      <c r="BO73" s="13"/>
      <c r="BP73" s="13"/>
      <c r="BQ73" s="13"/>
      <c r="BR73" s="13"/>
      <c r="BS73" s="13"/>
      <c r="BT73" s="13"/>
      <c r="BU73" s="13"/>
      <c r="BV73" s="13"/>
      <c r="BW73" s="13"/>
      <c r="BX73" s="13"/>
      <c r="BY73" s="13"/>
      <c r="BZ73" s="13"/>
      <c r="CA73" s="13"/>
      <c r="CB73" s="13"/>
      <c r="CC73" s="13"/>
      <c r="CD73" s="13"/>
      <c r="CE73" s="13"/>
      <c r="CF73" s="13"/>
      <c r="CG73" s="13"/>
      <c r="CH73" s="13"/>
      <c r="CI73" s="13"/>
      <c r="CJ73" s="13"/>
      <c r="CK73" s="13"/>
      <c r="CL73" s="13"/>
      <c r="CM73" s="13"/>
      <c r="CN73" s="13"/>
      <c r="CO73" s="13"/>
      <c r="CP73" s="13"/>
      <c r="CQ73" s="13"/>
      <c r="CR73" s="13"/>
      <c r="CS73" s="13"/>
      <c r="CT73" s="13"/>
      <c r="CU73" s="13"/>
      <c r="CV73" s="13"/>
      <c r="CW73" s="13"/>
      <c r="CX73" s="13"/>
      <c r="CY73" s="13"/>
      <c r="CZ73" s="13"/>
      <c r="DA73" s="13"/>
      <c r="DB73" s="13"/>
      <c r="DC73" s="13"/>
      <c r="DD73" s="13"/>
      <c r="DE73" s="13"/>
      <c r="DF73" s="13"/>
      <c r="DG73" s="13"/>
      <c r="DH73" s="13"/>
      <c r="DI73" s="13"/>
      <c r="DJ73" s="13"/>
      <c r="DK73" s="13"/>
      <c r="DL73" s="13"/>
      <c r="DM73" s="13"/>
      <c r="DN73" s="13"/>
      <c r="DO73" s="13"/>
      <c r="DP73" s="13"/>
      <c r="DQ73" s="13"/>
      <c r="DR73" s="13"/>
      <c r="DS73" s="13"/>
      <c r="DT73" s="13"/>
      <c r="DU73" s="13"/>
      <c r="DV73" s="13"/>
      <c r="DW73" s="13"/>
      <c r="DX73" s="13"/>
      <c r="DY73" s="13"/>
      <c r="DZ73" s="13"/>
      <c r="EA73" s="13"/>
      <c r="EB73" s="13"/>
      <c r="EC73" s="13"/>
      <c r="ED73" s="13"/>
      <c r="EE73" s="13"/>
      <c r="EF73" s="13"/>
      <c r="EG73" s="13"/>
      <c r="EH73" s="13"/>
      <c r="EI73" s="13"/>
      <c r="EJ73" s="13"/>
      <c r="EK73" s="13"/>
      <c r="EL73" s="13"/>
      <c r="EM73" s="13"/>
      <c r="EN73" s="13"/>
      <c r="EO73" s="13"/>
      <c r="EP73" s="13"/>
      <c r="EQ73" s="13"/>
      <c r="ER73" s="13"/>
      <c r="ES73" s="13"/>
      <c r="ET73" s="13"/>
      <c r="EU73" s="13"/>
      <c r="EV73" s="13"/>
      <c r="EW73" s="13"/>
      <c r="EX73" s="13"/>
      <c r="EY73" s="13"/>
      <c r="EZ73" s="13"/>
      <c r="FA73" s="13"/>
      <c r="FB73" s="13"/>
      <c r="FC73" s="13"/>
      <c r="FD73" s="13"/>
      <c r="FE73" s="13"/>
      <c r="FF73" s="13"/>
      <c r="FG73" s="13"/>
      <c r="FH73" s="13"/>
      <c r="FI73" s="13"/>
      <c r="FJ73" s="13"/>
      <c r="FK73" s="13"/>
      <c r="FL73" s="13"/>
      <c r="FM73" s="13"/>
      <c r="FN73" s="13"/>
      <c r="FO73" s="13"/>
      <c r="FP73" s="13"/>
      <c r="FQ73" s="13"/>
      <c r="FR73" s="13"/>
      <c r="FS73" s="13"/>
      <c r="FT73" s="13"/>
      <c r="FU73" s="13"/>
      <c r="FV73" s="13"/>
      <c r="FW73" s="13"/>
      <c r="FX73" s="13"/>
      <c r="FY73" s="13"/>
      <c r="FZ73" s="13"/>
      <c r="GA73" s="13"/>
      <c r="GB73" s="13"/>
      <c r="GC73" s="13"/>
      <c r="GD73" s="13"/>
      <c r="GE73" s="13"/>
      <c r="GF73" s="13"/>
      <c r="GG73" s="13"/>
      <c r="GH73" s="13"/>
      <c r="GI73" s="13"/>
      <c r="GJ73" s="1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</row>
    <row r="74" spans="1:437" s="55" customFormat="1" outlineLevel="1" x14ac:dyDescent="0.25">
      <c r="A74" s="70"/>
      <c r="B74" s="15"/>
      <c r="C74" s="73"/>
      <c r="D74" s="74"/>
      <c r="E74" s="14" t="str">
        <f xml:space="preserve"> InpC!E$19</f>
        <v>Acquisition date</v>
      </c>
      <c r="F74" s="14">
        <f xml:space="preserve"> InpC!F$19</f>
        <v>44286</v>
      </c>
      <c r="G74" s="14" t="str">
        <f xml:space="preserve"> InpC!G$19</f>
        <v>date</v>
      </c>
      <c r="H74" s="50"/>
      <c r="I74" s="79"/>
      <c r="J74" s="50"/>
      <c r="K74" s="50"/>
      <c r="L74" s="50"/>
      <c r="M74" s="50"/>
      <c r="N74" s="50"/>
      <c r="O74" s="50"/>
      <c r="P74" s="50"/>
      <c r="Q74" s="50"/>
      <c r="R74" s="50"/>
      <c r="S74" s="50"/>
      <c r="T74" s="50"/>
      <c r="U74" s="50"/>
      <c r="V74" s="50"/>
      <c r="W74" s="50"/>
      <c r="X74" s="50"/>
      <c r="Y74" s="50"/>
      <c r="Z74" s="50"/>
      <c r="AA74" s="50"/>
      <c r="AB74" s="50"/>
      <c r="AC74" s="50"/>
      <c r="AD74" s="50"/>
      <c r="AE74" s="50"/>
      <c r="AF74" s="50"/>
      <c r="AG74" s="50"/>
      <c r="AH74" s="50"/>
      <c r="AI74" s="50"/>
      <c r="AJ74" s="50"/>
      <c r="AK74" s="50"/>
      <c r="AL74" s="50"/>
      <c r="AM74" s="50"/>
      <c r="AN74" s="50"/>
      <c r="AO74" s="50"/>
      <c r="AP74" s="50"/>
      <c r="AQ74" s="50"/>
      <c r="AR74" s="50"/>
      <c r="AS74" s="50"/>
      <c r="AT74" s="50"/>
      <c r="AU74" s="50"/>
      <c r="AV74" s="50"/>
      <c r="AW74" s="50"/>
      <c r="AX74" s="50"/>
      <c r="AY74" s="50"/>
      <c r="AZ74" s="50"/>
      <c r="BA74" s="50"/>
      <c r="BB74" s="50"/>
      <c r="BC74" s="50"/>
      <c r="BD74" s="50"/>
      <c r="BE74" s="50"/>
      <c r="BF74" s="50"/>
      <c r="BG74" s="50"/>
      <c r="BH74" s="50"/>
      <c r="BI74" s="50"/>
      <c r="BJ74" s="50"/>
      <c r="BK74" s="50"/>
      <c r="BL74" s="50"/>
      <c r="BM74" s="50"/>
      <c r="BN74" s="50"/>
      <c r="BO74" s="50"/>
      <c r="BP74" s="50"/>
      <c r="BQ74" s="50"/>
      <c r="BR74" s="50"/>
      <c r="BS74" s="50"/>
      <c r="BT74" s="50"/>
      <c r="BU74" s="50"/>
      <c r="BV74" s="50"/>
      <c r="BW74" s="50"/>
      <c r="BX74" s="50"/>
      <c r="BY74" s="50"/>
      <c r="BZ74" s="50"/>
      <c r="CA74" s="50"/>
      <c r="CB74" s="50"/>
      <c r="CC74" s="50"/>
      <c r="CD74" s="50"/>
      <c r="CE74" s="50"/>
      <c r="CF74" s="50"/>
      <c r="CG74" s="50"/>
      <c r="CH74" s="50"/>
      <c r="CI74" s="50"/>
      <c r="CJ74" s="50"/>
      <c r="CK74" s="50"/>
      <c r="CL74" s="50"/>
      <c r="CM74" s="50"/>
      <c r="CN74" s="50"/>
      <c r="CO74" s="50"/>
      <c r="CP74" s="50"/>
      <c r="CQ74" s="50"/>
      <c r="CR74" s="50"/>
      <c r="CS74" s="50"/>
      <c r="CT74" s="50"/>
      <c r="CU74" s="50"/>
      <c r="CV74" s="50"/>
      <c r="CW74" s="50"/>
      <c r="CX74" s="50"/>
      <c r="CY74" s="50"/>
      <c r="CZ74" s="50"/>
      <c r="DA74" s="50"/>
      <c r="DB74" s="50"/>
      <c r="DC74" s="50"/>
      <c r="DD74" s="50"/>
      <c r="DE74" s="50"/>
      <c r="DF74" s="50"/>
      <c r="DG74" s="50"/>
      <c r="DH74" s="50"/>
      <c r="DI74" s="50"/>
      <c r="DJ74" s="50"/>
      <c r="DK74" s="50"/>
      <c r="DL74" s="50"/>
      <c r="DM74" s="50"/>
      <c r="DN74" s="50"/>
      <c r="DO74" s="50"/>
      <c r="DP74" s="50"/>
      <c r="DQ74" s="50"/>
      <c r="DR74" s="50"/>
      <c r="DS74" s="50"/>
      <c r="DT74" s="50"/>
      <c r="DU74" s="50"/>
      <c r="DV74" s="50"/>
      <c r="DW74" s="50"/>
      <c r="DX74" s="50"/>
      <c r="DY74" s="50"/>
      <c r="DZ74" s="50"/>
      <c r="EA74" s="50"/>
      <c r="EB74" s="50"/>
      <c r="EC74" s="50"/>
      <c r="ED74" s="50"/>
      <c r="EE74" s="50"/>
      <c r="EF74" s="50"/>
      <c r="EG74" s="50"/>
      <c r="EH74" s="50"/>
      <c r="EI74" s="50"/>
      <c r="EJ74" s="50"/>
      <c r="EK74" s="50"/>
      <c r="EL74" s="50"/>
      <c r="EM74" s="50"/>
      <c r="EN74" s="50"/>
      <c r="EO74" s="50"/>
      <c r="EP74" s="50"/>
      <c r="EQ74" s="50"/>
      <c r="ER74" s="50"/>
      <c r="ES74" s="50"/>
      <c r="ET74" s="50"/>
      <c r="EU74" s="50"/>
      <c r="EV74" s="50"/>
      <c r="EW74" s="50"/>
      <c r="EX74" s="50"/>
      <c r="EY74" s="50"/>
      <c r="EZ74" s="50"/>
      <c r="FA74" s="50"/>
      <c r="FB74" s="50"/>
      <c r="FC74" s="50"/>
      <c r="FD74" s="50"/>
      <c r="FE74" s="50"/>
      <c r="FF74" s="50"/>
      <c r="FG74" s="50"/>
      <c r="FH74" s="50"/>
      <c r="FI74" s="50"/>
      <c r="FJ74" s="50"/>
      <c r="FK74" s="50"/>
      <c r="FL74" s="50"/>
      <c r="FM74" s="50"/>
      <c r="FN74" s="50"/>
      <c r="FO74" s="50"/>
      <c r="FP74" s="50"/>
      <c r="FQ74" s="50"/>
      <c r="FR74" s="50"/>
      <c r="FS74" s="50"/>
      <c r="FT74" s="50"/>
      <c r="FU74" s="50"/>
      <c r="FV74" s="50"/>
      <c r="FW74" s="50"/>
      <c r="FX74" s="50"/>
      <c r="FY74" s="50"/>
      <c r="FZ74" s="50"/>
      <c r="GA74" s="50"/>
      <c r="GB74" s="50"/>
      <c r="GC74" s="50"/>
      <c r="GD74" s="50"/>
      <c r="GE74" s="50"/>
      <c r="GF74" s="50"/>
      <c r="GG74" s="50"/>
      <c r="GH74" s="50"/>
      <c r="GI74" s="50"/>
      <c r="GJ74" s="50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/>
      <c r="MZ74"/>
      <c r="NA74"/>
      <c r="NB74"/>
      <c r="NC74"/>
      <c r="ND74"/>
      <c r="NE74"/>
      <c r="NF74"/>
      <c r="NG74"/>
      <c r="NH74"/>
      <c r="NI74"/>
      <c r="NJ74"/>
      <c r="NK74"/>
      <c r="NL74"/>
      <c r="NM74"/>
      <c r="NN74"/>
      <c r="NO74"/>
      <c r="NP74"/>
      <c r="NQ74"/>
      <c r="NR74"/>
      <c r="NS74"/>
      <c r="NT74"/>
      <c r="NU74"/>
      <c r="NV74"/>
      <c r="NW74"/>
      <c r="NX74"/>
      <c r="NY74"/>
      <c r="NZ74"/>
      <c r="OA74"/>
      <c r="OB74"/>
      <c r="OC74"/>
      <c r="OD74"/>
      <c r="OE74"/>
      <c r="OF74"/>
      <c r="OG74"/>
      <c r="OH74"/>
      <c r="OI74"/>
      <c r="OJ74"/>
      <c r="OK74"/>
      <c r="OL74"/>
      <c r="OM74"/>
      <c r="ON74"/>
      <c r="OO74"/>
      <c r="OP74"/>
      <c r="OQ74"/>
      <c r="OR74"/>
      <c r="OS74"/>
      <c r="OT74"/>
      <c r="OU74"/>
      <c r="OV74"/>
      <c r="OW74"/>
      <c r="OX74"/>
      <c r="OY74"/>
      <c r="OZ74"/>
      <c r="PA74"/>
      <c r="PB74"/>
      <c r="PC74"/>
      <c r="PD74"/>
      <c r="PE74"/>
      <c r="PF74"/>
      <c r="PG74"/>
      <c r="PH74"/>
      <c r="PI74"/>
      <c r="PJ74"/>
      <c r="PK74"/>
      <c r="PL74"/>
      <c r="PM74"/>
      <c r="PN74"/>
      <c r="PO74"/>
      <c r="PP74"/>
      <c r="PQ74"/>
      <c r="PR74"/>
      <c r="PS74"/>
      <c r="PT74"/>
      <c r="PU74"/>
    </row>
    <row r="75" spans="1:437" s="58" customFormat="1" outlineLevel="1" x14ac:dyDescent="0.25">
      <c r="A75" s="75"/>
      <c r="B75" s="15"/>
      <c r="C75" s="76"/>
      <c r="D75" s="65"/>
      <c r="E75" s="11" t="str">
        <f t="shared" ref="E75:BP75" si="129" xml:space="preserve"> E$25</f>
        <v>Model period ending</v>
      </c>
      <c r="F75" s="11">
        <f t="shared" si="129"/>
        <v>0</v>
      </c>
      <c r="G75" s="11" t="str">
        <f t="shared" si="129"/>
        <v>date</v>
      </c>
      <c r="H75" s="11">
        <f t="shared" si="129"/>
        <v>0</v>
      </c>
      <c r="I75" s="183">
        <f t="shared" si="129"/>
        <v>0</v>
      </c>
      <c r="J75" s="11">
        <f t="shared" si="129"/>
        <v>44104</v>
      </c>
      <c r="K75" s="11">
        <f t="shared" si="129"/>
        <v>44196</v>
      </c>
      <c r="L75" s="11">
        <f t="shared" si="129"/>
        <v>44286</v>
      </c>
      <c r="M75" s="11">
        <f t="shared" si="129"/>
        <v>44377</v>
      </c>
      <c r="N75" s="11">
        <f t="shared" si="129"/>
        <v>44469</v>
      </c>
      <c r="O75" s="11">
        <f t="shared" si="129"/>
        <v>44561</v>
      </c>
      <c r="P75" s="11">
        <f t="shared" si="129"/>
        <v>44651</v>
      </c>
      <c r="Q75" s="11">
        <f t="shared" si="129"/>
        <v>44742</v>
      </c>
      <c r="R75" s="11">
        <f t="shared" si="129"/>
        <v>44834</v>
      </c>
      <c r="S75" s="11">
        <f t="shared" si="129"/>
        <v>44926</v>
      </c>
      <c r="T75" s="11">
        <f t="shared" si="129"/>
        <v>45016</v>
      </c>
      <c r="U75" s="11">
        <f t="shared" si="129"/>
        <v>45107</v>
      </c>
      <c r="V75" s="11">
        <f t="shared" si="129"/>
        <v>45199</v>
      </c>
      <c r="W75" s="11">
        <f t="shared" si="129"/>
        <v>45291</v>
      </c>
      <c r="X75" s="11">
        <f t="shared" si="129"/>
        <v>45382</v>
      </c>
      <c r="Y75" s="11">
        <f t="shared" si="129"/>
        <v>45473</v>
      </c>
      <c r="Z75" s="11">
        <f t="shared" si="129"/>
        <v>45565</v>
      </c>
      <c r="AA75" s="11">
        <f t="shared" si="129"/>
        <v>45657</v>
      </c>
      <c r="AB75" s="11">
        <f t="shared" si="129"/>
        <v>45747</v>
      </c>
      <c r="AC75" s="11">
        <f t="shared" si="129"/>
        <v>45838</v>
      </c>
      <c r="AD75" s="11">
        <f t="shared" si="129"/>
        <v>45930</v>
      </c>
      <c r="AE75" s="11">
        <f t="shared" si="129"/>
        <v>46022</v>
      </c>
      <c r="AF75" s="11">
        <f t="shared" si="129"/>
        <v>46112</v>
      </c>
      <c r="AG75" s="11">
        <f t="shared" si="129"/>
        <v>46203</v>
      </c>
      <c r="AH75" s="11">
        <f t="shared" si="129"/>
        <v>46295</v>
      </c>
      <c r="AI75" s="11">
        <f t="shared" si="129"/>
        <v>46387</v>
      </c>
      <c r="AJ75" s="11">
        <f t="shared" si="129"/>
        <v>46477</v>
      </c>
      <c r="AK75" s="11">
        <f t="shared" si="129"/>
        <v>46568</v>
      </c>
      <c r="AL75" s="11">
        <f t="shared" si="129"/>
        <v>46660</v>
      </c>
      <c r="AM75" s="11">
        <f t="shared" si="129"/>
        <v>46752</v>
      </c>
      <c r="AN75" s="11">
        <f t="shared" si="129"/>
        <v>46843</v>
      </c>
      <c r="AO75" s="11">
        <f t="shared" si="129"/>
        <v>46934</v>
      </c>
      <c r="AP75" s="11">
        <f t="shared" si="129"/>
        <v>47026</v>
      </c>
      <c r="AQ75" s="11">
        <f t="shared" si="129"/>
        <v>47118</v>
      </c>
      <c r="AR75" s="11">
        <f t="shared" si="129"/>
        <v>47208</v>
      </c>
      <c r="AS75" s="11">
        <f t="shared" si="129"/>
        <v>47299</v>
      </c>
      <c r="AT75" s="11">
        <f t="shared" si="129"/>
        <v>47391</v>
      </c>
      <c r="AU75" s="11">
        <f t="shared" si="129"/>
        <v>47483</v>
      </c>
      <c r="AV75" s="11">
        <f t="shared" si="129"/>
        <v>47573</v>
      </c>
      <c r="AW75" s="11">
        <f t="shared" si="129"/>
        <v>47664</v>
      </c>
      <c r="AX75" s="11">
        <f t="shared" si="129"/>
        <v>47756</v>
      </c>
      <c r="AY75" s="11">
        <f t="shared" si="129"/>
        <v>47848</v>
      </c>
      <c r="AZ75" s="11">
        <f t="shared" si="129"/>
        <v>47938</v>
      </c>
      <c r="BA75" s="11">
        <f t="shared" si="129"/>
        <v>48029</v>
      </c>
      <c r="BB75" s="11">
        <f t="shared" si="129"/>
        <v>48121</v>
      </c>
      <c r="BC75" s="11">
        <f t="shared" si="129"/>
        <v>48213</v>
      </c>
      <c r="BD75" s="11">
        <f t="shared" si="129"/>
        <v>48304</v>
      </c>
      <c r="BE75" s="11">
        <f t="shared" si="129"/>
        <v>48395</v>
      </c>
      <c r="BF75" s="11">
        <f t="shared" si="129"/>
        <v>48487</v>
      </c>
      <c r="BG75" s="11">
        <f t="shared" si="129"/>
        <v>48579</v>
      </c>
      <c r="BH75" s="11">
        <f t="shared" si="129"/>
        <v>48669</v>
      </c>
      <c r="BI75" s="11">
        <f t="shared" si="129"/>
        <v>48760</v>
      </c>
      <c r="BJ75" s="11">
        <f t="shared" si="129"/>
        <v>48852</v>
      </c>
      <c r="BK75" s="11">
        <f t="shared" si="129"/>
        <v>48944</v>
      </c>
      <c r="BL75" s="11">
        <f t="shared" si="129"/>
        <v>49034</v>
      </c>
      <c r="BM75" s="11">
        <f t="shared" si="129"/>
        <v>49125</v>
      </c>
      <c r="BN75" s="11">
        <f t="shared" si="129"/>
        <v>49217</v>
      </c>
      <c r="BO75" s="11">
        <f t="shared" si="129"/>
        <v>49309</v>
      </c>
      <c r="BP75" s="11">
        <f t="shared" si="129"/>
        <v>49399</v>
      </c>
      <c r="BQ75" s="11">
        <f t="shared" ref="BQ75:EB75" si="130" xml:space="preserve"> BQ$25</f>
        <v>49490</v>
      </c>
      <c r="BR75" s="11">
        <f t="shared" si="130"/>
        <v>49582</v>
      </c>
      <c r="BS75" s="11">
        <f t="shared" si="130"/>
        <v>49674</v>
      </c>
      <c r="BT75" s="11">
        <f t="shared" si="130"/>
        <v>49765</v>
      </c>
      <c r="BU75" s="11">
        <f t="shared" si="130"/>
        <v>49856</v>
      </c>
      <c r="BV75" s="11">
        <f t="shared" si="130"/>
        <v>49948</v>
      </c>
      <c r="BW75" s="11">
        <f t="shared" si="130"/>
        <v>50040</v>
      </c>
      <c r="BX75" s="11">
        <f t="shared" si="130"/>
        <v>50130</v>
      </c>
      <c r="BY75" s="11">
        <f t="shared" si="130"/>
        <v>50221</v>
      </c>
      <c r="BZ75" s="11">
        <f t="shared" si="130"/>
        <v>50313</v>
      </c>
      <c r="CA75" s="11">
        <f t="shared" si="130"/>
        <v>50405</v>
      </c>
      <c r="CB75" s="11">
        <f t="shared" si="130"/>
        <v>50495</v>
      </c>
      <c r="CC75" s="11">
        <f t="shared" si="130"/>
        <v>50586</v>
      </c>
      <c r="CD75" s="11">
        <f t="shared" si="130"/>
        <v>50678</v>
      </c>
      <c r="CE75" s="11">
        <f t="shared" si="130"/>
        <v>50770</v>
      </c>
      <c r="CF75" s="11">
        <f t="shared" si="130"/>
        <v>50860</v>
      </c>
      <c r="CG75" s="11">
        <f t="shared" si="130"/>
        <v>50951</v>
      </c>
      <c r="CH75" s="11">
        <f t="shared" si="130"/>
        <v>51043</v>
      </c>
      <c r="CI75" s="11">
        <f t="shared" si="130"/>
        <v>51135</v>
      </c>
      <c r="CJ75" s="11">
        <f t="shared" si="130"/>
        <v>51226</v>
      </c>
      <c r="CK75" s="11">
        <f t="shared" si="130"/>
        <v>51317</v>
      </c>
      <c r="CL75" s="11">
        <f t="shared" si="130"/>
        <v>51409</v>
      </c>
      <c r="CM75" s="11">
        <f t="shared" si="130"/>
        <v>51501</v>
      </c>
      <c r="CN75" s="11">
        <f t="shared" si="130"/>
        <v>51591</v>
      </c>
      <c r="CO75" s="11">
        <f t="shared" si="130"/>
        <v>51682</v>
      </c>
      <c r="CP75" s="11">
        <f t="shared" si="130"/>
        <v>51774</v>
      </c>
      <c r="CQ75" s="11">
        <f t="shared" si="130"/>
        <v>51866</v>
      </c>
      <c r="CR75" s="11">
        <f t="shared" si="130"/>
        <v>51956</v>
      </c>
      <c r="CS75" s="11">
        <f t="shared" si="130"/>
        <v>52047</v>
      </c>
      <c r="CT75" s="11">
        <f t="shared" si="130"/>
        <v>52139</v>
      </c>
      <c r="CU75" s="11">
        <f t="shared" si="130"/>
        <v>52231</v>
      </c>
      <c r="CV75" s="11">
        <f t="shared" si="130"/>
        <v>52321</v>
      </c>
      <c r="CW75" s="11">
        <f t="shared" si="130"/>
        <v>52412</v>
      </c>
      <c r="CX75" s="11">
        <f t="shared" si="130"/>
        <v>52504</v>
      </c>
      <c r="CY75" s="11">
        <f t="shared" si="130"/>
        <v>52596</v>
      </c>
      <c r="CZ75" s="11">
        <f t="shared" si="130"/>
        <v>52687</v>
      </c>
      <c r="DA75" s="11">
        <f t="shared" si="130"/>
        <v>52778</v>
      </c>
      <c r="DB75" s="11">
        <f t="shared" si="130"/>
        <v>52870</v>
      </c>
      <c r="DC75" s="11">
        <f t="shared" si="130"/>
        <v>52962</v>
      </c>
      <c r="DD75" s="11">
        <f t="shared" si="130"/>
        <v>53052</v>
      </c>
      <c r="DE75" s="11">
        <f t="shared" si="130"/>
        <v>53143</v>
      </c>
      <c r="DF75" s="11">
        <f t="shared" si="130"/>
        <v>53235</v>
      </c>
      <c r="DG75" s="11">
        <f t="shared" si="130"/>
        <v>53327</v>
      </c>
      <c r="DH75" s="11">
        <f t="shared" si="130"/>
        <v>53417</v>
      </c>
      <c r="DI75" s="11">
        <f t="shared" si="130"/>
        <v>53508</v>
      </c>
      <c r="DJ75" s="11">
        <f t="shared" si="130"/>
        <v>53600</v>
      </c>
      <c r="DK75" s="11">
        <f t="shared" si="130"/>
        <v>53692</v>
      </c>
      <c r="DL75" s="11">
        <f t="shared" si="130"/>
        <v>53782</v>
      </c>
      <c r="DM75" s="11">
        <f t="shared" si="130"/>
        <v>53873</v>
      </c>
      <c r="DN75" s="11">
        <f t="shared" si="130"/>
        <v>53965</v>
      </c>
      <c r="DO75" s="11">
        <f t="shared" si="130"/>
        <v>54057</v>
      </c>
      <c r="DP75" s="11">
        <f t="shared" si="130"/>
        <v>54148</v>
      </c>
      <c r="DQ75" s="11">
        <f t="shared" si="130"/>
        <v>54239</v>
      </c>
      <c r="DR75" s="11">
        <f t="shared" si="130"/>
        <v>54331</v>
      </c>
      <c r="DS75" s="11">
        <f t="shared" si="130"/>
        <v>54423</v>
      </c>
      <c r="DT75" s="11">
        <f t="shared" si="130"/>
        <v>54513</v>
      </c>
      <c r="DU75" s="11">
        <f t="shared" si="130"/>
        <v>54604</v>
      </c>
      <c r="DV75" s="11">
        <f t="shared" si="130"/>
        <v>54696</v>
      </c>
      <c r="DW75" s="11">
        <f t="shared" si="130"/>
        <v>54788</v>
      </c>
      <c r="DX75" s="11">
        <f t="shared" si="130"/>
        <v>54878</v>
      </c>
      <c r="DY75" s="11">
        <f t="shared" si="130"/>
        <v>54969</v>
      </c>
      <c r="DZ75" s="11">
        <f t="shared" si="130"/>
        <v>55061</v>
      </c>
      <c r="EA75" s="11">
        <f t="shared" si="130"/>
        <v>55153</v>
      </c>
      <c r="EB75" s="11">
        <f t="shared" si="130"/>
        <v>55243</v>
      </c>
      <c r="EC75" s="11">
        <f t="shared" ref="EC75:FH75" si="131" xml:space="preserve"> EC$25</f>
        <v>55334</v>
      </c>
      <c r="ED75" s="11">
        <f t="shared" si="131"/>
        <v>55426</v>
      </c>
      <c r="EE75" s="11">
        <f t="shared" si="131"/>
        <v>55518</v>
      </c>
      <c r="EF75" s="11">
        <f t="shared" si="131"/>
        <v>55609</v>
      </c>
      <c r="EG75" s="11">
        <f t="shared" si="131"/>
        <v>55700</v>
      </c>
      <c r="EH75" s="11">
        <f t="shared" si="131"/>
        <v>55792</v>
      </c>
      <c r="EI75" s="11">
        <f t="shared" si="131"/>
        <v>55884</v>
      </c>
      <c r="EJ75" s="11">
        <f t="shared" si="131"/>
        <v>55974</v>
      </c>
      <c r="EK75" s="11">
        <f t="shared" si="131"/>
        <v>56065</v>
      </c>
      <c r="EL75" s="11">
        <f t="shared" si="131"/>
        <v>56157</v>
      </c>
      <c r="EM75" s="11">
        <f t="shared" si="131"/>
        <v>56249</v>
      </c>
      <c r="EN75" s="11">
        <f t="shared" si="131"/>
        <v>56339</v>
      </c>
      <c r="EO75" s="11">
        <f t="shared" si="131"/>
        <v>56430</v>
      </c>
      <c r="EP75" s="11">
        <f t="shared" si="131"/>
        <v>56522</v>
      </c>
      <c r="EQ75" s="11">
        <f t="shared" si="131"/>
        <v>56614</v>
      </c>
      <c r="ER75" s="11">
        <f t="shared" si="131"/>
        <v>56704</v>
      </c>
      <c r="ES75" s="11">
        <f t="shared" si="131"/>
        <v>56795</v>
      </c>
      <c r="ET75" s="11">
        <f t="shared" si="131"/>
        <v>56887</v>
      </c>
      <c r="EU75" s="11">
        <f t="shared" si="131"/>
        <v>56979</v>
      </c>
      <c r="EV75" s="11">
        <f t="shared" si="131"/>
        <v>57070</v>
      </c>
      <c r="EW75" s="11">
        <f t="shared" si="131"/>
        <v>57161</v>
      </c>
      <c r="EX75" s="11">
        <f t="shared" si="131"/>
        <v>57253</v>
      </c>
      <c r="EY75" s="11">
        <f t="shared" si="131"/>
        <v>57345</v>
      </c>
      <c r="EZ75" s="11">
        <f t="shared" si="131"/>
        <v>57435</v>
      </c>
      <c r="FA75" s="11">
        <f t="shared" si="131"/>
        <v>57526</v>
      </c>
      <c r="FB75" s="11">
        <f t="shared" si="131"/>
        <v>57618</v>
      </c>
      <c r="FC75" s="11">
        <f t="shared" si="131"/>
        <v>57710</v>
      </c>
      <c r="FD75" s="11">
        <f t="shared" si="131"/>
        <v>57800</v>
      </c>
      <c r="FE75" s="11">
        <f t="shared" si="131"/>
        <v>57891</v>
      </c>
      <c r="FF75" s="11">
        <f t="shared" si="131"/>
        <v>57983</v>
      </c>
      <c r="FG75" s="11">
        <f t="shared" si="131"/>
        <v>58075</v>
      </c>
      <c r="FH75" s="11">
        <f t="shared" si="131"/>
        <v>58165</v>
      </c>
      <c r="FI75" s="11">
        <f t="shared" ref="FI75:GJ75" si="132" xml:space="preserve"> FI$25</f>
        <v>58256</v>
      </c>
      <c r="FJ75" s="11">
        <f t="shared" si="132"/>
        <v>58348</v>
      </c>
      <c r="FK75" s="11">
        <f t="shared" si="132"/>
        <v>58440</v>
      </c>
      <c r="FL75" s="11">
        <f t="shared" si="132"/>
        <v>58531</v>
      </c>
      <c r="FM75" s="11">
        <f t="shared" si="132"/>
        <v>58622</v>
      </c>
      <c r="FN75" s="11">
        <f t="shared" si="132"/>
        <v>58714</v>
      </c>
      <c r="FO75" s="11">
        <f t="shared" si="132"/>
        <v>58806</v>
      </c>
      <c r="FP75" s="11">
        <f t="shared" si="132"/>
        <v>58896</v>
      </c>
      <c r="FQ75" s="11">
        <f t="shared" si="132"/>
        <v>58987</v>
      </c>
      <c r="FR75" s="11">
        <f t="shared" si="132"/>
        <v>59079</v>
      </c>
      <c r="FS75" s="11">
        <f t="shared" si="132"/>
        <v>59171</v>
      </c>
      <c r="FT75" s="11">
        <f t="shared" si="132"/>
        <v>59261</v>
      </c>
      <c r="FU75" s="11">
        <f t="shared" si="132"/>
        <v>59352</v>
      </c>
      <c r="FV75" s="11">
        <f t="shared" si="132"/>
        <v>59444</v>
      </c>
      <c r="FW75" s="11">
        <f t="shared" si="132"/>
        <v>59536</v>
      </c>
      <c r="FX75" s="11">
        <f t="shared" si="132"/>
        <v>59626</v>
      </c>
      <c r="FY75" s="11">
        <f t="shared" si="132"/>
        <v>59717</v>
      </c>
      <c r="FZ75" s="11">
        <f t="shared" si="132"/>
        <v>59809</v>
      </c>
      <c r="GA75" s="11">
        <f t="shared" si="132"/>
        <v>59901</v>
      </c>
      <c r="GB75" s="11">
        <f t="shared" si="132"/>
        <v>59992</v>
      </c>
      <c r="GC75" s="11">
        <f t="shared" si="132"/>
        <v>60083</v>
      </c>
      <c r="GD75" s="11">
        <f t="shared" si="132"/>
        <v>60175</v>
      </c>
      <c r="GE75" s="11">
        <f t="shared" si="132"/>
        <v>60267</v>
      </c>
      <c r="GF75" s="11">
        <f t="shared" si="132"/>
        <v>60357</v>
      </c>
      <c r="GG75" s="11">
        <f t="shared" si="132"/>
        <v>60448</v>
      </c>
      <c r="GH75" s="11">
        <f t="shared" si="132"/>
        <v>60540</v>
      </c>
      <c r="GI75" s="11">
        <f t="shared" si="132"/>
        <v>60632</v>
      </c>
      <c r="GJ75" s="11">
        <f t="shared" si="132"/>
        <v>60722</v>
      </c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  <c r="NA75"/>
      <c r="NB75"/>
      <c r="NC75"/>
      <c r="ND75"/>
      <c r="NE75"/>
      <c r="NF75"/>
      <c r="NG75"/>
      <c r="NH75"/>
      <c r="NI75"/>
      <c r="NJ75"/>
      <c r="NK75"/>
      <c r="NL75"/>
      <c r="NM75"/>
      <c r="NN75"/>
      <c r="NO75"/>
      <c r="NP75"/>
      <c r="NQ75"/>
      <c r="NR75"/>
      <c r="NS75"/>
      <c r="NT75"/>
      <c r="NU75"/>
      <c r="NV75"/>
      <c r="NW75"/>
      <c r="NX75"/>
      <c r="NY75"/>
      <c r="NZ75"/>
      <c r="OA75"/>
      <c r="OB75"/>
      <c r="OC75"/>
      <c r="OD75"/>
      <c r="OE75"/>
      <c r="OF75"/>
      <c r="OG75"/>
      <c r="OH75"/>
      <c r="OI75"/>
      <c r="OJ75"/>
      <c r="OK75"/>
      <c r="OL75"/>
      <c r="OM75"/>
      <c r="ON75"/>
      <c r="OO75"/>
      <c r="OP75"/>
      <c r="OQ75"/>
      <c r="OR75"/>
      <c r="OS75"/>
      <c r="OT75"/>
      <c r="OU75"/>
      <c r="OV75"/>
      <c r="OW75"/>
      <c r="OX75"/>
      <c r="OY75"/>
      <c r="OZ75"/>
      <c r="PA75"/>
      <c r="PB75"/>
      <c r="PC75"/>
      <c r="PD75"/>
      <c r="PE75"/>
      <c r="PF75"/>
      <c r="PG75"/>
      <c r="PH75"/>
      <c r="PI75"/>
      <c r="PJ75"/>
      <c r="PK75"/>
      <c r="PL75"/>
      <c r="PM75"/>
      <c r="PN75"/>
      <c r="PO75"/>
      <c r="PP75"/>
      <c r="PQ75"/>
      <c r="PR75"/>
      <c r="PS75"/>
      <c r="PT75"/>
      <c r="PU75"/>
    </row>
    <row r="76" spans="1:437" s="304" customFormat="1" outlineLevel="1" x14ac:dyDescent="0.25">
      <c r="A76" s="302"/>
      <c r="B76" s="302"/>
      <c r="C76" s="303"/>
      <c r="E76" s="300" t="s">
        <v>42</v>
      </c>
      <c r="F76" s="300"/>
      <c r="G76" s="300" t="s">
        <v>5</v>
      </c>
      <c r="H76" s="300">
        <f xml:space="preserve"> SUM(J76:GJ76)</f>
        <v>1</v>
      </c>
      <c r="I76" s="305"/>
      <c r="J76" s="300">
        <f xml:space="preserve"> IF(AND(I75 &lt; $F74, J75 &gt;= $F74), 1, 0)</f>
        <v>0</v>
      </c>
      <c r="K76" s="300">
        <f t="shared" ref="K76:BV76" si="133" xml:space="preserve"> IF(AND(J75 &lt; $F74, K75 &gt;= $F74), 1, 0)</f>
        <v>0</v>
      </c>
      <c r="L76" s="300">
        <f t="shared" si="133"/>
        <v>1</v>
      </c>
      <c r="M76" s="300">
        <f t="shared" si="133"/>
        <v>0</v>
      </c>
      <c r="N76" s="300">
        <f t="shared" si="133"/>
        <v>0</v>
      </c>
      <c r="O76" s="300">
        <f t="shared" si="133"/>
        <v>0</v>
      </c>
      <c r="P76" s="300">
        <f t="shared" si="133"/>
        <v>0</v>
      </c>
      <c r="Q76" s="300">
        <f t="shared" si="133"/>
        <v>0</v>
      </c>
      <c r="R76" s="300">
        <f t="shared" si="133"/>
        <v>0</v>
      </c>
      <c r="S76" s="300">
        <f t="shared" si="133"/>
        <v>0</v>
      </c>
      <c r="T76" s="300">
        <f t="shared" si="133"/>
        <v>0</v>
      </c>
      <c r="U76" s="300">
        <f t="shared" si="133"/>
        <v>0</v>
      </c>
      <c r="V76" s="300">
        <f t="shared" si="133"/>
        <v>0</v>
      </c>
      <c r="W76" s="300">
        <f t="shared" si="133"/>
        <v>0</v>
      </c>
      <c r="X76" s="300">
        <f t="shared" si="133"/>
        <v>0</v>
      </c>
      <c r="Y76" s="300">
        <f t="shared" si="133"/>
        <v>0</v>
      </c>
      <c r="Z76" s="300">
        <f t="shared" si="133"/>
        <v>0</v>
      </c>
      <c r="AA76" s="300">
        <f t="shared" si="133"/>
        <v>0</v>
      </c>
      <c r="AB76" s="300">
        <f t="shared" si="133"/>
        <v>0</v>
      </c>
      <c r="AC76" s="300">
        <f t="shared" si="133"/>
        <v>0</v>
      </c>
      <c r="AD76" s="300">
        <f t="shared" si="133"/>
        <v>0</v>
      </c>
      <c r="AE76" s="300">
        <f t="shared" si="133"/>
        <v>0</v>
      </c>
      <c r="AF76" s="300">
        <f t="shared" si="133"/>
        <v>0</v>
      </c>
      <c r="AG76" s="300">
        <f t="shared" si="133"/>
        <v>0</v>
      </c>
      <c r="AH76" s="300">
        <f t="shared" si="133"/>
        <v>0</v>
      </c>
      <c r="AI76" s="300">
        <f t="shared" si="133"/>
        <v>0</v>
      </c>
      <c r="AJ76" s="300">
        <f t="shared" si="133"/>
        <v>0</v>
      </c>
      <c r="AK76" s="300">
        <f t="shared" si="133"/>
        <v>0</v>
      </c>
      <c r="AL76" s="300">
        <f t="shared" si="133"/>
        <v>0</v>
      </c>
      <c r="AM76" s="300">
        <f t="shared" si="133"/>
        <v>0</v>
      </c>
      <c r="AN76" s="300">
        <f t="shared" si="133"/>
        <v>0</v>
      </c>
      <c r="AO76" s="300">
        <f t="shared" si="133"/>
        <v>0</v>
      </c>
      <c r="AP76" s="300">
        <f t="shared" si="133"/>
        <v>0</v>
      </c>
      <c r="AQ76" s="300">
        <f t="shared" si="133"/>
        <v>0</v>
      </c>
      <c r="AR76" s="300">
        <f t="shared" si="133"/>
        <v>0</v>
      </c>
      <c r="AS76" s="300">
        <f t="shared" si="133"/>
        <v>0</v>
      </c>
      <c r="AT76" s="300">
        <f t="shared" si="133"/>
        <v>0</v>
      </c>
      <c r="AU76" s="300">
        <f t="shared" si="133"/>
        <v>0</v>
      </c>
      <c r="AV76" s="300">
        <f t="shared" si="133"/>
        <v>0</v>
      </c>
      <c r="AW76" s="300">
        <f t="shared" si="133"/>
        <v>0</v>
      </c>
      <c r="AX76" s="300">
        <f t="shared" si="133"/>
        <v>0</v>
      </c>
      <c r="AY76" s="300">
        <f t="shared" si="133"/>
        <v>0</v>
      </c>
      <c r="AZ76" s="300">
        <f t="shared" si="133"/>
        <v>0</v>
      </c>
      <c r="BA76" s="300">
        <f t="shared" si="133"/>
        <v>0</v>
      </c>
      <c r="BB76" s="300">
        <f t="shared" si="133"/>
        <v>0</v>
      </c>
      <c r="BC76" s="300">
        <f t="shared" si="133"/>
        <v>0</v>
      </c>
      <c r="BD76" s="300">
        <f t="shared" si="133"/>
        <v>0</v>
      </c>
      <c r="BE76" s="300">
        <f t="shared" si="133"/>
        <v>0</v>
      </c>
      <c r="BF76" s="300">
        <f t="shared" si="133"/>
        <v>0</v>
      </c>
      <c r="BG76" s="300">
        <f t="shared" si="133"/>
        <v>0</v>
      </c>
      <c r="BH76" s="300">
        <f t="shared" si="133"/>
        <v>0</v>
      </c>
      <c r="BI76" s="300">
        <f t="shared" si="133"/>
        <v>0</v>
      </c>
      <c r="BJ76" s="300">
        <f t="shared" si="133"/>
        <v>0</v>
      </c>
      <c r="BK76" s="300">
        <f t="shared" si="133"/>
        <v>0</v>
      </c>
      <c r="BL76" s="300">
        <f t="shared" si="133"/>
        <v>0</v>
      </c>
      <c r="BM76" s="300">
        <f t="shared" si="133"/>
        <v>0</v>
      </c>
      <c r="BN76" s="300">
        <f t="shared" si="133"/>
        <v>0</v>
      </c>
      <c r="BO76" s="300">
        <f t="shared" si="133"/>
        <v>0</v>
      </c>
      <c r="BP76" s="300">
        <f t="shared" si="133"/>
        <v>0</v>
      </c>
      <c r="BQ76" s="300">
        <f t="shared" si="133"/>
        <v>0</v>
      </c>
      <c r="BR76" s="300">
        <f t="shared" si="133"/>
        <v>0</v>
      </c>
      <c r="BS76" s="300">
        <f t="shared" si="133"/>
        <v>0</v>
      </c>
      <c r="BT76" s="300">
        <f t="shared" si="133"/>
        <v>0</v>
      </c>
      <c r="BU76" s="300">
        <f t="shared" si="133"/>
        <v>0</v>
      </c>
      <c r="BV76" s="300">
        <f t="shared" si="133"/>
        <v>0</v>
      </c>
      <c r="BW76" s="300">
        <f t="shared" ref="BW76:EH76" si="134" xml:space="preserve"> IF(AND(BV75 &lt; $F74, BW75 &gt;= $F74), 1, 0)</f>
        <v>0</v>
      </c>
      <c r="BX76" s="300">
        <f t="shared" si="134"/>
        <v>0</v>
      </c>
      <c r="BY76" s="300">
        <f t="shared" si="134"/>
        <v>0</v>
      </c>
      <c r="BZ76" s="300">
        <f t="shared" si="134"/>
        <v>0</v>
      </c>
      <c r="CA76" s="300">
        <f t="shared" si="134"/>
        <v>0</v>
      </c>
      <c r="CB76" s="300">
        <f t="shared" si="134"/>
        <v>0</v>
      </c>
      <c r="CC76" s="300">
        <f t="shared" si="134"/>
        <v>0</v>
      </c>
      <c r="CD76" s="300">
        <f t="shared" si="134"/>
        <v>0</v>
      </c>
      <c r="CE76" s="300">
        <f t="shared" si="134"/>
        <v>0</v>
      </c>
      <c r="CF76" s="300">
        <f t="shared" si="134"/>
        <v>0</v>
      </c>
      <c r="CG76" s="300">
        <f t="shared" si="134"/>
        <v>0</v>
      </c>
      <c r="CH76" s="300">
        <f t="shared" si="134"/>
        <v>0</v>
      </c>
      <c r="CI76" s="300">
        <f t="shared" si="134"/>
        <v>0</v>
      </c>
      <c r="CJ76" s="300">
        <f t="shared" si="134"/>
        <v>0</v>
      </c>
      <c r="CK76" s="300">
        <f t="shared" si="134"/>
        <v>0</v>
      </c>
      <c r="CL76" s="300">
        <f t="shared" si="134"/>
        <v>0</v>
      </c>
      <c r="CM76" s="300">
        <f t="shared" si="134"/>
        <v>0</v>
      </c>
      <c r="CN76" s="300">
        <f t="shared" si="134"/>
        <v>0</v>
      </c>
      <c r="CO76" s="300">
        <f t="shared" si="134"/>
        <v>0</v>
      </c>
      <c r="CP76" s="300">
        <f t="shared" si="134"/>
        <v>0</v>
      </c>
      <c r="CQ76" s="300">
        <f t="shared" si="134"/>
        <v>0</v>
      </c>
      <c r="CR76" s="300">
        <f t="shared" si="134"/>
        <v>0</v>
      </c>
      <c r="CS76" s="300">
        <f t="shared" si="134"/>
        <v>0</v>
      </c>
      <c r="CT76" s="300">
        <f t="shared" si="134"/>
        <v>0</v>
      </c>
      <c r="CU76" s="300">
        <f t="shared" si="134"/>
        <v>0</v>
      </c>
      <c r="CV76" s="300">
        <f t="shared" si="134"/>
        <v>0</v>
      </c>
      <c r="CW76" s="300">
        <f t="shared" si="134"/>
        <v>0</v>
      </c>
      <c r="CX76" s="300">
        <f t="shared" si="134"/>
        <v>0</v>
      </c>
      <c r="CY76" s="300">
        <f t="shared" si="134"/>
        <v>0</v>
      </c>
      <c r="CZ76" s="300">
        <f t="shared" si="134"/>
        <v>0</v>
      </c>
      <c r="DA76" s="300">
        <f t="shared" si="134"/>
        <v>0</v>
      </c>
      <c r="DB76" s="300">
        <f t="shared" si="134"/>
        <v>0</v>
      </c>
      <c r="DC76" s="300">
        <f t="shared" si="134"/>
        <v>0</v>
      </c>
      <c r="DD76" s="300">
        <f t="shared" si="134"/>
        <v>0</v>
      </c>
      <c r="DE76" s="300">
        <f t="shared" si="134"/>
        <v>0</v>
      </c>
      <c r="DF76" s="300">
        <f t="shared" si="134"/>
        <v>0</v>
      </c>
      <c r="DG76" s="300">
        <f t="shared" si="134"/>
        <v>0</v>
      </c>
      <c r="DH76" s="300">
        <f t="shared" si="134"/>
        <v>0</v>
      </c>
      <c r="DI76" s="300">
        <f t="shared" si="134"/>
        <v>0</v>
      </c>
      <c r="DJ76" s="300">
        <f t="shared" si="134"/>
        <v>0</v>
      </c>
      <c r="DK76" s="300">
        <f t="shared" si="134"/>
        <v>0</v>
      </c>
      <c r="DL76" s="300">
        <f t="shared" si="134"/>
        <v>0</v>
      </c>
      <c r="DM76" s="300">
        <f t="shared" si="134"/>
        <v>0</v>
      </c>
      <c r="DN76" s="300">
        <f t="shared" si="134"/>
        <v>0</v>
      </c>
      <c r="DO76" s="300">
        <f t="shared" si="134"/>
        <v>0</v>
      </c>
      <c r="DP76" s="300">
        <f t="shared" si="134"/>
        <v>0</v>
      </c>
      <c r="DQ76" s="300">
        <f t="shared" si="134"/>
        <v>0</v>
      </c>
      <c r="DR76" s="300">
        <f t="shared" si="134"/>
        <v>0</v>
      </c>
      <c r="DS76" s="300">
        <f t="shared" si="134"/>
        <v>0</v>
      </c>
      <c r="DT76" s="300">
        <f t="shared" si="134"/>
        <v>0</v>
      </c>
      <c r="DU76" s="300">
        <f t="shared" si="134"/>
        <v>0</v>
      </c>
      <c r="DV76" s="300">
        <f t="shared" si="134"/>
        <v>0</v>
      </c>
      <c r="DW76" s="300">
        <f t="shared" si="134"/>
        <v>0</v>
      </c>
      <c r="DX76" s="300">
        <f t="shared" si="134"/>
        <v>0</v>
      </c>
      <c r="DY76" s="300">
        <f t="shared" si="134"/>
        <v>0</v>
      </c>
      <c r="DZ76" s="300">
        <f t="shared" si="134"/>
        <v>0</v>
      </c>
      <c r="EA76" s="300">
        <f t="shared" si="134"/>
        <v>0</v>
      </c>
      <c r="EB76" s="300">
        <f t="shared" si="134"/>
        <v>0</v>
      </c>
      <c r="EC76" s="300">
        <f t="shared" si="134"/>
        <v>0</v>
      </c>
      <c r="ED76" s="300">
        <f t="shared" si="134"/>
        <v>0</v>
      </c>
      <c r="EE76" s="300">
        <f t="shared" si="134"/>
        <v>0</v>
      </c>
      <c r="EF76" s="300">
        <f t="shared" si="134"/>
        <v>0</v>
      </c>
      <c r="EG76" s="300">
        <f t="shared" si="134"/>
        <v>0</v>
      </c>
      <c r="EH76" s="300">
        <f t="shared" si="134"/>
        <v>0</v>
      </c>
      <c r="EI76" s="300">
        <f t="shared" ref="EI76:GG76" si="135" xml:space="preserve"> IF(AND(EH75 &lt; $F74, EI75 &gt;= $F74), 1, 0)</f>
        <v>0</v>
      </c>
      <c r="EJ76" s="300">
        <f t="shared" si="135"/>
        <v>0</v>
      </c>
      <c r="EK76" s="300">
        <f t="shared" si="135"/>
        <v>0</v>
      </c>
      <c r="EL76" s="300">
        <f t="shared" si="135"/>
        <v>0</v>
      </c>
      <c r="EM76" s="300">
        <f t="shared" si="135"/>
        <v>0</v>
      </c>
      <c r="EN76" s="300">
        <f t="shared" si="135"/>
        <v>0</v>
      </c>
      <c r="EO76" s="300">
        <f t="shared" si="135"/>
        <v>0</v>
      </c>
      <c r="EP76" s="300">
        <f t="shared" si="135"/>
        <v>0</v>
      </c>
      <c r="EQ76" s="300">
        <f t="shared" si="135"/>
        <v>0</v>
      </c>
      <c r="ER76" s="300">
        <f t="shared" si="135"/>
        <v>0</v>
      </c>
      <c r="ES76" s="300">
        <f t="shared" si="135"/>
        <v>0</v>
      </c>
      <c r="ET76" s="300">
        <f t="shared" si="135"/>
        <v>0</v>
      </c>
      <c r="EU76" s="300">
        <f t="shared" si="135"/>
        <v>0</v>
      </c>
      <c r="EV76" s="300">
        <f t="shared" si="135"/>
        <v>0</v>
      </c>
      <c r="EW76" s="300">
        <f t="shared" si="135"/>
        <v>0</v>
      </c>
      <c r="EX76" s="300">
        <f t="shared" si="135"/>
        <v>0</v>
      </c>
      <c r="EY76" s="300">
        <f t="shared" si="135"/>
        <v>0</v>
      </c>
      <c r="EZ76" s="300">
        <f t="shared" si="135"/>
        <v>0</v>
      </c>
      <c r="FA76" s="300">
        <f t="shared" si="135"/>
        <v>0</v>
      </c>
      <c r="FB76" s="300">
        <f t="shared" si="135"/>
        <v>0</v>
      </c>
      <c r="FC76" s="300">
        <f t="shared" si="135"/>
        <v>0</v>
      </c>
      <c r="FD76" s="300">
        <f t="shared" si="135"/>
        <v>0</v>
      </c>
      <c r="FE76" s="300">
        <f t="shared" si="135"/>
        <v>0</v>
      </c>
      <c r="FF76" s="300">
        <f t="shared" si="135"/>
        <v>0</v>
      </c>
      <c r="FG76" s="300">
        <f t="shared" si="135"/>
        <v>0</v>
      </c>
      <c r="FH76" s="300">
        <f t="shared" si="135"/>
        <v>0</v>
      </c>
      <c r="FI76" s="300">
        <f t="shared" si="135"/>
        <v>0</v>
      </c>
      <c r="FJ76" s="300">
        <f t="shared" si="135"/>
        <v>0</v>
      </c>
      <c r="FK76" s="300">
        <f t="shared" si="135"/>
        <v>0</v>
      </c>
      <c r="FL76" s="300">
        <f t="shared" si="135"/>
        <v>0</v>
      </c>
      <c r="FM76" s="300">
        <f t="shared" si="135"/>
        <v>0</v>
      </c>
      <c r="FN76" s="300">
        <f t="shared" si="135"/>
        <v>0</v>
      </c>
      <c r="FO76" s="300">
        <f t="shared" si="135"/>
        <v>0</v>
      </c>
      <c r="FP76" s="300">
        <f t="shared" si="135"/>
        <v>0</v>
      </c>
      <c r="FQ76" s="300">
        <f t="shared" si="135"/>
        <v>0</v>
      </c>
      <c r="FR76" s="300">
        <f t="shared" si="135"/>
        <v>0</v>
      </c>
      <c r="FS76" s="300">
        <f t="shared" si="135"/>
        <v>0</v>
      </c>
      <c r="FT76" s="300">
        <f t="shared" si="135"/>
        <v>0</v>
      </c>
      <c r="FU76" s="300">
        <f t="shared" si="135"/>
        <v>0</v>
      </c>
      <c r="FV76" s="300">
        <f t="shared" si="135"/>
        <v>0</v>
      </c>
      <c r="FW76" s="300">
        <f t="shared" si="135"/>
        <v>0</v>
      </c>
      <c r="FX76" s="300">
        <f t="shared" si="135"/>
        <v>0</v>
      </c>
      <c r="FY76" s="300">
        <f t="shared" si="135"/>
        <v>0</v>
      </c>
      <c r="FZ76" s="300">
        <f t="shared" si="135"/>
        <v>0</v>
      </c>
      <c r="GA76" s="300">
        <f t="shared" si="135"/>
        <v>0</v>
      </c>
      <c r="GB76" s="300">
        <f t="shared" si="135"/>
        <v>0</v>
      </c>
      <c r="GC76" s="300">
        <f t="shared" si="135"/>
        <v>0</v>
      </c>
      <c r="GD76" s="300">
        <f t="shared" si="135"/>
        <v>0</v>
      </c>
      <c r="GE76" s="300">
        <f t="shared" si="135"/>
        <v>0</v>
      </c>
      <c r="GF76" s="300">
        <f t="shared" si="135"/>
        <v>0</v>
      </c>
      <c r="GG76" s="300">
        <f t="shared" si="135"/>
        <v>0</v>
      </c>
      <c r="GH76" s="300">
        <f t="shared" ref="GH76:GJ76" si="136" xml:space="preserve"> IF(AND(GG75 &lt; $F74, GH75 &gt;= $F74), 1, 0)</f>
        <v>0</v>
      </c>
      <c r="GI76" s="300">
        <f t="shared" si="136"/>
        <v>0</v>
      </c>
      <c r="GJ76" s="300">
        <f t="shared" si="136"/>
        <v>0</v>
      </c>
      <c r="GK76" s="250"/>
      <c r="GL76" s="250"/>
      <c r="GM76" s="250"/>
      <c r="GN76" s="250"/>
      <c r="GO76" s="250"/>
      <c r="GP76" s="250"/>
      <c r="GQ76" s="250"/>
      <c r="GR76" s="250"/>
      <c r="GS76" s="250"/>
      <c r="GT76" s="250"/>
      <c r="GU76" s="250"/>
      <c r="GV76" s="250"/>
      <c r="GW76" s="250"/>
      <c r="GX76" s="250"/>
      <c r="GY76" s="250"/>
      <c r="GZ76" s="250"/>
      <c r="HA76" s="250"/>
      <c r="HB76" s="250"/>
      <c r="HC76" s="250"/>
      <c r="HD76" s="250"/>
      <c r="HE76" s="250"/>
      <c r="HF76" s="250"/>
      <c r="HG76" s="250"/>
      <c r="HH76" s="250"/>
      <c r="HI76" s="250"/>
      <c r="HJ76" s="250"/>
      <c r="HK76" s="250"/>
      <c r="HL76" s="250"/>
      <c r="HM76" s="250"/>
      <c r="HN76" s="250"/>
      <c r="HO76" s="250"/>
      <c r="HP76" s="250"/>
      <c r="HQ76" s="250"/>
      <c r="HR76" s="250"/>
      <c r="HS76" s="250"/>
      <c r="HT76" s="250"/>
      <c r="HU76" s="250"/>
      <c r="HV76" s="250"/>
      <c r="HW76" s="250"/>
      <c r="HX76" s="250"/>
      <c r="HY76" s="250"/>
      <c r="HZ76" s="250"/>
      <c r="IA76" s="250"/>
      <c r="IB76" s="250"/>
      <c r="IC76" s="250"/>
      <c r="ID76" s="250"/>
      <c r="IE76" s="250"/>
      <c r="IF76" s="250"/>
      <c r="IG76" s="250"/>
      <c r="IH76" s="250"/>
      <c r="II76" s="250"/>
      <c r="IJ76" s="250"/>
      <c r="IK76" s="250"/>
      <c r="IL76" s="250"/>
      <c r="IM76" s="250"/>
      <c r="IN76" s="250"/>
      <c r="IO76" s="250"/>
      <c r="IP76" s="250"/>
      <c r="IQ76" s="250"/>
      <c r="IR76" s="250"/>
      <c r="IS76" s="250"/>
      <c r="IT76" s="250"/>
      <c r="IU76" s="250"/>
      <c r="IV76" s="250"/>
      <c r="IW76" s="250"/>
      <c r="IX76" s="250"/>
      <c r="IY76" s="250"/>
      <c r="IZ76" s="250"/>
      <c r="JA76" s="250"/>
      <c r="JB76" s="250"/>
      <c r="JC76" s="250"/>
      <c r="JD76" s="250"/>
      <c r="JE76" s="250"/>
      <c r="JF76" s="250"/>
      <c r="JG76" s="250"/>
      <c r="JH76" s="250"/>
      <c r="JI76" s="250"/>
      <c r="JJ76" s="250"/>
      <c r="JK76" s="250"/>
      <c r="JL76" s="250"/>
      <c r="JM76" s="250"/>
      <c r="JN76" s="250"/>
      <c r="JO76" s="250"/>
      <c r="JP76" s="250"/>
      <c r="JQ76" s="250"/>
      <c r="JR76" s="250"/>
      <c r="JS76" s="250"/>
      <c r="JT76" s="250"/>
      <c r="JU76" s="250"/>
      <c r="JV76" s="250"/>
      <c r="JW76" s="250"/>
      <c r="JX76" s="250"/>
      <c r="JY76" s="250"/>
      <c r="JZ76" s="250"/>
      <c r="KA76" s="250"/>
      <c r="KB76" s="250"/>
      <c r="KC76" s="250"/>
      <c r="KD76" s="250"/>
      <c r="KE76" s="250"/>
      <c r="KF76" s="250"/>
      <c r="KG76" s="250"/>
      <c r="KH76" s="250"/>
      <c r="KI76" s="250"/>
      <c r="KJ76" s="250"/>
      <c r="KK76" s="250"/>
      <c r="KL76" s="250"/>
      <c r="KM76" s="250"/>
      <c r="KN76" s="250"/>
      <c r="KO76" s="250"/>
      <c r="KP76" s="250"/>
      <c r="KQ76" s="250"/>
      <c r="KR76" s="250"/>
      <c r="KS76" s="250"/>
      <c r="KT76" s="250"/>
      <c r="KU76" s="250"/>
      <c r="KV76" s="250"/>
      <c r="KW76" s="250"/>
      <c r="KX76" s="250"/>
      <c r="KY76" s="250"/>
      <c r="KZ76" s="250"/>
      <c r="LA76" s="250"/>
      <c r="LB76" s="250"/>
      <c r="LC76" s="250"/>
      <c r="LD76" s="250"/>
      <c r="LE76" s="250"/>
      <c r="LF76" s="250"/>
      <c r="LG76" s="250"/>
      <c r="LH76" s="250"/>
      <c r="LI76" s="250"/>
      <c r="LJ76" s="250"/>
      <c r="LK76" s="250"/>
      <c r="LL76" s="250"/>
      <c r="LM76" s="250"/>
      <c r="LN76" s="250"/>
      <c r="LO76" s="250"/>
      <c r="LP76" s="250"/>
      <c r="LQ76" s="250"/>
      <c r="LR76" s="250"/>
      <c r="LS76" s="250"/>
      <c r="LT76" s="250"/>
      <c r="LU76" s="250"/>
      <c r="LV76" s="250"/>
      <c r="LW76" s="250"/>
      <c r="LX76" s="250"/>
      <c r="LY76" s="250"/>
      <c r="LZ76" s="250"/>
      <c r="MA76" s="250"/>
      <c r="MB76" s="250"/>
      <c r="MC76" s="250"/>
      <c r="MD76" s="250"/>
      <c r="ME76" s="250"/>
      <c r="MF76" s="250"/>
      <c r="MG76" s="250"/>
      <c r="MH76" s="250"/>
      <c r="MI76" s="250"/>
      <c r="MJ76" s="250"/>
      <c r="MK76" s="250"/>
      <c r="ML76" s="250"/>
      <c r="MM76" s="250"/>
      <c r="MN76" s="250"/>
      <c r="MO76" s="250"/>
      <c r="MP76" s="250"/>
      <c r="MQ76" s="250"/>
      <c r="MR76" s="250"/>
      <c r="MS76" s="250"/>
      <c r="MT76" s="250"/>
      <c r="MU76" s="250"/>
      <c r="MV76" s="250"/>
      <c r="MW76" s="250"/>
      <c r="MX76" s="250"/>
      <c r="MY76" s="250"/>
      <c r="MZ76" s="250"/>
      <c r="NA76" s="250"/>
      <c r="NB76" s="250"/>
      <c r="NC76" s="250"/>
      <c r="ND76" s="250"/>
      <c r="NE76" s="250"/>
      <c r="NF76" s="250"/>
      <c r="NG76" s="250"/>
      <c r="NH76" s="250"/>
      <c r="NI76" s="250"/>
      <c r="NJ76" s="250"/>
      <c r="NK76" s="250"/>
      <c r="NL76" s="250"/>
      <c r="NM76" s="250"/>
      <c r="NN76" s="250"/>
      <c r="NO76" s="250"/>
      <c r="NP76" s="250"/>
      <c r="NQ76" s="250"/>
      <c r="NR76" s="250"/>
      <c r="NS76" s="250"/>
      <c r="NT76" s="250"/>
      <c r="NU76" s="250"/>
      <c r="NV76" s="250"/>
      <c r="NW76" s="250"/>
      <c r="NX76" s="250"/>
      <c r="NY76" s="250"/>
      <c r="NZ76" s="250"/>
      <c r="OA76" s="250"/>
      <c r="OB76" s="250"/>
      <c r="OC76" s="250"/>
      <c r="OD76" s="250"/>
      <c r="OE76" s="250"/>
      <c r="OF76" s="250"/>
      <c r="OG76" s="250"/>
      <c r="OH76" s="250"/>
      <c r="OI76" s="250"/>
      <c r="OJ76" s="250"/>
      <c r="OK76" s="250"/>
      <c r="OL76" s="250"/>
      <c r="OM76" s="250"/>
      <c r="ON76" s="250"/>
      <c r="OO76" s="250"/>
      <c r="OP76" s="250"/>
      <c r="OQ76" s="250"/>
      <c r="OR76" s="250"/>
      <c r="OS76" s="250"/>
      <c r="OT76" s="250"/>
      <c r="OU76" s="250"/>
      <c r="OV76" s="250"/>
      <c r="OW76" s="250"/>
      <c r="OX76" s="250"/>
      <c r="OY76" s="250"/>
      <c r="OZ76" s="250"/>
      <c r="PA76" s="250"/>
      <c r="PB76" s="250"/>
      <c r="PC76" s="250"/>
      <c r="PD76" s="250"/>
      <c r="PE76" s="250"/>
      <c r="PF76" s="250"/>
      <c r="PG76" s="250"/>
      <c r="PH76" s="250"/>
      <c r="PI76" s="250"/>
      <c r="PJ76" s="250"/>
      <c r="PK76" s="250"/>
      <c r="PL76" s="250"/>
      <c r="PM76" s="250"/>
      <c r="PN76" s="250"/>
      <c r="PO76" s="250"/>
      <c r="PP76" s="250"/>
      <c r="PQ76" s="250"/>
      <c r="PR76" s="250"/>
      <c r="PS76" s="250"/>
      <c r="PT76" s="250"/>
      <c r="PU76" s="250"/>
    </row>
    <row r="77" spans="1:437" s="52" customFormat="1" outlineLevel="1" x14ac:dyDescent="0.25">
      <c r="A77" s="15"/>
      <c r="B77" s="15"/>
      <c r="C77" s="21"/>
      <c r="D77" s="60"/>
      <c r="E77" s="6"/>
      <c r="F77" s="6"/>
      <c r="G77" s="6"/>
      <c r="H77" s="6"/>
      <c r="I77" s="104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G77" s="6"/>
      <c r="BH77" s="6"/>
      <c r="BI77" s="6"/>
      <c r="BJ77" s="6"/>
      <c r="BK77" s="6"/>
      <c r="BL77" s="6"/>
      <c r="BM77" s="6"/>
      <c r="BN77" s="6"/>
      <c r="BO77" s="6"/>
      <c r="BP77" s="6"/>
      <c r="BQ77" s="6"/>
      <c r="BR77" s="6"/>
      <c r="BS77" s="6"/>
      <c r="BT77" s="6"/>
      <c r="BU77" s="6"/>
      <c r="BV77" s="6"/>
      <c r="BW77" s="6"/>
      <c r="BX77" s="6"/>
      <c r="BY77" s="6"/>
      <c r="BZ77" s="6"/>
      <c r="CA77" s="6"/>
      <c r="CB77" s="6"/>
      <c r="CC77" s="6"/>
      <c r="CD77" s="6"/>
      <c r="CE77" s="6"/>
      <c r="CF77" s="6"/>
      <c r="CG77" s="6"/>
      <c r="CH77" s="6"/>
      <c r="CI77" s="6"/>
      <c r="CJ77" s="6"/>
      <c r="CK77" s="6"/>
      <c r="CL77" s="6"/>
      <c r="CM77" s="6"/>
      <c r="CN77" s="6"/>
      <c r="CO77" s="6"/>
      <c r="CP77" s="6"/>
      <c r="CQ77" s="6"/>
      <c r="CR77" s="6"/>
      <c r="CS77" s="6"/>
      <c r="CT77" s="6"/>
      <c r="CU77" s="6"/>
      <c r="CV77" s="6"/>
      <c r="CW77" s="6"/>
      <c r="CX77" s="6"/>
      <c r="CY77" s="6"/>
      <c r="CZ77" s="6"/>
      <c r="DA77" s="6"/>
      <c r="DB77" s="6"/>
      <c r="DC77" s="6"/>
      <c r="DD77" s="6"/>
      <c r="DE77" s="6"/>
      <c r="DF77" s="6"/>
      <c r="DG77" s="6"/>
      <c r="DH77" s="6"/>
      <c r="DI77" s="6"/>
      <c r="DJ77" s="6"/>
      <c r="DK77" s="6"/>
      <c r="DL77" s="6"/>
      <c r="DM77" s="6"/>
      <c r="DN77" s="6"/>
      <c r="DO77" s="6"/>
      <c r="DP77" s="6"/>
      <c r="DQ77" s="6"/>
      <c r="DR77" s="6"/>
      <c r="DS77" s="6"/>
      <c r="DT77" s="6"/>
      <c r="DU77" s="6"/>
      <c r="DV77" s="6"/>
      <c r="DW77" s="6"/>
      <c r="DX77" s="6"/>
      <c r="DY77" s="6"/>
      <c r="DZ77" s="6"/>
      <c r="EA77" s="6"/>
      <c r="EB77" s="6"/>
      <c r="EC77" s="6"/>
      <c r="ED77" s="6"/>
      <c r="EE77" s="6"/>
      <c r="EF77" s="6"/>
      <c r="EG77" s="6"/>
      <c r="EH77" s="6"/>
      <c r="EI77" s="6"/>
      <c r="EJ77" s="6"/>
      <c r="EK77" s="6"/>
      <c r="EL77" s="6"/>
      <c r="EM77" s="6"/>
      <c r="EN77" s="6"/>
      <c r="EO77" s="6"/>
      <c r="EP77" s="6"/>
      <c r="EQ77" s="6"/>
      <c r="ER77" s="6"/>
      <c r="ES77" s="6"/>
      <c r="ET77" s="6"/>
      <c r="EU77" s="6"/>
      <c r="EV77" s="6"/>
      <c r="EW77" s="6"/>
      <c r="EX77" s="6"/>
      <c r="EY77" s="6"/>
      <c r="EZ77" s="6"/>
      <c r="FA77" s="6"/>
      <c r="FB77" s="6"/>
      <c r="FC77" s="6"/>
      <c r="FD77" s="6"/>
      <c r="FE77" s="6"/>
      <c r="FF77" s="6"/>
      <c r="FG77" s="6"/>
      <c r="FH77" s="6"/>
      <c r="FI77" s="6"/>
      <c r="FJ77" s="6"/>
      <c r="FK77" s="6"/>
      <c r="FL77" s="6"/>
      <c r="FM77" s="6"/>
      <c r="FN77" s="6"/>
      <c r="FO77" s="6"/>
      <c r="FP77" s="6"/>
      <c r="FQ77" s="6"/>
      <c r="FR77" s="6"/>
      <c r="FS77" s="6"/>
      <c r="FT77" s="6"/>
      <c r="FU77" s="6"/>
      <c r="FV77" s="6"/>
      <c r="FW77" s="6"/>
      <c r="FX77" s="6"/>
      <c r="FY77" s="6"/>
      <c r="FZ77" s="6"/>
      <c r="GA77" s="6"/>
      <c r="GB77" s="6"/>
      <c r="GC77" s="6"/>
      <c r="GD77" s="6"/>
      <c r="GE77" s="6"/>
      <c r="GF77" s="6"/>
      <c r="GG77" s="6"/>
      <c r="GH77" s="6"/>
      <c r="GI77" s="6"/>
      <c r="GJ77" s="6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/>
      <c r="MZ77"/>
      <c r="NA77"/>
      <c r="NB77"/>
      <c r="NC77"/>
      <c r="ND77"/>
      <c r="NE77"/>
      <c r="NF77"/>
      <c r="NG77"/>
      <c r="NH77"/>
      <c r="NI77"/>
      <c r="NJ77"/>
      <c r="NK77"/>
      <c r="NL77"/>
      <c r="NM77"/>
      <c r="NN77"/>
      <c r="NO77"/>
      <c r="NP77"/>
      <c r="NQ77"/>
      <c r="NR77"/>
      <c r="NS77"/>
      <c r="NT77"/>
      <c r="NU77"/>
      <c r="NV77"/>
      <c r="NW77"/>
      <c r="NX77"/>
      <c r="NY77"/>
      <c r="NZ77"/>
      <c r="OA77"/>
      <c r="OB77"/>
      <c r="OC77"/>
      <c r="OD77"/>
      <c r="OE77"/>
      <c r="OF77"/>
      <c r="OG77"/>
      <c r="OH77"/>
      <c r="OI77"/>
      <c r="OJ77"/>
      <c r="OK77"/>
      <c r="OL77"/>
      <c r="OM77"/>
      <c r="ON77"/>
      <c r="OO77"/>
      <c r="OP77"/>
      <c r="OQ77"/>
      <c r="OR77"/>
      <c r="OS77"/>
      <c r="OT77"/>
      <c r="OU77"/>
      <c r="OV77"/>
      <c r="OW77"/>
      <c r="OX77"/>
      <c r="OY77"/>
      <c r="OZ77"/>
      <c r="PA77"/>
      <c r="PB77"/>
      <c r="PC77"/>
      <c r="PD77"/>
      <c r="PE77"/>
      <c r="PF77"/>
      <c r="PG77"/>
      <c r="PH77"/>
      <c r="PI77"/>
      <c r="PJ77"/>
      <c r="PK77"/>
      <c r="PL77"/>
      <c r="PM77"/>
      <c r="PN77"/>
      <c r="PO77"/>
      <c r="PP77"/>
      <c r="PQ77"/>
      <c r="PR77"/>
      <c r="PS77"/>
      <c r="PT77"/>
      <c r="PU77"/>
    </row>
    <row r="78" spans="1:437" s="52" customFormat="1" outlineLevel="1" x14ac:dyDescent="0.25">
      <c r="A78" s="67"/>
      <c r="B78" s="66" t="s">
        <v>44</v>
      </c>
      <c r="C78" s="67"/>
      <c r="D78" s="67"/>
      <c r="E78" s="67"/>
      <c r="F78" s="67"/>
      <c r="G78" s="67"/>
      <c r="H78" s="67"/>
      <c r="I78" s="67"/>
      <c r="J78" s="67"/>
      <c r="K78" s="67"/>
      <c r="L78" s="67"/>
      <c r="M78" s="67"/>
      <c r="N78" s="67"/>
      <c r="O78" s="67"/>
      <c r="P78" s="67"/>
      <c r="Q78" s="67"/>
      <c r="R78" s="67"/>
      <c r="S78" s="67"/>
      <c r="T78" s="67"/>
      <c r="U78" s="67"/>
      <c r="V78" s="67"/>
      <c r="W78" s="67"/>
      <c r="X78" s="67"/>
      <c r="Y78" s="67"/>
      <c r="Z78" s="67"/>
      <c r="AA78" s="67"/>
      <c r="AB78" s="67"/>
      <c r="AC78" s="67"/>
      <c r="AD78" s="67"/>
      <c r="AE78" s="67"/>
      <c r="AF78" s="67"/>
      <c r="AG78" s="67"/>
      <c r="AH78" s="67"/>
      <c r="AI78" s="67"/>
      <c r="AJ78" s="67"/>
      <c r="AK78" s="67"/>
      <c r="AL78" s="67"/>
      <c r="AM78" s="67"/>
      <c r="AN78" s="67"/>
      <c r="AO78" s="67"/>
      <c r="AP78" s="67"/>
      <c r="AQ78" s="67"/>
      <c r="AR78" s="67"/>
      <c r="AS78" s="67"/>
      <c r="AT78" s="67"/>
      <c r="AU78" s="67"/>
      <c r="AV78" s="67"/>
      <c r="AW78" s="67"/>
      <c r="AX78" s="67"/>
      <c r="AY78" s="67"/>
      <c r="AZ78" s="67"/>
      <c r="BA78" s="67"/>
      <c r="BB78" s="67"/>
      <c r="BC78" s="67"/>
      <c r="BD78" s="67"/>
      <c r="BE78" s="67"/>
      <c r="BF78" s="67"/>
      <c r="BG78" s="67"/>
      <c r="BH78" s="67"/>
      <c r="BI78" s="67"/>
      <c r="BJ78" s="67"/>
      <c r="BK78" s="67"/>
      <c r="BL78" s="67"/>
      <c r="BM78" s="67"/>
      <c r="BN78" s="67"/>
      <c r="BO78" s="67"/>
      <c r="BP78" s="67"/>
      <c r="BQ78" s="67"/>
      <c r="BR78" s="67"/>
      <c r="BS78" s="67"/>
      <c r="BT78" s="67"/>
      <c r="BU78" s="67"/>
      <c r="BV78" s="67"/>
      <c r="BW78" s="67"/>
      <c r="BX78" s="67"/>
      <c r="BY78" s="67"/>
      <c r="BZ78" s="67"/>
      <c r="CA78" s="67"/>
      <c r="CB78" s="67"/>
      <c r="CC78" s="67"/>
      <c r="CD78" s="67"/>
      <c r="CE78" s="67"/>
      <c r="CF78" s="67"/>
      <c r="CG78" s="67"/>
      <c r="CH78" s="67"/>
      <c r="CI78" s="67"/>
      <c r="CJ78" s="67"/>
      <c r="CK78" s="67"/>
      <c r="CL78" s="67"/>
      <c r="CM78" s="67"/>
      <c r="CN78" s="67"/>
      <c r="CO78" s="67"/>
      <c r="CP78" s="67"/>
      <c r="CQ78" s="67"/>
      <c r="CR78" s="67"/>
      <c r="CS78" s="67"/>
      <c r="CT78" s="67"/>
      <c r="CU78" s="67"/>
      <c r="CV78" s="67"/>
      <c r="CW78" s="67"/>
      <c r="CX78" s="67"/>
      <c r="CY78" s="67"/>
      <c r="CZ78" s="67"/>
      <c r="DA78" s="67"/>
      <c r="DB78" s="67"/>
      <c r="DC78" s="67"/>
      <c r="DD78" s="67"/>
      <c r="DE78" s="67"/>
      <c r="DF78" s="67"/>
      <c r="DG78" s="67"/>
      <c r="DH78" s="67"/>
      <c r="DI78" s="67"/>
      <c r="DJ78" s="67"/>
      <c r="DK78" s="67"/>
      <c r="DL78" s="67"/>
      <c r="DM78" s="67"/>
      <c r="DN78" s="67"/>
      <c r="DO78" s="67"/>
      <c r="DP78" s="67"/>
      <c r="DQ78" s="67"/>
      <c r="DR78" s="67"/>
      <c r="DS78" s="67"/>
      <c r="DT78" s="67"/>
      <c r="DU78" s="67"/>
      <c r="DV78" s="67"/>
      <c r="DW78" s="67"/>
      <c r="DX78" s="67"/>
      <c r="DY78" s="67"/>
      <c r="DZ78" s="67"/>
      <c r="EA78" s="67"/>
      <c r="EB78" s="67"/>
      <c r="EC78" s="67"/>
      <c r="ED78" s="67"/>
      <c r="EE78" s="67"/>
      <c r="EF78" s="67"/>
      <c r="EG78" s="67"/>
      <c r="EH78" s="67"/>
      <c r="EI78" s="67"/>
      <c r="EJ78" s="67"/>
      <c r="EK78" s="67"/>
      <c r="EL78" s="67"/>
      <c r="EM78" s="67"/>
      <c r="EN78" s="67"/>
      <c r="EO78" s="67"/>
      <c r="EP78" s="67"/>
      <c r="EQ78" s="67"/>
      <c r="ER78" s="67"/>
      <c r="ES78" s="67"/>
      <c r="ET78" s="67"/>
      <c r="EU78" s="67"/>
      <c r="EV78" s="67"/>
      <c r="EW78" s="67"/>
      <c r="EX78" s="67"/>
      <c r="EY78" s="67"/>
      <c r="EZ78" s="67"/>
      <c r="FA78" s="67"/>
      <c r="FB78" s="67"/>
      <c r="FC78" s="67"/>
      <c r="FD78" s="67"/>
      <c r="FE78" s="67"/>
      <c r="FF78" s="67"/>
      <c r="FG78" s="67"/>
      <c r="FH78" s="67"/>
      <c r="FI78" s="67"/>
      <c r="FJ78" s="67"/>
      <c r="FK78" s="67"/>
      <c r="FL78" s="67"/>
      <c r="FM78" s="67"/>
      <c r="FN78" s="67"/>
      <c r="FO78" s="67"/>
      <c r="FP78" s="67"/>
      <c r="FQ78" s="67"/>
      <c r="FR78" s="67"/>
      <c r="FS78" s="67"/>
      <c r="FT78" s="67"/>
      <c r="FU78" s="67"/>
      <c r="FV78" s="67"/>
      <c r="FW78" s="67"/>
      <c r="FX78" s="67"/>
      <c r="FY78" s="67"/>
      <c r="FZ78" s="67"/>
      <c r="GA78" s="67"/>
      <c r="GB78" s="67"/>
      <c r="GC78" s="67"/>
      <c r="GD78" s="67"/>
      <c r="GE78" s="67"/>
      <c r="GF78" s="67"/>
      <c r="GG78" s="67"/>
      <c r="GH78" s="67"/>
      <c r="GI78" s="67"/>
      <c r="GJ78" s="67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/>
      <c r="MZ78"/>
      <c r="NA78"/>
      <c r="NB78"/>
      <c r="NC78"/>
      <c r="ND78"/>
      <c r="NE78"/>
      <c r="NF78"/>
      <c r="NG78"/>
      <c r="NH78"/>
      <c r="NI78"/>
      <c r="NJ78"/>
      <c r="NK78"/>
      <c r="NL78"/>
      <c r="NM78"/>
      <c r="NN78"/>
      <c r="NO78"/>
      <c r="NP78"/>
      <c r="NQ78"/>
      <c r="NR78"/>
      <c r="NS78"/>
      <c r="NT78"/>
      <c r="NU78"/>
      <c r="NV78"/>
      <c r="NW78"/>
      <c r="NX78"/>
      <c r="NY78"/>
      <c r="NZ78"/>
      <c r="OA78"/>
      <c r="OB78"/>
      <c r="OC78"/>
      <c r="OD78"/>
      <c r="OE78"/>
      <c r="OF78"/>
      <c r="OG78"/>
      <c r="OH78"/>
      <c r="OI78"/>
      <c r="OJ78"/>
      <c r="OK78"/>
      <c r="OL78"/>
      <c r="OM78"/>
      <c r="ON78"/>
      <c r="OO78"/>
      <c r="OP78"/>
      <c r="OQ78"/>
      <c r="OR78"/>
      <c r="OS78"/>
      <c r="OT78"/>
      <c r="OU78"/>
      <c r="OV78"/>
      <c r="OW78"/>
      <c r="OX78"/>
      <c r="OY78"/>
      <c r="OZ78"/>
      <c r="PA78"/>
      <c r="PB78"/>
      <c r="PC78"/>
      <c r="PD78"/>
      <c r="PE78"/>
      <c r="PF78"/>
      <c r="PG78"/>
      <c r="PH78"/>
      <c r="PI78"/>
      <c r="PJ78"/>
      <c r="PK78"/>
      <c r="PL78"/>
      <c r="PM78"/>
      <c r="PN78"/>
      <c r="PO78"/>
      <c r="PP78"/>
      <c r="PQ78"/>
      <c r="PR78"/>
      <c r="PS78"/>
      <c r="PT78"/>
      <c r="PU78"/>
    </row>
    <row r="79" spans="1:437" s="52" customFormat="1" outlineLevel="1" x14ac:dyDescent="0.25">
      <c r="A79" s="15"/>
      <c r="B79" s="15"/>
      <c r="C79" s="21"/>
      <c r="D79" s="60"/>
      <c r="E79" s="205" t="str">
        <f t="shared" ref="E79:AJ79" si="137" xml:space="preserve"> E$76</f>
        <v>Financial close date flag</v>
      </c>
      <c r="F79" s="205">
        <f t="shared" si="137"/>
        <v>0</v>
      </c>
      <c r="G79" s="205" t="str">
        <f t="shared" si="137"/>
        <v>flag</v>
      </c>
      <c r="H79" s="205">
        <f t="shared" si="137"/>
        <v>1</v>
      </c>
      <c r="I79" s="205">
        <f t="shared" si="137"/>
        <v>0</v>
      </c>
      <c r="J79" s="205">
        <f t="shared" si="137"/>
        <v>0</v>
      </c>
      <c r="K79" s="205">
        <f t="shared" si="137"/>
        <v>0</v>
      </c>
      <c r="L79" s="205">
        <f t="shared" si="137"/>
        <v>1</v>
      </c>
      <c r="M79" s="205">
        <f t="shared" si="137"/>
        <v>0</v>
      </c>
      <c r="N79" s="205">
        <f t="shared" si="137"/>
        <v>0</v>
      </c>
      <c r="O79" s="205">
        <f t="shared" si="137"/>
        <v>0</v>
      </c>
      <c r="P79" s="205">
        <f t="shared" si="137"/>
        <v>0</v>
      </c>
      <c r="Q79" s="205">
        <f t="shared" si="137"/>
        <v>0</v>
      </c>
      <c r="R79" s="205">
        <f t="shared" si="137"/>
        <v>0</v>
      </c>
      <c r="S79" s="205">
        <f t="shared" si="137"/>
        <v>0</v>
      </c>
      <c r="T79" s="205">
        <f t="shared" si="137"/>
        <v>0</v>
      </c>
      <c r="U79" s="205">
        <f t="shared" si="137"/>
        <v>0</v>
      </c>
      <c r="V79" s="205">
        <f t="shared" si="137"/>
        <v>0</v>
      </c>
      <c r="W79" s="205">
        <f t="shared" si="137"/>
        <v>0</v>
      </c>
      <c r="X79" s="205">
        <f t="shared" si="137"/>
        <v>0</v>
      </c>
      <c r="Y79" s="205">
        <f t="shared" si="137"/>
        <v>0</v>
      </c>
      <c r="Z79" s="205">
        <f t="shared" si="137"/>
        <v>0</v>
      </c>
      <c r="AA79" s="205">
        <f t="shared" si="137"/>
        <v>0</v>
      </c>
      <c r="AB79" s="205">
        <f t="shared" si="137"/>
        <v>0</v>
      </c>
      <c r="AC79" s="205">
        <f t="shared" si="137"/>
        <v>0</v>
      </c>
      <c r="AD79" s="205">
        <f t="shared" si="137"/>
        <v>0</v>
      </c>
      <c r="AE79" s="205">
        <f t="shared" si="137"/>
        <v>0</v>
      </c>
      <c r="AF79" s="205">
        <f t="shared" si="137"/>
        <v>0</v>
      </c>
      <c r="AG79" s="205">
        <f t="shared" si="137"/>
        <v>0</v>
      </c>
      <c r="AH79" s="205">
        <f t="shared" si="137"/>
        <v>0</v>
      </c>
      <c r="AI79" s="205">
        <f t="shared" si="137"/>
        <v>0</v>
      </c>
      <c r="AJ79" s="205">
        <f t="shared" si="137"/>
        <v>0</v>
      </c>
      <c r="AK79" s="205">
        <f t="shared" ref="AK79:BP79" si="138" xml:space="preserve"> AK$76</f>
        <v>0</v>
      </c>
      <c r="AL79" s="205">
        <f t="shared" si="138"/>
        <v>0</v>
      </c>
      <c r="AM79" s="205">
        <f t="shared" si="138"/>
        <v>0</v>
      </c>
      <c r="AN79" s="205">
        <f t="shared" si="138"/>
        <v>0</v>
      </c>
      <c r="AO79" s="205">
        <f t="shared" si="138"/>
        <v>0</v>
      </c>
      <c r="AP79" s="205">
        <f t="shared" si="138"/>
        <v>0</v>
      </c>
      <c r="AQ79" s="205">
        <f t="shared" si="138"/>
        <v>0</v>
      </c>
      <c r="AR79" s="205">
        <f t="shared" si="138"/>
        <v>0</v>
      </c>
      <c r="AS79" s="205">
        <f t="shared" si="138"/>
        <v>0</v>
      </c>
      <c r="AT79" s="205">
        <f t="shared" si="138"/>
        <v>0</v>
      </c>
      <c r="AU79" s="205">
        <f t="shared" si="138"/>
        <v>0</v>
      </c>
      <c r="AV79" s="205">
        <f t="shared" si="138"/>
        <v>0</v>
      </c>
      <c r="AW79" s="205">
        <f t="shared" si="138"/>
        <v>0</v>
      </c>
      <c r="AX79" s="205">
        <f t="shared" si="138"/>
        <v>0</v>
      </c>
      <c r="AY79" s="205">
        <f t="shared" si="138"/>
        <v>0</v>
      </c>
      <c r="AZ79" s="205">
        <f t="shared" si="138"/>
        <v>0</v>
      </c>
      <c r="BA79" s="205">
        <f t="shared" si="138"/>
        <v>0</v>
      </c>
      <c r="BB79" s="205">
        <f t="shared" si="138"/>
        <v>0</v>
      </c>
      <c r="BC79" s="205">
        <f t="shared" si="138"/>
        <v>0</v>
      </c>
      <c r="BD79" s="205">
        <f t="shared" si="138"/>
        <v>0</v>
      </c>
      <c r="BE79" s="205">
        <f t="shared" si="138"/>
        <v>0</v>
      </c>
      <c r="BF79" s="205">
        <f t="shared" si="138"/>
        <v>0</v>
      </c>
      <c r="BG79" s="205">
        <f t="shared" si="138"/>
        <v>0</v>
      </c>
      <c r="BH79" s="205">
        <f t="shared" si="138"/>
        <v>0</v>
      </c>
      <c r="BI79" s="205">
        <f t="shared" si="138"/>
        <v>0</v>
      </c>
      <c r="BJ79" s="205">
        <f t="shared" si="138"/>
        <v>0</v>
      </c>
      <c r="BK79" s="205">
        <f t="shared" si="138"/>
        <v>0</v>
      </c>
      <c r="BL79" s="205">
        <f t="shared" si="138"/>
        <v>0</v>
      </c>
      <c r="BM79" s="205">
        <f t="shared" si="138"/>
        <v>0</v>
      </c>
      <c r="BN79" s="205">
        <f t="shared" si="138"/>
        <v>0</v>
      </c>
      <c r="BO79" s="205">
        <f t="shared" si="138"/>
        <v>0</v>
      </c>
      <c r="BP79" s="205">
        <f t="shared" si="138"/>
        <v>0</v>
      </c>
      <c r="BQ79" s="205">
        <f t="shared" ref="BQ79:CV79" si="139" xml:space="preserve"> BQ$76</f>
        <v>0</v>
      </c>
      <c r="BR79" s="205">
        <f t="shared" si="139"/>
        <v>0</v>
      </c>
      <c r="BS79" s="205">
        <f t="shared" si="139"/>
        <v>0</v>
      </c>
      <c r="BT79" s="205">
        <f t="shared" si="139"/>
        <v>0</v>
      </c>
      <c r="BU79" s="205">
        <f t="shared" si="139"/>
        <v>0</v>
      </c>
      <c r="BV79" s="205">
        <f t="shared" si="139"/>
        <v>0</v>
      </c>
      <c r="BW79" s="205">
        <f t="shared" si="139"/>
        <v>0</v>
      </c>
      <c r="BX79" s="205">
        <f t="shared" si="139"/>
        <v>0</v>
      </c>
      <c r="BY79" s="205">
        <f t="shared" si="139"/>
        <v>0</v>
      </c>
      <c r="BZ79" s="205">
        <f t="shared" si="139"/>
        <v>0</v>
      </c>
      <c r="CA79" s="205">
        <f t="shared" si="139"/>
        <v>0</v>
      </c>
      <c r="CB79" s="205">
        <f t="shared" si="139"/>
        <v>0</v>
      </c>
      <c r="CC79" s="205">
        <f t="shared" si="139"/>
        <v>0</v>
      </c>
      <c r="CD79" s="205">
        <f t="shared" si="139"/>
        <v>0</v>
      </c>
      <c r="CE79" s="205">
        <f t="shared" si="139"/>
        <v>0</v>
      </c>
      <c r="CF79" s="205">
        <f t="shared" si="139"/>
        <v>0</v>
      </c>
      <c r="CG79" s="205">
        <f t="shared" si="139"/>
        <v>0</v>
      </c>
      <c r="CH79" s="205">
        <f t="shared" si="139"/>
        <v>0</v>
      </c>
      <c r="CI79" s="205">
        <f t="shared" si="139"/>
        <v>0</v>
      </c>
      <c r="CJ79" s="205">
        <f t="shared" si="139"/>
        <v>0</v>
      </c>
      <c r="CK79" s="205">
        <f t="shared" si="139"/>
        <v>0</v>
      </c>
      <c r="CL79" s="205">
        <f t="shared" si="139"/>
        <v>0</v>
      </c>
      <c r="CM79" s="205">
        <f t="shared" si="139"/>
        <v>0</v>
      </c>
      <c r="CN79" s="205">
        <f t="shared" si="139"/>
        <v>0</v>
      </c>
      <c r="CO79" s="205">
        <f t="shared" si="139"/>
        <v>0</v>
      </c>
      <c r="CP79" s="205">
        <f t="shared" si="139"/>
        <v>0</v>
      </c>
      <c r="CQ79" s="205">
        <f t="shared" si="139"/>
        <v>0</v>
      </c>
      <c r="CR79" s="205">
        <f t="shared" si="139"/>
        <v>0</v>
      </c>
      <c r="CS79" s="205">
        <f t="shared" si="139"/>
        <v>0</v>
      </c>
      <c r="CT79" s="205">
        <f t="shared" si="139"/>
        <v>0</v>
      </c>
      <c r="CU79" s="205">
        <f t="shared" si="139"/>
        <v>0</v>
      </c>
      <c r="CV79" s="205">
        <f t="shared" si="139"/>
        <v>0</v>
      </c>
      <c r="CW79" s="205">
        <f t="shared" ref="CW79:EB79" si="140" xml:space="preserve"> CW$76</f>
        <v>0</v>
      </c>
      <c r="CX79" s="205">
        <f t="shared" si="140"/>
        <v>0</v>
      </c>
      <c r="CY79" s="205">
        <f t="shared" si="140"/>
        <v>0</v>
      </c>
      <c r="CZ79" s="205">
        <f t="shared" si="140"/>
        <v>0</v>
      </c>
      <c r="DA79" s="205">
        <f t="shared" si="140"/>
        <v>0</v>
      </c>
      <c r="DB79" s="205">
        <f t="shared" si="140"/>
        <v>0</v>
      </c>
      <c r="DC79" s="205">
        <f t="shared" si="140"/>
        <v>0</v>
      </c>
      <c r="DD79" s="205">
        <f t="shared" si="140"/>
        <v>0</v>
      </c>
      <c r="DE79" s="205">
        <f t="shared" si="140"/>
        <v>0</v>
      </c>
      <c r="DF79" s="205">
        <f t="shared" si="140"/>
        <v>0</v>
      </c>
      <c r="DG79" s="205">
        <f t="shared" si="140"/>
        <v>0</v>
      </c>
      <c r="DH79" s="205">
        <f t="shared" si="140"/>
        <v>0</v>
      </c>
      <c r="DI79" s="205">
        <f t="shared" si="140"/>
        <v>0</v>
      </c>
      <c r="DJ79" s="205">
        <f t="shared" si="140"/>
        <v>0</v>
      </c>
      <c r="DK79" s="205">
        <f t="shared" si="140"/>
        <v>0</v>
      </c>
      <c r="DL79" s="205">
        <f t="shared" si="140"/>
        <v>0</v>
      </c>
      <c r="DM79" s="205">
        <f t="shared" si="140"/>
        <v>0</v>
      </c>
      <c r="DN79" s="205">
        <f t="shared" si="140"/>
        <v>0</v>
      </c>
      <c r="DO79" s="205">
        <f t="shared" si="140"/>
        <v>0</v>
      </c>
      <c r="DP79" s="205">
        <f t="shared" si="140"/>
        <v>0</v>
      </c>
      <c r="DQ79" s="205">
        <f t="shared" si="140"/>
        <v>0</v>
      </c>
      <c r="DR79" s="205">
        <f t="shared" si="140"/>
        <v>0</v>
      </c>
      <c r="DS79" s="205">
        <f t="shared" si="140"/>
        <v>0</v>
      </c>
      <c r="DT79" s="205">
        <f t="shared" si="140"/>
        <v>0</v>
      </c>
      <c r="DU79" s="205">
        <f t="shared" si="140"/>
        <v>0</v>
      </c>
      <c r="DV79" s="205">
        <f t="shared" si="140"/>
        <v>0</v>
      </c>
      <c r="DW79" s="205">
        <f t="shared" si="140"/>
        <v>0</v>
      </c>
      <c r="DX79" s="205">
        <f t="shared" si="140"/>
        <v>0</v>
      </c>
      <c r="DY79" s="205">
        <f t="shared" si="140"/>
        <v>0</v>
      </c>
      <c r="DZ79" s="205">
        <f t="shared" si="140"/>
        <v>0</v>
      </c>
      <c r="EA79" s="205">
        <f t="shared" si="140"/>
        <v>0</v>
      </c>
      <c r="EB79" s="205">
        <f t="shared" si="140"/>
        <v>0</v>
      </c>
      <c r="EC79" s="205">
        <f t="shared" ref="EC79:FH79" si="141" xml:space="preserve"> EC$76</f>
        <v>0</v>
      </c>
      <c r="ED79" s="205">
        <f t="shared" si="141"/>
        <v>0</v>
      </c>
      <c r="EE79" s="205">
        <f t="shared" si="141"/>
        <v>0</v>
      </c>
      <c r="EF79" s="205">
        <f t="shared" si="141"/>
        <v>0</v>
      </c>
      <c r="EG79" s="205">
        <f t="shared" si="141"/>
        <v>0</v>
      </c>
      <c r="EH79" s="205">
        <f t="shared" si="141"/>
        <v>0</v>
      </c>
      <c r="EI79" s="205">
        <f t="shared" si="141"/>
        <v>0</v>
      </c>
      <c r="EJ79" s="205">
        <f t="shared" si="141"/>
        <v>0</v>
      </c>
      <c r="EK79" s="205">
        <f t="shared" si="141"/>
        <v>0</v>
      </c>
      <c r="EL79" s="205">
        <f t="shared" si="141"/>
        <v>0</v>
      </c>
      <c r="EM79" s="205">
        <f t="shared" si="141"/>
        <v>0</v>
      </c>
      <c r="EN79" s="205">
        <f t="shared" si="141"/>
        <v>0</v>
      </c>
      <c r="EO79" s="205">
        <f t="shared" si="141"/>
        <v>0</v>
      </c>
      <c r="EP79" s="205">
        <f t="shared" si="141"/>
        <v>0</v>
      </c>
      <c r="EQ79" s="205">
        <f t="shared" si="141"/>
        <v>0</v>
      </c>
      <c r="ER79" s="205">
        <f t="shared" si="141"/>
        <v>0</v>
      </c>
      <c r="ES79" s="205">
        <f t="shared" si="141"/>
        <v>0</v>
      </c>
      <c r="ET79" s="205">
        <f t="shared" si="141"/>
        <v>0</v>
      </c>
      <c r="EU79" s="205">
        <f t="shared" si="141"/>
        <v>0</v>
      </c>
      <c r="EV79" s="205">
        <f t="shared" si="141"/>
        <v>0</v>
      </c>
      <c r="EW79" s="205">
        <f t="shared" si="141"/>
        <v>0</v>
      </c>
      <c r="EX79" s="205">
        <f t="shared" si="141"/>
        <v>0</v>
      </c>
      <c r="EY79" s="205">
        <f t="shared" si="141"/>
        <v>0</v>
      </c>
      <c r="EZ79" s="205">
        <f t="shared" si="141"/>
        <v>0</v>
      </c>
      <c r="FA79" s="205">
        <f t="shared" si="141"/>
        <v>0</v>
      </c>
      <c r="FB79" s="205">
        <f t="shared" si="141"/>
        <v>0</v>
      </c>
      <c r="FC79" s="205">
        <f t="shared" si="141"/>
        <v>0</v>
      </c>
      <c r="FD79" s="205">
        <f t="shared" si="141"/>
        <v>0</v>
      </c>
      <c r="FE79" s="205">
        <f t="shared" si="141"/>
        <v>0</v>
      </c>
      <c r="FF79" s="205">
        <f t="shared" si="141"/>
        <v>0</v>
      </c>
      <c r="FG79" s="205">
        <f t="shared" si="141"/>
        <v>0</v>
      </c>
      <c r="FH79" s="205">
        <f t="shared" si="141"/>
        <v>0</v>
      </c>
      <c r="FI79" s="205">
        <f t="shared" ref="FI79:GJ79" si="142" xml:space="preserve"> FI$76</f>
        <v>0</v>
      </c>
      <c r="FJ79" s="205">
        <f t="shared" si="142"/>
        <v>0</v>
      </c>
      <c r="FK79" s="205">
        <f t="shared" si="142"/>
        <v>0</v>
      </c>
      <c r="FL79" s="205">
        <f t="shared" si="142"/>
        <v>0</v>
      </c>
      <c r="FM79" s="205">
        <f t="shared" si="142"/>
        <v>0</v>
      </c>
      <c r="FN79" s="205">
        <f t="shared" si="142"/>
        <v>0</v>
      </c>
      <c r="FO79" s="205">
        <f t="shared" si="142"/>
        <v>0</v>
      </c>
      <c r="FP79" s="205">
        <f t="shared" si="142"/>
        <v>0</v>
      </c>
      <c r="FQ79" s="205">
        <f t="shared" si="142"/>
        <v>0</v>
      </c>
      <c r="FR79" s="205">
        <f t="shared" si="142"/>
        <v>0</v>
      </c>
      <c r="FS79" s="205">
        <f t="shared" si="142"/>
        <v>0</v>
      </c>
      <c r="FT79" s="205">
        <f t="shared" si="142"/>
        <v>0</v>
      </c>
      <c r="FU79" s="205">
        <f t="shared" si="142"/>
        <v>0</v>
      </c>
      <c r="FV79" s="205">
        <f t="shared" si="142"/>
        <v>0</v>
      </c>
      <c r="FW79" s="205">
        <f t="shared" si="142"/>
        <v>0</v>
      </c>
      <c r="FX79" s="205">
        <f t="shared" si="142"/>
        <v>0</v>
      </c>
      <c r="FY79" s="205">
        <f t="shared" si="142"/>
        <v>0</v>
      </c>
      <c r="FZ79" s="205">
        <f t="shared" si="142"/>
        <v>0</v>
      </c>
      <c r="GA79" s="205">
        <f t="shared" si="142"/>
        <v>0</v>
      </c>
      <c r="GB79" s="205">
        <f t="shared" si="142"/>
        <v>0</v>
      </c>
      <c r="GC79" s="205">
        <f t="shared" si="142"/>
        <v>0</v>
      </c>
      <c r="GD79" s="205">
        <f t="shared" si="142"/>
        <v>0</v>
      </c>
      <c r="GE79" s="205">
        <f t="shared" si="142"/>
        <v>0</v>
      </c>
      <c r="GF79" s="205">
        <f t="shared" si="142"/>
        <v>0</v>
      </c>
      <c r="GG79" s="205">
        <f t="shared" si="142"/>
        <v>0</v>
      </c>
      <c r="GH79" s="205">
        <f t="shared" si="142"/>
        <v>0</v>
      </c>
      <c r="GI79" s="205">
        <f t="shared" si="142"/>
        <v>0</v>
      </c>
      <c r="GJ79" s="205">
        <f t="shared" si="142"/>
        <v>0</v>
      </c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/>
      <c r="MZ79"/>
      <c r="NA79"/>
      <c r="NB79"/>
      <c r="NC79"/>
      <c r="ND79"/>
      <c r="NE79"/>
      <c r="NF79"/>
      <c r="NG79"/>
      <c r="NH79"/>
      <c r="NI79"/>
      <c r="NJ79"/>
      <c r="NK79"/>
      <c r="NL79"/>
      <c r="NM79"/>
      <c r="NN79"/>
      <c r="NO79"/>
      <c r="NP79"/>
      <c r="NQ79"/>
      <c r="NR79"/>
      <c r="NS79"/>
      <c r="NT79"/>
      <c r="NU79"/>
      <c r="NV79"/>
      <c r="NW79"/>
      <c r="NX79"/>
      <c r="NY79"/>
      <c r="NZ79"/>
      <c r="OA79"/>
      <c r="OB79"/>
      <c r="OC79"/>
      <c r="OD79"/>
      <c r="OE79"/>
      <c r="OF79"/>
      <c r="OG79"/>
      <c r="OH79"/>
      <c r="OI79"/>
      <c r="OJ79"/>
      <c r="OK79"/>
      <c r="OL79"/>
      <c r="OM79"/>
      <c r="ON79"/>
      <c r="OO79"/>
      <c r="OP79"/>
      <c r="OQ79"/>
      <c r="OR79"/>
      <c r="OS79"/>
      <c r="OT79"/>
      <c r="OU79"/>
      <c r="OV79"/>
      <c r="OW79"/>
      <c r="OX79"/>
      <c r="OY79"/>
      <c r="OZ79"/>
      <c r="PA79"/>
      <c r="PB79"/>
      <c r="PC79"/>
      <c r="PD79"/>
      <c r="PE79"/>
      <c r="PF79"/>
      <c r="PG79"/>
      <c r="PH79"/>
      <c r="PI79"/>
      <c r="PJ79"/>
      <c r="PK79"/>
      <c r="PL79"/>
      <c r="PM79"/>
      <c r="PN79"/>
      <c r="PO79"/>
      <c r="PP79"/>
      <c r="PQ79"/>
      <c r="PR79"/>
      <c r="PS79"/>
      <c r="PT79"/>
      <c r="PU79"/>
    </row>
    <row r="80" spans="1:437" s="40" customFormat="1" outlineLevel="1" x14ac:dyDescent="0.25">
      <c r="A80" s="68"/>
      <c r="B80" s="68"/>
      <c r="C80" s="38"/>
      <c r="E80" s="36" t="s">
        <v>44</v>
      </c>
      <c r="F80" s="36"/>
      <c r="G80" s="36" t="s">
        <v>5</v>
      </c>
      <c r="H80" s="36">
        <f xml:space="preserve"> SUM(J80:GJ80)</f>
        <v>1</v>
      </c>
      <c r="I80" s="35"/>
      <c r="J80" s="6">
        <f t="shared" ref="J80:AO80" si="143" xml:space="preserve"> I79</f>
        <v>0</v>
      </c>
      <c r="K80" s="6">
        <f t="shared" si="143"/>
        <v>0</v>
      </c>
      <c r="L80" s="6">
        <f t="shared" si="143"/>
        <v>0</v>
      </c>
      <c r="M80" s="6">
        <f t="shared" si="143"/>
        <v>1</v>
      </c>
      <c r="N80" s="6">
        <f t="shared" si="143"/>
        <v>0</v>
      </c>
      <c r="O80" s="6">
        <f t="shared" si="143"/>
        <v>0</v>
      </c>
      <c r="P80" s="6">
        <f t="shared" si="143"/>
        <v>0</v>
      </c>
      <c r="Q80" s="6">
        <f t="shared" si="143"/>
        <v>0</v>
      </c>
      <c r="R80" s="6">
        <f t="shared" si="143"/>
        <v>0</v>
      </c>
      <c r="S80" s="6">
        <f t="shared" si="143"/>
        <v>0</v>
      </c>
      <c r="T80" s="6">
        <f t="shared" si="143"/>
        <v>0</v>
      </c>
      <c r="U80" s="6">
        <f t="shared" si="143"/>
        <v>0</v>
      </c>
      <c r="V80" s="6">
        <f t="shared" si="143"/>
        <v>0</v>
      </c>
      <c r="W80" s="6">
        <f t="shared" si="143"/>
        <v>0</v>
      </c>
      <c r="X80" s="6">
        <f t="shared" si="143"/>
        <v>0</v>
      </c>
      <c r="Y80" s="6">
        <f t="shared" si="143"/>
        <v>0</v>
      </c>
      <c r="Z80" s="6">
        <f t="shared" si="143"/>
        <v>0</v>
      </c>
      <c r="AA80" s="6">
        <f t="shared" si="143"/>
        <v>0</v>
      </c>
      <c r="AB80" s="6">
        <f t="shared" si="143"/>
        <v>0</v>
      </c>
      <c r="AC80" s="6">
        <f t="shared" si="143"/>
        <v>0</v>
      </c>
      <c r="AD80" s="6">
        <f t="shared" si="143"/>
        <v>0</v>
      </c>
      <c r="AE80" s="6">
        <f t="shared" si="143"/>
        <v>0</v>
      </c>
      <c r="AF80" s="6">
        <f t="shared" si="143"/>
        <v>0</v>
      </c>
      <c r="AG80" s="6">
        <f t="shared" si="143"/>
        <v>0</v>
      </c>
      <c r="AH80" s="6">
        <f t="shared" si="143"/>
        <v>0</v>
      </c>
      <c r="AI80" s="6">
        <f t="shared" si="143"/>
        <v>0</v>
      </c>
      <c r="AJ80" s="6">
        <f t="shared" si="143"/>
        <v>0</v>
      </c>
      <c r="AK80" s="6">
        <f t="shared" si="143"/>
        <v>0</v>
      </c>
      <c r="AL80" s="6">
        <f t="shared" si="143"/>
        <v>0</v>
      </c>
      <c r="AM80" s="6">
        <f t="shared" si="143"/>
        <v>0</v>
      </c>
      <c r="AN80" s="6">
        <f t="shared" si="143"/>
        <v>0</v>
      </c>
      <c r="AO80" s="6">
        <f t="shared" si="143"/>
        <v>0</v>
      </c>
      <c r="AP80" s="6">
        <f t="shared" ref="AP80:BU80" si="144" xml:space="preserve"> AO79</f>
        <v>0</v>
      </c>
      <c r="AQ80" s="6">
        <f t="shared" si="144"/>
        <v>0</v>
      </c>
      <c r="AR80" s="6">
        <f t="shared" si="144"/>
        <v>0</v>
      </c>
      <c r="AS80" s="6">
        <f t="shared" si="144"/>
        <v>0</v>
      </c>
      <c r="AT80" s="6">
        <f t="shared" si="144"/>
        <v>0</v>
      </c>
      <c r="AU80" s="6">
        <f t="shared" si="144"/>
        <v>0</v>
      </c>
      <c r="AV80" s="6">
        <f t="shared" si="144"/>
        <v>0</v>
      </c>
      <c r="AW80" s="6">
        <f t="shared" si="144"/>
        <v>0</v>
      </c>
      <c r="AX80" s="6">
        <f t="shared" si="144"/>
        <v>0</v>
      </c>
      <c r="AY80" s="6">
        <f t="shared" si="144"/>
        <v>0</v>
      </c>
      <c r="AZ80" s="6">
        <f t="shared" si="144"/>
        <v>0</v>
      </c>
      <c r="BA80" s="6">
        <f t="shared" si="144"/>
        <v>0</v>
      </c>
      <c r="BB80" s="6">
        <f t="shared" si="144"/>
        <v>0</v>
      </c>
      <c r="BC80" s="6">
        <f t="shared" si="144"/>
        <v>0</v>
      </c>
      <c r="BD80" s="6">
        <f t="shared" si="144"/>
        <v>0</v>
      </c>
      <c r="BE80" s="6">
        <f t="shared" si="144"/>
        <v>0</v>
      </c>
      <c r="BF80" s="6">
        <f t="shared" si="144"/>
        <v>0</v>
      </c>
      <c r="BG80" s="6">
        <f t="shared" si="144"/>
        <v>0</v>
      </c>
      <c r="BH80" s="6">
        <f t="shared" si="144"/>
        <v>0</v>
      </c>
      <c r="BI80" s="6">
        <f t="shared" si="144"/>
        <v>0</v>
      </c>
      <c r="BJ80" s="6">
        <f t="shared" si="144"/>
        <v>0</v>
      </c>
      <c r="BK80" s="6">
        <f t="shared" si="144"/>
        <v>0</v>
      </c>
      <c r="BL80" s="6">
        <f t="shared" si="144"/>
        <v>0</v>
      </c>
      <c r="BM80" s="6">
        <f t="shared" si="144"/>
        <v>0</v>
      </c>
      <c r="BN80" s="6">
        <f t="shared" si="144"/>
        <v>0</v>
      </c>
      <c r="BO80" s="6">
        <f t="shared" si="144"/>
        <v>0</v>
      </c>
      <c r="BP80" s="6">
        <f t="shared" si="144"/>
        <v>0</v>
      </c>
      <c r="BQ80" s="6">
        <f t="shared" si="144"/>
        <v>0</v>
      </c>
      <c r="BR80" s="6">
        <f t="shared" si="144"/>
        <v>0</v>
      </c>
      <c r="BS80" s="6">
        <f t="shared" si="144"/>
        <v>0</v>
      </c>
      <c r="BT80" s="6">
        <f t="shared" si="144"/>
        <v>0</v>
      </c>
      <c r="BU80" s="6">
        <f t="shared" si="144"/>
        <v>0</v>
      </c>
      <c r="BV80" s="6">
        <f t="shared" ref="BV80:DA80" si="145" xml:space="preserve"> BU79</f>
        <v>0</v>
      </c>
      <c r="BW80" s="6">
        <f t="shared" si="145"/>
        <v>0</v>
      </c>
      <c r="BX80" s="6">
        <f t="shared" si="145"/>
        <v>0</v>
      </c>
      <c r="BY80" s="6">
        <f t="shared" si="145"/>
        <v>0</v>
      </c>
      <c r="BZ80" s="6">
        <f t="shared" si="145"/>
        <v>0</v>
      </c>
      <c r="CA80" s="6">
        <f t="shared" si="145"/>
        <v>0</v>
      </c>
      <c r="CB80" s="6">
        <f t="shared" si="145"/>
        <v>0</v>
      </c>
      <c r="CC80" s="6">
        <f t="shared" si="145"/>
        <v>0</v>
      </c>
      <c r="CD80" s="6">
        <f t="shared" si="145"/>
        <v>0</v>
      </c>
      <c r="CE80" s="6">
        <f t="shared" si="145"/>
        <v>0</v>
      </c>
      <c r="CF80" s="6">
        <f t="shared" si="145"/>
        <v>0</v>
      </c>
      <c r="CG80" s="6">
        <f t="shared" si="145"/>
        <v>0</v>
      </c>
      <c r="CH80" s="6">
        <f t="shared" si="145"/>
        <v>0</v>
      </c>
      <c r="CI80" s="6">
        <f t="shared" si="145"/>
        <v>0</v>
      </c>
      <c r="CJ80" s="6">
        <f t="shared" si="145"/>
        <v>0</v>
      </c>
      <c r="CK80" s="6">
        <f t="shared" si="145"/>
        <v>0</v>
      </c>
      <c r="CL80" s="6">
        <f t="shared" si="145"/>
        <v>0</v>
      </c>
      <c r="CM80" s="6">
        <f t="shared" si="145"/>
        <v>0</v>
      </c>
      <c r="CN80" s="6">
        <f t="shared" si="145"/>
        <v>0</v>
      </c>
      <c r="CO80" s="6">
        <f t="shared" si="145"/>
        <v>0</v>
      </c>
      <c r="CP80" s="6">
        <f t="shared" si="145"/>
        <v>0</v>
      </c>
      <c r="CQ80" s="6">
        <f t="shared" si="145"/>
        <v>0</v>
      </c>
      <c r="CR80" s="6">
        <f t="shared" si="145"/>
        <v>0</v>
      </c>
      <c r="CS80" s="6">
        <f t="shared" si="145"/>
        <v>0</v>
      </c>
      <c r="CT80" s="6">
        <f t="shared" si="145"/>
        <v>0</v>
      </c>
      <c r="CU80" s="6">
        <f t="shared" si="145"/>
        <v>0</v>
      </c>
      <c r="CV80" s="6">
        <f t="shared" si="145"/>
        <v>0</v>
      </c>
      <c r="CW80" s="6">
        <f t="shared" si="145"/>
        <v>0</v>
      </c>
      <c r="CX80" s="6">
        <f t="shared" si="145"/>
        <v>0</v>
      </c>
      <c r="CY80" s="6">
        <f t="shared" si="145"/>
        <v>0</v>
      </c>
      <c r="CZ80" s="6">
        <f t="shared" si="145"/>
        <v>0</v>
      </c>
      <c r="DA80" s="6">
        <f t="shared" si="145"/>
        <v>0</v>
      </c>
      <c r="DB80" s="6">
        <f t="shared" ref="DB80:EG80" si="146" xml:space="preserve"> DA79</f>
        <v>0</v>
      </c>
      <c r="DC80" s="6">
        <f t="shared" si="146"/>
        <v>0</v>
      </c>
      <c r="DD80" s="6">
        <f t="shared" si="146"/>
        <v>0</v>
      </c>
      <c r="DE80" s="6">
        <f t="shared" si="146"/>
        <v>0</v>
      </c>
      <c r="DF80" s="6">
        <f t="shared" si="146"/>
        <v>0</v>
      </c>
      <c r="DG80" s="6">
        <f t="shared" si="146"/>
        <v>0</v>
      </c>
      <c r="DH80" s="6">
        <f t="shared" si="146"/>
        <v>0</v>
      </c>
      <c r="DI80" s="6">
        <f t="shared" si="146"/>
        <v>0</v>
      </c>
      <c r="DJ80" s="6">
        <f t="shared" si="146"/>
        <v>0</v>
      </c>
      <c r="DK80" s="6">
        <f t="shared" si="146"/>
        <v>0</v>
      </c>
      <c r="DL80" s="6">
        <f t="shared" si="146"/>
        <v>0</v>
      </c>
      <c r="DM80" s="6">
        <f t="shared" si="146"/>
        <v>0</v>
      </c>
      <c r="DN80" s="6">
        <f t="shared" si="146"/>
        <v>0</v>
      </c>
      <c r="DO80" s="6">
        <f t="shared" si="146"/>
        <v>0</v>
      </c>
      <c r="DP80" s="6">
        <f t="shared" si="146"/>
        <v>0</v>
      </c>
      <c r="DQ80" s="6">
        <f t="shared" si="146"/>
        <v>0</v>
      </c>
      <c r="DR80" s="6">
        <f t="shared" si="146"/>
        <v>0</v>
      </c>
      <c r="DS80" s="6">
        <f t="shared" si="146"/>
        <v>0</v>
      </c>
      <c r="DT80" s="6">
        <f t="shared" si="146"/>
        <v>0</v>
      </c>
      <c r="DU80" s="6">
        <f t="shared" si="146"/>
        <v>0</v>
      </c>
      <c r="DV80" s="6">
        <f t="shared" si="146"/>
        <v>0</v>
      </c>
      <c r="DW80" s="6">
        <f t="shared" si="146"/>
        <v>0</v>
      </c>
      <c r="DX80" s="6">
        <f t="shared" si="146"/>
        <v>0</v>
      </c>
      <c r="DY80" s="6">
        <f t="shared" si="146"/>
        <v>0</v>
      </c>
      <c r="DZ80" s="6">
        <f t="shared" si="146"/>
        <v>0</v>
      </c>
      <c r="EA80" s="6">
        <f t="shared" si="146"/>
        <v>0</v>
      </c>
      <c r="EB80" s="6">
        <f t="shared" si="146"/>
        <v>0</v>
      </c>
      <c r="EC80" s="6">
        <f t="shared" si="146"/>
        <v>0</v>
      </c>
      <c r="ED80" s="6">
        <f t="shared" si="146"/>
        <v>0</v>
      </c>
      <c r="EE80" s="6">
        <f t="shared" si="146"/>
        <v>0</v>
      </c>
      <c r="EF80" s="6">
        <f t="shared" si="146"/>
        <v>0</v>
      </c>
      <c r="EG80" s="6">
        <f t="shared" si="146"/>
        <v>0</v>
      </c>
      <c r="EH80" s="6">
        <f t="shared" ref="EH80:FM80" si="147" xml:space="preserve"> EG79</f>
        <v>0</v>
      </c>
      <c r="EI80" s="6">
        <f t="shared" si="147"/>
        <v>0</v>
      </c>
      <c r="EJ80" s="6">
        <f t="shared" si="147"/>
        <v>0</v>
      </c>
      <c r="EK80" s="6">
        <f t="shared" si="147"/>
        <v>0</v>
      </c>
      <c r="EL80" s="6">
        <f t="shared" si="147"/>
        <v>0</v>
      </c>
      <c r="EM80" s="6">
        <f t="shared" si="147"/>
        <v>0</v>
      </c>
      <c r="EN80" s="6">
        <f t="shared" si="147"/>
        <v>0</v>
      </c>
      <c r="EO80" s="6">
        <f t="shared" si="147"/>
        <v>0</v>
      </c>
      <c r="EP80" s="6">
        <f t="shared" si="147"/>
        <v>0</v>
      </c>
      <c r="EQ80" s="6">
        <f t="shared" si="147"/>
        <v>0</v>
      </c>
      <c r="ER80" s="6">
        <f t="shared" si="147"/>
        <v>0</v>
      </c>
      <c r="ES80" s="6">
        <f t="shared" si="147"/>
        <v>0</v>
      </c>
      <c r="ET80" s="6">
        <f t="shared" si="147"/>
        <v>0</v>
      </c>
      <c r="EU80" s="6">
        <f t="shared" si="147"/>
        <v>0</v>
      </c>
      <c r="EV80" s="6">
        <f t="shared" si="147"/>
        <v>0</v>
      </c>
      <c r="EW80" s="6">
        <f t="shared" si="147"/>
        <v>0</v>
      </c>
      <c r="EX80" s="6">
        <f t="shared" si="147"/>
        <v>0</v>
      </c>
      <c r="EY80" s="6">
        <f t="shared" si="147"/>
        <v>0</v>
      </c>
      <c r="EZ80" s="6">
        <f t="shared" si="147"/>
        <v>0</v>
      </c>
      <c r="FA80" s="6">
        <f t="shared" si="147"/>
        <v>0</v>
      </c>
      <c r="FB80" s="6">
        <f t="shared" si="147"/>
        <v>0</v>
      </c>
      <c r="FC80" s="6">
        <f t="shared" si="147"/>
        <v>0</v>
      </c>
      <c r="FD80" s="6">
        <f t="shared" si="147"/>
        <v>0</v>
      </c>
      <c r="FE80" s="6">
        <f t="shared" si="147"/>
        <v>0</v>
      </c>
      <c r="FF80" s="6">
        <f t="shared" si="147"/>
        <v>0</v>
      </c>
      <c r="FG80" s="6">
        <f t="shared" si="147"/>
        <v>0</v>
      </c>
      <c r="FH80" s="6">
        <f t="shared" si="147"/>
        <v>0</v>
      </c>
      <c r="FI80" s="6">
        <f t="shared" si="147"/>
        <v>0</v>
      </c>
      <c r="FJ80" s="6">
        <f t="shared" si="147"/>
        <v>0</v>
      </c>
      <c r="FK80" s="6">
        <f t="shared" si="147"/>
        <v>0</v>
      </c>
      <c r="FL80" s="6">
        <f t="shared" si="147"/>
        <v>0</v>
      </c>
      <c r="FM80" s="6">
        <f t="shared" si="147"/>
        <v>0</v>
      </c>
      <c r="FN80" s="6">
        <f t="shared" ref="FN80:GJ80" si="148" xml:space="preserve"> FM79</f>
        <v>0</v>
      </c>
      <c r="FO80" s="6">
        <f t="shared" si="148"/>
        <v>0</v>
      </c>
      <c r="FP80" s="6">
        <f t="shared" si="148"/>
        <v>0</v>
      </c>
      <c r="FQ80" s="6">
        <f t="shared" si="148"/>
        <v>0</v>
      </c>
      <c r="FR80" s="6">
        <f t="shared" si="148"/>
        <v>0</v>
      </c>
      <c r="FS80" s="6">
        <f t="shared" si="148"/>
        <v>0</v>
      </c>
      <c r="FT80" s="6">
        <f t="shared" si="148"/>
        <v>0</v>
      </c>
      <c r="FU80" s="6">
        <f t="shared" si="148"/>
        <v>0</v>
      </c>
      <c r="FV80" s="6">
        <f t="shared" si="148"/>
        <v>0</v>
      </c>
      <c r="FW80" s="6">
        <f t="shared" si="148"/>
        <v>0</v>
      </c>
      <c r="FX80" s="6">
        <f t="shared" si="148"/>
        <v>0</v>
      </c>
      <c r="FY80" s="6">
        <f t="shared" si="148"/>
        <v>0</v>
      </c>
      <c r="FZ80" s="6">
        <f t="shared" si="148"/>
        <v>0</v>
      </c>
      <c r="GA80" s="6">
        <f t="shared" si="148"/>
        <v>0</v>
      </c>
      <c r="GB80" s="6">
        <f t="shared" si="148"/>
        <v>0</v>
      </c>
      <c r="GC80" s="6">
        <f t="shared" si="148"/>
        <v>0</v>
      </c>
      <c r="GD80" s="6">
        <f t="shared" si="148"/>
        <v>0</v>
      </c>
      <c r="GE80" s="6">
        <f t="shared" si="148"/>
        <v>0</v>
      </c>
      <c r="GF80" s="6">
        <f t="shared" si="148"/>
        <v>0</v>
      </c>
      <c r="GG80" s="6">
        <f t="shared" si="148"/>
        <v>0</v>
      </c>
      <c r="GH80" s="6">
        <f t="shared" si="148"/>
        <v>0</v>
      </c>
      <c r="GI80" s="6">
        <f t="shared" si="148"/>
        <v>0</v>
      </c>
      <c r="GJ80" s="6">
        <f t="shared" si="148"/>
        <v>0</v>
      </c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  <c r="LM80"/>
      <c r="LN80"/>
      <c r="LO80"/>
      <c r="LP80"/>
      <c r="LQ80"/>
      <c r="LR80"/>
      <c r="LS80"/>
      <c r="LT80"/>
      <c r="LU80"/>
      <c r="LV80"/>
      <c r="LW80"/>
      <c r="LX80"/>
      <c r="LY80"/>
      <c r="LZ80"/>
      <c r="MA80"/>
      <c r="MB80"/>
      <c r="MC80"/>
      <c r="MD80"/>
      <c r="ME80"/>
      <c r="MF80"/>
      <c r="MG80"/>
      <c r="MH80"/>
      <c r="MI80"/>
      <c r="MJ80"/>
      <c r="MK80"/>
      <c r="ML80"/>
      <c r="MM80"/>
      <c r="MN80"/>
      <c r="MO80"/>
      <c r="MP80"/>
      <c r="MQ80"/>
      <c r="MR80"/>
      <c r="MS80"/>
      <c r="MT80"/>
      <c r="MU80"/>
      <c r="MV80"/>
      <c r="MW80"/>
      <c r="MX80"/>
      <c r="MY80"/>
      <c r="MZ80"/>
      <c r="NA80"/>
      <c r="NB80"/>
      <c r="NC80"/>
      <c r="ND80"/>
      <c r="NE80"/>
      <c r="NF80"/>
      <c r="NG80"/>
      <c r="NH80"/>
      <c r="NI80"/>
      <c r="NJ80"/>
      <c r="NK80"/>
      <c r="NL80"/>
      <c r="NM80"/>
      <c r="NN80"/>
      <c r="NO80"/>
      <c r="NP80"/>
      <c r="NQ80"/>
      <c r="NR80"/>
      <c r="NS80"/>
      <c r="NT80"/>
      <c r="NU80"/>
      <c r="NV80"/>
      <c r="NW80"/>
      <c r="NX80"/>
      <c r="NY80"/>
      <c r="NZ80"/>
      <c r="OA80"/>
      <c r="OB80"/>
      <c r="OC80"/>
      <c r="OD80"/>
      <c r="OE80"/>
      <c r="OF80"/>
      <c r="OG80"/>
      <c r="OH80"/>
      <c r="OI80"/>
      <c r="OJ80"/>
      <c r="OK80"/>
      <c r="OL80"/>
      <c r="OM80"/>
      <c r="ON80"/>
      <c r="OO80"/>
      <c r="OP80"/>
      <c r="OQ80"/>
      <c r="OR80"/>
      <c r="OS80"/>
      <c r="OT80"/>
      <c r="OU80"/>
      <c r="OV80"/>
      <c r="OW80"/>
      <c r="OX80"/>
      <c r="OY80"/>
      <c r="OZ80"/>
      <c r="PA80"/>
      <c r="PB80"/>
      <c r="PC80"/>
      <c r="PD80"/>
      <c r="PE80"/>
      <c r="PF80"/>
      <c r="PG80"/>
      <c r="PH80"/>
      <c r="PI80"/>
      <c r="PJ80"/>
      <c r="PK80"/>
      <c r="PL80"/>
      <c r="PM80"/>
      <c r="PN80"/>
      <c r="PO80"/>
      <c r="PP80"/>
      <c r="PQ80"/>
      <c r="PR80"/>
      <c r="PS80"/>
      <c r="PT80"/>
      <c r="PU80"/>
    </row>
    <row r="81" spans="1:437" s="52" customFormat="1" outlineLevel="1" x14ac:dyDescent="0.25">
      <c r="A81" s="15"/>
      <c r="B81" s="15"/>
      <c r="C81" s="21"/>
      <c r="D81" s="60"/>
      <c r="E81" s="6"/>
      <c r="F81" s="6"/>
      <c r="G81" s="6"/>
      <c r="H81" s="6"/>
      <c r="I81" s="104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  <c r="BH81" s="6"/>
      <c r="BI81" s="6"/>
      <c r="BJ81" s="6"/>
      <c r="BK81" s="6"/>
      <c r="BL81" s="6"/>
      <c r="BM81" s="6"/>
      <c r="BN81" s="6"/>
      <c r="BO81" s="6"/>
      <c r="BP81" s="6"/>
      <c r="BQ81" s="6"/>
      <c r="BR81" s="6"/>
      <c r="BS81" s="6"/>
      <c r="BT81" s="6"/>
      <c r="BU81" s="6"/>
      <c r="BV81" s="6"/>
      <c r="BW81" s="6"/>
      <c r="BX81" s="6"/>
      <c r="BY81" s="6"/>
      <c r="BZ81" s="6"/>
      <c r="CA81" s="6"/>
      <c r="CB81" s="6"/>
      <c r="CC81" s="6"/>
      <c r="CD81" s="6"/>
      <c r="CE81" s="6"/>
      <c r="CF81" s="6"/>
      <c r="CG81" s="6"/>
      <c r="CH81" s="6"/>
      <c r="CI81" s="6"/>
      <c r="CJ81" s="6"/>
      <c r="CK81" s="6"/>
      <c r="CL81" s="6"/>
      <c r="CM81" s="6"/>
      <c r="CN81" s="6"/>
      <c r="CO81" s="6"/>
      <c r="CP81" s="6"/>
      <c r="CQ81" s="6"/>
      <c r="CR81" s="6"/>
      <c r="CS81" s="6"/>
      <c r="CT81" s="6"/>
      <c r="CU81" s="6"/>
      <c r="CV81" s="6"/>
      <c r="CW81" s="6"/>
      <c r="CX81" s="6"/>
      <c r="CY81" s="6"/>
      <c r="CZ81" s="6"/>
      <c r="DA81" s="6"/>
      <c r="DB81" s="6"/>
      <c r="DC81" s="6"/>
      <c r="DD81" s="6"/>
      <c r="DE81" s="6"/>
      <c r="DF81" s="6"/>
      <c r="DG81" s="6"/>
      <c r="DH81" s="6"/>
      <c r="DI81" s="6"/>
      <c r="DJ81" s="6"/>
      <c r="DK81" s="6"/>
      <c r="DL81" s="6"/>
      <c r="DM81" s="6"/>
      <c r="DN81" s="6"/>
      <c r="DO81" s="6"/>
      <c r="DP81" s="6"/>
      <c r="DQ81" s="6"/>
      <c r="DR81" s="6"/>
      <c r="DS81" s="6"/>
      <c r="DT81" s="6"/>
      <c r="DU81" s="6"/>
      <c r="DV81" s="6"/>
      <c r="DW81" s="6"/>
      <c r="DX81" s="6"/>
      <c r="DY81" s="6"/>
      <c r="DZ81" s="6"/>
      <c r="EA81" s="6"/>
      <c r="EB81" s="6"/>
      <c r="EC81" s="6"/>
      <c r="ED81" s="6"/>
      <c r="EE81" s="6"/>
      <c r="EF81" s="6"/>
      <c r="EG81" s="6"/>
      <c r="EH81" s="6"/>
      <c r="EI81" s="6"/>
      <c r="EJ81" s="6"/>
      <c r="EK81" s="6"/>
      <c r="EL81" s="6"/>
      <c r="EM81" s="6"/>
      <c r="EN81" s="6"/>
      <c r="EO81" s="6"/>
      <c r="EP81" s="6"/>
      <c r="EQ81" s="6"/>
      <c r="ER81" s="6"/>
      <c r="ES81" s="6"/>
      <c r="ET81" s="6"/>
      <c r="EU81" s="6"/>
      <c r="EV81" s="6"/>
      <c r="EW81" s="6"/>
      <c r="EX81" s="6"/>
      <c r="EY81" s="6"/>
      <c r="EZ81" s="6"/>
      <c r="FA81" s="6"/>
      <c r="FB81" s="6"/>
      <c r="FC81" s="6"/>
      <c r="FD81" s="6"/>
      <c r="FE81" s="6"/>
      <c r="FF81" s="6"/>
      <c r="FG81" s="6"/>
      <c r="FH81" s="6"/>
      <c r="FI81" s="6"/>
      <c r="FJ81" s="6"/>
      <c r="FK81" s="6"/>
      <c r="FL81" s="6"/>
      <c r="FM81" s="6"/>
      <c r="FN81" s="6"/>
      <c r="FO81" s="6"/>
      <c r="FP81" s="6"/>
      <c r="FQ81" s="6"/>
      <c r="FR81" s="6"/>
      <c r="FS81" s="6"/>
      <c r="FT81" s="6"/>
      <c r="FU81" s="6"/>
      <c r="FV81" s="6"/>
      <c r="FW81" s="6"/>
      <c r="FX81" s="6"/>
      <c r="FY81" s="6"/>
      <c r="FZ81" s="6"/>
      <c r="GA81" s="6"/>
      <c r="GB81" s="6"/>
      <c r="GC81" s="6"/>
      <c r="GD81" s="6"/>
      <c r="GE81" s="6"/>
      <c r="GF81" s="6"/>
      <c r="GG81" s="6"/>
      <c r="GH81" s="6"/>
      <c r="GI81" s="6"/>
      <c r="GJ81" s="6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  <c r="LM81"/>
      <c r="LN81"/>
      <c r="LO81"/>
      <c r="LP81"/>
      <c r="LQ81"/>
      <c r="LR81"/>
      <c r="LS81"/>
      <c r="LT81"/>
      <c r="LU81"/>
      <c r="LV81"/>
      <c r="LW81"/>
      <c r="LX81"/>
      <c r="LY81"/>
      <c r="LZ81"/>
      <c r="MA81"/>
      <c r="MB81"/>
      <c r="MC81"/>
      <c r="MD81"/>
      <c r="ME81"/>
      <c r="MF81"/>
      <c r="MG81"/>
      <c r="MH81"/>
      <c r="MI81"/>
      <c r="MJ81"/>
      <c r="MK81"/>
      <c r="ML81"/>
      <c r="MM81"/>
      <c r="MN81"/>
      <c r="MO81"/>
      <c r="MP81"/>
      <c r="MQ81"/>
      <c r="MR81"/>
      <c r="MS81"/>
      <c r="MT81"/>
      <c r="MU81"/>
      <c r="MV81"/>
      <c r="MW81"/>
      <c r="MX81"/>
      <c r="MY81"/>
      <c r="MZ81"/>
      <c r="NA81"/>
      <c r="NB81"/>
      <c r="NC81"/>
      <c r="ND81"/>
      <c r="NE81"/>
      <c r="NF81"/>
      <c r="NG81"/>
      <c r="NH81"/>
      <c r="NI81"/>
      <c r="NJ81"/>
      <c r="NK81"/>
      <c r="NL81"/>
      <c r="NM81"/>
      <c r="NN81"/>
      <c r="NO81"/>
      <c r="NP81"/>
      <c r="NQ81"/>
      <c r="NR81"/>
      <c r="NS81"/>
      <c r="NT81"/>
      <c r="NU81"/>
      <c r="NV81"/>
      <c r="NW81"/>
      <c r="NX81"/>
      <c r="NY81"/>
      <c r="NZ81"/>
      <c r="OA81"/>
      <c r="OB81"/>
      <c r="OC81"/>
      <c r="OD81"/>
      <c r="OE81"/>
      <c r="OF81"/>
      <c r="OG81"/>
      <c r="OH81"/>
      <c r="OI81"/>
      <c r="OJ81"/>
      <c r="OK81"/>
      <c r="OL81"/>
      <c r="OM81"/>
      <c r="ON81"/>
      <c r="OO81"/>
      <c r="OP81"/>
      <c r="OQ81"/>
      <c r="OR81"/>
      <c r="OS81"/>
      <c r="OT81"/>
      <c r="OU81"/>
      <c r="OV81"/>
      <c r="OW81"/>
      <c r="OX81"/>
      <c r="OY81"/>
      <c r="OZ81"/>
      <c r="PA81"/>
      <c r="PB81"/>
      <c r="PC81"/>
      <c r="PD81"/>
      <c r="PE81"/>
      <c r="PF81"/>
      <c r="PG81"/>
      <c r="PH81"/>
      <c r="PI81"/>
      <c r="PJ81"/>
      <c r="PK81"/>
      <c r="PL81"/>
      <c r="PM81"/>
      <c r="PN81"/>
      <c r="PO81"/>
      <c r="PP81"/>
      <c r="PQ81"/>
      <c r="PR81"/>
      <c r="PS81"/>
      <c r="PT81"/>
      <c r="PU81"/>
    </row>
    <row r="82" spans="1:437" s="52" customFormat="1" outlineLevel="1" x14ac:dyDescent="0.25">
      <c r="A82" s="15"/>
      <c r="B82" s="15" t="s">
        <v>45</v>
      </c>
      <c r="C82" s="21"/>
      <c r="D82" s="60"/>
      <c r="E82" s="6"/>
      <c r="F82" s="6"/>
      <c r="G82" s="6"/>
      <c r="H82" s="6"/>
      <c r="I82" s="104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  <c r="BH82" s="6"/>
      <c r="BI82" s="6"/>
      <c r="BJ82" s="6"/>
      <c r="BK82" s="6"/>
      <c r="BL82" s="6"/>
      <c r="BM82" s="6"/>
      <c r="BN82" s="6"/>
      <c r="BO82" s="6"/>
      <c r="BP82" s="6"/>
      <c r="BQ82" s="6"/>
      <c r="BR82" s="6"/>
      <c r="BS82" s="6"/>
      <c r="BT82" s="6"/>
      <c r="BU82" s="6"/>
      <c r="BV82" s="6"/>
      <c r="BW82" s="6"/>
      <c r="BX82" s="6"/>
      <c r="BY82" s="6"/>
      <c r="BZ82" s="6"/>
      <c r="CA82" s="6"/>
      <c r="CB82" s="6"/>
      <c r="CC82" s="6"/>
      <c r="CD82" s="6"/>
      <c r="CE82" s="6"/>
      <c r="CF82" s="6"/>
      <c r="CG82" s="6"/>
      <c r="CH82" s="6"/>
      <c r="CI82" s="6"/>
      <c r="CJ82" s="6"/>
      <c r="CK82" s="6"/>
      <c r="CL82" s="6"/>
      <c r="CM82" s="6"/>
      <c r="CN82" s="6"/>
      <c r="CO82" s="6"/>
      <c r="CP82" s="6"/>
      <c r="CQ82" s="6"/>
      <c r="CR82" s="6"/>
      <c r="CS82" s="6"/>
      <c r="CT82" s="6"/>
      <c r="CU82" s="6"/>
      <c r="CV82" s="6"/>
      <c r="CW82" s="6"/>
      <c r="CX82" s="6"/>
      <c r="CY82" s="6"/>
      <c r="CZ82" s="6"/>
      <c r="DA82" s="6"/>
      <c r="DB82" s="6"/>
      <c r="DC82" s="6"/>
      <c r="DD82" s="6"/>
      <c r="DE82" s="6"/>
      <c r="DF82" s="6"/>
      <c r="DG82" s="6"/>
      <c r="DH82" s="6"/>
      <c r="DI82" s="6"/>
      <c r="DJ82" s="6"/>
      <c r="DK82" s="6"/>
      <c r="DL82" s="6"/>
      <c r="DM82" s="6"/>
      <c r="DN82" s="6"/>
      <c r="DO82" s="6"/>
      <c r="DP82" s="6"/>
      <c r="DQ82" s="6"/>
      <c r="DR82" s="6"/>
      <c r="DS82" s="6"/>
      <c r="DT82" s="6"/>
      <c r="DU82" s="6"/>
      <c r="DV82" s="6"/>
      <c r="DW82" s="6"/>
      <c r="DX82" s="6"/>
      <c r="DY82" s="6"/>
      <c r="DZ82" s="6"/>
      <c r="EA82" s="6"/>
      <c r="EB82" s="6"/>
      <c r="EC82" s="6"/>
      <c r="ED82" s="6"/>
      <c r="EE82" s="6"/>
      <c r="EF82" s="6"/>
      <c r="EG82" s="6"/>
      <c r="EH82" s="6"/>
      <c r="EI82" s="6"/>
      <c r="EJ82" s="6"/>
      <c r="EK82" s="6"/>
      <c r="EL82" s="6"/>
      <c r="EM82" s="6"/>
      <c r="EN82" s="6"/>
      <c r="EO82" s="6"/>
      <c r="EP82" s="6"/>
      <c r="EQ82" s="6"/>
      <c r="ER82" s="6"/>
      <c r="ES82" s="6"/>
      <c r="ET82" s="6"/>
      <c r="EU82" s="6"/>
      <c r="EV82" s="6"/>
      <c r="EW82" s="6"/>
      <c r="EX82" s="6"/>
      <c r="EY82" s="6"/>
      <c r="EZ82" s="6"/>
      <c r="FA82" s="6"/>
      <c r="FB82" s="6"/>
      <c r="FC82" s="6"/>
      <c r="FD82" s="6"/>
      <c r="FE82" s="6"/>
      <c r="FF82" s="6"/>
      <c r="FG82" s="6"/>
      <c r="FH82" s="6"/>
      <c r="FI82" s="6"/>
      <c r="FJ82" s="6"/>
      <c r="FK82" s="6"/>
      <c r="FL82" s="6"/>
      <c r="FM82" s="6"/>
      <c r="FN82" s="6"/>
      <c r="FO82" s="6"/>
      <c r="FP82" s="6"/>
      <c r="FQ82" s="6"/>
      <c r="FR82" s="6"/>
      <c r="FS82" s="6"/>
      <c r="FT82" s="6"/>
      <c r="FU82" s="6"/>
      <c r="FV82" s="6"/>
      <c r="FW82" s="6"/>
      <c r="FX82" s="6"/>
      <c r="FY82" s="6"/>
      <c r="FZ82" s="6"/>
      <c r="GA82" s="6"/>
      <c r="GB82" s="6"/>
      <c r="GC82" s="6"/>
      <c r="GD82" s="6"/>
      <c r="GE82" s="6"/>
      <c r="GF82" s="6"/>
      <c r="GG82" s="6"/>
      <c r="GH82" s="6"/>
      <c r="GI82" s="6"/>
      <c r="GJ82" s="6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  <c r="KO82"/>
      <c r="KP82"/>
      <c r="KQ82"/>
      <c r="KR82"/>
      <c r="KS82"/>
      <c r="KT82"/>
      <c r="KU82"/>
      <c r="KV82"/>
      <c r="KW82"/>
      <c r="KX82"/>
      <c r="KY82"/>
      <c r="KZ82"/>
      <c r="LA82"/>
      <c r="LB82"/>
      <c r="LC82"/>
      <c r="LD82"/>
      <c r="LE82"/>
      <c r="LF82"/>
      <c r="LG82"/>
      <c r="LH82"/>
      <c r="LI82"/>
      <c r="LJ82"/>
      <c r="LK82"/>
      <c r="LL82"/>
      <c r="LM82"/>
      <c r="LN82"/>
      <c r="LO82"/>
      <c r="LP82"/>
      <c r="LQ82"/>
      <c r="LR82"/>
      <c r="LS82"/>
      <c r="LT82"/>
      <c r="LU82"/>
      <c r="LV82"/>
      <c r="LW82"/>
      <c r="LX82"/>
      <c r="LY82"/>
      <c r="LZ82"/>
      <c r="MA82"/>
      <c r="MB82"/>
      <c r="MC82"/>
      <c r="MD82"/>
      <c r="ME82"/>
      <c r="MF82"/>
      <c r="MG82"/>
      <c r="MH82"/>
      <c r="MI82"/>
      <c r="MJ82"/>
      <c r="MK82"/>
      <c r="ML82"/>
      <c r="MM82"/>
      <c r="MN82"/>
      <c r="MO82"/>
      <c r="MP82"/>
      <c r="MQ82"/>
      <c r="MR82"/>
      <c r="MS82"/>
      <c r="MT82"/>
      <c r="MU82"/>
      <c r="MV82"/>
      <c r="MW82"/>
      <c r="MX82"/>
      <c r="MY82"/>
      <c r="MZ82"/>
      <c r="NA82"/>
      <c r="NB82"/>
      <c r="NC82"/>
      <c r="ND82"/>
      <c r="NE82"/>
      <c r="NF82"/>
      <c r="NG82"/>
      <c r="NH82"/>
      <c r="NI82"/>
      <c r="NJ82"/>
      <c r="NK82"/>
      <c r="NL82"/>
      <c r="NM82"/>
      <c r="NN82"/>
      <c r="NO82"/>
      <c r="NP82"/>
      <c r="NQ82"/>
      <c r="NR82"/>
      <c r="NS82"/>
      <c r="NT82"/>
      <c r="NU82"/>
      <c r="NV82"/>
      <c r="NW82"/>
      <c r="NX82"/>
      <c r="NY82"/>
      <c r="NZ82"/>
      <c r="OA82"/>
      <c r="OB82"/>
      <c r="OC82"/>
      <c r="OD82"/>
      <c r="OE82"/>
      <c r="OF82"/>
      <c r="OG82"/>
      <c r="OH82"/>
      <c r="OI82"/>
      <c r="OJ82"/>
      <c r="OK82"/>
      <c r="OL82"/>
      <c r="OM82"/>
      <c r="ON82"/>
      <c r="OO82"/>
      <c r="OP82"/>
      <c r="OQ82"/>
      <c r="OR82"/>
      <c r="OS82"/>
      <c r="OT82"/>
      <c r="OU82"/>
      <c r="OV82"/>
      <c r="OW82"/>
      <c r="OX82"/>
      <c r="OY82"/>
      <c r="OZ82"/>
      <c r="PA82"/>
      <c r="PB82"/>
      <c r="PC82"/>
      <c r="PD82"/>
      <c r="PE82"/>
      <c r="PF82"/>
      <c r="PG82"/>
      <c r="PH82"/>
      <c r="PI82"/>
      <c r="PJ82"/>
      <c r="PK82"/>
      <c r="PL82"/>
      <c r="PM82"/>
      <c r="PN82"/>
      <c r="PO82"/>
      <c r="PP82"/>
      <c r="PQ82"/>
      <c r="PR82"/>
      <c r="PS82"/>
      <c r="PT82"/>
      <c r="PU82"/>
    </row>
    <row r="83" spans="1:437" s="55" customFormat="1" outlineLevel="1" x14ac:dyDescent="0.25">
      <c r="A83" s="70"/>
      <c r="B83" s="15"/>
      <c r="C83" s="73"/>
      <c r="D83" s="74"/>
      <c r="E83" s="14" t="str">
        <f xml:space="preserve"> InpC!E$19</f>
        <v>Acquisition date</v>
      </c>
      <c r="F83" s="14">
        <f xml:space="preserve"> InpC!F$19</f>
        <v>44286</v>
      </c>
      <c r="G83" s="14" t="str">
        <f xml:space="preserve"> InpC!G$19</f>
        <v>date</v>
      </c>
      <c r="H83" s="50"/>
      <c r="I83" s="79"/>
      <c r="J83" s="50"/>
      <c r="K83" s="50"/>
      <c r="L83" s="50"/>
      <c r="M83" s="50"/>
      <c r="N83" s="50"/>
      <c r="O83" s="50"/>
      <c r="P83" s="50"/>
      <c r="Q83" s="50"/>
      <c r="R83" s="50"/>
      <c r="S83" s="50"/>
      <c r="T83" s="50"/>
      <c r="U83" s="50"/>
      <c r="V83" s="50"/>
      <c r="W83" s="50"/>
      <c r="X83" s="50"/>
      <c r="Y83" s="50"/>
      <c r="Z83" s="50"/>
      <c r="AA83" s="50"/>
      <c r="AB83" s="50"/>
      <c r="AC83" s="50"/>
      <c r="AD83" s="50"/>
      <c r="AE83" s="50"/>
      <c r="AF83" s="50"/>
      <c r="AG83" s="50"/>
      <c r="AH83" s="50"/>
      <c r="AI83" s="50"/>
      <c r="AJ83" s="50"/>
      <c r="AK83" s="50"/>
      <c r="AL83" s="50"/>
      <c r="AM83" s="50"/>
      <c r="AN83" s="50"/>
      <c r="AO83" s="50"/>
      <c r="AP83" s="50"/>
      <c r="AQ83" s="50"/>
      <c r="AR83" s="50"/>
      <c r="AS83" s="50"/>
      <c r="AT83" s="50"/>
      <c r="AU83" s="50"/>
      <c r="AV83" s="50"/>
      <c r="AW83" s="50"/>
      <c r="AX83" s="50"/>
      <c r="AY83" s="50"/>
      <c r="AZ83" s="50"/>
      <c r="BA83" s="50"/>
      <c r="BB83" s="50"/>
      <c r="BC83" s="50"/>
      <c r="BD83" s="50"/>
      <c r="BE83" s="50"/>
      <c r="BF83" s="50"/>
      <c r="BG83" s="50"/>
      <c r="BH83" s="50"/>
      <c r="BI83" s="50"/>
      <c r="BJ83" s="50"/>
      <c r="BK83" s="50"/>
      <c r="BL83" s="50"/>
      <c r="BM83" s="50"/>
      <c r="BN83" s="50"/>
      <c r="BO83" s="50"/>
      <c r="BP83" s="50"/>
      <c r="BQ83" s="50"/>
      <c r="BR83" s="50"/>
      <c r="BS83" s="50"/>
      <c r="BT83" s="50"/>
      <c r="BU83" s="50"/>
      <c r="BV83" s="50"/>
      <c r="BW83" s="50"/>
      <c r="BX83" s="50"/>
      <c r="BY83" s="50"/>
      <c r="BZ83" s="50"/>
      <c r="CA83" s="50"/>
      <c r="CB83" s="50"/>
      <c r="CC83" s="50"/>
      <c r="CD83" s="50"/>
      <c r="CE83" s="50"/>
      <c r="CF83" s="50"/>
      <c r="CG83" s="50"/>
      <c r="CH83" s="50"/>
      <c r="CI83" s="50"/>
      <c r="CJ83" s="50"/>
      <c r="CK83" s="50"/>
      <c r="CL83" s="50"/>
      <c r="CM83" s="50"/>
      <c r="CN83" s="50"/>
      <c r="CO83" s="50"/>
      <c r="CP83" s="50"/>
      <c r="CQ83" s="50"/>
      <c r="CR83" s="50"/>
      <c r="CS83" s="50"/>
      <c r="CT83" s="50"/>
      <c r="CU83" s="50"/>
      <c r="CV83" s="50"/>
      <c r="CW83" s="50"/>
      <c r="CX83" s="50"/>
      <c r="CY83" s="50"/>
      <c r="CZ83" s="50"/>
      <c r="DA83" s="50"/>
      <c r="DB83" s="50"/>
      <c r="DC83" s="50"/>
      <c r="DD83" s="50"/>
      <c r="DE83" s="50"/>
      <c r="DF83" s="50"/>
      <c r="DG83" s="50"/>
      <c r="DH83" s="50"/>
      <c r="DI83" s="50"/>
      <c r="DJ83" s="50"/>
      <c r="DK83" s="50"/>
      <c r="DL83" s="50"/>
      <c r="DM83" s="50"/>
      <c r="DN83" s="50"/>
      <c r="DO83" s="50"/>
      <c r="DP83" s="50"/>
      <c r="DQ83" s="50"/>
      <c r="DR83" s="50"/>
      <c r="DS83" s="50"/>
      <c r="DT83" s="50"/>
      <c r="DU83" s="50"/>
      <c r="DV83" s="50"/>
      <c r="DW83" s="50"/>
      <c r="DX83" s="50"/>
      <c r="DY83" s="50"/>
      <c r="DZ83" s="50"/>
      <c r="EA83" s="50"/>
      <c r="EB83" s="50"/>
      <c r="EC83" s="50"/>
      <c r="ED83" s="50"/>
      <c r="EE83" s="50"/>
      <c r="EF83" s="50"/>
      <c r="EG83" s="50"/>
      <c r="EH83" s="50"/>
      <c r="EI83" s="50"/>
      <c r="EJ83" s="50"/>
      <c r="EK83" s="50"/>
      <c r="EL83" s="50"/>
      <c r="EM83" s="50"/>
      <c r="EN83" s="50"/>
      <c r="EO83" s="50"/>
      <c r="EP83" s="50"/>
      <c r="EQ83" s="50"/>
      <c r="ER83" s="50"/>
      <c r="ES83" s="50"/>
      <c r="ET83" s="50"/>
      <c r="EU83" s="50"/>
      <c r="EV83" s="50"/>
      <c r="EW83" s="50"/>
      <c r="EX83" s="50"/>
      <c r="EY83" s="50"/>
      <c r="EZ83" s="50"/>
      <c r="FA83" s="50"/>
      <c r="FB83" s="50"/>
      <c r="FC83" s="50"/>
      <c r="FD83" s="50"/>
      <c r="FE83" s="50"/>
      <c r="FF83" s="50"/>
      <c r="FG83" s="50"/>
      <c r="FH83" s="50"/>
      <c r="FI83" s="50"/>
      <c r="FJ83" s="50"/>
      <c r="FK83" s="50"/>
      <c r="FL83" s="50"/>
      <c r="FM83" s="50"/>
      <c r="FN83" s="50"/>
      <c r="FO83" s="50"/>
      <c r="FP83" s="50"/>
      <c r="FQ83" s="50"/>
      <c r="FR83" s="50"/>
      <c r="FS83" s="50"/>
      <c r="FT83" s="50"/>
      <c r="FU83" s="50"/>
      <c r="FV83" s="50"/>
      <c r="FW83" s="50"/>
      <c r="FX83" s="50"/>
      <c r="FY83" s="50"/>
      <c r="FZ83" s="50"/>
      <c r="GA83" s="50"/>
      <c r="GB83" s="50"/>
      <c r="GC83" s="50"/>
      <c r="GD83" s="50"/>
      <c r="GE83" s="50"/>
      <c r="GF83" s="50"/>
      <c r="GG83" s="50"/>
      <c r="GH83" s="50"/>
      <c r="GI83" s="50"/>
      <c r="GJ83" s="50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LF83"/>
      <c r="LG83"/>
      <c r="LH83"/>
      <c r="LI83"/>
      <c r="LJ83"/>
      <c r="LK83"/>
      <c r="LL83"/>
      <c r="LM83"/>
      <c r="LN83"/>
      <c r="LO83"/>
      <c r="LP83"/>
      <c r="LQ83"/>
      <c r="LR83"/>
      <c r="LS83"/>
      <c r="LT83"/>
      <c r="LU83"/>
      <c r="LV83"/>
      <c r="LW83"/>
      <c r="LX83"/>
      <c r="LY83"/>
      <c r="LZ83"/>
      <c r="MA83"/>
      <c r="MB83"/>
      <c r="MC83"/>
      <c r="MD83"/>
      <c r="ME83"/>
      <c r="MF83"/>
      <c r="MG83"/>
      <c r="MH83"/>
      <c r="MI83"/>
      <c r="MJ83"/>
      <c r="MK83"/>
      <c r="ML83"/>
      <c r="MM83"/>
      <c r="MN83"/>
      <c r="MO83"/>
      <c r="MP83"/>
      <c r="MQ83"/>
      <c r="MR83"/>
      <c r="MS83"/>
      <c r="MT83"/>
      <c r="MU83"/>
      <c r="MV83"/>
      <c r="MW83"/>
      <c r="MX83"/>
      <c r="MY83"/>
      <c r="MZ83"/>
      <c r="NA83"/>
      <c r="NB83"/>
      <c r="NC83"/>
      <c r="ND83"/>
      <c r="NE83"/>
      <c r="NF83"/>
      <c r="NG83"/>
      <c r="NH83"/>
      <c r="NI83"/>
      <c r="NJ83"/>
      <c r="NK83"/>
      <c r="NL83"/>
      <c r="NM83"/>
      <c r="NN83"/>
      <c r="NO83"/>
      <c r="NP83"/>
      <c r="NQ83"/>
      <c r="NR83"/>
      <c r="NS83"/>
      <c r="NT83"/>
      <c r="NU83"/>
      <c r="NV83"/>
      <c r="NW83"/>
      <c r="NX83"/>
      <c r="NY83"/>
      <c r="NZ83"/>
      <c r="OA83"/>
      <c r="OB83"/>
      <c r="OC83"/>
      <c r="OD83"/>
      <c r="OE83"/>
      <c r="OF83"/>
      <c r="OG83"/>
      <c r="OH83"/>
      <c r="OI83"/>
      <c r="OJ83"/>
      <c r="OK83"/>
      <c r="OL83"/>
      <c r="OM83"/>
      <c r="ON83"/>
      <c r="OO83"/>
      <c r="OP83"/>
      <c r="OQ83"/>
      <c r="OR83"/>
      <c r="OS83"/>
      <c r="OT83"/>
      <c r="OU83"/>
      <c r="OV83"/>
      <c r="OW83"/>
      <c r="OX83"/>
      <c r="OY83"/>
      <c r="OZ83"/>
      <c r="PA83"/>
      <c r="PB83"/>
      <c r="PC83"/>
      <c r="PD83"/>
      <c r="PE83"/>
      <c r="PF83"/>
      <c r="PG83"/>
      <c r="PH83"/>
      <c r="PI83"/>
      <c r="PJ83"/>
      <c r="PK83"/>
      <c r="PL83"/>
      <c r="PM83"/>
      <c r="PN83"/>
      <c r="PO83"/>
      <c r="PP83"/>
      <c r="PQ83"/>
      <c r="PR83"/>
      <c r="PS83"/>
      <c r="PT83"/>
      <c r="PU83"/>
    </row>
    <row r="84" spans="1:437" s="110" customFormat="1" outlineLevel="1" x14ac:dyDescent="0.25">
      <c r="A84" s="108"/>
      <c r="B84" s="108"/>
      <c r="C84" s="109"/>
      <c r="E84" s="110" t="str">
        <f xml:space="preserve"> InpC!E$21</f>
        <v>Length of PPA</v>
      </c>
      <c r="F84" s="110">
        <f xml:space="preserve"> InpC!F$21</f>
        <v>30</v>
      </c>
      <c r="G84" s="110" t="str">
        <f xml:space="preserve"> InpC!G$21</f>
        <v>years</v>
      </c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  <c r="LM84"/>
      <c r="LN84"/>
      <c r="LO84"/>
      <c r="LP84"/>
      <c r="LQ84"/>
      <c r="LR84"/>
      <c r="LS84"/>
      <c r="LT84"/>
      <c r="LU84"/>
      <c r="LV84"/>
      <c r="LW84"/>
      <c r="LX84"/>
      <c r="LY84"/>
      <c r="LZ84"/>
      <c r="MA84"/>
      <c r="MB84"/>
      <c r="MC84"/>
      <c r="MD84"/>
      <c r="ME84"/>
      <c r="MF84"/>
      <c r="MG84"/>
      <c r="MH84"/>
      <c r="MI84"/>
      <c r="MJ84"/>
      <c r="MK84"/>
      <c r="ML84"/>
      <c r="MM84"/>
      <c r="MN84"/>
      <c r="MO84"/>
      <c r="MP84"/>
      <c r="MQ84"/>
      <c r="MR84"/>
      <c r="MS84"/>
      <c r="MT84"/>
      <c r="MU84"/>
      <c r="MV84"/>
      <c r="MW84"/>
      <c r="MX84"/>
      <c r="MY84"/>
      <c r="MZ84"/>
      <c r="NA84"/>
      <c r="NB84"/>
      <c r="NC84"/>
      <c r="ND84"/>
      <c r="NE84"/>
      <c r="NF84"/>
      <c r="NG84"/>
      <c r="NH84"/>
      <c r="NI84"/>
      <c r="NJ84"/>
      <c r="NK84"/>
      <c r="NL84"/>
      <c r="NM84"/>
      <c r="NN84"/>
      <c r="NO84"/>
      <c r="NP84"/>
      <c r="NQ84"/>
      <c r="NR84"/>
      <c r="NS84"/>
      <c r="NT84"/>
      <c r="NU84"/>
      <c r="NV84"/>
      <c r="NW84"/>
      <c r="NX84"/>
      <c r="NY84"/>
      <c r="NZ84"/>
      <c r="OA84"/>
      <c r="OB84"/>
      <c r="OC84"/>
      <c r="OD84"/>
      <c r="OE84"/>
      <c r="OF84"/>
      <c r="OG84"/>
      <c r="OH84"/>
      <c r="OI84"/>
      <c r="OJ84"/>
      <c r="OK84"/>
      <c r="OL84"/>
      <c r="OM84"/>
      <c r="ON84"/>
      <c r="OO84"/>
      <c r="OP84"/>
      <c r="OQ84"/>
      <c r="OR84"/>
      <c r="OS84"/>
      <c r="OT84"/>
      <c r="OU84"/>
      <c r="OV84"/>
      <c r="OW84"/>
      <c r="OX84"/>
      <c r="OY84"/>
      <c r="OZ84"/>
      <c r="PA84"/>
      <c r="PB84"/>
      <c r="PC84"/>
      <c r="PD84"/>
      <c r="PE84"/>
      <c r="PF84"/>
      <c r="PG84"/>
      <c r="PH84"/>
      <c r="PI84"/>
      <c r="PJ84"/>
      <c r="PK84"/>
      <c r="PL84"/>
      <c r="PM84"/>
      <c r="PN84"/>
      <c r="PO84"/>
      <c r="PP84"/>
      <c r="PQ84"/>
      <c r="PR84"/>
      <c r="PS84"/>
      <c r="PT84"/>
      <c r="PU84"/>
    </row>
    <row r="85" spans="1:437" s="198" customFormat="1" outlineLevel="1" x14ac:dyDescent="0.25">
      <c r="A85" s="129"/>
      <c r="B85" s="129"/>
      <c r="C85" s="130"/>
      <c r="D85" s="131"/>
      <c r="E85" s="517" t="str">
        <f xml:space="preserve"> InpC!E$23</f>
        <v>Contract extension</v>
      </c>
      <c r="F85" s="517">
        <f xml:space="preserve"> InpC!F$23</f>
        <v>0</v>
      </c>
      <c r="G85" s="517" t="str">
        <f xml:space="preserve"> InpC!G$23</f>
        <v>years</v>
      </c>
      <c r="H85" s="197"/>
      <c r="I85" s="197"/>
      <c r="J85" s="197"/>
      <c r="K85" s="197"/>
      <c r="L85" s="197"/>
      <c r="M85" s="197"/>
      <c r="N85" s="197"/>
      <c r="O85" s="197"/>
      <c r="P85" s="197"/>
      <c r="Q85" s="197"/>
      <c r="R85" s="197"/>
      <c r="S85" s="197"/>
      <c r="T85" s="197"/>
      <c r="U85" s="197"/>
      <c r="V85" s="197"/>
      <c r="W85" s="197"/>
      <c r="X85" s="197"/>
      <c r="Y85" s="197"/>
      <c r="Z85" s="197"/>
      <c r="AA85" s="197"/>
      <c r="AB85" s="197"/>
      <c r="AC85" s="197"/>
      <c r="AD85" s="197"/>
      <c r="AE85" s="197"/>
      <c r="AF85" s="197"/>
      <c r="AG85" s="197"/>
      <c r="AH85" s="197"/>
      <c r="AI85" s="197"/>
      <c r="AJ85" s="197"/>
      <c r="AK85" s="197"/>
      <c r="AL85" s="197"/>
      <c r="AM85" s="197"/>
      <c r="AN85" s="197"/>
      <c r="AO85" s="197"/>
      <c r="AP85" s="197"/>
      <c r="AQ85" s="197"/>
      <c r="AR85" s="197"/>
      <c r="AS85" s="197"/>
      <c r="AT85" s="197"/>
      <c r="AU85" s="197"/>
      <c r="AV85" s="197"/>
      <c r="AW85" s="197"/>
      <c r="AX85" s="197"/>
      <c r="AY85" s="197"/>
      <c r="AZ85" s="197"/>
      <c r="BA85" s="197"/>
      <c r="BB85" s="197"/>
      <c r="BC85" s="197"/>
      <c r="BD85" s="197"/>
      <c r="BE85" s="197"/>
      <c r="BF85" s="197"/>
      <c r="BG85" s="197"/>
      <c r="BH85" s="197"/>
      <c r="BI85" s="197"/>
      <c r="BJ85" s="197"/>
      <c r="BK85" s="197"/>
      <c r="BL85" s="197"/>
      <c r="BM85" s="197"/>
      <c r="BN85" s="197"/>
      <c r="BO85" s="197"/>
      <c r="BP85" s="197"/>
      <c r="BQ85" s="197"/>
      <c r="BR85" s="197"/>
      <c r="BS85" s="197"/>
      <c r="BT85" s="197"/>
      <c r="BU85" s="197"/>
      <c r="BV85" s="197"/>
      <c r="BW85" s="197"/>
      <c r="BX85" s="197"/>
      <c r="BY85" s="197"/>
      <c r="BZ85" s="197"/>
      <c r="CA85" s="197"/>
      <c r="CB85" s="197"/>
      <c r="CC85" s="197"/>
      <c r="CD85" s="197"/>
      <c r="CE85" s="197"/>
      <c r="CF85" s="197"/>
      <c r="CG85" s="197"/>
      <c r="CH85" s="197"/>
      <c r="CI85" s="197"/>
      <c r="CJ85" s="197"/>
      <c r="CK85" s="197"/>
      <c r="CL85" s="197"/>
      <c r="CM85" s="197"/>
      <c r="CN85" s="197"/>
      <c r="CO85" s="197"/>
      <c r="CP85" s="197"/>
      <c r="CQ85" s="197"/>
      <c r="CR85" s="197"/>
      <c r="CS85" s="197"/>
      <c r="CT85" s="197"/>
      <c r="CU85" s="197"/>
      <c r="CV85" s="197"/>
      <c r="CW85" s="197"/>
      <c r="CX85" s="197"/>
      <c r="CY85" s="197"/>
      <c r="CZ85" s="197"/>
      <c r="DA85" s="197"/>
      <c r="DB85" s="197"/>
      <c r="DC85" s="197"/>
      <c r="DD85" s="197"/>
      <c r="DE85" s="197"/>
      <c r="DF85" s="197"/>
      <c r="DG85" s="197"/>
      <c r="DH85" s="197"/>
      <c r="DI85" s="197"/>
      <c r="DJ85" s="197"/>
      <c r="DK85" s="197"/>
      <c r="DL85" s="197"/>
      <c r="DM85" s="197"/>
      <c r="DN85" s="197"/>
      <c r="DO85" s="197"/>
      <c r="DP85" s="197"/>
      <c r="DQ85" s="197"/>
      <c r="DR85" s="197"/>
      <c r="DS85" s="197"/>
      <c r="DT85" s="197"/>
      <c r="DU85" s="197"/>
      <c r="DV85" s="197"/>
      <c r="DW85" s="197"/>
      <c r="DX85" s="197"/>
      <c r="DY85" s="197"/>
      <c r="DZ85" s="197"/>
      <c r="EA85" s="197"/>
      <c r="EB85" s="197"/>
      <c r="EC85" s="197"/>
      <c r="ED85" s="197"/>
      <c r="EE85" s="197"/>
      <c r="EF85" s="197"/>
      <c r="EG85" s="197"/>
      <c r="EH85" s="197"/>
      <c r="EI85" s="197"/>
      <c r="EJ85" s="197"/>
      <c r="EK85" s="197"/>
      <c r="EL85" s="197"/>
      <c r="EM85" s="197"/>
      <c r="EN85" s="197"/>
      <c r="EO85" s="197"/>
      <c r="EP85" s="197"/>
      <c r="EQ85" s="197"/>
      <c r="ER85" s="197"/>
      <c r="ES85" s="197"/>
      <c r="ET85" s="197"/>
      <c r="EU85" s="197"/>
      <c r="EV85" s="197"/>
      <c r="EW85" s="197"/>
      <c r="EX85" s="197"/>
      <c r="EY85" s="197"/>
      <c r="EZ85" s="197"/>
      <c r="FA85" s="197"/>
      <c r="FB85" s="197"/>
      <c r="FC85" s="197"/>
      <c r="FD85" s="197"/>
      <c r="FE85" s="197"/>
      <c r="FF85" s="197"/>
      <c r="FG85" s="197"/>
      <c r="FH85" s="197"/>
      <c r="FI85" s="197"/>
      <c r="FJ85" s="197"/>
      <c r="FK85" s="197"/>
      <c r="FL85" s="197"/>
      <c r="FM85" s="197"/>
      <c r="FN85" s="197"/>
      <c r="FO85" s="197"/>
      <c r="FP85" s="197"/>
      <c r="FQ85" s="197"/>
      <c r="FR85" s="197"/>
      <c r="FS85" s="197"/>
      <c r="FT85" s="197"/>
      <c r="FU85" s="197"/>
      <c r="FV85" s="197"/>
      <c r="FW85" s="197"/>
      <c r="FX85" s="197"/>
      <c r="FY85" s="197"/>
      <c r="FZ85" s="197"/>
      <c r="GA85" s="197"/>
      <c r="GB85" s="197"/>
      <c r="GC85" s="197"/>
      <c r="GD85" s="197"/>
      <c r="GE85" s="197"/>
      <c r="GF85" s="197"/>
      <c r="GG85" s="197"/>
      <c r="GH85" s="197"/>
      <c r="GI85" s="197"/>
      <c r="GJ85" s="197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LF85"/>
      <c r="LG85"/>
      <c r="LH85"/>
      <c r="LI85"/>
      <c r="LJ85"/>
      <c r="LK85"/>
      <c r="LL85"/>
      <c r="LM85"/>
      <c r="LN85"/>
      <c r="LO85"/>
      <c r="LP85"/>
      <c r="LQ85"/>
      <c r="LR85"/>
      <c r="LS85"/>
      <c r="LT85"/>
      <c r="LU85"/>
      <c r="LV85"/>
      <c r="LW85"/>
      <c r="LX85"/>
      <c r="LY85"/>
      <c r="LZ85"/>
      <c r="MA85"/>
      <c r="MB85"/>
      <c r="MC85"/>
      <c r="MD85"/>
      <c r="ME85"/>
      <c r="MF85"/>
      <c r="MG85"/>
      <c r="MH85"/>
      <c r="MI85"/>
      <c r="MJ85"/>
      <c r="MK85"/>
      <c r="ML85"/>
      <c r="MM85"/>
      <c r="MN85"/>
      <c r="MO85"/>
      <c r="MP85"/>
      <c r="MQ85"/>
      <c r="MR85"/>
      <c r="MS85"/>
      <c r="MT85"/>
      <c r="MU85"/>
      <c r="MV85"/>
      <c r="MW85"/>
      <c r="MX85"/>
      <c r="MY85"/>
      <c r="MZ85"/>
      <c r="NA85"/>
      <c r="NB85"/>
      <c r="NC85"/>
      <c r="ND85"/>
      <c r="NE85"/>
      <c r="NF85"/>
      <c r="NG85"/>
      <c r="NH85"/>
      <c r="NI85"/>
      <c r="NJ85"/>
      <c r="NK85"/>
      <c r="NL85"/>
      <c r="NM85"/>
      <c r="NN85"/>
      <c r="NO85"/>
      <c r="NP85"/>
      <c r="NQ85"/>
      <c r="NR85"/>
      <c r="NS85"/>
      <c r="NT85"/>
      <c r="NU85"/>
      <c r="NV85"/>
      <c r="NW85"/>
      <c r="NX85"/>
      <c r="NY85"/>
      <c r="NZ85"/>
      <c r="OA85"/>
      <c r="OB85"/>
      <c r="OC85"/>
      <c r="OD85"/>
      <c r="OE85"/>
      <c r="OF85"/>
      <c r="OG85"/>
      <c r="OH85"/>
      <c r="OI85"/>
      <c r="OJ85"/>
      <c r="OK85"/>
      <c r="OL85"/>
      <c r="OM85"/>
      <c r="ON85"/>
      <c r="OO85"/>
      <c r="OP85"/>
      <c r="OQ85"/>
      <c r="OR85"/>
      <c r="OS85"/>
      <c r="OT85"/>
      <c r="OU85"/>
      <c r="OV85"/>
      <c r="OW85"/>
      <c r="OX85"/>
      <c r="OY85"/>
      <c r="OZ85"/>
      <c r="PA85"/>
      <c r="PB85"/>
      <c r="PC85"/>
      <c r="PD85"/>
      <c r="PE85"/>
      <c r="PF85"/>
      <c r="PG85"/>
      <c r="PH85"/>
      <c r="PI85"/>
      <c r="PJ85"/>
      <c r="PK85"/>
      <c r="PL85"/>
      <c r="PM85"/>
      <c r="PN85"/>
      <c r="PO85"/>
      <c r="PP85"/>
      <c r="PQ85"/>
      <c r="PR85"/>
      <c r="PS85"/>
      <c r="PT85"/>
      <c r="PU85"/>
    </row>
    <row r="86" spans="1:437" s="110" customFormat="1" outlineLevel="1" x14ac:dyDescent="0.25">
      <c r="A86" s="108"/>
      <c r="B86" s="108"/>
      <c r="C86" s="109"/>
      <c r="E86" s="110" t="str">
        <f xml:space="preserve"> InpC!E$107</f>
        <v>Months in year</v>
      </c>
      <c r="F86" s="110">
        <f xml:space="preserve"> InpC!F$107</f>
        <v>12</v>
      </c>
      <c r="G86" s="110" t="str">
        <f xml:space="preserve"> InpC!G$107</f>
        <v>months</v>
      </c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  <c r="LM86"/>
      <c r="LN86"/>
      <c r="LO86"/>
      <c r="LP86"/>
      <c r="LQ86"/>
      <c r="LR86"/>
      <c r="LS86"/>
      <c r="LT86"/>
      <c r="LU86"/>
      <c r="LV86"/>
      <c r="LW86"/>
      <c r="LX86"/>
      <c r="LY86"/>
      <c r="LZ86"/>
      <c r="MA86"/>
      <c r="MB86"/>
      <c r="MC86"/>
      <c r="MD86"/>
      <c r="ME86"/>
      <c r="MF86"/>
      <c r="MG86"/>
      <c r="MH86"/>
      <c r="MI86"/>
      <c r="MJ86"/>
      <c r="MK86"/>
      <c r="ML86"/>
      <c r="MM86"/>
      <c r="MN86"/>
      <c r="MO86"/>
      <c r="MP86"/>
      <c r="MQ86"/>
      <c r="MR86"/>
      <c r="MS86"/>
      <c r="MT86"/>
      <c r="MU86"/>
      <c r="MV86"/>
      <c r="MW86"/>
      <c r="MX86"/>
      <c r="MY86"/>
      <c r="MZ86"/>
      <c r="NA86"/>
      <c r="NB86"/>
      <c r="NC86"/>
      <c r="ND86"/>
      <c r="NE86"/>
      <c r="NF86"/>
      <c r="NG86"/>
      <c r="NH86"/>
      <c r="NI86"/>
      <c r="NJ86"/>
      <c r="NK86"/>
      <c r="NL86"/>
      <c r="NM86"/>
      <c r="NN86"/>
      <c r="NO86"/>
      <c r="NP86"/>
      <c r="NQ86"/>
      <c r="NR86"/>
      <c r="NS86"/>
      <c r="NT86"/>
      <c r="NU86"/>
      <c r="NV86"/>
      <c r="NW86"/>
      <c r="NX86"/>
      <c r="NY86"/>
      <c r="NZ86"/>
      <c r="OA86"/>
      <c r="OB86"/>
      <c r="OC86"/>
      <c r="OD86"/>
      <c r="OE86"/>
      <c r="OF86"/>
      <c r="OG86"/>
      <c r="OH86"/>
      <c r="OI86"/>
      <c r="OJ86"/>
      <c r="OK86"/>
      <c r="OL86"/>
      <c r="OM86"/>
      <c r="ON86"/>
      <c r="OO86"/>
      <c r="OP86"/>
      <c r="OQ86"/>
      <c r="OR86"/>
      <c r="OS86"/>
      <c r="OT86"/>
      <c r="OU86"/>
      <c r="OV86"/>
      <c r="OW86"/>
      <c r="OX86"/>
      <c r="OY86"/>
      <c r="OZ86"/>
      <c r="PA86"/>
      <c r="PB86"/>
      <c r="PC86"/>
      <c r="PD86"/>
      <c r="PE86"/>
      <c r="PF86"/>
      <c r="PG86"/>
      <c r="PH86"/>
      <c r="PI86"/>
      <c r="PJ86"/>
      <c r="PK86"/>
      <c r="PL86"/>
      <c r="PM86"/>
      <c r="PN86"/>
      <c r="PO86"/>
      <c r="PP86"/>
      <c r="PQ86"/>
      <c r="PR86"/>
      <c r="PS86"/>
      <c r="PT86"/>
      <c r="PU86"/>
    </row>
    <row r="87" spans="1:437" s="107" customFormat="1" outlineLevel="1" x14ac:dyDescent="0.25">
      <c r="A87" s="105"/>
      <c r="B87" s="105"/>
      <c r="C87" s="106"/>
      <c r="E87" s="26" t="s">
        <v>134</v>
      </c>
      <c r="F87" s="26">
        <f xml:space="preserve"> EOMONTH(F83, ((F84 + F85) * F86))</f>
        <v>55243</v>
      </c>
      <c r="G87" s="26" t="s">
        <v>6</v>
      </c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26"/>
      <c r="AM87" s="26"/>
      <c r="AN87" s="26"/>
      <c r="AO87" s="26"/>
      <c r="AP87" s="26"/>
      <c r="AQ87" s="26"/>
      <c r="AR87" s="26"/>
      <c r="AS87" s="26"/>
      <c r="AT87" s="26"/>
      <c r="AU87" s="26"/>
      <c r="AV87" s="26"/>
      <c r="AW87" s="26"/>
      <c r="AX87" s="26"/>
      <c r="AY87" s="26"/>
      <c r="AZ87" s="26"/>
      <c r="BA87" s="26"/>
      <c r="BB87" s="26"/>
      <c r="BC87" s="26"/>
      <c r="BD87" s="26"/>
      <c r="BE87" s="26"/>
      <c r="BF87" s="26"/>
      <c r="BG87" s="26"/>
      <c r="BH87" s="26"/>
      <c r="BI87" s="26"/>
      <c r="BJ87" s="26"/>
      <c r="BK87" s="26"/>
      <c r="BL87" s="26"/>
      <c r="BM87" s="26"/>
      <c r="BN87" s="26"/>
      <c r="BO87" s="26"/>
      <c r="BP87" s="26"/>
      <c r="BQ87" s="26"/>
      <c r="BR87" s="26"/>
      <c r="BS87" s="26"/>
      <c r="BT87" s="26"/>
      <c r="BU87" s="26"/>
      <c r="BV87" s="26"/>
      <c r="BW87" s="26"/>
      <c r="BX87" s="26"/>
      <c r="BY87" s="26"/>
      <c r="BZ87" s="26"/>
      <c r="CA87" s="26"/>
      <c r="CB87" s="26"/>
      <c r="CC87" s="26"/>
      <c r="CD87" s="26"/>
      <c r="CE87" s="26"/>
      <c r="CF87" s="26"/>
      <c r="CG87" s="26"/>
      <c r="CH87" s="26"/>
      <c r="CI87" s="26"/>
      <c r="CJ87" s="26"/>
      <c r="CK87" s="26"/>
      <c r="CL87" s="26"/>
      <c r="CM87" s="26"/>
      <c r="CN87" s="26"/>
      <c r="CO87" s="26"/>
      <c r="CP87" s="26"/>
      <c r="CQ87" s="26"/>
      <c r="CR87" s="26"/>
      <c r="CS87" s="26"/>
      <c r="CT87" s="26"/>
      <c r="CU87" s="26"/>
      <c r="CV87" s="26"/>
      <c r="CW87" s="26"/>
      <c r="CX87" s="26"/>
      <c r="CY87" s="26"/>
      <c r="CZ87" s="26"/>
      <c r="DA87" s="26"/>
      <c r="DB87" s="26"/>
      <c r="DC87" s="26"/>
      <c r="DD87" s="26"/>
      <c r="DE87" s="26"/>
      <c r="DF87" s="26"/>
      <c r="DG87" s="26"/>
      <c r="DH87" s="26"/>
      <c r="DI87" s="26"/>
      <c r="DJ87" s="26"/>
      <c r="DK87" s="26"/>
      <c r="DL87" s="26"/>
      <c r="DM87" s="26"/>
      <c r="DN87" s="26"/>
      <c r="DO87" s="26"/>
      <c r="DP87" s="26"/>
      <c r="DQ87" s="26"/>
      <c r="DR87" s="26"/>
      <c r="DS87" s="26"/>
      <c r="DT87" s="26"/>
      <c r="DU87" s="26"/>
      <c r="DV87" s="26"/>
      <c r="DW87" s="26"/>
      <c r="DX87" s="26"/>
      <c r="DY87" s="26"/>
      <c r="DZ87" s="26"/>
      <c r="EA87" s="26"/>
      <c r="EB87" s="26"/>
      <c r="EC87" s="26"/>
      <c r="ED87" s="26"/>
      <c r="EE87" s="26"/>
      <c r="EF87" s="26"/>
      <c r="EG87" s="26"/>
      <c r="EH87" s="26"/>
      <c r="EI87" s="26"/>
      <c r="EJ87" s="26"/>
      <c r="EK87" s="26"/>
      <c r="EL87" s="26"/>
      <c r="EM87" s="26"/>
      <c r="EN87" s="26"/>
      <c r="EO87" s="26"/>
      <c r="EP87" s="26"/>
      <c r="EQ87" s="26"/>
      <c r="ER87" s="26"/>
      <c r="ES87" s="26"/>
      <c r="ET87" s="26"/>
      <c r="EU87" s="26"/>
      <c r="EV87" s="26"/>
      <c r="EW87" s="26"/>
      <c r="EX87" s="26"/>
      <c r="EY87" s="26"/>
      <c r="EZ87" s="26"/>
      <c r="FA87" s="26"/>
      <c r="FB87" s="26"/>
      <c r="FC87" s="26"/>
      <c r="FD87" s="26"/>
      <c r="FE87" s="26"/>
      <c r="FF87" s="26"/>
      <c r="FG87" s="26"/>
      <c r="FH87" s="26"/>
      <c r="FI87" s="26"/>
      <c r="FJ87" s="26"/>
      <c r="FK87" s="26"/>
      <c r="FL87" s="26"/>
      <c r="FM87" s="26"/>
      <c r="FN87" s="26"/>
      <c r="FO87" s="26"/>
      <c r="FP87" s="26"/>
      <c r="FQ87" s="26"/>
      <c r="FR87" s="26"/>
      <c r="FS87" s="26"/>
      <c r="FT87" s="26"/>
      <c r="FU87" s="26"/>
      <c r="FV87" s="26"/>
      <c r="FW87" s="26"/>
      <c r="FX87" s="26"/>
      <c r="FY87" s="26"/>
      <c r="FZ87" s="26"/>
      <c r="GA87" s="26"/>
      <c r="GB87" s="26"/>
      <c r="GC87" s="26"/>
      <c r="GD87" s="26"/>
      <c r="GE87" s="26"/>
      <c r="GF87" s="26"/>
      <c r="GG87" s="26"/>
      <c r="GH87" s="26"/>
      <c r="GI87" s="26"/>
      <c r="GJ87" s="26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LF87"/>
      <c r="LG87"/>
      <c r="LH87"/>
      <c r="LI87"/>
      <c r="LJ87"/>
      <c r="LK87"/>
      <c r="LL87"/>
      <c r="LM87"/>
      <c r="LN87"/>
      <c r="LO87"/>
      <c r="LP87"/>
      <c r="LQ87"/>
      <c r="LR87"/>
      <c r="LS87"/>
      <c r="LT87"/>
      <c r="LU87"/>
      <c r="LV87"/>
      <c r="LW87"/>
      <c r="LX87"/>
      <c r="LY87"/>
      <c r="LZ87"/>
      <c r="MA87"/>
      <c r="MB87"/>
      <c r="MC87"/>
      <c r="MD87"/>
      <c r="ME87"/>
      <c r="MF87"/>
      <c r="MG87"/>
      <c r="MH87"/>
      <c r="MI87"/>
      <c r="MJ87"/>
      <c r="MK87"/>
      <c r="ML87"/>
      <c r="MM87"/>
      <c r="MN87"/>
      <c r="MO87"/>
      <c r="MP87"/>
      <c r="MQ87"/>
      <c r="MR87"/>
      <c r="MS87"/>
      <c r="MT87"/>
      <c r="MU87"/>
      <c r="MV87"/>
      <c r="MW87"/>
      <c r="MX87"/>
      <c r="MY87"/>
      <c r="MZ87"/>
      <c r="NA87"/>
      <c r="NB87"/>
      <c r="NC87"/>
      <c r="ND87"/>
      <c r="NE87"/>
      <c r="NF87"/>
      <c r="NG87"/>
      <c r="NH87"/>
      <c r="NI87"/>
      <c r="NJ87"/>
      <c r="NK87"/>
      <c r="NL87"/>
      <c r="NM87"/>
      <c r="NN87"/>
      <c r="NO87"/>
      <c r="NP87"/>
      <c r="NQ87"/>
      <c r="NR87"/>
      <c r="NS87"/>
      <c r="NT87"/>
      <c r="NU87"/>
      <c r="NV87"/>
      <c r="NW87"/>
      <c r="NX87"/>
      <c r="NY87"/>
      <c r="NZ87"/>
      <c r="OA87"/>
      <c r="OB87"/>
      <c r="OC87"/>
      <c r="OD87"/>
      <c r="OE87"/>
      <c r="OF87"/>
      <c r="OG87"/>
      <c r="OH87"/>
      <c r="OI87"/>
      <c r="OJ87"/>
      <c r="OK87"/>
      <c r="OL87"/>
      <c r="OM87"/>
      <c r="ON87"/>
      <c r="OO87"/>
      <c r="OP87"/>
      <c r="OQ87"/>
      <c r="OR87"/>
      <c r="OS87"/>
      <c r="OT87"/>
      <c r="OU87"/>
      <c r="OV87"/>
      <c r="OW87"/>
      <c r="OX87"/>
      <c r="OY87"/>
      <c r="OZ87"/>
      <c r="PA87"/>
      <c r="PB87"/>
      <c r="PC87"/>
      <c r="PD87"/>
      <c r="PE87"/>
      <c r="PF87"/>
      <c r="PG87"/>
      <c r="PH87"/>
      <c r="PI87"/>
      <c r="PJ87"/>
      <c r="PK87"/>
      <c r="PL87"/>
      <c r="PM87"/>
      <c r="PN87"/>
      <c r="PO87"/>
      <c r="PP87"/>
      <c r="PQ87"/>
      <c r="PR87"/>
      <c r="PS87"/>
      <c r="PT87"/>
      <c r="PU87"/>
    </row>
    <row r="88" spans="1:437" s="52" customFormat="1" outlineLevel="1" x14ac:dyDescent="0.25">
      <c r="A88" s="15"/>
      <c r="B88" s="15"/>
      <c r="C88" s="21"/>
      <c r="D88" s="60"/>
      <c r="E88" s="6"/>
      <c r="F88" s="6"/>
      <c r="G88" s="6"/>
      <c r="H88" s="6"/>
      <c r="I88" s="104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I88" s="6"/>
      <c r="BJ88" s="6"/>
      <c r="BK88" s="6"/>
      <c r="BL88" s="6"/>
      <c r="BM88" s="6"/>
      <c r="BN88" s="6"/>
      <c r="BO88" s="6"/>
      <c r="BP88" s="6"/>
      <c r="BQ88" s="6"/>
      <c r="BR88" s="6"/>
      <c r="BS88" s="6"/>
      <c r="BT88" s="6"/>
      <c r="BU88" s="6"/>
      <c r="BV88" s="6"/>
      <c r="BW88" s="6"/>
      <c r="BX88" s="6"/>
      <c r="BY88" s="6"/>
      <c r="BZ88" s="6"/>
      <c r="CA88" s="6"/>
      <c r="CB88" s="6"/>
      <c r="CC88" s="6"/>
      <c r="CD88" s="6"/>
      <c r="CE88" s="6"/>
      <c r="CF88" s="6"/>
      <c r="CG88" s="6"/>
      <c r="CH88" s="6"/>
      <c r="CI88" s="6"/>
      <c r="CJ88" s="6"/>
      <c r="CK88" s="6"/>
      <c r="CL88" s="6"/>
      <c r="CM88" s="6"/>
      <c r="CN88" s="6"/>
      <c r="CO88" s="6"/>
      <c r="CP88" s="6"/>
      <c r="CQ88" s="6"/>
      <c r="CR88" s="6"/>
      <c r="CS88" s="6"/>
      <c r="CT88" s="6"/>
      <c r="CU88" s="6"/>
      <c r="CV88" s="6"/>
      <c r="CW88" s="6"/>
      <c r="CX88" s="6"/>
      <c r="CY88" s="6"/>
      <c r="CZ88" s="6"/>
      <c r="DA88" s="6"/>
      <c r="DB88" s="6"/>
      <c r="DC88" s="6"/>
      <c r="DD88" s="6"/>
      <c r="DE88" s="6"/>
      <c r="DF88" s="6"/>
      <c r="DG88" s="6"/>
      <c r="DH88" s="6"/>
      <c r="DI88" s="6"/>
      <c r="DJ88" s="6"/>
      <c r="DK88" s="6"/>
      <c r="DL88" s="6"/>
      <c r="DM88" s="6"/>
      <c r="DN88" s="6"/>
      <c r="DO88" s="6"/>
      <c r="DP88" s="6"/>
      <c r="DQ88" s="6"/>
      <c r="DR88" s="6"/>
      <c r="DS88" s="6"/>
      <c r="DT88" s="6"/>
      <c r="DU88" s="6"/>
      <c r="DV88" s="6"/>
      <c r="DW88" s="6"/>
      <c r="DX88" s="6"/>
      <c r="DY88" s="6"/>
      <c r="DZ88" s="6"/>
      <c r="EA88" s="6"/>
      <c r="EB88" s="6"/>
      <c r="EC88" s="6"/>
      <c r="ED88" s="6"/>
      <c r="EE88" s="6"/>
      <c r="EF88" s="6"/>
      <c r="EG88" s="6"/>
      <c r="EH88" s="6"/>
      <c r="EI88" s="6"/>
      <c r="EJ88" s="6"/>
      <c r="EK88" s="6"/>
      <c r="EL88" s="6"/>
      <c r="EM88" s="6"/>
      <c r="EN88" s="6"/>
      <c r="EO88" s="6"/>
      <c r="EP88" s="6"/>
      <c r="EQ88" s="6"/>
      <c r="ER88" s="6"/>
      <c r="ES88" s="6"/>
      <c r="ET88" s="6"/>
      <c r="EU88" s="6"/>
      <c r="EV88" s="6"/>
      <c r="EW88" s="6"/>
      <c r="EX88" s="6"/>
      <c r="EY88" s="6"/>
      <c r="EZ88" s="6"/>
      <c r="FA88" s="6"/>
      <c r="FB88" s="6"/>
      <c r="FC88" s="6"/>
      <c r="FD88" s="6"/>
      <c r="FE88" s="6"/>
      <c r="FF88" s="6"/>
      <c r="FG88" s="6"/>
      <c r="FH88" s="6"/>
      <c r="FI88" s="6"/>
      <c r="FJ88" s="6"/>
      <c r="FK88" s="6"/>
      <c r="FL88" s="6"/>
      <c r="FM88" s="6"/>
      <c r="FN88" s="6"/>
      <c r="FO88" s="6"/>
      <c r="FP88" s="6"/>
      <c r="FQ88" s="6"/>
      <c r="FR88" s="6"/>
      <c r="FS88" s="6"/>
      <c r="FT88" s="6"/>
      <c r="FU88" s="6"/>
      <c r="FV88" s="6"/>
      <c r="FW88" s="6"/>
      <c r="FX88" s="6"/>
      <c r="FY88" s="6"/>
      <c r="FZ88" s="6"/>
      <c r="GA88" s="6"/>
      <c r="GB88" s="6"/>
      <c r="GC88" s="6"/>
      <c r="GD88" s="6"/>
      <c r="GE88" s="6"/>
      <c r="GF88" s="6"/>
      <c r="GG88" s="6"/>
      <c r="GH88" s="6"/>
      <c r="GI88" s="6"/>
      <c r="GJ88" s="6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LF88"/>
      <c r="LG88"/>
      <c r="LH88"/>
      <c r="LI88"/>
      <c r="LJ88"/>
      <c r="LK88"/>
      <c r="LL88"/>
      <c r="LM88"/>
      <c r="LN88"/>
      <c r="LO88"/>
      <c r="LP88"/>
      <c r="LQ88"/>
      <c r="LR88"/>
      <c r="LS88"/>
      <c r="LT88"/>
      <c r="LU88"/>
      <c r="LV88"/>
      <c r="LW88"/>
      <c r="LX88"/>
      <c r="LY88"/>
      <c r="LZ88"/>
      <c r="MA88"/>
      <c r="MB88"/>
      <c r="MC88"/>
      <c r="MD88"/>
      <c r="ME88"/>
      <c r="MF88"/>
      <c r="MG88"/>
      <c r="MH88"/>
      <c r="MI88"/>
      <c r="MJ88"/>
      <c r="MK88"/>
      <c r="ML88"/>
      <c r="MM88"/>
      <c r="MN88"/>
      <c r="MO88"/>
      <c r="MP88"/>
      <c r="MQ88"/>
      <c r="MR88"/>
      <c r="MS88"/>
      <c r="MT88"/>
      <c r="MU88"/>
      <c r="MV88"/>
      <c r="MW88"/>
      <c r="MX88"/>
      <c r="MY88"/>
      <c r="MZ88"/>
      <c r="NA88"/>
      <c r="NB88"/>
      <c r="NC88"/>
      <c r="ND88"/>
      <c r="NE88"/>
      <c r="NF88"/>
      <c r="NG88"/>
      <c r="NH88"/>
      <c r="NI88"/>
      <c r="NJ88"/>
      <c r="NK88"/>
      <c r="NL88"/>
      <c r="NM88"/>
      <c r="NN88"/>
      <c r="NO88"/>
      <c r="NP88"/>
      <c r="NQ88"/>
      <c r="NR88"/>
      <c r="NS88"/>
      <c r="NT88"/>
      <c r="NU88"/>
      <c r="NV88"/>
      <c r="NW88"/>
      <c r="NX88"/>
      <c r="NY88"/>
      <c r="NZ88"/>
      <c r="OA88"/>
      <c r="OB88"/>
      <c r="OC88"/>
      <c r="OD88"/>
      <c r="OE88"/>
      <c r="OF88"/>
      <c r="OG88"/>
      <c r="OH88"/>
      <c r="OI88"/>
      <c r="OJ88"/>
      <c r="OK88"/>
      <c r="OL88"/>
      <c r="OM88"/>
      <c r="ON88"/>
      <c r="OO88"/>
      <c r="OP88"/>
      <c r="OQ88"/>
      <c r="OR88"/>
      <c r="OS88"/>
      <c r="OT88"/>
      <c r="OU88"/>
      <c r="OV88"/>
      <c r="OW88"/>
      <c r="OX88"/>
      <c r="OY88"/>
      <c r="OZ88"/>
      <c r="PA88"/>
      <c r="PB88"/>
      <c r="PC88"/>
      <c r="PD88"/>
      <c r="PE88"/>
      <c r="PF88"/>
      <c r="PG88"/>
      <c r="PH88"/>
      <c r="PI88"/>
      <c r="PJ88"/>
      <c r="PK88"/>
      <c r="PL88"/>
      <c r="PM88"/>
      <c r="PN88"/>
      <c r="PO88"/>
      <c r="PP88"/>
      <c r="PQ88"/>
      <c r="PR88"/>
      <c r="PS88"/>
      <c r="PT88"/>
      <c r="PU88"/>
    </row>
    <row r="89" spans="1:437" s="113" customFormat="1" outlineLevel="1" x14ac:dyDescent="0.25">
      <c r="A89" s="111"/>
      <c r="B89" s="111"/>
      <c r="C89" s="112"/>
      <c r="E89" s="114" t="str">
        <f xml:space="preserve"> E$87</f>
        <v>End of operating period</v>
      </c>
      <c r="F89" s="114">
        <f xml:space="preserve"> F$87</f>
        <v>55243</v>
      </c>
      <c r="G89" s="114" t="str">
        <f xml:space="preserve"> G$87</f>
        <v>date</v>
      </c>
      <c r="H89" s="114"/>
      <c r="I89" s="114"/>
      <c r="J89" s="114"/>
      <c r="K89" s="114"/>
      <c r="L89" s="114"/>
      <c r="M89" s="114"/>
      <c r="N89" s="114"/>
      <c r="O89" s="114"/>
      <c r="P89" s="114"/>
      <c r="Q89" s="114"/>
      <c r="R89" s="114"/>
      <c r="S89" s="114"/>
      <c r="T89" s="114"/>
      <c r="U89" s="114"/>
      <c r="V89" s="114"/>
      <c r="W89" s="114"/>
      <c r="X89" s="114"/>
      <c r="Y89" s="114"/>
      <c r="Z89" s="114"/>
      <c r="AA89" s="114"/>
      <c r="AB89" s="114"/>
      <c r="AC89" s="114"/>
      <c r="AD89" s="114"/>
      <c r="AE89" s="114"/>
      <c r="AF89" s="114"/>
      <c r="AG89" s="114"/>
      <c r="AH89" s="114"/>
      <c r="AI89" s="114"/>
      <c r="AJ89" s="114"/>
      <c r="AK89" s="114"/>
      <c r="AL89" s="114"/>
      <c r="AM89" s="114"/>
      <c r="AN89" s="114"/>
      <c r="AO89" s="114"/>
      <c r="AP89" s="114"/>
      <c r="AQ89" s="114"/>
      <c r="AR89" s="114"/>
      <c r="AS89" s="114"/>
      <c r="AT89" s="114"/>
      <c r="AU89" s="114"/>
      <c r="AV89" s="114"/>
      <c r="AW89" s="114"/>
      <c r="AX89" s="114"/>
      <c r="AY89" s="114"/>
      <c r="AZ89" s="114"/>
      <c r="BA89" s="114"/>
      <c r="BB89" s="114"/>
      <c r="BC89" s="114"/>
      <c r="BD89" s="114"/>
      <c r="BE89" s="114"/>
      <c r="BF89" s="114"/>
      <c r="BG89" s="114"/>
      <c r="BH89" s="114"/>
      <c r="BI89" s="114"/>
      <c r="BJ89" s="114"/>
      <c r="BK89" s="114"/>
      <c r="BL89" s="114"/>
      <c r="BM89" s="114"/>
      <c r="BN89" s="114"/>
      <c r="BO89" s="114"/>
      <c r="BP89" s="114"/>
      <c r="BQ89" s="114"/>
      <c r="BR89" s="114"/>
      <c r="BS89" s="114"/>
      <c r="BT89" s="114"/>
      <c r="BU89" s="114"/>
      <c r="BV89" s="114"/>
      <c r="BW89" s="114"/>
      <c r="BX89" s="114"/>
      <c r="BY89" s="114"/>
      <c r="BZ89" s="114"/>
      <c r="CA89" s="114"/>
      <c r="CB89" s="114"/>
      <c r="CC89" s="114"/>
      <c r="CD89" s="114"/>
      <c r="CE89" s="114"/>
      <c r="CF89" s="114"/>
      <c r="CG89" s="114"/>
      <c r="CH89" s="114"/>
      <c r="CI89" s="114"/>
      <c r="CJ89" s="114"/>
      <c r="CK89" s="114"/>
      <c r="CL89" s="114"/>
      <c r="CM89" s="114"/>
      <c r="CN89" s="114"/>
      <c r="CO89" s="114"/>
      <c r="CP89" s="114"/>
      <c r="CQ89" s="114"/>
      <c r="CR89" s="114"/>
      <c r="CS89" s="114"/>
      <c r="CT89" s="114"/>
      <c r="CU89" s="114"/>
      <c r="CV89" s="114"/>
      <c r="CW89" s="114"/>
      <c r="CX89" s="114"/>
      <c r="CY89" s="114"/>
      <c r="CZ89" s="114"/>
      <c r="DA89" s="114"/>
      <c r="DB89" s="114"/>
      <c r="DC89" s="114"/>
      <c r="DD89" s="114"/>
      <c r="DE89" s="114"/>
      <c r="DF89" s="114"/>
      <c r="DG89" s="114"/>
      <c r="DH89" s="114"/>
      <c r="DI89" s="114"/>
      <c r="DJ89" s="114"/>
      <c r="DK89" s="114"/>
      <c r="DL89" s="114"/>
      <c r="DM89" s="114"/>
      <c r="DN89" s="114"/>
      <c r="DO89" s="114"/>
      <c r="DP89" s="114"/>
      <c r="DQ89" s="114"/>
      <c r="DR89" s="114"/>
      <c r="DS89" s="114"/>
      <c r="DT89" s="114"/>
      <c r="DU89" s="114"/>
      <c r="DV89" s="114"/>
      <c r="DW89" s="114"/>
      <c r="DX89" s="114"/>
      <c r="DY89" s="114"/>
      <c r="DZ89" s="114"/>
      <c r="EA89" s="114"/>
      <c r="EB89" s="114"/>
      <c r="EC89" s="114"/>
      <c r="ED89" s="114"/>
      <c r="EE89" s="114"/>
      <c r="EF89" s="114"/>
      <c r="EG89" s="114"/>
      <c r="EH89" s="114"/>
      <c r="EI89" s="114"/>
      <c r="EJ89" s="114"/>
      <c r="EK89" s="114"/>
      <c r="EL89" s="114"/>
      <c r="EM89" s="114"/>
      <c r="EN89" s="114"/>
      <c r="EO89" s="114"/>
      <c r="EP89" s="114"/>
      <c r="EQ89" s="114"/>
      <c r="ER89" s="114"/>
      <c r="ES89" s="114"/>
      <c r="ET89" s="114"/>
      <c r="EU89" s="114"/>
      <c r="EV89" s="114"/>
      <c r="EW89" s="114"/>
      <c r="EX89" s="114"/>
      <c r="EY89" s="114"/>
      <c r="EZ89" s="114"/>
      <c r="FA89" s="114"/>
      <c r="FB89" s="114"/>
      <c r="FC89" s="114"/>
      <c r="FD89" s="114"/>
      <c r="FE89" s="114"/>
      <c r="FF89" s="114"/>
      <c r="FG89" s="114"/>
      <c r="FH89" s="114"/>
      <c r="FI89" s="114"/>
      <c r="FJ89" s="114"/>
      <c r="FK89" s="114"/>
      <c r="FL89" s="114"/>
      <c r="FM89" s="114"/>
      <c r="FN89" s="114"/>
      <c r="FO89" s="114"/>
      <c r="FP89" s="114"/>
      <c r="FQ89" s="114"/>
      <c r="FR89" s="114"/>
      <c r="FS89" s="114"/>
      <c r="FT89" s="114"/>
      <c r="FU89" s="114"/>
      <c r="FV89" s="114"/>
      <c r="FW89" s="114"/>
      <c r="FX89" s="114"/>
      <c r="FY89" s="114"/>
      <c r="FZ89" s="114"/>
      <c r="GA89" s="114"/>
      <c r="GB89" s="114"/>
      <c r="GC89" s="114"/>
      <c r="GD89" s="114"/>
      <c r="GE89" s="114"/>
      <c r="GF89" s="114"/>
      <c r="GG89" s="114"/>
      <c r="GH89" s="114"/>
      <c r="GI89" s="114"/>
      <c r="GJ89" s="114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  <c r="LM89"/>
      <c r="LN89"/>
      <c r="LO89"/>
      <c r="LP89"/>
      <c r="LQ89"/>
      <c r="LR89"/>
      <c r="LS89"/>
      <c r="LT89"/>
      <c r="LU89"/>
      <c r="LV89"/>
      <c r="LW89"/>
      <c r="LX89"/>
      <c r="LY89"/>
      <c r="LZ89"/>
      <c r="MA89"/>
      <c r="MB89"/>
      <c r="MC89"/>
      <c r="MD89"/>
      <c r="ME89"/>
      <c r="MF89"/>
      <c r="MG89"/>
      <c r="MH89"/>
      <c r="MI89"/>
      <c r="MJ89"/>
      <c r="MK89"/>
      <c r="ML89"/>
      <c r="MM89"/>
      <c r="MN89"/>
      <c r="MO89"/>
      <c r="MP89"/>
      <c r="MQ89"/>
      <c r="MR89"/>
      <c r="MS89"/>
      <c r="MT89"/>
      <c r="MU89"/>
      <c r="MV89"/>
      <c r="MW89"/>
      <c r="MX89"/>
      <c r="MY89"/>
      <c r="MZ89"/>
      <c r="NA89"/>
      <c r="NB89"/>
      <c r="NC89"/>
      <c r="ND89"/>
      <c r="NE89"/>
      <c r="NF89"/>
      <c r="NG89"/>
      <c r="NH89"/>
      <c r="NI89"/>
      <c r="NJ89"/>
      <c r="NK89"/>
      <c r="NL89"/>
      <c r="NM89"/>
      <c r="NN89"/>
      <c r="NO89"/>
      <c r="NP89"/>
      <c r="NQ89"/>
      <c r="NR89"/>
      <c r="NS89"/>
      <c r="NT89"/>
      <c r="NU89"/>
      <c r="NV89"/>
      <c r="NW89"/>
      <c r="NX89"/>
      <c r="NY89"/>
      <c r="NZ89"/>
      <c r="OA89"/>
      <c r="OB89"/>
      <c r="OC89"/>
      <c r="OD89"/>
      <c r="OE89"/>
      <c r="OF89"/>
      <c r="OG89"/>
      <c r="OH89"/>
      <c r="OI89"/>
      <c r="OJ89"/>
      <c r="OK89"/>
      <c r="OL89"/>
      <c r="OM89"/>
      <c r="ON89"/>
      <c r="OO89"/>
      <c r="OP89"/>
      <c r="OQ89"/>
      <c r="OR89"/>
      <c r="OS89"/>
      <c r="OT89"/>
      <c r="OU89"/>
      <c r="OV89"/>
      <c r="OW89"/>
      <c r="OX89"/>
      <c r="OY89"/>
      <c r="OZ89"/>
      <c r="PA89"/>
      <c r="PB89"/>
      <c r="PC89"/>
      <c r="PD89"/>
      <c r="PE89"/>
      <c r="PF89"/>
      <c r="PG89"/>
      <c r="PH89"/>
      <c r="PI89"/>
      <c r="PJ89"/>
      <c r="PK89"/>
      <c r="PL89"/>
      <c r="PM89"/>
      <c r="PN89"/>
      <c r="PO89"/>
      <c r="PP89"/>
      <c r="PQ89"/>
      <c r="PR89"/>
      <c r="PS89"/>
      <c r="PT89"/>
      <c r="PU89"/>
    </row>
    <row r="90" spans="1:437" s="58" customFormat="1" outlineLevel="1" x14ac:dyDescent="0.25">
      <c r="A90" s="75"/>
      <c r="B90" s="15"/>
      <c r="C90" s="76"/>
      <c r="D90" s="65"/>
      <c r="E90" s="11" t="str">
        <f t="shared" ref="E90:BP90" si="149" xml:space="preserve"> E$25</f>
        <v>Model period ending</v>
      </c>
      <c r="F90" s="11">
        <f t="shared" si="149"/>
        <v>0</v>
      </c>
      <c r="G90" s="11" t="str">
        <f t="shared" si="149"/>
        <v>date</v>
      </c>
      <c r="H90" s="11">
        <f t="shared" si="149"/>
        <v>0</v>
      </c>
      <c r="I90" s="183">
        <f t="shared" si="149"/>
        <v>0</v>
      </c>
      <c r="J90" s="11">
        <f t="shared" si="149"/>
        <v>44104</v>
      </c>
      <c r="K90" s="11">
        <f t="shared" si="149"/>
        <v>44196</v>
      </c>
      <c r="L90" s="11">
        <f t="shared" si="149"/>
        <v>44286</v>
      </c>
      <c r="M90" s="11">
        <f t="shared" si="149"/>
        <v>44377</v>
      </c>
      <c r="N90" s="11">
        <f t="shared" si="149"/>
        <v>44469</v>
      </c>
      <c r="O90" s="11">
        <f t="shared" si="149"/>
        <v>44561</v>
      </c>
      <c r="P90" s="11">
        <f t="shared" si="149"/>
        <v>44651</v>
      </c>
      <c r="Q90" s="11">
        <f t="shared" si="149"/>
        <v>44742</v>
      </c>
      <c r="R90" s="11">
        <f t="shared" si="149"/>
        <v>44834</v>
      </c>
      <c r="S90" s="11">
        <f t="shared" si="149"/>
        <v>44926</v>
      </c>
      <c r="T90" s="11">
        <f t="shared" si="149"/>
        <v>45016</v>
      </c>
      <c r="U90" s="11">
        <f t="shared" si="149"/>
        <v>45107</v>
      </c>
      <c r="V90" s="11">
        <f t="shared" si="149"/>
        <v>45199</v>
      </c>
      <c r="W90" s="11">
        <f t="shared" si="149"/>
        <v>45291</v>
      </c>
      <c r="X90" s="11">
        <f t="shared" si="149"/>
        <v>45382</v>
      </c>
      <c r="Y90" s="11">
        <f t="shared" si="149"/>
        <v>45473</v>
      </c>
      <c r="Z90" s="11">
        <f t="shared" si="149"/>
        <v>45565</v>
      </c>
      <c r="AA90" s="11">
        <f t="shared" si="149"/>
        <v>45657</v>
      </c>
      <c r="AB90" s="11">
        <f t="shared" si="149"/>
        <v>45747</v>
      </c>
      <c r="AC90" s="11">
        <f t="shared" si="149"/>
        <v>45838</v>
      </c>
      <c r="AD90" s="11">
        <f t="shared" si="149"/>
        <v>45930</v>
      </c>
      <c r="AE90" s="11">
        <f t="shared" si="149"/>
        <v>46022</v>
      </c>
      <c r="AF90" s="11">
        <f t="shared" si="149"/>
        <v>46112</v>
      </c>
      <c r="AG90" s="11">
        <f t="shared" si="149"/>
        <v>46203</v>
      </c>
      <c r="AH90" s="11">
        <f t="shared" si="149"/>
        <v>46295</v>
      </c>
      <c r="AI90" s="11">
        <f t="shared" si="149"/>
        <v>46387</v>
      </c>
      <c r="AJ90" s="11">
        <f t="shared" si="149"/>
        <v>46477</v>
      </c>
      <c r="AK90" s="11">
        <f t="shared" si="149"/>
        <v>46568</v>
      </c>
      <c r="AL90" s="11">
        <f t="shared" si="149"/>
        <v>46660</v>
      </c>
      <c r="AM90" s="11">
        <f t="shared" si="149"/>
        <v>46752</v>
      </c>
      <c r="AN90" s="11">
        <f t="shared" si="149"/>
        <v>46843</v>
      </c>
      <c r="AO90" s="11">
        <f t="shared" si="149"/>
        <v>46934</v>
      </c>
      <c r="AP90" s="11">
        <f t="shared" si="149"/>
        <v>47026</v>
      </c>
      <c r="AQ90" s="11">
        <f t="shared" si="149"/>
        <v>47118</v>
      </c>
      <c r="AR90" s="11">
        <f t="shared" si="149"/>
        <v>47208</v>
      </c>
      <c r="AS90" s="11">
        <f t="shared" si="149"/>
        <v>47299</v>
      </c>
      <c r="AT90" s="11">
        <f t="shared" si="149"/>
        <v>47391</v>
      </c>
      <c r="AU90" s="11">
        <f t="shared" si="149"/>
        <v>47483</v>
      </c>
      <c r="AV90" s="11">
        <f t="shared" si="149"/>
        <v>47573</v>
      </c>
      <c r="AW90" s="11">
        <f t="shared" si="149"/>
        <v>47664</v>
      </c>
      <c r="AX90" s="11">
        <f t="shared" si="149"/>
        <v>47756</v>
      </c>
      <c r="AY90" s="11">
        <f t="shared" si="149"/>
        <v>47848</v>
      </c>
      <c r="AZ90" s="11">
        <f t="shared" si="149"/>
        <v>47938</v>
      </c>
      <c r="BA90" s="11">
        <f t="shared" si="149"/>
        <v>48029</v>
      </c>
      <c r="BB90" s="11">
        <f t="shared" si="149"/>
        <v>48121</v>
      </c>
      <c r="BC90" s="11">
        <f t="shared" si="149"/>
        <v>48213</v>
      </c>
      <c r="BD90" s="11">
        <f t="shared" si="149"/>
        <v>48304</v>
      </c>
      <c r="BE90" s="11">
        <f t="shared" si="149"/>
        <v>48395</v>
      </c>
      <c r="BF90" s="11">
        <f t="shared" si="149"/>
        <v>48487</v>
      </c>
      <c r="BG90" s="11">
        <f t="shared" si="149"/>
        <v>48579</v>
      </c>
      <c r="BH90" s="11">
        <f t="shared" si="149"/>
        <v>48669</v>
      </c>
      <c r="BI90" s="11">
        <f t="shared" si="149"/>
        <v>48760</v>
      </c>
      <c r="BJ90" s="11">
        <f t="shared" si="149"/>
        <v>48852</v>
      </c>
      <c r="BK90" s="11">
        <f t="shared" si="149"/>
        <v>48944</v>
      </c>
      <c r="BL90" s="11">
        <f t="shared" si="149"/>
        <v>49034</v>
      </c>
      <c r="BM90" s="11">
        <f t="shared" si="149"/>
        <v>49125</v>
      </c>
      <c r="BN90" s="11">
        <f t="shared" si="149"/>
        <v>49217</v>
      </c>
      <c r="BO90" s="11">
        <f t="shared" si="149"/>
        <v>49309</v>
      </c>
      <c r="BP90" s="11">
        <f t="shared" si="149"/>
        <v>49399</v>
      </c>
      <c r="BQ90" s="11">
        <f t="shared" ref="BQ90:EB90" si="150" xml:space="preserve"> BQ$25</f>
        <v>49490</v>
      </c>
      <c r="BR90" s="11">
        <f t="shared" si="150"/>
        <v>49582</v>
      </c>
      <c r="BS90" s="11">
        <f t="shared" si="150"/>
        <v>49674</v>
      </c>
      <c r="BT90" s="11">
        <f t="shared" si="150"/>
        <v>49765</v>
      </c>
      <c r="BU90" s="11">
        <f t="shared" si="150"/>
        <v>49856</v>
      </c>
      <c r="BV90" s="11">
        <f t="shared" si="150"/>
        <v>49948</v>
      </c>
      <c r="BW90" s="11">
        <f t="shared" si="150"/>
        <v>50040</v>
      </c>
      <c r="BX90" s="11">
        <f t="shared" si="150"/>
        <v>50130</v>
      </c>
      <c r="BY90" s="11">
        <f t="shared" si="150"/>
        <v>50221</v>
      </c>
      <c r="BZ90" s="11">
        <f t="shared" si="150"/>
        <v>50313</v>
      </c>
      <c r="CA90" s="11">
        <f t="shared" si="150"/>
        <v>50405</v>
      </c>
      <c r="CB90" s="11">
        <f t="shared" si="150"/>
        <v>50495</v>
      </c>
      <c r="CC90" s="11">
        <f t="shared" si="150"/>
        <v>50586</v>
      </c>
      <c r="CD90" s="11">
        <f t="shared" si="150"/>
        <v>50678</v>
      </c>
      <c r="CE90" s="11">
        <f t="shared" si="150"/>
        <v>50770</v>
      </c>
      <c r="CF90" s="11">
        <f t="shared" si="150"/>
        <v>50860</v>
      </c>
      <c r="CG90" s="11">
        <f t="shared" si="150"/>
        <v>50951</v>
      </c>
      <c r="CH90" s="11">
        <f t="shared" si="150"/>
        <v>51043</v>
      </c>
      <c r="CI90" s="11">
        <f t="shared" si="150"/>
        <v>51135</v>
      </c>
      <c r="CJ90" s="11">
        <f t="shared" si="150"/>
        <v>51226</v>
      </c>
      <c r="CK90" s="11">
        <f t="shared" si="150"/>
        <v>51317</v>
      </c>
      <c r="CL90" s="11">
        <f t="shared" si="150"/>
        <v>51409</v>
      </c>
      <c r="CM90" s="11">
        <f t="shared" si="150"/>
        <v>51501</v>
      </c>
      <c r="CN90" s="11">
        <f t="shared" si="150"/>
        <v>51591</v>
      </c>
      <c r="CO90" s="11">
        <f t="shared" si="150"/>
        <v>51682</v>
      </c>
      <c r="CP90" s="11">
        <f t="shared" si="150"/>
        <v>51774</v>
      </c>
      <c r="CQ90" s="11">
        <f t="shared" si="150"/>
        <v>51866</v>
      </c>
      <c r="CR90" s="11">
        <f t="shared" si="150"/>
        <v>51956</v>
      </c>
      <c r="CS90" s="11">
        <f t="shared" si="150"/>
        <v>52047</v>
      </c>
      <c r="CT90" s="11">
        <f t="shared" si="150"/>
        <v>52139</v>
      </c>
      <c r="CU90" s="11">
        <f t="shared" si="150"/>
        <v>52231</v>
      </c>
      <c r="CV90" s="11">
        <f t="shared" si="150"/>
        <v>52321</v>
      </c>
      <c r="CW90" s="11">
        <f t="shared" si="150"/>
        <v>52412</v>
      </c>
      <c r="CX90" s="11">
        <f t="shared" si="150"/>
        <v>52504</v>
      </c>
      <c r="CY90" s="11">
        <f t="shared" si="150"/>
        <v>52596</v>
      </c>
      <c r="CZ90" s="11">
        <f t="shared" si="150"/>
        <v>52687</v>
      </c>
      <c r="DA90" s="11">
        <f t="shared" si="150"/>
        <v>52778</v>
      </c>
      <c r="DB90" s="11">
        <f t="shared" si="150"/>
        <v>52870</v>
      </c>
      <c r="DC90" s="11">
        <f t="shared" si="150"/>
        <v>52962</v>
      </c>
      <c r="DD90" s="11">
        <f t="shared" si="150"/>
        <v>53052</v>
      </c>
      <c r="DE90" s="11">
        <f t="shared" si="150"/>
        <v>53143</v>
      </c>
      <c r="DF90" s="11">
        <f t="shared" si="150"/>
        <v>53235</v>
      </c>
      <c r="DG90" s="11">
        <f t="shared" si="150"/>
        <v>53327</v>
      </c>
      <c r="DH90" s="11">
        <f t="shared" si="150"/>
        <v>53417</v>
      </c>
      <c r="DI90" s="11">
        <f t="shared" si="150"/>
        <v>53508</v>
      </c>
      <c r="DJ90" s="11">
        <f t="shared" si="150"/>
        <v>53600</v>
      </c>
      <c r="DK90" s="11">
        <f t="shared" si="150"/>
        <v>53692</v>
      </c>
      <c r="DL90" s="11">
        <f t="shared" si="150"/>
        <v>53782</v>
      </c>
      <c r="DM90" s="11">
        <f t="shared" si="150"/>
        <v>53873</v>
      </c>
      <c r="DN90" s="11">
        <f t="shared" si="150"/>
        <v>53965</v>
      </c>
      <c r="DO90" s="11">
        <f t="shared" si="150"/>
        <v>54057</v>
      </c>
      <c r="DP90" s="11">
        <f t="shared" si="150"/>
        <v>54148</v>
      </c>
      <c r="DQ90" s="11">
        <f t="shared" si="150"/>
        <v>54239</v>
      </c>
      <c r="DR90" s="11">
        <f t="shared" si="150"/>
        <v>54331</v>
      </c>
      <c r="DS90" s="11">
        <f t="shared" si="150"/>
        <v>54423</v>
      </c>
      <c r="DT90" s="11">
        <f t="shared" si="150"/>
        <v>54513</v>
      </c>
      <c r="DU90" s="11">
        <f t="shared" si="150"/>
        <v>54604</v>
      </c>
      <c r="DV90" s="11">
        <f t="shared" si="150"/>
        <v>54696</v>
      </c>
      <c r="DW90" s="11">
        <f t="shared" si="150"/>
        <v>54788</v>
      </c>
      <c r="DX90" s="11">
        <f t="shared" si="150"/>
        <v>54878</v>
      </c>
      <c r="DY90" s="11">
        <f t="shared" si="150"/>
        <v>54969</v>
      </c>
      <c r="DZ90" s="11">
        <f t="shared" si="150"/>
        <v>55061</v>
      </c>
      <c r="EA90" s="11">
        <f t="shared" si="150"/>
        <v>55153</v>
      </c>
      <c r="EB90" s="11">
        <f t="shared" si="150"/>
        <v>55243</v>
      </c>
      <c r="EC90" s="11">
        <f t="shared" ref="EC90:FH90" si="151" xml:space="preserve"> EC$25</f>
        <v>55334</v>
      </c>
      <c r="ED90" s="11">
        <f t="shared" si="151"/>
        <v>55426</v>
      </c>
      <c r="EE90" s="11">
        <f t="shared" si="151"/>
        <v>55518</v>
      </c>
      <c r="EF90" s="11">
        <f t="shared" si="151"/>
        <v>55609</v>
      </c>
      <c r="EG90" s="11">
        <f t="shared" si="151"/>
        <v>55700</v>
      </c>
      <c r="EH90" s="11">
        <f t="shared" si="151"/>
        <v>55792</v>
      </c>
      <c r="EI90" s="11">
        <f t="shared" si="151"/>
        <v>55884</v>
      </c>
      <c r="EJ90" s="11">
        <f t="shared" si="151"/>
        <v>55974</v>
      </c>
      <c r="EK90" s="11">
        <f t="shared" si="151"/>
        <v>56065</v>
      </c>
      <c r="EL90" s="11">
        <f t="shared" si="151"/>
        <v>56157</v>
      </c>
      <c r="EM90" s="11">
        <f t="shared" si="151"/>
        <v>56249</v>
      </c>
      <c r="EN90" s="11">
        <f t="shared" si="151"/>
        <v>56339</v>
      </c>
      <c r="EO90" s="11">
        <f t="shared" si="151"/>
        <v>56430</v>
      </c>
      <c r="EP90" s="11">
        <f t="shared" si="151"/>
        <v>56522</v>
      </c>
      <c r="EQ90" s="11">
        <f t="shared" si="151"/>
        <v>56614</v>
      </c>
      <c r="ER90" s="11">
        <f t="shared" si="151"/>
        <v>56704</v>
      </c>
      <c r="ES90" s="11">
        <f t="shared" si="151"/>
        <v>56795</v>
      </c>
      <c r="ET90" s="11">
        <f t="shared" si="151"/>
        <v>56887</v>
      </c>
      <c r="EU90" s="11">
        <f t="shared" si="151"/>
        <v>56979</v>
      </c>
      <c r="EV90" s="11">
        <f t="shared" si="151"/>
        <v>57070</v>
      </c>
      <c r="EW90" s="11">
        <f t="shared" si="151"/>
        <v>57161</v>
      </c>
      <c r="EX90" s="11">
        <f t="shared" si="151"/>
        <v>57253</v>
      </c>
      <c r="EY90" s="11">
        <f t="shared" si="151"/>
        <v>57345</v>
      </c>
      <c r="EZ90" s="11">
        <f t="shared" si="151"/>
        <v>57435</v>
      </c>
      <c r="FA90" s="11">
        <f t="shared" si="151"/>
        <v>57526</v>
      </c>
      <c r="FB90" s="11">
        <f t="shared" si="151"/>
        <v>57618</v>
      </c>
      <c r="FC90" s="11">
        <f t="shared" si="151"/>
        <v>57710</v>
      </c>
      <c r="FD90" s="11">
        <f t="shared" si="151"/>
        <v>57800</v>
      </c>
      <c r="FE90" s="11">
        <f t="shared" si="151"/>
        <v>57891</v>
      </c>
      <c r="FF90" s="11">
        <f t="shared" si="151"/>
        <v>57983</v>
      </c>
      <c r="FG90" s="11">
        <f t="shared" si="151"/>
        <v>58075</v>
      </c>
      <c r="FH90" s="11">
        <f t="shared" si="151"/>
        <v>58165</v>
      </c>
      <c r="FI90" s="11">
        <f t="shared" ref="FI90:GJ90" si="152" xml:space="preserve"> FI$25</f>
        <v>58256</v>
      </c>
      <c r="FJ90" s="11">
        <f t="shared" si="152"/>
        <v>58348</v>
      </c>
      <c r="FK90" s="11">
        <f t="shared" si="152"/>
        <v>58440</v>
      </c>
      <c r="FL90" s="11">
        <f t="shared" si="152"/>
        <v>58531</v>
      </c>
      <c r="FM90" s="11">
        <f t="shared" si="152"/>
        <v>58622</v>
      </c>
      <c r="FN90" s="11">
        <f t="shared" si="152"/>
        <v>58714</v>
      </c>
      <c r="FO90" s="11">
        <f t="shared" si="152"/>
        <v>58806</v>
      </c>
      <c r="FP90" s="11">
        <f t="shared" si="152"/>
        <v>58896</v>
      </c>
      <c r="FQ90" s="11">
        <f t="shared" si="152"/>
        <v>58987</v>
      </c>
      <c r="FR90" s="11">
        <f t="shared" si="152"/>
        <v>59079</v>
      </c>
      <c r="FS90" s="11">
        <f t="shared" si="152"/>
        <v>59171</v>
      </c>
      <c r="FT90" s="11">
        <f t="shared" si="152"/>
        <v>59261</v>
      </c>
      <c r="FU90" s="11">
        <f t="shared" si="152"/>
        <v>59352</v>
      </c>
      <c r="FV90" s="11">
        <f t="shared" si="152"/>
        <v>59444</v>
      </c>
      <c r="FW90" s="11">
        <f t="shared" si="152"/>
        <v>59536</v>
      </c>
      <c r="FX90" s="11">
        <f t="shared" si="152"/>
        <v>59626</v>
      </c>
      <c r="FY90" s="11">
        <f t="shared" si="152"/>
        <v>59717</v>
      </c>
      <c r="FZ90" s="11">
        <f t="shared" si="152"/>
        <v>59809</v>
      </c>
      <c r="GA90" s="11">
        <f t="shared" si="152"/>
        <v>59901</v>
      </c>
      <c r="GB90" s="11">
        <f t="shared" si="152"/>
        <v>59992</v>
      </c>
      <c r="GC90" s="11">
        <f t="shared" si="152"/>
        <v>60083</v>
      </c>
      <c r="GD90" s="11">
        <f t="shared" si="152"/>
        <v>60175</v>
      </c>
      <c r="GE90" s="11">
        <f t="shared" si="152"/>
        <v>60267</v>
      </c>
      <c r="GF90" s="11">
        <f t="shared" si="152"/>
        <v>60357</v>
      </c>
      <c r="GG90" s="11">
        <f t="shared" si="152"/>
        <v>60448</v>
      </c>
      <c r="GH90" s="11">
        <f t="shared" si="152"/>
        <v>60540</v>
      </c>
      <c r="GI90" s="11">
        <f t="shared" si="152"/>
        <v>60632</v>
      </c>
      <c r="GJ90" s="11">
        <f t="shared" si="152"/>
        <v>60722</v>
      </c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  <c r="LM90"/>
      <c r="LN90"/>
      <c r="LO90"/>
      <c r="LP90"/>
      <c r="LQ90"/>
      <c r="LR90"/>
      <c r="LS90"/>
      <c r="LT90"/>
      <c r="LU90"/>
      <c r="LV90"/>
      <c r="LW90"/>
      <c r="LX90"/>
      <c r="LY90"/>
      <c r="LZ90"/>
      <c r="MA90"/>
      <c r="MB90"/>
      <c r="MC90"/>
      <c r="MD90"/>
      <c r="ME90"/>
      <c r="MF90"/>
      <c r="MG90"/>
      <c r="MH90"/>
      <c r="MI90"/>
      <c r="MJ90"/>
      <c r="MK90"/>
      <c r="ML90"/>
      <c r="MM90"/>
      <c r="MN90"/>
      <c r="MO90"/>
      <c r="MP90"/>
      <c r="MQ90"/>
      <c r="MR90"/>
      <c r="MS90"/>
      <c r="MT90"/>
      <c r="MU90"/>
      <c r="MV90"/>
      <c r="MW90"/>
      <c r="MX90"/>
      <c r="MY90"/>
      <c r="MZ90"/>
      <c r="NA90"/>
      <c r="NB90"/>
      <c r="NC90"/>
      <c r="ND90"/>
      <c r="NE90"/>
      <c r="NF90"/>
      <c r="NG90"/>
      <c r="NH90"/>
      <c r="NI90"/>
      <c r="NJ90"/>
      <c r="NK90"/>
      <c r="NL90"/>
      <c r="NM90"/>
      <c r="NN90"/>
      <c r="NO90"/>
      <c r="NP90"/>
      <c r="NQ90"/>
      <c r="NR90"/>
      <c r="NS90"/>
      <c r="NT90"/>
      <c r="NU90"/>
      <c r="NV90"/>
      <c r="NW90"/>
      <c r="NX90"/>
      <c r="NY90"/>
      <c r="NZ90"/>
      <c r="OA90"/>
      <c r="OB90"/>
      <c r="OC90"/>
      <c r="OD90"/>
      <c r="OE90"/>
      <c r="OF90"/>
      <c r="OG90"/>
      <c r="OH90"/>
      <c r="OI90"/>
      <c r="OJ90"/>
      <c r="OK90"/>
      <c r="OL90"/>
      <c r="OM90"/>
      <c r="ON90"/>
      <c r="OO90"/>
      <c r="OP90"/>
      <c r="OQ90"/>
      <c r="OR90"/>
      <c r="OS90"/>
      <c r="OT90"/>
      <c r="OU90"/>
      <c r="OV90"/>
      <c r="OW90"/>
      <c r="OX90"/>
      <c r="OY90"/>
      <c r="OZ90"/>
      <c r="PA90"/>
      <c r="PB90"/>
      <c r="PC90"/>
      <c r="PD90"/>
      <c r="PE90"/>
      <c r="PF90"/>
      <c r="PG90"/>
      <c r="PH90"/>
      <c r="PI90"/>
      <c r="PJ90"/>
      <c r="PK90"/>
      <c r="PL90"/>
      <c r="PM90"/>
      <c r="PN90"/>
      <c r="PO90"/>
      <c r="PP90"/>
      <c r="PQ90"/>
      <c r="PR90"/>
      <c r="PS90"/>
      <c r="PT90"/>
      <c r="PU90"/>
    </row>
    <row r="91" spans="1:437" s="304" customFormat="1" outlineLevel="1" x14ac:dyDescent="0.25">
      <c r="A91" s="302"/>
      <c r="B91" s="302"/>
      <c r="C91" s="303"/>
      <c r="E91" s="300" t="s">
        <v>135</v>
      </c>
      <c r="F91" s="300"/>
      <c r="G91" s="300" t="s">
        <v>5</v>
      </c>
      <c r="H91" s="300">
        <f xml:space="preserve"> SUM(J91:GJ91)</f>
        <v>1</v>
      </c>
      <c r="I91" s="305"/>
      <c r="J91" s="249">
        <f t="shared" ref="J91:AO91" si="153" xml:space="preserve"> IF(J90 = $F89, 1, 0)</f>
        <v>0</v>
      </c>
      <c r="K91" s="249">
        <f t="shared" si="153"/>
        <v>0</v>
      </c>
      <c r="L91" s="249">
        <f t="shared" si="153"/>
        <v>0</v>
      </c>
      <c r="M91" s="249">
        <f t="shared" si="153"/>
        <v>0</v>
      </c>
      <c r="N91" s="249">
        <f t="shared" si="153"/>
        <v>0</v>
      </c>
      <c r="O91" s="249">
        <f t="shared" si="153"/>
        <v>0</v>
      </c>
      <c r="P91" s="249">
        <f t="shared" si="153"/>
        <v>0</v>
      </c>
      <c r="Q91" s="249">
        <f t="shared" si="153"/>
        <v>0</v>
      </c>
      <c r="R91" s="249">
        <f t="shared" si="153"/>
        <v>0</v>
      </c>
      <c r="S91" s="249">
        <f t="shared" si="153"/>
        <v>0</v>
      </c>
      <c r="T91" s="249">
        <f t="shared" si="153"/>
        <v>0</v>
      </c>
      <c r="U91" s="249">
        <f t="shared" si="153"/>
        <v>0</v>
      </c>
      <c r="V91" s="249">
        <f t="shared" si="153"/>
        <v>0</v>
      </c>
      <c r="W91" s="249">
        <f t="shared" si="153"/>
        <v>0</v>
      </c>
      <c r="X91" s="249">
        <f t="shared" si="153"/>
        <v>0</v>
      </c>
      <c r="Y91" s="249">
        <f t="shared" si="153"/>
        <v>0</v>
      </c>
      <c r="Z91" s="249">
        <f t="shared" si="153"/>
        <v>0</v>
      </c>
      <c r="AA91" s="249">
        <f t="shared" si="153"/>
        <v>0</v>
      </c>
      <c r="AB91" s="249">
        <f t="shared" si="153"/>
        <v>0</v>
      </c>
      <c r="AC91" s="249">
        <f t="shared" si="153"/>
        <v>0</v>
      </c>
      <c r="AD91" s="249">
        <f t="shared" si="153"/>
        <v>0</v>
      </c>
      <c r="AE91" s="249">
        <f t="shared" si="153"/>
        <v>0</v>
      </c>
      <c r="AF91" s="249">
        <f t="shared" si="153"/>
        <v>0</v>
      </c>
      <c r="AG91" s="249">
        <f t="shared" si="153"/>
        <v>0</v>
      </c>
      <c r="AH91" s="249">
        <f t="shared" si="153"/>
        <v>0</v>
      </c>
      <c r="AI91" s="249">
        <f t="shared" si="153"/>
        <v>0</v>
      </c>
      <c r="AJ91" s="249">
        <f t="shared" si="153"/>
        <v>0</v>
      </c>
      <c r="AK91" s="249">
        <f t="shared" si="153"/>
        <v>0</v>
      </c>
      <c r="AL91" s="249">
        <f t="shared" si="153"/>
        <v>0</v>
      </c>
      <c r="AM91" s="249">
        <f t="shared" si="153"/>
        <v>0</v>
      </c>
      <c r="AN91" s="249">
        <f t="shared" si="153"/>
        <v>0</v>
      </c>
      <c r="AO91" s="249">
        <f t="shared" si="153"/>
        <v>0</v>
      </c>
      <c r="AP91" s="249">
        <f t="shared" ref="AP91:BU91" si="154" xml:space="preserve"> IF(AP90 = $F89, 1, 0)</f>
        <v>0</v>
      </c>
      <c r="AQ91" s="249">
        <f t="shared" si="154"/>
        <v>0</v>
      </c>
      <c r="AR91" s="249">
        <f t="shared" si="154"/>
        <v>0</v>
      </c>
      <c r="AS91" s="249">
        <f t="shared" si="154"/>
        <v>0</v>
      </c>
      <c r="AT91" s="249">
        <f t="shared" si="154"/>
        <v>0</v>
      </c>
      <c r="AU91" s="249">
        <f t="shared" si="154"/>
        <v>0</v>
      </c>
      <c r="AV91" s="249">
        <f t="shared" si="154"/>
        <v>0</v>
      </c>
      <c r="AW91" s="249">
        <f t="shared" si="154"/>
        <v>0</v>
      </c>
      <c r="AX91" s="249">
        <f t="shared" si="154"/>
        <v>0</v>
      </c>
      <c r="AY91" s="249">
        <f t="shared" si="154"/>
        <v>0</v>
      </c>
      <c r="AZ91" s="249">
        <f t="shared" si="154"/>
        <v>0</v>
      </c>
      <c r="BA91" s="249">
        <f t="shared" si="154"/>
        <v>0</v>
      </c>
      <c r="BB91" s="249">
        <f t="shared" si="154"/>
        <v>0</v>
      </c>
      <c r="BC91" s="249">
        <f t="shared" si="154"/>
        <v>0</v>
      </c>
      <c r="BD91" s="249">
        <f t="shared" si="154"/>
        <v>0</v>
      </c>
      <c r="BE91" s="249">
        <f t="shared" si="154"/>
        <v>0</v>
      </c>
      <c r="BF91" s="249">
        <f t="shared" si="154"/>
        <v>0</v>
      </c>
      <c r="BG91" s="249">
        <f t="shared" si="154"/>
        <v>0</v>
      </c>
      <c r="BH91" s="249">
        <f t="shared" si="154"/>
        <v>0</v>
      </c>
      <c r="BI91" s="249">
        <f t="shared" si="154"/>
        <v>0</v>
      </c>
      <c r="BJ91" s="249">
        <f t="shared" si="154"/>
        <v>0</v>
      </c>
      <c r="BK91" s="249">
        <f t="shared" si="154"/>
        <v>0</v>
      </c>
      <c r="BL91" s="249">
        <f t="shared" si="154"/>
        <v>0</v>
      </c>
      <c r="BM91" s="249">
        <f t="shared" si="154"/>
        <v>0</v>
      </c>
      <c r="BN91" s="249">
        <f t="shared" si="154"/>
        <v>0</v>
      </c>
      <c r="BO91" s="249">
        <f t="shared" si="154"/>
        <v>0</v>
      </c>
      <c r="BP91" s="249">
        <f t="shared" si="154"/>
        <v>0</v>
      </c>
      <c r="BQ91" s="249">
        <f t="shared" si="154"/>
        <v>0</v>
      </c>
      <c r="BR91" s="249">
        <f t="shared" si="154"/>
        <v>0</v>
      </c>
      <c r="BS91" s="249">
        <f t="shared" si="154"/>
        <v>0</v>
      </c>
      <c r="BT91" s="249">
        <f t="shared" si="154"/>
        <v>0</v>
      </c>
      <c r="BU91" s="249">
        <f t="shared" si="154"/>
        <v>0</v>
      </c>
      <c r="BV91" s="249">
        <f t="shared" ref="BV91:DA91" si="155" xml:space="preserve"> IF(BV90 = $F89, 1, 0)</f>
        <v>0</v>
      </c>
      <c r="BW91" s="249">
        <f t="shared" si="155"/>
        <v>0</v>
      </c>
      <c r="BX91" s="249">
        <f t="shared" si="155"/>
        <v>0</v>
      </c>
      <c r="BY91" s="249">
        <f t="shared" si="155"/>
        <v>0</v>
      </c>
      <c r="BZ91" s="249">
        <f t="shared" si="155"/>
        <v>0</v>
      </c>
      <c r="CA91" s="249">
        <f t="shared" si="155"/>
        <v>0</v>
      </c>
      <c r="CB91" s="249">
        <f t="shared" si="155"/>
        <v>0</v>
      </c>
      <c r="CC91" s="249">
        <f t="shared" si="155"/>
        <v>0</v>
      </c>
      <c r="CD91" s="249">
        <f t="shared" si="155"/>
        <v>0</v>
      </c>
      <c r="CE91" s="249">
        <f t="shared" si="155"/>
        <v>0</v>
      </c>
      <c r="CF91" s="249">
        <f t="shared" si="155"/>
        <v>0</v>
      </c>
      <c r="CG91" s="249">
        <f t="shared" si="155"/>
        <v>0</v>
      </c>
      <c r="CH91" s="249">
        <f t="shared" si="155"/>
        <v>0</v>
      </c>
      <c r="CI91" s="249">
        <f t="shared" si="155"/>
        <v>0</v>
      </c>
      <c r="CJ91" s="249">
        <f t="shared" si="155"/>
        <v>0</v>
      </c>
      <c r="CK91" s="249">
        <f t="shared" si="155"/>
        <v>0</v>
      </c>
      <c r="CL91" s="249">
        <f t="shared" si="155"/>
        <v>0</v>
      </c>
      <c r="CM91" s="249">
        <f t="shared" si="155"/>
        <v>0</v>
      </c>
      <c r="CN91" s="249">
        <f t="shared" si="155"/>
        <v>0</v>
      </c>
      <c r="CO91" s="249">
        <f t="shared" si="155"/>
        <v>0</v>
      </c>
      <c r="CP91" s="249">
        <f t="shared" si="155"/>
        <v>0</v>
      </c>
      <c r="CQ91" s="249">
        <f t="shared" si="155"/>
        <v>0</v>
      </c>
      <c r="CR91" s="249">
        <f t="shared" si="155"/>
        <v>0</v>
      </c>
      <c r="CS91" s="249">
        <f t="shared" si="155"/>
        <v>0</v>
      </c>
      <c r="CT91" s="249">
        <f t="shared" si="155"/>
        <v>0</v>
      </c>
      <c r="CU91" s="249">
        <f t="shared" si="155"/>
        <v>0</v>
      </c>
      <c r="CV91" s="249">
        <f t="shared" si="155"/>
        <v>0</v>
      </c>
      <c r="CW91" s="249">
        <f t="shared" si="155"/>
        <v>0</v>
      </c>
      <c r="CX91" s="249">
        <f t="shared" si="155"/>
        <v>0</v>
      </c>
      <c r="CY91" s="249">
        <f t="shared" si="155"/>
        <v>0</v>
      </c>
      <c r="CZ91" s="249">
        <f t="shared" si="155"/>
        <v>0</v>
      </c>
      <c r="DA91" s="249">
        <f t="shared" si="155"/>
        <v>0</v>
      </c>
      <c r="DB91" s="249">
        <f t="shared" ref="DB91:EG91" si="156" xml:space="preserve"> IF(DB90 = $F89, 1, 0)</f>
        <v>0</v>
      </c>
      <c r="DC91" s="249">
        <f t="shared" si="156"/>
        <v>0</v>
      </c>
      <c r="DD91" s="249">
        <f t="shared" si="156"/>
        <v>0</v>
      </c>
      <c r="DE91" s="249">
        <f t="shared" si="156"/>
        <v>0</v>
      </c>
      <c r="DF91" s="249">
        <f t="shared" si="156"/>
        <v>0</v>
      </c>
      <c r="DG91" s="249">
        <f t="shared" si="156"/>
        <v>0</v>
      </c>
      <c r="DH91" s="249">
        <f t="shared" si="156"/>
        <v>0</v>
      </c>
      <c r="DI91" s="249">
        <f t="shared" si="156"/>
        <v>0</v>
      </c>
      <c r="DJ91" s="249">
        <f t="shared" si="156"/>
        <v>0</v>
      </c>
      <c r="DK91" s="249">
        <f t="shared" si="156"/>
        <v>0</v>
      </c>
      <c r="DL91" s="249">
        <f t="shared" si="156"/>
        <v>0</v>
      </c>
      <c r="DM91" s="249">
        <f t="shared" si="156"/>
        <v>0</v>
      </c>
      <c r="DN91" s="249">
        <f t="shared" si="156"/>
        <v>0</v>
      </c>
      <c r="DO91" s="249">
        <f t="shared" si="156"/>
        <v>0</v>
      </c>
      <c r="DP91" s="249">
        <f t="shared" si="156"/>
        <v>0</v>
      </c>
      <c r="DQ91" s="249">
        <f t="shared" si="156"/>
        <v>0</v>
      </c>
      <c r="DR91" s="249">
        <f t="shared" si="156"/>
        <v>0</v>
      </c>
      <c r="DS91" s="249">
        <f t="shared" si="156"/>
        <v>0</v>
      </c>
      <c r="DT91" s="249">
        <f t="shared" si="156"/>
        <v>0</v>
      </c>
      <c r="DU91" s="249">
        <f t="shared" si="156"/>
        <v>0</v>
      </c>
      <c r="DV91" s="249">
        <f t="shared" si="156"/>
        <v>0</v>
      </c>
      <c r="DW91" s="249">
        <f t="shared" si="156"/>
        <v>0</v>
      </c>
      <c r="DX91" s="249">
        <f t="shared" si="156"/>
        <v>0</v>
      </c>
      <c r="DY91" s="249">
        <f t="shared" si="156"/>
        <v>0</v>
      </c>
      <c r="DZ91" s="249">
        <f t="shared" si="156"/>
        <v>0</v>
      </c>
      <c r="EA91" s="249">
        <f t="shared" si="156"/>
        <v>0</v>
      </c>
      <c r="EB91" s="249">
        <f t="shared" si="156"/>
        <v>1</v>
      </c>
      <c r="EC91" s="249">
        <f t="shared" si="156"/>
        <v>0</v>
      </c>
      <c r="ED91" s="249">
        <f t="shared" si="156"/>
        <v>0</v>
      </c>
      <c r="EE91" s="249">
        <f t="shared" si="156"/>
        <v>0</v>
      </c>
      <c r="EF91" s="249">
        <f t="shared" si="156"/>
        <v>0</v>
      </c>
      <c r="EG91" s="249">
        <f t="shared" si="156"/>
        <v>0</v>
      </c>
      <c r="EH91" s="249">
        <f t="shared" ref="EH91:FM91" si="157" xml:space="preserve"> IF(EH90 = $F89, 1, 0)</f>
        <v>0</v>
      </c>
      <c r="EI91" s="249">
        <f t="shared" si="157"/>
        <v>0</v>
      </c>
      <c r="EJ91" s="249">
        <f t="shared" si="157"/>
        <v>0</v>
      </c>
      <c r="EK91" s="249">
        <f t="shared" si="157"/>
        <v>0</v>
      </c>
      <c r="EL91" s="249">
        <f t="shared" si="157"/>
        <v>0</v>
      </c>
      <c r="EM91" s="249">
        <f t="shared" si="157"/>
        <v>0</v>
      </c>
      <c r="EN91" s="249">
        <f t="shared" si="157"/>
        <v>0</v>
      </c>
      <c r="EO91" s="249">
        <f t="shared" si="157"/>
        <v>0</v>
      </c>
      <c r="EP91" s="249">
        <f t="shared" si="157"/>
        <v>0</v>
      </c>
      <c r="EQ91" s="249">
        <f t="shared" si="157"/>
        <v>0</v>
      </c>
      <c r="ER91" s="249">
        <f t="shared" si="157"/>
        <v>0</v>
      </c>
      <c r="ES91" s="249">
        <f t="shared" si="157"/>
        <v>0</v>
      </c>
      <c r="ET91" s="249">
        <f t="shared" si="157"/>
        <v>0</v>
      </c>
      <c r="EU91" s="249">
        <f t="shared" si="157"/>
        <v>0</v>
      </c>
      <c r="EV91" s="249">
        <f t="shared" si="157"/>
        <v>0</v>
      </c>
      <c r="EW91" s="249">
        <f t="shared" si="157"/>
        <v>0</v>
      </c>
      <c r="EX91" s="249">
        <f t="shared" si="157"/>
        <v>0</v>
      </c>
      <c r="EY91" s="249">
        <f t="shared" si="157"/>
        <v>0</v>
      </c>
      <c r="EZ91" s="249">
        <f t="shared" si="157"/>
        <v>0</v>
      </c>
      <c r="FA91" s="249">
        <f t="shared" si="157"/>
        <v>0</v>
      </c>
      <c r="FB91" s="249">
        <f t="shared" si="157"/>
        <v>0</v>
      </c>
      <c r="FC91" s="249">
        <f t="shared" si="157"/>
        <v>0</v>
      </c>
      <c r="FD91" s="249">
        <f t="shared" si="157"/>
        <v>0</v>
      </c>
      <c r="FE91" s="249">
        <f t="shared" si="157"/>
        <v>0</v>
      </c>
      <c r="FF91" s="249">
        <f t="shared" si="157"/>
        <v>0</v>
      </c>
      <c r="FG91" s="249">
        <f t="shared" si="157"/>
        <v>0</v>
      </c>
      <c r="FH91" s="249">
        <f t="shared" si="157"/>
        <v>0</v>
      </c>
      <c r="FI91" s="249">
        <f t="shared" si="157"/>
        <v>0</v>
      </c>
      <c r="FJ91" s="249">
        <f t="shared" si="157"/>
        <v>0</v>
      </c>
      <c r="FK91" s="249">
        <f t="shared" si="157"/>
        <v>0</v>
      </c>
      <c r="FL91" s="249">
        <f t="shared" si="157"/>
        <v>0</v>
      </c>
      <c r="FM91" s="249">
        <f t="shared" si="157"/>
        <v>0</v>
      </c>
      <c r="FN91" s="249">
        <f t="shared" ref="FN91:GJ91" si="158" xml:space="preserve"> IF(FN90 = $F89, 1, 0)</f>
        <v>0</v>
      </c>
      <c r="FO91" s="249">
        <f t="shared" si="158"/>
        <v>0</v>
      </c>
      <c r="FP91" s="249">
        <f t="shared" si="158"/>
        <v>0</v>
      </c>
      <c r="FQ91" s="249">
        <f t="shared" si="158"/>
        <v>0</v>
      </c>
      <c r="FR91" s="249">
        <f t="shared" si="158"/>
        <v>0</v>
      </c>
      <c r="FS91" s="249">
        <f t="shared" si="158"/>
        <v>0</v>
      </c>
      <c r="FT91" s="249">
        <f t="shared" si="158"/>
        <v>0</v>
      </c>
      <c r="FU91" s="249">
        <f t="shared" si="158"/>
        <v>0</v>
      </c>
      <c r="FV91" s="249">
        <f t="shared" si="158"/>
        <v>0</v>
      </c>
      <c r="FW91" s="249">
        <f t="shared" si="158"/>
        <v>0</v>
      </c>
      <c r="FX91" s="249">
        <f t="shared" si="158"/>
        <v>0</v>
      </c>
      <c r="FY91" s="249">
        <f t="shared" si="158"/>
        <v>0</v>
      </c>
      <c r="FZ91" s="249">
        <f t="shared" si="158"/>
        <v>0</v>
      </c>
      <c r="GA91" s="249">
        <f t="shared" si="158"/>
        <v>0</v>
      </c>
      <c r="GB91" s="249">
        <f t="shared" si="158"/>
        <v>0</v>
      </c>
      <c r="GC91" s="249">
        <f t="shared" si="158"/>
        <v>0</v>
      </c>
      <c r="GD91" s="249">
        <f t="shared" si="158"/>
        <v>0</v>
      </c>
      <c r="GE91" s="249">
        <f t="shared" si="158"/>
        <v>0</v>
      </c>
      <c r="GF91" s="249">
        <f t="shared" si="158"/>
        <v>0</v>
      </c>
      <c r="GG91" s="249">
        <f t="shared" si="158"/>
        <v>0</v>
      </c>
      <c r="GH91" s="249">
        <f t="shared" si="158"/>
        <v>0</v>
      </c>
      <c r="GI91" s="249">
        <f t="shared" si="158"/>
        <v>0</v>
      </c>
      <c r="GJ91" s="249">
        <f t="shared" si="158"/>
        <v>0</v>
      </c>
      <c r="GK91" s="250"/>
      <c r="GL91" s="250"/>
      <c r="GM91" s="250"/>
      <c r="GN91" s="250"/>
      <c r="GO91" s="250"/>
      <c r="GP91" s="250"/>
      <c r="GQ91" s="250"/>
      <c r="GR91" s="250"/>
      <c r="GS91" s="250"/>
      <c r="GT91" s="250"/>
      <c r="GU91" s="250"/>
      <c r="GV91" s="250"/>
      <c r="GW91" s="250"/>
      <c r="GX91" s="250"/>
      <c r="GY91" s="250"/>
      <c r="GZ91" s="250"/>
      <c r="HA91" s="250"/>
      <c r="HB91" s="250"/>
      <c r="HC91" s="250"/>
      <c r="HD91" s="250"/>
      <c r="HE91" s="250"/>
      <c r="HF91" s="250"/>
      <c r="HG91" s="250"/>
      <c r="HH91" s="250"/>
      <c r="HI91" s="250"/>
      <c r="HJ91" s="250"/>
      <c r="HK91" s="250"/>
      <c r="HL91" s="250"/>
      <c r="HM91" s="250"/>
      <c r="HN91" s="250"/>
      <c r="HO91" s="250"/>
      <c r="HP91" s="250"/>
      <c r="HQ91" s="250"/>
      <c r="HR91" s="250"/>
      <c r="HS91" s="250"/>
      <c r="HT91" s="250"/>
      <c r="HU91" s="250"/>
      <c r="HV91" s="250"/>
      <c r="HW91" s="250"/>
      <c r="HX91" s="250"/>
      <c r="HY91" s="250"/>
      <c r="HZ91" s="250"/>
      <c r="IA91" s="250"/>
      <c r="IB91" s="250"/>
      <c r="IC91" s="250"/>
      <c r="ID91" s="250"/>
      <c r="IE91" s="250"/>
      <c r="IF91" s="250"/>
      <c r="IG91" s="250"/>
      <c r="IH91" s="250"/>
      <c r="II91" s="250"/>
      <c r="IJ91" s="250"/>
      <c r="IK91" s="250"/>
      <c r="IL91" s="250"/>
      <c r="IM91" s="250"/>
      <c r="IN91" s="250"/>
      <c r="IO91" s="250"/>
      <c r="IP91" s="250"/>
      <c r="IQ91" s="250"/>
      <c r="IR91" s="250"/>
      <c r="IS91" s="250"/>
      <c r="IT91" s="250"/>
      <c r="IU91" s="250"/>
      <c r="IV91" s="250"/>
      <c r="IW91" s="250"/>
      <c r="IX91" s="250"/>
      <c r="IY91" s="250"/>
      <c r="IZ91" s="250"/>
      <c r="JA91" s="250"/>
      <c r="JB91" s="250"/>
      <c r="JC91" s="250"/>
      <c r="JD91" s="250"/>
      <c r="JE91" s="250"/>
      <c r="JF91" s="250"/>
      <c r="JG91" s="250"/>
      <c r="JH91" s="250"/>
      <c r="JI91" s="250"/>
      <c r="JJ91" s="250"/>
      <c r="JK91" s="250"/>
      <c r="JL91" s="250"/>
      <c r="JM91" s="250"/>
      <c r="JN91" s="250"/>
      <c r="JO91" s="250"/>
      <c r="JP91" s="250"/>
      <c r="JQ91" s="250"/>
      <c r="JR91" s="250"/>
      <c r="JS91" s="250"/>
      <c r="JT91" s="250"/>
      <c r="JU91" s="250"/>
      <c r="JV91" s="250"/>
      <c r="JW91" s="250"/>
      <c r="JX91" s="250"/>
      <c r="JY91" s="250"/>
      <c r="JZ91" s="250"/>
      <c r="KA91" s="250"/>
      <c r="KB91" s="250"/>
      <c r="KC91" s="250"/>
      <c r="KD91" s="250"/>
      <c r="KE91" s="250"/>
      <c r="KF91" s="250"/>
      <c r="KG91" s="250"/>
      <c r="KH91" s="250"/>
      <c r="KI91" s="250"/>
      <c r="KJ91" s="250"/>
      <c r="KK91" s="250"/>
      <c r="KL91" s="250"/>
      <c r="KM91" s="250"/>
      <c r="KN91" s="250"/>
      <c r="KO91" s="250"/>
      <c r="KP91" s="250"/>
      <c r="KQ91" s="250"/>
      <c r="KR91" s="250"/>
      <c r="KS91" s="250"/>
      <c r="KT91" s="250"/>
      <c r="KU91" s="250"/>
      <c r="KV91" s="250"/>
      <c r="KW91" s="250"/>
      <c r="KX91" s="250"/>
      <c r="KY91" s="250"/>
      <c r="KZ91" s="250"/>
      <c r="LA91" s="250"/>
      <c r="LB91" s="250"/>
      <c r="LC91" s="250"/>
      <c r="LD91" s="250"/>
      <c r="LE91" s="250"/>
      <c r="LF91" s="250"/>
      <c r="LG91" s="250"/>
      <c r="LH91" s="250"/>
      <c r="LI91" s="250"/>
      <c r="LJ91" s="250"/>
      <c r="LK91" s="250"/>
      <c r="LL91" s="250"/>
      <c r="LM91" s="250"/>
      <c r="LN91" s="250"/>
      <c r="LO91" s="250"/>
      <c r="LP91" s="250"/>
      <c r="LQ91" s="250"/>
      <c r="LR91" s="250"/>
      <c r="LS91" s="250"/>
      <c r="LT91" s="250"/>
      <c r="LU91" s="250"/>
      <c r="LV91" s="250"/>
      <c r="LW91" s="250"/>
      <c r="LX91" s="250"/>
      <c r="LY91" s="250"/>
      <c r="LZ91" s="250"/>
      <c r="MA91" s="250"/>
      <c r="MB91" s="250"/>
      <c r="MC91" s="250"/>
      <c r="MD91" s="250"/>
      <c r="ME91" s="250"/>
      <c r="MF91" s="250"/>
      <c r="MG91" s="250"/>
      <c r="MH91" s="250"/>
      <c r="MI91" s="250"/>
      <c r="MJ91" s="250"/>
      <c r="MK91" s="250"/>
      <c r="ML91" s="250"/>
      <c r="MM91" s="250"/>
      <c r="MN91" s="250"/>
      <c r="MO91" s="250"/>
      <c r="MP91" s="250"/>
      <c r="MQ91" s="250"/>
      <c r="MR91" s="250"/>
      <c r="MS91" s="250"/>
      <c r="MT91" s="250"/>
      <c r="MU91" s="250"/>
      <c r="MV91" s="250"/>
      <c r="MW91" s="250"/>
      <c r="MX91" s="250"/>
      <c r="MY91" s="250"/>
      <c r="MZ91" s="250"/>
      <c r="NA91" s="250"/>
      <c r="NB91" s="250"/>
      <c r="NC91" s="250"/>
      <c r="ND91" s="250"/>
      <c r="NE91" s="250"/>
      <c r="NF91" s="250"/>
      <c r="NG91" s="250"/>
      <c r="NH91" s="250"/>
      <c r="NI91" s="250"/>
      <c r="NJ91" s="250"/>
      <c r="NK91" s="250"/>
      <c r="NL91" s="250"/>
      <c r="NM91" s="250"/>
      <c r="NN91" s="250"/>
      <c r="NO91" s="250"/>
      <c r="NP91" s="250"/>
      <c r="NQ91" s="250"/>
      <c r="NR91" s="250"/>
      <c r="NS91" s="250"/>
      <c r="NT91" s="250"/>
      <c r="NU91" s="250"/>
      <c r="NV91" s="250"/>
      <c r="NW91" s="250"/>
      <c r="NX91" s="250"/>
      <c r="NY91" s="250"/>
      <c r="NZ91" s="250"/>
      <c r="OA91" s="250"/>
      <c r="OB91" s="250"/>
      <c r="OC91" s="250"/>
      <c r="OD91" s="250"/>
      <c r="OE91" s="250"/>
      <c r="OF91" s="250"/>
      <c r="OG91" s="250"/>
      <c r="OH91" s="250"/>
      <c r="OI91" s="250"/>
      <c r="OJ91" s="250"/>
      <c r="OK91" s="250"/>
      <c r="OL91" s="250"/>
      <c r="OM91" s="250"/>
      <c r="ON91" s="250"/>
      <c r="OO91" s="250"/>
      <c r="OP91" s="250"/>
      <c r="OQ91" s="250"/>
      <c r="OR91" s="250"/>
      <c r="OS91" s="250"/>
      <c r="OT91" s="250"/>
      <c r="OU91" s="250"/>
      <c r="OV91" s="250"/>
      <c r="OW91" s="250"/>
      <c r="OX91" s="250"/>
      <c r="OY91" s="250"/>
      <c r="OZ91" s="250"/>
      <c r="PA91" s="250"/>
      <c r="PB91" s="250"/>
      <c r="PC91" s="250"/>
      <c r="PD91" s="250"/>
      <c r="PE91" s="250"/>
      <c r="PF91" s="250"/>
      <c r="PG91" s="250"/>
      <c r="PH91" s="250"/>
      <c r="PI91" s="250"/>
      <c r="PJ91" s="250"/>
      <c r="PK91" s="250"/>
      <c r="PL91" s="250"/>
      <c r="PM91" s="250"/>
      <c r="PN91" s="250"/>
      <c r="PO91" s="250"/>
      <c r="PP91" s="250"/>
      <c r="PQ91" s="250"/>
      <c r="PR91" s="250"/>
      <c r="PS91" s="250"/>
      <c r="PT91" s="250"/>
      <c r="PU91" s="250"/>
    </row>
    <row r="92" spans="1:437" s="52" customFormat="1" outlineLevel="1" x14ac:dyDescent="0.25">
      <c r="A92" s="15"/>
      <c r="B92" s="15"/>
      <c r="C92" s="21"/>
      <c r="D92" s="60"/>
      <c r="E92" s="6"/>
      <c r="F92" s="6"/>
      <c r="G92" s="6"/>
      <c r="H92" s="6"/>
      <c r="I92" s="104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I92" s="6"/>
      <c r="BJ92" s="6"/>
      <c r="BK92" s="6"/>
      <c r="BL92" s="6"/>
      <c r="BM92" s="6"/>
      <c r="BN92" s="6"/>
      <c r="BO92" s="6"/>
      <c r="BP92" s="6"/>
      <c r="BQ92" s="6"/>
      <c r="BR92" s="6"/>
      <c r="BS92" s="6"/>
      <c r="BT92" s="6"/>
      <c r="BU92" s="6"/>
      <c r="BV92" s="6"/>
      <c r="BW92" s="6"/>
      <c r="BX92" s="6"/>
      <c r="BY92" s="6"/>
      <c r="BZ92" s="6"/>
      <c r="CA92" s="6"/>
      <c r="CB92" s="6"/>
      <c r="CC92" s="6"/>
      <c r="CD92" s="6"/>
      <c r="CE92" s="6"/>
      <c r="CF92" s="6"/>
      <c r="CG92" s="6"/>
      <c r="CH92" s="6"/>
      <c r="CI92" s="6"/>
      <c r="CJ92" s="6"/>
      <c r="CK92" s="6"/>
      <c r="CL92" s="6"/>
      <c r="CM92" s="6"/>
      <c r="CN92" s="6"/>
      <c r="CO92" s="6"/>
      <c r="CP92" s="6"/>
      <c r="CQ92" s="6"/>
      <c r="CR92" s="6"/>
      <c r="CS92" s="6"/>
      <c r="CT92" s="6"/>
      <c r="CU92" s="6"/>
      <c r="CV92" s="6"/>
      <c r="CW92" s="6"/>
      <c r="CX92" s="6"/>
      <c r="CY92" s="6"/>
      <c r="CZ92" s="6"/>
      <c r="DA92" s="6"/>
      <c r="DB92" s="6"/>
      <c r="DC92" s="6"/>
      <c r="DD92" s="6"/>
      <c r="DE92" s="6"/>
      <c r="DF92" s="6"/>
      <c r="DG92" s="6"/>
      <c r="DH92" s="6"/>
      <c r="DI92" s="6"/>
      <c r="DJ92" s="6"/>
      <c r="DK92" s="6"/>
      <c r="DL92" s="6"/>
      <c r="DM92" s="6"/>
      <c r="DN92" s="6"/>
      <c r="DO92" s="6"/>
      <c r="DP92" s="6"/>
      <c r="DQ92" s="6"/>
      <c r="DR92" s="6"/>
      <c r="DS92" s="6"/>
      <c r="DT92" s="6"/>
      <c r="DU92" s="6"/>
      <c r="DV92" s="6"/>
      <c r="DW92" s="6"/>
      <c r="DX92" s="6"/>
      <c r="DY92" s="6"/>
      <c r="DZ92" s="6"/>
      <c r="EA92" s="6"/>
      <c r="EB92" s="6"/>
      <c r="EC92" s="6"/>
      <c r="ED92" s="6"/>
      <c r="EE92" s="6"/>
      <c r="EF92" s="6"/>
      <c r="EG92" s="6"/>
      <c r="EH92" s="6"/>
      <c r="EI92" s="6"/>
      <c r="EJ92" s="6"/>
      <c r="EK92" s="6"/>
      <c r="EL92" s="6"/>
      <c r="EM92" s="6"/>
      <c r="EN92" s="6"/>
      <c r="EO92" s="6"/>
      <c r="EP92" s="6"/>
      <c r="EQ92" s="6"/>
      <c r="ER92" s="6"/>
      <c r="ES92" s="6"/>
      <c r="ET92" s="6"/>
      <c r="EU92" s="6"/>
      <c r="EV92" s="6"/>
      <c r="EW92" s="6"/>
      <c r="EX92" s="6"/>
      <c r="EY92" s="6"/>
      <c r="EZ92" s="6"/>
      <c r="FA92" s="6"/>
      <c r="FB92" s="6"/>
      <c r="FC92" s="6"/>
      <c r="FD92" s="6"/>
      <c r="FE92" s="6"/>
      <c r="FF92" s="6"/>
      <c r="FG92" s="6"/>
      <c r="FH92" s="6"/>
      <c r="FI92" s="6"/>
      <c r="FJ92" s="6"/>
      <c r="FK92" s="6"/>
      <c r="FL92" s="6"/>
      <c r="FM92" s="6"/>
      <c r="FN92" s="6"/>
      <c r="FO92" s="6"/>
      <c r="FP92" s="6"/>
      <c r="FQ92" s="6"/>
      <c r="FR92" s="6"/>
      <c r="FS92" s="6"/>
      <c r="FT92" s="6"/>
      <c r="FU92" s="6"/>
      <c r="FV92" s="6"/>
      <c r="FW92" s="6"/>
      <c r="FX92" s="6"/>
      <c r="FY92" s="6"/>
      <c r="FZ92" s="6"/>
      <c r="GA92" s="6"/>
      <c r="GB92" s="6"/>
      <c r="GC92" s="6"/>
      <c r="GD92" s="6"/>
      <c r="GE92" s="6"/>
      <c r="GF92" s="6"/>
      <c r="GG92" s="6"/>
      <c r="GH92" s="6"/>
      <c r="GI92" s="6"/>
      <c r="GJ92" s="6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/>
      <c r="MZ92"/>
      <c r="NA92"/>
      <c r="NB92"/>
      <c r="NC92"/>
      <c r="ND92"/>
      <c r="NE92"/>
      <c r="NF92"/>
      <c r="NG92"/>
      <c r="NH92"/>
      <c r="NI92"/>
      <c r="NJ92"/>
      <c r="NK92"/>
      <c r="NL92"/>
      <c r="NM92"/>
      <c r="NN92"/>
      <c r="NO92"/>
      <c r="NP92"/>
      <c r="NQ92"/>
      <c r="NR92"/>
      <c r="NS92"/>
      <c r="NT92"/>
      <c r="NU92"/>
      <c r="NV92"/>
      <c r="NW92"/>
      <c r="NX92"/>
      <c r="NY92"/>
      <c r="NZ92"/>
      <c r="OA92"/>
      <c r="OB92"/>
      <c r="OC92"/>
      <c r="OD92"/>
      <c r="OE92"/>
      <c r="OF92"/>
      <c r="OG92"/>
      <c r="OH92"/>
      <c r="OI92"/>
      <c r="OJ92"/>
      <c r="OK92"/>
      <c r="OL92"/>
      <c r="OM92"/>
      <c r="ON92"/>
      <c r="OO92"/>
      <c r="OP92"/>
      <c r="OQ92"/>
      <c r="OR92"/>
      <c r="OS92"/>
      <c r="OT92"/>
      <c r="OU92"/>
      <c r="OV92"/>
      <c r="OW92"/>
      <c r="OX92"/>
      <c r="OY92"/>
      <c r="OZ92"/>
      <c r="PA92"/>
      <c r="PB92"/>
      <c r="PC92"/>
      <c r="PD92"/>
      <c r="PE92"/>
      <c r="PF92"/>
      <c r="PG92"/>
      <c r="PH92"/>
      <c r="PI92"/>
      <c r="PJ92"/>
      <c r="PK92"/>
      <c r="PL92"/>
      <c r="PM92"/>
      <c r="PN92"/>
      <c r="PO92"/>
      <c r="PP92"/>
      <c r="PQ92"/>
      <c r="PR92"/>
      <c r="PS92"/>
      <c r="PT92"/>
      <c r="PU92"/>
    </row>
    <row r="93" spans="1:437" s="52" customFormat="1" outlineLevel="1" x14ac:dyDescent="0.25">
      <c r="A93" s="15"/>
      <c r="B93" s="15" t="s">
        <v>123</v>
      </c>
      <c r="C93" s="21"/>
      <c r="D93" s="60"/>
      <c r="E93" s="6"/>
      <c r="F93" s="6"/>
      <c r="G93" s="6"/>
      <c r="H93" s="6"/>
      <c r="I93" s="104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I93" s="6"/>
      <c r="BJ93" s="6"/>
      <c r="BK93" s="6"/>
      <c r="BL93" s="6"/>
      <c r="BM93" s="6"/>
      <c r="BN93" s="6"/>
      <c r="BO93" s="6"/>
      <c r="BP93" s="6"/>
      <c r="BQ93" s="6"/>
      <c r="BR93" s="6"/>
      <c r="BS93" s="6"/>
      <c r="BT93" s="6"/>
      <c r="BU93" s="6"/>
      <c r="BV93" s="6"/>
      <c r="BW93" s="6"/>
      <c r="BX93" s="6"/>
      <c r="BY93" s="6"/>
      <c r="BZ93" s="6"/>
      <c r="CA93" s="6"/>
      <c r="CB93" s="6"/>
      <c r="CC93" s="6"/>
      <c r="CD93" s="6"/>
      <c r="CE93" s="6"/>
      <c r="CF93" s="6"/>
      <c r="CG93" s="6"/>
      <c r="CH93" s="6"/>
      <c r="CI93" s="6"/>
      <c r="CJ93" s="6"/>
      <c r="CK93" s="6"/>
      <c r="CL93" s="6"/>
      <c r="CM93" s="6"/>
      <c r="CN93" s="6"/>
      <c r="CO93" s="6"/>
      <c r="CP93" s="6"/>
      <c r="CQ93" s="6"/>
      <c r="CR93" s="6"/>
      <c r="CS93" s="6"/>
      <c r="CT93" s="6"/>
      <c r="CU93" s="6"/>
      <c r="CV93" s="6"/>
      <c r="CW93" s="6"/>
      <c r="CX93" s="6"/>
      <c r="CY93" s="6"/>
      <c r="CZ93" s="6"/>
      <c r="DA93" s="6"/>
      <c r="DB93" s="6"/>
      <c r="DC93" s="6"/>
      <c r="DD93" s="6"/>
      <c r="DE93" s="6"/>
      <c r="DF93" s="6"/>
      <c r="DG93" s="6"/>
      <c r="DH93" s="6"/>
      <c r="DI93" s="6"/>
      <c r="DJ93" s="6"/>
      <c r="DK93" s="6"/>
      <c r="DL93" s="6"/>
      <c r="DM93" s="6"/>
      <c r="DN93" s="6"/>
      <c r="DO93" s="6"/>
      <c r="DP93" s="6"/>
      <c r="DQ93" s="6"/>
      <c r="DR93" s="6"/>
      <c r="DS93" s="6"/>
      <c r="DT93" s="6"/>
      <c r="DU93" s="6"/>
      <c r="DV93" s="6"/>
      <c r="DW93" s="6"/>
      <c r="DX93" s="6"/>
      <c r="DY93" s="6"/>
      <c r="DZ93" s="6"/>
      <c r="EA93" s="6"/>
      <c r="EB93" s="6"/>
      <c r="EC93" s="6"/>
      <c r="ED93" s="6"/>
      <c r="EE93" s="6"/>
      <c r="EF93" s="6"/>
      <c r="EG93" s="6"/>
      <c r="EH93" s="6"/>
      <c r="EI93" s="6"/>
      <c r="EJ93" s="6"/>
      <c r="EK93" s="6"/>
      <c r="EL93" s="6"/>
      <c r="EM93" s="6"/>
      <c r="EN93" s="6"/>
      <c r="EO93" s="6"/>
      <c r="EP93" s="6"/>
      <c r="EQ93" s="6"/>
      <c r="ER93" s="6"/>
      <c r="ES93" s="6"/>
      <c r="ET93" s="6"/>
      <c r="EU93" s="6"/>
      <c r="EV93" s="6"/>
      <c r="EW93" s="6"/>
      <c r="EX93" s="6"/>
      <c r="EY93" s="6"/>
      <c r="EZ93" s="6"/>
      <c r="FA93" s="6"/>
      <c r="FB93" s="6"/>
      <c r="FC93" s="6"/>
      <c r="FD93" s="6"/>
      <c r="FE93" s="6"/>
      <c r="FF93" s="6"/>
      <c r="FG93" s="6"/>
      <c r="FH93" s="6"/>
      <c r="FI93" s="6"/>
      <c r="FJ93" s="6"/>
      <c r="FK93" s="6"/>
      <c r="FL93" s="6"/>
      <c r="FM93" s="6"/>
      <c r="FN93" s="6"/>
      <c r="FO93" s="6"/>
      <c r="FP93" s="6"/>
      <c r="FQ93" s="6"/>
      <c r="FR93" s="6"/>
      <c r="FS93" s="6"/>
      <c r="FT93" s="6"/>
      <c r="FU93" s="6"/>
      <c r="FV93" s="6"/>
      <c r="FW93" s="6"/>
      <c r="FX93" s="6"/>
      <c r="FY93" s="6"/>
      <c r="FZ93" s="6"/>
      <c r="GA93" s="6"/>
      <c r="GB93" s="6"/>
      <c r="GC93" s="6"/>
      <c r="GD93" s="6"/>
      <c r="GE93" s="6"/>
      <c r="GF93" s="6"/>
      <c r="GG93" s="6"/>
      <c r="GH93" s="6"/>
      <c r="GI93" s="6"/>
      <c r="GJ93" s="6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/>
      <c r="MZ93"/>
      <c r="NA93"/>
      <c r="NB93"/>
      <c r="NC93"/>
      <c r="ND93"/>
      <c r="NE93"/>
      <c r="NF93"/>
      <c r="NG93"/>
      <c r="NH93"/>
      <c r="NI93"/>
      <c r="NJ93"/>
      <c r="NK93"/>
      <c r="NL93"/>
      <c r="NM93"/>
      <c r="NN93"/>
      <c r="NO93"/>
      <c r="NP93"/>
      <c r="NQ93"/>
      <c r="NR93"/>
      <c r="NS93"/>
      <c r="NT93"/>
      <c r="NU93"/>
      <c r="NV93"/>
      <c r="NW93"/>
      <c r="NX93"/>
      <c r="NY93"/>
      <c r="NZ93"/>
      <c r="OA93"/>
      <c r="OB93"/>
      <c r="OC93"/>
      <c r="OD93"/>
      <c r="OE93"/>
      <c r="OF93"/>
      <c r="OG93"/>
      <c r="OH93"/>
      <c r="OI93"/>
      <c r="OJ93"/>
      <c r="OK93"/>
      <c r="OL93"/>
      <c r="OM93"/>
      <c r="ON93"/>
      <c r="OO93"/>
      <c r="OP93"/>
      <c r="OQ93"/>
      <c r="OR93"/>
      <c r="OS93"/>
      <c r="OT93"/>
      <c r="OU93"/>
      <c r="OV93"/>
      <c r="OW93"/>
      <c r="OX93"/>
      <c r="OY93"/>
      <c r="OZ93"/>
      <c r="PA93"/>
      <c r="PB93"/>
      <c r="PC93"/>
      <c r="PD93"/>
      <c r="PE93"/>
      <c r="PF93"/>
      <c r="PG93"/>
      <c r="PH93"/>
      <c r="PI93"/>
      <c r="PJ93"/>
      <c r="PK93"/>
      <c r="PL93"/>
      <c r="PM93"/>
      <c r="PN93"/>
      <c r="PO93"/>
      <c r="PP93"/>
      <c r="PQ93"/>
      <c r="PR93"/>
      <c r="PS93"/>
      <c r="PT93"/>
      <c r="PU93"/>
    </row>
    <row r="94" spans="1:437" s="55" customFormat="1" outlineLevel="1" x14ac:dyDescent="0.25">
      <c r="A94" s="70"/>
      <c r="B94" s="15"/>
      <c r="C94" s="73"/>
      <c r="D94" s="74"/>
      <c r="E94" s="14" t="str">
        <f xml:space="preserve"> InpC!E$19</f>
        <v>Acquisition date</v>
      </c>
      <c r="F94" s="14">
        <f xml:space="preserve"> InpC!F$19</f>
        <v>44286</v>
      </c>
      <c r="G94" s="14" t="str">
        <f xml:space="preserve"> InpC!G$19</f>
        <v>date</v>
      </c>
      <c r="H94" s="50"/>
      <c r="I94" s="79"/>
      <c r="J94" s="50"/>
      <c r="K94" s="50"/>
      <c r="L94" s="50"/>
      <c r="M94" s="50"/>
      <c r="N94" s="50"/>
      <c r="O94" s="50"/>
      <c r="P94" s="50"/>
      <c r="Q94" s="50"/>
      <c r="R94" s="50"/>
      <c r="S94" s="50"/>
      <c r="T94" s="50"/>
      <c r="U94" s="50"/>
      <c r="V94" s="50"/>
      <c r="W94" s="50"/>
      <c r="X94" s="50"/>
      <c r="Y94" s="50"/>
      <c r="Z94" s="50"/>
      <c r="AA94" s="50"/>
      <c r="AB94" s="50"/>
      <c r="AC94" s="50"/>
      <c r="AD94" s="50"/>
      <c r="AE94" s="50"/>
      <c r="AF94" s="50"/>
      <c r="AG94" s="50"/>
      <c r="AH94" s="50"/>
      <c r="AI94" s="50"/>
      <c r="AJ94" s="50"/>
      <c r="AK94" s="50"/>
      <c r="AL94" s="50"/>
      <c r="AM94" s="50"/>
      <c r="AN94" s="50"/>
      <c r="AO94" s="50"/>
      <c r="AP94" s="50"/>
      <c r="AQ94" s="50"/>
      <c r="AR94" s="50"/>
      <c r="AS94" s="50"/>
      <c r="AT94" s="50"/>
      <c r="AU94" s="50"/>
      <c r="AV94" s="50"/>
      <c r="AW94" s="50"/>
      <c r="AX94" s="50"/>
      <c r="AY94" s="50"/>
      <c r="AZ94" s="50"/>
      <c r="BA94" s="50"/>
      <c r="BB94" s="50"/>
      <c r="BC94" s="50"/>
      <c r="BD94" s="50"/>
      <c r="BE94" s="50"/>
      <c r="BF94" s="50"/>
      <c r="BG94" s="50"/>
      <c r="BH94" s="50"/>
      <c r="BI94" s="50"/>
      <c r="BJ94" s="50"/>
      <c r="BK94" s="50"/>
      <c r="BL94" s="50"/>
      <c r="BM94" s="50"/>
      <c r="BN94" s="50"/>
      <c r="BO94" s="50"/>
      <c r="BP94" s="50"/>
      <c r="BQ94" s="50"/>
      <c r="BR94" s="50"/>
      <c r="BS94" s="50"/>
      <c r="BT94" s="50"/>
      <c r="BU94" s="50"/>
      <c r="BV94" s="50"/>
      <c r="BW94" s="50"/>
      <c r="BX94" s="50"/>
      <c r="BY94" s="50"/>
      <c r="BZ94" s="50"/>
      <c r="CA94" s="50"/>
      <c r="CB94" s="50"/>
      <c r="CC94" s="50"/>
      <c r="CD94" s="50"/>
      <c r="CE94" s="50"/>
      <c r="CF94" s="50"/>
      <c r="CG94" s="50"/>
      <c r="CH94" s="50"/>
      <c r="CI94" s="50"/>
      <c r="CJ94" s="50"/>
      <c r="CK94" s="50"/>
      <c r="CL94" s="50"/>
      <c r="CM94" s="50"/>
      <c r="CN94" s="50"/>
      <c r="CO94" s="50"/>
      <c r="CP94" s="50"/>
      <c r="CQ94" s="50"/>
      <c r="CR94" s="50"/>
      <c r="CS94" s="50"/>
      <c r="CT94" s="50"/>
      <c r="CU94" s="50"/>
      <c r="CV94" s="50"/>
      <c r="CW94" s="50"/>
      <c r="CX94" s="50"/>
      <c r="CY94" s="50"/>
      <c r="CZ94" s="50"/>
      <c r="DA94" s="50"/>
      <c r="DB94" s="50"/>
      <c r="DC94" s="50"/>
      <c r="DD94" s="50"/>
      <c r="DE94" s="50"/>
      <c r="DF94" s="50"/>
      <c r="DG94" s="50"/>
      <c r="DH94" s="50"/>
      <c r="DI94" s="50"/>
      <c r="DJ94" s="50"/>
      <c r="DK94" s="50"/>
      <c r="DL94" s="50"/>
      <c r="DM94" s="50"/>
      <c r="DN94" s="50"/>
      <c r="DO94" s="50"/>
      <c r="DP94" s="50"/>
      <c r="DQ94" s="50"/>
      <c r="DR94" s="50"/>
      <c r="DS94" s="50"/>
      <c r="DT94" s="50"/>
      <c r="DU94" s="50"/>
      <c r="DV94" s="50"/>
      <c r="DW94" s="50"/>
      <c r="DX94" s="50"/>
      <c r="DY94" s="50"/>
      <c r="DZ94" s="50"/>
      <c r="EA94" s="50"/>
      <c r="EB94" s="50"/>
      <c r="EC94" s="50"/>
      <c r="ED94" s="50"/>
      <c r="EE94" s="50"/>
      <c r="EF94" s="50"/>
      <c r="EG94" s="50"/>
      <c r="EH94" s="50"/>
      <c r="EI94" s="50"/>
      <c r="EJ94" s="50"/>
      <c r="EK94" s="50"/>
      <c r="EL94" s="50"/>
      <c r="EM94" s="50"/>
      <c r="EN94" s="50"/>
      <c r="EO94" s="50"/>
      <c r="EP94" s="50"/>
      <c r="EQ94" s="50"/>
      <c r="ER94" s="50"/>
      <c r="ES94" s="50"/>
      <c r="ET94" s="50"/>
      <c r="EU94" s="50"/>
      <c r="EV94" s="50"/>
      <c r="EW94" s="50"/>
      <c r="EX94" s="50"/>
      <c r="EY94" s="50"/>
      <c r="EZ94" s="50"/>
      <c r="FA94" s="50"/>
      <c r="FB94" s="50"/>
      <c r="FC94" s="50"/>
      <c r="FD94" s="50"/>
      <c r="FE94" s="50"/>
      <c r="FF94" s="50"/>
      <c r="FG94" s="50"/>
      <c r="FH94" s="50"/>
      <c r="FI94" s="50"/>
      <c r="FJ94" s="50"/>
      <c r="FK94" s="50"/>
      <c r="FL94" s="50"/>
      <c r="FM94" s="50"/>
      <c r="FN94" s="50"/>
      <c r="FO94" s="50"/>
      <c r="FP94" s="50"/>
      <c r="FQ94" s="50"/>
      <c r="FR94" s="50"/>
      <c r="FS94" s="50"/>
      <c r="FT94" s="50"/>
      <c r="FU94" s="50"/>
      <c r="FV94" s="50"/>
      <c r="FW94" s="50"/>
      <c r="FX94" s="50"/>
      <c r="FY94" s="50"/>
      <c r="FZ94" s="50"/>
      <c r="GA94" s="50"/>
      <c r="GB94" s="50"/>
      <c r="GC94" s="50"/>
      <c r="GD94" s="50"/>
      <c r="GE94" s="50"/>
      <c r="GF94" s="50"/>
      <c r="GG94" s="50"/>
      <c r="GH94" s="50"/>
      <c r="GI94" s="50"/>
      <c r="GJ94" s="50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/>
      <c r="MZ94"/>
      <c r="NA94"/>
      <c r="NB94"/>
      <c r="NC94"/>
      <c r="ND94"/>
      <c r="NE94"/>
      <c r="NF94"/>
      <c r="NG94"/>
      <c r="NH94"/>
      <c r="NI94"/>
      <c r="NJ94"/>
      <c r="NK94"/>
      <c r="NL94"/>
      <c r="NM94"/>
      <c r="NN94"/>
      <c r="NO94"/>
      <c r="NP94"/>
      <c r="NQ94"/>
      <c r="NR94"/>
      <c r="NS94"/>
      <c r="NT94"/>
      <c r="NU94"/>
      <c r="NV94"/>
      <c r="NW94"/>
      <c r="NX94"/>
      <c r="NY94"/>
      <c r="NZ94"/>
      <c r="OA94"/>
      <c r="OB94"/>
      <c r="OC94"/>
      <c r="OD94"/>
      <c r="OE94"/>
      <c r="OF94"/>
      <c r="OG94"/>
      <c r="OH94"/>
      <c r="OI94"/>
      <c r="OJ94"/>
      <c r="OK94"/>
      <c r="OL94"/>
      <c r="OM94"/>
      <c r="ON94"/>
      <c r="OO94"/>
      <c r="OP94"/>
      <c r="OQ94"/>
      <c r="OR94"/>
      <c r="OS94"/>
      <c r="OT94"/>
      <c r="OU94"/>
      <c r="OV94"/>
      <c r="OW94"/>
      <c r="OX94"/>
      <c r="OY94"/>
      <c r="OZ94"/>
      <c r="PA94"/>
      <c r="PB94"/>
      <c r="PC94"/>
      <c r="PD94"/>
      <c r="PE94"/>
      <c r="PF94"/>
      <c r="PG94"/>
      <c r="PH94"/>
      <c r="PI94"/>
      <c r="PJ94"/>
      <c r="PK94"/>
      <c r="PL94"/>
      <c r="PM94"/>
      <c r="PN94"/>
      <c r="PO94"/>
      <c r="PP94"/>
      <c r="PQ94"/>
      <c r="PR94"/>
      <c r="PS94"/>
      <c r="PT94"/>
      <c r="PU94"/>
    </row>
    <row r="95" spans="1:437" s="52" customFormat="1" outlineLevel="1" x14ac:dyDescent="0.25">
      <c r="A95" s="15"/>
      <c r="B95" s="15"/>
      <c r="C95" s="21"/>
      <c r="D95" s="60"/>
      <c r="E95" s="251" t="str">
        <f xml:space="preserve"> E$87</f>
        <v>End of operating period</v>
      </c>
      <c r="F95" s="251">
        <f xml:space="preserve"> F$87</f>
        <v>55243</v>
      </c>
      <c r="G95" s="251" t="str">
        <f xml:space="preserve"> G$87</f>
        <v>date</v>
      </c>
      <c r="H95" s="6"/>
      <c r="I95" s="104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  <c r="BH95" s="6"/>
      <c r="BI95" s="6"/>
      <c r="BJ95" s="6"/>
      <c r="BK95" s="6"/>
      <c r="BL95" s="6"/>
      <c r="BM95" s="6"/>
      <c r="BN95" s="6"/>
      <c r="BO95" s="6"/>
      <c r="BP95" s="6"/>
      <c r="BQ95" s="6"/>
      <c r="BR95" s="6"/>
      <c r="BS95" s="6"/>
      <c r="BT95" s="6"/>
      <c r="BU95" s="6"/>
      <c r="BV95" s="6"/>
      <c r="BW95" s="6"/>
      <c r="BX95" s="6"/>
      <c r="BY95" s="6"/>
      <c r="BZ95" s="6"/>
      <c r="CA95" s="6"/>
      <c r="CB95" s="6"/>
      <c r="CC95" s="6"/>
      <c r="CD95" s="6"/>
      <c r="CE95" s="6"/>
      <c r="CF95" s="6"/>
      <c r="CG95" s="6"/>
      <c r="CH95" s="6"/>
      <c r="CI95" s="6"/>
      <c r="CJ95" s="6"/>
      <c r="CK95" s="6"/>
      <c r="CL95" s="6"/>
      <c r="CM95" s="6"/>
      <c r="CN95" s="6"/>
      <c r="CO95" s="6"/>
      <c r="CP95" s="6"/>
      <c r="CQ95" s="6"/>
      <c r="CR95" s="6"/>
      <c r="CS95" s="6"/>
      <c r="CT95" s="6"/>
      <c r="CU95" s="6"/>
      <c r="CV95" s="6"/>
      <c r="CW95" s="6"/>
      <c r="CX95" s="6"/>
      <c r="CY95" s="6"/>
      <c r="CZ95" s="6"/>
      <c r="DA95" s="6"/>
      <c r="DB95" s="6"/>
      <c r="DC95" s="6"/>
      <c r="DD95" s="6"/>
      <c r="DE95" s="6"/>
      <c r="DF95" s="6"/>
      <c r="DG95" s="6"/>
      <c r="DH95" s="6"/>
      <c r="DI95" s="6"/>
      <c r="DJ95" s="6"/>
      <c r="DK95" s="6"/>
      <c r="DL95" s="6"/>
      <c r="DM95" s="6"/>
      <c r="DN95" s="6"/>
      <c r="DO95" s="6"/>
      <c r="DP95" s="6"/>
      <c r="DQ95" s="6"/>
      <c r="DR95" s="6"/>
      <c r="DS95" s="6"/>
      <c r="DT95" s="6"/>
      <c r="DU95" s="6"/>
      <c r="DV95" s="6"/>
      <c r="DW95" s="6"/>
      <c r="DX95" s="6"/>
      <c r="DY95" s="6"/>
      <c r="DZ95" s="6"/>
      <c r="EA95" s="6"/>
      <c r="EB95" s="6"/>
      <c r="EC95" s="6"/>
      <c r="ED95" s="6"/>
      <c r="EE95" s="6"/>
      <c r="EF95" s="6"/>
      <c r="EG95" s="6"/>
      <c r="EH95" s="6"/>
      <c r="EI95" s="6"/>
      <c r="EJ95" s="6"/>
      <c r="EK95" s="6"/>
      <c r="EL95" s="6"/>
      <c r="EM95" s="6"/>
      <c r="EN95" s="6"/>
      <c r="EO95" s="6"/>
      <c r="EP95" s="6"/>
      <c r="EQ95" s="6"/>
      <c r="ER95" s="6"/>
      <c r="ES95" s="6"/>
      <c r="ET95" s="6"/>
      <c r="EU95" s="6"/>
      <c r="EV95" s="6"/>
      <c r="EW95" s="6"/>
      <c r="EX95" s="6"/>
      <c r="EY95" s="6"/>
      <c r="EZ95" s="6"/>
      <c r="FA95" s="6"/>
      <c r="FB95" s="6"/>
      <c r="FC95" s="6"/>
      <c r="FD95" s="6"/>
      <c r="FE95" s="6"/>
      <c r="FF95" s="6"/>
      <c r="FG95" s="6"/>
      <c r="FH95" s="6"/>
      <c r="FI95" s="6"/>
      <c r="FJ95" s="6"/>
      <c r="FK95" s="6"/>
      <c r="FL95" s="6"/>
      <c r="FM95" s="6"/>
      <c r="FN95" s="6"/>
      <c r="FO95" s="6"/>
      <c r="FP95" s="6"/>
      <c r="FQ95" s="6"/>
      <c r="FR95" s="6"/>
      <c r="FS95" s="6"/>
      <c r="FT95" s="6"/>
      <c r="FU95" s="6"/>
      <c r="FV95" s="6"/>
      <c r="FW95" s="6"/>
      <c r="FX95" s="6"/>
      <c r="FY95" s="6"/>
      <c r="FZ95" s="6"/>
      <c r="GA95" s="6"/>
      <c r="GB95" s="6"/>
      <c r="GC95" s="6"/>
      <c r="GD95" s="6"/>
      <c r="GE95" s="6"/>
      <c r="GF95" s="6"/>
      <c r="GG95" s="6"/>
      <c r="GH95" s="6"/>
      <c r="GI95" s="6"/>
      <c r="GJ95" s="6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/>
      <c r="MZ95"/>
      <c r="NA95"/>
      <c r="NB95"/>
      <c r="NC95"/>
      <c r="ND95"/>
      <c r="NE95"/>
      <c r="NF95"/>
      <c r="NG95"/>
      <c r="NH95"/>
      <c r="NI95"/>
      <c r="NJ95"/>
      <c r="NK95"/>
      <c r="NL95"/>
      <c r="NM95"/>
      <c r="NN95"/>
      <c r="NO95"/>
      <c r="NP95"/>
      <c r="NQ95"/>
      <c r="NR95"/>
      <c r="NS95"/>
      <c r="NT95"/>
      <c r="NU95"/>
      <c r="NV95"/>
      <c r="NW95"/>
      <c r="NX95"/>
      <c r="NY95"/>
      <c r="NZ95"/>
      <c r="OA95"/>
      <c r="OB95"/>
      <c r="OC95"/>
      <c r="OD95"/>
      <c r="OE95"/>
      <c r="OF95"/>
      <c r="OG95"/>
      <c r="OH95"/>
      <c r="OI95"/>
      <c r="OJ95"/>
      <c r="OK95"/>
      <c r="OL95"/>
      <c r="OM95"/>
      <c r="ON95"/>
      <c r="OO95"/>
      <c r="OP95"/>
      <c r="OQ95"/>
      <c r="OR95"/>
      <c r="OS95"/>
      <c r="OT95"/>
      <c r="OU95"/>
      <c r="OV95"/>
      <c r="OW95"/>
      <c r="OX95"/>
      <c r="OY95"/>
      <c r="OZ95"/>
      <c r="PA95"/>
      <c r="PB95"/>
      <c r="PC95"/>
      <c r="PD95"/>
      <c r="PE95"/>
      <c r="PF95"/>
      <c r="PG95"/>
      <c r="PH95"/>
      <c r="PI95"/>
      <c r="PJ95"/>
      <c r="PK95"/>
      <c r="PL95"/>
      <c r="PM95"/>
      <c r="PN95"/>
      <c r="PO95"/>
      <c r="PP95"/>
      <c r="PQ95"/>
      <c r="PR95"/>
      <c r="PS95"/>
      <c r="PT95"/>
      <c r="PU95"/>
    </row>
    <row r="96" spans="1:437" s="58" customFormat="1" outlineLevel="1" x14ac:dyDescent="0.25">
      <c r="A96" s="75"/>
      <c r="B96" s="15"/>
      <c r="C96" s="76"/>
      <c r="D96" s="65"/>
      <c r="E96" s="11" t="str">
        <f t="shared" ref="E96:BP96" si="159" xml:space="preserve"> E$25</f>
        <v>Model period ending</v>
      </c>
      <c r="F96" s="11">
        <f t="shared" si="159"/>
        <v>0</v>
      </c>
      <c r="G96" s="11" t="str">
        <f t="shared" si="159"/>
        <v>date</v>
      </c>
      <c r="H96" s="11">
        <f t="shared" si="159"/>
        <v>0</v>
      </c>
      <c r="I96" s="183">
        <f t="shared" si="159"/>
        <v>0</v>
      </c>
      <c r="J96" s="11">
        <f t="shared" si="159"/>
        <v>44104</v>
      </c>
      <c r="K96" s="11">
        <f t="shared" si="159"/>
        <v>44196</v>
      </c>
      <c r="L96" s="11">
        <f t="shared" si="159"/>
        <v>44286</v>
      </c>
      <c r="M96" s="11">
        <f t="shared" si="159"/>
        <v>44377</v>
      </c>
      <c r="N96" s="11">
        <f t="shared" si="159"/>
        <v>44469</v>
      </c>
      <c r="O96" s="11">
        <f t="shared" si="159"/>
        <v>44561</v>
      </c>
      <c r="P96" s="11">
        <f t="shared" si="159"/>
        <v>44651</v>
      </c>
      <c r="Q96" s="11">
        <f t="shared" si="159"/>
        <v>44742</v>
      </c>
      <c r="R96" s="11">
        <f t="shared" si="159"/>
        <v>44834</v>
      </c>
      <c r="S96" s="11">
        <f t="shared" si="159"/>
        <v>44926</v>
      </c>
      <c r="T96" s="11">
        <f t="shared" si="159"/>
        <v>45016</v>
      </c>
      <c r="U96" s="11">
        <f t="shared" si="159"/>
        <v>45107</v>
      </c>
      <c r="V96" s="11">
        <f t="shared" si="159"/>
        <v>45199</v>
      </c>
      <c r="W96" s="11">
        <f t="shared" si="159"/>
        <v>45291</v>
      </c>
      <c r="X96" s="11">
        <f t="shared" si="159"/>
        <v>45382</v>
      </c>
      <c r="Y96" s="11">
        <f t="shared" si="159"/>
        <v>45473</v>
      </c>
      <c r="Z96" s="11">
        <f t="shared" si="159"/>
        <v>45565</v>
      </c>
      <c r="AA96" s="11">
        <f t="shared" si="159"/>
        <v>45657</v>
      </c>
      <c r="AB96" s="11">
        <f t="shared" si="159"/>
        <v>45747</v>
      </c>
      <c r="AC96" s="11">
        <f t="shared" si="159"/>
        <v>45838</v>
      </c>
      <c r="AD96" s="11">
        <f t="shared" si="159"/>
        <v>45930</v>
      </c>
      <c r="AE96" s="11">
        <f t="shared" si="159"/>
        <v>46022</v>
      </c>
      <c r="AF96" s="11">
        <f t="shared" si="159"/>
        <v>46112</v>
      </c>
      <c r="AG96" s="11">
        <f t="shared" si="159"/>
        <v>46203</v>
      </c>
      <c r="AH96" s="11">
        <f t="shared" si="159"/>
        <v>46295</v>
      </c>
      <c r="AI96" s="11">
        <f t="shared" si="159"/>
        <v>46387</v>
      </c>
      <c r="AJ96" s="11">
        <f t="shared" si="159"/>
        <v>46477</v>
      </c>
      <c r="AK96" s="11">
        <f t="shared" si="159"/>
        <v>46568</v>
      </c>
      <c r="AL96" s="11">
        <f t="shared" si="159"/>
        <v>46660</v>
      </c>
      <c r="AM96" s="11">
        <f t="shared" si="159"/>
        <v>46752</v>
      </c>
      <c r="AN96" s="11">
        <f t="shared" si="159"/>
        <v>46843</v>
      </c>
      <c r="AO96" s="11">
        <f t="shared" si="159"/>
        <v>46934</v>
      </c>
      <c r="AP96" s="11">
        <f t="shared" si="159"/>
        <v>47026</v>
      </c>
      <c r="AQ96" s="11">
        <f t="shared" si="159"/>
        <v>47118</v>
      </c>
      <c r="AR96" s="11">
        <f t="shared" si="159"/>
        <v>47208</v>
      </c>
      <c r="AS96" s="11">
        <f t="shared" si="159"/>
        <v>47299</v>
      </c>
      <c r="AT96" s="11">
        <f t="shared" si="159"/>
        <v>47391</v>
      </c>
      <c r="AU96" s="11">
        <f t="shared" si="159"/>
        <v>47483</v>
      </c>
      <c r="AV96" s="11">
        <f t="shared" si="159"/>
        <v>47573</v>
      </c>
      <c r="AW96" s="11">
        <f t="shared" si="159"/>
        <v>47664</v>
      </c>
      <c r="AX96" s="11">
        <f t="shared" si="159"/>
        <v>47756</v>
      </c>
      <c r="AY96" s="11">
        <f t="shared" si="159"/>
        <v>47848</v>
      </c>
      <c r="AZ96" s="11">
        <f t="shared" si="159"/>
        <v>47938</v>
      </c>
      <c r="BA96" s="11">
        <f t="shared" si="159"/>
        <v>48029</v>
      </c>
      <c r="BB96" s="11">
        <f t="shared" si="159"/>
        <v>48121</v>
      </c>
      <c r="BC96" s="11">
        <f t="shared" si="159"/>
        <v>48213</v>
      </c>
      <c r="BD96" s="11">
        <f t="shared" si="159"/>
        <v>48304</v>
      </c>
      <c r="BE96" s="11">
        <f t="shared" si="159"/>
        <v>48395</v>
      </c>
      <c r="BF96" s="11">
        <f t="shared" si="159"/>
        <v>48487</v>
      </c>
      <c r="BG96" s="11">
        <f t="shared" si="159"/>
        <v>48579</v>
      </c>
      <c r="BH96" s="11">
        <f t="shared" si="159"/>
        <v>48669</v>
      </c>
      <c r="BI96" s="11">
        <f t="shared" si="159"/>
        <v>48760</v>
      </c>
      <c r="BJ96" s="11">
        <f t="shared" si="159"/>
        <v>48852</v>
      </c>
      <c r="BK96" s="11">
        <f t="shared" si="159"/>
        <v>48944</v>
      </c>
      <c r="BL96" s="11">
        <f t="shared" si="159"/>
        <v>49034</v>
      </c>
      <c r="BM96" s="11">
        <f t="shared" si="159"/>
        <v>49125</v>
      </c>
      <c r="BN96" s="11">
        <f t="shared" si="159"/>
        <v>49217</v>
      </c>
      <c r="BO96" s="11">
        <f t="shared" si="159"/>
        <v>49309</v>
      </c>
      <c r="BP96" s="11">
        <f t="shared" si="159"/>
        <v>49399</v>
      </c>
      <c r="BQ96" s="11">
        <f t="shared" ref="BQ96:EB96" si="160" xml:space="preserve"> BQ$25</f>
        <v>49490</v>
      </c>
      <c r="BR96" s="11">
        <f t="shared" si="160"/>
        <v>49582</v>
      </c>
      <c r="BS96" s="11">
        <f t="shared" si="160"/>
        <v>49674</v>
      </c>
      <c r="BT96" s="11">
        <f t="shared" si="160"/>
        <v>49765</v>
      </c>
      <c r="BU96" s="11">
        <f t="shared" si="160"/>
        <v>49856</v>
      </c>
      <c r="BV96" s="11">
        <f t="shared" si="160"/>
        <v>49948</v>
      </c>
      <c r="BW96" s="11">
        <f t="shared" si="160"/>
        <v>50040</v>
      </c>
      <c r="BX96" s="11">
        <f t="shared" si="160"/>
        <v>50130</v>
      </c>
      <c r="BY96" s="11">
        <f t="shared" si="160"/>
        <v>50221</v>
      </c>
      <c r="BZ96" s="11">
        <f t="shared" si="160"/>
        <v>50313</v>
      </c>
      <c r="CA96" s="11">
        <f t="shared" si="160"/>
        <v>50405</v>
      </c>
      <c r="CB96" s="11">
        <f t="shared" si="160"/>
        <v>50495</v>
      </c>
      <c r="CC96" s="11">
        <f t="shared" si="160"/>
        <v>50586</v>
      </c>
      <c r="CD96" s="11">
        <f t="shared" si="160"/>
        <v>50678</v>
      </c>
      <c r="CE96" s="11">
        <f t="shared" si="160"/>
        <v>50770</v>
      </c>
      <c r="CF96" s="11">
        <f t="shared" si="160"/>
        <v>50860</v>
      </c>
      <c r="CG96" s="11">
        <f t="shared" si="160"/>
        <v>50951</v>
      </c>
      <c r="CH96" s="11">
        <f t="shared" si="160"/>
        <v>51043</v>
      </c>
      <c r="CI96" s="11">
        <f t="shared" si="160"/>
        <v>51135</v>
      </c>
      <c r="CJ96" s="11">
        <f t="shared" si="160"/>
        <v>51226</v>
      </c>
      <c r="CK96" s="11">
        <f t="shared" si="160"/>
        <v>51317</v>
      </c>
      <c r="CL96" s="11">
        <f t="shared" si="160"/>
        <v>51409</v>
      </c>
      <c r="CM96" s="11">
        <f t="shared" si="160"/>
        <v>51501</v>
      </c>
      <c r="CN96" s="11">
        <f t="shared" si="160"/>
        <v>51591</v>
      </c>
      <c r="CO96" s="11">
        <f t="shared" si="160"/>
        <v>51682</v>
      </c>
      <c r="CP96" s="11">
        <f t="shared" si="160"/>
        <v>51774</v>
      </c>
      <c r="CQ96" s="11">
        <f t="shared" si="160"/>
        <v>51866</v>
      </c>
      <c r="CR96" s="11">
        <f t="shared" si="160"/>
        <v>51956</v>
      </c>
      <c r="CS96" s="11">
        <f t="shared" si="160"/>
        <v>52047</v>
      </c>
      <c r="CT96" s="11">
        <f t="shared" si="160"/>
        <v>52139</v>
      </c>
      <c r="CU96" s="11">
        <f t="shared" si="160"/>
        <v>52231</v>
      </c>
      <c r="CV96" s="11">
        <f t="shared" si="160"/>
        <v>52321</v>
      </c>
      <c r="CW96" s="11">
        <f t="shared" si="160"/>
        <v>52412</v>
      </c>
      <c r="CX96" s="11">
        <f t="shared" si="160"/>
        <v>52504</v>
      </c>
      <c r="CY96" s="11">
        <f t="shared" si="160"/>
        <v>52596</v>
      </c>
      <c r="CZ96" s="11">
        <f t="shared" si="160"/>
        <v>52687</v>
      </c>
      <c r="DA96" s="11">
        <f t="shared" si="160"/>
        <v>52778</v>
      </c>
      <c r="DB96" s="11">
        <f t="shared" si="160"/>
        <v>52870</v>
      </c>
      <c r="DC96" s="11">
        <f t="shared" si="160"/>
        <v>52962</v>
      </c>
      <c r="DD96" s="11">
        <f t="shared" si="160"/>
        <v>53052</v>
      </c>
      <c r="DE96" s="11">
        <f t="shared" si="160"/>
        <v>53143</v>
      </c>
      <c r="DF96" s="11">
        <f t="shared" si="160"/>
        <v>53235</v>
      </c>
      <c r="DG96" s="11">
        <f t="shared" si="160"/>
        <v>53327</v>
      </c>
      <c r="DH96" s="11">
        <f t="shared" si="160"/>
        <v>53417</v>
      </c>
      <c r="DI96" s="11">
        <f t="shared" si="160"/>
        <v>53508</v>
      </c>
      <c r="DJ96" s="11">
        <f t="shared" si="160"/>
        <v>53600</v>
      </c>
      <c r="DK96" s="11">
        <f t="shared" si="160"/>
        <v>53692</v>
      </c>
      <c r="DL96" s="11">
        <f t="shared" si="160"/>
        <v>53782</v>
      </c>
      <c r="DM96" s="11">
        <f t="shared" si="160"/>
        <v>53873</v>
      </c>
      <c r="DN96" s="11">
        <f t="shared" si="160"/>
        <v>53965</v>
      </c>
      <c r="DO96" s="11">
        <f t="shared" si="160"/>
        <v>54057</v>
      </c>
      <c r="DP96" s="11">
        <f t="shared" si="160"/>
        <v>54148</v>
      </c>
      <c r="DQ96" s="11">
        <f t="shared" si="160"/>
        <v>54239</v>
      </c>
      <c r="DR96" s="11">
        <f t="shared" si="160"/>
        <v>54331</v>
      </c>
      <c r="DS96" s="11">
        <f t="shared" si="160"/>
        <v>54423</v>
      </c>
      <c r="DT96" s="11">
        <f t="shared" si="160"/>
        <v>54513</v>
      </c>
      <c r="DU96" s="11">
        <f t="shared" si="160"/>
        <v>54604</v>
      </c>
      <c r="DV96" s="11">
        <f t="shared" si="160"/>
        <v>54696</v>
      </c>
      <c r="DW96" s="11">
        <f t="shared" si="160"/>
        <v>54788</v>
      </c>
      <c r="DX96" s="11">
        <f t="shared" si="160"/>
        <v>54878</v>
      </c>
      <c r="DY96" s="11">
        <f t="shared" si="160"/>
        <v>54969</v>
      </c>
      <c r="DZ96" s="11">
        <f t="shared" si="160"/>
        <v>55061</v>
      </c>
      <c r="EA96" s="11">
        <f t="shared" si="160"/>
        <v>55153</v>
      </c>
      <c r="EB96" s="11">
        <f t="shared" si="160"/>
        <v>55243</v>
      </c>
      <c r="EC96" s="11">
        <f t="shared" ref="EC96:GJ96" si="161" xml:space="preserve"> EC$25</f>
        <v>55334</v>
      </c>
      <c r="ED96" s="11">
        <f t="shared" si="161"/>
        <v>55426</v>
      </c>
      <c r="EE96" s="11">
        <f t="shared" si="161"/>
        <v>55518</v>
      </c>
      <c r="EF96" s="11">
        <f t="shared" si="161"/>
        <v>55609</v>
      </c>
      <c r="EG96" s="11">
        <f t="shared" si="161"/>
        <v>55700</v>
      </c>
      <c r="EH96" s="11">
        <f t="shared" si="161"/>
        <v>55792</v>
      </c>
      <c r="EI96" s="11">
        <f t="shared" si="161"/>
        <v>55884</v>
      </c>
      <c r="EJ96" s="11">
        <f t="shared" si="161"/>
        <v>55974</v>
      </c>
      <c r="EK96" s="11">
        <f t="shared" si="161"/>
        <v>56065</v>
      </c>
      <c r="EL96" s="11">
        <f t="shared" si="161"/>
        <v>56157</v>
      </c>
      <c r="EM96" s="11">
        <f t="shared" si="161"/>
        <v>56249</v>
      </c>
      <c r="EN96" s="11">
        <f t="shared" si="161"/>
        <v>56339</v>
      </c>
      <c r="EO96" s="11">
        <f t="shared" si="161"/>
        <v>56430</v>
      </c>
      <c r="EP96" s="11">
        <f t="shared" si="161"/>
        <v>56522</v>
      </c>
      <c r="EQ96" s="11">
        <f t="shared" si="161"/>
        <v>56614</v>
      </c>
      <c r="ER96" s="11">
        <f t="shared" si="161"/>
        <v>56704</v>
      </c>
      <c r="ES96" s="11">
        <f t="shared" si="161"/>
        <v>56795</v>
      </c>
      <c r="ET96" s="11">
        <f t="shared" si="161"/>
        <v>56887</v>
      </c>
      <c r="EU96" s="11">
        <f t="shared" si="161"/>
        <v>56979</v>
      </c>
      <c r="EV96" s="11">
        <f t="shared" si="161"/>
        <v>57070</v>
      </c>
      <c r="EW96" s="11">
        <f t="shared" si="161"/>
        <v>57161</v>
      </c>
      <c r="EX96" s="11">
        <f t="shared" si="161"/>
        <v>57253</v>
      </c>
      <c r="EY96" s="11">
        <f t="shared" si="161"/>
        <v>57345</v>
      </c>
      <c r="EZ96" s="11">
        <f t="shared" si="161"/>
        <v>57435</v>
      </c>
      <c r="FA96" s="11">
        <f t="shared" si="161"/>
        <v>57526</v>
      </c>
      <c r="FB96" s="11">
        <f t="shared" si="161"/>
        <v>57618</v>
      </c>
      <c r="FC96" s="11">
        <f t="shared" si="161"/>
        <v>57710</v>
      </c>
      <c r="FD96" s="11">
        <f t="shared" si="161"/>
        <v>57800</v>
      </c>
      <c r="FE96" s="11">
        <f t="shared" si="161"/>
        <v>57891</v>
      </c>
      <c r="FF96" s="11">
        <f t="shared" si="161"/>
        <v>57983</v>
      </c>
      <c r="FG96" s="11">
        <f t="shared" si="161"/>
        <v>58075</v>
      </c>
      <c r="FH96" s="11">
        <f t="shared" si="161"/>
        <v>58165</v>
      </c>
      <c r="FI96" s="11">
        <f t="shared" si="161"/>
        <v>58256</v>
      </c>
      <c r="FJ96" s="11">
        <f t="shared" si="161"/>
        <v>58348</v>
      </c>
      <c r="FK96" s="11">
        <f t="shared" si="161"/>
        <v>58440</v>
      </c>
      <c r="FL96" s="11">
        <f t="shared" si="161"/>
        <v>58531</v>
      </c>
      <c r="FM96" s="11">
        <f t="shared" si="161"/>
        <v>58622</v>
      </c>
      <c r="FN96" s="11">
        <f t="shared" si="161"/>
        <v>58714</v>
      </c>
      <c r="FO96" s="11">
        <f t="shared" si="161"/>
        <v>58806</v>
      </c>
      <c r="FP96" s="11">
        <f t="shared" si="161"/>
        <v>58896</v>
      </c>
      <c r="FQ96" s="11">
        <f t="shared" si="161"/>
        <v>58987</v>
      </c>
      <c r="FR96" s="11">
        <f t="shared" si="161"/>
        <v>59079</v>
      </c>
      <c r="FS96" s="11">
        <f t="shared" si="161"/>
        <v>59171</v>
      </c>
      <c r="FT96" s="11">
        <f t="shared" si="161"/>
        <v>59261</v>
      </c>
      <c r="FU96" s="11">
        <f t="shared" si="161"/>
        <v>59352</v>
      </c>
      <c r="FV96" s="11">
        <f t="shared" si="161"/>
        <v>59444</v>
      </c>
      <c r="FW96" s="11">
        <f t="shared" si="161"/>
        <v>59536</v>
      </c>
      <c r="FX96" s="11">
        <f t="shared" si="161"/>
        <v>59626</v>
      </c>
      <c r="FY96" s="11">
        <f t="shared" si="161"/>
        <v>59717</v>
      </c>
      <c r="FZ96" s="11">
        <f t="shared" si="161"/>
        <v>59809</v>
      </c>
      <c r="GA96" s="11">
        <f t="shared" si="161"/>
        <v>59901</v>
      </c>
      <c r="GB96" s="11">
        <f t="shared" si="161"/>
        <v>59992</v>
      </c>
      <c r="GC96" s="11">
        <f t="shared" si="161"/>
        <v>60083</v>
      </c>
      <c r="GD96" s="11">
        <f t="shared" si="161"/>
        <v>60175</v>
      </c>
      <c r="GE96" s="11">
        <f t="shared" si="161"/>
        <v>60267</v>
      </c>
      <c r="GF96" s="11">
        <f t="shared" si="161"/>
        <v>60357</v>
      </c>
      <c r="GG96" s="11">
        <f t="shared" si="161"/>
        <v>60448</v>
      </c>
      <c r="GH96" s="11">
        <f t="shared" si="161"/>
        <v>60540</v>
      </c>
      <c r="GI96" s="11">
        <f t="shared" si="161"/>
        <v>60632</v>
      </c>
      <c r="GJ96" s="11">
        <f t="shared" si="161"/>
        <v>60722</v>
      </c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MQ96"/>
      <c r="MR96"/>
      <c r="MS96"/>
      <c r="MT96"/>
      <c r="MU96"/>
      <c r="MV96"/>
      <c r="MW96"/>
      <c r="MX96"/>
      <c r="MY96"/>
      <c r="MZ96"/>
      <c r="NA96"/>
      <c r="NB96"/>
      <c r="NC96"/>
      <c r="ND96"/>
      <c r="NE96"/>
      <c r="NF96"/>
      <c r="NG96"/>
      <c r="NH96"/>
      <c r="NI96"/>
      <c r="NJ96"/>
      <c r="NK96"/>
      <c r="NL96"/>
      <c r="NM96"/>
      <c r="NN96"/>
      <c r="NO96"/>
      <c r="NP96"/>
      <c r="NQ96"/>
      <c r="NR96"/>
      <c r="NS96"/>
      <c r="NT96"/>
      <c r="NU96"/>
      <c r="NV96"/>
      <c r="NW96"/>
      <c r="NX96"/>
      <c r="NY96"/>
      <c r="NZ96"/>
      <c r="OA96"/>
      <c r="OB96"/>
      <c r="OC96"/>
      <c r="OD96"/>
      <c r="OE96"/>
      <c r="OF96"/>
      <c r="OG96"/>
      <c r="OH96"/>
      <c r="OI96"/>
      <c r="OJ96"/>
      <c r="OK96"/>
      <c r="OL96"/>
      <c r="OM96"/>
      <c r="ON96"/>
      <c r="OO96"/>
      <c r="OP96"/>
      <c r="OQ96"/>
      <c r="OR96"/>
      <c r="OS96"/>
      <c r="OT96"/>
      <c r="OU96"/>
      <c r="OV96"/>
      <c r="OW96"/>
      <c r="OX96"/>
      <c r="OY96"/>
      <c r="OZ96"/>
      <c r="PA96"/>
      <c r="PB96"/>
      <c r="PC96"/>
      <c r="PD96"/>
      <c r="PE96"/>
      <c r="PF96"/>
      <c r="PG96"/>
      <c r="PH96"/>
      <c r="PI96"/>
      <c r="PJ96"/>
      <c r="PK96"/>
      <c r="PL96"/>
      <c r="PM96"/>
      <c r="PN96"/>
      <c r="PO96"/>
      <c r="PP96"/>
      <c r="PQ96"/>
      <c r="PR96"/>
      <c r="PS96"/>
      <c r="PT96"/>
      <c r="PU96"/>
    </row>
    <row r="97" spans="1:437" s="304" customFormat="1" outlineLevel="1" x14ac:dyDescent="0.25">
      <c r="A97" s="302"/>
      <c r="B97" s="302"/>
      <c r="C97" s="303"/>
      <c r="E97" s="305" t="s">
        <v>123</v>
      </c>
      <c r="F97" s="535"/>
      <c r="G97" s="300" t="s">
        <v>5</v>
      </c>
      <c r="H97" s="300">
        <f xml:space="preserve"> SUM(J97:GJ97)</f>
        <v>120</v>
      </c>
      <c r="I97" s="305"/>
      <c r="J97" s="305">
        <f t="shared" ref="J97:AO97" si="162" xml:space="preserve"> IF( AND(J96 &gt; $F94, J96 &lt;= $F95), 1, 0)</f>
        <v>0</v>
      </c>
      <c r="K97" s="305">
        <f t="shared" si="162"/>
        <v>0</v>
      </c>
      <c r="L97" s="305">
        <f t="shared" si="162"/>
        <v>0</v>
      </c>
      <c r="M97" s="305">
        <f t="shared" si="162"/>
        <v>1</v>
      </c>
      <c r="N97" s="305">
        <f t="shared" si="162"/>
        <v>1</v>
      </c>
      <c r="O97" s="305">
        <f t="shared" si="162"/>
        <v>1</v>
      </c>
      <c r="P97" s="305">
        <f t="shared" si="162"/>
        <v>1</v>
      </c>
      <c r="Q97" s="305">
        <f t="shared" si="162"/>
        <v>1</v>
      </c>
      <c r="R97" s="305">
        <f t="shared" si="162"/>
        <v>1</v>
      </c>
      <c r="S97" s="305">
        <f t="shared" si="162"/>
        <v>1</v>
      </c>
      <c r="T97" s="305">
        <f t="shared" si="162"/>
        <v>1</v>
      </c>
      <c r="U97" s="305">
        <f t="shared" si="162"/>
        <v>1</v>
      </c>
      <c r="V97" s="305">
        <f t="shared" si="162"/>
        <v>1</v>
      </c>
      <c r="W97" s="305">
        <f t="shared" si="162"/>
        <v>1</v>
      </c>
      <c r="X97" s="305">
        <f t="shared" si="162"/>
        <v>1</v>
      </c>
      <c r="Y97" s="305">
        <f t="shared" si="162"/>
        <v>1</v>
      </c>
      <c r="Z97" s="305">
        <f t="shared" si="162"/>
        <v>1</v>
      </c>
      <c r="AA97" s="305">
        <f t="shared" si="162"/>
        <v>1</v>
      </c>
      <c r="AB97" s="305">
        <f t="shared" si="162"/>
        <v>1</v>
      </c>
      <c r="AC97" s="305">
        <f t="shared" si="162"/>
        <v>1</v>
      </c>
      <c r="AD97" s="305">
        <f t="shared" si="162"/>
        <v>1</v>
      </c>
      <c r="AE97" s="305">
        <f t="shared" si="162"/>
        <v>1</v>
      </c>
      <c r="AF97" s="305">
        <f t="shared" si="162"/>
        <v>1</v>
      </c>
      <c r="AG97" s="305">
        <f t="shared" si="162"/>
        <v>1</v>
      </c>
      <c r="AH97" s="305">
        <f t="shared" si="162"/>
        <v>1</v>
      </c>
      <c r="AI97" s="305">
        <f t="shared" si="162"/>
        <v>1</v>
      </c>
      <c r="AJ97" s="305">
        <f t="shared" si="162"/>
        <v>1</v>
      </c>
      <c r="AK97" s="305">
        <f t="shared" si="162"/>
        <v>1</v>
      </c>
      <c r="AL97" s="305">
        <f t="shared" si="162"/>
        <v>1</v>
      </c>
      <c r="AM97" s="305">
        <f t="shared" si="162"/>
        <v>1</v>
      </c>
      <c r="AN97" s="305">
        <f t="shared" si="162"/>
        <v>1</v>
      </c>
      <c r="AO97" s="305">
        <f t="shared" si="162"/>
        <v>1</v>
      </c>
      <c r="AP97" s="305">
        <f t="shared" ref="AP97:BU97" si="163" xml:space="preserve"> IF( AND(AP96 &gt; $F94, AP96 &lt;= $F95), 1, 0)</f>
        <v>1</v>
      </c>
      <c r="AQ97" s="305">
        <f t="shared" si="163"/>
        <v>1</v>
      </c>
      <c r="AR97" s="305">
        <f t="shared" si="163"/>
        <v>1</v>
      </c>
      <c r="AS97" s="305">
        <f t="shared" si="163"/>
        <v>1</v>
      </c>
      <c r="AT97" s="305">
        <f t="shared" si="163"/>
        <v>1</v>
      </c>
      <c r="AU97" s="305">
        <f t="shared" si="163"/>
        <v>1</v>
      </c>
      <c r="AV97" s="305">
        <f t="shared" si="163"/>
        <v>1</v>
      </c>
      <c r="AW97" s="305">
        <f t="shared" si="163"/>
        <v>1</v>
      </c>
      <c r="AX97" s="305">
        <f t="shared" si="163"/>
        <v>1</v>
      </c>
      <c r="AY97" s="305">
        <f t="shared" si="163"/>
        <v>1</v>
      </c>
      <c r="AZ97" s="305">
        <f t="shared" si="163"/>
        <v>1</v>
      </c>
      <c r="BA97" s="305">
        <f t="shared" si="163"/>
        <v>1</v>
      </c>
      <c r="BB97" s="305">
        <f t="shared" si="163"/>
        <v>1</v>
      </c>
      <c r="BC97" s="305">
        <f t="shared" si="163"/>
        <v>1</v>
      </c>
      <c r="BD97" s="305">
        <f t="shared" si="163"/>
        <v>1</v>
      </c>
      <c r="BE97" s="305">
        <f t="shared" si="163"/>
        <v>1</v>
      </c>
      <c r="BF97" s="305">
        <f t="shared" si="163"/>
        <v>1</v>
      </c>
      <c r="BG97" s="305">
        <f t="shared" si="163"/>
        <v>1</v>
      </c>
      <c r="BH97" s="305">
        <f t="shared" si="163"/>
        <v>1</v>
      </c>
      <c r="BI97" s="305">
        <f t="shared" si="163"/>
        <v>1</v>
      </c>
      <c r="BJ97" s="305">
        <f t="shared" si="163"/>
        <v>1</v>
      </c>
      <c r="BK97" s="305">
        <f t="shared" si="163"/>
        <v>1</v>
      </c>
      <c r="BL97" s="305">
        <f t="shared" si="163"/>
        <v>1</v>
      </c>
      <c r="BM97" s="305">
        <f t="shared" si="163"/>
        <v>1</v>
      </c>
      <c r="BN97" s="305">
        <f t="shared" si="163"/>
        <v>1</v>
      </c>
      <c r="BO97" s="305">
        <f t="shared" si="163"/>
        <v>1</v>
      </c>
      <c r="BP97" s="305">
        <f t="shared" si="163"/>
        <v>1</v>
      </c>
      <c r="BQ97" s="305">
        <f t="shared" si="163"/>
        <v>1</v>
      </c>
      <c r="BR97" s="305">
        <f t="shared" si="163"/>
        <v>1</v>
      </c>
      <c r="BS97" s="305">
        <f t="shared" si="163"/>
        <v>1</v>
      </c>
      <c r="BT97" s="305">
        <f t="shared" si="163"/>
        <v>1</v>
      </c>
      <c r="BU97" s="305">
        <f t="shared" si="163"/>
        <v>1</v>
      </c>
      <c r="BV97" s="305">
        <f t="shared" ref="BV97:DA97" si="164" xml:space="preserve"> IF( AND(BV96 &gt; $F94, BV96 &lt;= $F95), 1, 0)</f>
        <v>1</v>
      </c>
      <c r="BW97" s="305">
        <f t="shared" si="164"/>
        <v>1</v>
      </c>
      <c r="BX97" s="305">
        <f t="shared" si="164"/>
        <v>1</v>
      </c>
      <c r="BY97" s="305">
        <f t="shared" si="164"/>
        <v>1</v>
      </c>
      <c r="BZ97" s="305">
        <f t="shared" si="164"/>
        <v>1</v>
      </c>
      <c r="CA97" s="305">
        <f t="shared" si="164"/>
        <v>1</v>
      </c>
      <c r="CB97" s="305">
        <f t="shared" si="164"/>
        <v>1</v>
      </c>
      <c r="CC97" s="305">
        <f t="shared" si="164"/>
        <v>1</v>
      </c>
      <c r="CD97" s="305">
        <f t="shared" si="164"/>
        <v>1</v>
      </c>
      <c r="CE97" s="305">
        <f t="shared" si="164"/>
        <v>1</v>
      </c>
      <c r="CF97" s="305">
        <f t="shared" si="164"/>
        <v>1</v>
      </c>
      <c r="CG97" s="305">
        <f t="shared" si="164"/>
        <v>1</v>
      </c>
      <c r="CH97" s="305">
        <f t="shared" si="164"/>
        <v>1</v>
      </c>
      <c r="CI97" s="305">
        <f t="shared" si="164"/>
        <v>1</v>
      </c>
      <c r="CJ97" s="305">
        <f t="shared" si="164"/>
        <v>1</v>
      </c>
      <c r="CK97" s="305">
        <f t="shared" si="164"/>
        <v>1</v>
      </c>
      <c r="CL97" s="305">
        <f t="shared" si="164"/>
        <v>1</v>
      </c>
      <c r="CM97" s="305">
        <f t="shared" si="164"/>
        <v>1</v>
      </c>
      <c r="CN97" s="305">
        <f t="shared" si="164"/>
        <v>1</v>
      </c>
      <c r="CO97" s="305">
        <f t="shared" si="164"/>
        <v>1</v>
      </c>
      <c r="CP97" s="305">
        <f t="shared" si="164"/>
        <v>1</v>
      </c>
      <c r="CQ97" s="305">
        <f t="shared" si="164"/>
        <v>1</v>
      </c>
      <c r="CR97" s="305">
        <f t="shared" si="164"/>
        <v>1</v>
      </c>
      <c r="CS97" s="305">
        <f t="shared" si="164"/>
        <v>1</v>
      </c>
      <c r="CT97" s="305">
        <f t="shared" si="164"/>
        <v>1</v>
      </c>
      <c r="CU97" s="305">
        <f t="shared" si="164"/>
        <v>1</v>
      </c>
      <c r="CV97" s="305">
        <f t="shared" si="164"/>
        <v>1</v>
      </c>
      <c r="CW97" s="305">
        <f t="shared" si="164"/>
        <v>1</v>
      </c>
      <c r="CX97" s="305">
        <f t="shared" si="164"/>
        <v>1</v>
      </c>
      <c r="CY97" s="305">
        <f t="shared" si="164"/>
        <v>1</v>
      </c>
      <c r="CZ97" s="305">
        <f t="shared" si="164"/>
        <v>1</v>
      </c>
      <c r="DA97" s="305">
        <f t="shared" si="164"/>
        <v>1</v>
      </c>
      <c r="DB97" s="305">
        <f t="shared" ref="DB97:EG97" si="165" xml:space="preserve"> IF( AND(DB96 &gt; $F94, DB96 &lt;= $F95), 1, 0)</f>
        <v>1</v>
      </c>
      <c r="DC97" s="305">
        <f t="shared" si="165"/>
        <v>1</v>
      </c>
      <c r="DD97" s="305">
        <f t="shared" si="165"/>
        <v>1</v>
      </c>
      <c r="DE97" s="305">
        <f t="shared" si="165"/>
        <v>1</v>
      </c>
      <c r="DF97" s="305">
        <f t="shared" si="165"/>
        <v>1</v>
      </c>
      <c r="DG97" s="305">
        <f t="shared" si="165"/>
        <v>1</v>
      </c>
      <c r="DH97" s="305">
        <f t="shared" si="165"/>
        <v>1</v>
      </c>
      <c r="DI97" s="305">
        <f t="shared" si="165"/>
        <v>1</v>
      </c>
      <c r="DJ97" s="305">
        <f t="shared" si="165"/>
        <v>1</v>
      </c>
      <c r="DK97" s="305">
        <f t="shared" si="165"/>
        <v>1</v>
      </c>
      <c r="DL97" s="305">
        <f t="shared" si="165"/>
        <v>1</v>
      </c>
      <c r="DM97" s="305">
        <f t="shared" si="165"/>
        <v>1</v>
      </c>
      <c r="DN97" s="305">
        <f t="shared" si="165"/>
        <v>1</v>
      </c>
      <c r="DO97" s="305">
        <f t="shared" si="165"/>
        <v>1</v>
      </c>
      <c r="DP97" s="305">
        <f t="shared" si="165"/>
        <v>1</v>
      </c>
      <c r="DQ97" s="305">
        <f t="shared" si="165"/>
        <v>1</v>
      </c>
      <c r="DR97" s="305">
        <f t="shared" si="165"/>
        <v>1</v>
      </c>
      <c r="DS97" s="305">
        <f t="shared" si="165"/>
        <v>1</v>
      </c>
      <c r="DT97" s="305">
        <f t="shared" si="165"/>
        <v>1</v>
      </c>
      <c r="DU97" s="305">
        <f t="shared" si="165"/>
        <v>1</v>
      </c>
      <c r="DV97" s="305">
        <f t="shared" si="165"/>
        <v>1</v>
      </c>
      <c r="DW97" s="305">
        <f t="shared" si="165"/>
        <v>1</v>
      </c>
      <c r="DX97" s="305">
        <f t="shared" si="165"/>
        <v>1</v>
      </c>
      <c r="DY97" s="305">
        <f t="shared" si="165"/>
        <v>1</v>
      </c>
      <c r="DZ97" s="305">
        <f t="shared" si="165"/>
        <v>1</v>
      </c>
      <c r="EA97" s="305">
        <f t="shared" si="165"/>
        <v>1</v>
      </c>
      <c r="EB97" s="305">
        <f t="shared" si="165"/>
        <v>1</v>
      </c>
      <c r="EC97" s="305">
        <f t="shared" si="165"/>
        <v>0</v>
      </c>
      <c r="ED97" s="305">
        <f t="shared" si="165"/>
        <v>0</v>
      </c>
      <c r="EE97" s="305">
        <f t="shared" si="165"/>
        <v>0</v>
      </c>
      <c r="EF97" s="305">
        <f t="shared" si="165"/>
        <v>0</v>
      </c>
      <c r="EG97" s="305">
        <f t="shared" si="165"/>
        <v>0</v>
      </c>
      <c r="EH97" s="305">
        <f t="shared" ref="EH97:FM97" si="166" xml:space="preserve"> IF( AND(EH96 &gt; $F94, EH96 &lt;= $F95), 1, 0)</f>
        <v>0</v>
      </c>
      <c r="EI97" s="305">
        <f t="shared" si="166"/>
        <v>0</v>
      </c>
      <c r="EJ97" s="305">
        <f t="shared" si="166"/>
        <v>0</v>
      </c>
      <c r="EK97" s="305">
        <f t="shared" si="166"/>
        <v>0</v>
      </c>
      <c r="EL97" s="305">
        <f t="shared" si="166"/>
        <v>0</v>
      </c>
      <c r="EM97" s="305">
        <f t="shared" si="166"/>
        <v>0</v>
      </c>
      <c r="EN97" s="305">
        <f t="shared" si="166"/>
        <v>0</v>
      </c>
      <c r="EO97" s="305">
        <f t="shared" si="166"/>
        <v>0</v>
      </c>
      <c r="EP97" s="305">
        <f t="shared" si="166"/>
        <v>0</v>
      </c>
      <c r="EQ97" s="305">
        <f t="shared" si="166"/>
        <v>0</v>
      </c>
      <c r="ER97" s="305">
        <f t="shared" si="166"/>
        <v>0</v>
      </c>
      <c r="ES97" s="305">
        <f t="shared" si="166"/>
        <v>0</v>
      </c>
      <c r="ET97" s="305">
        <f t="shared" si="166"/>
        <v>0</v>
      </c>
      <c r="EU97" s="305">
        <f t="shared" si="166"/>
        <v>0</v>
      </c>
      <c r="EV97" s="305">
        <f t="shared" si="166"/>
        <v>0</v>
      </c>
      <c r="EW97" s="305">
        <f t="shared" si="166"/>
        <v>0</v>
      </c>
      <c r="EX97" s="305">
        <f t="shared" si="166"/>
        <v>0</v>
      </c>
      <c r="EY97" s="305">
        <f t="shared" si="166"/>
        <v>0</v>
      </c>
      <c r="EZ97" s="305">
        <f t="shared" si="166"/>
        <v>0</v>
      </c>
      <c r="FA97" s="305">
        <f t="shared" si="166"/>
        <v>0</v>
      </c>
      <c r="FB97" s="305">
        <f t="shared" si="166"/>
        <v>0</v>
      </c>
      <c r="FC97" s="305">
        <f t="shared" si="166"/>
        <v>0</v>
      </c>
      <c r="FD97" s="305">
        <f t="shared" si="166"/>
        <v>0</v>
      </c>
      <c r="FE97" s="305">
        <f t="shared" si="166"/>
        <v>0</v>
      </c>
      <c r="FF97" s="305">
        <f t="shared" si="166"/>
        <v>0</v>
      </c>
      <c r="FG97" s="305">
        <f t="shared" si="166"/>
        <v>0</v>
      </c>
      <c r="FH97" s="305">
        <f t="shared" si="166"/>
        <v>0</v>
      </c>
      <c r="FI97" s="305">
        <f t="shared" si="166"/>
        <v>0</v>
      </c>
      <c r="FJ97" s="305">
        <f t="shared" si="166"/>
        <v>0</v>
      </c>
      <c r="FK97" s="305">
        <f t="shared" si="166"/>
        <v>0</v>
      </c>
      <c r="FL97" s="305">
        <f t="shared" si="166"/>
        <v>0</v>
      </c>
      <c r="FM97" s="305">
        <f t="shared" si="166"/>
        <v>0</v>
      </c>
      <c r="FN97" s="305">
        <f t="shared" ref="FN97:GJ97" si="167" xml:space="preserve"> IF( AND(FN96 &gt; $F94, FN96 &lt;= $F95), 1, 0)</f>
        <v>0</v>
      </c>
      <c r="FO97" s="305">
        <f t="shared" si="167"/>
        <v>0</v>
      </c>
      <c r="FP97" s="305">
        <f t="shared" si="167"/>
        <v>0</v>
      </c>
      <c r="FQ97" s="305">
        <f t="shared" si="167"/>
        <v>0</v>
      </c>
      <c r="FR97" s="305">
        <f t="shared" si="167"/>
        <v>0</v>
      </c>
      <c r="FS97" s="305">
        <f t="shared" si="167"/>
        <v>0</v>
      </c>
      <c r="FT97" s="305">
        <f t="shared" si="167"/>
        <v>0</v>
      </c>
      <c r="FU97" s="305">
        <f t="shared" si="167"/>
        <v>0</v>
      </c>
      <c r="FV97" s="305">
        <f t="shared" si="167"/>
        <v>0</v>
      </c>
      <c r="FW97" s="305">
        <f t="shared" si="167"/>
        <v>0</v>
      </c>
      <c r="FX97" s="305">
        <f t="shared" si="167"/>
        <v>0</v>
      </c>
      <c r="FY97" s="305">
        <f t="shared" si="167"/>
        <v>0</v>
      </c>
      <c r="FZ97" s="305">
        <f t="shared" si="167"/>
        <v>0</v>
      </c>
      <c r="GA97" s="305">
        <f t="shared" si="167"/>
        <v>0</v>
      </c>
      <c r="GB97" s="305">
        <f t="shared" si="167"/>
        <v>0</v>
      </c>
      <c r="GC97" s="305">
        <f t="shared" si="167"/>
        <v>0</v>
      </c>
      <c r="GD97" s="305">
        <f t="shared" si="167"/>
        <v>0</v>
      </c>
      <c r="GE97" s="305">
        <f t="shared" si="167"/>
        <v>0</v>
      </c>
      <c r="GF97" s="305">
        <f t="shared" si="167"/>
        <v>0</v>
      </c>
      <c r="GG97" s="305">
        <f t="shared" si="167"/>
        <v>0</v>
      </c>
      <c r="GH97" s="305">
        <f t="shared" si="167"/>
        <v>0</v>
      </c>
      <c r="GI97" s="305">
        <f t="shared" si="167"/>
        <v>0</v>
      </c>
      <c r="GJ97" s="305">
        <f t="shared" si="167"/>
        <v>0</v>
      </c>
      <c r="GK97" s="250"/>
      <c r="GL97" s="250"/>
      <c r="GM97" s="250"/>
      <c r="GN97" s="250"/>
      <c r="GO97" s="250"/>
      <c r="GP97" s="250"/>
      <c r="GQ97" s="250"/>
      <c r="GR97" s="250"/>
      <c r="GS97" s="250"/>
      <c r="GT97" s="250"/>
      <c r="GU97" s="250"/>
      <c r="GV97" s="250"/>
      <c r="GW97" s="250"/>
      <c r="GX97" s="250"/>
      <c r="GY97" s="250"/>
      <c r="GZ97" s="250"/>
      <c r="HA97" s="250"/>
      <c r="HB97" s="250"/>
      <c r="HC97" s="250"/>
      <c r="HD97" s="250"/>
      <c r="HE97" s="250"/>
      <c r="HF97" s="250"/>
      <c r="HG97" s="250"/>
      <c r="HH97" s="250"/>
      <c r="HI97" s="250"/>
      <c r="HJ97" s="250"/>
      <c r="HK97" s="250"/>
      <c r="HL97" s="250"/>
      <c r="HM97" s="250"/>
      <c r="HN97" s="250"/>
      <c r="HO97" s="250"/>
      <c r="HP97" s="250"/>
      <c r="HQ97" s="250"/>
      <c r="HR97" s="250"/>
      <c r="HS97" s="250"/>
      <c r="HT97" s="250"/>
      <c r="HU97" s="250"/>
      <c r="HV97" s="250"/>
      <c r="HW97" s="250"/>
      <c r="HX97" s="250"/>
      <c r="HY97" s="250"/>
      <c r="HZ97" s="250"/>
      <c r="IA97" s="250"/>
      <c r="IB97" s="250"/>
      <c r="IC97" s="250"/>
      <c r="ID97" s="250"/>
      <c r="IE97" s="250"/>
      <c r="IF97" s="250"/>
      <c r="IG97" s="250"/>
      <c r="IH97" s="250"/>
      <c r="II97" s="250"/>
      <c r="IJ97" s="250"/>
      <c r="IK97" s="250"/>
      <c r="IL97" s="250"/>
      <c r="IM97" s="250"/>
      <c r="IN97" s="250"/>
      <c r="IO97" s="250"/>
      <c r="IP97" s="250"/>
      <c r="IQ97" s="250"/>
      <c r="IR97" s="250"/>
      <c r="IS97" s="250"/>
      <c r="IT97" s="250"/>
      <c r="IU97" s="250"/>
      <c r="IV97" s="250"/>
      <c r="IW97" s="250"/>
      <c r="IX97" s="250"/>
      <c r="IY97" s="250"/>
      <c r="IZ97" s="250"/>
      <c r="JA97" s="250"/>
      <c r="JB97" s="250"/>
      <c r="JC97" s="250"/>
      <c r="JD97" s="250"/>
      <c r="JE97" s="250"/>
      <c r="JF97" s="250"/>
      <c r="JG97" s="250"/>
      <c r="JH97" s="250"/>
      <c r="JI97" s="250"/>
      <c r="JJ97" s="250"/>
      <c r="JK97" s="250"/>
      <c r="JL97" s="250"/>
      <c r="JM97" s="250"/>
      <c r="JN97" s="250"/>
      <c r="JO97" s="250"/>
      <c r="JP97" s="250"/>
      <c r="JQ97" s="250"/>
      <c r="JR97" s="250"/>
      <c r="JS97" s="250"/>
      <c r="JT97" s="250"/>
      <c r="JU97" s="250"/>
      <c r="JV97" s="250"/>
      <c r="JW97" s="250"/>
      <c r="JX97" s="250"/>
      <c r="JY97" s="250"/>
      <c r="JZ97" s="250"/>
      <c r="KA97" s="250"/>
      <c r="KB97" s="250"/>
      <c r="KC97" s="250"/>
      <c r="KD97" s="250"/>
      <c r="KE97" s="250"/>
      <c r="KF97" s="250"/>
      <c r="KG97" s="250"/>
      <c r="KH97" s="250"/>
      <c r="KI97" s="250"/>
      <c r="KJ97" s="250"/>
      <c r="KK97" s="250"/>
      <c r="KL97" s="250"/>
      <c r="KM97" s="250"/>
      <c r="KN97" s="250"/>
      <c r="KO97" s="250"/>
      <c r="KP97" s="250"/>
      <c r="KQ97" s="250"/>
      <c r="KR97" s="250"/>
      <c r="KS97" s="250"/>
      <c r="KT97" s="250"/>
      <c r="KU97" s="250"/>
      <c r="KV97" s="250"/>
      <c r="KW97" s="250"/>
      <c r="KX97" s="250"/>
      <c r="KY97" s="250"/>
      <c r="KZ97" s="250"/>
      <c r="LA97" s="250"/>
      <c r="LB97" s="250"/>
      <c r="LC97" s="250"/>
      <c r="LD97" s="250"/>
      <c r="LE97" s="250"/>
      <c r="LF97" s="250"/>
      <c r="LG97" s="250"/>
      <c r="LH97" s="250"/>
      <c r="LI97" s="250"/>
      <c r="LJ97" s="250"/>
      <c r="LK97" s="250"/>
      <c r="LL97" s="250"/>
      <c r="LM97" s="250"/>
      <c r="LN97" s="250"/>
      <c r="LO97" s="250"/>
      <c r="LP97" s="250"/>
      <c r="LQ97" s="250"/>
      <c r="LR97" s="250"/>
      <c r="LS97" s="250"/>
      <c r="LT97" s="250"/>
      <c r="LU97" s="250"/>
      <c r="LV97" s="250"/>
      <c r="LW97" s="250"/>
      <c r="LX97" s="250"/>
      <c r="LY97" s="250"/>
      <c r="LZ97" s="250"/>
      <c r="MA97" s="250"/>
      <c r="MB97" s="250"/>
      <c r="MC97" s="250"/>
      <c r="MD97" s="250"/>
      <c r="ME97" s="250"/>
      <c r="MF97" s="250"/>
      <c r="MG97" s="250"/>
      <c r="MH97" s="250"/>
      <c r="MI97" s="250"/>
      <c r="MJ97" s="250"/>
      <c r="MK97" s="250"/>
      <c r="ML97" s="250"/>
      <c r="MM97" s="250"/>
      <c r="MN97" s="250"/>
      <c r="MO97" s="250"/>
      <c r="MP97" s="250"/>
      <c r="MQ97" s="250"/>
      <c r="MR97" s="250"/>
      <c r="MS97" s="250"/>
      <c r="MT97" s="250"/>
      <c r="MU97" s="250"/>
      <c r="MV97" s="250"/>
      <c r="MW97" s="250"/>
      <c r="MX97" s="250"/>
      <c r="MY97" s="250"/>
      <c r="MZ97" s="250"/>
      <c r="NA97" s="250"/>
      <c r="NB97" s="250"/>
      <c r="NC97" s="250"/>
      <c r="ND97" s="250"/>
      <c r="NE97" s="250"/>
      <c r="NF97" s="250"/>
      <c r="NG97" s="250"/>
      <c r="NH97" s="250"/>
      <c r="NI97" s="250"/>
      <c r="NJ97" s="250"/>
      <c r="NK97" s="250"/>
      <c r="NL97" s="250"/>
      <c r="NM97" s="250"/>
      <c r="NN97" s="250"/>
      <c r="NO97" s="250"/>
      <c r="NP97" s="250"/>
      <c r="NQ97" s="250"/>
      <c r="NR97" s="250"/>
      <c r="NS97" s="250"/>
      <c r="NT97" s="250"/>
      <c r="NU97" s="250"/>
      <c r="NV97" s="250"/>
      <c r="NW97" s="250"/>
      <c r="NX97" s="250"/>
      <c r="NY97" s="250"/>
      <c r="NZ97" s="250"/>
      <c r="OA97" s="250"/>
      <c r="OB97" s="250"/>
      <c r="OC97" s="250"/>
      <c r="OD97" s="250"/>
      <c r="OE97" s="250"/>
      <c r="OF97" s="250"/>
      <c r="OG97" s="250"/>
      <c r="OH97" s="250"/>
      <c r="OI97" s="250"/>
      <c r="OJ97" s="250"/>
      <c r="OK97" s="250"/>
      <c r="OL97" s="250"/>
      <c r="OM97" s="250"/>
      <c r="ON97" s="250"/>
      <c r="OO97" s="250"/>
      <c r="OP97" s="250"/>
      <c r="OQ97" s="250"/>
      <c r="OR97" s="250"/>
      <c r="OS97" s="250"/>
      <c r="OT97" s="250"/>
      <c r="OU97" s="250"/>
      <c r="OV97" s="250"/>
      <c r="OW97" s="250"/>
      <c r="OX97" s="250"/>
      <c r="OY97" s="250"/>
      <c r="OZ97" s="250"/>
      <c r="PA97" s="250"/>
      <c r="PB97" s="250"/>
      <c r="PC97" s="250"/>
      <c r="PD97" s="250"/>
      <c r="PE97" s="250"/>
      <c r="PF97" s="250"/>
      <c r="PG97" s="250"/>
      <c r="PH97" s="250"/>
      <c r="PI97" s="250"/>
      <c r="PJ97" s="250"/>
      <c r="PK97" s="250"/>
      <c r="PL97" s="250"/>
      <c r="PM97" s="250"/>
      <c r="PN97" s="250"/>
      <c r="PO97" s="250"/>
      <c r="PP97" s="250"/>
      <c r="PQ97" s="250"/>
      <c r="PR97" s="250"/>
      <c r="PS97" s="250"/>
      <c r="PT97" s="250"/>
      <c r="PU97" s="250"/>
    </row>
    <row r="98" spans="1:437" s="52" customFormat="1" outlineLevel="1" x14ac:dyDescent="0.25">
      <c r="A98" s="15"/>
      <c r="B98" s="15"/>
      <c r="C98" s="21"/>
      <c r="D98" s="60"/>
      <c r="E98" s="6"/>
      <c r="F98" s="6"/>
      <c r="G98" s="6"/>
      <c r="H98" s="6"/>
      <c r="I98" s="104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  <c r="BH98" s="6"/>
      <c r="BI98" s="6"/>
      <c r="BJ98" s="6"/>
      <c r="BK98" s="6"/>
      <c r="BL98" s="6"/>
      <c r="BM98" s="6"/>
      <c r="BN98" s="6"/>
      <c r="BO98" s="6"/>
      <c r="BP98" s="6"/>
      <c r="BQ98" s="6"/>
      <c r="BR98" s="6"/>
      <c r="BS98" s="6"/>
      <c r="BT98" s="6"/>
      <c r="BU98" s="6"/>
      <c r="BV98" s="6"/>
      <c r="BW98" s="6"/>
      <c r="BX98" s="6"/>
      <c r="BY98" s="6"/>
      <c r="BZ98" s="6"/>
      <c r="CA98" s="6"/>
      <c r="CB98" s="6"/>
      <c r="CC98" s="6"/>
      <c r="CD98" s="6"/>
      <c r="CE98" s="6"/>
      <c r="CF98" s="6"/>
      <c r="CG98" s="6"/>
      <c r="CH98" s="6"/>
      <c r="CI98" s="6"/>
      <c r="CJ98" s="6"/>
      <c r="CK98" s="6"/>
      <c r="CL98" s="6"/>
      <c r="CM98" s="6"/>
      <c r="CN98" s="6"/>
      <c r="CO98" s="6"/>
      <c r="CP98" s="6"/>
      <c r="CQ98" s="6"/>
      <c r="CR98" s="6"/>
      <c r="CS98" s="6"/>
      <c r="CT98" s="6"/>
      <c r="CU98" s="6"/>
      <c r="CV98" s="6"/>
      <c r="CW98" s="6"/>
      <c r="CX98" s="6"/>
      <c r="CY98" s="6"/>
      <c r="CZ98" s="6"/>
      <c r="DA98" s="6"/>
      <c r="DB98" s="6"/>
      <c r="DC98" s="6"/>
      <c r="DD98" s="6"/>
      <c r="DE98" s="6"/>
      <c r="DF98" s="6"/>
      <c r="DG98" s="6"/>
      <c r="DH98" s="6"/>
      <c r="DI98" s="6"/>
      <c r="DJ98" s="6"/>
      <c r="DK98" s="6"/>
      <c r="DL98" s="6"/>
      <c r="DM98" s="6"/>
      <c r="DN98" s="6"/>
      <c r="DO98" s="6"/>
      <c r="DP98" s="6"/>
      <c r="DQ98" s="6"/>
      <c r="DR98" s="6"/>
      <c r="DS98" s="6"/>
      <c r="DT98" s="6"/>
      <c r="DU98" s="6"/>
      <c r="DV98" s="6"/>
      <c r="DW98" s="6"/>
      <c r="DX98" s="6"/>
      <c r="DY98" s="6"/>
      <c r="DZ98" s="6"/>
      <c r="EA98" s="6"/>
      <c r="EB98" s="6"/>
      <c r="EC98" s="6"/>
      <c r="ED98" s="6"/>
      <c r="EE98" s="6"/>
      <c r="EF98" s="6"/>
      <c r="EG98" s="6"/>
      <c r="EH98" s="6"/>
      <c r="EI98" s="6"/>
      <c r="EJ98" s="6"/>
      <c r="EK98" s="6"/>
      <c r="EL98" s="6"/>
      <c r="EM98" s="6"/>
      <c r="EN98" s="6"/>
      <c r="EO98" s="6"/>
      <c r="EP98" s="6"/>
      <c r="EQ98" s="6"/>
      <c r="ER98" s="6"/>
      <c r="ES98" s="6"/>
      <c r="ET98" s="6"/>
      <c r="EU98" s="6"/>
      <c r="EV98" s="6"/>
      <c r="EW98" s="6"/>
      <c r="EX98" s="6"/>
      <c r="EY98" s="6"/>
      <c r="EZ98" s="6"/>
      <c r="FA98" s="6"/>
      <c r="FB98" s="6"/>
      <c r="FC98" s="6"/>
      <c r="FD98" s="6"/>
      <c r="FE98" s="6"/>
      <c r="FF98" s="6"/>
      <c r="FG98" s="6"/>
      <c r="FH98" s="6"/>
      <c r="FI98" s="6"/>
      <c r="FJ98" s="6"/>
      <c r="FK98" s="6"/>
      <c r="FL98" s="6"/>
      <c r="FM98" s="6"/>
      <c r="FN98" s="6"/>
      <c r="FO98" s="6"/>
      <c r="FP98" s="6"/>
      <c r="FQ98" s="6"/>
      <c r="FR98" s="6"/>
      <c r="FS98" s="6"/>
      <c r="FT98" s="6"/>
      <c r="FU98" s="6"/>
      <c r="FV98" s="6"/>
      <c r="FW98" s="6"/>
      <c r="FX98" s="6"/>
      <c r="FY98" s="6"/>
      <c r="FZ98" s="6"/>
      <c r="GA98" s="6"/>
      <c r="GB98" s="6"/>
      <c r="GC98" s="6"/>
      <c r="GD98" s="6"/>
      <c r="GE98" s="6"/>
      <c r="GF98" s="6"/>
      <c r="GG98" s="6"/>
      <c r="GH98" s="6"/>
      <c r="GI98" s="6"/>
      <c r="GJ98" s="6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  <c r="LM98"/>
      <c r="LN98"/>
      <c r="LO98"/>
      <c r="LP98"/>
      <c r="LQ98"/>
      <c r="LR98"/>
      <c r="LS98"/>
      <c r="LT98"/>
      <c r="LU98"/>
      <c r="LV98"/>
      <c r="LW98"/>
      <c r="LX98"/>
      <c r="LY98"/>
      <c r="LZ98"/>
      <c r="MA98"/>
      <c r="MB98"/>
      <c r="MC98"/>
      <c r="MD98"/>
      <c r="ME98"/>
      <c r="MF98"/>
      <c r="MG98"/>
      <c r="MH98"/>
      <c r="MI98"/>
      <c r="MJ98"/>
      <c r="MK98"/>
      <c r="ML98"/>
      <c r="MM98"/>
      <c r="MN98"/>
      <c r="MO98"/>
      <c r="MP98"/>
      <c r="MQ98"/>
      <c r="MR98"/>
      <c r="MS98"/>
      <c r="MT98"/>
      <c r="MU98"/>
      <c r="MV98"/>
      <c r="MW98"/>
      <c r="MX98"/>
      <c r="MY98"/>
      <c r="MZ98"/>
      <c r="NA98"/>
      <c r="NB98"/>
      <c r="NC98"/>
      <c r="ND98"/>
      <c r="NE98"/>
      <c r="NF98"/>
      <c r="NG98"/>
      <c r="NH98"/>
      <c r="NI98"/>
      <c r="NJ98"/>
      <c r="NK98"/>
      <c r="NL98"/>
      <c r="NM98"/>
      <c r="NN98"/>
      <c r="NO98"/>
      <c r="NP98"/>
      <c r="NQ98"/>
      <c r="NR98"/>
      <c r="NS98"/>
      <c r="NT98"/>
      <c r="NU98"/>
      <c r="NV98"/>
      <c r="NW98"/>
      <c r="NX98"/>
      <c r="NY98"/>
      <c r="NZ98"/>
      <c r="OA98"/>
      <c r="OB98"/>
      <c r="OC98"/>
      <c r="OD98"/>
      <c r="OE98"/>
      <c r="OF98"/>
      <c r="OG98"/>
      <c r="OH98"/>
      <c r="OI98"/>
      <c r="OJ98"/>
      <c r="OK98"/>
      <c r="OL98"/>
      <c r="OM98"/>
      <c r="ON98"/>
      <c r="OO98"/>
      <c r="OP98"/>
      <c r="OQ98"/>
      <c r="OR98"/>
      <c r="OS98"/>
      <c r="OT98"/>
      <c r="OU98"/>
      <c r="OV98"/>
      <c r="OW98"/>
      <c r="OX98"/>
      <c r="OY98"/>
      <c r="OZ98"/>
      <c r="PA98"/>
      <c r="PB98"/>
      <c r="PC98"/>
      <c r="PD98"/>
      <c r="PE98"/>
      <c r="PF98"/>
      <c r="PG98"/>
      <c r="PH98"/>
      <c r="PI98"/>
      <c r="PJ98"/>
      <c r="PK98"/>
      <c r="PL98"/>
      <c r="PM98"/>
      <c r="PN98"/>
      <c r="PO98"/>
      <c r="PP98"/>
      <c r="PQ98"/>
      <c r="PR98"/>
      <c r="PS98"/>
      <c r="PT98"/>
      <c r="PU98"/>
    </row>
    <row r="99" spans="1:437" s="52" customFormat="1" outlineLevel="1" x14ac:dyDescent="0.25">
      <c r="A99" s="15"/>
      <c r="B99" s="15" t="s">
        <v>132</v>
      </c>
      <c r="C99" s="21"/>
      <c r="D99" s="60"/>
      <c r="E99" s="6"/>
      <c r="F99" s="6"/>
      <c r="G99" s="6"/>
      <c r="H99" s="6"/>
      <c r="I99" s="104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  <c r="BC99" s="6"/>
      <c r="BD99" s="6"/>
      <c r="BE99" s="6"/>
      <c r="BF99" s="6"/>
      <c r="BG99" s="6"/>
      <c r="BH99" s="6"/>
      <c r="BI99" s="6"/>
      <c r="BJ99" s="6"/>
      <c r="BK99" s="6"/>
      <c r="BL99" s="6"/>
      <c r="BM99" s="6"/>
      <c r="BN99" s="6"/>
      <c r="BO99" s="6"/>
      <c r="BP99" s="6"/>
      <c r="BQ99" s="6"/>
      <c r="BR99" s="6"/>
      <c r="BS99" s="6"/>
      <c r="BT99" s="6"/>
      <c r="BU99" s="6"/>
      <c r="BV99" s="6"/>
      <c r="BW99" s="6"/>
      <c r="BX99" s="6"/>
      <c r="BY99" s="6"/>
      <c r="BZ99" s="6"/>
      <c r="CA99" s="6"/>
      <c r="CB99" s="6"/>
      <c r="CC99" s="6"/>
      <c r="CD99" s="6"/>
      <c r="CE99" s="6"/>
      <c r="CF99" s="6"/>
      <c r="CG99" s="6"/>
      <c r="CH99" s="6"/>
      <c r="CI99" s="6"/>
      <c r="CJ99" s="6"/>
      <c r="CK99" s="6"/>
      <c r="CL99" s="6"/>
      <c r="CM99" s="6"/>
      <c r="CN99" s="6"/>
      <c r="CO99" s="6"/>
      <c r="CP99" s="6"/>
      <c r="CQ99" s="6"/>
      <c r="CR99" s="6"/>
      <c r="CS99" s="6"/>
      <c r="CT99" s="6"/>
      <c r="CU99" s="6"/>
      <c r="CV99" s="6"/>
      <c r="CW99" s="6"/>
      <c r="CX99" s="6"/>
      <c r="CY99" s="6"/>
      <c r="CZ99" s="6"/>
      <c r="DA99" s="6"/>
      <c r="DB99" s="6"/>
      <c r="DC99" s="6"/>
      <c r="DD99" s="6"/>
      <c r="DE99" s="6"/>
      <c r="DF99" s="6"/>
      <c r="DG99" s="6"/>
      <c r="DH99" s="6"/>
      <c r="DI99" s="6"/>
      <c r="DJ99" s="6"/>
      <c r="DK99" s="6"/>
      <c r="DL99" s="6"/>
      <c r="DM99" s="6"/>
      <c r="DN99" s="6"/>
      <c r="DO99" s="6"/>
      <c r="DP99" s="6"/>
      <c r="DQ99" s="6"/>
      <c r="DR99" s="6"/>
      <c r="DS99" s="6"/>
      <c r="DT99" s="6"/>
      <c r="DU99" s="6"/>
      <c r="DV99" s="6"/>
      <c r="DW99" s="6"/>
      <c r="DX99" s="6"/>
      <c r="DY99" s="6"/>
      <c r="DZ99" s="6"/>
      <c r="EA99" s="6"/>
      <c r="EB99" s="6"/>
      <c r="EC99" s="6"/>
      <c r="ED99" s="6"/>
      <c r="EE99" s="6"/>
      <c r="EF99" s="6"/>
      <c r="EG99" s="6"/>
      <c r="EH99" s="6"/>
      <c r="EI99" s="6"/>
      <c r="EJ99" s="6"/>
      <c r="EK99" s="6"/>
      <c r="EL99" s="6"/>
      <c r="EM99" s="6"/>
      <c r="EN99" s="6"/>
      <c r="EO99" s="6"/>
      <c r="EP99" s="6"/>
      <c r="EQ99" s="6"/>
      <c r="ER99" s="6"/>
      <c r="ES99" s="6"/>
      <c r="ET99" s="6"/>
      <c r="EU99" s="6"/>
      <c r="EV99" s="6"/>
      <c r="EW99" s="6"/>
      <c r="EX99" s="6"/>
      <c r="EY99" s="6"/>
      <c r="EZ99" s="6"/>
      <c r="FA99" s="6"/>
      <c r="FB99" s="6"/>
      <c r="FC99" s="6"/>
      <c r="FD99" s="6"/>
      <c r="FE99" s="6"/>
      <c r="FF99" s="6"/>
      <c r="FG99" s="6"/>
      <c r="FH99" s="6"/>
      <c r="FI99" s="6"/>
      <c r="FJ99" s="6"/>
      <c r="FK99" s="6"/>
      <c r="FL99" s="6"/>
      <c r="FM99" s="6"/>
      <c r="FN99" s="6"/>
      <c r="FO99" s="6"/>
      <c r="FP99" s="6"/>
      <c r="FQ99" s="6"/>
      <c r="FR99" s="6"/>
      <c r="FS99" s="6"/>
      <c r="FT99" s="6"/>
      <c r="FU99" s="6"/>
      <c r="FV99" s="6"/>
      <c r="FW99" s="6"/>
      <c r="FX99" s="6"/>
      <c r="FY99" s="6"/>
      <c r="FZ99" s="6"/>
      <c r="GA99" s="6"/>
      <c r="GB99" s="6"/>
      <c r="GC99" s="6"/>
      <c r="GD99" s="6"/>
      <c r="GE99" s="6"/>
      <c r="GF99" s="6"/>
      <c r="GG99" s="6"/>
      <c r="GH99" s="6"/>
      <c r="GI99" s="6"/>
      <c r="GJ99" s="6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  <c r="LM99"/>
      <c r="LN99"/>
      <c r="LO99"/>
      <c r="LP99"/>
      <c r="LQ99"/>
      <c r="LR99"/>
      <c r="LS99"/>
      <c r="LT99"/>
      <c r="LU99"/>
      <c r="LV99"/>
      <c r="LW99"/>
      <c r="LX99"/>
      <c r="LY99"/>
      <c r="LZ99"/>
      <c r="MA99"/>
      <c r="MB99"/>
      <c r="MC99"/>
      <c r="MD99"/>
      <c r="ME99"/>
      <c r="MF99"/>
      <c r="MG99"/>
      <c r="MH99"/>
      <c r="MI99"/>
      <c r="MJ99"/>
      <c r="MK99"/>
      <c r="ML99"/>
      <c r="MM99"/>
      <c r="MN99"/>
      <c r="MO99"/>
      <c r="MP99"/>
      <c r="MQ99"/>
      <c r="MR99"/>
      <c r="MS99"/>
      <c r="MT99"/>
      <c r="MU99"/>
      <c r="MV99"/>
      <c r="MW99"/>
      <c r="MX99"/>
      <c r="MY99"/>
      <c r="MZ99"/>
      <c r="NA99"/>
      <c r="NB99"/>
      <c r="NC99"/>
      <c r="ND99"/>
      <c r="NE99"/>
      <c r="NF99"/>
      <c r="NG99"/>
      <c r="NH99"/>
      <c r="NI99"/>
      <c r="NJ99"/>
      <c r="NK99"/>
      <c r="NL99"/>
      <c r="NM99"/>
      <c r="NN99"/>
      <c r="NO99"/>
      <c r="NP99"/>
      <c r="NQ99"/>
      <c r="NR99"/>
      <c r="NS99"/>
      <c r="NT99"/>
      <c r="NU99"/>
      <c r="NV99"/>
      <c r="NW99"/>
      <c r="NX99"/>
      <c r="NY99"/>
      <c r="NZ99"/>
      <c r="OA99"/>
      <c r="OB99"/>
      <c r="OC99"/>
      <c r="OD99"/>
      <c r="OE99"/>
      <c r="OF99"/>
      <c r="OG99"/>
      <c r="OH99"/>
      <c r="OI99"/>
      <c r="OJ99"/>
      <c r="OK99"/>
      <c r="OL99"/>
      <c r="OM99"/>
      <c r="ON99"/>
      <c r="OO99"/>
      <c r="OP99"/>
      <c r="OQ99"/>
      <c r="OR99"/>
      <c r="OS99"/>
      <c r="OT99"/>
      <c r="OU99"/>
      <c r="OV99"/>
      <c r="OW99"/>
      <c r="OX99"/>
      <c r="OY99"/>
      <c r="OZ99"/>
      <c r="PA99"/>
      <c r="PB99"/>
      <c r="PC99"/>
      <c r="PD99"/>
      <c r="PE99"/>
      <c r="PF99"/>
      <c r="PG99"/>
      <c r="PH99"/>
      <c r="PI99"/>
      <c r="PJ99"/>
      <c r="PK99"/>
      <c r="PL99"/>
      <c r="PM99"/>
      <c r="PN99"/>
      <c r="PO99"/>
      <c r="PP99"/>
      <c r="PQ99"/>
      <c r="PR99"/>
      <c r="PS99"/>
      <c r="PT99"/>
      <c r="PU99"/>
    </row>
    <row r="100" spans="1:437" s="52" customFormat="1" outlineLevel="1" x14ac:dyDescent="0.25">
      <c r="A100" s="15"/>
      <c r="B100" s="15"/>
      <c r="C100" s="21"/>
      <c r="D100" s="60"/>
      <c r="E100" s="172" t="str">
        <f t="shared" ref="E100:AJ100" si="168" xml:space="preserve"> E$91</f>
        <v xml:space="preserve">Last operating period flag </v>
      </c>
      <c r="F100" s="172">
        <f t="shared" si="168"/>
        <v>0</v>
      </c>
      <c r="G100" s="172" t="str">
        <f t="shared" si="168"/>
        <v>flag</v>
      </c>
      <c r="H100" s="172">
        <f t="shared" si="168"/>
        <v>1</v>
      </c>
      <c r="I100" s="172">
        <f t="shared" si="168"/>
        <v>0</v>
      </c>
      <c r="J100" s="172">
        <f t="shared" si="168"/>
        <v>0</v>
      </c>
      <c r="K100" s="172">
        <f t="shared" si="168"/>
        <v>0</v>
      </c>
      <c r="L100" s="172">
        <f t="shared" si="168"/>
        <v>0</v>
      </c>
      <c r="M100" s="172">
        <f t="shared" si="168"/>
        <v>0</v>
      </c>
      <c r="N100" s="172">
        <f t="shared" si="168"/>
        <v>0</v>
      </c>
      <c r="O100" s="172">
        <f t="shared" si="168"/>
        <v>0</v>
      </c>
      <c r="P100" s="172">
        <f t="shared" si="168"/>
        <v>0</v>
      </c>
      <c r="Q100" s="172">
        <f t="shared" si="168"/>
        <v>0</v>
      </c>
      <c r="R100" s="172">
        <f t="shared" si="168"/>
        <v>0</v>
      </c>
      <c r="S100" s="172">
        <f t="shared" si="168"/>
        <v>0</v>
      </c>
      <c r="T100" s="172">
        <f t="shared" si="168"/>
        <v>0</v>
      </c>
      <c r="U100" s="172">
        <f t="shared" si="168"/>
        <v>0</v>
      </c>
      <c r="V100" s="172">
        <f t="shared" si="168"/>
        <v>0</v>
      </c>
      <c r="W100" s="172">
        <f t="shared" si="168"/>
        <v>0</v>
      </c>
      <c r="X100" s="172">
        <f t="shared" si="168"/>
        <v>0</v>
      </c>
      <c r="Y100" s="172">
        <f t="shared" si="168"/>
        <v>0</v>
      </c>
      <c r="Z100" s="172">
        <f t="shared" si="168"/>
        <v>0</v>
      </c>
      <c r="AA100" s="172">
        <f t="shared" si="168"/>
        <v>0</v>
      </c>
      <c r="AB100" s="172">
        <f t="shared" si="168"/>
        <v>0</v>
      </c>
      <c r="AC100" s="172">
        <f t="shared" si="168"/>
        <v>0</v>
      </c>
      <c r="AD100" s="172">
        <f t="shared" si="168"/>
        <v>0</v>
      </c>
      <c r="AE100" s="172">
        <f t="shared" si="168"/>
        <v>0</v>
      </c>
      <c r="AF100" s="172">
        <f t="shared" si="168"/>
        <v>0</v>
      </c>
      <c r="AG100" s="172">
        <f t="shared" si="168"/>
        <v>0</v>
      </c>
      <c r="AH100" s="172">
        <f t="shared" si="168"/>
        <v>0</v>
      </c>
      <c r="AI100" s="172">
        <f t="shared" si="168"/>
        <v>0</v>
      </c>
      <c r="AJ100" s="172">
        <f t="shared" si="168"/>
        <v>0</v>
      </c>
      <c r="AK100" s="172">
        <f t="shared" ref="AK100:BP100" si="169" xml:space="preserve"> AK$91</f>
        <v>0</v>
      </c>
      <c r="AL100" s="172">
        <f t="shared" si="169"/>
        <v>0</v>
      </c>
      <c r="AM100" s="172">
        <f t="shared" si="169"/>
        <v>0</v>
      </c>
      <c r="AN100" s="172">
        <f t="shared" si="169"/>
        <v>0</v>
      </c>
      <c r="AO100" s="172">
        <f t="shared" si="169"/>
        <v>0</v>
      </c>
      <c r="AP100" s="172">
        <f t="shared" si="169"/>
        <v>0</v>
      </c>
      <c r="AQ100" s="172">
        <f t="shared" si="169"/>
        <v>0</v>
      </c>
      <c r="AR100" s="172">
        <f t="shared" si="169"/>
        <v>0</v>
      </c>
      <c r="AS100" s="172">
        <f t="shared" si="169"/>
        <v>0</v>
      </c>
      <c r="AT100" s="172">
        <f t="shared" si="169"/>
        <v>0</v>
      </c>
      <c r="AU100" s="172">
        <f t="shared" si="169"/>
        <v>0</v>
      </c>
      <c r="AV100" s="172">
        <f t="shared" si="169"/>
        <v>0</v>
      </c>
      <c r="AW100" s="172">
        <f t="shared" si="169"/>
        <v>0</v>
      </c>
      <c r="AX100" s="172">
        <f t="shared" si="169"/>
        <v>0</v>
      </c>
      <c r="AY100" s="172">
        <f t="shared" si="169"/>
        <v>0</v>
      </c>
      <c r="AZ100" s="172">
        <f t="shared" si="169"/>
        <v>0</v>
      </c>
      <c r="BA100" s="172">
        <f t="shared" si="169"/>
        <v>0</v>
      </c>
      <c r="BB100" s="172">
        <f t="shared" si="169"/>
        <v>0</v>
      </c>
      <c r="BC100" s="172">
        <f t="shared" si="169"/>
        <v>0</v>
      </c>
      <c r="BD100" s="172">
        <f t="shared" si="169"/>
        <v>0</v>
      </c>
      <c r="BE100" s="172">
        <f t="shared" si="169"/>
        <v>0</v>
      </c>
      <c r="BF100" s="172">
        <f t="shared" si="169"/>
        <v>0</v>
      </c>
      <c r="BG100" s="172">
        <f t="shared" si="169"/>
        <v>0</v>
      </c>
      <c r="BH100" s="172">
        <f t="shared" si="169"/>
        <v>0</v>
      </c>
      <c r="BI100" s="172">
        <f t="shared" si="169"/>
        <v>0</v>
      </c>
      <c r="BJ100" s="172">
        <f t="shared" si="169"/>
        <v>0</v>
      </c>
      <c r="BK100" s="172">
        <f t="shared" si="169"/>
        <v>0</v>
      </c>
      <c r="BL100" s="172">
        <f t="shared" si="169"/>
        <v>0</v>
      </c>
      <c r="BM100" s="172">
        <f t="shared" si="169"/>
        <v>0</v>
      </c>
      <c r="BN100" s="172">
        <f t="shared" si="169"/>
        <v>0</v>
      </c>
      <c r="BO100" s="172">
        <f t="shared" si="169"/>
        <v>0</v>
      </c>
      <c r="BP100" s="172">
        <f t="shared" si="169"/>
        <v>0</v>
      </c>
      <c r="BQ100" s="172">
        <f t="shared" ref="BQ100:CV100" si="170" xml:space="preserve"> BQ$91</f>
        <v>0</v>
      </c>
      <c r="BR100" s="172">
        <f t="shared" si="170"/>
        <v>0</v>
      </c>
      <c r="BS100" s="172">
        <f t="shared" si="170"/>
        <v>0</v>
      </c>
      <c r="BT100" s="172">
        <f t="shared" si="170"/>
        <v>0</v>
      </c>
      <c r="BU100" s="172">
        <f t="shared" si="170"/>
        <v>0</v>
      </c>
      <c r="BV100" s="172">
        <f t="shared" si="170"/>
        <v>0</v>
      </c>
      <c r="BW100" s="172">
        <f t="shared" si="170"/>
        <v>0</v>
      </c>
      <c r="BX100" s="172">
        <f t="shared" si="170"/>
        <v>0</v>
      </c>
      <c r="BY100" s="172">
        <f t="shared" si="170"/>
        <v>0</v>
      </c>
      <c r="BZ100" s="172">
        <f t="shared" si="170"/>
        <v>0</v>
      </c>
      <c r="CA100" s="172">
        <f t="shared" si="170"/>
        <v>0</v>
      </c>
      <c r="CB100" s="172">
        <f t="shared" si="170"/>
        <v>0</v>
      </c>
      <c r="CC100" s="172">
        <f t="shared" si="170"/>
        <v>0</v>
      </c>
      <c r="CD100" s="172">
        <f t="shared" si="170"/>
        <v>0</v>
      </c>
      <c r="CE100" s="172">
        <f t="shared" si="170"/>
        <v>0</v>
      </c>
      <c r="CF100" s="172">
        <f t="shared" si="170"/>
        <v>0</v>
      </c>
      <c r="CG100" s="172">
        <f t="shared" si="170"/>
        <v>0</v>
      </c>
      <c r="CH100" s="172">
        <f t="shared" si="170"/>
        <v>0</v>
      </c>
      <c r="CI100" s="172">
        <f t="shared" si="170"/>
        <v>0</v>
      </c>
      <c r="CJ100" s="172">
        <f t="shared" si="170"/>
        <v>0</v>
      </c>
      <c r="CK100" s="172">
        <f t="shared" si="170"/>
        <v>0</v>
      </c>
      <c r="CL100" s="172">
        <f t="shared" si="170"/>
        <v>0</v>
      </c>
      <c r="CM100" s="172">
        <f t="shared" si="170"/>
        <v>0</v>
      </c>
      <c r="CN100" s="172">
        <f t="shared" si="170"/>
        <v>0</v>
      </c>
      <c r="CO100" s="172">
        <f t="shared" si="170"/>
        <v>0</v>
      </c>
      <c r="CP100" s="172">
        <f t="shared" si="170"/>
        <v>0</v>
      </c>
      <c r="CQ100" s="172">
        <f t="shared" si="170"/>
        <v>0</v>
      </c>
      <c r="CR100" s="172">
        <f t="shared" si="170"/>
        <v>0</v>
      </c>
      <c r="CS100" s="172">
        <f t="shared" si="170"/>
        <v>0</v>
      </c>
      <c r="CT100" s="172">
        <f t="shared" si="170"/>
        <v>0</v>
      </c>
      <c r="CU100" s="172">
        <f t="shared" si="170"/>
        <v>0</v>
      </c>
      <c r="CV100" s="172">
        <f t="shared" si="170"/>
        <v>0</v>
      </c>
      <c r="CW100" s="172">
        <f t="shared" ref="CW100:EB100" si="171" xml:space="preserve"> CW$91</f>
        <v>0</v>
      </c>
      <c r="CX100" s="172">
        <f t="shared" si="171"/>
        <v>0</v>
      </c>
      <c r="CY100" s="172">
        <f t="shared" si="171"/>
        <v>0</v>
      </c>
      <c r="CZ100" s="172">
        <f t="shared" si="171"/>
        <v>0</v>
      </c>
      <c r="DA100" s="172">
        <f t="shared" si="171"/>
        <v>0</v>
      </c>
      <c r="DB100" s="172">
        <f t="shared" si="171"/>
        <v>0</v>
      </c>
      <c r="DC100" s="172">
        <f t="shared" si="171"/>
        <v>0</v>
      </c>
      <c r="DD100" s="172">
        <f t="shared" si="171"/>
        <v>0</v>
      </c>
      <c r="DE100" s="172">
        <f t="shared" si="171"/>
        <v>0</v>
      </c>
      <c r="DF100" s="172">
        <f t="shared" si="171"/>
        <v>0</v>
      </c>
      <c r="DG100" s="172">
        <f t="shared" si="171"/>
        <v>0</v>
      </c>
      <c r="DH100" s="172">
        <f t="shared" si="171"/>
        <v>0</v>
      </c>
      <c r="DI100" s="172">
        <f t="shared" si="171"/>
        <v>0</v>
      </c>
      <c r="DJ100" s="172">
        <f t="shared" si="171"/>
        <v>0</v>
      </c>
      <c r="DK100" s="172">
        <f t="shared" si="171"/>
        <v>0</v>
      </c>
      <c r="DL100" s="172">
        <f t="shared" si="171"/>
        <v>0</v>
      </c>
      <c r="DM100" s="172">
        <f t="shared" si="171"/>
        <v>0</v>
      </c>
      <c r="DN100" s="172">
        <f t="shared" si="171"/>
        <v>0</v>
      </c>
      <c r="DO100" s="172">
        <f t="shared" si="171"/>
        <v>0</v>
      </c>
      <c r="DP100" s="172">
        <f t="shared" si="171"/>
        <v>0</v>
      </c>
      <c r="DQ100" s="172">
        <f t="shared" si="171"/>
        <v>0</v>
      </c>
      <c r="DR100" s="172">
        <f t="shared" si="171"/>
        <v>0</v>
      </c>
      <c r="DS100" s="172">
        <f t="shared" si="171"/>
        <v>0</v>
      </c>
      <c r="DT100" s="172">
        <f t="shared" si="171"/>
        <v>0</v>
      </c>
      <c r="DU100" s="172">
        <f t="shared" si="171"/>
        <v>0</v>
      </c>
      <c r="DV100" s="172">
        <f t="shared" si="171"/>
        <v>0</v>
      </c>
      <c r="DW100" s="172">
        <f t="shared" si="171"/>
        <v>0</v>
      </c>
      <c r="DX100" s="172">
        <f t="shared" si="171"/>
        <v>0</v>
      </c>
      <c r="DY100" s="172">
        <f t="shared" si="171"/>
        <v>0</v>
      </c>
      <c r="DZ100" s="172">
        <f t="shared" si="171"/>
        <v>0</v>
      </c>
      <c r="EA100" s="172">
        <f t="shared" si="171"/>
        <v>0</v>
      </c>
      <c r="EB100" s="172">
        <f t="shared" si="171"/>
        <v>1</v>
      </c>
      <c r="EC100" s="172">
        <f t="shared" ref="EC100:FH100" si="172" xml:space="preserve"> EC$91</f>
        <v>0</v>
      </c>
      <c r="ED100" s="172">
        <f t="shared" si="172"/>
        <v>0</v>
      </c>
      <c r="EE100" s="172">
        <f t="shared" si="172"/>
        <v>0</v>
      </c>
      <c r="EF100" s="172">
        <f t="shared" si="172"/>
        <v>0</v>
      </c>
      <c r="EG100" s="172">
        <f t="shared" si="172"/>
        <v>0</v>
      </c>
      <c r="EH100" s="172">
        <f t="shared" si="172"/>
        <v>0</v>
      </c>
      <c r="EI100" s="172">
        <f t="shared" si="172"/>
        <v>0</v>
      </c>
      <c r="EJ100" s="172">
        <f t="shared" si="172"/>
        <v>0</v>
      </c>
      <c r="EK100" s="172">
        <f t="shared" si="172"/>
        <v>0</v>
      </c>
      <c r="EL100" s="172">
        <f t="shared" si="172"/>
        <v>0</v>
      </c>
      <c r="EM100" s="172">
        <f t="shared" si="172"/>
        <v>0</v>
      </c>
      <c r="EN100" s="172">
        <f t="shared" si="172"/>
        <v>0</v>
      </c>
      <c r="EO100" s="172">
        <f t="shared" si="172"/>
        <v>0</v>
      </c>
      <c r="EP100" s="172">
        <f t="shared" si="172"/>
        <v>0</v>
      </c>
      <c r="EQ100" s="172">
        <f t="shared" si="172"/>
        <v>0</v>
      </c>
      <c r="ER100" s="172">
        <f t="shared" si="172"/>
        <v>0</v>
      </c>
      <c r="ES100" s="172">
        <f t="shared" si="172"/>
        <v>0</v>
      </c>
      <c r="ET100" s="172">
        <f t="shared" si="172"/>
        <v>0</v>
      </c>
      <c r="EU100" s="172">
        <f t="shared" si="172"/>
        <v>0</v>
      </c>
      <c r="EV100" s="172">
        <f t="shared" si="172"/>
        <v>0</v>
      </c>
      <c r="EW100" s="172">
        <f t="shared" si="172"/>
        <v>0</v>
      </c>
      <c r="EX100" s="172">
        <f t="shared" si="172"/>
        <v>0</v>
      </c>
      <c r="EY100" s="172">
        <f t="shared" si="172"/>
        <v>0</v>
      </c>
      <c r="EZ100" s="172">
        <f t="shared" si="172"/>
        <v>0</v>
      </c>
      <c r="FA100" s="172">
        <f t="shared" si="172"/>
        <v>0</v>
      </c>
      <c r="FB100" s="172">
        <f t="shared" si="172"/>
        <v>0</v>
      </c>
      <c r="FC100" s="172">
        <f t="shared" si="172"/>
        <v>0</v>
      </c>
      <c r="FD100" s="172">
        <f t="shared" si="172"/>
        <v>0</v>
      </c>
      <c r="FE100" s="172">
        <f t="shared" si="172"/>
        <v>0</v>
      </c>
      <c r="FF100" s="172">
        <f t="shared" si="172"/>
        <v>0</v>
      </c>
      <c r="FG100" s="172">
        <f t="shared" si="172"/>
        <v>0</v>
      </c>
      <c r="FH100" s="172">
        <f t="shared" si="172"/>
        <v>0</v>
      </c>
      <c r="FI100" s="172">
        <f t="shared" ref="FI100:GJ100" si="173" xml:space="preserve"> FI$91</f>
        <v>0</v>
      </c>
      <c r="FJ100" s="172">
        <f t="shared" si="173"/>
        <v>0</v>
      </c>
      <c r="FK100" s="172">
        <f t="shared" si="173"/>
        <v>0</v>
      </c>
      <c r="FL100" s="172">
        <f t="shared" si="173"/>
        <v>0</v>
      </c>
      <c r="FM100" s="172">
        <f t="shared" si="173"/>
        <v>0</v>
      </c>
      <c r="FN100" s="172">
        <f t="shared" si="173"/>
        <v>0</v>
      </c>
      <c r="FO100" s="172">
        <f t="shared" si="173"/>
        <v>0</v>
      </c>
      <c r="FP100" s="172">
        <f t="shared" si="173"/>
        <v>0</v>
      </c>
      <c r="FQ100" s="172">
        <f t="shared" si="173"/>
        <v>0</v>
      </c>
      <c r="FR100" s="172">
        <f t="shared" si="173"/>
        <v>0</v>
      </c>
      <c r="FS100" s="172">
        <f t="shared" si="173"/>
        <v>0</v>
      </c>
      <c r="FT100" s="172">
        <f t="shared" si="173"/>
        <v>0</v>
      </c>
      <c r="FU100" s="172">
        <f t="shared" si="173"/>
        <v>0</v>
      </c>
      <c r="FV100" s="172">
        <f t="shared" si="173"/>
        <v>0</v>
      </c>
      <c r="FW100" s="172">
        <f t="shared" si="173"/>
        <v>0</v>
      </c>
      <c r="FX100" s="172">
        <f t="shared" si="173"/>
        <v>0</v>
      </c>
      <c r="FY100" s="172">
        <f t="shared" si="173"/>
        <v>0</v>
      </c>
      <c r="FZ100" s="172">
        <f t="shared" si="173"/>
        <v>0</v>
      </c>
      <c r="GA100" s="172">
        <f t="shared" si="173"/>
        <v>0</v>
      </c>
      <c r="GB100" s="172">
        <f t="shared" si="173"/>
        <v>0</v>
      </c>
      <c r="GC100" s="172">
        <f t="shared" si="173"/>
        <v>0</v>
      </c>
      <c r="GD100" s="172">
        <f t="shared" si="173"/>
        <v>0</v>
      </c>
      <c r="GE100" s="172">
        <f t="shared" si="173"/>
        <v>0</v>
      </c>
      <c r="GF100" s="172">
        <f t="shared" si="173"/>
        <v>0</v>
      </c>
      <c r="GG100" s="172">
        <f t="shared" si="173"/>
        <v>0</v>
      </c>
      <c r="GH100" s="172">
        <f t="shared" si="173"/>
        <v>0</v>
      </c>
      <c r="GI100" s="172">
        <f t="shared" si="173"/>
        <v>0</v>
      </c>
      <c r="GJ100" s="172">
        <f t="shared" si="173"/>
        <v>0</v>
      </c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 s="275"/>
      <c r="IW100" s="275"/>
      <c r="IX100" s="275"/>
      <c r="IY100" s="275"/>
      <c r="IZ100" s="275"/>
      <c r="JA100" s="275"/>
      <c r="JB100" s="275"/>
      <c r="JC100" s="275"/>
      <c r="JD100" s="275"/>
      <c r="JE100" s="275"/>
      <c r="JF100" s="275"/>
      <c r="JG100" s="275"/>
      <c r="JH100" s="275"/>
      <c r="JI100" s="275"/>
      <c r="JJ100" s="275"/>
      <c r="JK100" s="275"/>
      <c r="JL100" s="275"/>
      <c r="JM100" s="275"/>
      <c r="JN100" s="275"/>
      <c r="JO100" s="275"/>
      <c r="JP100" s="275"/>
      <c r="JQ100" s="275"/>
      <c r="JR100" s="275"/>
      <c r="JS100" s="275"/>
      <c r="JT100" s="275"/>
      <c r="JU100" s="275"/>
      <c r="JV100" s="275"/>
      <c r="JW100" s="275"/>
      <c r="JX100" s="275"/>
      <c r="JY100" s="275"/>
      <c r="JZ100" s="275"/>
      <c r="KA100" s="275"/>
      <c r="KB100" s="275"/>
      <c r="KC100" s="275"/>
      <c r="KD100" s="275"/>
      <c r="KE100" s="275"/>
      <c r="KF100" s="275"/>
      <c r="KG100" s="275"/>
      <c r="KH100" s="275"/>
      <c r="KI100" s="275"/>
      <c r="KJ100" s="275"/>
      <c r="KK100" s="275"/>
      <c r="KL100" s="275"/>
      <c r="KM100" s="275"/>
      <c r="KN100" s="275"/>
      <c r="KO100" s="275"/>
      <c r="KP100" s="275"/>
      <c r="KQ100" s="275"/>
      <c r="KR100" s="275"/>
      <c r="KS100" s="275"/>
      <c r="KT100" s="275"/>
      <c r="KU100" s="275"/>
      <c r="KV100" s="275"/>
      <c r="KW100" s="275"/>
      <c r="KX100" s="275"/>
      <c r="KY100" s="275"/>
      <c r="KZ100" s="275"/>
      <c r="LA100" s="275"/>
      <c r="LB100" s="275"/>
      <c r="LC100" s="275"/>
      <c r="LD100" s="275"/>
      <c r="LE100" s="275"/>
      <c r="LF100" s="275"/>
      <c r="LG100" s="275"/>
      <c r="LH100" s="275"/>
      <c r="LI100" s="275"/>
      <c r="LJ100" s="275"/>
      <c r="LK100" s="275"/>
      <c r="LL100" s="275"/>
      <c r="LM100" s="275"/>
      <c r="LN100" s="275"/>
      <c r="LO100" s="275"/>
      <c r="LP100" s="275"/>
      <c r="LQ100" s="275"/>
      <c r="LR100" s="275"/>
      <c r="LS100" s="275"/>
      <c r="LT100" s="275"/>
      <c r="LU100" s="275"/>
      <c r="LV100" s="275"/>
      <c r="LW100" s="275"/>
      <c r="LX100" s="275"/>
      <c r="LY100" s="275"/>
      <c r="LZ100" s="275"/>
      <c r="MA100" s="275"/>
      <c r="MB100" s="275"/>
      <c r="MC100" s="275"/>
      <c r="MD100" s="275"/>
      <c r="ME100" s="275"/>
      <c r="MF100" s="275"/>
      <c r="MG100" s="275"/>
      <c r="MH100" s="275"/>
      <c r="MI100" s="275"/>
      <c r="MJ100" s="275"/>
      <c r="MK100" s="275"/>
      <c r="ML100" s="275"/>
      <c r="MM100" s="275"/>
      <c r="MN100" s="275"/>
      <c r="MO100" s="275"/>
      <c r="MP100" s="275"/>
      <c r="MQ100" s="275"/>
      <c r="MR100" s="275"/>
      <c r="MS100" s="275"/>
      <c r="MT100" s="275"/>
      <c r="MU100" s="275"/>
      <c r="MV100" s="275"/>
      <c r="MW100" s="275"/>
      <c r="MX100" s="275"/>
      <c r="MY100" s="275"/>
      <c r="MZ100" s="275"/>
      <c r="NA100" s="275"/>
      <c r="NB100" s="275"/>
      <c r="NC100" s="275"/>
      <c r="ND100" s="275"/>
      <c r="NE100" s="275"/>
      <c r="NF100" s="275"/>
      <c r="NG100" s="275"/>
      <c r="NH100" s="275"/>
      <c r="NI100" s="275"/>
      <c r="NJ100" s="275"/>
      <c r="NK100" s="275"/>
      <c r="NL100" s="275"/>
      <c r="NM100" s="275"/>
      <c r="NN100" s="275"/>
      <c r="NO100" s="275"/>
      <c r="NP100" s="275"/>
      <c r="NQ100" s="275"/>
      <c r="NR100" s="275"/>
      <c r="NS100" s="275"/>
      <c r="NT100" s="275"/>
      <c r="NU100" s="275"/>
      <c r="NV100" s="275"/>
      <c r="NW100" s="275"/>
      <c r="NX100" s="275"/>
      <c r="NY100" s="275"/>
      <c r="NZ100" s="275"/>
      <c r="OA100" s="275"/>
      <c r="OB100" s="275"/>
      <c r="OC100" s="275"/>
      <c r="OD100" s="275"/>
      <c r="OE100" s="275"/>
      <c r="OF100" s="275"/>
      <c r="OG100" s="275"/>
      <c r="OH100" s="275"/>
      <c r="OI100" s="275"/>
      <c r="OJ100" s="275"/>
      <c r="OK100" s="275"/>
      <c r="OL100" s="275"/>
      <c r="OM100" s="275"/>
      <c r="ON100" s="275"/>
      <c r="OO100" s="275"/>
      <c r="OP100" s="275"/>
      <c r="OQ100" s="275"/>
      <c r="OR100" s="275"/>
      <c r="OS100" s="275"/>
      <c r="OT100" s="275"/>
      <c r="OU100" s="275"/>
      <c r="OV100" s="275"/>
      <c r="OW100" s="275"/>
      <c r="OX100" s="275"/>
      <c r="OY100" s="275"/>
      <c r="OZ100" s="275"/>
      <c r="PA100" s="275"/>
      <c r="PB100" s="275"/>
      <c r="PC100" s="275"/>
      <c r="PD100" s="275"/>
      <c r="PE100" s="275"/>
      <c r="PF100" s="275"/>
      <c r="PG100" s="275"/>
      <c r="PH100" s="275"/>
      <c r="PI100" s="275"/>
      <c r="PJ100" s="275"/>
      <c r="PK100" s="275"/>
      <c r="PL100" s="275"/>
      <c r="PM100" s="275"/>
      <c r="PN100" s="275"/>
      <c r="PO100" s="275"/>
      <c r="PP100" s="275"/>
      <c r="PQ100" s="275"/>
      <c r="PR100" s="275"/>
      <c r="PS100" s="275"/>
      <c r="PT100" s="275"/>
      <c r="PU100" s="275"/>
    </row>
    <row r="101" spans="1:437" s="52" customFormat="1" outlineLevel="1" x14ac:dyDescent="0.25">
      <c r="A101" s="15"/>
      <c r="B101" s="15"/>
      <c r="C101" s="21"/>
      <c r="D101" s="60"/>
      <c r="E101" s="43" t="s">
        <v>132</v>
      </c>
      <c r="F101" s="43"/>
      <c r="G101" s="43"/>
      <c r="H101" s="43"/>
      <c r="I101" s="43"/>
      <c r="J101" s="43">
        <f t="shared" ref="J101:AO101" si="174" xml:space="preserve"> I100</f>
        <v>0</v>
      </c>
      <c r="K101" s="43">
        <f t="shared" si="174"/>
        <v>0</v>
      </c>
      <c r="L101" s="43">
        <f t="shared" si="174"/>
        <v>0</v>
      </c>
      <c r="M101" s="43">
        <f t="shared" si="174"/>
        <v>0</v>
      </c>
      <c r="N101" s="43">
        <f t="shared" si="174"/>
        <v>0</v>
      </c>
      <c r="O101" s="43">
        <f t="shared" si="174"/>
        <v>0</v>
      </c>
      <c r="P101" s="43">
        <f t="shared" si="174"/>
        <v>0</v>
      </c>
      <c r="Q101" s="43">
        <f t="shared" si="174"/>
        <v>0</v>
      </c>
      <c r="R101" s="43">
        <f t="shared" si="174"/>
        <v>0</v>
      </c>
      <c r="S101" s="43">
        <f t="shared" si="174"/>
        <v>0</v>
      </c>
      <c r="T101" s="43">
        <f t="shared" si="174"/>
        <v>0</v>
      </c>
      <c r="U101" s="43">
        <f t="shared" si="174"/>
        <v>0</v>
      </c>
      <c r="V101" s="43">
        <f t="shared" si="174"/>
        <v>0</v>
      </c>
      <c r="W101" s="43">
        <f t="shared" si="174"/>
        <v>0</v>
      </c>
      <c r="X101" s="43">
        <f t="shared" si="174"/>
        <v>0</v>
      </c>
      <c r="Y101" s="43">
        <f t="shared" si="174"/>
        <v>0</v>
      </c>
      <c r="Z101" s="43">
        <f t="shared" si="174"/>
        <v>0</v>
      </c>
      <c r="AA101" s="43">
        <f t="shared" si="174"/>
        <v>0</v>
      </c>
      <c r="AB101" s="43">
        <f t="shared" si="174"/>
        <v>0</v>
      </c>
      <c r="AC101" s="43">
        <f t="shared" si="174"/>
        <v>0</v>
      </c>
      <c r="AD101" s="43">
        <f t="shared" si="174"/>
        <v>0</v>
      </c>
      <c r="AE101" s="43">
        <f t="shared" si="174"/>
        <v>0</v>
      </c>
      <c r="AF101" s="43">
        <f t="shared" si="174"/>
        <v>0</v>
      </c>
      <c r="AG101" s="43">
        <f t="shared" si="174"/>
        <v>0</v>
      </c>
      <c r="AH101" s="43">
        <f t="shared" si="174"/>
        <v>0</v>
      </c>
      <c r="AI101" s="43">
        <f t="shared" si="174"/>
        <v>0</v>
      </c>
      <c r="AJ101" s="43">
        <f t="shared" si="174"/>
        <v>0</v>
      </c>
      <c r="AK101" s="43">
        <f t="shared" si="174"/>
        <v>0</v>
      </c>
      <c r="AL101" s="43">
        <f t="shared" si="174"/>
        <v>0</v>
      </c>
      <c r="AM101" s="43">
        <f t="shared" si="174"/>
        <v>0</v>
      </c>
      <c r="AN101" s="43">
        <f t="shared" si="174"/>
        <v>0</v>
      </c>
      <c r="AO101" s="43">
        <f t="shared" si="174"/>
        <v>0</v>
      </c>
      <c r="AP101" s="43">
        <f t="shared" ref="AP101:BU101" si="175" xml:space="preserve"> AO100</f>
        <v>0</v>
      </c>
      <c r="AQ101" s="43">
        <f t="shared" si="175"/>
        <v>0</v>
      </c>
      <c r="AR101" s="43">
        <f t="shared" si="175"/>
        <v>0</v>
      </c>
      <c r="AS101" s="43">
        <f t="shared" si="175"/>
        <v>0</v>
      </c>
      <c r="AT101" s="43">
        <f t="shared" si="175"/>
        <v>0</v>
      </c>
      <c r="AU101" s="43">
        <f t="shared" si="175"/>
        <v>0</v>
      </c>
      <c r="AV101" s="43">
        <f t="shared" si="175"/>
        <v>0</v>
      </c>
      <c r="AW101" s="43">
        <f t="shared" si="175"/>
        <v>0</v>
      </c>
      <c r="AX101" s="43">
        <f t="shared" si="175"/>
        <v>0</v>
      </c>
      <c r="AY101" s="43">
        <f t="shared" si="175"/>
        <v>0</v>
      </c>
      <c r="AZ101" s="43">
        <f t="shared" si="175"/>
        <v>0</v>
      </c>
      <c r="BA101" s="43">
        <f t="shared" si="175"/>
        <v>0</v>
      </c>
      <c r="BB101" s="43">
        <f t="shared" si="175"/>
        <v>0</v>
      </c>
      <c r="BC101" s="43">
        <f t="shared" si="175"/>
        <v>0</v>
      </c>
      <c r="BD101" s="43">
        <f t="shared" si="175"/>
        <v>0</v>
      </c>
      <c r="BE101" s="43">
        <f t="shared" si="175"/>
        <v>0</v>
      </c>
      <c r="BF101" s="43">
        <f t="shared" si="175"/>
        <v>0</v>
      </c>
      <c r="BG101" s="43">
        <f t="shared" si="175"/>
        <v>0</v>
      </c>
      <c r="BH101" s="43">
        <f t="shared" si="175"/>
        <v>0</v>
      </c>
      <c r="BI101" s="43">
        <f t="shared" si="175"/>
        <v>0</v>
      </c>
      <c r="BJ101" s="43">
        <f t="shared" si="175"/>
        <v>0</v>
      </c>
      <c r="BK101" s="43">
        <f t="shared" si="175"/>
        <v>0</v>
      </c>
      <c r="BL101" s="43">
        <f t="shared" si="175"/>
        <v>0</v>
      </c>
      <c r="BM101" s="43">
        <f t="shared" si="175"/>
        <v>0</v>
      </c>
      <c r="BN101" s="43">
        <f t="shared" si="175"/>
        <v>0</v>
      </c>
      <c r="BO101" s="43">
        <f t="shared" si="175"/>
        <v>0</v>
      </c>
      <c r="BP101" s="43">
        <f t="shared" si="175"/>
        <v>0</v>
      </c>
      <c r="BQ101" s="43">
        <f t="shared" si="175"/>
        <v>0</v>
      </c>
      <c r="BR101" s="43">
        <f t="shared" si="175"/>
        <v>0</v>
      </c>
      <c r="BS101" s="43">
        <f t="shared" si="175"/>
        <v>0</v>
      </c>
      <c r="BT101" s="43">
        <f t="shared" si="175"/>
        <v>0</v>
      </c>
      <c r="BU101" s="43">
        <f t="shared" si="175"/>
        <v>0</v>
      </c>
      <c r="BV101" s="43">
        <f t="shared" ref="BV101:DA101" si="176" xml:space="preserve"> BU100</f>
        <v>0</v>
      </c>
      <c r="BW101" s="43">
        <f t="shared" si="176"/>
        <v>0</v>
      </c>
      <c r="BX101" s="43">
        <f t="shared" si="176"/>
        <v>0</v>
      </c>
      <c r="BY101" s="43">
        <f t="shared" si="176"/>
        <v>0</v>
      </c>
      <c r="BZ101" s="43">
        <f t="shared" si="176"/>
        <v>0</v>
      </c>
      <c r="CA101" s="43">
        <f t="shared" si="176"/>
        <v>0</v>
      </c>
      <c r="CB101" s="43">
        <f t="shared" si="176"/>
        <v>0</v>
      </c>
      <c r="CC101" s="43">
        <f t="shared" si="176"/>
        <v>0</v>
      </c>
      <c r="CD101" s="43">
        <f t="shared" si="176"/>
        <v>0</v>
      </c>
      <c r="CE101" s="43">
        <f t="shared" si="176"/>
        <v>0</v>
      </c>
      <c r="CF101" s="43">
        <f t="shared" si="176"/>
        <v>0</v>
      </c>
      <c r="CG101" s="43">
        <f t="shared" si="176"/>
        <v>0</v>
      </c>
      <c r="CH101" s="43">
        <f t="shared" si="176"/>
        <v>0</v>
      </c>
      <c r="CI101" s="43">
        <f t="shared" si="176"/>
        <v>0</v>
      </c>
      <c r="CJ101" s="43">
        <f t="shared" si="176"/>
        <v>0</v>
      </c>
      <c r="CK101" s="43">
        <f t="shared" si="176"/>
        <v>0</v>
      </c>
      <c r="CL101" s="43">
        <f t="shared" si="176"/>
        <v>0</v>
      </c>
      <c r="CM101" s="43">
        <f t="shared" si="176"/>
        <v>0</v>
      </c>
      <c r="CN101" s="43">
        <f t="shared" si="176"/>
        <v>0</v>
      </c>
      <c r="CO101" s="43">
        <f t="shared" si="176"/>
        <v>0</v>
      </c>
      <c r="CP101" s="43">
        <f t="shared" si="176"/>
        <v>0</v>
      </c>
      <c r="CQ101" s="43">
        <f t="shared" si="176"/>
        <v>0</v>
      </c>
      <c r="CR101" s="43">
        <f t="shared" si="176"/>
        <v>0</v>
      </c>
      <c r="CS101" s="43">
        <f t="shared" si="176"/>
        <v>0</v>
      </c>
      <c r="CT101" s="43">
        <f t="shared" si="176"/>
        <v>0</v>
      </c>
      <c r="CU101" s="43">
        <f t="shared" si="176"/>
        <v>0</v>
      </c>
      <c r="CV101" s="43">
        <f t="shared" si="176"/>
        <v>0</v>
      </c>
      <c r="CW101" s="43">
        <f t="shared" si="176"/>
        <v>0</v>
      </c>
      <c r="CX101" s="43">
        <f t="shared" si="176"/>
        <v>0</v>
      </c>
      <c r="CY101" s="43">
        <f t="shared" si="176"/>
        <v>0</v>
      </c>
      <c r="CZ101" s="43">
        <f t="shared" si="176"/>
        <v>0</v>
      </c>
      <c r="DA101" s="43">
        <f t="shared" si="176"/>
        <v>0</v>
      </c>
      <c r="DB101" s="43">
        <f t="shared" ref="DB101:EG101" si="177" xml:space="preserve"> DA100</f>
        <v>0</v>
      </c>
      <c r="DC101" s="43">
        <f t="shared" si="177"/>
        <v>0</v>
      </c>
      <c r="DD101" s="43">
        <f t="shared" si="177"/>
        <v>0</v>
      </c>
      <c r="DE101" s="43">
        <f t="shared" si="177"/>
        <v>0</v>
      </c>
      <c r="DF101" s="43">
        <f t="shared" si="177"/>
        <v>0</v>
      </c>
      <c r="DG101" s="43">
        <f t="shared" si="177"/>
        <v>0</v>
      </c>
      <c r="DH101" s="43">
        <f t="shared" si="177"/>
        <v>0</v>
      </c>
      <c r="DI101" s="43">
        <f t="shared" si="177"/>
        <v>0</v>
      </c>
      <c r="DJ101" s="43">
        <f t="shared" si="177"/>
        <v>0</v>
      </c>
      <c r="DK101" s="43">
        <f t="shared" si="177"/>
        <v>0</v>
      </c>
      <c r="DL101" s="43">
        <f t="shared" si="177"/>
        <v>0</v>
      </c>
      <c r="DM101" s="43">
        <f t="shared" si="177"/>
        <v>0</v>
      </c>
      <c r="DN101" s="43">
        <f t="shared" si="177"/>
        <v>0</v>
      </c>
      <c r="DO101" s="43">
        <f t="shared" si="177"/>
        <v>0</v>
      </c>
      <c r="DP101" s="43">
        <f t="shared" si="177"/>
        <v>0</v>
      </c>
      <c r="DQ101" s="43">
        <f t="shared" si="177"/>
        <v>0</v>
      </c>
      <c r="DR101" s="43">
        <f t="shared" si="177"/>
        <v>0</v>
      </c>
      <c r="DS101" s="43">
        <f t="shared" si="177"/>
        <v>0</v>
      </c>
      <c r="DT101" s="43">
        <f t="shared" si="177"/>
        <v>0</v>
      </c>
      <c r="DU101" s="43">
        <f t="shared" si="177"/>
        <v>0</v>
      </c>
      <c r="DV101" s="43">
        <f t="shared" si="177"/>
        <v>0</v>
      </c>
      <c r="DW101" s="43">
        <f t="shared" si="177"/>
        <v>0</v>
      </c>
      <c r="DX101" s="43">
        <f t="shared" si="177"/>
        <v>0</v>
      </c>
      <c r="DY101" s="43">
        <f t="shared" si="177"/>
        <v>0</v>
      </c>
      <c r="DZ101" s="43">
        <f t="shared" si="177"/>
        <v>0</v>
      </c>
      <c r="EA101" s="43">
        <f t="shared" si="177"/>
        <v>0</v>
      </c>
      <c r="EB101" s="43">
        <f t="shared" si="177"/>
        <v>0</v>
      </c>
      <c r="EC101" s="43">
        <f t="shared" si="177"/>
        <v>1</v>
      </c>
      <c r="ED101" s="43">
        <f t="shared" si="177"/>
        <v>0</v>
      </c>
      <c r="EE101" s="43">
        <f t="shared" si="177"/>
        <v>0</v>
      </c>
      <c r="EF101" s="43">
        <f t="shared" si="177"/>
        <v>0</v>
      </c>
      <c r="EG101" s="43">
        <f t="shared" si="177"/>
        <v>0</v>
      </c>
      <c r="EH101" s="43">
        <f t="shared" ref="EH101:FM101" si="178" xml:space="preserve"> EG100</f>
        <v>0</v>
      </c>
      <c r="EI101" s="43">
        <f t="shared" si="178"/>
        <v>0</v>
      </c>
      <c r="EJ101" s="43">
        <f t="shared" si="178"/>
        <v>0</v>
      </c>
      <c r="EK101" s="43">
        <f t="shared" si="178"/>
        <v>0</v>
      </c>
      <c r="EL101" s="43">
        <f t="shared" si="178"/>
        <v>0</v>
      </c>
      <c r="EM101" s="43">
        <f t="shared" si="178"/>
        <v>0</v>
      </c>
      <c r="EN101" s="43">
        <f t="shared" si="178"/>
        <v>0</v>
      </c>
      <c r="EO101" s="43">
        <f t="shared" si="178"/>
        <v>0</v>
      </c>
      <c r="EP101" s="43">
        <f t="shared" si="178"/>
        <v>0</v>
      </c>
      <c r="EQ101" s="43">
        <f t="shared" si="178"/>
        <v>0</v>
      </c>
      <c r="ER101" s="43">
        <f t="shared" si="178"/>
        <v>0</v>
      </c>
      <c r="ES101" s="43">
        <f t="shared" si="178"/>
        <v>0</v>
      </c>
      <c r="ET101" s="43">
        <f t="shared" si="178"/>
        <v>0</v>
      </c>
      <c r="EU101" s="43">
        <f t="shared" si="178"/>
        <v>0</v>
      </c>
      <c r="EV101" s="43">
        <f t="shared" si="178"/>
        <v>0</v>
      </c>
      <c r="EW101" s="43">
        <f t="shared" si="178"/>
        <v>0</v>
      </c>
      <c r="EX101" s="43">
        <f t="shared" si="178"/>
        <v>0</v>
      </c>
      <c r="EY101" s="43">
        <f t="shared" si="178"/>
        <v>0</v>
      </c>
      <c r="EZ101" s="43">
        <f t="shared" si="178"/>
        <v>0</v>
      </c>
      <c r="FA101" s="43">
        <f t="shared" si="178"/>
        <v>0</v>
      </c>
      <c r="FB101" s="43">
        <f t="shared" si="178"/>
        <v>0</v>
      </c>
      <c r="FC101" s="43">
        <f t="shared" si="178"/>
        <v>0</v>
      </c>
      <c r="FD101" s="43">
        <f t="shared" si="178"/>
        <v>0</v>
      </c>
      <c r="FE101" s="43">
        <f t="shared" si="178"/>
        <v>0</v>
      </c>
      <c r="FF101" s="43">
        <f t="shared" si="178"/>
        <v>0</v>
      </c>
      <c r="FG101" s="43">
        <f t="shared" si="178"/>
        <v>0</v>
      </c>
      <c r="FH101" s="43">
        <f t="shared" si="178"/>
        <v>0</v>
      </c>
      <c r="FI101" s="43">
        <f t="shared" si="178"/>
        <v>0</v>
      </c>
      <c r="FJ101" s="43">
        <f t="shared" si="178"/>
        <v>0</v>
      </c>
      <c r="FK101" s="43">
        <f t="shared" si="178"/>
        <v>0</v>
      </c>
      <c r="FL101" s="43">
        <f t="shared" si="178"/>
        <v>0</v>
      </c>
      <c r="FM101" s="43">
        <f t="shared" si="178"/>
        <v>0</v>
      </c>
      <c r="FN101" s="43">
        <f t="shared" ref="FN101:GJ101" si="179" xml:space="preserve"> FM100</f>
        <v>0</v>
      </c>
      <c r="FO101" s="43">
        <f t="shared" si="179"/>
        <v>0</v>
      </c>
      <c r="FP101" s="43">
        <f t="shared" si="179"/>
        <v>0</v>
      </c>
      <c r="FQ101" s="43">
        <f t="shared" si="179"/>
        <v>0</v>
      </c>
      <c r="FR101" s="43">
        <f t="shared" si="179"/>
        <v>0</v>
      </c>
      <c r="FS101" s="43">
        <f t="shared" si="179"/>
        <v>0</v>
      </c>
      <c r="FT101" s="43">
        <f t="shared" si="179"/>
        <v>0</v>
      </c>
      <c r="FU101" s="43">
        <f t="shared" si="179"/>
        <v>0</v>
      </c>
      <c r="FV101" s="43">
        <f t="shared" si="179"/>
        <v>0</v>
      </c>
      <c r="FW101" s="43">
        <f t="shared" si="179"/>
        <v>0</v>
      </c>
      <c r="FX101" s="43">
        <f t="shared" si="179"/>
        <v>0</v>
      </c>
      <c r="FY101" s="43">
        <f t="shared" si="179"/>
        <v>0</v>
      </c>
      <c r="FZ101" s="43">
        <f t="shared" si="179"/>
        <v>0</v>
      </c>
      <c r="GA101" s="43">
        <f t="shared" si="179"/>
        <v>0</v>
      </c>
      <c r="GB101" s="43">
        <f t="shared" si="179"/>
        <v>0</v>
      </c>
      <c r="GC101" s="43">
        <f t="shared" si="179"/>
        <v>0</v>
      </c>
      <c r="GD101" s="43">
        <f t="shared" si="179"/>
        <v>0</v>
      </c>
      <c r="GE101" s="43">
        <f t="shared" si="179"/>
        <v>0</v>
      </c>
      <c r="GF101" s="43">
        <f t="shared" si="179"/>
        <v>0</v>
      </c>
      <c r="GG101" s="43">
        <f t="shared" si="179"/>
        <v>0</v>
      </c>
      <c r="GH101" s="43">
        <f t="shared" si="179"/>
        <v>0</v>
      </c>
      <c r="GI101" s="43">
        <f t="shared" si="179"/>
        <v>0</v>
      </c>
      <c r="GJ101" s="43">
        <f t="shared" si="179"/>
        <v>0</v>
      </c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 s="275"/>
      <c r="IW101" s="275"/>
      <c r="IX101" s="275"/>
      <c r="IY101" s="275"/>
      <c r="IZ101" s="275"/>
      <c r="JA101" s="275"/>
      <c r="JB101" s="275"/>
      <c r="JC101" s="275"/>
      <c r="JD101" s="275"/>
      <c r="JE101" s="275"/>
      <c r="JF101" s="275"/>
      <c r="JG101" s="275"/>
      <c r="JH101" s="275"/>
      <c r="JI101" s="275"/>
      <c r="JJ101" s="275"/>
      <c r="JK101" s="275"/>
      <c r="JL101" s="275"/>
      <c r="JM101" s="275"/>
      <c r="JN101" s="275"/>
      <c r="JO101" s="275"/>
      <c r="JP101" s="275"/>
      <c r="JQ101" s="275"/>
      <c r="JR101" s="275"/>
      <c r="JS101" s="275"/>
      <c r="JT101" s="275"/>
      <c r="JU101" s="275"/>
      <c r="JV101" s="275"/>
      <c r="JW101" s="275"/>
      <c r="JX101" s="275"/>
      <c r="JY101" s="275"/>
      <c r="JZ101" s="275"/>
      <c r="KA101" s="275"/>
      <c r="KB101" s="275"/>
      <c r="KC101" s="275"/>
      <c r="KD101" s="275"/>
      <c r="KE101" s="275"/>
      <c r="KF101" s="275"/>
      <c r="KG101" s="275"/>
      <c r="KH101" s="275"/>
      <c r="KI101" s="275"/>
      <c r="KJ101" s="275"/>
      <c r="KK101" s="275"/>
      <c r="KL101" s="275"/>
      <c r="KM101" s="275"/>
      <c r="KN101" s="275"/>
      <c r="KO101" s="275"/>
      <c r="KP101" s="275"/>
      <c r="KQ101" s="275"/>
      <c r="KR101" s="275"/>
      <c r="KS101" s="275"/>
      <c r="KT101" s="275"/>
      <c r="KU101" s="275"/>
      <c r="KV101" s="275"/>
      <c r="KW101" s="275"/>
      <c r="KX101" s="275"/>
      <c r="KY101" s="275"/>
      <c r="KZ101" s="275"/>
      <c r="LA101" s="275"/>
      <c r="LB101" s="275"/>
      <c r="LC101" s="275"/>
      <c r="LD101" s="275"/>
      <c r="LE101" s="275"/>
      <c r="LF101" s="275"/>
      <c r="LG101" s="275"/>
      <c r="LH101" s="275"/>
      <c r="LI101" s="275"/>
      <c r="LJ101" s="275"/>
      <c r="LK101" s="275"/>
      <c r="LL101" s="275"/>
      <c r="LM101" s="275"/>
      <c r="LN101" s="275"/>
      <c r="LO101" s="275"/>
      <c r="LP101" s="275"/>
      <c r="LQ101" s="275"/>
      <c r="LR101" s="275"/>
      <c r="LS101" s="275"/>
      <c r="LT101" s="275"/>
      <c r="LU101" s="275"/>
      <c r="LV101" s="275"/>
      <c r="LW101" s="275"/>
      <c r="LX101" s="275"/>
      <c r="LY101" s="275"/>
      <c r="LZ101" s="275"/>
      <c r="MA101" s="275"/>
      <c r="MB101" s="275"/>
      <c r="MC101" s="275"/>
      <c r="MD101" s="275"/>
      <c r="ME101" s="275"/>
      <c r="MF101" s="275"/>
      <c r="MG101" s="275"/>
      <c r="MH101" s="275"/>
      <c r="MI101" s="275"/>
      <c r="MJ101" s="275"/>
      <c r="MK101" s="275"/>
      <c r="ML101" s="275"/>
      <c r="MM101" s="275"/>
      <c r="MN101" s="275"/>
      <c r="MO101" s="275"/>
      <c r="MP101" s="275"/>
      <c r="MQ101" s="275"/>
      <c r="MR101" s="275"/>
      <c r="MS101" s="275"/>
      <c r="MT101" s="275"/>
      <c r="MU101" s="275"/>
      <c r="MV101" s="275"/>
      <c r="MW101" s="275"/>
      <c r="MX101" s="275"/>
      <c r="MY101" s="275"/>
      <c r="MZ101" s="275"/>
      <c r="NA101" s="275"/>
      <c r="NB101" s="275"/>
      <c r="NC101" s="275"/>
      <c r="ND101" s="275"/>
      <c r="NE101" s="275"/>
      <c r="NF101" s="275"/>
      <c r="NG101" s="275"/>
      <c r="NH101" s="275"/>
      <c r="NI101" s="275"/>
      <c r="NJ101" s="275"/>
      <c r="NK101" s="275"/>
      <c r="NL101" s="275"/>
      <c r="NM101" s="275"/>
      <c r="NN101" s="275"/>
      <c r="NO101" s="275"/>
      <c r="NP101" s="275"/>
      <c r="NQ101" s="275"/>
      <c r="NR101" s="275"/>
      <c r="NS101" s="275"/>
      <c r="NT101" s="275"/>
      <c r="NU101" s="275"/>
      <c r="NV101" s="275"/>
      <c r="NW101" s="275"/>
      <c r="NX101" s="275"/>
      <c r="NY101" s="275"/>
      <c r="NZ101" s="275"/>
      <c r="OA101" s="275"/>
      <c r="OB101" s="275"/>
      <c r="OC101" s="275"/>
      <c r="OD101" s="275"/>
      <c r="OE101" s="275"/>
      <c r="OF101" s="275"/>
      <c r="OG101" s="275"/>
      <c r="OH101" s="275"/>
      <c r="OI101" s="275"/>
      <c r="OJ101" s="275"/>
      <c r="OK101" s="275"/>
      <c r="OL101" s="275"/>
      <c r="OM101" s="275"/>
      <c r="ON101" s="275"/>
      <c r="OO101" s="275"/>
      <c r="OP101" s="275"/>
      <c r="OQ101" s="275"/>
      <c r="OR101" s="275"/>
      <c r="OS101" s="275"/>
      <c r="OT101" s="275"/>
      <c r="OU101" s="275"/>
      <c r="OV101" s="275"/>
      <c r="OW101" s="275"/>
      <c r="OX101" s="275"/>
      <c r="OY101" s="275"/>
      <c r="OZ101" s="275"/>
      <c r="PA101" s="275"/>
      <c r="PB101" s="275"/>
      <c r="PC101" s="275"/>
      <c r="PD101" s="275"/>
      <c r="PE101" s="275"/>
      <c r="PF101" s="275"/>
      <c r="PG101" s="275"/>
      <c r="PH101" s="275"/>
      <c r="PI101" s="275"/>
      <c r="PJ101" s="275"/>
      <c r="PK101" s="275"/>
      <c r="PL101" s="275"/>
      <c r="PM101" s="275"/>
      <c r="PN101" s="275"/>
      <c r="PO101" s="275"/>
      <c r="PP101" s="275"/>
      <c r="PQ101" s="275"/>
      <c r="PR101" s="275"/>
      <c r="PS101" s="275"/>
      <c r="PT101" s="275"/>
      <c r="PU101" s="275"/>
    </row>
    <row r="102" spans="1:437" s="52" customFormat="1" outlineLevel="1" x14ac:dyDescent="0.25">
      <c r="A102" s="15"/>
      <c r="B102" s="15"/>
      <c r="C102" s="21"/>
      <c r="D102" s="60"/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  <c r="AA102" s="43"/>
      <c r="AB102" s="43"/>
      <c r="AC102" s="43"/>
      <c r="AD102" s="43"/>
      <c r="AE102" s="43"/>
      <c r="AF102" s="43"/>
      <c r="AG102" s="43"/>
      <c r="AH102" s="43"/>
      <c r="AI102" s="43"/>
      <c r="AJ102" s="43"/>
      <c r="AK102" s="43"/>
      <c r="AL102" s="43"/>
      <c r="AM102" s="43"/>
      <c r="AN102" s="43"/>
      <c r="AO102" s="43"/>
      <c r="AP102" s="43"/>
      <c r="AQ102" s="43"/>
      <c r="AR102" s="43"/>
      <c r="AS102" s="43"/>
      <c r="AT102" s="43"/>
      <c r="AU102" s="43"/>
      <c r="AV102" s="43"/>
      <c r="AW102" s="43"/>
      <c r="AX102" s="43"/>
      <c r="AY102" s="43"/>
      <c r="AZ102" s="43"/>
      <c r="BA102" s="43"/>
      <c r="BB102" s="43"/>
      <c r="BC102" s="43"/>
      <c r="BD102" s="43"/>
      <c r="BE102" s="43"/>
      <c r="BF102" s="43"/>
      <c r="BG102" s="43"/>
      <c r="BH102" s="43"/>
      <c r="BI102" s="43"/>
      <c r="BJ102" s="43"/>
      <c r="BK102" s="43"/>
      <c r="BL102" s="43"/>
      <c r="BM102" s="43"/>
      <c r="BN102" s="43"/>
      <c r="BO102" s="43"/>
      <c r="BP102" s="43"/>
      <c r="BQ102" s="43"/>
      <c r="BR102" s="43"/>
      <c r="BS102" s="43"/>
      <c r="BT102" s="43"/>
      <c r="BU102" s="43"/>
      <c r="BV102" s="43"/>
      <c r="BW102" s="43"/>
      <c r="BX102" s="43"/>
      <c r="BY102" s="43"/>
      <c r="BZ102" s="43"/>
      <c r="CA102" s="43"/>
      <c r="CB102" s="43"/>
      <c r="CC102" s="43"/>
      <c r="CD102" s="43"/>
      <c r="CE102" s="43"/>
      <c r="CF102" s="43"/>
      <c r="CG102" s="43"/>
      <c r="CH102" s="43"/>
      <c r="CI102" s="43"/>
      <c r="CJ102" s="43"/>
      <c r="CK102" s="43"/>
      <c r="CL102" s="43"/>
      <c r="CM102" s="43"/>
      <c r="CN102" s="43"/>
      <c r="CO102" s="43"/>
      <c r="CP102" s="43"/>
      <c r="CQ102" s="43"/>
      <c r="CR102" s="43"/>
      <c r="CS102" s="43"/>
      <c r="CT102" s="43"/>
      <c r="CU102" s="43"/>
      <c r="CV102" s="43"/>
      <c r="CW102" s="43"/>
      <c r="CX102" s="43"/>
      <c r="CY102" s="43"/>
      <c r="CZ102" s="43"/>
      <c r="DA102" s="43"/>
      <c r="DB102" s="43"/>
      <c r="DC102" s="43"/>
      <c r="DD102" s="43"/>
      <c r="DE102" s="43"/>
      <c r="DF102" s="43"/>
      <c r="DG102" s="43"/>
      <c r="DH102" s="43"/>
      <c r="DI102" s="43"/>
      <c r="DJ102" s="43"/>
      <c r="DK102" s="43"/>
      <c r="DL102" s="43"/>
      <c r="DM102" s="43"/>
      <c r="DN102" s="43"/>
      <c r="DO102" s="43"/>
      <c r="DP102" s="43"/>
      <c r="DQ102" s="43"/>
      <c r="DR102" s="43"/>
      <c r="DS102" s="43"/>
      <c r="DT102" s="43"/>
      <c r="DU102" s="43"/>
      <c r="DV102" s="43"/>
      <c r="DW102" s="43"/>
      <c r="DX102" s="43"/>
      <c r="DY102" s="43"/>
      <c r="DZ102" s="43"/>
      <c r="EA102" s="43"/>
      <c r="EB102" s="43"/>
      <c r="EC102" s="43"/>
      <c r="ED102" s="43"/>
      <c r="EE102" s="43"/>
      <c r="EF102" s="43"/>
      <c r="EG102" s="43"/>
      <c r="EH102" s="43"/>
      <c r="EI102" s="43"/>
      <c r="EJ102" s="43"/>
      <c r="EK102" s="43"/>
      <c r="EL102" s="43"/>
      <c r="EM102" s="43"/>
      <c r="EN102" s="43"/>
      <c r="EO102" s="43"/>
      <c r="EP102" s="43"/>
      <c r="EQ102" s="43"/>
      <c r="ER102" s="43"/>
      <c r="ES102" s="43"/>
      <c r="ET102" s="43"/>
      <c r="EU102" s="43"/>
      <c r="EV102" s="43"/>
      <c r="EW102" s="43"/>
      <c r="EX102" s="43"/>
      <c r="EY102" s="43"/>
      <c r="EZ102" s="43"/>
      <c r="FA102" s="43"/>
      <c r="FB102" s="43"/>
      <c r="FC102" s="43"/>
      <c r="FD102" s="43"/>
      <c r="FE102" s="43"/>
      <c r="FF102" s="43"/>
      <c r="FG102" s="43"/>
      <c r="FH102" s="43"/>
      <c r="FI102" s="43"/>
      <c r="FJ102" s="43"/>
      <c r="FK102" s="43"/>
      <c r="FL102" s="43"/>
      <c r="FM102" s="43"/>
      <c r="FN102" s="43"/>
      <c r="FO102" s="43"/>
      <c r="FP102" s="43"/>
      <c r="FQ102" s="43"/>
      <c r="FR102" s="43"/>
      <c r="FS102" s="43"/>
      <c r="FT102" s="43"/>
      <c r="FU102" s="43"/>
      <c r="FV102" s="43"/>
      <c r="FW102" s="43"/>
      <c r="FX102" s="43"/>
      <c r="FY102" s="43"/>
      <c r="FZ102" s="43"/>
      <c r="GA102" s="43"/>
      <c r="GB102" s="43"/>
      <c r="GC102" s="43"/>
      <c r="GD102" s="43"/>
      <c r="GE102" s="43"/>
      <c r="GF102" s="43"/>
      <c r="GG102" s="43"/>
      <c r="GH102" s="43"/>
      <c r="GI102" s="43"/>
      <c r="GJ102" s="43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 s="275"/>
      <c r="IW102" s="275"/>
      <c r="IX102" s="275"/>
      <c r="IY102" s="275"/>
      <c r="IZ102" s="275"/>
      <c r="JA102" s="275"/>
      <c r="JB102" s="275"/>
      <c r="JC102" s="275"/>
      <c r="JD102" s="275"/>
      <c r="JE102" s="275"/>
      <c r="JF102" s="275"/>
      <c r="JG102" s="275"/>
      <c r="JH102" s="275"/>
      <c r="JI102" s="275"/>
      <c r="JJ102" s="275"/>
      <c r="JK102" s="275"/>
      <c r="JL102" s="275"/>
      <c r="JM102" s="275"/>
      <c r="JN102" s="275"/>
      <c r="JO102" s="275"/>
      <c r="JP102" s="275"/>
      <c r="JQ102" s="275"/>
      <c r="JR102" s="275"/>
      <c r="JS102" s="275"/>
      <c r="JT102" s="275"/>
      <c r="JU102" s="275"/>
      <c r="JV102" s="275"/>
      <c r="JW102" s="275"/>
      <c r="JX102" s="275"/>
      <c r="JY102" s="275"/>
      <c r="JZ102" s="275"/>
      <c r="KA102" s="275"/>
      <c r="KB102" s="275"/>
      <c r="KC102" s="275"/>
      <c r="KD102" s="275"/>
      <c r="KE102" s="275"/>
      <c r="KF102" s="275"/>
      <c r="KG102" s="275"/>
      <c r="KH102" s="275"/>
      <c r="KI102" s="275"/>
      <c r="KJ102" s="275"/>
      <c r="KK102" s="275"/>
      <c r="KL102" s="275"/>
      <c r="KM102" s="275"/>
      <c r="KN102" s="275"/>
      <c r="KO102" s="275"/>
      <c r="KP102" s="275"/>
      <c r="KQ102" s="275"/>
      <c r="KR102" s="275"/>
      <c r="KS102" s="275"/>
      <c r="KT102" s="275"/>
      <c r="KU102" s="275"/>
      <c r="KV102" s="275"/>
      <c r="KW102" s="275"/>
      <c r="KX102" s="275"/>
      <c r="KY102" s="275"/>
      <c r="KZ102" s="275"/>
      <c r="LA102" s="275"/>
      <c r="LB102" s="275"/>
      <c r="LC102" s="275"/>
      <c r="LD102" s="275"/>
      <c r="LE102" s="275"/>
      <c r="LF102" s="275"/>
      <c r="LG102" s="275"/>
      <c r="LH102" s="275"/>
      <c r="LI102" s="275"/>
      <c r="LJ102" s="275"/>
      <c r="LK102" s="275"/>
      <c r="LL102" s="275"/>
      <c r="LM102" s="275"/>
      <c r="LN102" s="275"/>
      <c r="LO102" s="275"/>
      <c r="LP102" s="275"/>
      <c r="LQ102" s="275"/>
      <c r="LR102" s="275"/>
      <c r="LS102" s="275"/>
      <c r="LT102" s="275"/>
      <c r="LU102" s="275"/>
      <c r="LV102" s="275"/>
      <c r="LW102" s="275"/>
      <c r="LX102" s="275"/>
      <c r="LY102" s="275"/>
      <c r="LZ102" s="275"/>
      <c r="MA102" s="275"/>
      <c r="MB102" s="275"/>
      <c r="MC102" s="275"/>
      <c r="MD102" s="275"/>
      <c r="ME102" s="275"/>
      <c r="MF102" s="275"/>
      <c r="MG102" s="275"/>
      <c r="MH102" s="275"/>
      <c r="MI102" s="275"/>
      <c r="MJ102" s="275"/>
      <c r="MK102" s="275"/>
      <c r="ML102" s="275"/>
      <c r="MM102" s="275"/>
      <c r="MN102" s="275"/>
      <c r="MO102" s="275"/>
      <c r="MP102" s="275"/>
      <c r="MQ102" s="275"/>
      <c r="MR102" s="275"/>
      <c r="MS102" s="275"/>
      <c r="MT102" s="275"/>
      <c r="MU102" s="275"/>
      <c r="MV102" s="275"/>
      <c r="MW102" s="275"/>
      <c r="MX102" s="275"/>
      <c r="MY102" s="275"/>
      <c r="MZ102" s="275"/>
      <c r="NA102" s="275"/>
      <c r="NB102" s="275"/>
      <c r="NC102" s="275"/>
      <c r="ND102" s="275"/>
      <c r="NE102" s="275"/>
      <c r="NF102" s="275"/>
      <c r="NG102" s="275"/>
      <c r="NH102" s="275"/>
      <c r="NI102" s="275"/>
      <c r="NJ102" s="275"/>
      <c r="NK102" s="275"/>
      <c r="NL102" s="275"/>
      <c r="NM102" s="275"/>
      <c r="NN102" s="275"/>
      <c r="NO102" s="275"/>
      <c r="NP102" s="275"/>
      <c r="NQ102" s="275"/>
      <c r="NR102" s="275"/>
      <c r="NS102" s="275"/>
      <c r="NT102" s="275"/>
      <c r="NU102" s="275"/>
      <c r="NV102" s="275"/>
      <c r="NW102" s="275"/>
      <c r="NX102" s="275"/>
      <c r="NY102" s="275"/>
      <c r="NZ102" s="275"/>
      <c r="OA102" s="275"/>
      <c r="OB102" s="275"/>
      <c r="OC102" s="275"/>
      <c r="OD102" s="275"/>
      <c r="OE102" s="275"/>
      <c r="OF102" s="275"/>
      <c r="OG102" s="275"/>
      <c r="OH102" s="275"/>
      <c r="OI102" s="275"/>
      <c r="OJ102" s="275"/>
      <c r="OK102" s="275"/>
      <c r="OL102" s="275"/>
      <c r="OM102" s="275"/>
      <c r="ON102" s="275"/>
      <c r="OO102" s="275"/>
      <c r="OP102" s="275"/>
      <c r="OQ102" s="275"/>
      <c r="OR102" s="275"/>
      <c r="OS102" s="275"/>
      <c r="OT102" s="275"/>
      <c r="OU102" s="275"/>
      <c r="OV102" s="275"/>
      <c r="OW102" s="275"/>
      <c r="OX102" s="275"/>
      <c r="OY102" s="275"/>
      <c r="OZ102" s="275"/>
      <c r="PA102" s="275"/>
      <c r="PB102" s="275"/>
      <c r="PC102" s="275"/>
      <c r="PD102" s="275"/>
      <c r="PE102" s="275"/>
      <c r="PF102" s="275"/>
      <c r="PG102" s="275"/>
      <c r="PH102" s="275"/>
      <c r="PI102" s="275"/>
      <c r="PJ102" s="275"/>
      <c r="PK102" s="275"/>
      <c r="PL102" s="275"/>
      <c r="PM102" s="275"/>
      <c r="PN102" s="275"/>
      <c r="PO102" s="275"/>
      <c r="PP102" s="275"/>
      <c r="PQ102" s="275"/>
      <c r="PR102" s="275"/>
      <c r="PS102" s="275"/>
      <c r="PT102" s="275"/>
      <c r="PU102" s="275"/>
    </row>
    <row r="103" spans="1:437" s="52" customFormat="1" outlineLevel="1" x14ac:dyDescent="0.25">
      <c r="A103" s="15"/>
      <c r="B103" s="15" t="s">
        <v>175</v>
      </c>
      <c r="C103" s="21"/>
      <c r="D103" s="60"/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  <c r="AA103" s="43"/>
      <c r="AB103" s="43"/>
      <c r="AC103" s="43"/>
      <c r="AD103" s="43"/>
      <c r="AE103" s="43"/>
      <c r="AF103" s="43"/>
      <c r="AG103" s="43"/>
      <c r="AH103" s="43"/>
      <c r="AI103" s="43"/>
      <c r="AJ103" s="43"/>
      <c r="AK103" s="43"/>
      <c r="AL103" s="43"/>
      <c r="AM103" s="43"/>
      <c r="AN103" s="43"/>
      <c r="AO103" s="43"/>
      <c r="AP103" s="43"/>
      <c r="AQ103" s="43"/>
      <c r="AR103" s="43"/>
      <c r="AS103" s="43"/>
      <c r="AT103" s="43"/>
      <c r="AU103" s="43"/>
      <c r="AV103" s="43"/>
      <c r="AW103" s="43"/>
      <c r="AX103" s="43"/>
      <c r="AY103" s="43"/>
      <c r="AZ103" s="43"/>
      <c r="BA103" s="43"/>
      <c r="BB103" s="43"/>
      <c r="BC103" s="43"/>
      <c r="BD103" s="43"/>
      <c r="BE103" s="43"/>
      <c r="BF103" s="43"/>
      <c r="BG103" s="43"/>
      <c r="BH103" s="43"/>
      <c r="BI103" s="43"/>
      <c r="BJ103" s="43"/>
      <c r="BK103" s="43"/>
      <c r="BL103" s="43"/>
      <c r="BM103" s="43"/>
      <c r="BN103" s="43"/>
      <c r="BO103" s="43"/>
      <c r="BP103" s="43"/>
      <c r="BQ103" s="43"/>
      <c r="BR103" s="43"/>
      <c r="BS103" s="43"/>
      <c r="BT103" s="43"/>
      <c r="BU103" s="43"/>
      <c r="BV103" s="43"/>
      <c r="BW103" s="43"/>
      <c r="BX103" s="43"/>
      <c r="BY103" s="43"/>
      <c r="BZ103" s="43"/>
      <c r="CA103" s="43"/>
      <c r="CB103" s="43"/>
      <c r="CC103" s="43"/>
      <c r="CD103" s="43"/>
      <c r="CE103" s="43"/>
      <c r="CF103" s="43"/>
      <c r="CG103" s="43"/>
      <c r="CH103" s="43"/>
      <c r="CI103" s="43"/>
      <c r="CJ103" s="43"/>
      <c r="CK103" s="43"/>
      <c r="CL103" s="43"/>
      <c r="CM103" s="43"/>
      <c r="CN103" s="43"/>
      <c r="CO103" s="43"/>
      <c r="CP103" s="43"/>
      <c r="CQ103" s="43"/>
      <c r="CR103" s="43"/>
      <c r="CS103" s="43"/>
      <c r="CT103" s="43"/>
      <c r="CU103" s="43"/>
      <c r="CV103" s="43"/>
      <c r="CW103" s="43"/>
      <c r="CX103" s="43"/>
      <c r="CY103" s="43"/>
      <c r="CZ103" s="43"/>
      <c r="DA103" s="43"/>
      <c r="DB103" s="43"/>
      <c r="DC103" s="43"/>
      <c r="DD103" s="43"/>
      <c r="DE103" s="43"/>
      <c r="DF103" s="43"/>
      <c r="DG103" s="43"/>
      <c r="DH103" s="43"/>
      <c r="DI103" s="43"/>
      <c r="DJ103" s="43"/>
      <c r="DK103" s="43"/>
      <c r="DL103" s="43"/>
      <c r="DM103" s="43"/>
      <c r="DN103" s="43"/>
      <c r="DO103" s="43"/>
      <c r="DP103" s="43"/>
      <c r="DQ103" s="43"/>
      <c r="DR103" s="43"/>
      <c r="DS103" s="43"/>
      <c r="DT103" s="43"/>
      <c r="DU103" s="43"/>
      <c r="DV103" s="43"/>
      <c r="DW103" s="43"/>
      <c r="DX103" s="43"/>
      <c r="DY103" s="43"/>
      <c r="DZ103" s="43"/>
      <c r="EA103" s="43"/>
      <c r="EB103" s="43"/>
      <c r="EC103" s="43"/>
      <c r="ED103" s="43"/>
      <c r="EE103" s="43"/>
      <c r="EF103" s="43"/>
      <c r="EG103" s="43"/>
      <c r="EH103" s="43"/>
      <c r="EI103" s="43"/>
      <c r="EJ103" s="43"/>
      <c r="EK103" s="43"/>
      <c r="EL103" s="43"/>
      <c r="EM103" s="43"/>
      <c r="EN103" s="43"/>
      <c r="EO103" s="43"/>
      <c r="EP103" s="43"/>
      <c r="EQ103" s="43"/>
      <c r="ER103" s="43"/>
      <c r="ES103" s="43"/>
      <c r="ET103" s="43"/>
      <c r="EU103" s="43"/>
      <c r="EV103" s="43"/>
      <c r="EW103" s="43"/>
      <c r="EX103" s="43"/>
      <c r="EY103" s="43"/>
      <c r="EZ103" s="43"/>
      <c r="FA103" s="43"/>
      <c r="FB103" s="43"/>
      <c r="FC103" s="43"/>
      <c r="FD103" s="43"/>
      <c r="FE103" s="43"/>
      <c r="FF103" s="43"/>
      <c r="FG103" s="43"/>
      <c r="FH103" s="43"/>
      <c r="FI103" s="43"/>
      <c r="FJ103" s="43"/>
      <c r="FK103" s="43"/>
      <c r="FL103" s="43"/>
      <c r="FM103" s="43"/>
      <c r="FN103" s="43"/>
      <c r="FO103" s="43"/>
      <c r="FP103" s="43"/>
      <c r="FQ103" s="43"/>
      <c r="FR103" s="43"/>
      <c r="FS103" s="43"/>
      <c r="FT103" s="43"/>
      <c r="FU103" s="43"/>
      <c r="FV103" s="43"/>
      <c r="FW103" s="43"/>
      <c r="FX103" s="43"/>
      <c r="FY103" s="43"/>
      <c r="FZ103" s="43"/>
      <c r="GA103" s="43"/>
      <c r="GB103" s="43"/>
      <c r="GC103" s="43"/>
      <c r="GD103" s="43"/>
      <c r="GE103" s="43"/>
      <c r="GF103" s="43"/>
      <c r="GG103" s="43"/>
      <c r="GH103" s="43"/>
      <c r="GI103" s="43"/>
      <c r="GJ103" s="4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 s="275"/>
      <c r="IW103" s="275"/>
      <c r="IX103" s="275"/>
      <c r="IY103" s="275"/>
      <c r="IZ103" s="275"/>
      <c r="JA103" s="275"/>
      <c r="JB103" s="275"/>
      <c r="JC103" s="275"/>
      <c r="JD103" s="275"/>
      <c r="JE103" s="275"/>
      <c r="JF103" s="275"/>
      <c r="JG103" s="275"/>
      <c r="JH103" s="275"/>
      <c r="JI103" s="275"/>
      <c r="JJ103" s="275"/>
      <c r="JK103" s="275"/>
      <c r="JL103" s="275"/>
      <c r="JM103" s="275"/>
      <c r="JN103" s="275"/>
      <c r="JO103" s="275"/>
      <c r="JP103" s="275"/>
      <c r="JQ103" s="275"/>
      <c r="JR103" s="275"/>
      <c r="JS103" s="275"/>
      <c r="JT103" s="275"/>
      <c r="JU103" s="275"/>
      <c r="JV103" s="275"/>
      <c r="JW103" s="275"/>
      <c r="JX103" s="275"/>
      <c r="JY103" s="275"/>
      <c r="JZ103" s="275"/>
      <c r="KA103" s="275"/>
      <c r="KB103" s="275"/>
      <c r="KC103" s="275"/>
      <c r="KD103" s="275"/>
      <c r="KE103" s="275"/>
      <c r="KF103" s="275"/>
      <c r="KG103" s="275"/>
      <c r="KH103" s="275"/>
      <c r="KI103" s="275"/>
      <c r="KJ103" s="275"/>
      <c r="KK103" s="275"/>
      <c r="KL103" s="275"/>
      <c r="KM103" s="275"/>
      <c r="KN103" s="275"/>
      <c r="KO103" s="275"/>
      <c r="KP103" s="275"/>
      <c r="KQ103" s="275"/>
      <c r="KR103" s="275"/>
      <c r="KS103" s="275"/>
      <c r="KT103" s="275"/>
      <c r="KU103" s="275"/>
      <c r="KV103" s="275"/>
      <c r="KW103" s="275"/>
      <c r="KX103" s="275"/>
      <c r="KY103" s="275"/>
      <c r="KZ103" s="275"/>
      <c r="LA103" s="275"/>
      <c r="LB103" s="275"/>
      <c r="LC103" s="275"/>
      <c r="LD103" s="275"/>
      <c r="LE103" s="275"/>
      <c r="LF103" s="275"/>
      <c r="LG103" s="275"/>
      <c r="LH103" s="275"/>
      <c r="LI103" s="275"/>
      <c r="LJ103" s="275"/>
      <c r="LK103" s="275"/>
      <c r="LL103" s="275"/>
      <c r="LM103" s="275"/>
      <c r="LN103" s="275"/>
      <c r="LO103" s="275"/>
      <c r="LP103" s="275"/>
      <c r="LQ103" s="275"/>
      <c r="LR103" s="275"/>
      <c r="LS103" s="275"/>
      <c r="LT103" s="275"/>
      <c r="LU103" s="275"/>
      <c r="LV103" s="275"/>
      <c r="LW103" s="275"/>
      <c r="LX103" s="275"/>
      <c r="LY103" s="275"/>
      <c r="LZ103" s="275"/>
      <c r="MA103" s="275"/>
      <c r="MB103" s="275"/>
      <c r="MC103" s="275"/>
      <c r="MD103" s="275"/>
      <c r="ME103" s="275"/>
      <c r="MF103" s="275"/>
      <c r="MG103" s="275"/>
      <c r="MH103" s="275"/>
      <c r="MI103" s="275"/>
      <c r="MJ103" s="275"/>
      <c r="MK103" s="275"/>
      <c r="ML103" s="275"/>
      <c r="MM103" s="275"/>
      <c r="MN103" s="275"/>
      <c r="MO103" s="275"/>
      <c r="MP103" s="275"/>
      <c r="MQ103" s="275"/>
      <c r="MR103" s="275"/>
      <c r="MS103" s="275"/>
      <c r="MT103" s="275"/>
      <c r="MU103" s="275"/>
      <c r="MV103" s="275"/>
      <c r="MW103" s="275"/>
      <c r="MX103" s="275"/>
      <c r="MY103" s="275"/>
      <c r="MZ103" s="275"/>
      <c r="NA103" s="275"/>
      <c r="NB103" s="275"/>
      <c r="NC103" s="275"/>
      <c r="ND103" s="275"/>
      <c r="NE103" s="275"/>
      <c r="NF103" s="275"/>
      <c r="NG103" s="275"/>
      <c r="NH103" s="275"/>
      <c r="NI103" s="275"/>
      <c r="NJ103" s="275"/>
      <c r="NK103" s="275"/>
      <c r="NL103" s="275"/>
      <c r="NM103" s="275"/>
      <c r="NN103" s="275"/>
      <c r="NO103" s="275"/>
      <c r="NP103" s="275"/>
      <c r="NQ103" s="275"/>
      <c r="NR103" s="275"/>
      <c r="NS103" s="275"/>
      <c r="NT103" s="275"/>
      <c r="NU103" s="275"/>
      <c r="NV103" s="275"/>
      <c r="NW103" s="275"/>
      <c r="NX103" s="275"/>
      <c r="NY103" s="275"/>
      <c r="NZ103" s="275"/>
      <c r="OA103" s="275"/>
      <c r="OB103" s="275"/>
      <c r="OC103" s="275"/>
      <c r="OD103" s="275"/>
      <c r="OE103" s="275"/>
      <c r="OF103" s="275"/>
      <c r="OG103" s="275"/>
      <c r="OH103" s="275"/>
      <c r="OI103" s="275"/>
      <c r="OJ103" s="275"/>
      <c r="OK103" s="275"/>
      <c r="OL103" s="275"/>
      <c r="OM103" s="275"/>
      <c r="ON103" s="275"/>
      <c r="OO103" s="275"/>
      <c r="OP103" s="275"/>
      <c r="OQ103" s="275"/>
      <c r="OR103" s="275"/>
      <c r="OS103" s="275"/>
      <c r="OT103" s="275"/>
      <c r="OU103" s="275"/>
      <c r="OV103" s="275"/>
      <c r="OW103" s="275"/>
      <c r="OX103" s="275"/>
      <c r="OY103" s="275"/>
      <c r="OZ103" s="275"/>
      <c r="PA103" s="275"/>
      <c r="PB103" s="275"/>
      <c r="PC103" s="275"/>
      <c r="PD103" s="275"/>
      <c r="PE103" s="275"/>
      <c r="PF103" s="275"/>
      <c r="PG103" s="275"/>
      <c r="PH103" s="275"/>
      <c r="PI103" s="275"/>
      <c r="PJ103" s="275"/>
      <c r="PK103" s="275"/>
      <c r="PL103" s="275"/>
      <c r="PM103" s="275"/>
      <c r="PN103" s="275"/>
      <c r="PO103" s="275"/>
      <c r="PP103" s="275"/>
      <c r="PQ103" s="275"/>
      <c r="PR103" s="275"/>
      <c r="PS103" s="275"/>
      <c r="PT103" s="275"/>
      <c r="PU103" s="275"/>
    </row>
    <row r="104" spans="1:437" s="55" customFormat="1" outlineLevel="1" x14ac:dyDescent="0.25">
      <c r="A104" s="70"/>
      <c r="B104" s="15"/>
      <c r="C104" s="73"/>
      <c r="D104" s="74"/>
      <c r="E104" s="14" t="str">
        <f xml:space="preserve"> InpC!E$19</f>
        <v>Acquisition date</v>
      </c>
      <c r="F104" s="14">
        <f xml:space="preserve"> InpC!F$19</f>
        <v>44286</v>
      </c>
      <c r="G104" s="14" t="str">
        <f xml:space="preserve"> InpC!G$19</f>
        <v>date</v>
      </c>
      <c r="H104" s="50"/>
      <c r="I104" s="79"/>
      <c r="J104" s="50"/>
      <c r="K104" s="50"/>
      <c r="L104" s="50"/>
      <c r="M104" s="50"/>
      <c r="N104" s="50"/>
      <c r="O104" s="50"/>
      <c r="P104" s="50"/>
      <c r="Q104" s="50"/>
      <c r="R104" s="50"/>
      <c r="S104" s="50"/>
      <c r="T104" s="50"/>
      <c r="U104" s="50"/>
      <c r="V104" s="50"/>
      <c r="W104" s="50"/>
      <c r="X104" s="50"/>
      <c r="Y104" s="50"/>
      <c r="Z104" s="50"/>
      <c r="AA104" s="50"/>
      <c r="AB104" s="50"/>
      <c r="AC104" s="50"/>
      <c r="AD104" s="50"/>
      <c r="AE104" s="50"/>
      <c r="AF104" s="50"/>
      <c r="AG104" s="50"/>
      <c r="AH104" s="50"/>
      <c r="AI104" s="50"/>
      <c r="AJ104" s="50"/>
      <c r="AK104" s="50"/>
      <c r="AL104" s="50"/>
      <c r="AM104" s="50"/>
      <c r="AN104" s="50"/>
      <c r="AO104" s="50"/>
      <c r="AP104" s="50"/>
      <c r="AQ104" s="50"/>
      <c r="AR104" s="50"/>
      <c r="AS104" s="50"/>
      <c r="AT104" s="50"/>
      <c r="AU104" s="50"/>
      <c r="AV104" s="50"/>
      <c r="AW104" s="50"/>
      <c r="AX104" s="50"/>
      <c r="AY104" s="50"/>
      <c r="AZ104" s="50"/>
      <c r="BA104" s="50"/>
      <c r="BB104" s="50"/>
      <c r="BC104" s="50"/>
      <c r="BD104" s="50"/>
      <c r="BE104" s="50"/>
      <c r="BF104" s="50"/>
      <c r="BG104" s="50"/>
      <c r="BH104" s="50"/>
      <c r="BI104" s="50"/>
      <c r="BJ104" s="50"/>
      <c r="BK104" s="50"/>
      <c r="BL104" s="50"/>
      <c r="BM104" s="50"/>
      <c r="BN104" s="50"/>
      <c r="BO104" s="50"/>
      <c r="BP104" s="50"/>
      <c r="BQ104" s="50"/>
      <c r="BR104" s="50"/>
      <c r="BS104" s="50"/>
      <c r="BT104" s="50"/>
      <c r="BU104" s="50"/>
      <c r="BV104" s="50"/>
      <c r="BW104" s="50"/>
      <c r="BX104" s="50"/>
      <c r="BY104" s="50"/>
      <c r="BZ104" s="50"/>
      <c r="CA104" s="50"/>
      <c r="CB104" s="50"/>
      <c r="CC104" s="50"/>
      <c r="CD104" s="50"/>
      <c r="CE104" s="50"/>
      <c r="CF104" s="50"/>
      <c r="CG104" s="50"/>
      <c r="CH104" s="50"/>
      <c r="CI104" s="50"/>
      <c r="CJ104" s="50"/>
      <c r="CK104" s="50"/>
      <c r="CL104" s="50"/>
      <c r="CM104" s="50"/>
      <c r="CN104" s="50"/>
      <c r="CO104" s="50"/>
      <c r="CP104" s="50"/>
      <c r="CQ104" s="50"/>
      <c r="CR104" s="50"/>
      <c r="CS104" s="50"/>
      <c r="CT104" s="50"/>
      <c r="CU104" s="50"/>
      <c r="CV104" s="50"/>
      <c r="CW104" s="50"/>
      <c r="CX104" s="50"/>
      <c r="CY104" s="50"/>
      <c r="CZ104" s="50"/>
      <c r="DA104" s="50"/>
      <c r="DB104" s="50"/>
      <c r="DC104" s="50"/>
      <c r="DD104" s="50"/>
      <c r="DE104" s="50"/>
      <c r="DF104" s="50"/>
      <c r="DG104" s="50"/>
      <c r="DH104" s="50"/>
      <c r="DI104" s="50"/>
      <c r="DJ104" s="50"/>
      <c r="DK104" s="50"/>
      <c r="DL104" s="50"/>
      <c r="DM104" s="50"/>
      <c r="DN104" s="50"/>
      <c r="DO104" s="50"/>
      <c r="DP104" s="50"/>
      <c r="DQ104" s="50"/>
      <c r="DR104" s="50"/>
      <c r="DS104" s="50"/>
      <c r="DT104" s="50"/>
      <c r="DU104" s="50"/>
      <c r="DV104" s="50"/>
      <c r="DW104" s="50"/>
      <c r="DX104" s="50"/>
      <c r="DY104" s="50"/>
      <c r="DZ104" s="50"/>
      <c r="EA104" s="50"/>
      <c r="EB104" s="50"/>
      <c r="EC104" s="50"/>
      <c r="ED104" s="50"/>
      <c r="EE104" s="50"/>
      <c r="EF104" s="50"/>
      <c r="EG104" s="50"/>
      <c r="EH104" s="50"/>
      <c r="EI104" s="50"/>
      <c r="EJ104" s="50"/>
      <c r="EK104" s="50"/>
      <c r="EL104" s="50"/>
      <c r="EM104" s="50"/>
      <c r="EN104" s="50"/>
      <c r="EO104" s="50"/>
      <c r="EP104" s="50"/>
      <c r="EQ104" s="50"/>
      <c r="ER104" s="50"/>
      <c r="ES104" s="50"/>
      <c r="ET104" s="50"/>
      <c r="EU104" s="50"/>
      <c r="EV104" s="50"/>
      <c r="EW104" s="50"/>
      <c r="EX104" s="50"/>
      <c r="EY104" s="50"/>
      <c r="EZ104" s="50"/>
      <c r="FA104" s="50"/>
      <c r="FB104" s="50"/>
      <c r="FC104" s="50"/>
      <c r="FD104" s="50"/>
      <c r="FE104" s="50"/>
      <c r="FF104" s="50"/>
      <c r="FG104" s="50"/>
      <c r="FH104" s="50"/>
      <c r="FI104" s="50"/>
      <c r="FJ104" s="50"/>
      <c r="FK104" s="50"/>
      <c r="FL104" s="50"/>
      <c r="FM104" s="50"/>
      <c r="FN104" s="50"/>
      <c r="FO104" s="50"/>
      <c r="FP104" s="50"/>
      <c r="FQ104" s="50"/>
      <c r="FR104" s="50"/>
      <c r="FS104" s="50"/>
      <c r="FT104" s="50"/>
      <c r="FU104" s="50"/>
      <c r="FV104" s="50"/>
      <c r="FW104" s="50"/>
      <c r="FX104" s="50"/>
      <c r="FY104" s="50"/>
      <c r="FZ104" s="50"/>
      <c r="GA104" s="50"/>
      <c r="GB104" s="50"/>
      <c r="GC104" s="50"/>
      <c r="GD104" s="50"/>
      <c r="GE104" s="50"/>
      <c r="GF104" s="50"/>
      <c r="GG104" s="50"/>
      <c r="GH104" s="50"/>
      <c r="GI104" s="50"/>
      <c r="GJ104" s="50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MQ104"/>
      <c r="MR104"/>
      <c r="MS104"/>
      <c r="MT104"/>
      <c r="MU104"/>
      <c r="MV104"/>
      <c r="MW104"/>
      <c r="MX104"/>
      <c r="MY104"/>
      <c r="MZ104"/>
      <c r="NA104"/>
      <c r="NB104"/>
      <c r="NC104"/>
      <c r="ND104"/>
      <c r="NE104"/>
      <c r="NF104"/>
      <c r="NG104"/>
      <c r="NH104"/>
      <c r="NI104"/>
      <c r="NJ104"/>
      <c r="NK104"/>
      <c r="NL104"/>
      <c r="NM104"/>
      <c r="NN104"/>
      <c r="NO104"/>
      <c r="NP104"/>
      <c r="NQ104"/>
      <c r="NR104"/>
      <c r="NS104"/>
      <c r="NT104"/>
      <c r="NU104"/>
      <c r="NV104"/>
      <c r="NW104"/>
      <c r="NX104"/>
      <c r="NY104"/>
      <c r="NZ104"/>
      <c r="OA104"/>
      <c r="OB104"/>
      <c r="OC104"/>
      <c r="OD104"/>
      <c r="OE104"/>
      <c r="OF104"/>
      <c r="OG104"/>
      <c r="OH104"/>
      <c r="OI104"/>
      <c r="OJ104"/>
      <c r="OK104"/>
      <c r="OL104"/>
      <c r="OM104"/>
      <c r="ON104"/>
      <c r="OO104"/>
      <c r="OP104"/>
      <c r="OQ104"/>
      <c r="OR104"/>
      <c r="OS104"/>
      <c r="OT104"/>
      <c r="OU104"/>
      <c r="OV104"/>
      <c r="OW104"/>
      <c r="OX104"/>
      <c r="OY104"/>
      <c r="OZ104"/>
      <c r="PA104"/>
      <c r="PB104"/>
      <c r="PC104"/>
      <c r="PD104"/>
      <c r="PE104"/>
      <c r="PF104"/>
      <c r="PG104"/>
      <c r="PH104"/>
      <c r="PI104"/>
      <c r="PJ104"/>
      <c r="PK104"/>
      <c r="PL104"/>
      <c r="PM104"/>
      <c r="PN104"/>
      <c r="PO104"/>
      <c r="PP104"/>
      <c r="PQ104"/>
      <c r="PR104"/>
      <c r="PS104"/>
      <c r="PT104"/>
      <c r="PU104"/>
    </row>
    <row r="105" spans="1:437" s="527" customFormat="1" outlineLevel="1" x14ac:dyDescent="0.25">
      <c r="A105" s="15"/>
      <c r="B105" s="15"/>
      <c r="C105" s="21"/>
      <c r="D105" s="60"/>
      <c r="E105" s="526" t="str">
        <f xml:space="preserve"> InpC!E$80</f>
        <v>Useful life of solar asset</v>
      </c>
      <c r="F105" s="526">
        <f xml:space="preserve"> InpC!F$80</f>
        <v>25</v>
      </c>
      <c r="G105" s="526" t="str">
        <f xml:space="preserve"> InpC!G$80</f>
        <v>years</v>
      </c>
      <c r="H105" s="43"/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  <c r="AA105" s="43"/>
      <c r="AB105" s="43"/>
      <c r="AC105" s="43"/>
      <c r="AD105" s="43"/>
      <c r="AE105" s="43"/>
      <c r="AF105" s="43"/>
      <c r="AG105" s="43"/>
      <c r="AH105" s="43"/>
      <c r="AI105" s="43"/>
      <c r="AJ105" s="43"/>
      <c r="AK105" s="43"/>
      <c r="AL105" s="43"/>
      <c r="AM105" s="43"/>
      <c r="AN105" s="43"/>
      <c r="AO105" s="43"/>
      <c r="AP105" s="43"/>
      <c r="AQ105" s="43"/>
      <c r="AR105" s="43"/>
      <c r="AS105" s="43"/>
      <c r="AT105" s="43"/>
      <c r="AU105" s="43"/>
      <c r="AV105" s="43"/>
      <c r="AW105" s="43"/>
      <c r="AX105" s="43"/>
      <c r="AY105" s="43"/>
      <c r="AZ105" s="43"/>
      <c r="BA105" s="43"/>
      <c r="BB105" s="43"/>
      <c r="BC105" s="43"/>
      <c r="BD105" s="43"/>
      <c r="BE105" s="43"/>
      <c r="BF105" s="43"/>
      <c r="BG105" s="43"/>
      <c r="BH105" s="43"/>
      <c r="BI105" s="43"/>
      <c r="BJ105" s="43"/>
      <c r="BK105" s="43"/>
      <c r="BL105" s="43"/>
      <c r="BM105" s="43"/>
      <c r="BN105" s="43"/>
      <c r="BO105" s="43"/>
      <c r="BP105" s="43"/>
      <c r="BQ105" s="43"/>
      <c r="BR105" s="43"/>
      <c r="BS105" s="43"/>
      <c r="BT105" s="43"/>
      <c r="BU105" s="43"/>
      <c r="BV105" s="43"/>
      <c r="BW105" s="43"/>
      <c r="BX105" s="43"/>
      <c r="BY105" s="43"/>
      <c r="BZ105" s="43"/>
      <c r="CA105" s="43"/>
      <c r="CB105" s="43"/>
      <c r="CC105" s="43"/>
      <c r="CD105" s="43"/>
      <c r="CE105" s="43"/>
      <c r="CF105" s="43"/>
      <c r="CG105" s="43"/>
      <c r="CH105" s="43"/>
      <c r="CI105" s="43"/>
      <c r="CJ105" s="43"/>
      <c r="CK105" s="43"/>
      <c r="CL105" s="43"/>
      <c r="CM105" s="43"/>
      <c r="CN105" s="43"/>
      <c r="CO105" s="43"/>
      <c r="CP105" s="43"/>
      <c r="CQ105" s="43"/>
      <c r="CR105" s="43"/>
      <c r="CS105" s="43"/>
      <c r="CT105" s="43"/>
      <c r="CU105" s="43"/>
      <c r="CV105" s="43"/>
      <c r="CW105" s="43"/>
      <c r="CX105" s="43"/>
      <c r="CY105" s="43"/>
      <c r="CZ105" s="43"/>
      <c r="DA105" s="43"/>
      <c r="DB105" s="43"/>
      <c r="DC105" s="43"/>
      <c r="DD105" s="43"/>
      <c r="DE105" s="43"/>
      <c r="DF105" s="43"/>
      <c r="DG105" s="43"/>
      <c r="DH105" s="43"/>
      <c r="DI105" s="43"/>
      <c r="DJ105" s="43"/>
      <c r="DK105" s="43"/>
      <c r="DL105" s="43"/>
      <c r="DM105" s="43"/>
      <c r="DN105" s="43"/>
      <c r="DO105" s="43"/>
      <c r="DP105" s="43"/>
      <c r="DQ105" s="43"/>
      <c r="DR105" s="43"/>
      <c r="DS105" s="43"/>
      <c r="DT105" s="43"/>
      <c r="DU105" s="43"/>
      <c r="DV105" s="43"/>
      <c r="DW105" s="43"/>
      <c r="DX105" s="43"/>
      <c r="DY105" s="43"/>
      <c r="DZ105" s="43"/>
      <c r="EA105" s="43"/>
      <c r="EB105" s="43"/>
      <c r="EC105" s="43"/>
      <c r="ED105" s="43"/>
      <c r="EE105" s="43"/>
      <c r="EF105" s="43"/>
      <c r="EG105" s="43"/>
      <c r="EH105" s="43"/>
      <c r="EI105" s="43"/>
      <c r="EJ105" s="43"/>
      <c r="EK105" s="43"/>
      <c r="EL105" s="43"/>
      <c r="EM105" s="43"/>
      <c r="EN105" s="43"/>
      <c r="EO105" s="43"/>
      <c r="EP105" s="43"/>
      <c r="EQ105" s="43"/>
      <c r="ER105" s="43"/>
      <c r="ES105" s="43"/>
      <c r="ET105" s="43"/>
      <c r="EU105" s="43"/>
      <c r="EV105" s="43"/>
      <c r="EW105" s="43"/>
      <c r="EX105" s="43"/>
      <c r="EY105" s="43"/>
      <c r="EZ105" s="43"/>
      <c r="FA105" s="43"/>
      <c r="FB105" s="43"/>
      <c r="FC105" s="43"/>
      <c r="FD105" s="43"/>
      <c r="FE105" s="43"/>
      <c r="FF105" s="43"/>
      <c r="FG105" s="43"/>
      <c r="FH105" s="43"/>
      <c r="FI105" s="43"/>
      <c r="FJ105" s="43"/>
      <c r="FK105" s="43"/>
      <c r="FL105" s="43"/>
      <c r="FM105" s="43"/>
      <c r="FN105" s="43"/>
      <c r="FO105" s="43"/>
      <c r="FP105" s="43"/>
      <c r="FQ105" s="43"/>
      <c r="FR105" s="43"/>
      <c r="FS105" s="43"/>
      <c r="FT105" s="43"/>
      <c r="FU105" s="43"/>
      <c r="FV105" s="43"/>
      <c r="FW105" s="43"/>
      <c r="FX105" s="43"/>
      <c r="FY105" s="43"/>
      <c r="FZ105" s="43"/>
      <c r="GA105" s="43"/>
      <c r="GB105" s="43"/>
      <c r="GC105" s="43"/>
      <c r="GD105" s="43"/>
      <c r="GE105" s="43"/>
      <c r="GF105" s="43"/>
      <c r="GG105" s="43"/>
      <c r="GH105" s="43"/>
      <c r="GI105" s="43"/>
      <c r="GJ105" s="43"/>
    </row>
    <row r="106" spans="1:437" s="110" customFormat="1" outlineLevel="1" x14ac:dyDescent="0.25">
      <c r="A106" s="108"/>
      <c r="B106" s="108"/>
      <c r="C106" s="109"/>
      <c r="E106" s="110" t="str">
        <f xml:space="preserve"> InpC!E$107</f>
        <v>Months in year</v>
      </c>
      <c r="F106" s="110">
        <f xml:space="preserve"> InpC!F$107</f>
        <v>12</v>
      </c>
      <c r="G106" s="110" t="str">
        <f xml:space="preserve"> InpC!G$107</f>
        <v>months</v>
      </c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MQ106"/>
      <c r="MR106"/>
      <c r="MS106"/>
      <c r="MT106"/>
      <c r="MU106"/>
      <c r="MV106"/>
      <c r="MW106"/>
      <c r="MX106"/>
      <c r="MY106"/>
      <c r="MZ106"/>
      <c r="NA106"/>
      <c r="NB106"/>
      <c r="NC106"/>
      <c r="ND106"/>
      <c r="NE106"/>
      <c r="NF106"/>
      <c r="NG106"/>
      <c r="NH106"/>
      <c r="NI106"/>
      <c r="NJ106"/>
      <c r="NK106"/>
      <c r="NL106"/>
      <c r="NM106"/>
      <c r="NN106"/>
      <c r="NO106"/>
      <c r="NP106"/>
      <c r="NQ106"/>
      <c r="NR106"/>
      <c r="NS106"/>
      <c r="NT106"/>
      <c r="NU106"/>
      <c r="NV106"/>
      <c r="NW106"/>
      <c r="NX106"/>
      <c r="NY106"/>
      <c r="NZ106"/>
      <c r="OA106"/>
      <c r="OB106"/>
      <c r="OC106"/>
      <c r="OD106"/>
      <c r="OE106"/>
      <c r="OF106"/>
      <c r="OG106"/>
      <c r="OH106"/>
      <c r="OI106"/>
      <c r="OJ106"/>
      <c r="OK106"/>
      <c r="OL106"/>
      <c r="OM106"/>
      <c r="ON106"/>
      <c r="OO106"/>
      <c r="OP106"/>
      <c r="OQ106"/>
      <c r="OR106"/>
      <c r="OS106"/>
      <c r="OT106"/>
      <c r="OU106"/>
      <c r="OV106"/>
      <c r="OW106"/>
      <c r="OX106"/>
      <c r="OY106"/>
      <c r="OZ106"/>
      <c r="PA106"/>
      <c r="PB106"/>
      <c r="PC106"/>
      <c r="PD106"/>
      <c r="PE106"/>
      <c r="PF106"/>
      <c r="PG106"/>
      <c r="PH106"/>
      <c r="PI106"/>
      <c r="PJ106"/>
      <c r="PK106"/>
      <c r="PL106"/>
      <c r="PM106"/>
      <c r="PN106"/>
      <c r="PO106"/>
      <c r="PP106"/>
      <c r="PQ106"/>
      <c r="PR106"/>
      <c r="PS106"/>
      <c r="PT106"/>
      <c r="PU106"/>
    </row>
    <row r="107" spans="1:437" s="107" customFormat="1" outlineLevel="1" x14ac:dyDescent="0.25">
      <c r="A107" s="105"/>
      <c r="B107" s="105"/>
      <c r="C107" s="106"/>
      <c r="E107" s="26" t="s">
        <v>176</v>
      </c>
      <c r="F107" s="26">
        <f xml:space="preserve"> EOMONTH(F104, (F105 * F106))</f>
        <v>53417</v>
      </c>
      <c r="G107" s="26" t="s">
        <v>6</v>
      </c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  <c r="AA107" s="26"/>
      <c r="AB107" s="26"/>
      <c r="AC107" s="26"/>
      <c r="AD107" s="26"/>
      <c r="AE107" s="26"/>
      <c r="AF107" s="26"/>
      <c r="AG107" s="26"/>
      <c r="AH107" s="26"/>
      <c r="AI107" s="26"/>
      <c r="AJ107" s="26"/>
      <c r="AK107" s="26"/>
      <c r="AL107" s="26"/>
      <c r="AM107" s="26"/>
      <c r="AN107" s="26"/>
      <c r="AO107" s="26"/>
      <c r="AP107" s="26"/>
      <c r="AQ107" s="26"/>
      <c r="AR107" s="26"/>
      <c r="AS107" s="26"/>
      <c r="AT107" s="26"/>
      <c r="AU107" s="26"/>
      <c r="AV107" s="26"/>
      <c r="AW107" s="26"/>
      <c r="AX107" s="26"/>
      <c r="AY107" s="26"/>
      <c r="AZ107" s="26"/>
      <c r="BA107" s="26"/>
      <c r="BB107" s="26"/>
      <c r="BC107" s="26"/>
      <c r="BD107" s="26"/>
      <c r="BE107" s="26"/>
      <c r="BF107" s="26"/>
      <c r="BG107" s="26"/>
      <c r="BH107" s="26"/>
      <c r="BI107" s="26"/>
      <c r="BJ107" s="26"/>
      <c r="BK107" s="26"/>
      <c r="BL107" s="26"/>
      <c r="BM107" s="26"/>
      <c r="BN107" s="26"/>
      <c r="BO107" s="26"/>
      <c r="BP107" s="26"/>
      <c r="BQ107" s="26"/>
      <c r="BR107" s="26"/>
      <c r="BS107" s="26"/>
      <c r="BT107" s="26"/>
      <c r="BU107" s="26"/>
      <c r="BV107" s="26"/>
      <c r="BW107" s="26"/>
      <c r="BX107" s="26"/>
      <c r="BY107" s="26"/>
      <c r="BZ107" s="26"/>
      <c r="CA107" s="26"/>
      <c r="CB107" s="26"/>
      <c r="CC107" s="26"/>
      <c r="CD107" s="26"/>
      <c r="CE107" s="26"/>
      <c r="CF107" s="26"/>
      <c r="CG107" s="26"/>
      <c r="CH107" s="26"/>
      <c r="CI107" s="26"/>
      <c r="CJ107" s="26"/>
      <c r="CK107" s="26"/>
      <c r="CL107" s="26"/>
      <c r="CM107" s="26"/>
      <c r="CN107" s="26"/>
      <c r="CO107" s="26"/>
      <c r="CP107" s="26"/>
      <c r="CQ107" s="26"/>
      <c r="CR107" s="26"/>
      <c r="CS107" s="26"/>
      <c r="CT107" s="26"/>
      <c r="CU107" s="26"/>
      <c r="CV107" s="26"/>
      <c r="CW107" s="26"/>
      <c r="CX107" s="26"/>
      <c r="CY107" s="26"/>
      <c r="CZ107" s="26"/>
      <c r="DA107" s="26"/>
      <c r="DB107" s="26"/>
      <c r="DC107" s="26"/>
      <c r="DD107" s="26"/>
      <c r="DE107" s="26"/>
      <c r="DF107" s="26"/>
      <c r="DG107" s="26"/>
      <c r="DH107" s="26"/>
      <c r="DI107" s="26"/>
      <c r="DJ107" s="26"/>
      <c r="DK107" s="26"/>
      <c r="DL107" s="26"/>
      <c r="DM107" s="26"/>
      <c r="DN107" s="26"/>
      <c r="DO107" s="26"/>
      <c r="DP107" s="26"/>
      <c r="DQ107" s="26"/>
      <c r="DR107" s="26"/>
      <c r="DS107" s="26"/>
      <c r="DT107" s="26"/>
      <c r="DU107" s="26"/>
      <c r="DV107" s="26"/>
      <c r="DW107" s="26"/>
      <c r="DX107" s="26"/>
      <c r="DY107" s="26"/>
      <c r="DZ107" s="26"/>
      <c r="EA107" s="26"/>
      <c r="EB107" s="26"/>
      <c r="EC107" s="26"/>
      <c r="ED107" s="26"/>
      <c r="EE107" s="26"/>
      <c r="EF107" s="26"/>
      <c r="EG107" s="26"/>
      <c r="EH107" s="26"/>
      <c r="EI107" s="26"/>
      <c r="EJ107" s="26"/>
      <c r="EK107" s="26"/>
      <c r="EL107" s="26"/>
      <c r="EM107" s="26"/>
      <c r="EN107" s="26"/>
      <c r="EO107" s="26"/>
      <c r="EP107" s="26"/>
      <c r="EQ107" s="26"/>
      <c r="ER107" s="26"/>
      <c r="ES107" s="26"/>
      <c r="ET107" s="26"/>
      <c r="EU107" s="26"/>
      <c r="EV107" s="26"/>
      <c r="EW107" s="26"/>
      <c r="EX107" s="26"/>
      <c r="EY107" s="26"/>
      <c r="EZ107" s="26"/>
      <c r="FA107" s="26"/>
      <c r="FB107" s="26"/>
      <c r="FC107" s="26"/>
      <c r="FD107" s="26"/>
      <c r="FE107" s="26"/>
      <c r="FF107" s="26"/>
      <c r="FG107" s="26"/>
      <c r="FH107" s="26"/>
      <c r="FI107" s="26"/>
      <c r="FJ107" s="26"/>
      <c r="FK107" s="26"/>
      <c r="FL107" s="26"/>
      <c r="FM107" s="26"/>
      <c r="FN107" s="26"/>
      <c r="FO107" s="26"/>
      <c r="FP107" s="26"/>
      <c r="FQ107" s="26"/>
      <c r="FR107" s="26"/>
      <c r="FS107" s="26"/>
      <c r="FT107" s="26"/>
      <c r="FU107" s="26"/>
      <c r="FV107" s="26"/>
      <c r="FW107" s="26"/>
      <c r="FX107" s="26"/>
      <c r="FY107" s="26"/>
      <c r="FZ107" s="26"/>
      <c r="GA107" s="26"/>
      <c r="GB107" s="26"/>
      <c r="GC107" s="26"/>
      <c r="GD107" s="26"/>
      <c r="GE107" s="26"/>
      <c r="GF107" s="26"/>
      <c r="GG107" s="26"/>
      <c r="GH107" s="26"/>
      <c r="GI107" s="26"/>
      <c r="GJ107" s="26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MQ107"/>
      <c r="MR107"/>
      <c r="MS107"/>
      <c r="MT107"/>
      <c r="MU107"/>
      <c r="MV107"/>
      <c r="MW107"/>
      <c r="MX107"/>
      <c r="MY107"/>
      <c r="MZ107"/>
      <c r="NA107"/>
      <c r="NB107"/>
      <c r="NC107"/>
      <c r="ND107"/>
      <c r="NE107"/>
      <c r="NF107"/>
      <c r="NG107"/>
      <c r="NH107"/>
      <c r="NI107"/>
      <c r="NJ107"/>
      <c r="NK107"/>
      <c r="NL107"/>
      <c r="NM107"/>
      <c r="NN107"/>
      <c r="NO107"/>
      <c r="NP107"/>
      <c r="NQ107"/>
      <c r="NR107"/>
      <c r="NS107"/>
      <c r="NT107"/>
      <c r="NU107"/>
      <c r="NV107"/>
      <c r="NW107"/>
      <c r="NX107"/>
      <c r="NY107"/>
      <c r="NZ107"/>
      <c r="OA107"/>
      <c r="OB107"/>
      <c r="OC107"/>
      <c r="OD107"/>
      <c r="OE107"/>
      <c r="OF107"/>
      <c r="OG107"/>
      <c r="OH107"/>
      <c r="OI107"/>
      <c r="OJ107"/>
      <c r="OK107"/>
      <c r="OL107"/>
      <c r="OM107"/>
      <c r="ON107"/>
      <c r="OO107"/>
      <c r="OP107"/>
      <c r="OQ107"/>
      <c r="OR107"/>
      <c r="OS107"/>
      <c r="OT107"/>
      <c r="OU107"/>
      <c r="OV107"/>
      <c r="OW107"/>
      <c r="OX107"/>
      <c r="OY107"/>
      <c r="OZ107"/>
      <c r="PA107"/>
      <c r="PB107"/>
      <c r="PC107"/>
      <c r="PD107"/>
      <c r="PE107"/>
      <c r="PF107"/>
      <c r="PG107"/>
      <c r="PH107"/>
      <c r="PI107"/>
      <c r="PJ107"/>
      <c r="PK107"/>
      <c r="PL107"/>
      <c r="PM107"/>
      <c r="PN107"/>
      <c r="PO107"/>
      <c r="PP107"/>
      <c r="PQ107"/>
      <c r="PR107"/>
      <c r="PS107"/>
      <c r="PT107"/>
      <c r="PU107"/>
    </row>
    <row r="108" spans="1:437" s="52" customFormat="1" outlineLevel="1" x14ac:dyDescent="0.25">
      <c r="A108" s="15"/>
      <c r="B108" s="15"/>
      <c r="C108" s="21"/>
      <c r="D108" s="60"/>
      <c r="E108" s="6"/>
      <c r="F108" s="6"/>
      <c r="G108" s="6"/>
      <c r="H108" s="6"/>
      <c r="I108" s="104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  <c r="BC108" s="6"/>
      <c r="BD108" s="6"/>
      <c r="BE108" s="6"/>
      <c r="BF108" s="6"/>
      <c r="BG108" s="6"/>
      <c r="BH108" s="6"/>
      <c r="BI108" s="6"/>
      <c r="BJ108" s="6"/>
      <c r="BK108" s="6"/>
      <c r="BL108" s="6"/>
      <c r="BM108" s="6"/>
      <c r="BN108" s="6"/>
      <c r="BO108" s="6"/>
      <c r="BP108" s="6"/>
      <c r="BQ108" s="6"/>
      <c r="BR108" s="6"/>
      <c r="BS108" s="6"/>
      <c r="BT108" s="6"/>
      <c r="BU108" s="6"/>
      <c r="BV108" s="6"/>
      <c r="BW108" s="6"/>
      <c r="BX108" s="6"/>
      <c r="BY108" s="6"/>
      <c r="BZ108" s="6"/>
      <c r="CA108" s="6"/>
      <c r="CB108" s="6"/>
      <c r="CC108" s="6"/>
      <c r="CD108" s="6"/>
      <c r="CE108" s="6"/>
      <c r="CF108" s="6"/>
      <c r="CG108" s="6"/>
      <c r="CH108" s="6"/>
      <c r="CI108" s="6"/>
      <c r="CJ108" s="6"/>
      <c r="CK108" s="6"/>
      <c r="CL108" s="6"/>
      <c r="CM108" s="6"/>
      <c r="CN108" s="6"/>
      <c r="CO108" s="6"/>
      <c r="CP108" s="6"/>
      <c r="CQ108" s="6"/>
      <c r="CR108" s="6"/>
      <c r="CS108" s="6"/>
      <c r="CT108" s="6"/>
      <c r="CU108" s="6"/>
      <c r="CV108" s="6"/>
      <c r="CW108" s="6"/>
      <c r="CX108" s="6"/>
      <c r="CY108" s="6"/>
      <c r="CZ108" s="6"/>
      <c r="DA108" s="6"/>
      <c r="DB108" s="6"/>
      <c r="DC108" s="6"/>
      <c r="DD108" s="6"/>
      <c r="DE108" s="6"/>
      <c r="DF108" s="6"/>
      <c r="DG108" s="6"/>
      <c r="DH108" s="6"/>
      <c r="DI108" s="6"/>
      <c r="DJ108" s="6"/>
      <c r="DK108" s="6"/>
      <c r="DL108" s="6"/>
      <c r="DM108" s="6"/>
      <c r="DN108" s="6"/>
      <c r="DO108" s="6"/>
      <c r="DP108" s="6"/>
      <c r="DQ108" s="6"/>
      <c r="DR108" s="6"/>
      <c r="DS108" s="6"/>
      <c r="DT108" s="6"/>
      <c r="DU108" s="6"/>
      <c r="DV108" s="6"/>
      <c r="DW108" s="6"/>
      <c r="DX108" s="6"/>
      <c r="DY108" s="6"/>
      <c r="DZ108" s="6"/>
      <c r="EA108" s="6"/>
      <c r="EB108" s="6"/>
      <c r="EC108" s="6"/>
      <c r="ED108" s="6"/>
      <c r="EE108" s="6"/>
      <c r="EF108" s="6"/>
      <c r="EG108" s="6"/>
      <c r="EH108" s="6"/>
      <c r="EI108" s="6"/>
      <c r="EJ108" s="6"/>
      <c r="EK108" s="6"/>
      <c r="EL108" s="6"/>
      <c r="EM108" s="6"/>
      <c r="EN108" s="6"/>
      <c r="EO108" s="6"/>
      <c r="EP108" s="6"/>
      <c r="EQ108" s="6"/>
      <c r="ER108" s="6"/>
      <c r="ES108" s="6"/>
      <c r="ET108" s="6"/>
      <c r="EU108" s="6"/>
      <c r="EV108" s="6"/>
      <c r="EW108" s="6"/>
      <c r="EX108" s="6"/>
      <c r="EY108" s="6"/>
      <c r="EZ108" s="6"/>
      <c r="FA108" s="6"/>
      <c r="FB108" s="6"/>
      <c r="FC108" s="6"/>
      <c r="FD108" s="6"/>
      <c r="FE108" s="6"/>
      <c r="FF108" s="6"/>
      <c r="FG108" s="6"/>
      <c r="FH108" s="6"/>
      <c r="FI108" s="6"/>
      <c r="FJ108" s="6"/>
      <c r="FK108" s="6"/>
      <c r="FL108" s="6"/>
      <c r="FM108" s="6"/>
      <c r="FN108" s="6"/>
      <c r="FO108" s="6"/>
      <c r="FP108" s="6"/>
      <c r="FQ108" s="6"/>
      <c r="FR108" s="6"/>
      <c r="FS108" s="6"/>
      <c r="FT108" s="6"/>
      <c r="FU108" s="6"/>
      <c r="FV108" s="6"/>
      <c r="FW108" s="6"/>
      <c r="FX108" s="6"/>
      <c r="FY108" s="6"/>
      <c r="FZ108" s="6"/>
      <c r="GA108" s="6"/>
      <c r="GB108" s="6"/>
      <c r="GC108" s="6"/>
      <c r="GD108" s="6"/>
      <c r="GE108" s="6"/>
      <c r="GF108" s="6"/>
      <c r="GG108" s="6"/>
      <c r="GH108" s="6"/>
      <c r="GI108" s="6"/>
      <c r="GJ108" s="6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LQ108"/>
      <c r="LR108"/>
      <c r="LS108"/>
      <c r="LT108"/>
      <c r="LU108"/>
      <c r="LV108"/>
      <c r="LW108"/>
      <c r="LX108"/>
      <c r="LY108"/>
      <c r="LZ108"/>
      <c r="MA108"/>
      <c r="MB108"/>
      <c r="MC108"/>
      <c r="MD108"/>
      <c r="ME108"/>
      <c r="MF108"/>
      <c r="MG108"/>
      <c r="MH108"/>
      <c r="MI108"/>
      <c r="MJ108"/>
      <c r="MK108"/>
      <c r="ML108"/>
      <c r="MM108"/>
      <c r="MN108"/>
      <c r="MO108"/>
      <c r="MP108"/>
      <c r="MQ108"/>
      <c r="MR108"/>
      <c r="MS108"/>
      <c r="MT108"/>
      <c r="MU108"/>
      <c r="MV108"/>
      <c r="MW108"/>
      <c r="MX108"/>
      <c r="MY108"/>
      <c r="MZ108"/>
      <c r="NA108"/>
      <c r="NB108"/>
      <c r="NC108"/>
      <c r="ND108"/>
      <c r="NE108"/>
      <c r="NF108"/>
      <c r="NG108"/>
      <c r="NH108"/>
      <c r="NI108"/>
      <c r="NJ108"/>
      <c r="NK108"/>
      <c r="NL108"/>
      <c r="NM108"/>
      <c r="NN108"/>
      <c r="NO108"/>
      <c r="NP108"/>
      <c r="NQ108"/>
      <c r="NR108"/>
      <c r="NS108"/>
      <c r="NT108"/>
      <c r="NU108"/>
      <c r="NV108"/>
      <c r="NW108"/>
      <c r="NX108"/>
      <c r="NY108"/>
      <c r="NZ108"/>
      <c r="OA108"/>
      <c r="OB108"/>
      <c r="OC108"/>
      <c r="OD108"/>
      <c r="OE108"/>
      <c r="OF108"/>
      <c r="OG108"/>
      <c r="OH108"/>
      <c r="OI108"/>
      <c r="OJ108"/>
      <c r="OK108"/>
      <c r="OL108"/>
      <c r="OM108"/>
      <c r="ON108"/>
      <c r="OO108"/>
      <c r="OP108"/>
      <c r="OQ108"/>
      <c r="OR108"/>
      <c r="OS108"/>
      <c r="OT108"/>
      <c r="OU108"/>
      <c r="OV108"/>
      <c r="OW108"/>
      <c r="OX108"/>
      <c r="OY108"/>
      <c r="OZ108"/>
      <c r="PA108"/>
      <c r="PB108"/>
      <c r="PC108"/>
      <c r="PD108"/>
      <c r="PE108"/>
      <c r="PF108"/>
      <c r="PG108"/>
      <c r="PH108"/>
      <c r="PI108"/>
      <c r="PJ108"/>
      <c r="PK108"/>
      <c r="PL108"/>
      <c r="PM108"/>
      <c r="PN108"/>
      <c r="PO108"/>
      <c r="PP108"/>
      <c r="PQ108"/>
      <c r="PR108"/>
      <c r="PS108"/>
      <c r="PT108"/>
      <c r="PU108"/>
    </row>
    <row r="109" spans="1:437" s="55" customFormat="1" outlineLevel="1" x14ac:dyDescent="0.25">
      <c r="A109" s="70"/>
      <c r="B109" s="15"/>
      <c r="C109" s="73"/>
      <c r="D109" s="74"/>
      <c r="E109" s="14" t="str">
        <f xml:space="preserve"> InpC!E$19</f>
        <v>Acquisition date</v>
      </c>
      <c r="F109" s="14">
        <f xml:space="preserve"> InpC!F$19</f>
        <v>44286</v>
      </c>
      <c r="G109" s="14" t="str">
        <f xml:space="preserve"> InpC!G$19</f>
        <v>date</v>
      </c>
      <c r="H109" s="50"/>
      <c r="I109" s="79"/>
      <c r="J109" s="50"/>
      <c r="K109" s="50"/>
      <c r="L109" s="50"/>
      <c r="M109" s="50"/>
      <c r="N109" s="50"/>
      <c r="O109" s="50"/>
      <c r="P109" s="50"/>
      <c r="Q109" s="50"/>
      <c r="R109" s="50"/>
      <c r="S109" s="50"/>
      <c r="T109" s="50"/>
      <c r="U109" s="50"/>
      <c r="V109" s="50"/>
      <c r="W109" s="50"/>
      <c r="X109" s="50"/>
      <c r="Y109" s="50"/>
      <c r="Z109" s="50"/>
      <c r="AA109" s="50"/>
      <c r="AB109" s="50"/>
      <c r="AC109" s="50"/>
      <c r="AD109" s="50"/>
      <c r="AE109" s="50"/>
      <c r="AF109" s="50"/>
      <c r="AG109" s="50"/>
      <c r="AH109" s="50"/>
      <c r="AI109" s="50"/>
      <c r="AJ109" s="50"/>
      <c r="AK109" s="50"/>
      <c r="AL109" s="50"/>
      <c r="AM109" s="50"/>
      <c r="AN109" s="50"/>
      <c r="AO109" s="50"/>
      <c r="AP109" s="50"/>
      <c r="AQ109" s="50"/>
      <c r="AR109" s="50"/>
      <c r="AS109" s="50"/>
      <c r="AT109" s="50"/>
      <c r="AU109" s="50"/>
      <c r="AV109" s="50"/>
      <c r="AW109" s="50"/>
      <c r="AX109" s="50"/>
      <c r="AY109" s="50"/>
      <c r="AZ109" s="50"/>
      <c r="BA109" s="50"/>
      <c r="BB109" s="50"/>
      <c r="BC109" s="50"/>
      <c r="BD109" s="50"/>
      <c r="BE109" s="50"/>
      <c r="BF109" s="50"/>
      <c r="BG109" s="50"/>
      <c r="BH109" s="50"/>
      <c r="BI109" s="50"/>
      <c r="BJ109" s="50"/>
      <c r="BK109" s="50"/>
      <c r="BL109" s="50"/>
      <c r="BM109" s="50"/>
      <c r="BN109" s="50"/>
      <c r="BO109" s="50"/>
      <c r="BP109" s="50"/>
      <c r="BQ109" s="50"/>
      <c r="BR109" s="50"/>
      <c r="BS109" s="50"/>
      <c r="BT109" s="50"/>
      <c r="BU109" s="50"/>
      <c r="BV109" s="50"/>
      <c r="BW109" s="50"/>
      <c r="BX109" s="50"/>
      <c r="BY109" s="50"/>
      <c r="BZ109" s="50"/>
      <c r="CA109" s="50"/>
      <c r="CB109" s="50"/>
      <c r="CC109" s="50"/>
      <c r="CD109" s="50"/>
      <c r="CE109" s="50"/>
      <c r="CF109" s="50"/>
      <c r="CG109" s="50"/>
      <c r="CH109" s="50"/>
      <c r="CI109" s="50"/>
      <c r="CJ109" s="50"/>
      <c r="CK109" s="50"/>
      <c r="CL109" s="50"/>
      <c r="CM109" s="50"/>
      <c r="CN109" s="50"/>
      <c r="CO109" s="50"/>
      <c r="CP109" s="50"/>
      <c r="CQ109" s="50"/>
      <c r="CR109" s="50"/>
      <c r="CS109" s="50"/>
      <c r="CT109" s="50"/>
      <c r="CU109" s="50"/>
      <c r="CV109" s="50"/>
      <c r="CW109" s="50"/>
      <c r="CX109" s="50"/>
      <c r="CY109" s="50"/>
      <c r="CZ109" s="50"/>
      <c r="DA109" s="50"/>
      <c r="DB109" s="50"/>
      <c r="DC109" s="50"/>
      <c r="DD109" s="50"/>
      <c r="DE109" s="50"/>
      <c r="DF109" s="50"/>
      <c r="DG109" s="50"/>
      <c r="DH109" s="50"/>
      <c r="DI109" s="50"/>
      <c r="DJ109" s="50"/>
      <c r="DK109" s="50"/>
      <c r="DL109" s="50"/>
      <c r="DM109" s="50"/>
      <c r="DN109" s="50"/>
      <c r="DO109" s="50"/>
      <c r="DP109" s="50"/>
      <c r="DQ109" s="50"/>
      <c r="DR109" s="50"/>
      <c r="DS109" s="50"/>
      <c r="DT109" s="50"/>
      <c r="DU109" s="50"/>
      <c r="DV109" s="50"/>
      <c r="DW109" s="50"/>
      <c r="DX109" s="50"/>
      <c r="DY109" s="50"/>
      <c r="DZ109" s="50"/>
      <c r="EA109" s="50"/>
      <c r="EB109" s="50"/>
      <c r="EC109" s="50"/>
      <c r="ED109" s="50"/>
      <c r="EE109" s="50"/>
      <c r="EF109" s="50"/>
      <c r="EG109" s="50"/>
      <c r="EH109" s="50"/>
      <c r="EI109" s="50"/>
      <c r="EJ109" s="50"/>
      <c r="EK109" s="50"/>
      <c r="EL109" s="50"/>
      <c r="EM109" s="50"/>
      <c r="EN109" s="50"/>
      <c r="EO109" s="50"/>
      <c r="EP109" s="50"/>
      <c r="EQ109" s="50"/>
      <c r="ER109" s="50"/>
      <c r="ES109" s="50"/>
      <c r="ET109" s="50"/>
      <c r="EU109" s="50"/>
      <c r="EV109" s="50"/>
      <c r="EW109" s="50"/>
      <c r="EX109" s="50"/>
      <c r="EY109" s="50"/>
      <c r="EZ109" s="50"/>
      <c r="FA109" s="50"/>
      <c r="FB109" s="50"/>
      <c r="FC109" s="50"/>
      <c r="FD109" s="50"/>
      <c r="FE109" s="50"/>
      <c r="FF109" s="50"/>
      <c r="FG109" s="50"/>
      <c r="FH109" s="50"/>
      <c r="FI109" s="50"/>
      <c r="FJ109" s="50"/>
      <c r="FK109" s="50"/>
      <c r="FL109" s="50"/>
      <c r="FM109" s="50"/>
      <c r="FN109" s="50"/>
      <c r="FO109" s="50"/>
      <c r="FP109" s="50"/>
      <c r="FQ109" s="50"/>
      <c r="FR109" s="50"/>
      <c r="FS109" s="50"/>
      <c r="FT109" s="50"/>
      <c r="FU109" s="50"/>
      <c r="FV109" s="50"/>
      <c r="FW109" s="50"/>
      <c r="FX109" s="50"/>
      <c r="FY109" s="50"/>
      <c r="FZ109" s="50"/>
      <c r="GA109" s="50"/>
      <c r="GB109" s="50"/>
      <c r="GC109" s="50"/>
      <c r="GD109" s="50"/>
      <c r="GE109" s="50"/>
      <c r="GF109" s="50"/>
      <c r="GG109" s="50"/>
      <c r="GH109" s="50"/>
      <c r="GI109" s="50"/>
      <c r="GJ109" s="50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  <c r="LM109"/>
      <c r="LN109"/>
      <c r="LO109"/>
      <c r="LP109"/>
      <c r="LQ109"/>
      <c r="LR109"/>
      <c r="LS109"/>
      <c r="LT109"/>
      <c r="LU109"/>
      <c r="LV109"/>
      <c r="LW109"/>
      <c r="LX109"/>
      <c r="LY109"/>
      <c r="LZ109"/>
      <c r="MA109"/>
      <c r="MB109"/>
      <c r="MC109"/>
      <c r="MD109"/>
      <c r="ME109"/>
      <c r="MF109"/>
      <c r="MG109"/>
      <c r="MH109"/>
      <c r="MI109"/>
      <c r="MJ109"/>
      <c r="MK109"/>
      <c r="ML109"/>
      <c r="MM109"/>
      <c r="MN109"/>
      <c r="MO109"/>
      <c r="MP109"/>
      <c r="MQ109"/>
      <c r="MR109"/>
      <c r="MS109"/>
      <c r="MT109"/>
      <c r="MU109"/>
      <c r="MV109"/>
      <c r="MW109"/>
      <c r="MX109"/>
      <c r="MY109"/>
      <c r="MZ109"/>
      <c r="NA109"/>
      <c r="NB109"/>
      <c r="NC109"/>
      <c r="ND109"/>
      <c r="NE109"/>
      <c r="NF109"/>
      <c r="NG109"/>
      <c r="NH109"/>
      <c r="NI109"/>
      <c r="NJ109"/>
      <c r="NK109"/>
      <c r="NL109"/>
      <c r="NM109"/>
      <c r="NN109"/>
      <c r="NO109"/>
      <c r="NP109"/>
      <c r="NQ109"/>
      <c r="NR109"/>
      <c r="NS109"/>
      <c r="NT109"/>
      <c r="NU109"/>
      <c r="NV109"/>
      <c r="NW109"/>
      <c r="NX109"/>
      <c r="NY109"/>
      <c r="NZ109"/>
      <c r="OA109"/>
      <c r="OB109"/>
      <c r="OC109"/>
      <c r="OD109"/>
      <c r="OE109"/>
      <c r="OF109"/>
      <c r="OG109"/>
      <c r="OH109"/>
      <c r="OI109"/>
      <c r="OJ109"/>
      <c r="OK109"/>
      <c r="OL109"/>
      <c r="OM109"/>
      <c r="ON109"/>
      <c r="OO109"/>
      <c r="OP109"/>
      <c r="OQ109"/>
      <c r="OR109"/>
      <c r="OS109"/>
      <c r="OT109"/>
      <c r="OU109"/>
      <c r="OV109"/>
      <c r="OW109"/>
      <c r="OX109"/>
      <c r="OY109"/>
      <c r="OZ109"/>
      <c r="PA109"/>
      <c r="PB109"/>
      <c r="PC109"/>
      <c r="PD109"/>
      <c r="PE109"/>
      <c r="PF109"/>
      <c r="PG109"/>
      <c r="PH109"/>
      <c r="PI109"/>
      <c r="PJ109"/>
      <c r="PK109"/>
      <c r="PL109"/>
      <c r="PM109"/>
      <c r="PN109"/>
      <c r="PO109"/>
      <c r="PP109"/>
      <c r="PQ109"/>
      <c r="PR109"/>
      <c r="PS109"/>
      <c r="PT109"/>
      <c r="PU109"/>
    </row>
    <row r="110" spans="1:437" s="52" customFormat="1" outlineLevel="1" x14ac:dyDescent="0.25">
      <c r="A110" s="15"/>
      <c r="B110" s="15"/>
      <c r="C110" s="21"/>
      <c r="D110" s="60"/>
      <c r="E110" s="251" t="str">
        <f xml:space="preserve"> E$107</f>
        <v>End of useful life of solar asset</v>
      </c>
      <c r="F110" s="251">
        <f xml:space="preserve"> F$107</f>
        <v>53417</v>
      </c>
      <c r="G110" s="251" t="str">
        <f xml:space="preserve"> G$107</f>
        <v>date</v>
      </c>
      <c r="H110" s="6"/>
      <c r="I110" s="104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  <c r="BH110" s="6"/>
      <c r="BI110" s="6"/>
      <c r="BJ110" s="6"/>
      <c r="BK110" s="6"/>
      <c r="BL110" s="6"/>
      <c r="BM110" s="6"/>
      <c r="BN110" s="6"/>
      <c r="BO110" s="6"/>
      <c r="BP110" s="6"/>
      <c r="BQ110" s="6"/>
      <c r="BR110" s="6"/>
      <c r="BS110" s="6"/>
      <c r="BT110" s="6"/>
      <c r="BU110" s="6"/>
      <c r="BV110" s="6"/>
      <c r="BW110" s="6"/>
      <c r="BX110" s="6"/>
      <c r="BY110" s="6"/>
      <c r="BZ110" s="6"/>
      <c r="CA110" s="6"/>
      <c r="CB110" s="6"/>
      <c r="CC110" s="6"/>
      <c r="CD110" s="6"/>
      <c r="CE110" s="6"/>
      <c r="CF110" s="6"/>
      <c r="CG110" s="6"/>
      <c r="CH110" s="6"/>
      <c r="CI110" s="6"/>
      <c r="CJ110" s="6"/>
      <c r="CK110" s="6"/>
      <c r="CL110" s="6"/>
      <c r="CM110" s="6"/>
      <c r="CN110" s="6"/>
      <c r="CO110" s="6"/>
      <c r="CP110" s="6"/>
      <c r="CQ110" s="6"/>
      <c r="CR110" s="6"/>
      <c r="CS110" s="6"/>
      <c r="CT110" s="6"/>
      <c r="CU110" s="6"/>
      <c r="CV110" s="6"/>
      <c r="CW110" s="6"/>
      <c r="CX110" s="6"/>
      <c r="CY110" s="6"/>
      <c r="CZ110" s="6"/>
      <c r="DA110" s="6"/>
      <c r="DB110" s="6"/>
      <c r="DC110" s="6"/>
      <c r="DD110" s="6"/>
      <c r="DE110" s="6"/>
      <c r="DF110" s="6"/>
      <c r="DG110" s="6"/>
      <c r="DH110" s="6"/>
      <c r="DI110" s="6"/>
      <c r="DJ110" s="6"/>
      <c r="DK110" s="6"/>
      <c r="DL110" s="6"/>
      <c r="DM110" s="6"/>
      <c r="DN110" s="6"/>
      <c r="DO110" s="6"/>
      <c r="DP110" s="6"/>
      <c r="DQ110" s="6"/>
      <c r="DR110" s="6"/>
      <c r="DS110" s="6"/>
      <c r="DT110" s="6"/>
      <c r="DU110" s="6"/>
      <c r="DV110" s="6"/>
      <c r="DW110" s="6"/>
      <c r="DX110" s="6"/>
      <c r="DY110" s="6"/>
      <c r="DZ110" s="6"/>
      <c r="EA110" s="6"/>
      <c r="EB110" s="6"/>
      <c r="EC110" s="6"/>
      <c r="ED110" s="6"/>
      <c r="EE110" s="6"/>
      <c r="EF110" s="6"/>
      <c r="EG110" s="6"/>
      <c r="EH110" s="6"/>
      <c r="EI110" s="6"/>
      <c r="EJ110" s="6"/>
      <c r="EK110" s="6"/>
      <c r="EL110" s="6"/>
      <c r="EM110" s="6"/>
      <c r="EN110" s="6"/>
      <c r="EO110" s="6"/>
      <c r="EP110" s="6"/>
      <c r="EQ110" s="6"/>
      <c r="ER110" s="6"/>
      <c r="ES110" s="6"/>
      <c r="ET110" s="6"/>
      <c r="EU110" s="6"/>
      <c r="EV110" s="6"/>
      <c r="EW110" s="6"/>
      <c r="EX110" s="6"/>
      <c r="EY110" s="6"/>
      <c r="EZ110" s="6"/>
      <c r="FA110" s="6"/>
      <c r="FB110" s="6"/>
      <c r="FC110" s="6"/>
      <c r="FD110" s="6"/>
      <c r="FE110" s="6"/>
      <c r="FF110" s="6"/>
      <c r="FG110" s="6"/>
      <c r="FH110" s="6"/>
      <c r="FI110" s="6"/>
      <c r="FJ110" s="6"/>
      <c r="FK110" s="6"/>
      <c r="FL110" s="6"/>
      <c r="FM110" s="6"/>
      <c r="FN110" s="6"/>
      <c r="FO110" s="6"/>
      <c r="FP110" s="6"/>
      <c r="FQ110" s="6"/>
      <c r="FR110" s="6"/>
      <c r="FS110" s="6"/>
      <c r="FT110" s="6"/>
      <c r="FU110" s="6"/>
      <c r="FV110" s="6"/>
      <c r="FW110" s="6"/>
      <c r="FX110" s="6"/>
      <c r="FY110" s="6"/>
      <c r="FZ110" s="6"/>
      <c r="GA110" s="6"/>
      <c r="GB110" s="6"/>
      <c r="GC110" s="6"/>
      <c r="GD110" s="6"/>
      <c r="GE110" s="6"/>
      <c r="GF110" s="6"/>
      <c r="GG110" s="6"/>
      <c r="GH110" s="6"/>
      <c r="GI110" s="6"/>
      <c r="GJ110" s="6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  <c r="LM110"/>
      <c r="LN110"/>
      <c r="LO110"/>
      <c r="LP110"/>
      <c r="LQ110"/>
      <c r="LR110"/>
      <c r="LS110"/>
      <c r="LT110"/>
      <c r="LU110"/>
      <c r="LV110"/>
      <c r="LW110"/>
      <c r="LX110"/>
      <c r="LY110"/>
      <c r="LZ110"/>
      <c r="MA110"/>
      <c r="MB110"/>
      <c r="MC110"/>
      <c r="MD110"/>
      <c r="ME110"/>
      <c r="MF110"/>
      <c r="MG110"/>
      <c r="MH110"/>
      <c r="MI110"/>
      <c r="MJ110"/>
      <c r="MK110"/>
      <c r="ML110"/>
      <c r="MM110"/>
      <c r="MN110"/>
      <c r="MO110"/>
      <c r="MP110"/>
      <c r="MQ110"/>
      <c r="MR110"/>
      <c r="MS110"/>
      <c r="MT110"/>
      <c r="MU110"/>
      <c r="MV110"/>
      <c r="MW110"/>
      <c r="MX110"/>
      <c r="MY110"/>
      <c r="MZ110"/>
      <c r="NA110"/>
      <c r="NB110"/>
      <c r="NC110"/>
      <c r="ND110"/>
      <c r="NE110"/>
      <c r="NF110"/>
      <c r="NG110"/>
      <c r="NH110"/>
      <c r="NI110"/>
      <c r="NJ110"/>
      <c r="NK110"/>
      <c r="NL110"/>
      <c r="NM110"/>
      <c r="NN110"/>
      <c r="NO110"/>
      <c r="NP110"/>
      <c r="NQ110"/>
      <c r="NR110"/>
      <c r="NS110"/>
      <c r="NT110"/>
      <c r="NU110"/>
      <c r="NV110"/>
      <c r="NW110"/>
      <c r="NX110"/>
      <c r="NY110"/>
      <c r="NZ110"/>
      <c r="OA110"/>
      <c r="OB110"/>
      <c r="OC110"/>
      <c r="OD110"/>
      <c r="OE110"/>
      <c r="OF110"/>
      <c r="OG110"/>
      <c r="OH110"/>
      <c r="OI110"/>
      <c r="OJ110"/>
      <c r="OK110"/>
      <c r="OL110"/>
      <c r="OM110"/>
      <c r="ON110"/>
      <c r="OO110"/>
      <c r="OP110"/>
      <c r="OQ110"/>
      <c r="OR110"/>
      <c r="OS110"/>
      <c r="OT110"/>
      <c r="OU110"/>
      <c r="OV110"/>
      <c r="OW110"/>
      <c r="OX110"/>
      <c r="OY110"/>
      <c r="OZ110"/>
      <c r="PA110"/>
      <c r="PB110"/>
      <c r="PC110"/>
      <c r="PD110"/>
      <c r="PE110"/>
      <c r="PF110"/>
      <c r="PG110"/>
      <c r="PH110"/>
      <c r="PI110"/>
      <c r="PJ110"/>
      <c r="PK110"/>
      <c r="PL110"/>
      <c r="PM110"/>
      <c r="PN110"/>
      <c r="PO110"/>
      <c r="PP110"/>
      <c r="PQ110"/>
      <c r="PR110"/>
      <c r="PS110"/>
      <c r="PT110"/>
      <c r="PU110"/>
    </row>
    <row r="111" spans="1:437" s="58" customFormat="1" outlineLevel="1" x14ac:dyDescent="0.25">
      <c r="A111" s="75"/>
      <c r="B111" s="15"/>
      <c r="C111" s="76"/>
      <c r="D111" s="65"/>
      <c r="E111" s="11" t="str">
        <f t="shared" ref="E111:BP111" si="180" xml:space="preserve"> E$25</f>
        <v>Model period ending</v>
      </c>
      <c r="F111" s="11">
        <f t="shared" si="180"/>
        <v>0</v>
      </c>
      <c r="G111" s="11" t="str">
        <f t="shared" si="180"/>
        <v>date</v>
      </c>
      <c r="H111" s="11">
        <f t="shared" si="180"/>
        <v>0</v>
      </c>
      <c r="I111" s="183">
        <f t="shared" si="180"/>
        <v>0</v>
      </c>
      <c r="J111" s="11">
        <f t="shared" si="180"/>
        <v>44104</v>
      </c>
      <c r="K111" s="11">
        <f t="shared" si="180"/>
        <v>44196</v>
      </c>
      <c r="L111" s="11">
        <f t="shared" si="180"/>
        <v>44286</v>
      </c>
      <c r="M111" s="11">
        <f t="shared" si="180"/>
        <v>44377</v>
      </c>
      <c r="N111" s="11">
        <f t="shared" si="180"/>
        <v>44469</v>
      </c>
      <c r="O111" s="11">
        <f t="shared" si="180"/>
        <v>44561</v>
      </c>
      <c r="P111" s="11">
        <f t="shared" si="180"/>
        <v>44651</v>
      </c>
      <c r="Q111" s="11">
        <f t="shared" si="180"/>
        <v>44742</v>
      </c>
      <c r="R111" s="11">
        <f t="shared" si="180"/>
        <v>44834</v>
      </c>
      <c r="S111" s="11">
        <f t="shared" si="180"/>
        <v>44926</v>
      </c>
      <c r="T111" s="11">
        <f t="shared" si="180"/>
        <v>45016</v>
      </c>
      <c r="U111" s="11">
        <f t="shared" si="180"/>
        <v>45107</v>
      </c>
      <c r="V111" s="11">
        <f t="shared" si="180"/>
        <v>45199</v>
      </c>
      <c r="W111" s="11">
        <f t="shared" si="180"/>
        <v>45291</v>
      </c>
      <c r="X111" s="11">
        <f t="shared" si="180"/>
        <v>45382</v>
      </c>
      <c r="Y111" s="11">
        <f t="shared" si="180"/>
        <v>45473</v>
      </c>
      <c r="Z111" s="11">
        <f t="shared" si="180"/>
        <v>45565</v>
      </c>
      <c r="AA111" s="11">
        <f t="shared" si="180"/>
        <v>45657</v>
      </c>
      <c r="AB111" s="11">
        <f t="shared" si="180"/>
        <v>45747</v>
      </c>
      <c r="AC111" s="11">
        <f t="shared" si="180"/>
        <v>45838</v>
      </c>
      <c r="AD111" s="11">
        <f t="shared" si="180"/>
        <v>45930</v>
      </c>
      <c r="AE111" s="11">
        <f t="shared" si="180"/>
        <v>46022</v>
      </c>
      <c r="AF111" s="11">
        <f t="shared" si="180"/>
        <v>46112</v>
      </c>
      <c r="AG111" s="11">
        <f t="shared" si="180"/>
        <v>46203</v>
      </c>
      <c r="AH111" s="11">
        <f t="shared" si="180"/>
        <v>46295</v>
      </c>
      <c r="AI111" s="11">
        <f t="shared" si="180"/>
        <v>46387</v>
      </c>
      <c r="AJ111" s="11">
        <f t="shared" si="180"/>
        <v>46477</v>
      </c>
      <c r="AK111" s="11">
        <f t="shared" si="180"/>
        <v>46568</v>
      </c>
      <c r="AL111" s="11">
        <f t="shared" si="180"/>
        <v>46660</v>
      </c>
      <c r="AM111" s="11">
        <f t="shared" si="180"/>
        <v>46752</v>
      </c>
      <c r="AN111" s="11">
        <f t="shared" si="180"/>
        <v>46843</v>
      </c>
      <c r="AO111" s="11">
        <f t="shared" si="180"/>
        <v>46934</v>
      </c>
      <c r="AP111" s="11">
        <f t="shared" si="180"/>
        <v>47026</v>
      </c>
      <c r="AQ111" s="11">
        <f t="shared" si="180"/>
        <v>47118</v>
      </c>
      <c r="AR111" s="11">
        <f t="shared" si="180"/>
        <v>47208</v>
      </c>
      <c r="AS111" s="11">
        <f t="shared" si="180"/>
        <v>47299</v>
      </c>
      <c r="AT111" s="11">
        <f t="shared" si="180"/>
        <v>47391</v>
      </c>
      <c r="AU111" s="11">
        <f t="shared" si="180"/>
        <v>47483</v>
      </c>
      <c r="AV111" s="11">
        <f t="shared" si="180"/>
        <v>47573</v>
      </c>
      <c r="AW111" s="11">
        <f t="shared" si="180"/>
        <v>47664</v>
      </c>
      <c r="AX111" s="11">
        <f t="shared" si="180"/>
        <v>47756</v>
      </c>
      <c r="AY111" s="11">
        <f t="shared" si="180"/>
        <v>47848</v>
      </c>
      <c r="AZ111" s="11">
        <f t="shared" si="180"/>
        <v>47938</v>
      </c>
      <c r="BA111" s="11">
        <f t="shared" si="180"/>
        <v>48029</v>
      </c>
      <c r="BB111" s="11">
        <f t="shared" si="180"/>
        <v>48121</v>
      </c>
      <c r="BC111" s="11">
        <f t="shared" si="180"/>
        <v>48213</v>
      </c>
      <c r="BD111" s="11">
        <f t="shared" si="180"/>
        <v>48304</v>
      </c>
      <c r="BE111" s="11">
        <f t="shared" si="180"/>
        <v>48395</v>
      </c>
      <c r="BF111" s="11">
        <f t="shared" si="180"/>
        <v>48487</v>
      </c>
      <c r="BG111" s="11">
        <f t="shared" si="180"/>
        <v>48579</v>
      </c>
      <c r="BH111" s="11">
        <f t="shared" si="180"/>
        <v>48669</v>
      </c>
      <c r="BI111" s="11">
        <f t="shared" si="180"/>
        <v>48760</v>
      </c>
      <c r="BJ111" s="11">
        <f t="shared" si="180"/>
        <v>48852</v>
      </c>
      <c r="BK111" s="11">
        <f t="shared" si="180"/>
        <v>48944</v>
      </c>
      <c r="BL111" s="11">
        <f t="shared" si="180"/>
        <v>49034</v>
      </c>
      <c r="BM111" s="11">
        <f t="shared" si="180"/>
        <v>49125</v>
      </c>
      <c r="BN111" s="11">
        <f t="shared" si="180"/>
        <v>49217</v>
      </c>
      <c r="BO111" s="11">
        <f t="shared" si="180"/>
        <v>49309</v>
      </c>
      <c r="BP111" s="11">
        <f t="shared" si="180"/>
        <v>49399</v>
      </c>
      <c r="BQ111" s="11">
        <f t="shared" ref="BQ111:EB111" si="181" xml:space="preserve"> BQ$25</f>
        <v>49490</v>
      </c>
      <c r="BR111" s="11">
        <f t="shared" si="181"/>
        <v>49582</v>
      </c>
      <c r="BS111" s="11">
        <f t="shared" si="181"/>
        <v>49674</v>
      </c>
      <c r="BT111" s="11">
        <f t="shared" si="181"/>
        <v>49765</v>
      </c>
      <c r="BU111" s="11">
        <f t="shared" si="181"/>
        <v>49856</v>
      </c>
      <c r="BV111" s="11">
        <f t="shared" si="181"/>
        <v>49948</v>
      </c>
      <c r="BW111" s="11">
        <f t="shared" si="181"/>
        <v>50040</v>
      </c>
      <c r="BX111" s="11">
        <f t="shared" si="181"/>
        <v>50130</v>
      </c>
      <c r="BY111" s="11">
        <f t="shared" si="181"/>
        <v>50221</v>
      </c>
      <c r="BZ111" s="11">
        <f t="shared" si="181"/>
        <v>50313</v>
      </c>
      <c r="CA111" s="11">
        <f t="shared" si="181"/>
        <v>50405</v>
      </c>
      <c r="CB111" s="11">
        <f t="shared" si="181"/>
        <v>50495</v>
      </c>
      <c r="CC111" s="11">
        <f t="shared" si="181"/>
        <v>50586</v>
      </c>
      <c r="CD111" s="11">
        <f t="shared" si="181"/>
        <v>50678</v>
      </c>
      <c r="CE111" s="11">
        <f t="shared" si="181"/>
        <v>50770</v>
      </c>
      <c r="CF111" s="11">
        <f t="shared" si="181"/>
        <v>50860</v>
      </c>
      <c r="CG111" s="11">
        <f t="shared" si="181"/>
        <v>50951</v>
      </c>
      <c r="CH111" s="11">
        <f t="shared" si="181"/>
        <v>51043</v>
      </c>
      <c r="CI111" s="11">
        <f t="shared" si="181"/>
        <v>51135</v>
      </c>
      <c r="CJ111" s="11">
        <f t="shared" si="181"/>
        <v>51226</v>
      </c>
      <c r="CK111" s="11">
        <f t="shared" si="181"/>
        <v>51317</v>
      </c>
      <c r="CL111" s="11">
        <f t="shared" si="181"/>
        <v>51409</v>
      </c>
      <c r="CM111" s="11">
        <f t="shared" si="181"/>
        <v>51501</v>
      </c>
      <c r="CN111" s="11">
        <f t="shared" si="181"/>
        <v>51591</v>
      </c>
      <c r="CO111" s="11">
        <f t="shared" si="181"/>
        <v>51682</v>
      </c>
      <c r="CP111" s="11">
        <f t="shared" si="181"/>
        <v>51774</v>
      </c>
      <c r="CQ111" s="11">
        <f t="shared" si="181"/>
        <v>51866</v>
      </c>
      <c r="CR111" s="11">
        <f t="shared" si="181"/>
        <v>51956</v>
      </c>
      <c r="CS111" s="11">
        <f t="shared" si="181"/>
        <v>52047</v>
      </c>
      <c r="CT111" s="11">
        <f t="shared" si="181"/>
        <v>52139</v>
      </c>
      <c r="CU111" s="11">
        <f t="shared" si="181"/>
        <v>52231</v>
      </c>
      <c r="CV111" s="11">
        <f t="shared" si="181"/>
        <v>52321</v>
      </c>
      <c r="CW111" s="11">
        <f t="shared" si="181"/>
        <v>52412</v>
      </c>
      <c r="CX111" s="11">
        <f t="shared" si="181"/>
        <v>52504</v>
      </c>
      <c r="CY111" s="11">
        <f t="shared" si="181"/>
        <v>52596</v>
      </c>
      <c r="CZ111" s="11">
        <f t="shared" si="181"/>
        <v>52687</v>
      </c>
      <c r="DA111" s="11">
        <f t="shared" si="181"/>
        <v>52778</v>
      </c>
      <c r="DB111" s="11">
        <f t="shared" si="181"/>
        <v>52870</v>
      </c>
      <c r="DC111" s="11">
        <f t="shared" si="181"/>
        <v>52962</v>
      </c>
      <c r="DD111" s="11">
        <f t="shared" si="181"/>
        <v>53052</v>
      </c>
      <c r="DE111" s="11">
        <f t="shared" si="181"/>
        <v>53143</v>
      </c>
      <c r="DF111" s="11">
        <f t="shared" si="181"/>
        <v>53235</v>
      </c>
      <c r="DG111" s="11">
        <f t="shared" si="181"/>
        <v>53327</v>
      </c>
      <c r="DH111" s="11">
        <f t="shared" si="181"/>
        <v>53417</v>
      </c>
      <c r="DI111" s="11">
        <f t="shared" si="181"/>
        <v>53508</v>
      </c>
      <c r="DJ111" s="11">
        <f t="shared" si="181"/>
        <v>53600</v>
      </c>
      <c r="DK111" s="11">
        <f t="shared" si="181"/>
        <v>53692</v>
      </c>
      <c r="DL111" s="11">
        <f t="shared" si="181"/>
        <v>53782</v>
      </c>
      <c r="DM111" s="11">
        <f t="shared" si="181"/>
        <v>53873</v>
      </c>
      <c r="DN111" s="11">
        <f t="shared" si="181"/>
        <v>53965</v>
      </c>
      <c r="DO111" s="11">
        <f t="shared" si="181"/>
        <v>54057</v>
      </c>
      <c r="DP111" s="11">
        <f t="shared" si="181"/>
        <v>54148</v>
      </c>
      <c r="DQ111" s="11">
        <f t="shared" si="181"/>
        <v>54239</v>
      </c>
      <c r="DR111" s="11">
        <f t="shared" si="181"/>
        <v>54331</v>
      </c>
      <c r="DS111" s="11">
        <f t="shared" si="181"/>
        <v>54423</v>
      </c>
      <c r="DT111" s="11">
        <f t="shared" si="181"/>
        <v>54513</v>
      </c>
      <c r="DU111" s="11">
        <f t="shared" si="181"/>
        <v>54604</v>
      </c>
      <c r="DV111" s="11">
        <f t="shared" si="181"/>
        <v>54696</v>
      </c>
      <c r="DW111" s="11">
        <f t="shared" si="181"/>
        <v>54788</v>
      </c>
      <c r="DX111" s="11">
        <f t="shared" si="181"/>
        <v>54878</v>
      </c>
      <c r="DY111" s="11">
        <f t="shared" si="181"/>
        <v>54969</v>
      </c>
      <c r="DZ111" s="11">
        <f t="shared" si="181"/>
        <v>55061</v>
      </c>
      <c r="EA111" s="11">
        <f t="shared" si="181"/>
        <v>55153</v>
      </c>
      <c r="EB111" s="11">
        <f t="shared" si="181"/>
        <v>55243</v>
      </c>
      <c r="EC111" s="11">
        <f t="shared" ref="EC111:GJ111" si="182" xml:space="preserve"> EC$25</f>
        <v>55334</v>
      </c>
      <c r="ED111" s="11">
        <f t="shared" si="182"/>
        <v>55426</v>
      </c>
      <c r="EE111" s="11">
        <f t="shared" si="182"/>
        <v>55518</v>
      </c>
      <c r="EF111" s="11">
        <f t="shared" si="182"/>
        <v>55609</v>
      </c>
      <c r="EG111" s="11">
        <f t="shared" si="182"/>
        <v>55700</v>
      </c>
      <c r="EH111" s="11">
        <f t="shared" si="182"/>
        <v>55792</v>
      </c>
      <c r="EI111" s="11">
        <f t="shared" si="182"/>
        <v>55884</v>
      </c>
      <c r="EJ111" s="11">
        <f t="shared" si="182"/>
        <v>55974</v>
      </c>
      <c r="EK111" s="11">
        <f t="shared" si="182"/>
        <v>56065</v>
      </c>
      <c r="EL111" s="11">
        <f t="shared" si="182"/>
        <v>56157</v>
      </c>
      <c r="EM111" s="11">
        <f t="shared" si="182"/>
        <v>56249</v>
      </c>
      <c r="EN111" s="11">
        <f t="shared" si="182"/>
        <v>56339</v>
      </c>
      <c r="EO111" s="11">
        <f t="shared" si="182"/>
        <v>56430</v>
      </c>
      <c r="EP111" s="11">
        <f t="shared" si="182"/>
        <v>56522</v>
      </c>
      <c r="EQ111" s="11">
        <f t="shared" si="182"/>
        <v>56614</v>
      </c>
      <c r="ER111" s="11">
        <f t="shared" si="182"/>
        <v>56704</v>
      </c>
      <c r="ES111" s="11">
        <f t="shared" si="182"/>
        <v>56795</v>
      </c>
      <c r="ET111" s="11">
        <f t="shared" si="182"/>
        <v>56887</v>
      </c>
      <c r="EU111" s="11">
        <f t="shared" si="182"/>
        <v>56979</v>
      </c>
      <c r="EV111" s="11">
        <f t="shared" si="182"/>
        <v>57070</v>
      </c>
      <c r="EW111" s="11">
        <f t="shared" si="182"/>
        <v>57161</v>
      </c>
      <c r="EX111" s="11">
        <f t="shared" si="182"/>
        <v>57253</v>
      </c>
      <c r="EY111" s="11">
        <f t="shared" si="182"/>
        <v>57345</v>
      </c>
      <c r="EZ111" s="11">
        <f t="shared" si="182"/>
        <v>57435</v>
      </c>
      <c r="FA111" s="11">
        <f t="shared" si="182"/>
        <v>57526</v>
      </c>
      <c r="FB111" s="11">
        <f t="shared" si="182"/>
        <v>57618</v>
      </c>
      <c r="FC111" s="11">
        <f t="shared" si="182"/>
        <v>57710</v>
      </c>
      <c r="FD111" s="11">
        <f t="shared" si="182"/>
        <v>57800</v>
      </c>
      <c r="FE111" s="11">
        <f t="shared" si="182"/>
        <v>57891</v>
      </c>
      <c r="FF111" s="11">
        <f t="shared" si="182"/>
        <v>57983</v>
      </c>
      <c r="FG111" s="11">
        <f t="shared" si="182"/>
        <v>58075</v>
      </c>
      <c r="FH111" s="11">
        <f t="shared" si="182"/>
        <v>58165</v>
      </c>
      <c r="FI111" s="11">
        <f t="shared" si="182"/>
        <v>58256</v>
      </c>
      <c r="FJ111" s="11">
        <f t="shared" si="182"/>
        <v>58348</v>
      </c>
      <c r="FK111" s="11">
        <f t="shared" si="182"/>
        <v>58440</v>
      </c>
      <c r="FL111" s="11">
        <f t="shared" si="182"/>
        <v>58531</v>
      </c>
      <c r="FM111" s="11">
        <f t="shared" si="182"/>
        <v>58622</v>
      </c>
      <c r="FN111" s="11">
        <f t="shared" si="182"/>
        <v>58714</v>
      </c>
      <c r="FO111" s="11">
        <f t="shared" si="182"/>
        <v>58806</v>
      </c>
      <c r="FP111" s="11">
        <f t="shared" si="182"/>
        <v>58896</v>
      </c>
      <c r="FQ111" s="11">
        <f t="shared" si="182"/>
        <v>58987</v>
      </c>
      <c r="FR111" s="11">
        <f t="shared" si="182"/>
        <v>59079</v>
      </c>
      <c r="FS111" s="11">
        <f t="shared" si="182"/>
        <v>59171</v>
      </c>
      <c r="FT111" s="11">
        <f t="shared" si="182"/>
        <v>59261</v>
      </c>
      <c r="FU111" s="11">
        <f t="shared" si="182"/>
        <v>59352</v>
      </c>
      <c r="FV111" s="11">
        <f t="shared" si="182"/>
        <v>59444</v>
      </c>
      <c r="FW111" s="11">
        <f t="shared" si="182"/>
        <v>59536</v>
      </c>
      <c r="FX111" s="11">
        <f t="shared" si="182"/>
        <v>59626</v>
      </c>
      <c r="FY111" s="11">
        <f t="shared" si="182"/>
        <v>59717</v>
      </c>
      <c r="FZ111" s="11">
        <f t="shared" si="182"/>
        <v>59809</v>
      </c>
      <c r="GA111" s="11">
        <f t="shared" si="182"/>
        <v>59901</v>
      </c>
      <c r="GB111" s="11">
        <f t="shared" si="182"/>
        <v>59992</v>
      </c>
      <c r="GC111" s="11">
        <f t="shared" si="182"/>
        <v>60083</v>
      </c>
      <c r="GD111" s="11">
        <f t="shared" si="182"/>
        <v>60175</v>
      </c>
      <c r="GE111" s="11">
        <f t="shared" si="182"/>
        <v>60267</v>
      </c>
      <c r="GF111" s="11">
        <f t="shared" si="182"/>
        <v>60357</v>
      </c>
      <c r="GG111" s="11">
        <f t="shared" si="182"/>
        <v>60448</v>
      </c>
      <c r="GH111" s="11">
        <f t="shared" si="182"/>
        <v>60540</v>
      </c>
      <c r="GI111" s="11">
        <f t="shared" si="182"/>
        <v>60632</v>
      </c>
      <c r="GJ111" s="11">
        <f t="shared" si="182"/>
        <v>60722</v>
      </c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  <c r="LM111"/>
      <c r="LN111"/>
      <c r="LO111"/>
      <c r="LP111"/>
      <c r="LQ111"/>
      <c r="LR111"/>
      <c r="LS111"/>
      <c r="LT111"/>
      <c r="LU111"/>
      <c r="LV111"/>
      <c r="LW111"/>
      <c r="LX111"/>
      <c r="LY111"/>
      <c r="LZ111"/>
      <c r="MA111"/>
      <c r="MB111"/>
      <c r="MC111"/>
      <c r="MD111"/>
      <c r="ME111"/>
      <c r="MF111"/>
      <c r="MG111"/>
      <c r="MH111"/>
      <c r="MI111"/>
      <c r="MJ111"/>
      <c r="MK111"/>
      <c r="ML111"/>
      <c r="MM111"/>
      <c r="MN111"/>
      <c r="MO111"/>
      <c r="MP111"/>
      <c r="MQ111"/>
      <c r="MR111"/>
      <c r="MS111"/>
      <c r="MT111"/>
      <c r="MU111"/>
      <c r="MV111"/>
      <c r="MW111"/>
      <c r="MX111"/>
      <c r="MY111"/>
      <c r="MZ111"/>
      <c r="NA111"/>
      <c r="NB111"/>
      <c r="NC111"/>
      <c r="ND111"/>
      <c r="NE111"/>
      <c r="NF111"/>
      <c r="NG111"/>
      <c r="NH111"/>
      <c r="NI111"/>
      <c r="NJ111"/>
      <c r="NK111"/>
      <c r="NL111"/>
      <c r="NM111"/>
      <c r="NN111"/>
      <c r="NO111"/>
      <c r="NP111"/>
      <c r="NQ111"/>
      <c r="NR111"/>
      <c r="NS111"/>
      <c r="NT111"/>
      <c r="NU111"/>
      <c r="NV111"/>
      <c r="NW111"/>
      <c r="NX111"/>
      <c r="NY111"/>
      <c r="NZ111"/>
      <c r="OA111"/>
      <c r="OB111"/>
      <c r="OC111"/>
      <c r="OD111"/>
      <c r="OE111"/>
      <c r="OF111"/>
      <c r="OG111"/>
      <c r="OH111"/>
      <c r="OI111"/>
      <c r="OJ111"/>
      <c r="OK111"/>
      <c r="OL111"/>
      <c r="OM111"/>
      <c r="ON111"/>
      <c r="OO111"/>
      <c r="OP111"/>
      <c r="OQ111"/>
      <c r="OR111"/>
      <c r="OS111"/>
      <c r="OT111"/>
      <c r="OU111"/>
      <c r="OV111"/>
      <c r="OW111"/>
      <c r="OX111"/>
      <c r="OY111"/>
      <c r="OZ111"/>
      <c r="PA111"/>
      <c r="PB111"/>
      <c r="PC111"/>
      <c r="PD111"/>
      <c r="PE111"/>
      <c r="PF111"/>
      <c r="PG111"/>
      <c r="PH111"/>
      <c r="PI111"/>
      <c r="PJ111"/>
      <c r="PK111"/>
      <c r="PL111"/>
      <c r="PM111"/>
      <c r="PN111"/>
      <c r="PO111"/>
      <c r="PP111"/>
      <c r="PQ111"/>
      <c r="PR111"/>
      <c r="PS111"/>
      <c r="PT111"/>
      <c r="PU111"/>
    </row>
    <row r="112" spans="1:437" s="304" customFormat="1" outlineLevel="1" x14ac:dyDescent="0.25">
      <c r="A112" s="302"/>
      <c r="B112" s="302"/>
      <c r="C112" s="303"/>
      <c r="E112" s="305" t="s">
        <v>175</v>
      </c>
      <c r="F112" s="535"/>
      <c r="G112" s="300" t="s">
        <v>5</v>
      </c>
      <c r="H112" s="300">
        <f xml:space="preserve"> SUM(J112:GJ112)</f>
        <v>100</v>
      </c>
      <c r="I112" s="305"/>
      <c r="J112" s="305">
        <f t="shared" ref="J112:BU112" si="183" xml:space="preserve"> IF( AND(J111 &gt; $F109, J111 &lt;= $F110), 1, 0)</f>
        <v>0</v>
      </c>
      <c r="K112" s="305">
        <f t="shared" si="183"/>
        <v>0</v>
      </c>
      <c r="L112" s="305">
        <f t="shared" si="183"/>
        <v>0</v>
      </c>
      <c r="M112" s="305">
        <f t="shared" si="183"/>
        <v>1</v>
      </c>
      <c r="N112" s="305">
        <f t="shared" si="183"/>
        <v>1</v>
      </c>
      <c r="O112" s="305">
        <f t="shared" si="183"/>
        <v>1</v>
      </c>
      <c r="P112" s="305">
        <f t="shared" si="183"/>
        <v>1</v>
      </c>
      <c r="Q112" s="305">
        <f t="shared" si="183"/>
        <v>1</v>
      </c>
      <c r="R112" s="305">
        <f t="shared" si="183"/>
        <v>1</v>
      </c>
      <c r="S112" s="305">
        <f t="shared" si="183"/>
        <v>1</v>
      </c>
      <c r="T112" s="305">
        <f t="shared" si="183"/>
        <v>1</v>
      </c>
      <c r="U112" s="305">
        <f t="shared" si="183"/>
        <v>1</v>
      </c>
      <c r="V112" s="305">
        <f t="shared" si="183"/>
        <v>1</v>
      </c>
      <c r="W112" s="305">
        <f t="shared" si="183"/>
        <v>1</v>
      </c>
      <c r="X112" s="305">
        <f t="shared" si="183"/>
        <v>1</v>
      </c>
      <c r="Y112" s="305">
        <f t="shared" si="183"/>
        <v>1</v>
      </c>
      <c r="Z112" s="305">
        <f t="shared" si="183"/>
        <v>1</v>
      </c>
      <c r="AA112" s="305">
        <f t="shared" si="183"/>
        <v>1</v>
      </c>
      <c r="AB112" s="305">
        <f t="shared" si="183"/>
        <v>1</v>
      </c>
      <c r="AC112" s="305">
        <f t="shared" si="183"/>
        <v>1</v>
      </c>
      <c r="AD112" s="305">
        <f t="shared" si="183"/>
        <v>1</v>
      </c>
      <c r="AE112" s="305">
        <f t="shared" si="183"/>
        <v>1</v>
      </c>
      <c r="AF112" s="305">
        <f t="shared" si="183"/>
        <v>1</v>
      </c>
      <c r="AG112" s="305">
        <f t="shared" si="183"/>
        <v>1</v>
      </c>
      <c r="AH112" s="305">
        <f t="shared" si="183"/>
        <v>1</v>
      </c>
      <c r="AI112" s="305">
        <f t="shared" si="183"/>
        <v>1</v>
      </c>
      <c r="AJ112" s="305">
        <f t="shared" si="183"/>
        <v>1</v>
      </c>
      <c r="AK112" s="305">
        <f t="shared" si="183"/>
        <v>1</v>
      </c>
      <c r="AL112" s="305">
        <f t="shared" si="183"/>
        <v>1</v>
      </c>
      <c r="AM112" s="305">
        <f t="shared" si="183"/>
        <v>1</v>
      </c>
      <c r="AN112" s="305">
        <f t="shared" si="183"/>
        <v>1</v>
      </c>
      <c r="AO112" s="305">
        <f t="shared" si="183"/>
        <v>1</v>
      </c>
      <c r="AP112" s="305">
        <f t="shared" si="183"/>
        <v>1</v>
      </c>
      <c r="AQ112" s="305">
        <f t="shared" si="183"/>
        <v>1</v>
      </c>
      <c r="AR112" s="305">
        <f t="shared" si="183"/>
        <v>1</v>
      </c>
      <c r="AS112" s="305">
        <f t="shared" si="183"/>
        <v>1</v>
      </c>
      <c r="AT112" s="305">
        <f t="shared" si="183"/>
        <v>1</v>
      </c>
      <c r="AU112" s="305">
        <f t="shared" si="183"/>
        <v>1</v>
      </c>
      <c r="AV112" s="305">
        <f t="shared" si="183"/>
        <v>1</v>
      </c>
      <c r="AW112" s="305">
        <f t="shared" si="183"/>
        <v>1</v>
      </c>
      <c r="AX112" s="305">
        <f t="shared" si="183"/>
        <v>1</v>
      </c>
      <c r="AY112" s="305">
        <f t="shared" si="183"/>
        <v>1</v>
      </c>
      <c r="AZ112" s="305">
        <f t="shared" si="183"/>
        <v>1</v>
      </c>
      <c r="BA112" s="305">
        <f t="shared" si="183"/>
        <v>1</v>
      </c>
      <c r="BB112" s="305">
        <f t="shared" si="183"/>
        <v>1</v>
      </c>
      <c r="BC112" s="305">
        <f t="shared" si="183"/>
        <v>1</v>
      </c>
      <c r="BD112" s="305">
        <f t="shared" si="183"/>
        <v>1</v>
      </c>
      <c r="BE112" s="305">
        <f t="shared" si="183"/>
        <v>1</v>
      </c>
      <c r="BF112" s="305">
        <f t="shared" si="183"/>
        <v>1</v>
      </c>
      <c r="BG112" s="305">
        <f t="shared" si="183"/>
        <v>1</v>
      </c>
      <c r="BH112" s="305">
        <f t="shared" si="183"/>
        <v>1</v>
      </c>
      <c r="BI112" s="305">
        <f t="shared" si="183"/>
        <v>1</v>
      </c>
      <c r="BJ112" s="305">
        <f t="shared" si="183"/>
        <v>1</v>
      </c>
      <c r="BK112" s="305">
        <f t="shared" si="183"/>
        <v>1</v>
      </c>
      <c r="BL112" s="305">
        <f t="shared" si="183"/>
        <v>1</v>
      </c>
      <c r="BM112" s="305">
        <f t="shared" si="183"/>
        <v>1</v>
      </c>
      <c r="BN112" s="305">
        <f t="shared" si="183"/>
        <v>1</v>
      </c>
      <c r="BO112" s="305">
        <f t="shared" si="183"/>
        <v>1</v>
      </c>
      <c r="BP112" s="305">
        <f t="shared" si="183"/>
        <v>1</v>
      </c>
      <c r="BQ112" s="305">
        <f t="shared" si="183"/>
        <v>1</v>
      </c>
      <c r="BR112" s="305">
        <f t="shared" si="183"/>
        <v>1</v>
      </c>
      <c r="BS112" s="305">
        <f t="shared" si="183"/>
        <v>1</v>
      </c>
      <c r="BT112" s="305">
        <f t="shared" si="183"/>
        <v>1</v>
      </c>
      <c r="BU112" s="305">
        <f t="shared" si="183"/>
        <v>1</v>
      </c>
      <c r="BV112" s="305">
        <f t="shared" ref="BV112:EG112" si="184" xml:space="preserve"> IF( AND(BV111 &gt; $F109, BV111 &lt;= $F110), 1, 0)</f>
        <v>1</v>
      </c>
      <c r="BW112" s="305">
        <f t="shared" si="184"/>
        <v>1</v>
      </c>
      <c r="BX112" s="305">
        <f t="shared" si="184"/>
        <v>1</v>
      </c>
      <c r="BY112" s="305">
        <f t="shared" si="184"/>
        <v>1</v>
      </c>
      <c r="BZ112" s="305">
        <f t="shared" si="184"/>
        <v>1</v>
      </c>
      <c r="CA112" s="305">
        <f t="shared" si="184"/>
        <v>1</v>
      </c>
      <c r="CB112" s="305">
        <f t="shared" si="184"/>
        <v>1</v>
      </c>
      <c r="CC112" s="305">
        <f t="shared" si="184"/>
        <v>1</v>
      </c>
      <c r="CD112" s="305">
        <f t="shared" si="184"/>
        <v>1</v>
      </c>
      <c r="CE112" s="305">
        <f t="shared" si="184"/>
        <v>1</v>
      </c>
      <c r="CF112" s="305">
        <f t="shared" si="184"/>
        <v>1</v>
      </c>
      <c r="CG112" s="305">
        <f t="shared" si="184"/>
        <v>1</v>
      </c>
      <c r="CH112" s="305">
        <f t="shared" si="184"/>
        <v>1</v>
      </c>
      <c r="CI112" s="305">
        <f t="shared" si="184"/>
        <v>1</v>
      </c>
      <c r="CJ112" s="305">
        <f t="shared" si="184"/>
        <v>1</v>
      </c>
      <c r="CK112" s="305">
        <f t="shared" si="184"/>
        <v>1</v>
      </c>
      <c r="CL112" s="305">
        <f t="shared" si="184"/>
        <v>1</v>
      </c>
      <c r="CM112" s="305">
        <f t="shared" si="184"/>
        <v>1</v>
      </c>
      <c r="CN112" s="305">
        <f t="shared" si="184"/>
        <v>1</v>
      </c>
      <c r="CO112" s="305">
        <f t="shared" si="184"/>
        <v>1</v>
      </c>
      <c r="CP112" s="305">
        <f t="shared" si="184"/>
        <v>1</v>
      </c>
      <c r="CQ112" s="305">
        <f t="shared" si="184"/>
        <v>1</v>
      </c>
      <c r="CR112" s="305">
        <f t="shared" si="184"/>
        <v>1</v>
      </c>
      <c r="CS112" s="305">
        <f t="shared" si="184"/>
        <v>1</v>
      </c>
      <c r="CT112" s="305">
        <f t="shared" si="184"/>
        <v>1</v>
      </c>
      <c r="CU112" s="305">
        <f t="shared" si="184"/>
        <v>1</v>
      </c>
      <c r="CV112" s="305">
        <f t="shared" si="184"/>
        <v>1</v>
      </c>
      <c r="CW112" s="305">
        <f t="shared" si="184"/>
        <v>1</v>
      </c>
      <c r="CX112" s="305">
        <f t="shared" si="184"/>
        <v>1</v>
      </c>
      <c r="CY112" s="305">
        <f t="shared" si="184"/>
        <v>1</v>
      </c>
      <c r="CZ112" s="305">
        <f t="shared" si="184"/>
        <v>1</v>
      </c>
      <c r="DA112" s="305">
        <f t="shared" si="184"/>
        <v>1</v>
      </c>
      <c r="DB112" s="305">
        <f t="shared" si="184"/>
        <v>1</v>
      </c>
      <c r="DC112" s="305">
        <f t="shared" si="184"/>
        <v>1</v>
      </c>
      <c r="DD112" s="305">
        <f t="shared" si="184"/>
        <v>1</v>
      </c>
      <c r="DE112" s="305">
        <f t="shared" si="184"/>
        <v>1</v>
      </c>
      <c r="DF112" s="305">
        <f t="shared" si="184"/>
        <v>1</v>
      </c>
      <c r="DG112" s="305">
        <f t="shared" si="184"/>
        <v>1</v>
      </c>
      <c r="DH112" s="305">
        <f t="shared" si="184"/>
        <v>1</v>
      </c>
      <c r="DI112" s="305">
        <f t="shared" si="184"/>
        <v>0</v>
      </c>
      <c r="DJ112" s="305">
        <f t="shared" si="184"/>
        <v>0</v>
      </c>
      <c r="DK112" s="305">
        <f t="shared" si="184"/>
        <v>0</v>
      </c>
      <c r="DL112" s="305">
        <f t="shared" si="184"/>
        <v>0</v>
      </c>
      <c r="DM112" s="305">
        <f t="shared" si="184"/>
        <v>0</v>
      </c>
      <c r="DN112" s="305">
        <f t="shared" si="184"/>
        <v>0</v>
      </c>
      <c r="DO112" s="305">
        <f t="shared" si="184"/>
        <v>0</v>
      </c>
      <c r="DP112" s="305">
        <f t="shared" si="184"/>
        <v>0</v>
      </c>
      <c r="DQ112" s="305">
        <f t="shared" si="184"/>
        <v>0</v>
      </c>
      <c r="DR112" s="305">
        <f t="shared" si="184"/>
        <v>0</v>
      </c>
      <c r="DS112" s="305">
        <f t="shared" si="184"/>
        <v>0</v>
      </c>
      <c r="DT112" s="305">
        <f t="shared" si="184"/>
        <v>0</v>
      </c>
      <c r="DU112" s="305">
        <f t="shared" si="184"/>
        <v>0</v>
      </c>
      <c r="DV112" s="305">
        <f t="shared" si="184"/>
        <v>0</v>
      </c>
      <c r="DW112" s="305">
        <f t="shared" si="184"/>
        <v>0</v>
      </c>
      <c r="DX112" s="305">
        <f t="shared" si="184"/>
        <v>0</v>
      </c>
      <c r="DY112" s="305">
        <f t="shared" si="184"/>
        <v>0</v>
      </c>
      <c r="DZ112" s="305">
        <f t="shared" si="184"/>
        <v>0</v>
      </c>
      <c r="EA112" s="305">
        <f t="shared" si="184"/>
        <v>0</v>
      </c>
      <c r="EB112" s="305">
        <f t="shared" si="184"/>
        <v>0</v>
      </c>
      <c r="EC112" s="305">
        <f t="shared" si="184"/>
        <v>0</v>
      </c>
      <c r="ED112" s="305">
        <f t="shared" si="184"/>
        <v>0</v>
      </c>
      <c r="EE112" s="305">
        <f t="shared" si="184"/>
        <v>0</v>
      </c>
      <c r="EF112" s="305">
        <f t="shared" si="184"/>
        <v>0</v>
      </c>
      <c r="EG112" s="305">
        <f t="shared" si="184"/>
        <v>0</v>
      </c>
      <c r="EH112" s="305">
        <f t="shared" ref="EH112:GJ112" si="185" xml:space="preserve"> IF( AND(EH111 &gt; $F109, EH111 &lt;= $F110), 1, 0)</f>
        <v>0</v>
      </c>
      <c r="EI112" s="305">
        <f t="shared" si="185"/>
        <v>0</v>
      </c>
      <c r="EJ112" s="305">
        <f t="shared" si="185"/>
        <v>0</v>
      </c>
      <c r="EK112" s="305">
        <f t="shared" si="185"/>
        <v>0</v>
      </c>
      <c r="EL112" s="305">
        <f t="shared" si="185"/>
        <v>0</v>
      </c>
      <c r="EM112" s="305">
        <f t="shared" si="185"/>
        <v>0</v>
      </c>
      <c r="EN112" s="305">
        <f t="shared" si="185"/>
        <v>0</v>
      </c>
      <c r="EO112" s="305">
        <f t="shared" si="185"/>
        <v>0</v>
      </c>
      <c r="EP112" s="305">
        <f t="shared" si="185"/>
        <v>0</v>
      </c>
      <c r="EQ112" s="305">
        <f t="shared" si="185"/>
        <v>0</v>
      </c>
      <c r="ER112" s="305">
        <f t="shared" si="185"/>
        <v>0</v>
      </c>
      <c r="ES112" s="305">
        <f t="shared" si="185"/>
        <v>0</v>
      </c>
      <c r="ET112" s="305">
        <f t="shared" si="185"/>
        <v>0</v>
      </c>
      <c r="EU112" s="305">
        <f t="shared" si="185"/>
        <v>0</v>
      </c>
      <c r="EV112" s="305">
        <f t="shared" si="185"/>
        <v>0</v>
      </c>
      <c r="EW112" s="305">
        <f t="shared" si="185"/>
        <v>0</v>
      </c>
      <c r="EX112" s="305">
        <f t="shared" si="185"/>
        <v>0</v>
      </c>
      <c r="EY112" s="305">
        <f t="shared" si="185"/>
        <v>0</v>
      </c>
      <c r="EZ112" s="305">
        <f t="shared" si="185"/>
        <v>0</v>
      </c>
      <c r="FA112" s="305">
        <f t="shared" si="185"/>
        <v>0</v>
      </c>
      <c r="FB112" s="305">
        <f t="shared" si="185"/>
        <v>0</v>
      </c>
      <c r="FC112" s="305">
        <f t="shared" si="185"/>
        <v>0</v>
      </c>
      <c r="FD112" s="305">
        <f t="shared" si="185"/>
        <v>0</v>
      </c>
      <c r="FE112" s="305">
        <f t="shared" si="185"/>
        <v>0</v>
      </c>
      <c r="FF112" s="305">
        <f t="shared" si="185"/>
        <v>0</v>
      </c>
      <c r="FG112" s="305">
        <f t="shared" si="185"/>
        <v>0</v>
      </c>
      <c r="FH112" s="305">
        <f t="shared" si="185"/>
        <v>0</v>
      </c>
      <c r="FI112" s="305">
        <f t="shared" si="185"/>
        <v>0</v>
      </c>
      <c r="FJ112" s="305">
        <f t="shared" si="185"/>
        <v>0</v>
      </c>
      <c r="FK112" s="305">
        <f t="shared" si="185"/>
        <v>0</v>
      </c>
      <c r="FL112" s="305">
        <f t="shared" si="185"/>
        <v>0</v>
      </c>
      <c r="FM112" s="305">
        <f t="shared" si="185"/>
        <v>0</v>
      </c>
      <c r="FN112" s="305">
        <f t="shared" si="185"/>
        <v>0</v>
      </c>
      <c r="FO112" s="305">
        <f t="shared" si="185"/>
        <v>0</v>
      </c>
      <c r="FP112" s="305">
        <f t="shared" si="185"/>
        <v>0</v>
      </c>
      <c r="FQ112" s="305">
        <f t="shared" si="185"/>
        <v>0</v>
      </c>
      <c r="FR112" s="305">
        <f t="shared" si="185"/>
        <v>0</v>
      </c>
      <c r="FS112" s="305">
        <f t="shared" si="185"/>
        <v>0</v>
      </c>
      <c r="FT112" s="305">
        <f t="shared" si="185"/>
        <v>0</v>
      </c>
      <c r="FU112" s="305">
        <f t="shared" si="185"/>
        <v>0</v>
      </c>
      <c r="FV112" s="305">
        <f t="shared" si="185"/>
        <v>0</v>
      </c>
      <c r="FW112" s="305">
        <f t="shared" si="185"/>
        <v>0</v>
      </c>
      <c r="FX112" s="305">
        <f t="shared" si="185"/>
        <v>0</v>
      </c>
      <c r="FY112" s="305">
        <f t="shared" si="185"/>
        <v>0</v>
      </c>
      <c r="FZ112" s="305">
        <f t="shared" si="185"/>
        <v>0</v>
      </c>
      <c r="GA112" s="305">
        <f t="shared" si="185"/>
        <v>0</v>
      </c>
      <c r="GB112" s="305">
        <f t="shared" si="185"/>
        <v>0</v>
      </c>
      <c r="GC112" s="305">
        <f t="shared" si="185"/>
        <v>0</v>
      </c>
      <c r="GD112" s="305">
        <f t="shared" si="185"/>
        <v>0</v>
      </c>
      <c r="GE112" s="305">
        <f t="shared" si="185"/>
        <v>0</v>
      </c>
      <c r="GF112" s="305">
        <f t="shared" si="185"/>
        <v>0</v>
      </c>
      <c r="GG112" s="305">
        <f t="shared" si="185"/>
        <v>0</v>
      </c>
      <c r="GH112" s="305">
        <f t="shared" si="185"/>
        <v>0</v>
      </c>
      <c r="GI112" s="305">
        <f t="shared" si="185"/>
        <v>0</v>
      </c>
      <c r="GJ112" s="305">
        <f t="shared" si="185"/>
        <v>0</v>
      </c>
      <c r="GK112" s="250"/>
      <c r="GL112" s="250"/>
      <c r="GM112" s="250"/>
      <c r="GN112" s="250"/>
      <c r="GO112" s="250"/>
      <c r="GP112" s="250"/>
      <c r="GQ112" s="250"/>
      <c r="GR112" s="250"/>
      <c r="GS112" s="250"/>
      <c r="GT112" s="250"/>
      <c r="GU112" s="250"/>
      <c r="GV112" s="250"/>
      <c r="GW112" s="250"/>
      <c r="GX112" s="250"/>
      <c r="GY112" s="250"/>
      <c r="GZ112" s="250"/>
      <c r="HA112" s="250"/>
      <c r="HB112" s="250"/>
      <c r="HC112" s="250"/>
      <c r="HD112" s="250"/>
      <c r="HE112" s="250"/>
      <c r="HF112" s="250"/>
      <c r="HG112" s="250"/>
      <c r="HH112" s="250"/>
      <c r="HI112" s="250"/>
      <c r="HJ112" s="250"/>
      <c r="HK112" s="250"/>
      <c r="HL112" s="250"/>
      <c r="HM112" s="250"/>
      <c r="HN112" s="250"/>
      <c r="HO112" s="250"/>
      <c r="HP112" s="250"/>
      <c r="HQ112" s="250"/>
      <c r="HR112" s="250"/>
      <c r="HS112" s="250"/>
      <c r="HT112" s="250"/>
      <c r="HU112" s="250"/>
      <c r="HV112" s="250"/>
      <c r="HW112" s="250"/>
      <c r="HX112" s="250"/>
      <c r="HY112" s="250"/>
      <c r="HZ112" s="250"/>
      <c r="IA112" s="250"/>
      <c r="IB112" s="250"/>
      <c r="IC112" s="250"/>
      <c r="ID112" s="250"/>
      <c r="IE112" s="250"/>
      <c r="IF112" s="250"/>
      <c r="IG112" s="250"/>
      <c r="IH112" s="250"/>
      <c r="II112" s="250"/>
      <c r="IJ112" s="250"/>
      <c r="IK112" s="250"/>
      <c r="IL112" s="250"/>
      <c r="IM112" s="250"/>
      <c r="IN112" s="250"/>
      <c r="IO112" s="250"/>
      <c r="IP112" s="250"/>
      <c r="IQ112" s="250"/>
      <c r="IR112" s="250"/>
      <c r="IS112" s="250"/>
      <c r="IT112" s="250"/>
      <c r="IU112" s="250"/>
      <c r="IV112" s="250"/>
      <c r="IW112" s="250"/>
      <c r="IX112" s="250"/>
      <c r="IY112" s="250"/>
      <c r="IZ112" s="250"/>
      <c r="JA112" s="250"/>
      <c r="JB112" s="250"/>
      <c r="JC112" s="250"/>
      <c r="JD112" s="250"/>
      <c r="JE112" s="250"/>
      <c r="JF112" s="250"/>
      <c r="JG112" s="250"/>
      <c r="JH112" s="250"/>
      <c r="JI112" s="250"/>
      <c r="JJ112" s="250"/>
      <c r="JK112" s="250"/>
      <c r="JL112" s="250"/>
      <c r="JM112" s="250"/>
      <c r="JN112" s="250"/>
      <c r="JO112" s="250"/>
      <c r="JP112" s="250"/>
      <c r="JQ112" s="250"/>
      <c r="JR112" s="250"/>
      <c r="JS112" s="250"/>
      <c r="JT112" s="250"/>
      <c r="JU112" s="250"/>
      <c r="JV112" s="250"/>
      <c r="JW112" s="250"/>
      <c r="JX112" s="250"/>
      <c r="JY112" s="250"/>
      <c r="JZ112" s="250"/>
      <c r="KA112" s="250"/>
      <c r="KB112" s="250"/>
      <c r="KC112" s="250"/>
      <c r="KD112" s="250"/>
      <c r="KE112" s="250"/>
      <c r="KF112" s="250"/>
      <c r="KG112" s="250"/>
      <c r="KH112" s="250"/>
      <c r="KI112" s="250"/>
      <c r="KJ112" s="250"/>
      <c r="KK112" s="250"/>
      <c r="KL112" s="250"/>
      <c r="KM112" s="250"/>
      <c r="KN112" s="250"/>
      <c r="KO112" s="250"/>
      <c r="KP112" s="250"/>
      <c r="KQ112" s="250"/>
      <c r="KR112" s="250"/>
      <c r="KS112" s="250"/>
      <c r="KT112" s="250"/>
      <c r="KU112" s="250"/>
      <c r="KV112" s="250"/>
      <c r="KW112" s="250"/>
      <c r="KX112" s="250"/>
      <c r="KY112" s="250"/>
      <c r="KZ112" s="250"/>
      <c r="LA112" s="250"/>
      <c r="LB112" s="250"/>
      <c r="LC112" s="250"/>
      <c r="LD112" s="250"/>
      <c r="LE112" s="250"/>
      <c r="LF112" s="250"/>
      <c r="LG112" s="250"/>
      <c r="LH112" s="250"/>
      <c r="LI112" s="250"/>
      <c r="LJ112" s="250"/>
      <c r="LK112" s="250"/>
      <c r="LL112" s="250"/>
      <c r="LM112" s="250"/>
      <c r="LN112" s="250"/>
      <c r="LO112" s="250"/>
      <c r="LP112" s="250"/>
      <c r="LQ112" s="250"/>
      <c r="LR112" s="250"/>
      <c r="LS112" s="250"/>
      <c r="LT112" s="250"/>
      <c r="LU112" s="250"/>
      <c r="LV112" s="250"/>
      <c r="LW112" s="250"/>
      <c r="LX112" s="250"/>
      <c r="LY112" s="250"/>
      <c r="LZ112" s="250"/>
      <c r="MA112" s="250"/>
      <c r="MB112" s="250"/>
      <c r="MC112" s="250"/>
      <c r="MD112" s="250"/>
      <c r="ME112" s="250"/>
      <c r="MF112" s="250"/>
      <c r="MG112" s="250"/>
      <c r="MH112" s="250"/>
      <c r="MI112" s="250"/>
      <c r="MJ112" s="250"/>
      <c r="MK112" s="250"/>
      <c r="ML112" s="250"/>
      <c r="MM112" s="250"/>
      <c r="MN112" s="250"/>
      <c r="MO112" s="250"/>
      <c r="MP112" s="250"/>
      <c r="MQ112" s="250"/>
      <c r="MR112" s="250"/>
      <c r="MS112" s="250"/>
      <c r="MT112" s="250"/>
      <c r="MU112" s="250"/>
      <c r="MV112" s="250"/>
      <c r="MW112" s="250"/>
      <c r="MX112" s="250"/>
      <c r="MY112" s="250"/>
      <c r="MZ112" s="250"/>
      <c r="NA112" s="250"/>
      <c r="NB112" s="250"/>
      <c r="NC112" s="250"/>
      <c r="ND112" s="250"/>
      <c r="NE112" s="250"/>
      <c r="NF112" s="250"/>
      <c r="NG112" s="250"/>
      <c r="NH112" s="250"/>
      <c r="NI112" s="250"/>
      <c r="NJ112" s="250"/>
      <c r="NK112" s="250"/>
      <c r="NL112" s="250"/>
      <c r="NM112" s="250"/>
      <c r="NN112" s="250"/>
      <c r="NO112" s="250"/>
      <c r="NP112" s="250"/>
      <c r="NQ112" s="250"/>
      <c r="NR112" s="250"/>
      <c r="NS112" s="250"/>
      <c r="NT112" s="250"/>
      <c r="NU112" s="250"/>
      <c r="NV112" s="250"/>
      <c r="NW112" s="250"/>
      <c r="NX112" s="250"/>
      <c r="NY112" s="250"/>
      <c r="NZ112" s="250"/>
      <c r="OA112" s="250"/>
      <c r="OB112" s="250"/>
      <c r="OC112" s="250"/>
      <c r="OD112" s="250"/>
      <c r="OE112" s="250"/>
      <c r="OF112" s="250"/>
      <c r="OG112" s="250"/>
      <c r="OH112" s="250"/>
      <c r="OI112" s="250"/>
      <c r="OJ112" s="250"/>
      <c r="OK112" s="250"/>
      <c r="OL112" s="250"/>
      <c r="OM112" s="250"/>
      <c r="ON112" s="250"/>
      <c r="OO112" s="250"/>
      <c r="OP112" s="250"/>
      <c r="OQ112" s="250"/>
      <c r="OR112" s="250"/>
      <c r="OS112" s="250"/>
      <c r="OT112" s="250"/>
      <c r="OU112" s="250"/>
      <c r="OV112" s="250"/>
      <c r="OW112" s="250"/>
      <c r="OX112" s="250"/>
      <c r="OY112" s="250"/>
      <c r="OZ112" s="250"/>
      <c r="PA112" s="250"/>
      <c r="PB112" s="250"/>
      <c r="PC112" s="250"/>
      <c r="PD112" s="250"/>
      <c r="PE112" s="250"/>
      <c r="PF112" s="250"/>
      <c r="PG112" s="250"/>
      <c r="PH112" s="250"/>
      <c r="PI112" s="250"/>
      <c r="PJ112" s="250"/>
      <c r="PK112" s="250"/>
      <c r="PL112" s="250"/>
      <c r="PM112" s="250"/>
      <c r="PN112" s="250"/>
      <c r="PO112" s="250"/>
      <c r="PP112" s="250"/>
      <c r="PQ112" s="250"/>
      <c r="PR112" s="250"/>
      <c r="PS112" s="250"/>
      <c r="PT112" s="250"/>
      <c r="PU112" s="250"/>
    </row>
    <row r="113" spans="1:437" s="52" customFormat="1" outlineLevel="1" x14ac:dyDescent="0.25">
      <c r="A113" s="15"/>
      <c r="B113" s="15"/>
      <c r="C113" s="21"/>
      <c r="D113" s="60"/>
      <c r="E113" s="6"/>
      <c r="F113" s="6"/>
      <c r="G113" s="6"/>
      <c r="H113" s="6"/>
      <c r="I113" s="104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  <c r="BC113" s="6"/>
      <c r="BD113" s="6"/>
      <c r="BE113" s="6"/>
      <c r="BF113" s="6"/>
      <c r="BG113" s="6"/>
      <c r="BH113" s="6"/>
      <c r="BI113" s="6"/>
      <c r="BJ113" s="6"/>
      <c r="BK113" s="6"/>
      <c r="BL113" s="6"/>
      <c r="BM113" s="6"/>
      <c r="BN113" s="6"/>
      <c r="BO113" s="6"/>
      <c r="BP113" s="6"/>
      <c r="BQ113" s="6"/>
      <c r="BR113" s="6"/>
      <c r="BS113" s="6"/>
      <c r="BT113" s="6"/>
      <c r="BU113" s="6"/>
      <c r="BV113" s="6"/>
      <c r="BW113" s="6"/>
      <c r="BX113" s="6"/>
      <c r="BY113" s="6"/>
      <c r="BZ113" s="6"/>
      <c r="CA113" s="6"/>
      <c r="CB113" s="6"/>
      <c r="CC113" s="6"/>
      <c r="CD113" s="6"/>
      <c r="CE113" s="6"/>
      <c r="CF113" s="6"/>
      <c r="CG113" s="6"/>
      <c r="CH113" s="6"/>
      <c r="CI113" s="6"/>
      <c r="CJ113" s="6"/>
      <c r="CK113" s="6"/>
      <c r="CL113" s="6"/>
      <c r="CM113" s="6"/>
      <c r="CN113" s="6"/>
      <c r="CO113" s="6"/>
      <c r="CP113" s="6"/>
      <c r="CQ113" s="6"/>
      <c r="CR113" s="6"/>
      <c r="CS113" s="6"/>
      <c r="CT113" s="6"/>
      <c r="CU113" s="6"/>
      <c r="CV113" s="6"/>
      <c r="CW113" s="6"/>
      <c r="CX113" s="6"/>
      <c r="CY113" s="6"/>
      <c r="CZ113" s="6"/>
      <c r="DA113" s="6"/>
      <c r="DB113" s="6"/>
      <c r="DC113" s="6"/>
      <c r="DD113" s="6"/>
      <c r="DE113" s="6"/>
      <c r="DF113" s="6"/>
      <c r="DG113" s="6"/>
      <c r="DH113" s="6"/>
      <c r="DI113" s="6"/>
      <c r="DJ113" s="6"/>
      <c r="DK113" s="6"/>
      <c r="DL113" s="6"/>
      <c r="DM113" s="6"/>
      <c r="DN113" s="6"/>
      <c r="DO113" s="6"/>
      <c r="DP113" s="6"/>
      <c r="DQ113" s="6"/>
      <c r="DR113" s="6"/>
      <c r="DS113" s="6"/>
      <c r="DT113" s="6"/>
      <c r="DU113" s="6"/>
      <c r="DV113" s="6"/>
      <c r="DW113" s="6"/>
      <c r="DX113" s="6"/>
      <c r="DY113" s="6"/>
      <c r="DZ113" s="6"/>
      <c r="EA113" s="6"/>
      <c r="EB113" s="6"/>
      <c r="EC113" s="6"/>
      <c r="ED113" s="6"/>
      <c r="EE113" s="6"/>
      <c r="EF113" s="6"/>
      <c r="EG113" s="6"/>
      <c r="EH113" s="6"/>
      <c r="EI113" s="6"/>
      <c r="EJ113" s="6"/>
      <c r="EK113" s="6"/>
      <c r="EL113" s="6"/>
      <c r="EM113" s="6"/>
      <c r="EN113" s="6"/>
      <c r="EO113" s="6"/>
      <c r="EP113" s="6"/>
      <c r="EQ113" s="6"/>
      <c r="ER113" s="6"/>
      <c r="ES113" s="6"/>
      <c r="ET113" s="6"/>
      <c r="EU113" s="6"/>
      <c r="EV113" s="6"/>
      <c r="EW113" s="6"/>
      <c r="EX113" s="6"/>
      <c r="EY113" s="6"/>
      <c r="EZ113" s="6"/>
      <c r="FA113" s="6"/>
      <c r="FB113" s="6"/>
      <c r="FC113" s="6"/>
      <c r="FD113" s="6"/>
      <c r="FE113" s="6"/>
      <c r="FF113" s="6"/>
      <c r="FG113" s="6"/>
      <c r="FH113" s="6"/>
      <c r="FI113" s="6"/>
      <c r="FJ113" s="6"/>
      <c r="FK113" s="6"/>
      <c r="FL113" s="6"/>
      <c r="FM113" s="6"/>
      <c r="FN113" s="6"/>
      <c r="FO113" s="6"/>
      <c r="FP113" s="6"/>
      <c r="FQ113" s="6"/>
      <c r="FR113" s="6"/>
      <c r="FS113" s="6"/>
      <c r="FT113" s="6"/>
      <c r="FU113" s="6"/>
      <c r="FV113" s="6"/>
      <c r="FW113" s="6"/>
      <c r="FX113" s="6"/>
      <c r="FY113" s="6"/>
      <c r="FZ113" s="6"/>
      <c r="GA113" s="6"/>
      <c r="GB113" s="6"/>
      <c r="GC113" s="6"/>
      <c r="GD113" s="6"/>
      <c r="GE113" s="6"/>
      <c r="GF113" s="6"/>
      <c r="GG113" s="6"/>
      <c r="GH113" s="6"/>
      <c r="GI113" s="6"/>
      <c r="GJ113" s="6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  <c r="LM113"/>
      <c r="LN113"/>
      <c r="LO113"/>
      <c r="LP113"/>
      <c r="LQ113"/>
      <c r="LR113"/>
      <c r="LS113"/>
      <c r="LT113"/>
      <c r="LU113"/>
      <c r="LV113"/>
      <c r="LW113"/>
      <c r="LX113"/>
      <c r="LY113"/>
      <c r="LZ113"/>
      <c r="MA113"/>
      <c r="MB113"/>
      <c r="MC113"/>
      <c r="MD113"/>
      <c r="ME113"/>
      <c r="MF113"/>
      <c r="MG113"/>
      <c r="MH113"/>
      <c r="MI113"/>
      <c r="MJ113"/>
      <c r="MK113"/>
      <c r="ML113"/>
      <c r="MM113"/>
      <c r="MN113"/>
      <c r="MO113"/>
      <c r="MP113"/>
      <c r="MQ113"/>
      <c r="MR113"/>
      <c r="MS113"/>
      <c r="MT113"/>
      <c r="MU113"/>
      <c r="MV113"/>
      <c r="MW113"/>
      <c r="MX113"/>
      <c r="MY113"/>
      <c r="MZ113"/>
      <c r="NA113"/>
      <c r="NB113"/>
      <c r="NC113"/>
      <c r="ND113"/>
      <c r="NE113"/>
      <c r="NF113"/>
      <c r="NG113"/>
      <c r="NH113"/>
      <c r="NI113"/>
      <c r="NJ113"/>
      <c r="NK113"/>
      <c r="NL113"/>
      <c r="NM113"/>
      <c r="NN113"/>
      <c r="NO113"/>
      <c r="NP113"/>
      <c r="NQ113"/>
      <c r="NR113"/>
      <c r="NS113"/>
      <c r="NT113"/>
      <c r="NU113"/>
      <c r="NV113"/>
      <c r="NW113"/>
      <c r="NX113"/>
      <c r="NY113"/>
      <c r="NZ113"/>
      <c r="OA113"/>
      <c r="OB113"/>
      <c r="OC113"/>
      <c r="OD113"/>
      <c r="OE113"/>
      <c r="OF113"/>
      <c r="OG113"/>
      <c r="OH113"/>
      <c r="OI113"/>
      <c r="OJ113"/>
      <c r="OK113"/>
      <c r="OL113"/>
      <c r="OM113"/>
      <c r="ON113"/>
      <c r="OO113"/>
      <c r="OP113"/>
      <c r="OQ113"/>
      <c r="OR113"/>
      <c r="OS113"/>
      <c r="OT113"/>
      <c r="OU113"/>
      <c r="OV113"/>
      <c r="OW113"/>
      <c r="OX113"/>
      <c r="OY113"/>
      <c r="OZ113"/>
      <c r="PA113"/>
      <c r="PB113"/>
      <c r="PC113"/>
      <c r="PD113"/>
      <c r="PE113"/>
      <c r="PF113"/>
      <c r="PG113"/>
      <c r="PH113"/>
      <c r="PI113"/>
      <c r="PJ113"/>
      <c r="PK113"/>
      <c r="PL113"/>
      <c r="PM113"/>
      <c r="PN113"/>
      <c r="PO113"/>
      <c r="PP113"/>
      <c r="PQ113"/>
      <c r="PR113"/>
      <c r="PS113"/>
      <c r="PT113"/>
      <c r="PU113"/>
    </row>
    <row r="114" spans="1:437" s="52" customFormat="1" outlineLevel="1" x14ac:dyDescent="0.25">
      <c r="A114" s="15"/>
      <c r="B114" s="15" t="s">
        <v>213</v>
      </c>
      <c r="C114" s="21"/>
      <c r="D114" s="60"/>
      <c r="E114" s="43"/>
      <c r="F114" s="43"/>
      <c r="G114" s="43"/>
      <c r="H114" s="43"/>
      <c r="I114" s="43"/>
      <c r="J114" s="43"/>
      <c r="K114" s="43"/>
      <c r="L114" s="43"/>
      <c r="M114" s="43"/>
      <c r="N114" s="43"/>
      <c r="O114" s="43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3"/>
      <c r="AA114" s="43"/>
      <c r="AB114" s="43"/>
      <c r="AC114" s="43"/>
      <c r="AD114" s="43"/>
      <c r="AE114" s="43"/>
      <c r="AF114" s="43"/>
      <c r="AG114" s="43"/>
      <c r="AH114" s="43"/>
      <c r="AI114" s="43"/>
      <c r="AJ114" s="43"/>
      <c r="AK114" s="43"/>
      <c r="AL114" s="43"/>
      <c r="AM114" s="43"/>
      <c r="AN114" s="43"/>
      <c r="AO114" s="43"/>
      <c r="AP114" s="43"/>
      <c r="AQ114" s="43"/>
      <c r="AR114" s="43"/>
      <c r="AS114" s="43"/>
      <c r="AT114" s="43"/>
      <c r="AU114" s="43"/>
      <c r="AV114" s="43"/>
      <c r="AW114" s="43"/>
      <c r="AX114" s="43"/>
      <c r="AY114" s="43"/>
      <c r="AZ114" s="43"/>
      <c r="BA114" s="43"/>
      <c r="BB114" s="43"/>
      <c r="BC114" s="43"/>
      <c r="BD114" s="43"/>
      <c r="BE114" s="43"/>
      <c r="BF114" s="43"/>
      <c r="BG114" s="43"/>
      <c r="BH114" s="43"/>
      <c r="BI114" s="43"/>
      <c r="BJ114" s="43"/>
      <c r="BK114" s="43"/>
      <c r="BL114" s="43"/>
      <c r="BM114" s="43"/>
      <c r="BN114" s="43"/>
      <c r="BO114" s="43"/>
      <c r="BP114" s="43"/>
      <c r="BQ114" s="43"/>
      <c r="BR114" s="43"/>
      <c r="BS114" s="43"/>
      <c r="BT114" s="43"/>
      <c r="BU114" s="43"/>
      <c r="BV114" s="43"/>
      <c r="BW114" s="43"/>
      <c r="BX114" s="43"/>
      <c r="BY114" s="43"/>
      <c r="BZ114" s="43"/>
      <c r="CA114" s="43"/>
      <c r="CB114" s="43"/>
      <c r="CC114" s="43"/>
      <c r="CD114" s="43"/>
      <c r="CE114" s="43"/>
      <c r="CF114" s="43"/>
      <c r="CG114" s="43"/>
      <c r="CH114" s="43"/>
      <c r="CI114" s="43"/>
      <c r="CJ114" s="43"/>
      <c r="CK114" s="43"/>
      <c r="CL114" s="43"/>
      <c r="CM114" s="43"/>
      <c r="CN114" s="43"/>
      <c r="CO114" s="43"/>
      <c r="CP114" s="43"/>
      <c r="CQ114" s="43"/>
      <c r="CR114" s="43"/>
      <c r="CS114" s="43"/>
      <c r="CT114" s="43"/>
      <c r="CU114" s="43"/>
      <c r="CV114" s="43"/>
      <c r="CW114" s="43"/>
      <c r="CX114" s="43"/>
      <c r="CY114" s="43"/>
      <c r="CZ114" s="43"/>
      <c r="DA114" s="43"/>
      <c r="DB114" s="43"/>
      <c r="DC114" s="43"/>
      <c r="DD114" s="43"/>
      <c r="DE114" s="43"/>
      <c r="DF114" s="43"/>
      <c r="DG114" s="43"/>
      <c r="DH114" s="43"/>
      <c r="DI114" s="43"/>
      <c r="DJ114" s="43"/>
      <c r="DK114" s="43"/>
      <c r="DL114" s="43"/>
      <c r="DM114" s="43"/>
      <c r="DN114" s="43"/>
      <c r="DO114" s="43"/>
      <c r="DP114" s="43"/>
      <c r="DQ114" s="43"/>
      <c r="DR114" s="43"/>
      <c r="DS114" s="43"/>
      <c r="DT114" s="43"/>
      <c r="DU114" s="43"/>
      <c r="DV114" s="43"/>
      <c r="DW114" s="43"/>
      <c r="DX114" s="43"/>
      <c r="DY114" s="43"/>
      <c r="DZ114" s="43"/>
      <c r="EA114" s="43"/>
      <c r="EB114" s="43"/>
      <c r="EC114" s="43"/>
      <c r="ED114" s="43"/>
      <c r="EE114" s="43"/>
      <c r="EF114" s="43"/>
      <c r="EG114" s="43"/>
      <c r="EH114" s="43"/>
      <c r="EI114" s="43"/>
      <c r="EJ114" s="43"/>
      <c r="EK114" s="43"/>
      <c r="EL114" s="43"/>
      <c r="EM114" s="43"/>
      <c r="EN114" s="43"/>
      <c r="EO114" s="43"/>
      <c r="EP114" s="43"/>
      <c r="EQ114" s="43"/>
      <c r="ER114" s="43"/>
      <c r="ES114" s="43"/>
      <c r="ET114" s="43"/>
      <c r="EU114" s="43"/>
      <c r="EV114" s="43"/>
      <c r="EW114" s="43"/>
      <c r="EX114" s="43"/>
      <c r="EY114" s="43"/>
      <c r="EZ114" s="43"/>
      <c r="FA114" s="43"/>
      <c r="FB114" s="43"/>
      <c r="FC114" s="43"/>
      <c r="FD114" s="43"/>
      <c r="FE114" s="43"/>
      <c r="FF114" s="43"/>
      <c r="FG114" s="43"/>
      <c r="FH114" s="43"/>
      <c r="FI114" s="43"/>
      <c r="FJ114" s="43"/>
      <c r="FK114" s="43"/>
      <c r="FL114" s="43"/>
      <c r="FM114" s="43"/>
      <c r="FN114" s="43"/>
      <c r="FO114" s="43"/>
      <c r="FP114" s="43"/>
      <c r="FQ114" s="43"/>
      <c r="FR114" s="43"/>
      <c r="FS114" s="43"/>
      <c r="FT114" s="43"/>
      <c r="FU114" s="43"/>
      <c r="FV114" s="43"/>
      <c r="FW114" s="43"/>
      <c r="FX114" s="43"/>
      <c r="FY114" s="43"/>
      <c r="FZ114" s="43"/>
      <c r="GA114" s="43"/>
      <c r="GB114" s="43"/>
      <c r="GC114" s="43"/>
      <c r="GD114" s="43"/>
      <c r="GE114" s="43"/>
      <c r="GF114" s="43"/>
      <c r="GG114" s="43"/>
      <c r="GH114" s="43"/>
      <c r="GI114" s="43"/>
      <c r="GJ114" s="43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 s="275"/>
      <c r="IW114" s="275"/>
      <c r="IX114" s="275"/>
      <c r="IY114" s="275"/>
      <c r="IZ114" s="275"/>
      <c r="JA114" s="275"/>
      <c r="JB114" s="275"/>
      <c r="JC114" s="275"/>
      <c r="JD114" s="275"/>
      <c r="JE114" s="275"/>
      <c r="JF114" s="275"/>
      <c r="JG114" s="275"/>
      <c r="JH114" s="275"/>
      <c r="JI114" s="275"/>
      <c r="JJ114" s="275"/>
      <c r="JK114" s="275"/>
      <c r="JL114" s="275"/>
      <c r="JM114" s="275"/>
      <c r="JN114" s="275"/>
      <c r="JO114" s="275"/>
      <c r="JP114" s="275"/>
      <c r="JQ114" s="275"/>
      <c r="JR114" s="275"/>
      <c r="JS114" s="275"/>
      <c r="JT114" s="275"/>
      <c r="JU114" s="275"/>
      <c r="JV114" s="275"/>
      <c r="JW114" s="275"/>
      <c r="JX114" s="275"/>
      <c r="JY114" s="275"/>
      <c r="JZ114" s="275"/>
      <c r="KA114" s="275"/>
      <c r="KB114" s="275"/>
      <c r="KC114" s="275"/>
      <c r="KD114" s="275"/>
      <c r="KE114" s="275"/>
      <c r="KF114" s="275"/>
      <c r="KG114" s="275"/>
      <c r="KH114" s="275"/>
      <c r="KI114" s="275"/>
      <c r="KJ114" s="275"/>
      <c r="KK114" s="275"/>
      <c r="KL114" s="275"/>
      <c r="KM114" s="275"/>
      <c r="KN114" s="275"/>
      <c r="KO114" s="275"/>
      <c r="KP114" s="275"/>
      <c r="KQ114" s="275"/>
      <c r="KR114" s="275"/>
      <c r="KS114" s="275"/>
      <c r="KT114" s="275"/>
      <c r="KU114" s="275"/>
      <c r="KV114" s="275"/>
      <c r="KW114" s="275"/>
      <c r="KX114" s="275"/>
      <c r="KY114" s="275"/>
      <c r="KZ114" s="275"/>
      <c r="LA114" s="275"/>
      <c r="LB114" s="275"/>
      <c r="LC114" s="275"/>
      <c r="LD114" s="275"/>
      <c r="LE114" s="275"/>
      <c r="LF114" s="275"/>
      <c r="LG114" s="275"/>
      <c r="LH114" s="275"/>
      <c r="LI114" s="275"/>
      <c r="LJ114" s="275"/>
      <c r="LK114" s="275"/>
      <c r="LL114" s="275"/>
      <c r="LM114" s="275"/>
      <c r="LN114" s="275"/>
      <c r="LO114" s="275"/>
      <c r="LP114" s="275"/>
      <c r="LQ114" s="275"/>
      <c r="LR114" s="275"/>
      <c r="LS114" s="275"/>
      <c r="LT114" s="275"/>
      <c r="LU114" s="275"/>
      <c r="LV114" s="275"/>
      <c r="LW114" s="275"/>
      <c r="LX114" s="275"/>
      <c r="LY114" s="275"/>
      <c r="LZ114" s="275"/>
      <c r="MA114" s="275"/>
      <c r="MB114" s="275"/>
      <c r="MC114" s="275"/>
      <c r="MD114" s="275"/>
      <c r="ME114" s="275"/>
      <c r="MF114" s="275"/>
      <c r="MG114" s="275"/>
      <c r="MH114" s="275"/>
      <c r="MI114" s="275"/>
      <c r="MJ114" s="275"/>
      <c r="MK114" s="275"/>
      <c r="ML114" s="275"/>
      <c r="MM114" s="275"/>
      <c r="MN114" s="275"/>
      <c r="MO114" s="275"/>
      <c r="MP114" s="275"/>
      <c r="MQ114" s="275"/>
      <c r="MR114" s="275"/>
      <c r="MS114" s="275"/>
      <c r="MT114" s="275"/>
      <c r="MU114" s="275"/>
      <c r="MV114" s="275"/>
      <c r="MW114" s="275"/>
      <c r="MX114" s="275"/>
      <c r="MY114" s="275"/>
      <c r="MZ114" s="275"/>
      <c r="NA114" s="275"/>
      <c r="NB114" s="275"/>
      <c r="NC114" s="275"/>
      <c r="ND114" s="275"/>
      <c r="NE114" s="275"/>
      <c r="NF114" s="275"/>
      <c r="NG114" s="275"/>
      <c r="NH114" s="275"/>
      <c r="NI114" s="275"/>
      <c r="NJ114" s="275"/>
      <c r="NK114" s="275"/>
      <c r="NL114" s="275"/>
      <c r="NM114" s="275"/>
      <c r="NN114" s="275"/>
      <c r="NO114" s="275"/>
      <c r="NP114" s="275"/>
      <c r="NQ114" s="275"/>
      <c r="NR114" s="275"/>
      <c r="NS114" s="275"/>
      <c r="NT114" s="275"/>
      <c r="NU114" s="275"/>
      <c r="NV114" s="275"/>
      <c r="NW114" s="275"/>
      <c r="NX114" s="275"/>
      <c r="NY114" s="275"/>
      <c r="NZ114" s="275"/>
      <c r="OA114" s="275"/>
      <c r="OB114" s="275"/>
      <c r="OC114" s="275"/>
      <c r="OD114" s="275"/>
      <c r="OE114" s="275"/>
      <c r="OF114" s="275"/>
      <c r="OG114" s="275"/>
      <c r="OH114" s="275"/>
      <c r="OI114" s="275"/>
      <c r="OJ114" s="275"/>
      <c r="OK114" s="275"/>
      <c r="OL114" s="275"/>
      <c r="OM114" s="275"/>
      <c r="ON114" s="275"/>
      <c r="OO114" s="275"/>
      <c r="OP114" s="275"/>
      <c r="OQ114" s="275"/>
      <c r="OR114" s="275"/>
      <c r="OS114" s="275"/>
      <c r="OT114" s="275"/>
      <c r="OU114" s="275"/>
      <c r="OV114" s="275"/>
      <c r="OW114" s="275"/>
      <c r="OX114" s="275"/>
      <c r="OY114" s="275"/>
      <c r="OZ114" s="275"/>
      <c r="PA114" s="275"/>
      <c r="PB114" s="275"/>
      <c r="PC114" s="275"/>
      <c r="PD114" s="275"/>
      <c r="PE114" s="275"/>
      <c r="PF114" s="275"/>
      <c r="PG114" s="275"/>
      <c r="PH114" s="275"/>
      <c r="PI114" s="275"/>
      <c r="PJ114" s="275"/>
      <c r="PK114" s="275"/>
      <c r="PL114" s="275"/>
      <c r="PM114" s="275"/>
      <c r="PN114" s="275"/>
      <c r="PO114" s="275"/>
      <c r="PP114" s="275"/>
      <c r="PQ114" s="275"/>
      <c r="PR114" s="275"/>
      <c r="PS114" s="275"/>
      <c r="PT114" s="275"/>
      <c r="PU114" s="275"/>
    </row>
    <row r="115" spans="1:437" s="55" customFormat="1" outlineLevel="1" x14ac:dyDescent="0.25">
      <c r="A115" s="70"/>
      <c r="B115" s="15"/>
      <c r="C115" s="73"/>
      <c r="D115" s="74"/>
      <c r="E115" s="14" t="str">
        <f xml:space="preserve"> InpC!E$19</f>
        <v>Acquisition date</v>
      </c>
      <c r="F115" s="14">
        <f xml:space="preserve"> InpC!F$19</f>
        <v>44286</v>
      </c>
      <c r="G115" s="14" t="str">
        <f xml:space="preserve"> InpC!G$19</f>
        <v>date</v>
      </c>
      <c r="H115" s="50"/>
      <c r="I115" s="79"/>
      <c r="J115" s="50"/>
      <c r="K115" s="50"/>
      <c r="L115" s="50"/>
      <c r="M115" s="50"/>
      <c r="N115" s="50"/>
      <c r="O115" s="50"/>
      <c r="P115" s="50"/>
      <c r="Q115" s="50"/>
      <c r="R115" s="50"/>
      <c r="S115" s="50"/>
      <c r="T115" s="50"/>
      <c r="U115" s="50"/>
      <c r="V115" s="50"/>
      <c r="W115" s="50"/>
      <c r="X115" s="50"/>
      <c r="Y115" s="50"/>
      <c r="Z115" s="50"/>
      <c r="AA115" s="50"/>
      <c r="AB115" s="50"/>
      <c r="AC115" s="50"/>
      <c r="AD115" s="50"/>
      <c r="AE115" s="50"/>
      <c r="AF115" s="50"/>
      <c r="AG115" s="50"/>
      <c r="AH115" s="50"/>
      <c r="AI115" s="50"/>
      <c r="AJ115" s="50"/>
      <c r="AK115" s="50"/>
      <c r="AL115" s="50"/>
      <c r="AM115" s="50"/>
      <c r="AN115" s="50"/>
      <c r="AO115" s="50"/>
      <c r="AP115" s="50"/>
      <c r="AQ115" s="50"/>
      <c r="AR115" s="50"/>
      <c r="AS115" s="50"/>
      <c r="AT115" s="50"/>
      <c r="AU115" s="50"/>
      <c r="AV115" s="50"/>
      <c r="AW115" s="50"/>
      <c r="AX115" s="50"/>
      <c r="AY115" s="50"/>
      <c r="AZ115" s="50"/>
      <c r="BA115" s="50"/>
      <c r="BB115" s="50"/>
      <c r="BC115" s="50"/>
      <c r="BD115" s="50"/>
      <c r="BE115" s="50"/>
      <c r="BF115" s="50"/>
      <c r="BG115" s="50"/>
      <c r="BH115" s="50"/>
      <c r="BI115" s="50"/>
      <c r="BJ115" s="50"/>
      <c r="BK115" s="50"/>
      <c r="BL115" s="50"/>
      <c r="BM115" s="50"/>
      <c r="BN115" s="50"/>
      <c r="BO115" s="50"/>
      <c r="BP115" s="50"/>
      <c r="BQ115" s="50"/>
      <c r="BR115" s="50"/>
      <c r="BS115" s="50"/>
      <c r="BT115" s="50"/>
      <c r="BU115" s="50"/>
      <c r="BV115" s="50"/>
      <c r="BW115" s="50"/>
      <c r="BX115" s="50"/>
      <c r="BY115" s="50"/>
      <c r="BZ115" s="50"/>
      <c r="CA115" s="50"/>
      <c r="CB115" s="50"/>
      <c r="CC115" s="50"/>
      <c r="CD115" s="50"/>
      <c r="CE115" s="50"/>
      <c r="CF115" s="50"/>
      <c r="CG115" s="50"/>
      <c r="CH115" s="50"/>
      <c r="CI115" s="50"/>
      <c r="CJ115" s="50"/>
      <c r="CK115" s="50"/>
      <c r="CL115" s="50"/>
      <c r="CM115" s="50"/>
      <c r="CN115" s="50"/>
      <c r="CO115" s="50"/>
      <c r="CP115" s="50"/>
      <c r="CQ115" s="50"/>
      <c r="CR115" s="50"/>
      <c r="CS115" s="50"/>
      <c r="CT115" s="50"/>
      <c r="CU115" s="50"/>
      <c r="CV115" s="50"/>
      <c r="CW115" s="50"/>
      <c r="CX115" s="50"/>
      <c r="CY115" s="50"/>
      <c r="CZ115" s="50"/>
      <c r="DA115" s="50"/>
      <c r="DB115" s="50"/>
      <c r="DC115" s="50"/>
      <c r="DD115" s="50"/>
      <c r="DE115" s="50"/>
      <c r="DF115" s="50"/>
      <c r="DG115" s="50"/>
      <c r="DH115" s="50"/>
      <c r="DI115" s="50"/>
      <c r="DJ115" s="50"/>
      <c r="DK115" s="50"/>
      <c r="DL115" s="50"/>
      <c r="DM115" s="50"/>
      <c r="DN115" s="50"/>
      <c r="DO115" s="50"/>
      <c r="DP115" s="50"/>
      <c r="DQ115" s="50"/>
      <c r="DR115" s="50"/>
      <c r="DS115" s="50"/>
      <c r="DT115" s="50"/>
      <c r="DU115" s="50"/>
      <c r="DV115" s="50"/>
      <c r="DW115" s="50"/>
      <c r="DX115" s="50"/>
      <c r="DY115" s="50"/>
      <c r="DZ115" s="50"/>
      <c r="EA115" s="50"/>
      <c r="EB115" s="50"/>
      <c r="EC115" s="50"/>
      <c r="ED115" s="50"/>
      <c r="EE115" s="50"/>
      <c r="EF115" s="50"/>
      <c r="EG115" s="50"/>
      <c r="EH115" s="50"/>
      <c r="EI115" s="50"/>
      <c r="EJ115" s="50"/>
      <c r="EK115" s="50"/>
      <c r="EL115" s="50"/>
      <c r="EM115" s="50"/>
      <c r="EN115" s="50"/>
      <c r="EO115" s="50"/>
      <c r="EP115" s="50"/>
      <c r="EQ115" s="50"/>
      <c r="ER115" s="50"/>
      <c r="ES115" s="50"/>
      <c r="ET115" s="50"/>
      <c r="EU115" s="50"/>
      <c r="EV115" s="50"/>
      <c r="EW115" s="50"/>
      <c r="EX115" s="50"/>
      <c r="EY115" s="50"/>
      <c r="EZ115" s="50"/>
      <c r="FA115" s="50"/>
      <c r="FB115" s="50"/>
      <c r="FC115" s="50"/>
      <c r="FD115" s="50"/>
      <c r="FE115" s="50"/>
      <c r="FF115" s="50"/>
      <c r="FG115" s="50"/>
      <c r="FH115" s="50"/>
      <c r="FI115" s="50"/>
      <c r="FJ115" s="50"/>
      <c r="FK115" s="50"/>
      <c r="FL115" s="50"/>
      <c r="FM115" s="50"/>
      <c r="FN115" s="50"/>
      <c r="FO115" s="50"/>
      <c r="FP115" s="50"/>
      <c r="FQ115" s="50"/>
      <c r="FR115" s="50"/>
      <c r="FS115" s="50"/>
      <c r="FT115" s="50"/>
      <c r="FU115" s="50"/>
      <c r="FV115" s="50"/>
      <c r="FW115" s="50"/>
      <c r="FX115" s="50"/>
      <c r="FY115" s="50"/>
      <c r="FZ115" s="50"/>
      <c r="GA115" s="50"/>
      <c r="GB115" s="50"/>
      <c r="GC115" s="50"/>
      <c r="GD115" s="50"/>
      <c r="GE115" s="50"/>
      <c r="GF115" s="50"/>
      <c r="GG115" s="50"/>
      <c r="GH115" s="50"/>
      <c r="GI115" s="50"/>
      <c r="GJ115" s="50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LQ115"/>
      <c r="LR115"/>
      <c r="LS115"/>
      <c r="LT115"/>
      <c r="LU115"/>
      <c r="LV115"/>
      <c r="LW115"/>
      <c r="LX115"/>
      <c r="LY115"/>
      <c r="LZ115"/>
      <c r="MA115"/>
      <c r="MB115"/>
      <c r="MC115"/>
      <c r="MD115"/>
      <c r="ME115"/>
      <c r="MF115"/>
      <c r="MG115"/>
      <c r="MH115"/>
      <c r="MI115"/>
      <c r="MJ115"/>
      <c r="MK115"/>
      <c r="ML115"/>
      <c r="MM115"/>
      <c r="MN115"/>
      <c r="MO115"/>
      <c r="MP115"/>
      <c r="MQ115"/>
      <c r="MR115"/>
      <c r="MS115"/>
      <c r="MT115"/>
      <c r="MU115"/>
      <c r="MV115"/>
      <c r="MW115"/>
      <c r="MX115"/>
      <c r="MY115"/>
      <c r="MZ115"/>
      <c r="NA115"/>
      <c r="NB115"/>
      <c r="NC115"/>
      <c r="ND115"/>
      <c r="NE115"/>
      <c r="NF115"/>
      <c r="NG115"/>
      <c r="NH115"/>
      <c r="NI115"/>
      <c r="NJ115"/>
      <c r="NK115"/>
      <c r="NL115"/>
      <c r="NM115"/>
      <c r="NN115"/>
      <c r="NO115"/>
      <c r="NP115"/>
      <c r="NQ115"/>
      <c r="NR115"/>
      <c r="NS115"/>
      <c r="NT115"/>
      <c r="NU115"/>
      <c r="NV115"/>
      <c r="NW115"/>
      <c r="NX115"/>
      <c r="NY115"/>
      <c r="NZ115"/>
      <c r="OA115"/>
      <c r="OB115"/>
      <c r="OC115"/>
      <c r="OD115"/>
      <c r="OE115"/>
      <c r="OF115"/>
      <c r="OG115"/>
      <c r="OH115"/>
      <c r="OI115"/>
      <c r="OJ115"/>
      <c r="OK115"/>
      <c r="OL115"/>
      <c r="OM115"/>
      <c r="ON115"/>
      <c r="OO115"/>
      <c r="OP115"/>
      <c r="OQ115"/>
      <c r="OR115"/>
      <c r="OS115"/>
      <c r="OT115"/>
      <c r="OU115"/>
      <c r="OV115"/>
      <c r="OW115"/>
      <c r="OX115"/>
      <c r="OY115"/>
      <c r="OZ115"/>
      <c r="PA115"/>
      <c r="PB115"/>
      <c r="PC115"/>
      <c r="PD115"/>
      <c r="PE115"/>
      <c r="PF115"/>
      <c r="PG115"/>
      <c r="PH115"/>
      <c r="PI115"/>
      <c r="PJ115"/>
      <c r="PK115"/>
      <c r="PL115"/>
      <c r="PM115"/>
      <c r="PN115"/>
      <c r="PO115"/>
      <c r="PP115"/>
      <c r="PQ115"/>
      <c r="PR115"/>
      <c r="PS115"/>
      <c r="PT115"/>
      <c r="PU115"/>
    </row>
    <row r="116" spans="1:437" s="527" customFormat="1" outlineLevel="1" x14ac:dyDescent="0.25">
      <c r="A116" s="15"/>
      <c r="B116" s="15"/>
      <c r="C116" s="21"/>
      <c r="D116" s="60"/>
      <c r="E116" s="526" t="str">
        <f xml:space="preserve"> InpC!E$58</f>
        <v>Senior debt repayment term</v>
      </c>
      <c r="F116" s="526">
        <f xml:space="preserve"> InpC!F$58</f>
        <v>10</v>
      </c>
      <c r="G116" s="526" t="str">
        <f xml:space="preserve"> InpC!G$58</f>
        <v>years</v>
      </c>
      <c r="H116" s="43"/>
      <c r="I116" s="43"/>
      <c r="J116" s="43"/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  <c r="AA116" s="43"/>
      <c r="AB116" s="43"/>
      <c r="AC116" s="43"/>
      <c r="AD116" s="43"/>
      <c r="AE116" s="43"/>
      <c r="AF116" s="43"/>
      <c r="AG116" s="43"/>
      <c r="AH116" s="43"/>
      <c r="AI116" s="43"/>
      <c r="AJ116" s="43"/>
      <c r="AK116" s="43"/>
      <c r="AL116" s="43"/>
      <c r="AM116" s="43"/>
      <c r="AN116" s="43"/>
      <c r="AO116" s="43"/>
      <c r="AP116" s="43"/>
      <c r="AQ116" s="43"/>
      <c r="AR116" s="43"/>
      <c r="AS116" s="43"/>
      <c r="AT116" s="43"/>
      <c r="AU116" s="43"/>
      <c r="AV116" s="43"/>
      <c r="AW116" s="43"/>
      <c r="AX116" s="43"/>
      <c r="AY116" s="43"/>
      <c r="AZ116" s="43"/>
      <c r="BA116" s="43"/>
      <c r="BB116" s="43"/>
      <c r="BC116" s="43"/>
      <c r="BD116" s="43"/>
      <c r="BE116" s="43"/>
      <c r="BF116" s="43"/>
      <c r="BG116" s="43"/>
      <c r="BH116" s="43"/>
      <c r="BI116" s="43"/>
      <c r="BJ116" s="43"/>
      <c r="BK116" s="43"/>
      <c r="BL116" s="43"/>
      <c r="BM116" s="43"/>
      <c r="BN116" s="43"/>
      <c r="BO116" s="43"/>
      <c r="BP116" s="43"/>
      <c r="BQ116" s="43"/>
      <c r="BR116" s="43"/>
      <c r="BS116" s="43"/>
      <c r="BT116" s="43"/>
      <c r="BU116" s="43"/>
      <c r="BV116" s="43"/>
      <c r="BW116" s="43"/>
      <c r="BX116" s="43"/>
      <c r="BY116" s="43"/>
      <c r="BZ116" s="43"/>
      <c r="CA116" s="43"/>
      <c r="CB116" s="43"/>
      <c r="CC116" s="43"/>
      <c r="CD116" s="43"/>
      <c r="CE116" s="43"/>
      <c r="CF116" s="43"/>
      <c r="CG116" s="43"/>
      <c r="CH116" s="43"/>
      <c r="CI116" s="43"/>
      <c r="CJ116" s="43"/>
      <c r="CK116" s="43"/>
      <c r="CL116" s="43"/>
      <c r="CM116" s="43"/>
      <c r="CN116" s="43"/>
      <c r="CO116" s="43"/>
      <c r="CP116" s="43"/>
      <c r="CQ116" s="43"/>
      <c r="CR116" s="43"/>
      <c r="CS116" s="43"/>
      <c r="CT116" s="43"/>
      <c r="CU116" s="43"/>
      <c r="CV116" s="43"/>
      <c r="CW116" s="43"/>
      <c r="CX116" s="43"/>
      <c r="CY116" s="43"/>
      <c r="CZ116" s="43"/>
      <c r="DA116" s="43"/>
      <c r="DB116" s="43"/>
      <c r="DC116" s="43"/>
      <c r="DD116" s="43"/>
      <c r="DE116" s="43"/>
      <c r="DF116" s="43"/>
      <c r="DG116" s="43"/>
      <c r="DH116" s="43"/>
      <c r="DI116" s="43"/>
      <c r="DJ116" s="43"/>
      <c r="DK116" s="43"/>
      <c r="DL116" s="43"/>
      <c r="DM116" s="43"/>
      <c r="DN116" s="43"/>
      <c r="DO116" s="43"/>
      <c r="DP116" s="43"/>
      <c r="DQ116" s="43"/>
      <c r="DR116" s="43"/>
      <c r="DS116" s="43"/>
      <c r="DT116" s="43"/>
      <c r="DU116" s="43"/>
      <c r="DV116" s="43"/>
      <c r="DW116" s="43"/>
      <c r="DX116" s="43"/>
      <c r="DY116" s="43"/>
      <c r="DZ116" s="43"/>
      <c r="EA116" s="43"/>
      <c r="EB116" s="43"/>
      <c r="EC116" s="43"/>
      <c r="ED116" s="43"/>
      <c r="EE116" s="43"/>
      <c r="EF116" s="43"/>
      <c r="EG116" s="43"/>
      <c r="EH116" s="43"/>
      <c r="EI116" s="43"/>
      <c r="EJ116" s="43"/>
      <c r="EK116" s="43"/>
      <c r="EL116" s="43"/>
      <c r="EM116" s="43"/>
      <c r="EN116" s="43"/>
      <c r="EO116" s="43"/>
      <c r="EP116" s="43"/>
      <c r="EQ116" s="43"/>
      <c r="ER116" s="43"/>
      <c r="ES116" s="43"/>
      <c r="ET116" s="43"/>
      <c r="EU116" s="43"/>
      <c r="EV116" s="43"/>
      <c r="EW116" s="43"/>
      <c r="EX116" s="43"/>
      <c r="EY116" s="43"/>
      <c r="EZ116" s="43"/>
      <c r="FA116" s="43"/>
      <c r="FB116" s="43"/>
      <c r="FC116" s="43"/>
      <c r="FD116" s="43"/>
      <c r="FE116" s="43"/>
      <c r="FF116" s="43"/>
      <c r="FG116" s="43"/>
      <c r="FH116" s="43"/>
      <c r="FI116" s="43"/>
      <c r="FJ116" s="43"/>
      <c r="FK116" s="43"/>
      <c r="FL116" s="43"/>
      <c r="FM116" s="43"/>
      <c r="FN116" s="43"/>
      <c r="FO116" s="43"/>
      <c r="FP116" s="43"/>
      <c r="FQ116" s="43"/>
      <c r="FR116" s="43"/>
      <c r="FS116" s="43"/>
      <c r="FT116" s="43"/>
      <c r="FU116" s="43"/>
      <c r="FV116" s="43"/>
      <c r="FW116" s="43"/>
      <c r="FX116" s="43"/>
      <c r="FY116" s="43"/>
      <c r="FZ116" s="43"/>
      <c r="GA116" s="43"/>
      <c r="GB116" s="43"/>
      <c r="GC116" s="43"/>
      <c r="GD116" s="43"/>
      <c r="GE116" s="43"/>
      <c r="GF116" s="43"/>
      <c r="GG116" s="43"/>
      <c r="GH116" s="43"/>
      <c r="GI116" s="43"/>
      <c r="GJ116" s="43"/>
    </row>
    <row r="117" spans="1:437" s="110" customFormat="1" outlineLevel="1" x14ac:dyDescent="0.25">
      <c r="A117" s="108"/>
      <c r="B117" s="108"/>
      <c r="C117" s="109"/>
      <c r="E117" s="110" t="str">
        <f xml:space="preserve"> InpC!E$107</f>
        <v>Months in year</v>
      </c>
      <c r="F117" s="110">
        <f xml:space="preserve"> InpC!F$107</f>
        <v>12</v>
      </c>
      <c r="G117" s="110" t="str">
        <f xml:space="preserve"> InpC!G$107</f>
        <v>months</v>
      </c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  <c r="LM117"/>
      <c r="LN117"/>
      <c r="LO117"/>
      <c r="LP117"/>
      <c r="LQ117"/>
      <c r="LR117"/>
      <c r="LS117"/>
      <c r="LT117"/>
      <c r="LU117"/>
      <c r="LV117"/>
      <c r="LW117"/>
      <c r="LX117"/>
      <c r="LY117"/>
      <c r="LZ117"/>
      <c r="MA117"/>
      <c r="MB117"/>
      <c r="MC117"/>
      <c r="MD117"/>
      <c r="ME117"/>
      <c r="MF117"/>
      <c r="MG117"/>
      <c r="MH117"/>
      <c r="MI117"/>
      <c r="MJ117"/>
      <c r="MK117"/>
      <c r="ML117"/>
      <c r="MM117"/>
      <c r="MN117"/>
      <c r="MO117"/>
      <c r="MP117"/>
      <c r="MQ117"/>
      <c r="MR117"/>
      <c r="MS117"/>
      <c r="MT117"/>
      <c r="MU117"/>
      <c r="MV117"/>
      <c r="MW117"/>
      <c r="MX117"/>
      <c r="MY117"/>
      <c r="MZ117"/>
      <c r="NA117"/>
      <c r="NB117"/>
      <c r="NC117"/>
      <c r="ND117"/>
      <c r="NE117"/>
      <c r="NF117"/>
      <c r="NG117"/>
      <c r="NH117"/>
      <c r="NI117"/>
      <c r="NJ117"/>
      <c r="NK117"/>
      <c r="NL117"/>
      <c r="NM117"/>
      <c r="NN117"/>
      <c r="NO117"/>
      <c r="NP117"/>
      <c r="NQ117"/>
      <c r="NR117"/>
      <c r="NS117"/>
      <c r="NT117"/>
      <c r="NU117"/>
      <c r="NV117"/>
      <c r="NW117"/>
      <c r="NX117"/>
      <c r="NY117"/>
      <c r="NZ117"/>
      <c r="OA117"/>
      <c r="OB117"/>
      <c r="OC117"/>
      <c r="OD117"/>
      <c r="OE117"/>
      <c r="OF117"/>
      <c r="OG117"/>
      <c r="OH117"/>
      <c r="OI117"/>
      <c r="OJ117"/>
      <c r="OK117"/>
      <c r="OL117"/>
      <c r="OM117"/>
      <c r="ON117"/>
      <c r="OO117"/>
      <c r="OP117"/>
      <c r="OQ117"/>
      <c r="OR117"/>
      <c r="OS117"/>
      <c r="OT117"/>
      <c r="OU117"/>
      <c r="OV117"/>
      <c r="OW117"/>
      <c r="OX117"/>
      <c r="OY117"/>
      <c r="OZ117"/>
      <c r="PA117"/>
      <c r="PB117"/>
      <c r="PC117"/>
      <c r="PD117"/>
      <c r="PE117"/>
      <c r="PF117"/>
      <c r="PG117"/>
      <c r="PH117"/>
      <c r="PI117"/>
      <c r="PJ117"/>
      <c r="PK117"/>
      <c r="PL117"/>
      <c r="PM117"/>
      <c r="PN117"/>
      <c r="PO117"/>
      <c r="PP117"/>
      <c r="PQ117"/>
      <c r="PR117"/>
      <c r="PS117"/>
      <c r="PT117"/>
      <c r="PU117"/>
    </row>
    <row r="118" spans="1:437" s="107" customFormat="1" outlineLevel="1" x14ac:dyDescent="0.25">
      <c r="A118" s="105"/>
      <c r="B118" s="105"/>
      <c r="C118" s="106"/>
      <c r="E118" s="26" t="s">
        <v>223</v>
      </c>
      <c r="F118" s="26">
        <f xml:space="preserve"> EOMONTH(F115, (F116 * F117))</f>
        <v>47938</v>
      </c>
      <c r="G118" s="26" t="s">
        <v>6</v>
      </c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  <c r="AA118" s="26"/>
      <c r="AB118" s="26"/>
      <c r="AC118" s="26"/>
      <c r="AD118" s="26"/>
      <c r="AE118" s="26"/>
      <c r="AF118" s="26"/>
      <c r="AG118" s="26"/>
      <c r="AH118" s="26"/>
      <c r="AI118" s="26"/>
      <c r="AJ118" s="26"/>
      <c r="AK118" s="26"/>
      <c r="AL118" s="26"/>
      <c r="AM118" s="26"/>
      <c r="AN118" s="26"/>
      <c r="AO118" s="26"/>
      <c r="AP118" s="26"/>
      <c r="AQ118" s="26"/>
      <c r="AR118" s="26"/>
      <c r="AS118" s="26"/>
      <c r="AT118" s="26"/>
      <c r="AU118" s="26"/>
      <c r="AV118" s="26"/>
      <c r="AW118" s="26"/>
      <c r="AX118" s="26"/>
      <c r="AY118" s="26"/>
      <c r="AZ118" s="26"/>
      <c r="BA118" s="26"/>
      <c r="BB118" s="26"/>
      <c r="BC118" s="26"/>
      <c r="BD118" s="26"/>
      <c r="BE118" s="26"/>
      <c r="BF118" s="26"/>
      <c r="BG118" s="26"/>
      <c r="BH118" s="26"/>
      <c r="BI118" s="26"/>
      <c r="BJ118" s="26"/>
      <c r="BK118" s="26"/>
      <c r="BL118" s="26"/>
      <c r="BM118" s="26"/>
      <c r="BN118" s="26"/>
      <c r="BO118" s="26"/>
      <c r="BP118" s="26"/>
      <c r="BQ118" s="26"/>
      <c r="BR118" s="26"/>
      <c r="BS118" s="26"/>
      <c r="BT118" s="26"/>
      <c r="BU118" s="26"/>
      <c r="BV118" s="26"/>
      <c r="BW118" s="26"/>
      <c r="BX118" s="26"/>
      <c r="BY118" s="26"/>
      <c r="BZ118" s="26"/>
      <c r="CA118" s="26"/>
      <c r="CB118" s="26"/>
      <c r="CC118" s="26"/>
      <c r="CD118" s="26"/>
      <c r="CE118" s="26"/>
      <c r="CF118" s="26"/>
      <c r="CG118" s="26"/>
      <c r="CH118" s="26"/>
      <c r="CI118" s="26"/>
      <c r="CJ118" s="26"/>
      <c r="CK118" s="26"/>
      <c r="CL118" s="26"/>
      <c r="CM118" s="26"/>
      <c r="CN118" s="26"/>
      <c r="CO118" s="26"/>
      <c r="CP118" s="26"/>
      <c r="CQ118" s="26"/>
      <c r="CR118" s="26"/>
      <c r="CS118" s="26"/>
      <c r="CT118" s="26"/>
      <c r="CU118" s="26"/>
      <c r="CV118" s="26"/>
      <c r="CW118" s="26"/>
      <c r="CX118" s="26"/>
      <c r="CY118" s="26"/>
      <c r="CZ118" s="26"/>
      <c r="DA118" s="26"/>
      <c r="DB118" s="26"/>
      <c r="DC118" s="26"/>
      <c r="DD118" s="26"/>
      <c r="DE118" s="26"/>
      <c r="DF118" s="26"/>
      <c r="DG118" s="26"/>
      <c r="DH118" s="26"/>
      <c r="DI118" s="26"/>
      <c r="DJ118" s="26"/>
      <c r="DK118" s="26"/>
      <c r="DL118" s="26"/>
      <c r="DM118" s="26"/>
      <c r="DN118" s="26"/>
      <c r="DO118" s="26"/>
      <c r="DP118" s="26"/>
      <c r="DQ118" s="26"/>
      <c r="DR118" s="26"/>
      <c r="DS118" s="26"/>
      <c r="DT118" s="26"/>
      <c r="DU118" s="26"/>
      <c r="DV118" s="26"/>
      <c r="DW118" s="26"/>
      <c r="DX118" s="26"/>
      <c r="DY118" s="26"/>
      <c r="DZ118" s="26"/>
      <c r="EA118" s="26"/>
      <c r="EB118" s="26"/>
      <c r="EC118" s="26"/>
      <c r="ED118" s="26"/>
      <c r="EE118" s="26"/>
      <c r="EF118" s="26"/>
      <c r="EG118" s="26"/>
      <c r="EH118" s="26"/>
      <c r="EI118" s="26"/>
      <c r="EJ118" s="26"/>
      <c r="EK118" s="26"/>
      <c r="EL118" s="26"/>
      <c r="EM118" s="26"/>
      <c r="EN118" s="26"/>
      <c r="EO118" s="26"/>
      <c r="EP118" s="26"/>
      <c r="EQ118" s="26"/>
      <c r="ER118" s="26"/>
      <c r="ES118" s="26"/>
      <c r="ET118" s="26"/>
      <c r="EU118" s="26"/>
      <c r="EV118" s="26"/>
      <c r="EW118" s="26"/>
      <c r="EX118" s="26"/>
      <c r="EY118" s="26"/>
      <c r="EZ118" s="26"/>
      <c r="FA118" s="26"/>
      <c r="FB118" s="26"/>
      <c r="FC118" s="26"/>
      <c r="FD118" s="26"/>
      <c r="FE118" s="26"/>
      <c r="FF118" s="26"/>
      <c r="FG118" s="26"/>
      <c r="FH118" s="26"/>
      <c r="FI118" s="26"/>
      <c r="FJ118" s="26"/>
      <c r="FK118" s="26"/>
      <c r="FL118" s="26"/>
      <c r="FM118" s="26"/>
      <c r="FN118" s="26"/>
      <c r="FO118" s="26"/>
      <c r="FP118" s="26"/>
      <c r="FQ118" s="26"/>
      <c r="FR118" s="26"/>
      <c r="FS118" s="26"/>
      <c r="FT118" s="26"/>
      <c r="FU118" s="26"/>
      <c r="FV118" s="26"/>
      <c r="FW118" s="26"/>
      <c r="FX118" s="26"/>
      <c r="FY118" s="26"/>
      <c r="FZ118" s="26"/>
      <c r="GA118" s="26"/>
      <c r="GB118" s="26"/>
      <c r="GC118" s="26"/>
      <c r="GD118" s="26"/>
      <c r="GE118" s="26"/>
      <c r="GF118" s="26"/>
      <c r="GG118" s="26"/>
      <c r="GH118" s="26"/>
      <c r="GI118" s="26"/>
      <c r="GJ118" s="26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  <c r="LM118"/>
      <c r="LN118"/>
      <c r="LO118"/>
      <c r="LP118"/>
      <c r="LQ118"/>
      <c r="LR118"/>
      <c r="LS118"/>
      <c r="LT118"/>
      <c r="LU118"/>
      <c r="LV118"/>
      <c r="LW118"/>
      <c r="LX118"/>
      <c r="LY118"/>
      <c r="LZ118"/>
      <c r="MA118"/>
      <c r="MB118"/>
      <c r="MC118"/>
      <c r="MD118"/>
      <c r="ME118"/>
      <c r="MF118"/>
      <c r="MG118"/>
      <c r="MH118"/>
      <c r="MI118"/>
      <c r="MJ118"/>
      <c r="MK118"/>
      <c r="ML118"/>
      <c r="MM118"/>
      <c r="MN118"/>
      <c r="MO118"/>
      <c r="MP118"/>
      <c r="MQ118"/>
      <c r="MR118"/>
      <c r="MS118"/>
      <c r="MT118"/>
      <c r="MU118"/>
      <c r="MV118"/>
      <c r="MW118"/>
      <c r="MX118"/>
      <c r="MY118"/>
      <c r="MZ118"/>
      <c r="NA118"/>
      <c r="NB118"/>
      <c r="NC118"/>
      <c r="ND118"/>
      <c r="NE118"/>
      <c r="NF118"/>
      <c r="NG118"/>
      <c r="NH118"/>
      <c r="NI118"/>
      <c r="NJ118"/>
      <c r="NK118"/>
      <c r="NL118"/>
      <c r="NM118"/>
      <c r="NN118"/>
      <c r="NO118"/>
      <c r="NP118"/>
      <c r="NQ118"/>
      <c r="NR118"/>
      <c r="NS118"/>
      <c r="NT118"/>
      <c r="NU118"/>
      <c r="NV118"/>
      <c r="NW118"/>
      <c r="NX118"/>
      <c r="NY118"/>
      <c r="NZ118"/>
      <c r="OA118"/>
      <c r="OB118"/>
      <c r="OC118"/>
      <c r="OD118"/>
      <c r="OE118"/>
      <c r="OF118"/>
      <c r="OG118"/>
      <c r="OH118"/>
      <c r="OI118"/>
      <c r="OJ118"/>
      <c r="OK118"/>
      <c r="OL118"/>
      <c r="OM118"/>
      <c r="ON118"/>
      <c r="OO118"/>
      <c r="OP118"/>
      <c r="OQ118"/>
      <c r="OR118"/>
      <c r="OS118"/>
      <c r="OT118"/>
      <c r="OU118"/>
      <c r="OV118"/>
      <c r="OW118"/>
      <c r="OX118"/>
      <c r="OY118"/>
      <c r="OZ118"/>
      <c r="PA118"/>
      <c r="PB118"/>
      <c r="PC118"/>
      <c r="PD118"/>
      <c r="PE118"/>
      <c r="PF118"/>
      <c r="PG118"/>
      <c r="PH118"/>
      <c r="PI118"/>
      <c r="PJ118"/>
      <c r="PK118"/>
      <c r="PL118"/>
      <c r="PM118"/>
      <c r="PN118"/>
      <c r="PO118"/>
      <c r="PP118"/>
      <c r="PQ118"/>
      <c r="PR118"/>
      <c r="PS118"/>
      <c r="PT118"/>
      <c r="PU118"/>
    </row>
    <row r="119" spans="1:437" s="52" customFormat="1" outlineLevel="1" x14ac:dyDescent="0.25">
      <c r="A119" s="15"/>
      <c r="B119" s="15"/>
      <c r="C119" s="21"/>
      <c r="D119" s="60"/>
      <c r="E119" s="6"/>
      <c r="F119" s="6"/>
      <c r="G119" s="6"/>
      <c r="H119" s="6"/>
      <c r="I119" s="104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  <c r="BC119" s="6"/>
      <c r="BD119" s="6"/>
      <c r="BE119" s="6"/>
      <c r="BF119" s="6"/>
      <c r="BG119" s="6"/>
      <c r="BH119" s="6"/>
      <c r="BI119" s="6"/>
      <c r="BJ119" s="6"/>
      <c r="BK119" s="6"/>
      <c r="BL119" s="6"/>
      <c r="BM119" s="6"/>
      <c r="BN119" s="6"/>
      <c r="BO119" s="6"/>
      <c r="BP119" s="6"/>
      <c r="BQ119" s="6"/>
      <c r="BR119" s="6"/>
      <c r="BS119" s="6"/>
      <c r="BT119" s="6"/>
      <c r="BU119" s="6"/>
      <c r="BV119" s="6"/>
      <c r="BW119" s="6"/>
      <c r="BX119" s="6"/>
      <c r="BY119" s="6"/>
      <c r="BZ119" s="6"/>
      <c r="CA119" s="6"/>
      <c r="CB119" s="6"/>
      <c r="CC119" s="6"/>
      <c r="CD119" s="6"/>
      <c r="CE119" s="6"/>
      <c r="CF119" s="6"/>
      <c r="CG119" s="6"/>
      <c r="CH119" s="6"/>
      <c r="CI119" s="6"/>
      <c r="CJ119" s="6"/>
      <c r="CK119" s="6"/>
      <c r="CL119" s="6"/>
      <c r="CM119" s="6"/>
      <c r="CN119" s="6"/>
      <c r="CO119" s="6"/>
      <c r="CP119" s="6"/>
      <c r="CQ119" s="6"/>
      <c r="CR119" s="6"/>
      <c r="CS119" s="6"/>
      <c r="CT119" s="6"/>
      <c r="CU119" s="6"/>
      <c r="CV119" s="6"/>
      <c r="CW119" s="6"/>
      <c r="CX119" s="6"/>
      <c r="CY119" s="6"/>
      <c r="CZ119" s="6"/>
      <c r="DA119" s="6"/>
      <c r="DB119" s="6"/>
      <c r="DC119" s="6"/>
      <c r="DD119" s="6"/>
      <c r="DE119" s="6"/>
      <c r="DF119" s="6"/>
      <c r="DG119" s="6"/>
      <c r="DH119" s="6"/>
      <c r="DI119" s="6"/>
      <c r="DJ119" s="6"/>
      <c r="DK119" s="6"/>
      <c r="DL119" s="6"/>
      <c r="DM119" s="6"/>
      <c r="DN119" s="6"/>
      <c r="DO119" s="6"/>
      <c r="DP119" s="6"/>
      <c r="DQ119" s="6"/>
      <c r="DR119" s="6"/>
      <c r="DS119" s="6"/>
      <c r="DT119" s="6"/>
      <c r="DU119" s="6"/>
      <c r="DV119" s="6"/>
      <c r="DW119" s="6"/>
      <c r="DX119" s="6"/>
      <c r="DY119" s="6"/>
      <c r="DZ119" s="6"/>
      <c r="EA119" s="6"/>
      <c r="EB119" s="6"/>
      <c r="EC119" s="6"/>
      <c r="ED119" s="6"/>
      <c r="EE119" s="6"/>
      <c r="EF119" s="6"/>
      <c r="EG119" s="6"/>
      <c r="EH119" s="6"/>
      <c r="EI119" s="6"/>
      <c r="EJ119" s="6"/>
      <c r="EK119" s="6"/>
      <c r="EL119" s="6"/>
      <c r="EM119" s="6"/>
      <c r="EN119" s="6"/>
      <c r="EO119" s="6"/>
      <c r="EP119" s="6"/>
      <c r="EQ119" s="6"/>
      <c r="ER119" s="6"/>
      <c r="ES119" s="6"/>
      <c r="ET119" s="6"/>
      <c r="EU119" s="6"/>
      <c r="EV119" s="6"/>
      <c r="EW119" s="6"/>
      <c r="EX119" s="6"/>
      <c r="EY119" s="6"/>
      <c r="EZ119" s="6"/>
      <c r="FA119" s="6"/>
      <c r="FB119" s="6"/>
      <c r="FC119" s="6"/>
      <c r="FD119" s="6"/>
      <c r="FE119" s="6"/>
      <c r="FF119" s="6"/>
      <c r="FG119" s="6"/>
      <c r="FH119" s="6"/>
      <c r="FI119" s="6"/>
      <c r="FJ119" s="6"/>
      <c r="FK119" s="6"/>
      <c r="FL119" s="6"/>
      <c r="FM119" s="6"/>
      <c r="FN119" s="6"/>
      <c r="FO119" s="6"/>
      <c r="FP119" s="6"/>
      <c r="FQ119" s="6"/>
      <c r="FR119" s="6"/>
      <c r="FS119" s="6"/>
      <c r="FT119" s="6"/>
      <c r="FU119" s="6"/>
      <c r="FV119" s="6"/>
      <c r="FW119" s="6"/>
      <c r="FX119" s="6"/>
      <c r="FY119" s="6"/>
      <c r="FZ119" s="6"/>
      <c r="GA119" s="6"/>
      <c r="GB119" s="6"/>
      <c r="GC119" s="6"/>
      <c r="GD119" s="6"/>
      <c r="GE119" s="6"/>
      <c r="GF119" s="6"/>
      <c r="GG119" s="6"/>
      <c r="GH119" s="6"/>
      <c r="GI119" s="6"/>
      <c r="GJ119" s="6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MQ119"/>
      <c r="MR119"/>
      <c r="MS119"/>
      <c r="MT119"/>
      <c r="MU119"/>
      <c r="MV119"/>
      <c r="MW119"/>
      <c r="MX119"/>
      <c r="MY119"/>
      <c r="MZ119"/>
      <c r="NA119"/>
      <c r="NB119"/>
      <c r="NC119"/>
      <c r="ND119"/>
      <c r="NE119"/>
      <c r="NF119"/>
      <c r="NG119"/>
      <c r="NH119"/>
      <c r="NI119"/>
      <c r="NJ119"/>
      <c r="NK119"/>
      <c r="NL119"/>
      <c r="NM119"/>
      <c r="NN119"/>
      <c r="NO119"/>
      <c r="NP119"/>
      <c r="NQ119"/>
      <c r="NR119"/>
      <c r="NS119"/>
      <c r="NT119"/>
      <c r="NU119"/>
      <c r="NV119"/>
      <c r="NW119"/>
      <c r="NX119"/>
      <c r="NY119"/>
      <c r="NZ119"/>
      <c r="OA119"/>
      <c r="OB119"/>
      <c r="OC119"/>
      <c r="OD119"/>
      <c r="OE119"/>
      <c r="OF119"/>
      <c r="OG119"/>
      <c r="OH119"/>
      <c r="OI119"/>
      <c r="OJ119"/>
      <c r="OK119"/>
      <c r="OL119"/>
      <c r="OM119"/>
      <c r="ON119"/>
      <c r="OO119"/>
      <c r="OP119"/>
      <c r="OQ119"/>
      <c r="OR119"/>
      <c r="OS119"/>
      <c r="OT119"/>
      <c r="OU119"/>
      <c r="OV119"/>
      <c r="OW119"/>
      <c r="OX119"/>
      <c r="OY119"/>
      <c r="OZ119"/>
      <c r="PA119"/>
      <c r="PB119"/>
      <c r="PC119"/>
      <c r="PD119"/>
      <c r="PE119"/>
      <c r="PF119"/>
      <c r="PG119"/>
      <c r="PH119"/>
      <c r="PI119"/>
      <c r="PJ119"/>
      <c r="PK119"/>
      <c r="PL119"/>
      <c r="PM119"/>
      <c r="PN119"/>
      <c r="PO119"/>
      <c r="PP119"/>
      <c r="PQ119"/>
      <c r="PR119"/>
      <c r="PS119"/>
      <c r="PT119"/>
      <c r="PU119"/>
    </row>
    <row r="120" spans="1:437" s="55" customFormat="1" outlineLevel="1" x14ac:dyDescent="0.25">
      <c r="A120" s="70"/>
      <c r="B120" s="15"/>
      <c r="C120" s="73"/>
      <c r="D120" s="74"/>
      <c r="E120" s="14" t="str">
        <f xml:space="preserve"> InpC!E$19</f>
        <v>Acquisition date</v>
      </c>
      <c r="F120" s="14">
        <f xml:space="preserve"> InpC!F$19</f>
        <v>44286</v>
      </c>
      <c r="G120" s="14" t="str">
        <f xml:space="preserve"> InpC!G$19</f>
        <v>date</v>
      </c>
      <c r="H120" s="50"/>
      <c r="I120" s="79"/>
      <c r="J120" s="50"/>
      <c r="K120" s="50"/>
      <c r="L120" s="50"/>
      <c r="M120" s="50"/>
      <c r="N120" s="50"/>
      <c r="O120" s="50"/>
      <c r="P120" s="50"/>
      <c r="Q120" s="50"/>
      <c r="R120" s="50"/>
      <c r="S120" s="50"/>
      <c r="T120" s="50"/>
      <c r="U120" s="50"/>
      <c r="V120" s="50"/>
      <c r="W120" s="50"/>
      <c r="X120" s="50"/>
      <c r="Y120" s="50"/>
      <c r="Z120" s="50"/>
      <c r="AA120" s="50"/>
      <c r="AB120" s="50"/>
      <c r="AC120" s="50"/>
      <c r="AD120" s="50"/>
      <c r="AE120" s="50"/>
      <c r="AF120" s="50"/>
      <c r="AG120" s="50"/>
      <c r="AH120" s="50"/>
      <c r="AI120" s="50"/>
      <c r="AJ120" s="50"/>
      <c r="AK120" s="50"/>
      <c r="AL120" s="50"/>
      <c r="AM120" s="50"/>
      <c r="AN120" s="50"/>
      <c r="AO120" s="50"/>
      <c r="AP120" s="50"/>
      <c r="AQ120" s="50"/>
      <c r="AR120" s="50"/>
      <c r="AS120" s="50"/>
      <c r="AT120" s="50"/>
      <c r="AU120" s="50"/>
      <c r="AV120" s="50"/>
      <c r="AW120" s="50"/>
      <c r="AX120" s="50"/>
      <c r="AY120" s="50"/>
      <c r="AZ120" s="50"/>
      <c r="BA120" s="50"/>
      <c r="BB120" s="50"/>
      <c r="BC120" s="50"/>
      <c r="BD120" s="50"/>
      <c r="BE120" s="50"/>
      <c r="BF120" s="50"/>
      <c r="BG120" s="50"/>
      <c r="BH120" s="50"/>
      <c r="BI120" s="50"/>
      <c r="BJ120" s="50"/>
      <c r="BK120" s="50"/>
      <c r="BL120" s="50"/>
      <c r="BM120" s="50"/>
      <c r="BN120" s="50"/>
      <c r="BO120" s="50"/>
      <c r="BP120" s="50"/>
      <c r="BQ120" s="50"/>
      <c r="BR120" s="50"/>
      <c r="BS120" s="50"/>
      <c r="BT120" s="50"/>
      <c r="BU120" s="50"/>
      <c r="BV120" s="50"/>
      <c r="BW120" s="50"/>
      <c r="BX120" s="50"/>
      <c r="BY120" s="50"/>
      <c r="BZ120" s="50"/>
      <c r="CA120" s="50"/>
      <c r="CB120" s="50"/>
      <c r="CC120" s="50"/>
      <c r="CD120" s="50"/>
      <c r="CE120" s="50"/>
      <c r="CF120" s="50"/>
      <c r="CG120" s="50"/>
      <c r="CH120" s="50"/>
      <c r="CI120" s="50"/>
      <c r="CJ120" s="50"/>
      <c r="CK120" s="50"/>
      <c r="CL120" s="50"/>
      <c r="CM120" s="50"/>
      <c r="CN120" s="50"/>
      <c r="CO120" s="50"/>
      <c r="CP120" s="50"/>
      <c r="CQ120" s="50"/>
      <c r="CR120" s="50"/>
      <c r="CS120" s="50"/>
      <c r="CT120" s="50"/>
      <c r="CU120" s="50"/>
      <c r="CV120" s="50"/>
      <c r="CW120" s="50"/>
      <c r="CX120" s="50"/>
      <c r="CY120" s="50"/>
      <c r="CZ120" s="50"/>
      <c r="DA120" s="50"/>
      <c r="DB120" s="50"/>
      <c r="DC120" s="50"/>
      <c r="DD120" s="50"/>
      <c r="DE120" s="50"/>
      <c r="DF120" s="50"/>
      <c r="DG120" s="50"/>
      <c r="DH120" s="50"/>
      <c r="DI120" s="50"/>
      <c r="DJ120" s="50"/>
      <c r="DK120" s="50"/>
      <c r="DL120" s="50"/>
      <c r="DM120" s="50"/>
      <c r="DN120" s="50"/>
      <c r="DO120" s="50"/>
      <c r="DP120" s="50"/>
      <c r="DQ120" s="50"/>
      <c r="DR120" s="50"/>
      <c r="DS120" s="50"/>
      <c r="DT120" s="50"/>
      <c r="DU120" s="50"/>
      <c r="DV120" s="50"/>
      <c r="DW120" s="50"/>
      <c r="DX120" s="50"/>
      <c r="DY120" s="50"/>
      <c r="DZ120" s="50"/>
      <c r="EA120" s="50"/>
      <c r="EB120" s="50"/>
      <c r="EC120" s="50"/>
      <c r="ED120" s="50"/>
      <c r="EE120" s="50"/>
      <c r="EF120" s="50"/>
      <c r="EG120" s="50"/>
      <c r="EH120" s="50"/>
      <c r="EI120" s="50"/>
      <c r="EJ120" s="50"/>
      <c r="EK120" s="50"/>
      <c r="EL120" s="50"/>
      <c r="EM120" s="50"/>
      <c r="EN120" s="50"/>
      <c r="EO120" s="50"/>
      <c r="EP120" s="50"/>
      <c r="EQ120" s="50"/>
      <c r="ER120" s="50"/>
      <c r="ES120" s="50"/>
      <c r="ET120" s="50"/>
      <c r="EU120" s="50"/>
      <c r="EV120" s="50"/>
      <c r="EW120" s="50"/>
      <c r="EX120" s="50"/>
      <c r="EY120" s="50"/>
      <c r="EZ120" s="50"/>
      <c r="FA120" s="50"/>
      <c r="FB120" s="50"/>
      <c r="FC120" s="50"/>
      <c r="FD120" s="50"/>
      <c r="FE120" s="50"/>
      <c r="FF120" s="50"/>
      <c r="FG120" s="50"/>
      <c r="FH120" s="50"/>
      <c r="FI120" s="50"/>
      <c r="FJ120" s="50"/>
      <c r="FK120" s="50"/>
      <c r="FL120" s="50"/>
      <c r="FM120" s="50"/>
      <c r="FN120" s="50"/>
      <c r="FO120" s="50"/>
      <c r="FP120" s="50"/>
      <c r="FQ120" s="50"/>
      <c r="FR120" s="50"/>
      <c r="FS120" s="50"/>
      <c r="FT120" s="50"/>
      <c r="FU120" s="50"/>
      <c r="FV120" s="50"/>
      <c r="FW120" s="50"/>
      <c r="FX120" s="50"/>
      <c r="FY120" s="50"/>
      <c r="FZ120" s="50"/>
      <c r="GA120" s="50"/>
      <c r="GB120" s="50"/>
      <c r="GC120" s="50"/>
      <c r="GD120" s="50"/>
      <c r="GE120" s="50"/>
      <c r="GF120" s="50"/>
      <c r="GG120" s="50"/>
      <c r="GH120" s="50"/>
      <c r="GI120" s="50"/>
      <c r="GJ120" s="5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  <c r="LM120"/>
      <c r="LN120"/>
      <c r="LO120"/>
      <c r="LP120"/>
      <c r="LQ120"/>
      <c r="LR120"/>
      <c r="LS120"/>
      <c r="LT120"/>
      <c r="LU120"/>
      <c r="LV120"/>
      <c r="LW120"/>
      <c r="LX120"/>
      <c r="LY120"/>
      <c r="LZ120"/>
      <c r="MA120"/>
      <c r="MB120"/>
      <c r="MC120"/>
      <c r="MD120"/>
      <c r="ME120"/>
      <c r="MF120"/>
      <c r="MG120"/>
      <c r="MH120"/>
      <c r="MI120"/>
      <c r="MJ120"/>
      <c r="MK120"/>
      <c r="ML120"/>
      <c r="MM120"/>
      <c r="MN120"/>
      <c r="MO120"/>
      <c r="MP120"/>
      <c r="MQ120"/>
      <c r="MR120"/>
      <c r="MS120"/>
      <c r="MT120"/>
      <c r="MU120"/>
      <c r="MV120"/>
      <c r="MW120"/>
      <c r="MX120"/>
      <c r="MY120"/>
      <c r="MZ120"/>
      <c r="NA120"/>
      <c r="NB120"/>
      <c r="NC120"/>
      <c r="ND120"/>
      <c r="NE120"/>
      <c r="NF120"/>
      <c r="NG120"/>
      <c r="NH120"/>
      <c r="NI120"/>
      <c r="NJ120"/>
      <c r="NK120"/>
      <c r="NL120"/>
      <c r="NM120"/>
      <c r="NN120"/>
      <c r="NO120"/>
      <c r="NP120"/>
      <c r="NQ120"/>
      <c r="NR120"/>
      <c r="NS120"/>
      <c r="NT120"/>
      <c r="NU120"/>
      <c r="NV120"/>
      <c r="NW120"/>
      <c r="NX120"/>
      <c r="NY120"/>
      <c r="NZ120"/>
      <c r="OA120"/>
      <c r="OB120"/>
      <c r="OC120"/>
      <c r="OD120"/>
      <c r="OE120"/>
      <c r="OF120"/>
      <c r="OG120"/>
      <c r="OH120"/>
      <c r="OI120"/>
      <c r="OJ120"/>
      <c r="OK120"/>
      <c r="OL120"/>
      <c r="OM120"/>
      <c r="ON120"/>
      <c r="OO120"/>
      <c r="OP120"/>
      <c r="OQ120"/>
      <c r="OR120"/>
      <c r="OS120"/>
      <c r="OT120"/>
      <c r="OU120"/>
      <c r="OV120"/>
      <c r="OW120"/>
      <c r="OX120"/>
      <c r="OY120"/>
      <c r="OZ120"/>
      <c r="PA120"/>
      <c r="PB120"/>
      <c r="PC120"/>
      <c r="PD120"/>
      <c r="PE120"/>
      <c r="PF120"/>
      <c r="PG120"/>
      <c r="PH120"/>
      <c r="PI120"/>
      <c r="PJ120"/>
      <c r="PK120"/>
      <c r="PL120"/>
      <c r="PM120"/>
      <c r="PN120"/>
      <c r="PO120"/>
      <c r="PP120"/>
      <c r="PQ120"/>
      <c r="PR120"/>
      <c r="PS120"/>
      <c r="PT120"/>
      <c r="PU120"/>
    </row>
    <row r="121" spans="1:437" s="52" customFormat="1" outlineLevel="1" x14ac:dyDescent="0.25">
      <c r="A121" s="15"/>
      <c r="B121" s="15"/>
      <c r="C121" s="21"/>
      <c r="D121" s="60"/>
      <c r="E121" s="251" t="str">
        <f xml:space="preserve"> E$118</f>
        <v>End of senior debt repayment period date</v>
      </c>
      <c r="F121" s="251">
        <f xml:space="preserve"> F$118</f>
        <v>47938</v>
      </c>
      <c r="G121" s="251" t="str">
        <f xml:space="preserve"> G$118</f>
        <v>date</v>
      </c>
      <c r="H121" s="6"/>
      <c r="I121" s="104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  <c r="BC121" s="6"/>
      <c r="BD121" s="6"/>
      <c r="BE121" s="6"/>
      <c r="BF121" s="6"/>
      <c r="BG121" s="6"/>
      <c r="BH121" s="6"/>
      <c r="BI121" s="6"/>
      <c r="BJ121" s="6"/>
      <c r="BK121" s="6"/>
      <c r="BL121" s="6"/>
      <c r="BM121" s="6"/>
      <c r="BN121" s="6"/>
      <c r="BO121" s="6"/>
      <c r="BP121" s="6"/>
      <c r="BQ121" s="6"/>
      <c r="BR121" s="6"/>
      <c r="BS121" s="6"/>
      <c r="BT121" s="6"/>
      <c r="BU121" s="6"/>
      <c r="BV121" s="6"/>
      <c r="BW121" s="6"/>
      <c r="BX121" s="6"/>
      <c r="BY121" s="6"/>
      <c r="BZ121" s="6"/>
      <c r="CA121" s="6"/>
      <c r="CB121" s="6"/>
      <c r="CC121" s="6"/>
      <c r="CD121" s="6"/>
      <c r="CE121" s="6"/>
      <c r="CF121" s="6"/>
      <c r="CG121" s="6"/>
      <c r="CH121" s="6"/>
      <c r="CI121" s="6"/>
      <c r="CJ121" s="6"/>
      <c r="CK121" s="6"/>
      <c r="CL121" s="6"/>
      <c r="CM121" s="6"/>
      <c r="CN121" s="6"/>
      <c r="CO121" s="6"/>
      <c r="CP121" s="6"/>
      <c r="CQ121" s="6"/>
      <c r="CR121" s="6"/>
      <c r="CS121" s="6"/>
      <c r="CT121" s="6"/>
      <c r="CU121" s="6"/>
      <c r="CV121" s="6"/>
      <c r="CW121" s="6"/>
      <c r="CX121" s="6"/>
      <c r="CY121" s="6"/>
      <c r="CZ121" s="6"/>
      <c r="DA121" s="6"/>
      <c r="DB121" s="6"/>
      <c r="DC121" s="6"/>
      <c r="DD121" s="6"/>
      <c r="DE121" s="6"/>
      <c r="DF121" s="6"/>
      <c r="DG121" s="6"/>
      <c r="DH121" s="6"/>
      <c r="DI121" s="6"/>
      <c r="DJ121" s="6"/>
      <c r="DK121" s="6"/>
      <c r="DL121" s="6"/>
      <c r="DM121" s="6"/>
      <c r="DN121" s="6"/>
      <c r="DO121" s="6"/>
      <c r="DP121" s="6"/>
      <c r="DQ121" s="6"/>
      <c r="DR121" s="6"/>
      <c r="DS121" s="6"/>
      <c r="DT121" s="6"/>
      <c r="DU121" s="6"/>
      <c r="DV121" s="6"/>
      <c r="DW121" s="6"/>
      <c r="DX121" s="6"/>
      <c r="DY121" s="6"/>
      <c r="DZ121" s="6"/>
      <c r="EA121" s="6"/>
      <c r="EB121" s="6"/>
      <c r="EC121" s="6"/>
      <c r="ED121" s="6"/>
      <c r="EE121" s="6"/>
      <c r="EF121" s="6"/>
      <c r="EG121" s="6"/>
      <c r="EH121" s="6"/>
      <c r="EI121" s="6"/>
      <c r="EJ121" s="6"/>
      <c r="EK121" s="6"/>
      <c r="EL121" s="6"/>
      <c r="EM121" s="6"/>
      <c r="EN121" s="6"/>
      <c r="EO121" s="6"/>
      <c r="EP121" s="6"/>
      <c r="EQ121" s="6"/>
      <c r="ER121" s="6"/>
      <c r="ES121" s="6"/>
      <c r="ET121" s="6"/>
      <c r="EU121" s="6"/>
      <c r="EV121" s="6"/>
      <c r="EW121" s="6"/>
      <c r="EX121" s="6"/>
      <c r="EY121" s="6"/>
      <c r="EZ121" s="6"/>
      <c r="FA121" s="6"/>
      <c r="FB121" s="6"/>
      <c r="FC121" s="6"/>
      <c r="FD121" s="6"/>
      <c r="FE121" s="6"/>
      <c r="FF121" s="6"/>
      <c r="FG121" s="6"/>
      <c r="FH121" s="6"/>
      <c r="FI121" s="6"/>
      <c r="FJ121" s="6"/>
      <c r="FK121" s="6"/>
      <c r="FL121" s="6"/>
      <c r="FM121" s="6"/>
      <c r="FN121" s="6"/>
      <c r="FO121" s="6"/>
      <c r="FP121" s="6"/>
      <c r="FQ121" s="6"/>
      <c r="FR121" s="6"/>
      <c r="FS121" s="6"/>
      <c r="FT121" s="6"/>
      <c r="FU121" s="6"/>
      <c r="FV121" s="6"/>
      <c r="FW121" s="6"/>
      <c r="FX121" s="6"/>
      <c r="FY121" s="6"/>
      <c r="FZ121" s="6"/>
      <c r="GA121" s="6"/>
      <c r="GB121" s="6"/>
      <c r="GC121" s="6"/>
      <c r="GD121" s="6"/>
      <c r="GE121" s="6"/>
      <c r="GF121" s="6"/>
      <c r="GG121" s="6"/>
      <c r="GH121" s="6"/>
      <c r="GI121" s="6"/>
      <c r="GJ121" s="6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  <c r="LC121"/>
      <c r="LD121"/>
      <c r="LE121"/>
      <c r="LF121"/>
      <c r="LG121"/>
      <c r="LH121"/>
      <c r="LI121"/>
      <c r="LJ121"/>
      <c r="LK121"/>
      <c r="LL121"/>
      <c r="LM121"/>
      <c r="LN121"/>
      <c r="LO121"/>
      <c r="LP121"/>
      <c r="LQ121"/>
      <c r="LR121"/>
      <c r="LS121"/>
      <c r="LT121"/>
      <c r="LU121"/>
      <c r="LV121"/>
      <c r="LW121"/>
      <c r="LX121"/>
      <c r="LY121"/>
      <c r="LZ121"/>
      <c r="MA121"/>
      <c r="MB121"/>
      <c r="MC121"/>
      <c r="MD121"/>
      <c r="ME121"/>
      <c r="MF121"/>
      <c r="MG121"/>
      <c r="MH121"/>
      <c r="MI121"/>
      <c r="MJ121"/>
      <c r="MK121"/>
      <c r="ML121"/>
      <c r="MM121"/>
      <c r="MN121"/>
      <c r="MO121"/>
      <c r="MP121"/>
      <c r="MQ121"/>
      <c r="MR121"/>
      <c r="MS121"/>
      <c r="MT121"/>
      <c r="MU121"/>
      <c r="MV121"/>
      <c r="MW121"/>
      <c r="MX121"/>
      <c r="MY121"/>
      <c r="MZ121"/>
      <c r="NA121"/>
      <c r="NB121"/>
      <c r="NC121"/>
      <c r="ND121"/>
      <c r="NE121"/>
      <c r="NF121"/>
      <c r="NG121"/>
      <c r="NH121"/>
      <c r="NI121"/>
      <c r="NJ121"/>
      <c r="NK121"/>
      <c r="NL121"/>
      <c r="NM121"/>
      <c r="NN121"/>
      <c r="NO121"/>
      <c r="NP121"/>
      <c r="NQ121"/>
      <c r="NR121"/>
      <c r="NS121"/>
      <c r="NT121"/>
      <c r="NU121"/>
      <c r="NV121"/>
      <c r="NW121"/>
      <c r="NX121"/>
      <c r="NY121"/>
      <c r="NZ121"/>
      <c r="OA121"/>
      <c r="OB121"/>
      <c r="OC121"/>
      <c r="OD121"/>
      <c r="OE121"/>
      <c r="OF121"/>
      <c r="OG121"/>
      <c r="OH121"/>
      <c r="OI121"/>
      <c r="OJ121"/>
      <c r="OK121"/>
      <c r="OL121"/>
      <c r="OM121"/>
      <c r="ON121"/>
      <c r="OO121"/>
      <c r="OP121"/>
      <c r="OQ121"/>
      <c r="OR121"/>
      <c r="OS121"/>
      <c r="OT121"/>
      <c r="OU121"/>
      <c r="OV121"/>
      <c r="OW121"/>
      <c r="OX121"/>
      <c r="OY121"/>
      <c r="OZ121"/>
      <c r="PA121"/>
      <c r="PB121"/>
      <c r="PC121"/>
      <c r="PD121"/>
      <c r="PE121"/>
      <c r="PF121"/>
      <c r="PG121"/>
      <c r="PH121"/>
      <c r="PI121"/>
      <c r="PJ121"/>
      <c r="PK121"/>
      <c r="PL121"/>
      <c r="PM121"/>
      <c r="PN121"/>
      <c r="PO121"/>
      <c r="PP121"/>
      <c r="PQ121"/>
      <c r="PR121"/>
      <c r="PS121"/>
      <c r="PT121"/>
      <c r="PU121"/>
    </row>
    <row r="122" spans="1:437" s="58" customFormat="1" outlineLevel="1" x14ac:dyDescent="0.25">
      <c r="A122" s="75"/>
      <c r="B122" s="15"/>
      <c r="C122" s="76"/>
      <c r="D122" s="65"/>
      <c r="E122" s="11" t="str">
        <f t="shared" ref="E122:BP122" si="186" xml:space="preserve"> E$25</f>
        <v>Model period ending</v>
      </c>
      <c r="F122" s="11">
        <f t="shared" si="186"/>
        <v>0</v>
      </c>
      <c r="G122" s="11" t="str">
        <f t="shared" si="186"/>
        <v>date</v>
      </c>
      <c r="H122" s="11">
        <f t="shared" si="186"/>
        <v>0</v>
      </c>
      <c r="I122" s="183">
        <f t="shared" si="186"/>
        <v>0</v>
      </c>
      <c r="J122" s="11">
        <f t="shared" si="186"/>
        <v>44104</v>
      </c>
      <c r="K122" s="11">
        <f t="shared" si="186"/>
        <v>44196</v>
      </c>
      <c r="L122" s="11">
        <f t="shared" si="186"/>
        <v>44286</v>
      </c>
      <c r="M122" s="11">
        <f t="shared" si="186"/>
        <v>44377</v>
      </c>
      <c r="N122" s="11">
        <f t="shared" si="186"/>
        <v>44469</v>
      </c>
      <c r="O122" s="11">
        <f t="shared" si="186"/>
        <v>44561</v>
      </c>
      <c r="P122" s="11">
        <f t="shared" si="186"/>
        <v>44651</v>
      </c>
      <c r="Q122" s="11">
        <f t="shared" si="186"/>
        <v>44742</v>
      </c>
      <c r="R122" s="11">
        <f t="shared" si="186"/>
        <v>44834</v>
      </c>
      <c r="S122" s="11">
        <f t="shared" si="186"/>
        <v>44926</v>
      </c>
      <c r="T122" s="11">
        <f t="shared" si="186"/>
        <v>45016</v>
      </c>
      <c r="U122" s="11">
        <f t="shared" si="186"/>
        <v>45107</v>
      </c>
      <c r="V122" s="11">
        <f t="shared" si="186"/>
        <v>45199</v>
      </c>
      <c r="W122" s="11">
        <f t="shared" si="186"/>
        <v>45291</v>
      </c>
      <c r="X122" s="11">
        <f t="shared" si="186"/>
        <v>45382</v>
      </c>
      <c r="Y122" s="11">
        <f t="shared" si="186"/>
        <v>45473</v>
      </c>
      <c r="Z122" s="11">
        <f t="shared" si="186"/>
        <v>45565</v>
      </c>
      <c r="AA122" s="11">
        <f t="shared" si="186"/>
        <v>45657</v>
      </c>
      <c r="AB122" s="11">
        <f t="shared" si="186"/>
        <v>45747</v>
      </c>
      <c r="AC122" s="11">
        <f t="shared" si="186"/>
        <v>45838</v>
      </c>
      <c r="AD122" s="11">
        <f t="shared" si="186"/>
        <v>45930</v>
      </c>
      <c r="AE122" s="11">
        <f t="shared" si="186"/>
        <v>46022</v>
      </c>
      <c r="AF122" s="11">
        <f t="shared" si="186"/>
        <v>46112</v>
      </c>
      <c r="AG122" s="11">
        <f t="shared" si="186"/>
        <v>46203</v>
      </c>
      <c r="AH122" s="11">
        <f t="shared" si="186"/>
        <v>46295</v>
      </c>
      <c r="AI122" s="11">
        <f t="shared" si="186"/>
        <v>46387</v>
      </c>
      <c r="AJ122" s="11">
        <f t="shared" si="186"/>
        <v>46477</v>
      </c>
      <c r="AK122" s="11">
        <f t="shared" si="186"/>
        <v>46568</v>
      </c>
      <c r="AL122" s="11">
        <f t="shared" si="186"/>
        <v>46660</v>
      </c>
      <c r="AM122" s="11">
        <f t="shared" si="186"/>
        <v>46752</v>
      </c>
      <c r="AN122" s="11">
        <f t="shared" si="186"/>
        <v>46843</v>
      </c>
      <c r="AO122" s="11">
        <f t="shared" si="186"/>
        <v>46934</v>
      </c>
      <c r="AP122" s="11">
        <f t="shared" si="186"/>
        <v>47026</v>
      </c>
      <c r="AQ122" s="11">
        <f t="shared" si="186"/>
        <v>47118</v>
      </c>
      <c r="AR122" s="11">
        <f t="shared" si="186"/>
        <v>47208</v>
      </c>
      <c r="AS122" s="11">
        <f t="shared" si="186"/>
        <v>47299</v>
      </c>
      <c r="AT122" s="11">
        <f t="shared" si="186"/>
        <v>47391</v>
      </c>
      <c r="AU122" s="11">
        <f t="shared" si="186"/>
        <v>47483</v>
      </c>
      <c r="AV122" s="11">
        <f t="shared" si="186"/>
        <v>47573</v>
      </c>
      <c r="AW122" s="11">
        <f t="shared" si="186"/>
        <v>47664</v>
      </c>
      <c r="AX122" s="11">
        <f t="shared" si="186"/>
        <v>47756</v>
      </c>
      <c r="AY122" s="11">
        <f t="shared" si="186"/>
        <v>47848</v>
      </c>
      <c r="AZ122" s="11">
        <f t="shared" si="186"/>
        <v>47938</v>
      </c>
      <c r="BA122" s="11">
        <f t="shared" si="186"/>
        <v>48029</v>
      </c>
      <c r="BB122" s="11">
        <f t="shared" si="186"/>
        <v>48121</v>
      </c>
      <c r="BC122" s="11">
        <f t="shared" si="186"/>
        <v>48213</v>
      </c>
      <c r="BD122" s="11">
        <f t="shared" si="186"/>
        <v>48304</v>
      </c>
      <c r="BE122" s="11">
        <f t="shared" si="186"/>
        <v>48395</v>
      </c>
      <c r="BF122" s="11">
        <f t="shared" si="186"/>
        <v>48487</v>
      </c>
      <c r="BG122" s="11">
        <f t="shared" si="186"/>
        <v>48579</v>
      </c>
      <c r="BH122" s="11">
        <f t="shared" si="186"/>
        <v>48669</v>
      </c>
      <c r="BI122" s="11">
        <f t="shared" si="186"/>
        <v>48760</v>
      </c>
      <c r="BJ122" s="11">
        <f t="shared" si="186"/>
        <v>48852</v>
      </c>
      <c r="BK122" s="11">
        <f t="shared" si="186"/>
        <v>48944</v>
      </c>
      <c r="BL122" s="11">
        <f t="shared" si="186"/>
        <v>49034</v>
      </c>
      <c r="BM122" s="11">
        <f t="shared" si="186"/>
        <v>49125</v>
      </c>
      <c r="BN122" s="11">
        <f t="shared" si="186"/>
        <v>49217</v>
      </c>
      <c r="BO122" s="11">
        <f t="shared" si="186"/>
        <v>49309</v>
      </c>
      <c r="BP122" s="11">
        <f t="shared" si="186"/>
        <v>49399</v>
      </c>
      <c r="BQ122" s="11">
        <f t="shared" ref="BQ122:EB122" si="187" xml:space="preserve"> BQ$25</f>
        <v>49490</v>
      </c>
      <c r="BR122" s="11">
        <f t="shared" si="187"/>
        <v>49582</v>
      </c>
      <c r="BS122" s="11">
        <f t="shared" si="187"/>
        <v>49674</v>
      </c>
      <c r="BT122" s="11">
        <f t="shared" si="187"/>
        <v>49765</v>
      </c>
      <c r="BU122" s="11">
        <f t="shared" si="187"/>
        <v>49856</v>
      </c>
      <c r="BV122" s="11">
        <f t="shared" si="187"/>
        <v>49948</v>
      </c>
      <c r="BW122" s="11">
        <f t="shared" si="187"/>
        <v>50040</v>
      </c>
      <c r="BX122" s="11">
        <f t="shared" si="187"/>
        <v>50130</v>
      </c>
      <c r="BY122" s="11">
        <f t="shared" si="187"/>
        <v>50221</v>
      </c>
      <c r="BZ122" s="11">
        <f t="shared" si="187"/>
        <v>50313</v>
      </c>
      <c r="CA122" s="11">
        <f t="shared" si="187"/>
        <v>50405</v>
      </c>
      <c r="CB122" s="11">
        <f t="shared" si="187"/>
        <v>50495</v>
      </c>
      <c r="CC122" s="11">
        <f t="shared" si="187"/>
        <v>50586</v>
      </c>
      <c r="CD122" s="11">
        <f t="shared" si="187"/>
        <v>50678</v>
      </c>
      <c r="CE122" s="11">
        <f t="shared" si="187"/>
        <v>50770</v>
      </c>
      <c r="CF122" s="11">
        <f t="shared" si="187"/>
        <v>50860</v>
      </c>
      <c r="CG122" s="11">
        <f t="shared" si="187"/>
        <v>50951</v>
      </c>
      <c r="CH122" s="11">
        <f t="shared" si="187"/>
        <v>51043</v>
      </c>
      <c r="CI122" s="11">
        <f t="shared" si="187"/>
        <v>51135</v>
      </c>
      <c r="CJ122" s="11">
        <f t="shared" si="187"/>
        <v>51226</v>
      </c>
      <c r="CK122" s="11">
        <f t="shared" si="187"/>
        <v>51317</v>
      </c>
      <c r="CL122" s="11">
        <f t="shared" si="187"/>
        <v>51409</v>
      </c>
      <c r="CM122" s="11">
        <f t="shared" si="187"/>
        <v>51501</v>
      </c>
      <c r="CN122" s="11">
        <f t="shared" si="187"/>
        <v>51591</v>
      </c>
      <c r="CO122" s="11">
        <f t="shared" si="187"/>
        <v>51682</v>
      </c>
      <c r="CP122" s="11">
        <f t="shared" si="187"/>
        <v>51774</v>
      </c>
      <c r="CQ122" s="11">
        <f t="shared" si="187"/>
        <v>51866</v>
      </c>
      <c r="CR122" s="11">
        <f t="shared" si="187"/>
        <v>51956</v>
      </c>
      <c r="CS122" s="11">
        <f t="shared" si="187"/>
        <v>52047</v>
      </c>
      <c r="CT122" s="11">
        <f t="shared" si="187"/>
        <v>52139</v>
      </c>
      <c r="CU122" s="11">
        <f t="shared" si="187"/>
        <v>52231</v>
      </c>
      <c r="CV122" s="11">
        <f t="shared" si="187"/>
        <v>52321</v>
      </c>
      <c r="CW122" s="11">
        <f t="shared" si="187"/>
        <v>52412</v>
      </c>
      <c r="CX122" s="11">
        <f t="shared" si="187"/>
        <v>52504</v>
      </c>
      <c r="CY122" s="11">
        <f t="shared" si="187"/>
        <v>52596</v>
      </c>
      <c r="CZ122" s="11">
        <f t="shared" si="187"/>
        <v>52687</v>
      </c>
      <c r="DA122" s="11">
        <f t="shared" si="187"/>
        <v>52778</v>
      </c>
      <c r="DB122" s="11">
        <f t="shared" si="187"/>
        <v>52870</v>
      </c>
      <c r="DC122" s="11">
        <f t="shared" si="187"/>
        <v>52962</v>
      </c>
      <c r="DD122" s="11">
        <f t="shared" si="187"/>
        <v>53052</v>
      </c>
      <c r="DE122" s="11">
        <f t="shared" si="187"/>
        <v>53143</v>
      </c>
      <c r="DF122" s="11">
        <f t="shared" si="187"/>
        <v>53235</v>
      </c>
      <c r="DG122" s="11">
        <f t="shared" si="187"/>
        <v>53327</v>
      </c>
      <c r="DH122" s="11">
        <f t="shared" si="187"/>
        <v>53417</v>
      </c>
      <c r="DI122" s="11">
        <f t="shared" si="187"/>
        <v>53508</v>
      </c>
      <c r="DJ122" s="11">
        <f t="shared" si="187"/>
        <v>53600</v>
      </c>
      <c r="DK122" s="11">
        <f t="shared" si="187"/>
        <v>53692</v>
      </c>
      <c r="DL122" s="11">
        <f t="shared" si="187"/>
        <v>53782</v>
      </c>
      <c r="DM122" s="11">
        <f t="shared" si="187"/>
        <v>53873</v>
      </c>
      <c r="DN122" s="11">
        <f t="shared" si="187"/>
        <v>53965</v>
      </c>
      <c r="DO122" s="11">
        <f t="shared" si="187"/>
        <v>54057</v>
      </c>
      <c r="DP122" s="11">
        <f t="shared" si="187"/>
        <v>54148</v>
      </c>
      <c r="DQ122" s="11">
        <f t="shared" si="187"/>
        <v>54239</v>
      </c>
      <c r="DR122" s="11">
        <f t="shared" si="187"/>
        <v>54331</v>
      </c>
      <c r="DS122" s="11">
        <f t="shared" si="187"/>
        <v>54423</v>
      </c>
      <c r="DT122" s="11">
        <f t="shared" si="187"/>
        <v>54513</v>
      </c>
      <c r="DU122" s="11">
        <f t="shared" si="187"/>
        <v>54604</v>
      </c>
      <c r="DV122" s="11">
        <f t="shared" si="187"/>
        <v>54696</v>
      </c>
      <c r="DW122" s="11">
        <f t="shared" si="187"/>
        <v>54788</v>
      </c>
      <c r="DX122" s="11">
        <f t="shared" si="187"/>
        <v>54878</v>
      </c>
      <c r="DY122" s="11">
        <f t="shared" si="187"/>
        <v>54969</v>
      </c>
      <c r="DZ122" s="11">
        <f t="shared" si="187"/>
        <v>55061</v>
      </c>
      <c r="EA122" s="11">
        <f t="shared" si="187"/>
        <v>55153</v>
      </c>
      <c r="EB122" s="11">
        <f t="shared" si="187"/>
        <v>55243</v>
      </c>
      <c r="EC122" s="11">
        <f t="shared" ref="EC122:GJ122" si="188" xml:space="preserve"> EC$25</f>
        <v>55334</v>
      </c>
      <c r="ED122" s="11">
        <f t="shared" si="188"/>
        <v>55426</v>
      </c>
      <c r="EE122" s="11">
        <f t="shared" si="188"/>
        <v>55518</v>
      </c>
      <c r="EF122" s="11">
        <f t="shared" si="188"/>
        <v>55609</v>
      </c>
      <c r="EG122" s="11">
        <f t="shared" si="188"/>
        <v>55700</v>
      </c>
      <c r="EH122" s="11">
        <f t="shared" si="188"/>
        <v>55792</v>
      </c>
      <c r="EI122" s="11">
        <f t="shared" si="188"/>
        <v>55884</v>
      </c>
      <c r="EJ122" s="11">
        <f t="shared" si="188"/>
        <v>55974</v>
      </c>
      <c r="EK122" s="11">
        <f t="shared" si="188"/>
        <v>56065</v>
      </c>
      <c r="EL122" s="11">
        <f t="shared" si="188"/>
        <v>56157</v>
      </c>
      <c r="EM122" s="11">
        <f t="shared" si="188"/>
        <v>56249</v>
      </c>
      <c r="EN122" s="11">
        <f t="shared" si="188"/>
        <v>56339</v>
      </c>
      <c r="EO122" s="11">
        <f t="shared" si="188"/>
        <v>56430</v>
      </c>
      <c r="EP122" s="11">
        <f t="shared" si="188"/>
        <v>56522</v>
      </c>
      <c r="EQ122" s="11">
        <f t="shared" si="188"/>
        <v>56614</v>
      </c>
      <c r="ER122" s="11">
        <f t="shared" si="188"/>
        <v>56704</v>
      </c>
      <c r="ES122" s="11">
        <f t="shared" si="188"/>
        <v>56795</v>
      </c>
      <c r="ET122" s="11">
        <f t="shared" si="188"/>
        <v>56887</v>
      </c>
      <c r="EU122" s="11">
        <f t="shared" si="188"/>
        <v>56979</v>
      </c>
      <c r="EV122" s="11">
        <f t="shared" si="188"/>
        <v>57070</v>
      </c>
      <c r="EW122" s="11">
        <f t="shared" si="188"/>
        <v>57161</v>
      </c>
      <c r="EX122" s="11">
        <f t="shared" si="188"/>
        <v>57253</v>
      </c>
      <c r="EY122" s="11">
        <f t="shared" si="188"/>
        <v>57345</v>
      </c>
      <c r="EZ122" s="11">
        <f t="shared" si="188"/>
        <v>57435</v>
      </c>
      <c r="FA122" s="11">
        <f t="shared" si="188"/>
        <v>57526</v>
      </c>
      <c r="FB122" s="11">
        <f t="shared" si="188"/>
        <v>57618</v>
      </c>
      <c r="FC122" s="11">
        <f t="shared" si="188"/>
        <v>57710</v>
      </c>
      <c r="FD122" s="11">
        <f t="shared" si="188"/>
        <v>57800</v>
      </c>
      <c r="FE122" s="11">
        <f t="shared" si="188"/>
        <v>57891</v>
      </c>
      <c r="FF122" s="11">
        <f t="shared" si="188"/>
        <v>57983</v>
      </c>
      <c r="FG122" s="11">
        <f t="shared" si="188"/>
        <v>58075</v>
      </c>
      <c r="FH122" s="11">
        <f t="shared" si="188"/>
        <v>58165</v>
      </c>
      <c r="FI122" s="11">
        <f t="shared" si="188"/>
        <v>58256</v>
      </c>
      <c r="FJ122" s="11">
        <f t="shared" si="188"/>
        <v>58348</v>
      </c>
      <c r="FK122" s="11">
        <f t="shared" si="188"/>
        <v>58440</v>
      </c>
      <c r="FL122" s="11">
        <f t="shared" si="188"/>
        <v>58531</v>
      </c>
      <c r="FM122" s="11">
        <f t="shared" si="188"/>
        <v>58622</v>
      </c>
      <c r="FN122" s="11">
        <f t="shared" si="188"/>
        <v>58714</v>
      </c>
      <c r="FO122" s="11">
        <f t="shared" si="188"/>
        <v>58806</v>
      </c>
      <c r="FP122" s="11">
        <f t="shared" si="188"/>
        <v>58896</v>
      </c>
      <c r="FQ122" s="11">
        <f t="shared" si="188"/>
        <v>58987</v>
      </c>
      <c r="FR122" s="11">
        <f t="shared" si="188"/>
        <v>59079</v>
      </c>
      <c r="FS122" s="11">
        <f t="shared" si="188"/>
        <v>59171</v>
      </c>
      <c r="FT122" s="11">
        <f t="shared" si="188"/>
        <v>59261</v>
      </c>
      <c r="FU122" s="11">
        <f t="shared" si="188"/>
        <v>59352</v>
      </c>
      <c r="FV122" s="11">
        <f t="shared" si="188"/>
        <v>59444</v>
      </c>
      <c r="FW122" s="11">
        <f t="shared" si="188"/>
        <v>59536</v>
      </c>
      <c r="FX122" s="11">
        <f t="shared" si="188"/>
        <v>59626</v>
      </c>
      <c r="FY122" s="11">
        <f t="shared" si="188"/>
        <v>59717</v>
      </c>
      <c r="FZ122" s="11">
        <f t="shared" si="188"/>
        <v>59809</v>
      </c>
      <c r="GA122" s="11">
        <f t="shared" si="188"/>
        <v>59901</v>
      </c>
      <c r="GB122" s="11">
        <f t="shared" si="188"/>
        <v>59992</v>
      </c>
      <c r="GC122" s="11">
        <f t="shared" si="188"/>
        <v>60083</v>
      </c>
      <c r="GD122" s="11">
        <f t="shared" si="188"/>
        <v>60175</v>
      </c>
      <c r="GE122" s="11">
        <f t="shared" si="188"/>
        <v>60267</v>
      </c>
      <c r="GF122" s="11">
        <f t="shared" si="188"/>
        <v>60357</v>
      </c>
      <c r="GG122" s="11">
        <f t="shared" si="188"/>
        <v>60448</v>
      </c>
      <c r="GH122" s="11">
        <f t="shared" si="188"/>
        <v>60540</v>
      </c>
      <c r="GI122" s="11">
        <f t="shared" si="188"/>
        <v>60632</v>
      </c>
      <c r="GJ122" s="11">
        <f t="shared" si="188"/>
        <v>60722</v>
      </c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  <c r="LM122"/>
      <c r="LN122"/>
      <c r="LO122"/>
      <c r="LP122"/>
      <c r="LQ122"/>
      <c r="LR122"/>
      <c r="LS122"/>
      <c r="LT122"/>
      <c r="LU122"/>
      <c r="LV122"/>
      <c r="LW122"/>
      <c r="LX122"/>
      <c r="LY122"/>
      <c r="LZ122"/>
      <c r="MA122"/>
      <c r="MB122"/>
      <c r="MC122"/>
      <c r="MD122"/>
      <c r="ME122"/>
      <c r="MF122"/>
      <c r="MG122"/>
      <c r="MH122"/>
      <c r="MI122"/>
      <c r="MJ122"/>
      <c r="MK122"/>
      <c r="ML122"/>
      <c r="MM122"/>
      <c r="MN122"/>
      <c r="MO122"/>
      <c r="MP122"/>
      <c r="MQ122"/>
      <c r="MR122"/>
      <c r="MS122"/>
      <c r="MT122"/>
      <c r="MU122"/>
      <c r="MV122"/>
      <c r="MW122"/>
      <c r="MX122"/>
      <c r="MY122"/>
      <c r="MZ122"/>
      <c r="NA122"/>
      <c r="NB122"/>
      <c r="NC122"/>
      <c r="ND122"/>
      <c r="NE122"/>
      <c r="NF122"/>
      <c r="NG122"/>
      <c r="NH122"/>
      <c r="NI122"/>
      <c r="NJ122"/>
      <c r="NK122"/>
      <c r="NL122"/>
      <c r="NM122"/>
      <c r="NN122"/>
      <c r="NO122"/>
      <c r="NP122"/>
      <c r="NQ122"/>
      <c r="NR122"/>
      <c r="NS122"/>
      <c r="NT122"/>
      <c r="NU122"/>
      <c r="NV122"/>
      <c r="NW122"/>
      <c r="NX122"/>
      <c r="NY122"/>
      <c r="NZ122"/>
      <c r="OA122"/>
      <c r="OB122"/>
      <c r="OC122"/>
      <c r="OD122"/>
      <c r="OE122"/>
      <c r="OF122"/>
      <c r="OG122"/>
      <c r="OH122"/>
      <c r="OI122"/>
      <c r="OJ122"/>
      <c r="OK122"/>
      <c r="OL122"/>
      <c r="OM122"/>
      <c r="ON122"/>
      <c r="OO122"/>
      <c r="OP122"/>
      <c r="OQ122"/>
      <c r="OR122"/>
      <c r="OS122"/>
      <c r="OT122"/>
      <c r="OU122"/>
      <c r="OV122"/>
      <c r="OW122"/>
      <c r="OX122"/>
      <c r="OY122"/>
      <c r="OZ122"/>
      <c r="PA122"/>
      <c r="PB122"/>
      <c r="PC122"/>
      <c r="PD122"/>
      <c r="PE122"/>
      <c r="PF122"/>
      <c r="PG122"/>
      <c r="PH122"/>
      <c r="PI122"/>
      <c r="PJ122"/>
      <c r="PK122"/>
      <c r="PL122"/>
      <c r="PM122"/>
      <c r="PN122"/>
      <c r="PO122"/>
      <c r="PP122"/>
      <c r="PQ122"/>
      <c r="PR122"/>
      <c r="PS122"/>
      <c r="PT122"/>
      <c r="PU122"/>
    </row>
    <row r="123" spans="1:437" s="304" customFormat="1" outlineLevel="1" x14ac:dyDescent="0.25">
      <c r="A123" s="302"/>
      <c r="B123" s="302"/>
      <c r="C123" s="303"/>
      <c r="E123" s="305" t="s">
        <v>213</v>
      </c>
      <c r="F123" s="535"/>
      <c r="G123" s="300" t="s">
        <v>5</v>
      </c>
      <c r="H123" s="300">
        <f xml:space="preserve"> SUM(J123:GJ123)</f>
        <v>40</v>
      </c>
      <c r="I123" s="305"/>
      <c r="J123" s="305">
        <f t="shared" ref="J123:BU123" si="189" xml:space="preserve"> IF( AND(J122 &gt; $F120, J122 &lt;= $F121), 1, 0)</f>
        <v>0</v>
      </c>
      <c r="K123" s="305">
        <f t="shared" si="189"/>
        <v>0</v>
      </c>
      <c r="L123" s="305">
        <f t="shared" si="189"/>
        <v>0</v>
      </c>
      <c r="M123" s="305">
        <f t="shared" si="189"/>
        <v>1</v>
      </c>
      <c r="N123" s="305">
        <f t="shared" si="189"/>
        <v>1</v>
      </c>
      <c r="O123" s="305">
        <f t="shared" si="189"/>
        <v>1</v>
      </c>
      <c r="P123" s="305">
        <f t="shared" si="189"/>
        <v>1</v>
      </c>
      <c r="Q123" s="305">
        <f t="shared" si="189"/>
        <v>1</v>
      </c>
      <c r="R123" s="305">
        <f t="shared" si="189"/>
        <v>1</v>
      </c>
      <c r="S123" s="305">
        <f t="shared" si="189"/>
        <v>1</v>
      </c>
      <c r="T123" s="305">
        <f t="shared" si="189"/>
        <v>1</v>
      </c>
      <c r="U123" s="305">
        <f t="shared" si="189"/>
        <v>1</v>
      </c>
      <c r="V123" s="305">
        <f t="shared" si="189"/>
        <v>1</v>
      </c>
      <c r="W123" s="305">
        <f t="shared" si="189"/>
        <v>1</v>
      </c>
      <c r="X123" s="305">
        <f t="shared" si="189"/>
        <v>1</v>
      </c>
      <c r="Y123" s="305">
        <f t="shared" si="189"/>
        <v>1</v>
      </c>
      <c r="Z123" s="305">
        <f t="shared" si="189"/>
        <v>1</v>
      </c>
      <c r="AA123" s="305">
        <f t="shared" si="189"/>
        <v>1</v>
      </c>
      <c r="AB123" s="305">
        <f t="shared" si="189"/>
        <v>1</v>
      </c>
      <c r="AC123" s="305">
        <f t="shared" si="189"/>
        <v>1</v>
      </c>
      <c r="AD123" s="305">
        <f t="shared" si="189"/>
        <v>1</v>
      </c>
      <c r="AE123" s="305">
        <f t="shared" si="189"/>
        <v>1</v>
      </c>
      <c r="AF123" s="305">
        <f t="shared" si="189"/>
        <v>1</v>
      </c>
      <c r="AG123" s="305">
        <f t="shared" si="189"/>
        <v>1</v>
      </c>
      <c r="AH123" s="305">
        <f t="shared" si="189"/>
        <v>1</v>
      </c>
      <c r="AI123" s="305">
        <f t="shared" si="189"/>
        <v>1</v>
      </c>
      <c r="AJ123" s="305">
        <f t="shared" si="189"/>
        <v>1</v>
      </c>
      <c r="AK123" s="305">
        <f t="shared" si="189"/>
        <v>1</v>
      </c>
      <c r="AL123" s="305">
        <f t="shared" si="189"/>
        <v>1</v>
      </c>
      <c r="AM123" s="305">
        <f t="shared" si="189"/>
        <v>1</v>
      </c>
      <c r="AN123" s="305">
        <f t="shared" si="189"/>
        <v>1</v>
      </c>
      <c r="AO123" s="305">
        <f t="shared" si="189"/>
        <v>1</v>
      </c>
      <c r="AP123" s="305">
        <f t="shared" si="189"/>
        <v>1</v>
      </c>
      <c r="AQ123" s="305">
        <f t="shared" si="189"/>
        <v>1</v>
      </c>
      <c r="AR123" s="305">
        <f t="shared" si="189"/>
        <v>1</v>
      </c>
      <c r="AS123" s="305">
        <f t="shared" si="189"/>
        <v>1</v>
      </c>
      <c r="AT123" s="305">
        <f t="shared" si="189"/>
        <v>1</v>
      </c>
      <c r="AU123" s="305">
        <f t="shared" si="189"/>
        <v>1</v>
      </c>
      <c r="AV123" s="305">
        <f t="shared" si="189"/>
        <v>1</v>
      </c>
      <c r="AW123" s="305">
        <f t="shared" si="189"/>
        <v>1</v>
      </c>
      <c r="AX123" s="305">
        <f t="shared" si="189"/>
        <v>1</v>
      </c>
      <c r="AY123" s="305">
        <f t="shared" si="189"/>
        <v>1</v>
      </c>
      <c r="AZ123" s="305">
        <f t="shared" si="189"/>
        <v>1</v>
      </c>
      <c r="BA123" s="305">
        <f t="shared" si="189"/>
        <v>0</v>
      </c>
      <c r="BB123" s="305">
        <f t="shared" si="189"/>
        <v>0</v>
      </c>
      <c r="BC123" s="305">
        <f t="shared" si="189"/>
        <v>0</v>
      </c>
      <c r="BD123" s="305">
        <f t="shared" si="189"/>
        <v>0</v>
      </c>
      <c r="BE123" s="305">
        <f t="shared" si="189"/>
        <v>0</v>
      </c>
      <c r="BF123" s="305">
        <f t="shared" si="189"/>
        <v>0</v>
      </c>
      <c r="BG123" s="305">
        <f t="shared" si="189"/>
        <v>0</v>
      </c>
      <c r="BH123" s="305">
        <f t="shared" si="189"/>
        <v>0</v>
      </c>
      <c r="BI123" s="305">
        <f t="shared" si="189"/>
        <v>0</v>
      </c>
      <c r="BJ123" s="305">
        <f t="shared" si="189"/>
        <v>0</v>
      </c>
      <c r="BK123" s="305">
        <f t="shared" si="189"/>
        <v>0</v>
      </c>
      <c r="BL123" s="305">
        <f t="shared" si="189"/>
        <v>0</v>
      </c>
      <c r="BM123" s="305">
        <f t="shared" si="189"/>
        <v>0</v>
      </c>
      <c r="BN123" s="305">
        <f t="shared" si="189"/>
        <v>0</v>
      </c>
      <c r="BO123" s="305">
        <f t="shared" si="189"/>
        <v>0</v>
      </c>
      <c r="BP123" s="305">
        <f t="shared" si="189"/>
        <v>0</v>
      </c>
      <c r="BQ123" s="305">
        <f t="shared" si="189"/>
        <v>0</v>
      </c>
      <c r="BR123" s="305">
        <f t="shared" si="189"/>
        <v>0</v>
      </c>
      <c r="BS123" s="305">
        <f t="shared" si="189"/>
        <v>0</v>
      </c>
      <c r="BT123" s="305">
        <f t="shared" si="189"/>
        <v>0</v>
      </c>
      <c r="BU123" s="305">
        <f t="shared" si="189"/>
        <v>0</v>
      </c>
      <c r="BV123" s="305">
        <f t="shared" ref="BV123:EG123" si="190" xml:space="preserve"> IF( AND(BV122 &gt; $F120, BV122 &lt;= $F121), 1, 0)</f>
        <v>0</v>
      </c>
      <c r="BW123" s="305">
        <f t="shared" si="190"/>
        <v>0</v>
      </c>
      <c r="BX123" s="305">
        <f t="shared" si="190"/>
        <v>0</v>
      </c>
      <c r="BY123" s="305">
        <f t="shared" si="190"/>
        <v>0</v>
      </c>
      <c r="BZ123" s="305">
        <f t="shared" si="190"/>
        <v>0</v>
      </c>
      <c r="CA123" s="305">
        <f t="shared" si="190"/>
        <v>0</v>
      </c>
      <c r="CB123" s="305">
        <f t="shared" si="190"/>
        <v>0</v>
      </c>
      <c r="CC123" s="305">
        <f t="shared" si="190"/>
        <v>0</v>
      </c>
      <c r="CD123" s="305">
        <f t="shared" si="190"/>
        <v>0</v>
      </c>
      <c r="CE123" s="305">
        <f t="shared" si="190"/>
        <v>0</v>
      </c>
      <c r="CF123" s="305">
        <f t="shared" si="190"/>
        <v>0</v>
      </c>
      <c r="CG123" s="305">
        <f t="shared" si="190"/>
        <v>0</v>
      </c>
      <c r="CH123" s="305">
        <f t="shared" si="190"/>
        <v>0</v>
      </c>
      <c r="CI123" s="305">
        <f t="shared" si="190"/>
        <v>0</v>
      </c>
      <c r="CJ123" s="305">
        <f t="shared" si="190"/>
        <v>0</v>
      </c>
      <c r="CK123" s="305">
        <f t="shared" si="190"/>
        <v>0</v>
      </c>
      <c r="CL123" s="305">
        <f t="shared" si="190"/>
        <v>0</v>
      </c>
      <c r="CM123" s="305">
        <f t="shared" si="190"/>
        <v>0</v>
      </c>
      <c r="CN123" s="305">
        <f t="shared" si="190"/>
        <v>0</v>
      </c>
      <c r="CO123" s="305">
        <f t="shared" si="190"/>
        <v>0</v>
      </c>
      <c r="CP123" s="305">
        <f t="shared" si="190"/>
        <v>0</v>
      </c>
      <c r="CQ123" s="305">
        <f t="shared" si="190"/>
        <v>0</v>
      </c>
      <c r="CR123" s="305">
        <f t="shared" si="190"/>
        <v>0</v>
      </c>
      <c r="CS123" s="305">
        <f t="shared" si="190"/>
        <v>0</v>
      </c>
      <c r="CT123" s="305">
        <f t="shared" si="190"/>
        <v>0</v>
      </c>
      <c r="CU123" s="305">
        <f t="shared" si="190"/>
        <v>0</v>
      </c>
      <c r="CV123" s="305">
        <f t="shared" si="190"/>
        <v>0</v>
      </c>
      <c r="CW123" s="305">
        <f t="shared" si="190"/>
        <v>0</v>
      </c>
      <c r="CX123" s="305">
        <f t="shared" si="190"/>
        <v>0</v>
      </c>
      <c r="CY123" s="305">
        <f t="shared" si="190"/>
        <v>0</v>
      </c>
      <c r="CZ123" s="305">
        <f t="shared" si="190"/>
        <v>0</v>
      </c>
      <c r="DA123" s="305">
        <f t="shared" si="190"/>
        <v>0</v>
      </c>
      <c r="DB123" s="305">
        <f t="shared" si="190"/>
        <v>0</v>
      </c>
      <c r="DC123" s="305">
        <f t="shared" si="190"/>
        <v>0</v>
      </c>
      <c r="DD123" s="305">
        <f t="shared" si="190"/>
        <v>0</v>
      </c>
      <c r="DE123" s="305">
        <f t="shared" si="190"/>
        <v>0</v>
      </c>
      <c r="DF123" s="305">
        <f t="shared" si="190"/>
        <v>0</v>
      </c>
      <c r="DG123" s="305">
        <f t="shared" si="190"/>
        <v>0</v>
      </c>
      <c r="DH123" s="305">
        <f t="shared" si="190"/>
        <v>0</v>
      </c>
      <c r="DI123" s="305">
        <f t="shared" si="190"/>
        <v>0</v>
      </c>
      <c r="DJ123" s="305">
        <f t="shared" si="190"/>
        <v>0</v>
      </c>
      <c r="DK123" s="305">
        <f t="shared" si="190"/>
        <v>0</v>
      </c>
      <c r="DL123" s="305">
        <f t="shared" si="190"/>
        <v>0</v>
      </c>
      <c r="DM123" s="305">
        <f t="shared" si="190"/>
        <v>0</v>
      </c>
      <c r="DN123" s="305">
        <f t="shared" si="190"/>
        <v>0</v>
      </c>
      <c r="DO123" s="305">
        <f t="shared" si="190"/>
        <v>0</v>
      </c>
      <c r="DP123" s="305">
        <f t="shared" si="190"/>
        <v>0</v>
      </c>
      <c r="DQ123" s="305">
        <f t="shared" si="190"/>
        <v>0</v>
      </c>
      <c r="DR123" s="305">
        <f t="shared" si="190"/>
        <v>0</v>
      </c>
      <c r="DS123" s="305">
        <f t="shared" si="190"/>
        <v>0</v>
      </c>
      <c r="DT123" s="305">
        <f t="shared" si="190"/>
        <v>0</v>
      </c>
      <c r="DU123" s="305">
        <f t="shared" si="190"/>
        <v>0</v>
      </c>
      <c r="DV123" s="305">
        <f t="shared" si="190"/>
        <v>0</v>
      </c>
      <c r="DW123" s="305">
        <f t="shared" si="190"/>
        <v>0</v>
      </c>
      <c r="DX123" s="305">
        <f t="shared" si="190"/>
        <v>0</v>
      </c>
      <c r="DY123" s="305">
        <f t="shared" si="190"/>
        <v>0</v>
      </c>
      <c r="DZ123" s="305">
        <f t="shared" si="190"/>
        <v>0</v>
      </c>
      <c r="EA123" s="305">
        <f t="shared" si="190"/>
        <v>0</v>
      </c>
      <c r="EB123" s="305">
        <f t="shared" si="190"/>
        <v>0</v>
      </c>
      <c r="EC123" s="305">
        <f t="shared" si="190"/>
        <v>0</v>
      </c>
      <c r="ED123" s="305">
        <f t="shared" si="190"/>
        <v>0</v>
      </c>
      <c r="EE123" s="305">
        <f t="shared" si="190"/>
        <v>0</v>
      </c>
      <c r="EF123" s="305">
        <f t="shared" si="190"/>
        <v>0</v>
      </c>
      <c r="EG123" s="305">
        <f t="shared" si="190"/>
        <v>0</v>
      </c>
      <c r="EH123" s="305">
        <f t="shared" ref="EH123:GJ123" si="191" xml:space="preserve"> IF( AND(EH122 &gt; $F120, EH122 &lt;= $F121), 1, 0)</f>
        <v>0</v>
      </c>
      <c r="EI123" s="305">
        <f t="shared" si="191"/>
        <v>0</v>
      </c>
      <c r="EJ123" s="305">
        <f t="shared" si="191"/>
        <v>0</v>
      </c>
      <c r="EK123" s="305">
        <f t="shared" si="191"/>
        <v>0</v>
      </c>
      <c r="EL123" s="305">
        <f t="shared" si="191"/>
        <v>0</v>
      </c>
      <c r="EM123" s="305">
        <f t="shared" si="191"/>
        <v>0</v>
      </c>
      <c r="EN123" s="305">
        <f t="shared" si="191"/>
        <v>0</v>
      </c>
      <c r="EO123" s="305">
        <f t="shared" si="191"/>
        <v>0</v>
      </c>
      <c r="EP123" s="305">
        <f t="shared" si="191"/>
        <v>0</v>
      </c>
      <c r="EQ123" s="305">
        <f t="shared" si="191"/>
        <v>0</v>
      </c>
      <c r="ER123" s="305">
        <f t="shared" si="191"/>
        <v>0</v>
      </c>
      <c r="ES123" s="305">
        <f t="shared" si="191"/>
        <v>0</v>
      </c>
      <c r="ET123" s="305">
        <f t="shared" si="191"/>
        <v>0</v>
      </c>
      <c r="EU123" s="305">
        <f t="shared" si="191"/>
        <v>0</v>
      </c>
      <c r="EV123" s="305">
        <f t="shared" si="191"/>
        <v>0</v>
      </c>
      <c r="EW123" s="305">
        <f t="shared" si="191"/>
        <v>0</v>
      </c>
      <c r="EX123" s="305">
        <f t="shared" si="191"/>
        <v>0</v>
      </c>
      <c r="EY123" s="305">
        <f t="shared" si="191"/>
        <v>0</v>
      </c>
      <c r="EZ123" s="305">
        <f t="shared" si="191"/>
        <v>0</v>
      </c>
      <c r="FA123" s="305">
        <f t="shared" si="191"/>
        <v>0</v>
      </c>
      <c r="FB123" s="305">
        <f t="shared" si="191"/>
        <v>0</v>
      </c>
      <c r="FC123" s="305">
        <f t="shared" si="191"/>
        <v>0</v>
      </c>
      <c r="FD123" s="305">
        <f t="shared" si="191"/>
        <v>0</v>
      </c>
      <c r="FE123" s="305">
        <f t="shared" si="191"/>
        <v>0</v>
      </c>
      <c r="FF123" s="305">
        <f t="shared" si="191"/>
        <v>0</v>
      </c>
      <c r="FG123" s="305">
        <f t="shared" si="191"/>
        <v>0</v>
      </c>
      <c r="FH123" s="305">
        <f t="shared" si="191"/>
        <v>0</v>
      </c>
      <c r="FI123" s="305">
        <f t="shared" si="191"/>
        <v>0</v>
      </c>
      <c r="FJ123" s="305">
        <f t="shared" si="191"/>
        <v>0</v>
      </c>
      <c r="FK123" s="305">
        <f t="shared" si="191"/>
        <v>0</v>
      </c>
      <c r="FL123" s="305">
        <f t="shared" si="191"/>
        <v>0</v>
      </c>
      <c r="FM123" s="305">
        <f t="shared" si="191"/>
        <v>0</v>
      </c>
      <c r="FN123" s="305">
        <f t="shared" si="191"/>
        <v>0</v>
      </c>
      <c r="FO123" s="305">
        <f t="shared" si="191"/>
        <v>0</v>
      </c>
      <c r="FP123" s="305">
        <f t="shared" si="191"/>
        <v>0</v>
      </c>
      <c r="FQ123" s="305">
        <f t="shared" si="191"/>
        <v>0</v>
      </c>
      <c r="FR123" s="305">
        <f t="shared" si="191"/>
        <v>0</v>
      </c>
      <c r="FS123" s="305">
        <f t="shared" si="191"/>
        <v>0</v>
      </c>
      <c r="FT123" s="305">
        <f t="shared" si="191"/>
        <v>0</v>
      </c>
      <c r="FU123" s="305">
        <f t="shared" si="191"/>
        <v>0</v>
      </c>
      <c r="FV123" s="305">
        <f t="shared" si="191"/>
        <v>0</v>
      </c>
      <c r="FW123" s="305">
        <f t="shared" si="191"/>
        <v>0</v>
      </c>
      <c r="FX123" s="305">
        <f t="shared" si="191"/>
        <v>0</v>
      </c>
      <c r="FY123" s="305">
        <f t="shared" si="191"/>
        <v>0</v>
      </c>
      <c r="FZ123" s="305">
        <f t="shared" si="191"/>
        <v>0</v>
      </c>
      <c r="GA123" s="305">
        <f t="shared" si="191"/>
        <v>0</v>
      </c>
      <c r="GB123" s="305">
        <f t="shared" si="191"/>
        <v>0</v>
      </c>
      <c r="GC123" s="305">
        <f t="shared" si="191"/>
        <v>0</v>
      </c>
      <c r="GD123" s="305">
        <f t="shared" si="191"/>
        <v>0</v>
      </c>
      <c r="GE123" s="305">
        <f t="shared" si="191"/>
        <v>0</v>
      </c>
      <c r="GF123" s="305">
        <f t="shared" si="191"/>
        <v>0</v>
      </c>
      <c r="GG123" s="305">
        <f t="shared" si="191"/>
        <v>0</v>
      </c>
      <c r="GH123" s="305">
        <f t="shared" si="191"/>
        <v>0</v>
      </c>
      <c r="GI123" s="305">
        <f t="shared" si="191"/>
        <v>0</v>
      </c>
      <c r="GJ123" s="305">
        <f t="shared" si="191"/>
        <v>0</v>
      </c>
      <c r="GK123" s="250"/>
      <c r="GL123" s="250"/>
      <c r="GM123" s="250"/>
      <c r="GN123" s="250"/>
      <c r="GO123" s="250"/>
      <c r="GP123" s="250"/>
      <c r="GQ123" s="250"/>
      <c r="GR123" s="250"/>
      <c r="GS123" s="250"/>
      <c r="GT123" s="250"/>
      <c r="GU123" s="250"/>
      <c r="GV123" s="250"/>
      <c r="GW123" s="250"/>
      <c r="GX123" s="250"/>
      <c r="GY123" s="250"/>
      <c r="GZ123" s="250"/>
      <c r="HA123" s="250"/>
      <c r="HB123" s="250"/>
      <c r="HC123" s="250"/>
      <c r="HD123" s="250"/>
      <c r="HE123" s="250"/>
      <c r="HF123" s="250"/>
      <c r="HG123" s="250"/>
      <c r="HH123" s="250"/>
      <c r="HI123" s="250"/>
      <c r="HJ123" s="250"/>
      <c r="HK123" s="250"/>
      <c r="HL123" s="250"/>
      <c r="HM123" s="250"/>
      <c r="HN123" s="250"/>
      <c r="HO123" s="250"/>
      <c r="HP123" s="250"/>
      <c r="HQ123" s="250"/>
      <c r="HR123" s="250"/>
      <c r="HS123" s="250"/>
      <c r="HT123" s="250"/>
      <c r="HU123" s="250"/>
      <c r="HV123" s="250"/>
      <c r="HW123" s="250"/>
      <c r="HX123" s="250"/>
      <c r="HY123" s="250"/>
      <c r="HZ123" s="250"/>
      <c r="IA123" s="250"/>
      <c r="IB123" s="250"/>
      <c r="IC123" s="250"/>
      <c r="ID123" s="250"/>
      <c r="IE123" s="250"/>
      <c r="IF123" s="250"/>
      <c r="IG123" s="250"/>
      <c r="IH123" s="250"/>
      <c r="II123" s="250"/>
      <c r="IJ123" s="250"/>
      <c r="IK123" s="250"/>
      <c r="IL123" s="250"/>
      <c r="IM123" s="250"/>
      <c r="IN123" s="250"/>
      <c r="IO123" s="250"/>
      <c r="IP123" s="250"/>
      <c r="IQ123" s="250"/>
      <c r="IR123" s="250"/>
      <c r="IS123" s="250"/>
      <c r="IT123" s="250"/>
      <c r="IU123" s="250"/>
      <c r="IV123" s="250"/>
      <c r="IW123" s="250"/>
      <c r="IX123" s="250"/>
      <c r="IY123" s="250"/>
      <c r="IZ123" s="250"/>
      <c r="JA123" s="250"/>
      <c r="JB123" s="250"/>
      <c r="JC123" s="250"/>
      <c r="JD123" s="250"/>
      <c r="JE123" s="250"/>
      <c r="JF123" s="250"/>
      <c r="JG123" s="250"/>
      <c r="JH123" s="250"/>
      <c r="JI123" s="250"/>
      <c r="JJ123" s="250"/>
      <c r="JK123" s="250"/>
      <c r="JL123" s="250"/>
      <c r="JM123" s="250"/>
      <c r="JN123" s="250"/>
      <c r="JO123" s="250"/>
      <c r="JP123" s="250"/>
      <c r="JQ123" s="250"/>
      <c r="JR123" s="250"/>
      <c r="JS123" s="250"/>
      <c r="JT123" s="250"/>
      <c r="JU123" s="250"/>
      <c r="JV123" s="250"/>
      <c r="JW123" s="250"/>
      <c r="JX123" s="250"/>
      <c r="JY123" s="250"/>
      <c r="JZ123" s="250"/>
      <c r="KA123" s="250"/>
      <c r="KB123" s="250"/>
      <c r="KC123" s="250"/>
      <c r="KD123" s="250"/>
      <c r="KE123" s="250"/>
      <c r="KF123" s="250"/>
      <c r="KG123" s="250"/>
      <c r="KH123" s="250"/>
      <c r="KI123" s="250"/>
      <c r="KJ123" s="250"/>
      <c r="KK123" s="250"/>
      <c r="KL123" s="250"/>
      <c r="KM123" s="250"/>
      <c r="KN123" s="250"/>
      <c r="KO123" s="250"/>
      <c r="KP123" s="250"/>
      <c r="KQ123" s="250"/>
      <c r="KR123" s="250"/>
      <c r="KS123" s="250"/>
      <c r="KT123" s="250"/>
      <c r="KU123" s="250"/>
      <c r="KV123" s="250"/>
      <c r="KW123" s="250"/>
      <c r="KX123" s="250"/>
      <c r="KY123" s="250"/>
      <c r="KZ123" s="250"/>
      <c r="LA123" s="250"/>
      <c r="LB123" s="250"/>
      <c r="LC123" s="250"/>
      <c r="LD123" s="250"/>
      <c r="LE123" s="250"/>
      <c r="LF123" s="250"/>
      <c r="LG123" s="250"/>
      <c r="LH123" s="250"/>
      <c r="LI123" s="250"/>
      <c r="LJ123" s="250"/>
      <c r="LK123" s="250"/>
      <c r="LL123" s="250"/>
      <c r="LM123" s="250"/>
      <c r="LN123" s="250"/>
      <c r="LO123" s="250"/>
      <c r="LP123" s="250"/>
      <c r="LQ123" s="250"/>
      <c r="LR123" s="250"/>
      <c r="LS123" s="250"/>
      <c r="LT123" s="250"/>
      <c r="LU123" s="250"/>
      <c r="LV123" s="250"/>
      <c r="LW123" s="250"/>
      <c r="LX123" s="250"/>
      <c r="LY123" s="250"/>
      <c r="LZ123" s="250"/>
      <c r="MA123" s="250"/>
      <c r="MB123" s="250"/>
      <c r="MC123" s="250"/>
      <c r="MD123" s="250"/>
      <c r="ME123" s="250"/>
      <c r="MF123" s="250"/>
      <c r="MG123" s="250"/>
      <c r="MH123" s="250"/>
      <c r="MI123" s="250"/>
      <c r="MJ123" s="250"/>
      <c r="MK123" s="250"/>
      <c r="ML123" s="250"/>
      <c r="MM123" s="250"/>
      <c r="MN123" s="250"/>
      <c r="MO123" s="250"/>
      <c r="MP123" s="250"/>
      <c r="MQ123" s="250"/>
      <c r="MR123" s="250"/>
      <c r="MS123" s="250"/>
      <c r="MT123" s="250"/>
      <c r="MU123" s="250"/>
      <c r="MV123" s="250"/>
      <c r="MW123" s="250"/>
      <c r="MX123" s="250"/>
      <c r="MY123" s="250"/>
      <c r="MZ123" s="250"/>
      <c r="NA123" s="250"/>
      <c r="NB123" s="250"/>
      <c r="NC123" s="250"/>
      <c r="ND123" s="250"/>
      <c r="NE123" s="250"/>
      <c r="NF123" s="250"/>
      <c r="NG123" s="250"/>
      <c r="NH123" s="250"/>
      <c r="NI123" s="250"/>
      <c r="NJ123" s="250"/>
      <c r="NK123" s="250"/>
      <c r="NL123" s="250"/>
      <c r="NM123" s="250"/>
      <c r="NN123" s="250"/>
      <c r="NO123" s="250"/>
      <c r="NP123" s="250"/>
      <c r="NQ123" s="250"/>
      <c r="NR123" s="250"/>
      <c r="NS123" s="250"/>
      <c r="NT123" s="250"/>
      <c r="NU123" s="250"/>
      <c r="NV123" s="250"/>
      <c r="NW123" s="250"/>
      <c r="NX123" s="250"/>
      <c r="NY123" s="250"/>
      <c r="NZ123" s="250"/>
      <c r="OA123" s="250"/>
      <c r="OB123" s="250"/>
      <c r="OC123" s="250"/>
      <c r="OD123" s="250"/>
      <c r="OE123" s="250"/>
      <c r="OF123" s="250"/>
      <c r="OG123" s="250"/>
      <c r="OH123" s="250"/>
      <c r="OI123" s="250"/>
      <c r="OJ123" s="250"/>
      <c r="OK123" s="250"/>
      <c r="OL123" s="250"/>
      <c r="OM123" s="250"/>
      <c r="ON123" s="250"/>
      <c r="OO123" s="250"/>
      <c r="OP123" s="250"/>
      <c r="OQ123" s="250"/>
      <c r="OR123" s="250"/>
      <c r="OS123" s="250"/>
      <c r="OT123" s="250"/>
      <c r="OU123" s="250"/>
      <c r="OV123" s="250"/>
      <c r="OW123" s="250"/>
      <c r="OX123" s="250"/>
      <c r="OY123" s="250"/>
      <c r="OZ123" s="250"/>
      <c r="PA123" s="250"/>
      <c r="PB123" s="250"/>
      <c r="PC123" s="250"/>
      <c r="PD123" s="250"/>
      <c r="PE123" s="250"/>
      <c r="PF123" s="250"/>
      <c r="PG123" s="250"/>
      <c r="PH123" s="250"/>
      <c r="PI123" s="250"/>
      <c r="PJ123" s="250"/>
      <c r="PK123" s="250"/>
      <c r="PL123" s="250"/>
      <c r="PM123" s="250"/>
      <c r="PN123" s="250"/>
      <c r="PO123" s="250"/>
      <c r="PP123" s="250"/>
      <c r="PQ123" s="250"/>
      <c r="PR123" s="250"/>
      <c r="PS123" s="250"/>
      <c r="PT123" s="250"/>
      <c r="PU123" s="250"/>
    </row>
    <row r="124" spans="1:437" s="304" customFormat="1" outlineLevel="1" x14ac:dyDescent="0.25">
      <c r="A124" s="302"/>
      <c r="B124" s="302"/>
      <c r="C124" s="303"/>
      <c r="E124" s="305"/>
      <c r="F124" s="535"/>
      <c r="G124" s="300"/>
      <c r="H124" s="300"/>
      <c r="I124" s="305"/>
      <c r="J124" s="305"/>
      <c r="K124" s="305"/>
      <c r="L124" s="305"/>
      <c r="M124" s="305"/>
      <c r="N124" s="305"/>
      <c r="O124" s="305"/>
      <c r="P124" s="305"/>
      <c r="Q124" s="305"/>
      <c r="R124" s="305"/>
      <c r="S124" s="305"/>
      <c r="T124" s="305"/>
      <c r="U124" s="305"/>
      <c r="V124" s="305"/>
      <c r="W124" s="305"/>
      <c r="X124" s="305"/>
      <c r="Y124" s="305"/>
      <c r="Z124" s="305"/>
      <c r="AA124" s="305"/>
      <c r="AB124" s="305"/>
      <c r="AC124" s="305"/>
      <c r="AD124" s="305"/>
      <c r="AE124" s="305"/>
      <c r="AF124" s="305"/>
      <c r="AG124" s="305"/>
      <c r="AH124" s="305"/>
      <c r="AI124" s="305"/>
      <c r="AJ124" s="305"/>
      <c r="AK124" s="305"/>
      <c r="AL124" s="305"/>
      <c r="AM124" s="305"/>
      <c r="AN124" s="305"/>
      <c r="AO124" s="305"/>
      <c r="AP124" s="305"/>
      <c r="AQ124" s="305"/>
      <c r="AR124" s="305"/>
      <c r="AS124" s="305"/>
      <c r="AT124" s="305"/>
      <c r="AU124" s="305"/>
      <c r="AV124" s="305"/>
      <c r="AW124" s="305"/>
      <c r="AX124" s="305"/>
      <c r="AY124" s="305"/>
      <c r="AZ124" s="305"/>
      <c r="BA124" s="305"/>
      <c r="BB124" s="305"/>
      <c r="BC124" s="305"/>
      <c r="BD124" s="305"/>
      <c r="BE124" s="305"/>
      <c r="BF124" s="305"/>
      <c r="BG124" s="305"/>
      <c r="BH124" s="305"/>
      <c r="BI124" s="305"/>
      <c r="BJ124" s="305"/>
      <c r="BK124" s="305"/>
      <c r="BL124" s="305"/>
      <c r="BM124" s="305"/>
      <c r="BN124" s="305"/>
      <c r="BO124" s="305"/>
      <c r="BP124" s="305"/>
      <c r="BQ124" s="305"/>
      <c r="BR124" s="305"/>
      <c r="BS124" s="305"/>
      <c r="BT124" s="305"/>
      <c r="BU124" s="305"/>
      <c r="BV124" s="305"/>
      <c r="BW124" s="305"/>
      <c r="BX124" s="305"/>
      <c r="BY124" s="305"/>
      <c r="BZ124" s="305"/>
      <c r="CA124" s="305"/>
      <c r="CB124" s="305"/>
      <c r="CC124" s="305"/>
      <c r="CD124" s="305"/>
      <c r="CE124" s="305"/>
      <c r="CF124" s="305"/>
      <c r="CG124" s="305"/>
      <c r="CH124" s="305"/>
      <c r="CI124" s="305"/>
      <c r="CJ124" s="305"/>
      <c r="CK124" s="305"/>
      <c r="CL124" s="305"/>
      <c r="CM124" s="305"/>
      <c r="CN124" s="305"/>
      <c r="CO124" s="305"/>
      <c r="CP124" s="305"/>
      <c r="CQ124" s="305"/>
      <c r="CR124" s="305"/>
      <c r="CS124" s="305"/>
      <c r="CT124" s="305"/>
      <c r="CU124" s="305"/>
      <c r="CV124" s="305"/>
      <c r="CW124" s="305"/>
      <c r="CX124" s="305"/>
      <c r="CY124" s="305"/>
      <c r="CZ124" s="305"/>
      <c r="DA124" s="305"/>
      <c r="DB124" s="305"/>
      <c r="DC124" s="305"/>
      <c r="DD124" s="305"/>
      <c r="DE124" s="305"/>
      <c r="DF124" s="305"/>
      <c r="DG124" s="305"/>
      <c r="DH124" s="305"/>
      <c r="DI124" s="305"/>
      <c r="DJ124" s="305"/>
      <c r="DK124" s="305"/>
      <c r="DL124" s="305"/>
      <c r="DM124" s="305"/>
      <c r="DN124" s="305"/>
      <c r="DO124" s="305"/>
      <c r="DP124" s="305"/>
      <c r="DQ124" s="305"/>
      <c r="DR124" s="305"/>
      <c r="DS124" s="305"/>
      <c r="DT124" s="305"/>
      <c r="DU124" s="305"/>
      <c r="DV124" s="305"/>
      <c r="DW124" s="305"/>
      <c r="DX124" s="305"/>
      <c r="DY124" s="305"/>
      <c r="DZ124" s="305"/>
      <c r="EA124" s="305"/>
      <c r="EB124" s="305"/>
      <c r="EC124" s="305"/>
      <c r="ED124" s="305"/>
      <c r="EE124" s="305"/>
      <c r="EF124" s="305"/>
      <c r="EG124" s="305"/>
      <c r="EH124" s="305"/>
      <c r="EI124" s="305"/>
      <c r="EJ124" s="305"/>
      <c r="EK124" s="305"/>
      <c r="EL124" s="305"/>
      <c r="EM124" s="305"/>
      <c r="EN124" s="305"/>
      <c r="EO124" s="305"/>
      <c r="EP124" s="305"/>
      <c r="EQ124" s="305"/>
      <c r="ER124" s="305"/>
      <c r="ES124" s="305"/>
      <c r="ET124" s="305"/>
      <c r="EU124" s="305"/>
      <c r="EV124" s="305"/>
      <c r="EW124" s="305"/>
      <c r="EX124" s="305"/>
      <c r="EY124" s="305"/>
      <c r="EZ124" s="305"/>
      <c r="FA124" s="305"/>
      <c r="FB124" s="305"/>
      <c r="FC124" s="305"/>
      <c r="FD124" s="305"/>
      <c r="FE124" s="305"/>
      <c r="FF124" s="305"/>
      <c r="FG124" s="305"/>
      <c r="FH124" s="305"/>
      <c r="FI124" s="305"/>
      <c r="FJ124" s="305"/>
      <c r="FK124" s="305"/>
      <c r="FL124" s="305"/>
      <c r="FM124" s="305"/>
      <c r="FN124" s="305"/>
      <c r="FO124" s="305"/>
      <c r="FP124" s="305"/>
      <c r="FQ124" s="305"/>
      <c r="FR124" s="305"/>
      <c r="FS124" s="305"/>
      <c r="FT124" s="305"/>
      <c r="FU124" s="305"/>
      <c r="FV124" s="305"/>
      <c r="FW124" s="305"/>
      <c r="FX124" s="305"/>
      <c r="FY124" s="305"/>
      <c r="FZ124" s="305"/>
      <c r="GA124" s="305"/>
      <c r="GB124" s="305"/>
      <c r="GC124" s="305"/>
      <c r="GD124" s="305"/>
      <c r="GE124" s="305"/>
      <c r="GF124" s="305"/>
      <c r="GG124" s="305"/>
      <c r="GH124" s="305"/>
      <c r="GI124" s="305"/>
      <c r="GJ124" s="305"/>
      <c r="GK124" s="250"/>
      <c r="GL124" s="250"/>
      <c r="GM124" s="250"/>
      <c r="GN124" s="250"/>
      <c r="GO124" s="250"/>
      <c r="GP124" s="250"/>
      <c r="GQ124" s="250"/>
      <c r="GR124" s="250"/>
      <c r="GS124" s="250"/>
      <c r="GT124" s="250"/>
      <c r="GU124" s="250"/>
      <c r="GV124" s="250"/>
      <c r="GW124" s="250"/>
      <c r="GX124" s="250"/>
      <c r="GY124" s="250"/>
      <c r="GZ124" s="250"/>
      <c r="HA124" s="250"/>
      <c r="HB124" s="250"/>
      <c r="HC124" s="250"/>
      <c r="HD124" s="250"/>
      <c r="HE124" s="250"/>
      <c r="HF124" s="250"/>
      <c r="HG124" s="250"/>
      <c r="HH124" s="250"/>
      <c r="HI124" s="250"/>
      <c r="HJ124" s="250"/>
      <c r="HK124" s="250"/>
      <c r="HL124" s="250"/>
      <c r="HM124" s="250"/>
      <c r="HN124" s="250"/>
      <c r="HO124" s="250"/>
      <c r="HP124" s="250"/>
      <c r="HQ124" s="250"/>
      <c r="HR124" s="250"/>
      <c r="HS124" s="250"/>
      <c r="HT124" s="250"/>
      <c r="HU124" s="250"/>
      <c r="HV124" s="250"/>
      <c r="HW124" s="250"/>
      <c r="HX124" s="250"/>
      <c r="HY124" s="250"/>
      <c r="HZ124" s="250"/>
      <c r="IA124" s="250"/>
      <c r="IB124" s="250"/>
      <c r="IC124" s="250"/>
      <c r="ID124" s="250"/>
      <c r="IE124" s="250"/>
      <c r="IF124" s="250"/>
      <c r="IG124" s="250"/>
      <c r="IH124" s="250"/>
      <c r="II124" s="250"/>
      <c r="IJ124" s="250"/>
      <c r="IK124" s="250"/>
      <c r="IL124" s="250"/>
      <c r="IM124" s="250"/>
      <c r="IN124" s="250"/>
      <c r="IO124" s="250"/>
      <c r="IP124" s="250"/>
      <c r="IQ124" s="250"/>
      <c r="IR124" s="250"/>
      <c r="IS124" s="250"/>
      <c r="IT124" s="250"/>
      <c r="IU124" s="250"/>
      <c r="IV124" s="250"/>
      <c r="IW124" s="250"/>
      <c r="IX124" s="250"/>
      <c r="IY124" s="250"/>
      <c r="IZ124" s="250"/>
      <c r="JA124" s="250"/>
      <c r="JB124" s="250"/>
      <c r="JC124" s="250"/>
      <c r="JD124" s="250"/>
      <c r="JE124" s="250"/>
      <c r="JF124" s="250"/>
      <c r="JG124" s="250"/>
      <c r="JH124" s="250"/>
      <c r="JI124" s="250"/>
      <c r="JJ124" s="250"/>
      <c r="JK124" s="250"/>
      <c r="JL124" s="250"/>
      <c r="JM124" s="250"/>
      <c r="JN124" s="250"/>
      <c r="JO124" s="250"/>
      <c r="JP124" s="250"/>
      <c r="JQ124" s="250"/>
      <c r="JR124" s="250"/>
      <c r="JS124" s="250"/>
      <c r="JT124" s="250"/>
      <c r="JU124" s="250"/>
      <c r="JV124" s="250"/>
      <c r="JW124" s="250"/>
      <c r="JX124" s="250"/>
      <c r="JY124" s="250"/>
      <c r="JZ124" s="250"/>
      <c r="KA124" s="250"/>
      <c r="KB124" s="250"/>
      <c r="KC124" s="250"/>
      <c r="KD124" s="250"/>
      <c r="KE124" s="250"/>
      <c r="KF124" s="250"/>
      <c r="KG124" s="250"/>
      <c r="KH124" s="250"/>
      <c r="KI124" s="250"/>
      <c r="KJ124" s="250"/>
      <c r="KK124" s="250"/>
      <c r="KL124" s="250"/>
      <c r="KM124" s="250"/>
      <c r="KN124" s="250"/>
      <c r="KO124" s="250"/>
      <c r="KP124" s="250"/>
      <c r="KQ124" s="250"/>
      <c r="KR124" s="250"/>
      <c r="KS124" s="250"/>
      <c r="KT124" s="250"/>
      <c r="KU124" s="250"/>
      <c r="KV124" s="250"/>
      <c r="KW124" s="250"/>
      <c r="KX124" s="250"/>
      <c r="KY124" s="250"/>
      <c r="KZ124" s="250"/>
      <c r="LA124" s="250"/>
      <c r="LB124" s="250"/>
      <c r="LC124" s="250"/>
      <c r="LD124" s="250"/>
      <c r="LE124" s="250"/>
      <c r="LF124" s="250"/>
      <c r="LG124" s="250"/>
      <c r="LH124" s="250"/>
      <c r="LI124" s="250"/>
      <c r="LJ124" s="250"/>
      <c r="LK124" s="250"/>
      <c r="LL124" s="250"/>
      <c r="LM124" s="250"/>
      <c r="LN124" s="250"/>
      <c r="LO124" s="250"/>
      <c r="LP124" s="250"/>
      <c r="LQ124" s="250"/>
      <c r="LR124" s="250"/>
      <c r="LS124" s="250"/>
      <c r="LT124" s="250"/>
      <c r="LU124" s="250"/>
      <c r="LV124" s="250"/>
      <c r="LW124" s="250"/>
      <c r="LX124" s="250"/>
      <c r="LY124" s="250"/>
      <c r="LZ124" s="250"/>
      <c r="MA124" s="250"/>
      <c r="MB124" s="250"/>
      <c r="MC124" s="250"/>
      <c r="MD124" s="250"/>
      <c r="ME124" s="250"/>
      <c r="MF124" s="250"/>
      <c r="MG124" s="250"/>
      <c r="MH124" s="250"/>
      <c r="MI124" s="250"/>
      <c r="MJ124" s="250"/>
      <c r="MK124" s="250"/>
      <c r="ML124" s="250"/>
      <c r="MM124" s="250"/>
      <c r="MN124" s="250"/>
      <c r="MO124" s="250"/>
      <c r="MP124" s="250"/>
      <c r="MQ124" s="250"/>
      <c r="MR124" s="250"/>
      <c r="MS124" s="250"/>
      <c r="MT124" s="250"/>
      <c r="MU124" s="250"/>
      <c r="MV124" s="250"/>
      <c r="MW124" s="250"/>
      <c r="MX124" s="250"/>
      <c r="MY124" s="250"/>
      <c r="MZ124" s="250"/>
      <c r="NA124" s="250"/>
      <c r="NB124" s="250"/>
      <c r="NC124" s="250"/>
      <c r="ND124" s="250"/>
      <c r="NE124" s="250"/>
      <c r="NF124" s="250"/>
      <c r="NG124" s="250"/>
      <c r="NH124" s="250"/>
      <c r="NI124" s="250"/>
      <c r="NJ124" s="250"/>
      <c r="NK124" s="250"/>
      <c r="NL124" s="250"/>
      <c r="NM124" s="250"/>
      <c r="NN124" s="250"/>
      <c r="NO124" s="250"/>
      <c r="NP124" s="250"/>
      <c r="NQ124" s="250"/>
      <c r="NR124" s="250"/>
      <c r="NS124" s="250"/>
      <c r="NT124" s="250"/>
      <c r="NU124" s="250"/>
      <c r="NV124" s="250"/>
      <c r="NW124" s="250"/>
      <c r="NX124" s="250"/>
      <c r="NY124" s="250"/>
      <c r="NZ124" s="250"/>
      <c r="OA124" s="250"/>
      <c r="OB124" s="250"/>
      <c r="OC124" s="250"/>
      <c r="OD124" s="250"/>
      <c r="OE124" s="250"/>
      <c r="OF124" s="250"/>
      <c r="OG124" s="250"/>
      <c r="OH124" s="250"/>
      <c r="OI124" s="250"/>
      <c r="OJ124" s="250"/>
      <c r="OK124" s="250"/>
      <c r="OL124" s="250"/>
      <c r="OM124" s="250"/>
      <c r="ON124" s="250"/>
      <c r="OO124" s="250"/>
      <c r="OP124" s="250"/>
      <c r="OQ124" s="250"/>
      <c r="OR124" s="250"/>
      <c r="OS124" s="250"/>
      <c r="OT124" s="250"/>
      <c r="OU124" s="250"/>
      <c r="OV124" s="250"/>
      <c r="OW124" s="250"/>
      <c r="OX124" s="250"/>
      <c r="OY124" s="250"/>
      <c r="OZ124" s="250"/>
      <c r="PA124" s="250"/>
      <c r="PB124" s="250"/>
      <c r="PC124" s="250"/>
      <c r="PD124" s="250"/>
      <c r="PE124" s="250"/>
      <c r="PF124" s="250"/>
      <c r="PG124" s="250"/>
      <c r="PH124" s="250"/>
      <c r="PI124" s="250"/>
      <c r="PJ124" s="250"/>
      <c r="PK124" s="250"/>
      <c r="PL124" s="250"/>
      <c r="PM124" s="250"/>
      <c r="PN124" s="250"/>
      <c r="PO124" s="250"/>
      <c r="PP124" s="250"/>
      <c r="PQ124" s="250"/>
      <c r="PR124" s="250"/>
      <c r="PS124" s="250"/>
      <c r="PT124" s="250"/>
      <c r="PU124" s="250"/>
    </row>
    <row r="125" spans="1:437" s="253" customFormat="1" outlineLevel="1" x14ac:dyDescent="0.25">
      <c r="A125" s="646"/>
      <c r="B125" s="646" t="s">
        <v>344</v>
      </c>
      <c r="C125" s="647"/>
      <c r="E125" s="255"/>
      <c r="F125" s="648"/>
      <c r="G125" s="254"/>
      <c r="H125" s="254"/>
      <c r="I125" s="255"/>
      <c r="J125" s="255"/>
      <c r="K125" s="255"/>
      <c r="L125" s="255"/>
      <c r="M125" s="255"/>
      <c r="N125" s="255"/>
      <c r="O125" s="255"/>
      <c r="P125" s="255"/>
      <c r="Q125" s="255"/>
      <c r="R125" s="255"/>
      <c r="S125" s="255"/>
      <c r="T125" s="255"/>
      <c r="U125" s="255"/>
      <c r="V125" s="255"/>
      <c r="W125" s="255"/>
      <c r="X125" s="255"/>
      <c r="Y125" s="255"/>
      <c r="Z125" s="255"/>
      <c r="AA125" s="255"/>
      <c r="AB125" s="255"/>
      <c r="AC125" s="255"/>
      <c r="AD125" s="255"/>
      <c r="AE125" s="255"/>
      <c r="AF125" s="255"/>
      <c r="AG125" s="255"/>
      <c r="AH125" s="255"/>
      <c r="AI125" s="255"/>
      <c r="AJ125" s="255"/>
      <c r="AK125" s="255"/>
      <c r="AL125" s="255"/>
      <c r="AM125" s="255"/>
      <c r="AN125" s="255"/>
      <c r="AO125" s="255"/>
      <c r="AP125" s="255"/>
      <c r="AQ125" s="255"/>
      <c r="AR125" s="255"/>
      <c r="AS125" s="255"/>
      <c r="AT125" s="255"/>
      <c r="AU125" s="255"/>
      <c r="AV125" s="255"/>
      <c r="AW125" s="255"/>
      <c r="AX125" s="255"/>
      <c r="AY125" s="255"/>
      <c r="AZ125" s="255"/>
      <c r="BA125" s="255"/>
      <c r="BB125" s="255"/>
      <c r="BC125" s="255"/>
      <c r="BD125" s="255"/>
      <c r="BE125" s="255"/>
      <c r="BF125" s="255"/>
      <c r="BG125" s="255"/>
      <c r="BH125" s="255"/>
      <c r="BI125" s="255"/>
      <c r="BJ125" s="255"/>
      <c r="BK125" s="255"/>
      <c r="BL125" s="255"/>
      <c r="BM125" s="255"/>
      <c r="BN125" s="255"/>
      <c r="BO125" s="255"/>
      <c r="BP125" s="255"/>
      <c r="BQ125" s="255"/>
      <c r="BR125" s="255"/>
      <c r="BS125" s="255"/>
      <c r="BT125" s="255"/>
      <c r="BU125" s="255"/>
      <c r="BV125" s="255"/>
      <c r="BW125" s="255"/>
      <c r="BX125" s="255"/>
      <c r="BY125" s="255"/>
      <c r="BZ125" s="255"/>
      <c r="CA125" s="255"/>
      <c r="CB125" s="255"/>
      <c r="CC125" s="255"/>
      <c r="CD125" s="255"/>
      <c r="CE125" s="255"/>
      <c r="CF125" s="255"/>
      <c r="CG125" s="255"/>
      <c r="CH125" s="255"/>
      <c r="CI125" s="255"/>
      <c r="CJ125" s="255"/>
      <c r="CK125" s="255"/>
      <c r="CL125" s="255"/>
      <c r="CM125" s="255"/>
      <c r="CN125" s="255"/>
      <c r="CO125" s="255"/>
      <c r="CP125" s="255"/>
      <c r="CQ125" s="255"/>
      <c r="CR125" s="255"/>
      <c r="CS125" s="255"/>
      <c r="CT125" s="255"/>
      <c r="CU125" s="255"/>
      <c r="CV125" s="255"/>
      <c r="CW125" s="255"/>
      <c r="CX125" s="255"/>
      <c r="CY125" s="255"/>
      <c r="CZ125" s="255"/>
      <c r="DA125" s="255"/>
      <c r="DB125" s="255"/>
      <c r="DC125" s="255"/>
      <c r="DD125" s="255"/>
      <c r="DE125" s="255"/>
      <c r="DF125" s="255"/>
      <c r="DG125" s="255"/>
      <c r="DH125" s="255"/>
      <c r="DI125" s="255"/>
      <c r="DJ125" s="255"/>
      <c r="DK125" s="255"/>
      <c r="DL125" s="255"/>
      <c r="DM125" s="255"/>
      <c r="DN125" s="255"/>
      <c r="DO125" s="255"/>
      <c r="DP125" s="255"/>
      <c r="DQ125" s="255"/>
      <c r="DR125" s="255"/>
      <c r="DS125" s="255"/>
      <c r="DT125" s="255"/>
      <c r="DU125" s="255"/>
      <c r="DV125" s="255"/>
      <c r="DW125" s="255"/>
      <c r="DX125" s="255"/>
      <c r="DY125" s="255"/>
      <c r="DZ125" s="255"/>
      <c r="EA125" s="255"/>
      <c r="EB125" s="255"/>
      <c r="EC125" s="255"/>
      <c r="ED125" s="255"/>
      <c r="EE125" s="255"/>
      <c r="EF125" s="255"/>
      <c r="EG125" s="255"/>
      <c r="EH125" s="255"/>
      <c r="EI125" s="255"/>
      <c r="EJ125" s="255"/>
      <c r="EK125" s="255"/>
      <c r="EL125" s="255"/>
      <c r="EM125" s="255"/>
      <c r="EN125" s="255"/>
      <c r="EO125" s="255"/>
      <c r="EP125" s="255"/>
      <c r="EQ125" s="255"/>
      <c r="ER125" s="255"/>
      <c r="ES125" s="255"/>
      <c r="ET125" s="255"/>
      <c r="EU125" s="255"/>
      <c r="EV125" s="255"/>
      <c r="EW125" s="255"/>
      <c r="EX125" s="255"/>
      <c r="EY125" s="255"/>
      <c r="EZ125" s="255"/>
      <c r="FA125" s="255"/>
      <c r="FB125" s="255"/>
      <c r="FC125" s="255"/>
      <c r="FD125" s="255"/>
      <c r="FE125" s="255"/>
      <c r="FF125" s="255"/>
      <c r="FG125" s="255"/>
      <c r="FH125" s="255"/>
      <c r="FI125" s="255"/>
      <c r="FJ125" s="255"/>
      <c r="FK125" s="255"/>
      <c r="FL125" s="255"/>
      <c r="FM125" s="255"/>
      <c r="FN125" s="255"/>
      <c r="FO125" s="255"/>
      <c r="FP125" s="255"/>
      <c r="FQ125" s="255"/>
      <c r="FR125" s="255"/>
      <c r="FS125" s="255"/>
      <c r="FT125" s="255"/>
      <c r="FU125" s="255"/>
      <c r="FV125" s="255"/>
      <c r="FW125" s="255"/>
      <c r="FX125" s="255"/>
      <c r="FY125" s="255"/>
      <c r="FZ125" s="255"/>
      <c r="GA125" s="255"/>
      <c r="GB125" s="255"/>
      <c r="GC125" s="255"/>
      <c r="GD125" s="255"/>
      <c r="GE125" s="255"/>
      <c r="GF125" s="255"/>
      <c r="GG125" s="255"/>
      <c r="GH125" s="255"/>
      <c r="GI125" s="255"/>
      <c r="GJ125" s="255"/>
      <c r="GK125" s="256"/>
      <c r="GL125" s="256"/>
      <c r="GM125" s="256"/>
      <c r="GN125" s="256"/>
      <c r="GO125" s="256"/>
      <c r="GP125" s="256"/>
      <c r="GQ125" s="256"/>
      <c r="GR125" s="256"/>
      <c r="GS125" s="256"/>
      <c r="GT125" s="256"/>
      <c r="GU125" s="256"/>
      <c r="GV125" s="256"/>
      <c r="GW125" s="256"/>
      <c r="GX125" s="256"/>
      <c r="GY125" s="256"/>
      <c r="GZ125" s="256"/>
      <c r="HA125" s="256"/>
      <c r="HB125" s="256"/>
      <c r="HC125" s="256"/>
      <c r="HD125" s="256"/>
      <c r="HE125" s="256"/>
      <c r="HF125" s="256"/>
      <c r="HG125" s="256"/>
      <c r="HH125" s="256"/>
      <c r="HI125" s="256"/>
      <c r="HJ125" s="256"/>
      <c r="HK125" s="256"/>
      <c r="HL125" s="256"/>
      <c r="HM125" s="256"/>
      <c r="HN125" s="256"/>
      <c r="HO125" s="256"/>
      <c r="HP125" s="256"/>
      <c r="HQ125" s="256"/>
      <c r="HR125" s="256"/>
      <c r="HS125" s="256"/>
      <c r="HT125" s="256"/>
      <c r="HU125" s="256"/>
      <c r="HV125" s="256"/>
      <c r="HW125" s="256"/>
      <c r="HX125" s="256"/>
      <c r="HY125" s="256"/>
      <c r="HZ125" s="256"/>
      <c r="IA125" s="256"/>
      <c r="IB125" s="256"/>
      <c r="IC125" s="256"/>
      <c r="ID125" s="256"/>
      <c r="IE125" s="256"/>
      <c r="IF125" s="256"/>
      <c r="IG125" s="256"/>
      <c r="IH125" s="256"/>
      <c r="II125" s="256"/>
      <c r="IJ125" s="256"/>
      <c r="IK125" s="256"/>
      <c r="IL125" s="256"/>
      <c r="IM125" s="256"/>
      <c r="IN125" s="256"/>
      <c r="IO125" s="256"/>
      <c r="IP125" s="256"/>
      <c r="IQ125" s="256"/>
      <c r="IR125" s="256"/>
      <c r="IS125" s="256"/>
      <c r="IT125" s="256"/>
      <c r="IU125" s="256"/>
      <c r="IV125" s="256"/>
      <c r="IW125" s="256"/>
      <c r="IX125" s="256"/>
      <c r="IY125" s="256"/>
      <c r="IZ125" s="256"/>
      <c r="JA125" s="256"/>
      <c r="JB125" s="256"/>
      <c r="JC125" s="256"/>
      <c r="JD125" s="256"/>
      <c r="JE125" s="256"/>
      <c r="JF125" s="256"/>
      <c r="JG125" s="256"/>
      <c r="JH125" s="256"/>
      <c r="JI125" s="256"/>
      <c r="JJ125" s="256"/>
      <c r="JK125" s="256"/>
      <c r="JL125" s="256"/>
      <c r="JM125" s="256"/>
      <c r="JN125" s="256"/>
      <c r="JO125" s="256"/>
      <c r="JP125" s="256"/>
      <c r="JQ125" s="256"/>
      <c r="JR125" s="256"/>
      <c r="JS125" s="256"/>
      <c r="JT125" s="256"/>
      <c r="JU125" s="256"/>
      <c r="JV125" s="256"/>
      <c r="JW125" s="256"/>
      <c r="JX125" s="256"/>
      <c r="JY125" s="256"/>
      <c r="JZ125" s="256"/>
      <c r="KA125" s="256"/>
      <c r="KB125" s="256"/>
      <c r="KC125" s="256"/>
      <c r="KD125" s="256"/>
      <c r="KE125" s="256"/>
      <c r="KF125" s="256"/>
      <c r="KG125" s="256"/>
      <c r="KH125" s="256"/>
      <c r="KI125" s="256"/>
      <c r="KJ125" s="256"/>
      <c r="KK125" s="256"/>
      <c r="KL125" s="256"/>
      <c r="KM125" s="256"/>
      <c r="KN125" s="256"/>
      <c r="KO125" s="256"/>
      <c r="KP125" s="256"/>
      <c r="KQ125" s="256"/>
      <c r="KR125" s="256"/>
      <c r="KS125" s="256"/>
      <c r="KT125" s="256"/>
      <c r="KU125" s="256"/>
      <c r="KV125" s="256"/>
      <c r="KW125" s="256"/>
      <c r="KX125" s="256"/>
      <c r="KY125" s="256"/>
      <c r="KZ125" s="256"/>
      <c r="LA125" s="256"/>
      <c r="LB125" s="256"/>
      <c r="LC125" s="256"/>
      <c r="LD125" s="256"/>
      <c r="LE125" s="256"/>
      <c r="LF125" s="256"/>
      <c r="LG125" s="256"/>
      <c r="LH125" s="256"/>
      <c r="LI125" s="256"/>
      <c r="LJ125" s="256"/>
      <c r="LK125" s="256"/>
      <c r="LL125" s="256"/>
      <c r="LM125" s="256"/>
      <c r="LN125" s="256"/>
      <c r="LO125" s="256"/>
      <c r="LP125" s="256"/>
      <c r="LQ125" s="256"/>
      <c r="LR125" s="256"/>
      <c r="LS125" s="256"/>
      <c r="LT125" s="256"/>
      <c r="LU125" s="256"/>
      <c r="LV125" s="256"/>
      <c r="LW125" s="256"/>
      <c r="LX125" s="256"/>
      <c r="LY125" s="256"/>
      <c r="LZ125" s="256"/>
      <c r="MA125" s="256"/>
      <c r="MB125" s="256"/>
      <c r="MC125" s="256"/>
      <c r="MD125" s="256"/>
      <c r="ME125" s="256"/>
      <c r="MF125" s="256"/>
      <c r="MG125" s="256"/>
      <c r="MH125" s="256"/>
      <c r="MI125" s="256"/>
      <c r="MJ125" s="256"/>
      <c r="MK125" s="256"/>
      <c r="ML125" s="256"/>
      <c r="MM125" s="256"/>
      <c r="MN125" s="256"/>
      <c r="MO125" s="256"/>
      <c r="MP125" s="256"/>
      <c r="MQ125" s="256"/>
      <c r="MR125" s="256"/>
      <c r="MS125" s="256"/>
      <c r="MT125" s="256"/>
      <c r="MU125" s="256"/>
      <c r="MV125" s="256"/>
      <c r="MW125" s="256"/>
      <c r="MX125" s="256"/>
      <c r="MY125" s="256"/>
      <c r="MZ125" s="256"/>
      <c r="NA125" s="256"/>
      <c r="NB125" s="256"/>
      <c r="NC125" s="256"/>
      <c r="ND125" s="256"/>
      <c r="NE125" s="256"/>
      <c r="NF125" s="256"/>
      <c r="NG125" s="256"/>
      <c r="NH125" s="256"/>
      <c r="NI125" s="256"/>
      <c r="NJ125" s="256"/>
      <c r="NK125" s="256"/>
      <c r="NL125" s="256"/>
      <c r="NM125" s="256"/>
      <c r="NN125" s="256"/>
      <c r="NO125" s="256"/>
      <c r="NP125" s="256"/>
      <c r="NQ125" s="256"/>
      <c r="NR125" s="256"/>
      <c r="NS125" s="256"/>
      <c r="NT125" s="256"/>
      <c r="NU125" s="256"/>
      <c r="NV125" s="256"/>
      <c r="NW125" s="256"/>
      <c r="NX125" s="256"/>
      <c r="NY125" s="256"/>
      <c r="NZ125" s="256"/>
      <c r="OA125" s="256"/>
      <c r="OB125" s="256"/>
      <c r="OC125" s="256"/>
      <c r="OD125" s="256"/>
      <c r="OE125" s="256"/>
      <c r="OF125" s="256"/>
      <c r="OG125" s="256"/>
      <c r="OH125" s="256"/>
      <c r="OI125" s="256"/>
      <c r="OJ125" s="256"/>
      <c r="OK125" s="256"/>
      <c r="OL125" s="256"/>
      <c r="OM125" s="256"/>
      <c r="ON125" s="256"/>
      <c r="OO125" s="256"/>
      <c r="OP125" s="256"/>
      <c r="OQ125" s="256"/>
      <c r="OR125" s="256"/>
      <c r="OS125" s="256"/>
      <c r="OT125" s="256"/>
      <c r="OU125" s="256"/>
      <c r="OV125" s="256"/>
      <c r="OW125" s="256"/>
      <c r="OX125" s="256"/>
      <c r="OY125" s="256"/>
      <c r="OZ125" s="256"/>
      <c r="PA125" s="256"/>
      <c r="PB125" s="256"/>
      <c r="PC125" s="256"/>
      <c r="PD125" s="256"/>
      <c r="PE125" s="256"/>
      <c r="PF125" s="256"/>
      <c r="PG125" s="256"/>
      <c r="PH125" s="256"/>
      <c r="PI125" s="256"/>
      <c r="PJ125" s="256"/>
      <c r="PK125" s="256"/>
      <c r="PL125" s="256"/>
      <c r="PM125" s="256"/>
      <c r="PN125" s="256"/>
      <c r="PO125" s="256"/>
      <c r="PP125" s="256"/>
      <c r="PQ125" s="256"/>
      <c r="PR125" s="256"/>
      <c r="PS125" s="256"/>
      <c r="PT125" s="256"/>
      <c r="PU125" s="256"/>
    </row>
    <row r="126" spans="1:437" s="253" customFormat="1" outlineLevel="1" x14ac:dyDescent="0.25">
      <c r="A126" s="646"/>
      <c r="B126" s="646"/>
      <c r="C126" s="647"/>
      <c r="E126" s="254" t="s">
        <v>345</v>
      </c>
      <c r="F126" s="565">
        <v>3</v>
      </c>
      <c r="G126" s="254" t="s">
        <v>86</v>
      </c>
      <c r="H126" s="254"/>
      <c r="I126" s="255"/>
      <c r="J126" s="254"/>
      <c r="K126" s="254"/>
      <c r="L126" s="254"/>
      <c r="M126" s="254"/>
      <c r="N126" s="254"/>
      <c r="O126" s="254"/>
      <c r="P126" s="254"/>
      <c r="Q126" s="254"/>
      <c r="R126" s="254"/>
      <c r="S126" s="254"/>
      <c r="T126" s="254"/>
      <c r="U126" s="254"/>
      <c r="V126" s="254"/>
      <c r="W126" s="254"/>
      <c r="X126" s="254"/>
      <c r="Y126" s="254"/>
      <c r="Z126" s="254"/>
      <c r="AA126" s="254"/>
      <c r="AB126" s="254"/>
      <c r="AC126" s="254"/>
      <c r="AD126" s="254"/>
      <c r="AE126" s="254"/>
      <c r="AF126" s="254"/>
      <c r="AG126" s="254"/>
      <c r="AH126" s="254"/>
      <c r="AI126" s="254"/>
      <c r="AJ126" s="254"/>
      <c r="AK126" s="254"/>
      <c r="AL126" s="254"/>
      <c r="AM126" s="254"/>
      <c r="AN126" s="254"/>
      <c r="AO126" s="254"/>
      <c r="AP126" s="254"/>
      <c r="AQ126" s="254"/>
      <c r="AR126" s="254"/>
      <c r="AS126" s="254"/>
      <c r="AT126" s="254"/>
      <c r="AU126" s="254"/>
      <c r="AV126" s="254"/>
      <c r="AW126" s="254"/>
      <c r="AX126" s="254"/>
      <c r="AY126" s="254"/>
      <c r="AZ126" s="254"/>
      <c r="BA126" s="254"/>
      <c r="BB126" s="254"/>
      <c r="BC126" s="254"/>
      <c r="BD126" s="254"/>
      <c r="BE126" s="254"/>
      <c r="BF126" s="254"/>
      <c r="BG126" s="254"/>
      <c r="BH126" s="254"/>
      <c r="BI126" s="254"/>
      <c r="BJ126" s="254"/>
      <c r="BK126" s="254"/>
      <c r="BL126" s="254"/>
      <c r="BM126" s="254"/>
      <c r="BN126" s="254"/>
      <c r="BO126" s="254"/>
      <c r="BP126" s="254"/>
      <c r="BQ126" s="254"/>
      <c r="BR126" s="254"/>
      <c r="BS126" s="254"/>
      <c r="BT126" s="254"/>
      <c r="BU126" s="254"/>
      <c r="BV126" s="254"/>
      <c r="BW126" s="254"/>
      <c r="BX126" s="254"/>
      <c r="BY126" s="254"/>
      <c r="BZ126" s="254"/>
      <c r="CA126" s="254"/>
      <c r="CB126" s="254"/>
      <c r="CC126" s="254"/>
      <c r="CD126" s="254"/>
      <c r="CE126" s="254"/>
      <c r="CF126" s="254"/>
      <c r="CG126" s="254"/>
      <c r="CH126" s="254"/>
      <c r="CI126" s="254"/>
      <c r="CJ126" s="254"/>
      <c r="CK126" s="254"/>
      <c r="CL126" s="254"/>
      <c r="CM126" s="254"/>
      <c r="CN126" s="254"/>
      <c r="CO126" s="254"/>
      <c r="CP126" s="254"/>
      <c r="CQ126" s="254"/>
      <c r="CR126" s="254"/>
      <c r="CS126" s="254"/>
      <c r="CT126" s="254"/>
      <c r="CU126" s="254"/>
      <c r="CV126" s="254"/>
      <c r="CW126" s="254"/>
      <c r="CX126" s="254"/>
      <c r="CY126" s="254"/>
      <c r="CZ126" s="254"/>
      <c r="DA126" s="254"/>
      <c r="DB126" s="254"/>
      <c r="DC126" s="254"/>
      <c r="DD126" s="254"/>
      <c r="DE126" s="254"/>
      <c r="DF126" s="254"/>
      <c r="DG126" s="254"/>
      <c r="DH126" s="254"/>
      <c r="DI126" s="254"/>
      <c r="DJ126" s="254"/>
      <c r="DK126" s="254"/>
      <c r="DL126" s="254"/>
      <c r="DM126" s="254"/>
      <c r="DN126" s="254"/>
      <c r="DO126" s="254"/>
      <c r="DP126" s="254"/>
      <c r="DQ126" s="254"/>
      <c r="DR126" s="254"/>
      <c r="DS126" s="254"/>
      <c r="DT126" s="254"/>
      <c r="DU126" s="254"/>
      <c r="DV126" s="254"/>
      <c r="DW126" s="254"/>
      <c r="DX126" s="254"/>
      <c r="DY126" s="254"/>
      <c r="DZ126" s="254"/>
      <c r="EA126" s="254"/>
      <c r="EB126" s="254"/>
      <c r="EC126" s="254"/>
      <c r="ED126" s="254"/>
      <c r="EE126" s="254"/>
      <c r="EF126" s="254"/>
      <c r="EG126" s="254"/>
      <c r="EH126" s="254"/>
      <c r="EI126" s="254"/>
      <c r="EJ126" s="254"/>
      <c r="EK126" s="254"/>
      <c r="EL126" s="254"/>
      <c r="EM126" s="254"/>
      <c r="EN126" s="254"/>
      <c r="EO126" s="254"/>
      <c r="EP126" s="254"/>
      <c r="EQ126" s="254"/>
      <c r="ER126" s="254"/>
      <c r="ES126" s="254"/>
      <c r="ET126" s="254"/>
      <c r="EU126" s="254"/>
      <c r="EV126" s="254"/>
      <c r="EW126" s="254"/>
      <c r="EX126" s="254"/>
      <c r="EY126" s="254"/>
      <c r="EZ126" s="254"/>
      <c r="FA126" s="254"/>
      <c r="FB126" s="254"/>
      <c r="FC126" s="254"/>
      <c r="FD126" s="254"/>
      <c r="FE126" s="254"/>
      <c r="FF126" s="254"/>
      <c r="FG126" s="254"/>
      <c r="FH126" s="254"/>
      <c r="FI126" s="254"/>
      <c r="FJ126" s="254"/>
      <c r="FK126" s="254"/>
      <c r="FL126" s="254"/>
      <c r="FM126" s="254"/>
      <c r="FN126" s="254"/>
      <c r="FO126" s="254"/>
      <c r="FP126" s="254"/>
      <c r="FQ126" s="254"/>
      <c r="FR126" s="254"/>
      <c r="FS126" s="254"/>
      <c r="FT126" s="254"/>
      <c r="FU126" s="254"/>
      <c r="FV126" s="254"/>
      <c r="FW126" s="254"/>
      <c r="FX126" s="254"/>
      <c r="FY126" s="254"/>
      <c r="FZ126" s="254"/>
      <c r="GA126" s="254"/>
      <c r="GB126" s="254"/>
      <c r="GC126" s="254"/>
      <c r="GD126" s="254"/>
      <c r="GE126" s="254"/>
      <c r="GF126" s="254"/>
      <c r="GG126" s="254"/>
      <c r="GH126" s="254"/>
      <c r="GI126" s="254"/>
      <c r="GJ126" s="254"/>
      <c r="GK126" s="254"/>
      <c r="GL126" s="254"/>
      <c r="GM126" s="254"/>
      <c r="GN126" s="254"/>
      <c r="GO126" s="254"/>
      <c r="GP126" s="254"/>
      <c r="GQ126" s="254"/>
      <c r="GR126" s="254"/>
      <c r="GS126" s="254"/>
      <c r="GT126" s="254"/>
      <c r="GU126" s="254"/>
      <c r="GV126" s="254"/>
      <c r="GW126" s="254"/>
      <c r="GX126" s="254"/>
      <c r="GY126" s="254"/>
      <c r="GZ126" s="254"/>
      <c r="HA126" s="254"/>
      <c r="HB126" s="254"/>
      <c r="HC126" s="254"/>
      <c r="HD126" s="254"/>
      <c r="HE126" s="254"/>
      <c r="HF126" s="254"/>
      <c r="HG126" s="254"/>
      <c r="HH126" s="254"/>
      <c r="HI126" s="254"/>
      <c r="HJ126" s="254"/>
      <c r="HK126" s="254"/>
      <c r="HL126" s="254"/>
      <c r="HM126" s="254"/>
      <c r="HN126" s="254"/>
      <c r="HO126" s="254"/>
      <c r="HP126" s="254"/>
      <c r="HQ126" s="254"/>
      <c r="HR126" s="254"/>
      <c r="HS126" s="254"/>
      <c r="HT126" s="254"/>
      <c r="HU126" s="254"/>
      <c r="HV126" s="254"/>
      <c r="HW126" s="254"/>
      <c r="HX126" s="254"/>
      <c r="HY126" s="254"/>
      <c r="HZ126" s="254"/>
      <c r="IA126" s="254"/>
      <c r="IB126" s="254"/>
      <c r="IC126" s="254"/>
      <c r="ID126" s="254"/>
      <c r="IE126" s="254"/>
      <c r="IF126" s="254"/>
      <c r="IG126" s="254"/>
      <c r="IH126" s="254"/>
      <c r="II126" s="254"/>
      <c r="IJ126" s="254"/>
      <c r="IK126" s="254"/>
      <c r="IL126" s="254"/>
      <c r="IM126" s="254"/>
      <c r="IN126" s="254"/>
      <c r="IO126" s="254"/>
      <c r="IP126" s="254"/>
      <c r="IQ126" s="254"/>
      <c r="IR126" s="254"/>
      <c r="IS126" s="254"/>
      <c r="IT126" s="254"/>
      <c r="IU126" s="254"/>
      <c r="IV126" s="254"/>
      <c r="IW126" s="254"/>
      <c r="IX126" s="254"/>
      <c r="IY126" s="254"/>
      <c r="IZ126" s="254"/>
      <c r="JA126" s="254"/>
      <c r="JB126" s="254"/>
      <c r="JC126" s="254"/>
      <c r="JD126" s="254"/>
      <c r="JE126" s="254"/>
      <c r="JF126" s="254"/>
      <c r="JG126" s="254"/>
      <c r="JH126" s="254"/>
      <c r="JI126" s="254"/>
      <c r="JJ126" s="254"/>
      <c r="JK126" s="254"/>
      <c r="JL126" s="254"/>
      <c r="JM126" s="254"/>
      <c r="JN126" s="254"/>
      <c r="JO126" s="254"/>
      <c r="JP126" s="254"/>
      <c r="JQ126" s="254"/>
      <c r="JR126" s="254"/>
      <c r="JS126" s="254"/>
      <c r="JT126" s="254"/>
      <c r="JU126" s="254"/>
      <c r="JV126" s="254"/>
      <c r="JW126" s="254"/>
      <c r="JX126" s="254"/>
      <c r="JY126" s="254"/>
      <c r="JZ126" s="254"/>
      <c r="KA126" s="254"/>
      <c r="KB126" s="254"/>
      <c r="KC126" s="254"/>
      <c r="KD126" s="254"/>
      <c r="KE126" s="254"/>
      <c r="KF126" s="254"/>
      <c r="KG126" s="254"/>
      <c r="KH126" s="254"/>
      <c r="KI126" s="254"/>
      <c r="KJ126" s="254"/>
      <c r="KK126" s="254"/>
      <c r="KL126" s="254"/>
      <c r="KM126" s="254"/>
      <c r="KN126" s="254"/>
      <c r="KO126" s="254"/>
      <c r="KP126" s="254"/>
      <c r="KQ126" s="254"/>
      <c r="KR126" s="254"/>
      <c r="KS126" s="254"/>
      <c r="KT126" s="254"/>
      <c r="KU126" s="254"/>
      <c r="KV126" s="254"/>
      <c r="KW126" s="254"/>
      <c r="KX126" s="254"/>
      <c r="KY126" s="254"/>
      <c r="KZ126" s="254"/>
      <c r="LA126" s="254"/>
      <c r="LB126" s="254"/>
      <c r="LC126" s="254"/>
      <c r="LD126" s="254"/>
      <c r="LE126" s="254"/>
      <c r="LF126" s="254"/>
      <c r="LG126" s="254"/>
      <c r="LH126" s="254"/>
      <c r="LI126" s="254"/>
      <c r="LJ126" s="254"/>
      <c r="LK126" s="254"/>
      <c r="LL126" s="254"/>
      <c r="LM126" s="254"/>
      <c r="LN126" s="254"/>
      <c r="LO126" s="254"/>
      <c r="LP126" s="254"/>
      <c r="LQ126" s="254"/>
      <c r="LR126" s="254"/>
      <c r="LS126" s="254"/>
      <c r="LT126" s="254"/>
      <c r="LU126" s="254"/>
      <c r="LV126" s="254"/>
      <c r="LW126" s="254"/>
      <c r="LX126" s="254"/>
      <c r="LY126" s="254"/>
      <c r="LZ126" s="254"/>
      <c r="MA126" s="254"/>
      <c r="MB126" s="254"/>
      <c r="MC126" s="254"/>
      <c r="MD126" s="254"/>
      <c r="ME126" s="254"/>
      <c r="MF126" s="254"/>
      <c r="MG126" s="254"/>
      <c r="MH126" s="254"/>
      <c r="MI126" s="254"/>
      <c r="MJ126" s="254"/>
      <c r="MK126" s="254"/>
      <c r="ML126" s="254"/>
      <c r="MM126" s="254"/>
      <c r="MN126" s="254"/>
      <c r="MO126" s="254"/>
      <c r="MP126" s="254"/>
      <c r="MQ126" s="254"/>
      <c r="MR126" s="254"/>
      <c r="MS126" s="254"/>
      <c r="MT126" s="254"/>
      <c r="MU126" s="254"/>
      <c r="MV126" s="254"/>
      <c r="MW126" s="254"/>
      <c r="MX126" s="254"/>
      <c r="MY126" s="254"/>
      <c r="MZ126" s="254"/>
      <c r="NA126" s="254"/>
      <c r="NB126" s="254"/>
      <c r="NC126" s="254"/>
      <c r="ND126" s="254"/>
      <c r="NE126" s="254"/>
      <c r="NF126" s="254"/>
      <c r="NG126" s="254"/>
      <c r="NH126" s="254"/>
      <c r="NI126" s="254"/>
      <c r="NJ126" s="254"/>
      <c r="NK126" s="254"/>
      <c r="NL126" s="254"/>
      <c r="NM126" s="254"/>
      <c r="NN126" s="254"/>
      <c r="NO126" s="254"/>
      <c r="NP126" s="254"/>
      <c r="NQ126" s="254"/>
      <c r="NR126" s="254"/>
      <c r="NS126" s="254"/>
      <c r="NT126" s="254"/>
      <c r="NU126" s="254"/>
      <c r="NV126" s="254"/>
      <c r="NW126" s="254"/>
      <c r="NX126" s="254"/>
      <c r="NY126" s="254"/>
      <c r="NZ126" s="254"/>
      <c r="OA126" s="254"/>
      <c r="OB126" s="254"/>
      <c r="OC126" s="254"/>
      <c r="OD126" s="254"/>
      <c r="OE126" s="254"/>
      <c r="OF126" s="254"/>
      <c r="OG126" s="254"/>
      <c r="OH126" s="254"/>
      <c r="OI126" s="254"/>
      <c r="OJ126" s="254"/>
      <c r="OK126" s="254"/>
      <c r="OL126" s="254"/>
      <c r="OM126" s="254"/>
      <c r="ON126" s="254"/>
      <c r="OO126" s="254"/>
      <c r="OP126" s="254"/>
      <c r="OQ126" s="254"/>
      <c r="OR126" s="254"/>
      <c r="OS126" s="254"/>
      <c r="OT126" s="254"/>
      <c r="OU126" s="254"/>
      <c r="OV126" s="254"/>
      <c r="OW126" s="254"/>
      <c r="OX126" s="254"/>
      <c r="OY126" s="254"/>
      <c r="OZ126" s="254"/>
      <c r="PA126" s="254"/>
      <c r="PB126" s="254"/>
      <c r="PC126" s="254"/>
      <c r="PD126" s="254"/>
      <c r="PE126" s="254"/>
      <c r="PF126" s="254"/>
      <c r="PG126" s="254"/>
      <c r="PH126" s="254"/>
      <c r="PI126" s="254"/>
      <c r="PJ126" s="254"/>
      <c r="PK126" s="254"/>
      <c r="PL126" s="254"/>
      <c r="PM126" s="254"/>
      <c r="PN126" s="254"/>
      <c r="PO126" s="254"/>
      <c r="PP126" s="254"/>
      <c r="PQ126" s="254"/>
      <c r="PR126" s="254"/>
      <c r="PS126" s="254"/>
      <c r="PT126" s="254"/>
      <c r="PU126" s="254"/>
    </row>
    <row r="127" spans="1:437" s="58" customFormat="1" outlineLevel="1" x14ac:dyDescent="0.25">
      <c r="A127" s="75"/>
      <c r="B127" s="15"/>
      <c r="C127" s="76"/>
      <c r="D127" s="65"/>
      <c r="E127" s="11" t="str">
        <f t="shared" ref="E127:BP127" si="192" xml:space="preserve"> E$25</f>
        <v>Model period ending</v>
      </c>
      <c r="F127" s="11">
        <f t="shared" si="192"/>
        <v>0</v>
      </c>
      <c r="G127" s="11" t="str">
        <f t="shared" si="192"/>
        <v>date</v>
      </c>
      <c r="H127" s="11">
        <f t="shared" si="192"/>
        <v>0</v>
      </c>
      <c r="I127" s="183">
        <f t="shared" si="192"/>
        <v>0</v>
      </c>
      <c r="J127" s="11">
        <f t="shared" si="192"/>
        <v>44104</v>
      </c>
      <c r="K127" s="11">
        <f t="shared" si="192"/>
        <v>44196</v>
      </c>
      <c r="L127" s="11">
        <f t="shared" si="192"/>
        <v>44286</v>
      </c>
      <c r="M127" s="11">
        <f t="shared" si="192"/>
        <v>44377</v>
      </c>
      <c r="N127" s="11">
        <f t="shared" si="192"/>
        <v>44469</v>
      </c>
      <c r="O127" s="11">
        <f t="shared" si="192"/>
        <v>44561</v>
      </c>
      <c r="P127" s="11">
        <f t="shared" si="192"/>
        <v>44651</v>
      </c>
      <c r="Q127" s="11">
        <f t="shared" si="192"/>
        <v>44742</v>
      </c>
      <c r="R127" s="11">
        <f t="shared" si="192"/>
        <v>44834</v>
      </c>
      <c r="S127" s="11">
        <f t="shared" si="192"/>
        <v>44926</v>
      </c>
      <c r="T127" s="11">
        <f t="shared" si="192"/>
        <v>45016</v>
      </c>
      <c r="U127" s="11">
        <f t="shared" si="192"/>
        <v>45107</v>
      </c>
      <c r="V127" s="11">
        <f t="shared" si="192"/>
        <v>45199</v>
      </c>
      <c r="W127" s="11">
        <f t="shared" si="192"/>
        <v>45291</v>
      </c>
      <c r="X127" s="11">
        <f t="shared" si="192"/>
        <v>45382</v>
      </c>
      <c r="Y127" s="11">
        <f t="shared" si="192"/>
        <v>45473</v>
      </c>
      <c r="Z127" s="11">
        <f t="shared" si="192"/>
        <v>45565</v>
      </c>
      <c r="AA127" s="11">
        <f t="shared" si="192"/>
        <v>45657</v>
      </c>
      <c r="AB127" s="11">
        <f t="shared" si="192"/>
        <v>45747</v>
      </c>
      <c r="AC127" s="11">
        <f t="shared" si="192"/>
        <v>45838</v>
      </c>
      <c r="AD127" s="11">
        <f t="shared" si="192"/>
        <v>45930</v>
      </c>
      <c r="AE127" s="11">
        <f t="shared" si="192"/>
        <v>46022</v>
      </c>
      <c r="AF127" s="11">
        <f t="shared" si="192"/>
        <v>46112</v>
      </c>
      <c r="AG127" s="11">
        <f t="shared" si="192"/>
        <v>46203</v>
      </c>
      <c r="AH127" s="11">
        <f t="shared" si="192"/>
        <v>46295</v>
      </c>
      <c r="AI127" s="11">
        <f t="shared" si="192"/>
        <v>46387</v>
      </c>
      <c r="AJ127" s="11">
        <f t="shared" si="192"/>
        <v>46477</v>
      </c>
      <c r="AK127" s="11">
        <f t="shared" si="192"/>
        <v>46568</v>
      </c>
      <c r="AL127" s="11">
        <f t="shared" si="192"/>
        <v>46660</v>
      </c>
      <c r="AM127" s="11">
        <f t="shared" si="192"/>
        <v>46752</v>
      </c>
      <c r="AN127" s="11">
        <f t="shared" si="192"/>
        <v>46843</v>
      </c>
      <c r="AO127" s="11">
        <f t="shared" si="192"/>
        <v>46934</v>
      </c>
      <c r="AP127" s="11">
        <f t="shared" si="192"/>
        <v>47026</v>
      </c>
      <c r="AQ127" s="11">
        <f t="shared" si="192"/>
        <v>47118</v>
      </c>
      <c r="AR127" s="11">
        <f t="shared" si="192"/>
        <v>47208</v>
      </c>
      <c r="AS127" s="11">
        <f t="shared" si="192"/>
        <v>47299</v>
      </c>
      <c r="AT127" s="11">
        <f t="shared" si="192"/>
        <v>47391</v>
      </c>
      <c r="AU127" s="11">
        <f t="shared" si="192"/>
        <v>47483</v>
      </c>
      <c r="AV127" s="11">
        <f t="shared" si="192"/>
        <v>47573</v>
      </c>
      <c r="AW127" s="11">
        <f t="shared" si="192"/>
        <v>47664</v>
      </c>
      <c r="AX127" s="11">
        <f t="shared" si="192"/>
        <v>47756</v>
      </c>
      <c r="AY127" s="11">
        <f t="shared" si="192"/>
        <v>47848</v>
      </c>
      <c r="AZ127" s="11">
        <f t="shared" si="192"/>
        <v>47938</v>
      </c>
      <c r="BA127" s="11">
        <f t="shared" si="192"/>
        <v>48029</v>
      </c>
      <c r="BB127" s="11">
        <f t="shared" si="192"/>
        <v>48121</v>
      </c>
      <c r="BC127" s="11">
        <f t="shared" si="192"/>
        <v>48213</v>
      </c>
      <c r="BD127" s="11">
        <f t="shared" si="192"/>
        <v>48304</v>
      </c>
      <c r="BE127" s="11">
        <f t="shared" si="192"/>
        <v>48395</v>
      </c>
      <c r="BF127" s="11">
        <f t="shared" si="192"/>
        <v>48487</v>
      </c>
      <c r="BG127" s="11">
        <f t="shared" si="192"/>
        <v>48579</v>
      </c>
      <c r="BH127" s="11">
        <f t="shared" si="192"/>
        <v>48669</v>
      </c>
      <c r="BI127" s="11">
        <f t="shared" si="192"/>
        <v>48760</v>
      </c>
      <c r="BJ127" s="11">
        <f t="shared" si="192"/>
        <v>48852</v>
      </c>
      <c r="BK127" s="11">
        <f t="shared" si="192"/>
        <v>48944</v>
      </c>
      <c r="BL127" s="11">
        <f t="shared" si="192"/>
        <v>49034</v>
      </c>
      <c r="BM127" s="11">
        <f t="shared" si="192"/>
        <v>49125</v>
      </c>
      <c r="BN127" s="11">
        <f t="shared" si="192"/>
        <v>49217</v>
      </c>
      <c r="BO127" s="11">
        <f t="shared" si="192"/>
        <v>49309</v>
      </c>
      <c r="BP127" s="11">
        <f t="shared" si="192"/>
        <v>49399</v>
      </c>
      <c r="BQ127" s="11">
        <f t="shared" ref="BQ127:EB127" si="193" xml:space="preserve"> BQ$25</f>
        <v>49490</v>
      </c>
      <c r="BR127" s="11">
        <f t="shared" si="193"/>
        <v>49582</v>
      </c>
      <c r="BS127" s="11">
        <f t="shared" si="193"/>
        <v>49674</v>
      </c>
      <c r="BT127" s="11">
        <f t="shared" si="193"/>
        <v>49765</v>
      </c>
      <c r="BU127" s="11">
        <f t="shared" si="193"/>
        <v>49856</v>
      </c>
      <c r="BV127" s="11">
        <f t="shared" si="193"/>
        <v>49948</v>
      </c>
      <c r="BW127" s="11">
        <f t="shared" si="193"/>
        <v>50040</v>
      </c>
      <c r="BX127" s="11">
        <f t="shared" si="193"/>
        <v>50130</v>
      </c>
      <c r="BY127" s="11">
        <f t="shared" si="193"/>
        <v>50221</v>
      </c>
      <c r="BZ127" s="11">
        <f t="shared" si="193"/>
        <v>50313</v>
      </c>
      <c r="CA127" s="11">
        <f t="shared" si="193"/>
        <v>50405</v>
      </c>
      <c r="CB127" s="11">
        <f t="shared" si="193"/>
        <v>50495</v>
      </c>
      <c r="CC127" s="11">
        <f t="shared" si="193"/>
        <v>50586</v>
      </c>
      <c r="CD127" s="11">
        <f t="shared" si="193"/>
        <v>50678</v>
      </c>
      <c r="CE127" s="11">
        <f t="shared" si="193"/>
        <v>50770</v>
      </c>
      <c r="CF127" s="11">
        <f t="shared" si="193"/>
        <v>50860</v>
      </c>
      <c r="CG127" s="11">
        <f t="shared" si="193"/>
        <v>50951</v>
      </c>
      <c r="CH127" s="11">
        <f t="shared" si="193"/>
        <v>51043</v>
      </c>
      <c r="CI127" s="11">
        <f t="shared" si="193"/>
        <v>51135</v>
      </c>
      <c r="CJ127" s="11">
        <f t="shared" si="193"/>
        <v>51226</v>
      </c>
      <c r="CK127" s="11">
        <f t="shared" si="193"/>
        <v>51317</v>
      </c>
      <c r="CL127" s="11">
        <f t="shared" si="193"/>
        <v>51409</v>
      </c>
      <c r="CM127" s="11">
        <f t="shared" si="193"/>
        <v>51501</v>
      </c>
      <c r="CN127" s="11">
        <f t="shared" si="193"/>
        <v>51591</v>
      </c>
      <c r="CO127" s="11">
        <f t="shared" si="193"/>
        <v>51682</v>
      </c>
      <c r="CP127" s="11">
        <f t="shared" si="193"/>
        <v>51774</v>
      </c>
      <c r="CQ127" s="11">
        <f t="shared" si="193"/>
        <v>51866</v>
      </c>
      <c r="CR127" s="11">
        <f t="shared" si="193"/>
        <v>51956</v>
      </c>
      <c r="CS127" s="11">
        <f t="shared" si="193"/>
        <v>52047</v>
      </c>
      <c r="CT127" s="11">
        <f t="shared" si="193"/>
        <v>52139</v>
      </c>
      <c r="CU127" s="11">
        <f t="shared" si="193"/>
        <v>52231</v>
      </c>
      <c r="CV127" s="11">
        <f t="shared" si="193"/>
        <v>52321</v>
      </c>
      <c r="CW127" s="11">
        <f t="shared" si="193"/>
        <v>52412</v>
      </c>
      <c r="CX127" s="11">
        <f t="shared" si="193"/>
        <v>52504</v>
      </c>
      <c r="CY127" s="11">
        <f t="shared" si="193"/>
        <v>52596</v>
      </c>
      <c r="CZ127" s="11">
        <f t="shared" si="193"/>
        <v>52687</v>
      </c>
      <c r="DA127" s="11">
        <f t="shared" si="193"/>
        <v>52778</v>
      </c>
      <c r="DB127" s="11">
        <f t="shared" si="193"/>
        <v>52870</v>
      </c>
      <c r="DC127" s="11">
        <f t="shared" si="193"/>
        <v>52962</v>
      </c>
      <c r="DD127" s="11">
        <f t="shared" si="193"/>
        <v>53052</v>
      </c>
      <c r="DE127" s="11">
        <f t="shared" si="193"/>
        <v>53143</v>
      </c>
      <c r="DF127" s="11">
        <f t="shared" si="193"/>
        <v>53235</v>
      </c>
      <c r="DG127" s="11">
        <f t="shared" si="193"/>
        <v>53327</v>
      </c>
      <c r="DH127" s="11">
        <f t="shared" si="193"/>
        <v>53417</v>
      </c>
      <c r="DI127" s="11">
        <f t="shared" si="193"/>
        <v>53508</v>
      </c>
      <c r="DJ127" s="11">
        <f t="shared" si="193"/>
        <v>53600</v>
      </c>
      <c r="DK127" s="11">
        <f t="shared" si="193"/>
        <v>53692</v>
      </c>
      <c r="DL127" s="11">
        <f t="shared" si="193"/>
        <v>53782</v>
      </c>
      <c r="DM127" s="11">
        <f t="shared" si="193"/>
        <v>53873</v>
      </c>
      <c r="DN127" s="11">
        <f t="shared" si="193"/>
        <v>53965</v>
      </c>
      <c r="DO127" s="11">
        <f t="shared" si="193"/>
        <v>54057</v>
      </c>
      <c r="DP127" s="11">
        <f t="shared" si="193"/>
        <v>54148</v>
      </c>
      <c r="DQ127" s="11">
        <f t="shared" si="193"/>
        <v>54239</v>
      </c>
      <c r="DR127" s="11">
        <f t="shared" si="193"/>
        <v>54331</v>
      </c>
      <c r="DS127" s="11">
        <f t="shared" si="193"/>
        <v>54423</v>
      </c>
      <c r="DT127" s="11">
        <f t="shared" si="193"/>
        <v>54513</v>
      </c>
      <c r="DU127" s="11">
        <f t="shared" si="193"/>
        <v>54604</v>
      </c>
      <c r="DV127" s="11">
        <f t="shared" si="193"/>
        <v>54696</v>
      </c>
      <c r="DW127" s="11">
        <f t="shared" si="193"/>
        <v>54788</v>
      </c>
      <c r="DX127" s="11">
        <f t="shared" si="193"/>
        <v>54878</v>
      </c>
      <c r="DY127" s="11">
        <f t="shared" si="193"/>
        <v>54969</v>
      </c>
      <c r="DZ127" s="11">
        <f t="shared" si="193"/>
        <v>55061</v>
      </c>
      <c r="EA127" s="11">
        <f t="shared" si="193"/>
        <v>55153</v>
      </c>
      <c r="EB127" s="11">
        <f t="shared" si="193"/>
        <v>55243</v>
      </c>
      <c r="EC127" s="11">
        <f t="shared" ref="EC127:GJ127" si="194" xml:space="preserve"> EC$25</f>
        <v>55334</v>
      </c>
      <c r="ED127" s="11">
        <f t="shared" si="194"/>
        <v>55426</v>
      </c>
      <c r="EE127" s="11">
        <f t="shared" si="194"/>
        <v>55518</v>
      </c>
      <c r="EF127" s="11">
        <f t="shared" si="194"/>
        <v>55609</v>
      </c>
      <c r="EG127" s="11">
        <f t="shared" si="194"/>
        <v>55700</v>
      </c>
      <c r="EH127" s="11">
        <f t="shared" si="194"/>
        <v>55792</v>
      </c>
      <c r="EI127" s="11">
        <f t="shared" si="194"/>
        <v>55884</v>
      </c>
      <c r="EJ127" s="11">
        <f t="shared" si="194"/>
        <v>55974</v>
      </c>
      <c r="EK127" s="11">
        <f t="shared" si="194"/>
        <v>56065</v>
      </c>
      <c r="EL127" s="11">
        <f t="shared" si="194"/>
        <v>56157</v>
      </c>
      <c r="EM127" s="11">
        <f t="shared" si="194"/>
        <v>56249</v>
      </c>
      <c r="EN127" s="11">
        <f t="shared" si="194"/>
        <v>56339</v>
      </c>
      <c r="EO127" s="11">
        <f t="shared" si="194"/>
        <v>56430</v>
      </c>
      <c r="EP127" s="11">
        <f t="shared" si="194"/>
        <v>56522</v>
      </c>
      <c r="EQ127" s="11">
        <f t="shared" si="194"/>
        <v>56614</v>
      </c>
      <c r="ER127" s="11">
        <f t="shared" si="194"/>
        <v>56704</v>
      </c>
      <c r="ES127" s="11">
        <f t="shared" si="194"/>
        <v>56795</v>
      </c>
      <c r="ET127" s="11">
        <f t="shared" si="194"/>
        <v>56887</v>
      </c>
      <c r="EU127" s="11">
        <f t="shared" si="194"/>
        <v>56979</v>
      </c>
      <c r="EV127" s="11">
        <f t="shared" si="194"/>
        <v>57070</v>
      </c>
      <c r="EW127" s="11">
        <f t="shared" si="194"/>
        <v>57161</v>
      </c>
      <c r="EX127" s="11">
        <f t="shared" si="194"/>
        <v>57253</v>
      </c>
      <c r="EY127" s="11">
        <f t="shared" si="194"/>
        <v>57345</v>
      </c>
      <c r="EZ127" s="11">
        <f t="shared" si="194"/>
        <v>57435</v>
      </c>
      <c r="FA127" s="11">
        <f t="shared" si="194"/>
        <v>57526</v>
      </c>
      <c r="FB127" s="11">
        <f t="shared" si="194"/>
        <v>57618</v>
      </c>
      <c r="FC127" s="11">
        <f t="shared" si="194"/>
        <v>57710</v>
      </c>
      <c r="FD127" s="11">
        <f t="shared" si="194"/>
        <v>57800</v>
      </c>
      <c r="FE127" s="11">
        <f t="shared" si="194"/>
        <v>57891</v>
      </c>
      <c r="FF127" s="11">
        <f t="shared" si="194"/>
        <v>57983</v>
      </c>
      <c r="FG127" s="11">
        <f t="shared" si="194"/>
        <v>58075</v>
      </c>
      <c r="FH127" s="11">
        <f t="shared" si="194"/>
        <v>58165</v>
      </c>
      <c r="FI127" s="11">
        <f t="shared" si="194"/>
        <v>58256</v>
      </c>
      <c r="FJ127" s="11">
        <f t="shared" si="194"/>
        <v>58348</v>
      </c>
      <c r="FK127" s="11">
        <f t="shared" si="194"/>
        <v>58440</v>
      </c>
      <c r="FL127" s="11">
        <f t="shared" si="194"/>
        <v>58531</v>
      </c>
      <c r="FM127" s="11">
        <f t="shared" si="194"/>
        <v>58622</v>
      </c>
      <c r="FN127" s="11">
        <f t="shared" si="194"/>
        <v>58714</v>
      </c>
      <c r="FO127" s="11">
        <f t="shared" si="194"/>
        <v>58806</v>
      </c>
      <c r="FP127" s="11">
        <f t="shared" si="194"/>
        <v>58896</v>
      </c>
      <c r="FQ127" s="11">
        <f t="shared" si="194"/>
        <v>58987</v>
      </c>
      <c r="FR127" s="11">
        <f t="shared" si="194"/>
        <v>59079</v>
      </c>
      <c r="FS127" s="11">
        <f t="shared" si="194"/>
        <v>59171</v>
      </c>
      <c r="FT127" s="11">
        <f t="shared" si="194"/>
        <v>59261</v>
      </c>
      <c r="FU127" s="11">
        <f t="shared" si="194"/>
        <v>59352</v>
      </c>
      <c r="FV127" s="11">
        <f t="shared" si="194"/>
        <v>59444</v>
      </c>
      <c r="FW127" s="11">
        <f t="shared" si="194"/>
        <v>59536</v>
      </c>
      <c r="FX127" s="11">
        <f t="shared" si="194"/>
        <v>59626</v>
      </c>
      <c r="FY127" s="11">
        <f t="shared" si="194"/>
        <v>59717</v>
      </c>
      <c r="FZ127" s="11">
        <f t="shared" si="194"/>
        <v>59809</v>
      </c>
      <c r="GA127" s="11">
        <f t="shared" si="194"/>
        <v>59901</v>
      </c>
      <c r="GB127" s="11">
        <f t="shared" si="194"/>
        <v>59992</v>
      </c>
      <c r="GC127" s="11">
        <f t="shared" si="194"/>
        <v>60083</v>
      </c>
      <c r="GD127" s="11">
        <f t="shared" si="194"/>
        <v>60175</v>
      </c>
      <c r="GE127" s="11">
        <f t="shared" si="194"/>
        <v>60267</v>
      </c>
      <c r="GF127" s="11">
        <f t="shared" si="194"/>
        <v>60357</v>
      </c>
      <c r="GG127" s="11">
        <f t="shared" si="194"/>
        <v>60448</v>
      </c>
      <c r="GH127" s="11">
        <f t="shared" si="194"/>
        <v>60540</v>
      </c>
      <c r="GI127" s="11">
        <f t="shared" si="194"/>
        <v>60632</v>
      </c>
      <c r="GJ127" s="11">
        <f t="shared" si="194"/>
        <v>60722</v>
      </c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  <c r="JW127"/>
      <c r="JX127"/>
      <c r="JY127"/>
      <c r="JZ127"/>
      <c r="KA127"/>
      <c r="KB127"/>
      <c r="KC127"/>
      <c r="KD127"/>
      <c r="KE127"/>
      <c r="KF127"/>
      <c r="KG127"/>
      <c r="KH127"/>
      <c r="KI127"/>
      <c r="KJ127"/>
      <c r="KK127"/>
      <c r="KL127"/>
      <c r="KM127"/>
      <c r="KN127"/>
      <c r="KO127"/>
      <c r="KP127"/>
      <c r="KQ127"/>
      <c r="KR127"/>
      <c r="KS127"/>
      <c r="KT127"/>
      <c r="KU127"/>
      <c r="KV127"/>
      <c r="KW127"/>
      <c r="KX127"/>
      <c r="KY127"/>
      <c r="KZ127"/>
      <c r="LA127"/>
      <c r="LB127"/>
      <c r="LC127"/>
      <c r="LD127"/>
      <c r="LE127"/>
      <c r="LF127"/>
      <c r="LG127"/>
      <c r="LH127"/>
      <c r="LI127"/>
      <c r="LJ127"/>
      <c r="LK127"/>
      <c r="LL127"/>
      <c r="LM127"/>
      <c r="LN127"/>
      <c r="LO127"/>
      <c r="LP127"/>
      <c r="LQ127"/>
      <c r="LR127"/>
      <c r="LS127"/>
      <c r="LT127"/>
      <c r="LU127"/>
      <c r="LV127"/>
      <c r="LW127"/>
      <c r="LX127"/>
      <c r="LY127"/>
      <c r="LZ127"/>
      <c r="MA127"/>
      <c r="MB127"/>
      <c r="MC127"/>
      <c r="MD127"/>
      <c r="ME127"/>
      <c r="MF127"/>
      <c r="MG127"/>
      <c r="MH127"/>
      <c r="MI127"/>
      <c r="MJ127"/>
      <c r="MK127"/>
      <c r="ML127"/>
      <c r="MM127"/>
      <c r="MN127"/>
      <c r="MO127"/>
      <c r="MP127"/>
      <c r="MQ127"/>
      <c r="MR127"/>
      <c r="MS127"/>
      <c r="MT127"/>
      <c r="MU127"/>
      <c r="MV127"/>
      <c r="MW127"/>
      <c r="MX127"/>
      <c r="MY127"/>
      <c r="MZ127"/>
      <c r="NA127"/>
      <c r="NB127"/>
      <c r="NC127"/>
      <c r="ND127"/>
      <c r="NE127"/>
      <c r="NF127"/>
      <c r="NG127"/>
      <c r="NH127"/>
      <c r="NI127"/>
      <c r="NJ127"/>
      <c r="NK127"/>
      <c r="NL127"/>
      <c r="NM127"/>
      <c r="NN127"/>
      <c r="NO127"/>
      <c r="NP127"/>
      <c r="NQ127"/>
      <c r="NR127"/>
      <c r="NS127"/>
      <c r="NT127"/>
      <c r="NU127"/>
      <c r="NV127"/>
      <c r="NW127"/>
      <c r="NX127"/>
      <c r="NY127"/>
      <c r="NZ127"/>
      <c r="OA127"/>
      <c r="OB127"/>
      <c r="OC127"/>
      <c r="OD127"/>
      <c r="OE127"/>
      <c r="OF127"/>
      <c r="OG127"/>
      <c r="OH127"/>
      <c r="OI127"/>
      <c r="OJ127"/>
      <c r="OK127"/>
      <c r="OL127"/>
      <c r="OM127"/>
      <c r="ON127"/>
      <c r="OO127"/>
      <c r="OP127"/>
      <c r="OQ127"/>
      <c r="OR127"/>
      <c r="OS127"/>
      <c r="OT127"/>
      <c r="OU127"/>
      <c r="OV127"/>
      <c r="OW127"/>
      <c r="OX127"/>
      <c r="OY127"/>
      <c r="OZ127"/>
      <c r="PA127"/>
      <c r="PB127"/>
      <c r="PC127"/>
      <c r="PD127"/>
      <c r="PE127"/>
      <c r="PF127"/>
      <c r="PG127"/>
      <c r="PH127"/>
      <c r="PI127"/>
      <c r="PJ127"/>
      <c r="PK127"/>
      <c r="PL127"/>
      <c r="PM127"/>
      <c r="PN127"/>
      <c r="PO127"/>
      <c r="PP127"/>
      <c r="PQ127"/>
      <c r="PR127"/>
      <c r="PS127"/>
      <c r="PT127"/>
      <c r="PU127"/>
    </row>
    <row r="128" spans="1:437" s="553" customFormat="1" outlineLevel="1" x14ac:dyDescent="0.25">
      <c r="A128" s="189"/>
      <c r="B128" s="189"/>
      <c r="C128" s="190"/>
      <c r="D128" s="191"/>
      <c r="E128" s="249" t="s">
        <v>346</v>
      </c>
      <c r="F128" s="249"/>
      <c r="G128" s="249"/>
      <c r="H128" s="249"/>
      <c r="I128" s="192"/>
      <c r="J128" s="249">
        <f t="shared" ref="J128:AO128" si="195" xml:space="preserve"> IF(MONTH(J127) = $F126, 1, 0)</f>
        <v>0</v>
      </c>
      <c r="K128" s="249">
        <f t="shared" si="195"/>
        <v>0</v>
      </c>
      <c r="L128" s="249">
        <f t="shared" si="195"/>
        <v>1</v>
      </c>
      <c r="M128" s="249">
        <f t="shared" si="195"/>
        <v>0</v>
      </c>
      <c r="N128" s="249">
        <f t="shared" si="195"/>
        <v>0</v>
      </c>
      <c r="O128" s="249">
        <f t="shared" si="195"/>
        <v>0</v>
      </c>
      <c r="P128" s="249">
        <f t="shared" si="195"/>
        <v>1</v>
      </c>
      <c r="Q128" s="249">
        <f t="shared" si="195"/>
        <v>0</v>
      </c>
      <c r="R128" s="249">
        <f t="shared" si="195"/>
        <v>0</v>
      </c>
      <c r="S128" s="249">
        <f t="shared" si="195"/>
        <v>0</v>
      </c>
      <c r="T128" s="249">
        <f t="shared" si="195"/>
        <v>1</v>
      </c>
      <c r="U128" s="249">
        <f t="shared" si="195"/>
        <v>0</v>
      </c>
      <c r="V128" s="249">
        <f t="shared" si="195"/>
        <v>0</v>
      </c>
      <c r="W128" s="249">
        <f t="shared" si="195"/>
        <v>0</v>
      </c>
      <c r="X128" s="249">
        <f t="shared" si="195"/>
        <v>1</v>
      </c>
      <c r="Y128" s="249">
        <f t="shared" si="195"/>
        <v>0</v>
      </c>
      <c r="Z128" s="249">
        <f t="shared" si="195"/>
        <v>0</v>
      </c>
      <c r="AA128" s="249">
        <f t="shared" si="195"/>
        <v>0</v>
      </c>
      <c r="AB128" s="249">
        <f t="shared" si="195"/>
        <v>1</v>
      </c>
      <c r="AC128" s="249">
        <f t="shared" si="195"/>
        <v>0</v>
      </c>
      <c r="AD128" s="249">
        <f t="shared" si="195"/>
        <v>0</v>
      </c>
      <c r="AE128" s="249">
        <f t="shared" si="195"/>
        <v>0</v>
      </c>
      <c r="AF128" s="249">
        <f t="shared" si="195"/>
        <v>1</v>
      </c>
      <c r="AG128" s="249">
        <f t="shared" si="195"/>
        <v>0</v>
      </c>
      <c r="AH128" s="249">
        <f t="shared" si="195"/>
        <v>0</v>
      </c>
      <c r="AI128" s="249">
        <f t="shared" si="195"/>
        <v>0</v>
      </c>
      <c r="AJ128" s="249">
        <f t="shared" si="195"/>
        <v>1</v>
      </c>
      <c r="AK128" s="249">
        <f t="shared" si="195"/>
        <v>0</v>
      </c>
      <c r="AL128" s="249">
        <f t="shared" si="195"/>
        <v>0</v>
      </c>
      <c r="AM128" s="249">
        <f t="shared" si="195"/>
        <v>0</v>
      </c>
      <c r="AN128" s="249">
        <f t="shared" si="195"/>
        <v>1</v>
      </c>
      <c r="AO128" s="249">
        <f t="shared" si="195"/>
        <v>0</v>
      </c>
      <c r="AP128" s="249">
        <f t="shared" ref="AP128:BU128" si="196" xml:space="preserve"> IF(MONTH(AP127) = $F126, 1, 0)</f>
        <v>0</v>
      </c>
      <c r="AQ128" s="249">
        <f t="shared" si="196"/>
        <v>0</v>
      </c>
      <c r="AR128" s="249">
        <f t="shared" si="196"/>
        <v>1</v>
      </c>
      <c r="AS128" s="249">
        <f t="shared" si="196"/>
        <v>0</v>
      </c>
      <c r="AT128" s="249">
        <f t="shared" si="196"/>
        <v>0</v>
      </c>
      <c r="AU128" s="249">
        <f t="shared" si="196"/>
        <v>0</v>
      </c>
      <c r="AV128" s="249">
        <f t="shared" si="196"/>
        <v>1</v>
      </c>
      <c r="AW128" s="249">
        <f t="shared" si="196"/>
        <v>0</v>
      </c>
      <c r="AX128" s="249">
        <f t="shared" si="196"/>
        <v>0</v>
      </c>
      <c r="AY128" s="249">
        <f t="shared" si="196"/>
        <v>0</v>
      </c>
      <c r="AZ128" s="249">
        <f t="shared" si="196"/>
        <v>1</v>
      </c>
      <c r="BA128" s="249">
        <f t="shared" si="196"/>
        <v>0</v>
      </c>
      <c r="BB128" s="249">
        <f t="shared" si="196"/>
        <v>0</v>
      </c>
      <c r="BC128" s="249">
        <f t="shared" si="196"/>
        <v>0</v>
      </c>
      <c r="BD128" s="249">
        <f t="shared" si="196"/>
        <v>1</v>
      </c>
      <c r="BE128" s="249">
        <f t="shared" si="196"/>
        <v>0</v>
      </c>
      <c r="BF128" s="249">
        <f t="shared" si="196"/>
        <v>0</v>
      </c>
      <c r="BG128" s="249">
        <f t="shared" si="196"/>
        <v>0</v>
      </c>
      <c r="BH128" s="249">
        <f t="shared" si="196"/>
        <v>1</v>
      </c>
      <c r="BI128" s="249">
        <f t="shared" si="196"/>
        <v>0</v>
      </c>
      <c r="BJ128" s="249">
        <f t="shared" si="196"/>
        <v>0</v>
      </c>
      <c r="BK128" s="249">
        <f t="shared" si="196"/>
        <v>0</v>
      </c>
      <c r="BL128" s="249">
        <f t="shared" si="196"/>
        <v>1</v>
      </c>
      <c r="BM128" s="249">
        <f t="shared" si="196"/>
        <v>0</v>
      </c>
      <c r="BN128" s="249">
        <f t="shared" si="196"/>
        <v>0</v>
      </c>
      <c r="BO128" s="249">
        <f t="shared" si="196"/>
        <v>0</v>
      </c>
      <c r="BP128" s="249">
        <f t="shared" si="196"/>
        <v>1</v>
      </c>
      <c r="BQ128" s="249">
        <f t="shared" si="196"/>
        <v>0</v>
      </c>
      <c r="BR128" s="249">
        <f t="shared" si="196"/>
        <v>0</v>
      </c>
      <c r="BS128" s="249">
        <f t="shared" si="196"/>
        <v>0</v>
      </c>
      <c r="BT128" s="249">
        <f t="shared" si="196"/>
        <v>1</v>
      </c>
      <c r="BU128" s="249">
        <f t="shared" si="196"/>
        <v>0</v>
      </c>
      <c r="BV128" s="249">
        <f t="shared" ref="BV128:DA128" si="197" xml:space="preserve"> IF(MONTH(BV127) = $F126, 1, 0)</f>
        <v>0</v>
      </c>
      <c r="BW128" s="249">
        <f t="shared" si="197"/>
        <v>0</v>
      </c>
      <c r="BX128" s="249">
        <f t="shared" si="197"/>
        <v>1</v>
      </c>
      <c r="BY128" s="249">
        <f t="shared" si="197"/>
        <v>0</v>
      </c>
      <c r="BZ128" s="249">
        <f t="shared" si="197"/>
        <v>0</v>
      </c>
      <c r="CA128" s="249">
        <f t="shared" si="197"/>
        <v>0</v>
      </c>
      <c r="CB128" s="249">
        <f t="shared" si="197"/>
        <v>1</v>
      </c>
      <c r="CC128" s="249">
        <f t="shared" si="197"/>
        <v>0</v>
      </c>
      <c r="CD128" s="249">
        <f t="shared" si="197"/>
        <v>0</v>
      </c>
      <c r="CE128" s="249">
        <f t="shared" si="197"/>
        <v>0</v>
      </c>
      <c r="CF128" s="249">
        <f t="shared" si="197"/>
        <v>1</v>
      </c>
      <c r="CG128" s="249">
        <f t="shared" si="197"/>
        <v>0</v>
      </c>
      <c r="CH128" s="249">
        <f t="shared" si="197"/>
        <v>0</v>
      </c>
      <c r="CI128" s="249">
        <f t="shared" si="197"/>
        <v>0</v>
      </c>
      <c r="CJ128" s="249">
        <f t="shared" si="197"/>
        <v>1</v>
      </c>
      <c r="CK128" s="249">
        <f t="shared" si="197"/>
        <v>0</v>
      </c>
      <c r="CL128" s="249">
        <f t="shared" si="197"/>
        <v>0</v>
      </c>
      <c r="CM128" s="249">
        <f t="shared" si="197"/>
        <v>0</v>
      </c>
      <c r="CN128" s="249">
        <f t="shared" si="197"/>
        <v>1</v>
      </c>
      <c r="CO128" s="249">
        <f t="shared" si="197"/>
        <v>0</v>
      </c>
      <c r="CP128" s="249">
        <f t="shared" si="197"/>
        <v>0</v>
      </c>
      <c r="CQ128" s="249">
        <f t="shared" si="197"/>
        <v>0</v>
      </c>
      <c r="CR128" s="249">
        <f t="shared" si="197"/>
        <v>1</v>
      </c>
      <c r="CS128" s="249">
        <f t="shared" si="197"/>
        <v>0</v>
      </c>
      <c r="CT128" s="249">
        <f t="shared" si="197"/>
        <v>0</v>
      </c>
      <c r="CU128" s="249">
        <f t="shared" si="197"/>
        <v>0</v>
      </c>
      <c r="CV128" s="249">
        <f t="shared" si="197"/>
        <v>1</v>
      </c>
      <c r="CW128" s="249">
        <f t="shared" si="197"/>
        <v>0</v>
      </c>
      <c r="CX128" s="249">
        <f t="shared" si="197"/>
        <v>0</v>
      </c>
      <c r="CY128" s="249">
        <f t="shared" si="197"/>
        <v>0</v>
      </c>
      <c r="CZ128" s="249">
        <f t="shared" si="197"/>
        <v>1</v>
      </c>
      <c r="DA128" s="249">
        <f t="shared" si="197"/>
        <v>0</v>
      </c>
      <c r="DB128" s="249">
        <f t="shared" ref="DB128:EG128" si="198" xml:space="preserve"> IF(MONTH(DB127) = $F126, 1, 0)</f>
        <v>0</v>
      </c>
      <c r="DC128" s="249">
        <f t="shared" si="198"/>
        <v>0</v>
      </c>
      <c r="DD128" s="249">
        <f t="shared" si="198"/>
        <v>1</v>
      </c>
      <c r="DE128" s="249">
        <f t="shared" si="198"/>
        <v>0</v>
      </c>
      <c r="DF128" s="249">
        <f t="shared" si="198"/>
        <v>0</v>
      </c>
      <c r="DG128" s="249">
        <f t="shared" si="198"/>
        <v>0</v>
      </c>
      <c r="DH128" s="249">
        <f t="shared" si="198"/>
        <v>1</v>
      </c>
      <c r="DI128" s="249">
        <f t="shared" si="198"/>
        <v>0</v>
      </c>
      <c r="DJ128" s="249">
        <f t="shared" si="198"/>
        <v>0</v>
      </c>
      <c r="DK128" s="249">
        <f t="shared" si="198"/>
        <v>0</v>
      </c>
      <c r="DL128" s="249">
        <f t="shared" si="198"/>
        <v>1</v>
      </c>
      <c r="DM128" s="249">
        <f t="shared" si="198"/>
        <v>0</v>
      </c>
      <c r="DN128" s="249">
        <f t="shared" si="198"/>
        <v>0</v>
      </c>
      <c r="DO128" s="249">
        <f t="shared" si="198"/>
        <v>0</v>
      </c>
      <c r="DP128" s="249">
        <f t="shared" si="198"/>
        <v>1</v>
      </c>
      <c r="DQ128" s="249">
        <f t="shared" si="198"/>
        <v>0</v>
      </c>
      <c r="DR128" s="249">
        <f t="shared" si="198"/>
        <v>0</v>
      </c>
      <c r="DS128" s="249">
        <f t="shared" si="198"/>
        <v>0</v>
      </c>
      <c r="DT128" s="249">
        <f t="shared" si="198"/>
        <v>1</v>
      </c>
      <c r="DU128" s="249">
        <f t="shared" si="198"/>
        <v>0</v>
      </c>
      <c r="DV128" s="249">
        <f t="shared" si="198"/>
        <v>0</v>
      </c>
      <c r="DW128" s="249">
        <f t="shared" si="198"/>
        <v>0</v>
      </c>
      <c r="DX128" s="249">
        <f t="shared" si="198"/>
        <v>1</v>
      </c>
      <c r="DY128" s="249">
        <f t="shared" si="198"/>
        <v>0</v>
      </c>
      <c r="DZ128" s="249">
        <f t="shared" si="198"/>
        <v>0</v>
      </c>
      <c r="EA128" s="249">
        <f t="shared" si="198"/>
        <v>0</v>
      </c>
      <c r="EB128" s="249">
        <f t="shared" si="198"/>
        <v>1</v>
      </c>
      <c r="EC128" s="249">
        <f t="shared" si="198"/>
        <v>0</v>
      </c>
      <c r="ED128" s="249">
        <f t="shared" si="198"/>
        <v>0</v>
      </c>
      <c r="EE128" s="249">
        <f t="shared" si="198"/>
        <v>0</v>
      </c>
      <c r="EF128" s="249">
        <f t="shared" si="198"/>
        <v>1</v>
      </c>
      <c r="EG128" s="249">
        <f t="shared" si="198"/>
        <v>0</v>
      </c>
      <c r="EH128" s="249">
        <f t="shared" ref="EH128:FM128" si="199" xml:space="preserve"> IF(MONTH(EH127) = $F126, 1, 0)</f>
        <v>0</v>
      </c>
      <c r="EI128" s="249">
        <f t="shared" si="199"/>
        <v>0</v>
      </c>
      <c r="EJ128" s="249">
        <f t="shared" si="199"/>
        <v>1</v>
      </c>
      <c r="EK128" s="249">
        <f t="shared" si="199"/>
        <v>0</v>
      </c>
      <c r="EL128" s="249">
        <f t="shared" si="199"/>
        <v>0</v>
      </c>
      <c r="EM128" s="249">
        <f t="shared" si="199"/>
        <v>0</v>
      </c>
      <c r="EN128" s="249">
        <f t="shared" si="199"/>
        <v>1</v>
      </c>
      <c r="EO128" s="249">
        <f t="shared" si="199"/>
        <v>0</v>
      </c>
      <c r="EP128" s="249">
        <f t="shared" si="199"/>
        <v>0</v>
      </c>
      <c r="EQ128" s="249">
        <f t="shared" si="199"/>
        <v>0</v>
      </c>
      <c r="ER128" s="249">
        <f t="shared" si="199"/>
        <v>1</v>
      </c>
      <c r="ES128" s="249">
        <f t="shared" si="199"/>
        <v>0</v>
      </c>
      <c r="ET128" s="249">
        <f t="shared" si="199"/>
        <v>0</v>
      </c>
      <c r="EU128" s="249">
        <f t="shared" si="199"/>
        <v>0</v>
      </c>
      <c r="EV128" s="249">
        <f t="shared" si="199"/>
        <v>1</v>
      </c>
      <c r="EW128" s="249">
        <f t="shared" si="199"/>
        <v>0</v>
      </c>
      <c r="EX128" s="249">
        <f t="shared" si="199"/>
        <v>0</v>
      </c>
      <c r="EY128" s="249">
        <f t="shared" si="199"/>
        <v>0</v>
      </c>
      <c r="EZ128" s="249">
        <f t="shared" si="199"/>
        <v>1</v>
      </c>
      <c r="FA128" s="249">
        <f t="shared" si="199"/>
        <v>0</v>
      </c>
      <c r="FB128" s="249">
        <f t="shared" si="199"/>
        <v>0</v>
      </c>
      <c r="FC128" s="249">
        <f t="shared" si="199"/>
        <v>0</v>
      </c>
      <c r="FD128" s="249">
        <f t="shared" si="199"/>
        <v>1</v>
      </c>
      <c r="FE128" s="249">
        <f t="shared" si="199"/>
        <v>0</v>
      </c>
      <c r="FF128" s="249">
        <f t="shared" si="199"/>
        <v>0</v>
      </c>
      <c r="FG128" s="249">
        <f t="shared" si="199"/>
        <v>0</v>
      </c>
      <c r="FH128" s="249">
        <f t="shared" si="199"/>
        <v>1</v>
      </c>
      <c r="FI128" s="249">
        <f t="shared" si="199"/>
        <v>0</v>
      </c>
      <c r="FJ128" s="249">
        <f t="shared" si="199"/>
        <v>0</v>
      </c>
      <c r="FK128" s="249">
        <f t="shared" si="199"/>
        <v>0</v>
      </c>
      <c r="FL128" s="249">
        <f t="shared" si="199"/>
        <v>1</v>
      </c>
      <c r="FM128" s="249">
        <f t="shared" si="199"/>
        <v>0</v>
      </c>
      <c r="FN128" s="249">
        <f t="shared" ref="FN128:GJ128" si="200" xml:space="preserve"> IF(MONTH(FN127) = $F126, 1, 0)</f>
        <v>0</v>
      </c>
      <c r="FO128" s="249">
        <f t="shared" si="200"/>
        <v>0</v>
      </c>
      <c r="FP128" s="249">
        <f t="shared" si="200"/>
        <v>1</v>
      </c>
      <c r="FQ128" s="249">
        <f t="shared" si="200"/>
        <v>0</v>
      </c>
      <c r="FR128" s="249">
        <f t="shared" si="200"/>
        <v>0</v>
      </c>
      <c r="FS128" s="249">
        <f t="shared" si="200"/>
        <v>0</v>
      </c>
      <c r="FT128" s="249">
        <f t="shared" si="200"/>
        <v>1</v>
      </c>
      <c r="FU128" s="249">
        <f t="shared" si="200"/>
        <v>0</v>
      </c>
      <c r="FV128" s="249">
        <f t="shared" si="200"/>
        <v>0</v>
      </c>
      <c r="FW128" s="249">
        <f t="shared" si="200"/>
        <v>0</v>
      </c>
      <c r="FX128" s="249">
        <f t="shared" si="200"/>
        <v>1</v>
      </c>
      <c r="FY128" s="249">
        <f t="shared" si="200"/>
        <v>0</v>
      </c>
      <c r="FZ128" s="249">
        <f t="shared" si="200"/>
        <v>0</v>
      </c>
      <c r="GA128" s="249">
        <f t="shared" si="200"/>
        <v>0</v>
      </c>
      <c r="GB128" s="249">
        <f t="shared" si="200"/>
        <v>1</v>
      </c>
      <c r="GC128" s="249">
        <f t="shared" si="200"/>
        <v>0</v>
      </c>
      <c r="GD128" s="249">
        <f t="shared" si="200"/>
        <v>0</v>
      </c>
      <c r="GE128" s="249">
        <f t="shared" si="200"/>
        <v>0</v>
      </c>
      <c r="GF128" s="249">
        <f t="shared" si="200"/>
        <v>1</v>
      </c>
      <c r="GG128" s="249">
        <f t="shared" si="200"/>
        <v>0</v>
      </c>
      <c r="GH128" s="249">
        <f t="shared" si="200"/>
        <v>0</v>
      </c>
      <c r="GI128" s="249">
        <f t="shared" si="200"/>
        <v>0</v>
      </c>
      <c r="GJ128" s="249">
        <f t="shared" si="200"/>
        <v>1</v>
      </c>
      <c r="GK128" s="250"/>
      <c r="GL128" s="250"/>
      <c r="GM128" s="250"/>
      <c r="GN128" s="250"/>
      <c r="GO128" s="250"/>
      <c r="GP128" s="250"/>
      <c r="GQ128" s="250"/>
      <c r="GR128" s="250"/>
      <c r="GS128" s="250"/>
      <c r="GT128" s="250"/>
      <c r="GU128" s="250"/>
      <c r="GV128" s="250"/>
      <c r="GW128" s="250"/>
      <c r="GX128" s="250"/>
      <c r="GY128" s="250"/>
      <c r="GZ128" s="250"/>
      <c r="HA128" s="250"/>
      <c r="HB128" s="250"/>
      <c r="HC128" s="250"/>
      <c r="HD128" s="250"/>
      <c r="HE128" s="250"/>
      <c r="HF128" s="250"/>
      <c r="HG128" s="250"/>
      <c r="HH128" s="250"/>
      <c r="HI128" s="250"/>
      <c r="HJ128" s="250"/>
      <c r="HK128" s="250"/>
      <c r="HL128" s="250"/>
      <c r="HM128" s="250"/>
      <c r="HN128" s="250"/>
      <c r="HO128" s="250"/>
      <c r="HP128" s="250"/>
      <c r="HQ128" s="250"/>
      <c r="HR128" s="250"/>
      <c r="HS128" s="250"/>
      <c r="HT128" s="250"/>
      <c r="HU128" s="250"/>
      <c r="HV128" s="250"/>
      <c r="HW128" s="250"/>
      <c r="HX128" s="250"/>
      <c r="HY128" s="250"/>
      <c r="HZ128" s="250"/>
      <c r="IA128" s="250"/>
      <c r="IB128" s="250"/>
      <c r="IC128" s="250"/>
      <c r="ID128" s="250"/>
      <c r="IE128" s="250"/>
      <c r="IF128" s="250"/>
      <c r="IG128" s="250"/>
      <c r="IH128" s="250"/>
      <c r="II128" s="250"/>
      <c r="IJ128" s="250"/>
      <c r="IK128" s="250"/>
      <c r="IL128" s="250"/>
      <c r="IM128" s="250"/>
      <c r="IN128" s="250"/>
      <c r="IO128" s="250"/>
      <c r="IP128" s="250"/>
      <c r="IQ128" s="250"/>
      <c r="IR128" s="250"/>
      <c r="IS128" s="250"/>
      <c r="IT128" s="250"/>
      <c r="IU128" s="250"/>
      <c r="IV128" s="250"/>
      <c r="IW128" s="250"/>
      <c r="IX128" s="250"/>
      <c r="IY128" s="250"/>
      <c r="IZ128" s="250"/>
      <c r="JA128" s="250"/>
      <c r="JB128" s="250"/>
      <c r="JC128" s="250"/>
      <c r="JD128" s="250"/>
      <c r="JE128" s="250"/>
      <c r="JF128" s="250"/>
      <c r="JG128" s="250"/>
      <c r="JH128" s="250"/>
      <c r="JI128" s="250"/>
      <c r="JJ128" s="250"/>
      <c r="JK128" s="250"/>
      <c r="JL128" s="250"/>
      <c r="JM128" s="250"/>
      <c r="JN128" s="250"/>
      <c r="JO128" s="250"/>
      <c r="JP128" s="250"/>
      <c r="JQ128" s="250"/>
      <c r="JR128" s="250"/>
      <c r="JS128" s="250"/>
      <c r="JT128" s="250"/>
      <c r="JU128" s="250"/>
      <c r="JV128" s="250"/>
      <c r="JW128" s="250"/>
      <c r="JX128" s="250"/>
      <c r="JY128" s="250"/>
      <c r="JZ128" s="250"/>
      <c r="KA128" s="250"/>
      <c r="KB128" s="250"/>
      <c r="KC128" s="250"/>
      <c r="KD128" s="250"/>
      <c r="KE128" s="250"/>
      <c r="KF128" s="250"/>
      <c r="KG128" s="250"/>
      <c r="KH128" s="250"/>
      <c r="KI128" s="250"/>
      <c r="KJ128" s="250"/>
      <c r="KK128" s="250"/>
      <c r="KL128" s="250"/>
      <c r="KM128" s="250"/>
      <c r="KN128" s="250"/>
      <c r="KO128" s="250"/>
      <c r="KP128" s="250"/>
      <c r="KQ128" s="250"/>
      <c r="KR128" s="250"/>
      <c r="KS128" s="250"/>
      <c r="KT128" s="250"/>
      <c r="KU128" s="250"/>
      <c r="KV128" s="250"/>
      <c r="KW128" s="250"/>
      <c r="KX128" s="250"/>
      <c r="KY128" s="250"/>
      <c r="KZ128" s="250"/>
      <c r="LA128" s="250"/>
      <c r="LB128" s="250"/>
      <c r="LC128" s="250"/>
      <c r="LD128" s="250"/>
      <c r="LE128" s="250"/>
      <c r="LF128" s="250"/>
      <c r="LG128" s="250"/>
      <c r="LH128" s="250"/>
      <c r="LI128" s="250"/>
      <c r="LJ128" s="250"/>
      <c r="LK128" s="250"/>
      <c r="LL128" s="250"/>
      <c r="LM128" s="250"/>
      <c r="LN128" s="250"/>
      <c r="LO128" s="250"/>
      <c r="LP128" s="250"/>
      <c r="LQ128" s="250"/>
      <c r="LR128" s="250"/>
      <c r="LS128" s="250"/>
      <c r="LT128" s="250"/>
      <c r="LU128" s="250"/>
      <c r="LV128" s="250"/>
      <c r="LW128" s="250"/>
      <c r="LX128" s="250"/>
      <c r="LY128" s="250"/>
      <c r="LZ128" s="250"/>
      <c r="MA128" s="250"/>
      <c r="MB128" s="250"/>
      <c r="MC128" s="250"/>
      <c r="MD128" s="250"/>
      <c r="ME128" s="250"/>
      <c r="MF128" s="250"/>
      <c r="MG128" s="250"/>
      <c r="MH128" s="250"/>
      <c r="MI128" s="250"/>
      <c r="MJ128" s="250"/>
      <c r="MK128" s="250"/>
      <c r="ML128" s="250"/>
      <c r="MM128" s="250"/>
      <c r="MN128" s="250"/>
      <c r="MO128" s="250"/>
      <c r="MP128" s="250"/>
      <c r="MQ128" s="250"/>
      <c r="MR128" s="250"/>
      <c r="MS128" s="250"/>
      <c r="MT128" s="250"/>
      <c r="MU128" s="250"/>
      <c r="MV128" s="250"/>
      <c r="MW128" s="250"/>
      <c r="MX128" s="250"/>
      <c r="MY128" s="250"/>
      <c r="MZ128" s="250"/>
      <c r="NA128" s="250"/>
      <c r="NB128" s="250"/>
      <c r="NC128" s="250"/>
      <c r="ND128" s="250"/>
      <c r="NE128" s="250"/>
      <c r="NF128" s="250"/>
      <c r="NG128" s="250"/>
      <c r="NH128" s="250"/>
      <c r="NI128" s="250"/>
      <c r="NJ128" s="250"/>
      <c r="NK128" s="250"/>
      <c r="NL128" s="250"/>
      <c r="NM128" s="250"/>
      <c r="NN128" s="250"/>
      <c r="NO128" s="250"/>
      <c r="NP128" s="250"/>
      <c r="NQ128" s="250"/>
      <c r="NR128" s="250"/>
      <c r="NS128" s="250"/>
      <c r="NT128" s="250"/>
      <c r="NU128" s="250"/>
      <c r="NV128" s="250"/>
      <c r="NW128" s="250"/>
      <c r="NX128" s="250"/>
      <c r="NY128" s="250"/>
      <c r="NZ128" s="250"/>
      <c r="OA128" s="250"/>
      <c r="OB128" s="250"/>
      <c r="OC128" s="250"/>
      <c r="OD128" s="250"/>
      <c r="OE128" s="250"/>
      <c r="OF128" s="250"/>
      <c r="OG128" s="250"/>
      <c r="OH128" s="250"/>
      <c r="OI128" s="250"/>
      <c r="OJ128" s="250"/>
      <c r="OK128" s="250"/>
      <c r="OL128" s="250"/>
      <c r="OM128" s="250"/>
      <c r="ON128" s="250"/>
      <c r="OO128" s="250"/>
      <c r="OP128" s="250"/>
      <c r="OQ128" s="250"/>
      <c r="OR128" s="250"/>
      <c r="OS128" s="250"/>
      <c r="OT128" s="250"/>
      <c r="OU128" s="250"/>
      <c r="OV128" s="250"/>
      <c r="OW128" s="250"/>
      <c r="OX128" s="250"/>
      <c r="OY128" s="250"/>
      <c r="OZ128" s="250"/>
      <c r="PA128" s="250"/>
      <c r="PB128" s="250"/>
      <c r="PC128" s="250"/>
      <c r="PD128" s="250"/>
      <c r="PE128" s="250"/>
      <c r="PF128" s="250"/>
      <c r="PG128" s="250"/>
      <c r="PH128" s="250"/>
      <c r="PI128" s="250"/>
      <c r="PJ128" s="250"/>
      <c r="PK128" s="250"/>
      <c r="PL128" s="250"/>
      <c r="PM128" s="250"/>
      <c r="PN128" s="250"/>
      <c r="PO128" s="250"/>
      <c r="PP128" s="250"/>
      <c r="PQ128" s="250"/>
      <c r="PR128" s="250"/>
      <c r="PS128" s="250"/>
      <c r="PT128" s="250"/>
      <c r="PU128" s="250"/>
    </row>
    <row r="129" spans="1:437" s="52" customFormat="1" x14ac:dyDescent="0.25">
      <c r="A129" s="15"/>
      <c r="B129" s="15"/>
      <c r="C129" s="21"/>
      <c r="D129" s="60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  <c r="AA129" s="9"/>
      <c r="AB129" s="9"/>
      <c r="AC129" s="9"/>
      <c r="AD129" s="9"/>
      <c r="AE129" s="9"/>
      <c r="AF129" s="9"/>
      <c r="AG129" s="9"/>
      <c r="AH129" s="9"/>
      <c r="AI129" s="9"/>
      <c r="AJ129" s="9"/>
      <c r="AK129" s="9"/>
      <c r="AL129" s="9"/>
      <c r="AM129" s="9"/>
      <c r="AN129" s="9"/>
      <c r="AO129" s="9"/>
      <c r="AP129" s="9"/>
      <c r="AQ129" s="9"/>
      <c r="AR129" s="9"/>
      <c r="AS129" s="9"/>
      <c r="AT129" s="9"/>
      <c r="AU129" s="9"/>
      <c r="AV129" s="9"/>
      <c r="AW129" s="9"/>
      <c r="AX129" s="9"/>
      <c r="AY129" s="9"/>
      <c r="AZ129" s="9"/>
      <c r="BA129" s="9"/>
      <c r="BB129" s="9"/>
      <c r="BC129" s="9"/>
      <c r="BD129" s="9"/>
      <c r="BE129" s="9"/>
      <c r="BF129" s="9"/>
      <c r="BG129" s="9"/>
      <c r="BH129" s="9"/>
      <c r="BI129" s="9"/>
      <c r="BJ129" s="9"/>
      <c r="BK129" s="9"/>
      <c r="BL129" s="9"/>
      <c r="BM129" s="9"/>
      <c r="BN129" s="9"/>
      <c r="BO129" s="9"/>
      <c r="BP129" s="9"/>
      <c r="BQ129" s="9"/>
      <c r="BR129" s="9"/>
      <c r="BS129" s="9"/>
      <c r="BT129" s="9"/>
      <c r="BU129" s="9"/>
      <c r="BV129" s="9"/>
      <c r="BW129" s="9"/>
      <c r="BX129" s="9"/>
      <c r="BY129" s="9"/>
      <c r="BZ129" s="9"/>
      <c r="CA129" s="9"/>
      <c r="CB129" s="9"/>
      <c r="CC129" s="9"/>
      <c r="CD129" s="9"/>
      <c r="CE129" s="9"/>
      <c r="CF129" s="9"/>
      <c r="CG129" s="9"/>
      <c r="CH129" s="9"/>
      <c r="CI129" s="9"/>
      <c r="CJ129" s="9"/>
      <c r="CK129" s="9"/>
      <c r="CL129" s="9"/>
      <c r="CM129" s="9"/>
      <c r="CN129" s="9"/>
      <c r="CO129" s="9"/>
      <c r="CP129" s="9"/>
      <c r="CQ129" s="9"/>
      <c r="CR129" s="9"/>
      <c r="CS129" s="9"/>
      <c r="CT129" s="9"/>
      <c r="CU129" s="9"/>
      <c r="CV129" s="9"/>
      <c r="CW129" s="9"/>
      <c r="CX129" s="9"/>
      <c r="CY129" s="9"/>
      <c r="CZ129" s="9"/>
      <c r="DA129" s="9"/>
      <c r="DB129" s="9"/>
      <c r="DC129" s="9"/>
      <c r="DD129" s="9"/>
      <c r="DE129" s="9"/>
      <c r="DF129" s="9"/>
      <c r="DG129" s="9"/>
      <c r="DH129" s="9"/>
      <c r="DI129" s="9"/>
      <c r="DJ129" s="9"/>
      <c r="DK129" s="9"/>
      <c r="DL129" s="9"/>
      <c r="DM129" s="9"/>
      <c r="DN129" s="9"/>
      <c r="DO129" s="9"/>
      <c r="DP129" s="9"/>
      <c r="DQ129" s="9"/>
      <c r="DR129" s="9"/>
      <c r="DS129" s="9"/>
      <c r="DT129" s="9"/>
      <c r="DU129" s="9"/>
      <c r="DV129" s="9"/>
      <c r="DW129" s="9"/>
      <c r="DX129" s="9"/>
      <c r="DY129" s="9"/>
      <c r="DZ129" s="9"/>
      <c r="EA129" s="9"/>
      <c r="EB129" s="9"/>
      <c r="EC129" s="9"/>
      <c r="ED129" s="9"/>
      <c r="EE129" s="9"/>
      <c r="EF129" s="9"/>
      <c r="EG129" s="9"/>
      <c r="EH129" s="9"/>
      <c r="EI129" s="9"/>
      <c r="EJ129" s="9"/>
      <c r="EK129" s="9"/>
      <c r="EL129" s="9"/>
      <c r="EM129" s="9"/>
      <c r="EN129" s="9"/>
      <c r="EO129" s="9"/>
      <c r="EP129" s="9"/>
      <c r="EQ129" s="9"/>
      <c r="ER129" s="9"/>
      <c r="ES129" s="9"/>
      <c r="ET129" s="9"/>
      <c r="EU129" s="9"/>
      <c r="EV129" s="9"/>
      <c r="EW129" s="9"/>
      <c r="EX129" s="9"/>
      <c r="EY129" s="9"/>
      <c r="EZ129" s="9"/>
      <c r="FA129" s="9"/>
      <c r="FB129" s="9"/>
      <c r="FC129" s="9"/>
      <c r="FD129" s="9"/>
      <c r="FE129" s="9"/>
      <c r="FF129" s="9"/>
      <c r="FG129" s="9"/>
      <c r="FH129" s="9"/>
      <c r="FI129" s="9"/>
      <c r="FJ129" s="9"/>
      <c r="FK129" s="9"/>
      <c r="FL129" s="9"/>
      <c r="FM129" s="9"/>
      <c r="FN129" s="9"/>
      <c r="FO129" s="9"/>
      <c r="FP129" s="9"/>
      <c r="FQ129" s="9"/>
      <c r="FR129" s="9"/>
      <c r="FS129" s="9"/>
      <c r="FT129" s="9"/>
      <c r="FU129" s="9"/>
      <c r="FV129" s="9"/>
      <c r="FW129" s="9"/>
      <c r="FX129" s="9"/>
      <c r="FY129" s="9"/>
      <c r="FZ129" s="9"/>
      <c r="GA129" s="9"/>
      <c r="GB129" s="9"/>
      <c r="GC129" s="9"/>
      <c r="GD129" s="9"/>
      <c r="GE129" s="9"/>
      <c r="GF129" s="9"/>
      <c r="GG129" s="9"/>
      <c r="GH129" s="9"/>
      <c r="GI129" s="9"/>
      <c r="GJ129" s="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  <c r="JW129"/>
      <c r="JX129"/>
      <c r="JY129"/>
      <c r="JZ129"/>
      <c r="KA129"/>
      <c r="KB129"/>
      <c r="KC129"/>
      <c r="KD129"/>
      <c r="KE129"/>
      <c r="KF129"/>
      <c r="KG129"/>
      <c r="KH129"/>
      <c r="KI129"/>
      <c r="KJ129"/>
      <c r="KK129"/>
      <c r="KL129"/>
      <c r="KM129"/>
      <c r="KN129"/>
      <c r="KO129"/>
      <c r="KP129"/>
      <c r="KQ129"/>
      <c r="KR129"/>
      <c r="KS129"/>
      <c r="KT129"/>
      <c r="KU129"/>
      <c r="KV129"/>
      <c r="KW129"/>
      <c r="KX129"/>
      <c r="KY129"/>
      <c r="KZ129"/>
      <c r="LA129"/>
      <c r="LB129"/>
      <c r="LC129"/>
      <c r="LD129"/>
      <c r="LE129"/>
      <c r="LF129"/>
      <c r="LG129"/>
      <c r="LH129"/>
      <c r="LI129"/>
      <c r="LJ129"/>
      <c r="LK129"/>
      <c r="LL129"/>
      <c r="LM129"/>
      <c r="LN129"/>
      <c r="LO129"/>
      <c r="LP129"/>
      <c r="LQ129"/>
      <c r="LR129"/>
      <c r="LS129"/>
      <c r="LT129"/>
      <c r="LU129"/>
      <c r="LV129"/>
      <c r="LW129"/>
      <c r="LX129"/>
      <c r="LY129"/>
      <c r="LZ129"/>
      <c r="MA129"/>
      <c r="MB129"/>
      <c r="MC129"/>
      <c r="MD129"/>
      <c r="ME129"/>
      <c r="MF129"/>
      <c r="MG129"/>
      <c r="MH129"/>
      <c r="MI129"/>
      <c r="MJ129"/>
      <c r="MK129"/>
      <c r="ML129"/>
      <c r="MM129"/>
      <c r="MN129"/>
      <c r="MO129"/>
      <c r="MP129"/>
      <c r="MQ129"/>
      <c r="MR129"/>
      <c r="MS129"/>
      <c r="MT129"/>
      <c r="MU129"/>
      <c r="MV129"/>
      <c r="MW129"/>
      <c r="MX129"/>
      <c r="MY129"/>
      <c r="MZ129"/>
      <c r="NA129"/>
      <c r="NB129"/>
      <c r="NC129"/>
      <c r="ND129"/>
      <c r="NE129"/>
      <c r="NF129"/>
      <c r="NG129"/>
      <c r="NH129"/>
      <c r="NI129"/>
      <c r="NJ129"/>
      <c r="NK129"/>
      <c r="NL129"/>
      <c r="NM129"/>
      <c r="NN129"/>
      <c r="NO129"/>
      <c r="NP129"/>
      <c r="NQ129"/>
      <c r="NR129"/>
      <c r="NS129"/>
      <c r="NT129"/>
      <c r="NU129"/>
      <c r="NV129"/>
      <c r="NW129"/>
      <c r="NX129"/>
      <c r="NY129"/>
      <c r="NZ129"/>
      <c r="OA129"/>
      <c r="OB129"/>
      <c r="OC129"/>
      <c r="OD129"/>
      <c r="OE129"/>
      <c r="OF129"/>
      <c r="OG129"/>
      <c r="OH129"/>
      <c r="OI129"/>
      <c r="OJ129"/>
      <c r="OK129"/>
      <c r="OL129"/>
      <c r="OM129"/>
      <c r="ON129"/>
      <c r="OO129"/>
      <c r="OP129"/>
      <c r="OQ129"/>
      <c r="OR129"/>
      <c r="OS129"/>
      <c r="OT129"/>
      <c r="OU129"/>
      <c r="OV129"/>
      <c r="OW129"/>
      <c r="OX129"/>
      <c r="OY129"/>
      <c r="OZ129"/>
      <c r="PA129"/>
      <c r="PB129"/>
      <c r="PC129"/>
      <c r="PD129"/>
      <c r="PE129"/>
      <c r="PF129"/>
      <c r="PG129"/>
      <c r="PH129"/>
      <c r="PI129"/>
      <c r="PJ129"/>
      <c r="PK129"/>
      <c r="PL129"/>
      <c r="PM129"/>
      <c r="PN129"/>
      <c r="PO129"/>
      <c r="PP129"/>
      <c r="PQ129"/>
      <c r="PR129"/>
      <c r="PS129"/>
      <c r="PT129"/>
      <c r="PU129"/>
    </row>
    <row r="130" spans="1:437" s="52" customFormat="1" x14ac:dyDescent="0.25">
      <c r="A130" s="15"/>
      <c r="B130" s="15"/>
      <c r="C130" s="21"/>
      <c r="D130" s="60"/>
      <c r="E130" s="9"/>
      <c r="F130" s="9"/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  <c r="AA130" s="9"/>
      <c r="AB130" s="9"/>
      <c r="AC130" s="9"/>
      <c r="AD130" s="9"/>
      <c r="AE130" s="9"/>
      <c r="AF130" s="9"/>
      <c r="AG130" s="9"/>
      <c r="AH130" s="9"/>
      <c r="AI130" s="9"/>
      <c r="AJ130" s="9"/>
      <c r="AK130" s="9"/>
      <c r="AL130" s="9"/>
      <c r="AM130" s="9"/>
      <c r="AN130" s="9"/>
      <c r="AO130" s="9"/>
      <c r="AP130" s="9"/>
      <c r="AQ130" s="9"/>
      <c r="AR130" s="9"/>
      <c r="AS130" s="9"/>
      <c r="AT130" s="9"/>
      <c r="AU130" s="9"/>
      <c r="AV130" s="9"/>
      <c r="AW130" s="9"/>
      <c r="AX130" s="9"/>
      <c r="AY130" s="9"/>
      <c r="AZ130" s="9"/>
      <c r="BA130" s="9"/>
      <c r="BB130" s="9"/>
      <c r="BC130" s="9"/>
      <c r="BD130" s="9"/>
      <c r="BE130" s="9"/>
      <c r="BF130" s="9"/>
      <c r="BG130" s="9"/>
      <c r="BH130" s="9"/>
      <c r="BI130" s="9"/>
      <c r="BJ130" s="9"/>
      <c r="BK130" s="9"/>
      <c r="BL130" s="9"/>
      <c r="BM130" s="9"/>
      <c r="BN130" s="9"/>
      <c r="BO130" s="9"/>
      <c r="BP130" s="9"/>
      <c r="BQ130" s="9"/>
      <c r="BR130" s="9"/>
      <c r="BS130" s="9"/>
      <c r="BT130" s="9"/>
      <c r="BU130" s="9"/>
      <c r="BV130" s="9"/>
      <c r="BW130" s="9"/>
      <c r="BX130" s="9"/>
      <c r="BY130" s="9"/>
      <c r="BZ130" s="9"/>
      <c r="CA130" s="9"/>
      <c r="CB130" s="9"/>
      <c r="CC130" s="9"/>
      <c r="CD130" s="9"/>
      <c r="CE130" s="9"/>
      <c r="CF130" s="9"/>
      <c r="CG130" s="9"/>
      <c r="CH130" s="9"/>
      <c r="CI130" s="9"/>
      <c r="CJ130" s="9"/>
      <c r="CK130" s="9"/>
      <c r="CL130" s="9"/>
      <c r="CM130" s="9"/>
      <c r="CN130" s="9"/>
      <c r="CO130" s="9"/>
      <c r="CP130" s="9"/>
      <c r="CQ130" s="9"/>
      <c r="CR130" s="9"/>
      <c r="CS130" s="9"/>
      <c r="CT130" s="9"/>
      <c r="CU130" s="9"/>
      <c r="CV130" s="9"/>
      <c r="CW130" s="9"/>
      <c r="CX130" s="9"/>
      <c r="CY130" s="9"/>
      <c r="CZ130" s="9"/>
      <c r="DA130" s="9"/>
      <c r="DB130" s="9"/>
      <c r="DC130" s="9"/>
      <c r="DD130" s="9"/>
      <c r="DE130" s="9"/>
      <c r="DF130" s="9"/>
      <c r="DG130" s="9"/>
      <c r="DH130" s="9"/>
      <c r="DI130" s="9"/>
      <c r="DJ130" s="9"/>
      <c r="DK130" s="9"/>
      <c r="DL130" s="9"/>
      <c r="DM130" s="9"/>
      <c r="DN130" s="9"/>
      <c r="DO130" s="9"/>
      <c r="DP130" s="9"/>
      <c r="DQ130" s="9"/>
      <c r="DR130" s="9"/>
      <c r="DS130" s="9"/>
      <c r="DT130" s="9"/>
      <c r="DU130" s="9"/>
      <c r="DV130" s="9"/>
      <c r="DW130" s="9"/>
      <c r="DX130" s="9"/>
      <c r="DY130" s="9"/>
      <c r="DZ130" s="9"/>
      <c r="EA130" s="9"/>
      <c r="EB130" s="9"/>
      <c r="EC130" s="9"/>
      <c r="ED130" s="9"/>
      <c r="EE130" s="9"/>
      <c r="EF130" s="9"/>
      <c r="EG130" s="9"/>
      <c r="EH130" s="9"/>
      <c r="EI130" s="9"/>
      <c r="EJ130" s="9"/>
      <c r="EK130" s="9"/>
      <c r="EL130" s="9"/>
      <c r="EM130" s="9"/>
      <c r="EN130" s="9"/>
      <c r="EO130" s="9"/>
      <c r="EP130" s="9"/>
      <c r="EQ130" s="9"/>
      <c r="ER130" s="9"/>
      <c r="ES130" s="9"/>
      <c r="ET130" s="9"/>
      <c r="EU130" s="9"/>
      <c r="EV130" s="9"/>
      <c r="EW130" s="9"/>
      <c r="EX130" s="9"/>
      <c r="EY130" s="9"/>
      <c r="EZ130" s="9"/>
      <c r="FA130" s="9"/>
      <c r="FB130" s="9"/>
      <c r="FC130" s="9"/>
      <c r="FD130" s="9"/>
      <c r="FE130" s="9"/>
      <c r="FF130" s="9"/>
      <c r="FG130" s="9"/>
      <c r="FH130" s="9"/>
      <c r="FI130" s="9"/>
      <c r="FJ130" s="9"/>
      <c r="FK130" s="9"/>
      <c r="FL130" s="9"/>
      <c r="FM130" s="9"/>
      <c r="FN130" s="9"/>
      <c r="FO130" s="9"/>
      <c r="FP130" s="9"/>
      <c r="FQ130" s="9"/>
      <c r="FR130" s="9"/>
      <c r="FS130" s="9"/>
      <c r="FT130" s="9"/>
      <c r="FU130" s="9"/>
      <c r="FV130" s="9"/>
      <c r="FW130" s="9"/>
      <c r="FX130" s="9"/>
      <c r="FY130" s="9"/>
      <c r="FZ130" s="9"/>
      <c r="GA130" s="9"/>
      <c r="GB130" s="9"/>
      <c r="GC130" s="9"/>
      <c r="GD130" s="9"/>
      <c r="GE130" s="9"/>
      <c r="GF130" s="9"/>
      <c r="GG130" s="9"/>
      <c r="GH130" s="9"/>
      <c r="GI130" s="9"/>
      <c r="GJ130" s="9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  <c r="JW130"/>
      <c r="JX130"/>
      <c r="JY130"/>
      <c r="JZ130"/>
      <c r="KA130"/>
      <c r="KB130"/>
      <c r="KC130"/>
      <c r="KD130"/>
      <c r="KE130"/>
      <c r="KF130"/>
      <c r="KG130"/>
      <c r="KH130"/>
      <c r="KI130"/>
      <c r="KJ130"/>
      <c r="KK130"/>
      <c r="KL130"/>
      <c r="KM130"/>
      <c r="KN130"/>
      <c r="KO130"/>
      <c r="KP130"/>
      <c r="KQ130"/>
      <c r="KR130"/>
      <c r="KS130"/>
      <c r="KT130"/>
      <c r="KU130"/>
      <c r="KV130"/>
      <c r="KW130"/>
      <c r="KX130"/>
      <c r="KY130"/>
      <c r="KZ130"/>
      <c r="LA130"/>
      <c r="LB130"/>
      <c r="LC130"/>
      <c r="LD130"/>
      <c r="LE130"/>
      <c r="LF130"/>
      <c r="LG130"/>
      <c r="LH130"/>
      <c r="LI130"/>
      <c r="LJ130"/>
      <c r="LK130"/>
      <c r="LL130"/>
      <c r="LM130"/>
      <c r="LN130"/>
      <c r="LO130"/>
      <c r="LP130"/>
      <c r="LQ130"/>
      <c r="LR130"/>
      <c r="LS130"/>
      <c r="LT130"/>
      <c r="LU130"/>
      <c r="LV130"/>
      <c r="LW130"/>
      <c r="LX130"/>
      <c r="LY130"/>
      <c r="LZ130"/>
      <c r="MA130"/>
      <c r="MB130"/>
      <c r="MC130"/>
      <c r="MD130"/>
      <c r="ME130"/>
      <c r="MF130"/>
      <c r="MG130"/>
      <c r="MH130"/>
      <c r="MI130"/>
      <c r="MJ130"/>
      <c r="MK130"/>
      <c r="ML130"/>
      <c r="MM130"/>
      <c r="MN130"/>
      <c r="MO130"/>
      <c r="MP130"/>
      <c r="MQ130"/>
      <c r="MR130"/>
      <c r="MS130"/>
      <c r="MT130"/>
      <c r="MU130"/>
      <c r="MV130"/>
      <c r="MW130"/>
      <c r="MX130"/>
      <c r="MY130"/>
      <c r="MZ130"/>
      <c r="NA130"/>
      <c r="NB130"/>
      <c r="NC130"/>
      <c r="ND130"/>
      <c r="NE130"/>
      <c r="NF130"/>
      <c r="NG130"/>
      <c r="NH130"/>
      <c r="NI130"/>
      <c r="NJ130"/>
      <c r="NK130"/>
      <c r="NL130"/>
      <c r="NM130"/>
      <c r="NN130"/>
      <c r="NO130"/>
      <c r="NP130"/>
      <c r="NQ130"/>
      <c r="NR130"/>
      <c r="NS130"/>
      <c r="NT130"/>
      <c r="NU130"/>
      <c r="NV130"/>
      <c r="NW130"/>
      <c r="NX130"/>
      <c r="NY130"/>
      <c r="NZ130"/>
      <c r="OA130"/>
      <c r="OB130"/>
      <c r="OC130"/>
      <c r="OD130"/>
      <c r="OE130"/>
      <c r="OF130"/>
      <c r="OG130"/>
      <c r="OH130"/>
      <c r="OI130"/>
      <c r="OJ130"/>
      <c r="OK130"/>
      <c r="OL130"/>
      <c r="OM130"/>
      <c r="ON130"/>
      <c r="OO130"/>
      <c r="OP130"/>
      <c r="OQ130"/>
      <c r="OR130"/>
      <c r="OS130"/>
      <c r="OT130"/>
      <c r="OU130"/>
      <c r="OV130"/>
      <c r="OW130"/>
      <c r="OX130"/>
      <c r="OY130"/>
      <c r="OZ130"/>
      <c r="PA130"/>
      <c r="PB130"/>
      <c r="PC130"/>
      <c r="PD130"/>
      <c r="PE130"/>
      <c r="PF130"/>
      <c r="PG130"/>
      <c r="PH130"/>
      <c r="PI130"/>
      <c r="PJ130"/>
      <c r="PK130"/>
      <c r="PL130"/>
      <c r="PM130"/>
      <c r="PN130"/>
      <c r="PO130"/>
      <c r="PP130"/>
      <c r="PQ130"/>
      <c r="PR130"/>
      <c r="PS130"/>
      <c r="PT130"/>
      <c r="PU130"/>
    </row>
    <row r="131" spans="1:437" s="52" customFormat="1" x14ac:dyDescent="0.25">
      <c r="A131" s="15" t="s">
        <v>146</v>
      </c>
      <c r="B131" s="15"/>
      <c r="C131" s="21"/>
      <c r="D131" s="60"/>
      <c r="E131" s="9"/>
      <c r="F131" s="9"/>
      <c r="G131" s="9"/>
      <c r="H131" s="9"/>
      <c r="I131" s="9"/>
      <c r="J131" s="9"/>
      <c r="K131" s="9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  <c r="AA131" s="9"/>
      <c r="AB131" s="9"/>
      <c r="AC131" s="9"/>
      <c r="AD131" s="9"/>
      <c r="AE131" s="9"/>
      <c r="AF131" s="9"/>
      <c r="AG131" s="9"/>
      <c r="AH131" s="9"/>
      <c r="AI131" s="9"/>
      <c r="AJ131" s="9"/>
      <c r="AK131" s="9"/>
      <c r="AL131" s="9"/>
      <c r="AM131" s="9"/>
      <c r="AN131" s="9"/>
      <c r="AO131" s="9"/>
      <c r="AP131" s="9"/>
      <c r="AQ131" s="9"/>
      <c r="AR131" s="9"/>
      <c r="AS131" s="9"/>
      <c r="AT131" s="9"/>
      <c r="AU131" s="9"/>
      <c r="AV131" s="9"/>
      <c r="AW131" s="9"/>
      <c r="AX131" s="9"/>
      <c r="AY131" s="9"/>
      <c r="AZ131" s="9"/>
      <c r="BA131" s="9"/>
      <c r="BB131" s="9"/>
      <c r="BC131" s="9"/>
      <c r="BD131" s="9"/>
      <c r="BE131" s="9"/>
      <c r="BF131" s="9"/>
      <c r="BG131" s="9"/>
      <c r="BH131" s="9"/>
      <c r="BI131" s="9"/>
      <c r="BJ131" s="9"/>
      <c r="BK131" s="9"/>
      <c r="BL131" s="9"/>
      <c r="BM131" s="9"/>
      <c r="BN131" s="9"/>
      <c r="BO131" s="9"/>
      <c r="BP131" s="9"/>
      <c r="BQ131" s="9"/>
      <c r="BR131" s="9"/>
      <c r="BS131" s="9"/>
      <c r="BT131" s="9"/>
      <c r="BU131" s="9"/>
      <c r="BV131" s="9"/>
      <c r="BW131" s="9"/>
      <c r="BX131" s="9"/>
      <c r="BY131" s="9"/>
      <c r="BZ131" s="9"/>
      <c r="CA131" s="9"/>
      <c r="CB131" s="9"/>
      <c r="CC131" s="9"/>
      <c r="CD131" s="9"/>
      <c r="CE131" s="9"/>
      <c r="CF131" s="9"/>
      <c r="CG131" s="9"/>
      <c r="CH131" s="9"/>
      <c r="CI131" s="9"/>
      <c r="CJ131" s="9"/>
      <c r="CK131" s="9"/>
      <c r="CL131" s="9"/>
      <c r="CM131" s="9"/>
      <c r="CN131" s="9"/>
      <c r="CO131" s="9"/>
      <c r="CP131" s="9"/>
      <c r="CQ131" s="9"/>
      <c r="CR131" s="9"/>
      <c r="CS131" s="9"/>
      <c r="CT131" s="9"/>
      <c r="CU131" s="9"/>
      <c r="CV131" s="9"/>
      <c r="CW131" s="9"/>
      <c r="CX131" s="9"/>
      <c r="CY131" s="9"/>
      <c r="CZ131" s="9"/>
      <c r="DA131" s="9"/>
      <c r="DB131" s="9"/>
      <c r="DC131" s="9"/>
      <c r="DD131" s="9"/>
      <c r="DE131" s="9"/>
      <c r="DF131" s="9"/>
      <c r="DG131" s="9"/>
      <c r="DH131" s="9"/>
      <c r="DI131" s="9"/>
      <c r="DJ131" s="9"/>
      <c r="DK131" s="9"/>
      <c r="DL131" s="9"/>
      <c r="DM131" s="9"/>
      <c r="DN131" s="9"/>
      <c r="DO131" s="9"/>
      <c r="DP131" s="9"/>
      <c r="DQ131" s="9"/>
      <c r="DR131" s="9"/>
      <c r="DS131" s="9"/>
      <c r="DT131" s="9"/>
      <c r="DU131" s="9"/>
      <c r="DV131" s="9"/>
      <c r="DW131" s="9"/>
      <c r="DX131" s="9"/>
      <c r="DY131" s="9"/>
      <c r="DZ131" s="9"/>
      <c r="EA131" s="9"/>
      <c r="EB131" s="9"/>
      <c r="EC131" s="9"/>
      <c r="ED131" s="9"/>
      <c r="EE131" s="9"/>
      <c r="EF131" s="9"/>
      <c r="EG131" s="9"/>
      <c r="EH131" s="9"/>
      <c r="EI131" s="9"/>
      <c r="EJ131" s="9"/>
      <c r="EK131" s="9"/>
      <c r="EL131" s="9"/>
      <c r="EM131" s="9"/>
      <c r="EN131" s="9"/>
      <c r="EO131" s="9"/>
      <c r="EP131" s="9"/>
      <c r="EQ131" s="9"/>
      <c r="ER131" s="9"/>
      <c r="ES131" s="9"/>
      <c r="ET131" s="9"/>
      <c r="EU131" s="9"/>
      <c r="EV131" s="9"/>
      <c r="EW131" s="9"/>
      <c r="EX131" s="9"/>
      <c r="EY131" s="9"/>
      <c r="EZ131" s="9"/>
      <c r="FA131" s="9"/>
      <c r="FB131" s="9"/>
      <c r="FC131" s="9"/>
      <c r="FD131" s="9"/>
      <c r="FE131" s="9"/>
      <c r="FF131" s="9"/>
      <c r="FG131" s="9"/>
      <c r="FH131" s="9"/>
      <c r="FI131" s="9"/>
      <c r="FJ131" s="9"/>
      <c r="FK131" s="9"/>
      <c r="FL131" s="9"/>
      <c r="FM131" s="9"/>
      <c r="FN131" s="9"/>
      <c r="FO131" s="9"/>
      <c r="FP131" s="9"/>
      <c r="FQ131" s="9"/>
      <c r="FR131" s="9"/>
      <c r="FS131" s="9"/>
      <c r="FT131" s="9"/>
      <c r="FU131" s="9"/>
      <c r="FV131" s="9"/>
      <c r="FW131" s="9"/>
      <c r="FX131" s="9"/>
      <c r="FY131" s="9"/>
      <c r="FZ131" s="9"/>
      <c r="GA131" s="9"/>
      <c r="GB131" s="9"/>
      <c r="GC131" s="9"/>
      <c r="GD131" s="9"/>
      <c r="GE131" s="9"/>
      <c r="GF131" s="9"/>
      <c r="GG131" s="9"/>
      <c r="GH131" s="9"/>
      <c r="GI131" s="9"/>
      <c r="GJ131" s="9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MQ131"/>
      <c r="MR131"/>
      <c r="MS131"/>
      <c r="MT131"/>
      <c r="MU131"/>
      <c r="MV131"/>
      <c r="MW131"/>
      <c r="MX131"/>
      <c r="MY131"/>
      <c r="MZ131"/>
      <c r="NA131"/>
      <c r="NB131"/>
      <c r="NC131"/>
      <c r="ND131"/>
      <c r="NE131"/>
      <c r="NF131"/>
      <c r="NG131"/>
      <c r="NH131"/>
      <c r="NI131"/>
      <c r="NJ131"/>
      <c r="NK131"/>
      <c r="NL131"/>
      <c r="NM131"/>
      <c r="NN131"/>
      <c r="NO131"/>
      <c r="NP131"/>
      <c r="NQ131"/>
      <c r="NR131"/>
      <c r="NS131"/>
      <c r="NT131"/>
      <c r="NU131"/>
      <c r="NV131"/>
      <c r="NW131"/>
      <c r="NX131"/>
      <c r="NY131"/>
      <c r="NZ131"/>
      <c r="OA131"/>
      <c r="OB131"/>
      <c r="OC131"/>
      <c r="OD131"/>
      <c r="OE131"/>
      <c r="OF131"/>
      <c r="OG131"/>
      <c r="OH131"/>
      <c r="OI131"/>
      <c r="OJ131"/>
      <c r="OK131"/>
      <c r="OL131"/>
      <c r="OM131"/>
      <c r="ON131"/>
      <c r="OO131"/>
      <c r="OP131"/>
      <c r="OQ131"/>
      <c r="OR131"/>
      <c r="OS131"/>
      <c r="OT131"/>
      <c r="OU131"/>
      <c r="OV131"/>
      <c r="OW131"/>
      <c r="OX131"/>
      <c r="OY131"/>
      <c r="OZ131"/>
      <c r="PA131"/>
      <c r="PB131"/>
      <c r="PC131"/>
      <c r="PD131"/>
      <c r="PE131"/>
      <c r="PF131"/>
      <c r="PG131"/>
      <c r="PH131"/>
      <c r="PI131"/>
      <c r="PJ131"/>
      <c r="PK131"/>
      <c r="PL131"/>
      <c r="PM131"/>
      <c r="PN131"/>
      <c r="PO131"/>
      <c r="PP131"/>
      <c r="PQ131"/>
      <c r="PR131"/>
      <c r="PS131"/>
      <c r="PT131"/>
      <c r="PU131"/>
    </row>
    <row r="132" spans="1:437" s="52" customFormat="1" outlineLevel="1" x14ac:dyDescent="0.25">
      <c r="A132" s="15"/>
      <c r="B132" s="15"/>
      <c r="C132" s="21"/>
      <c r="D132" s="60"/>
      <c r="E132" s="9"/>
      <c r="F132" s="9"/>
      <c r="G132" s="9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  <c r="AA132" s="9"/>
      <c r="AB132" s="9"/>
      <c r="AC132" s="9"/>
      <c r="AD132" s="9"/>
      <c r="AE132" s="9"/>
      <c r="AF132" s="9"/>
      <c r="AG132" s="9"/>
      <c r="AH132" s="9"/>
      <c r="AI132" s="9"/>
      <c r="AJ132" s="9"/>
      <c r="AK132" s="9"/>
      <c r="AL132" s="9"/>
      <c r="AM132" s="9"/>
      <c r="AN132" s="9"/>
      <c r="AO132" s="9"/>
      <c r="AP132" s="9"/>
      <c r="AQ132" s="9"/>
      <c r="AR132" s="9"/>
      <c r="AS132" s="9"/>
      <c r="AT132" s="9"/>
      <c r="AU132" s="9"/>
      <c r="AV132" s="9"/>
      <c r="AW132" s="9"/>
      <c r="AX132" s="9"/>
      <c r="AY132" s="9"/>
      <c r="AZ132" s="9"/>
      <c r="BA132" s="9"/>
      <c r="BB132" s="9"/>
      <c r="BC132" s="9"/>
      <c r="BD132" s="9"/>
      <c r="BE132" s="9"/>
      <c r="BF132" s="9"/>
      <c r="BG132" s="9"/>
      <c r="BH132" s="9"/>
      <c r="BI132" s="9"/>
      <c r="BJ132" s="9"/>
      <c r="BK132" s="9"/>
      <c r="BL132" s="9"/>
      <c r="BM132" s="9"/>
      <c r="BN132" s="9"/>
      <c r="BO132" s="9"/>
      <c r="BP132" s="9"/>
      <c r="BQ132" s="9"/>
      <c r="BR132" s="9"/>
      <c r="BS132" s="9"/>
      <c r="BT132" s="9"/>
      <c r="BU132" s="9"/>
      <c r="BV132" s="9"/>
      <c r="BW132" s="9"/>
      <c r="BX132" s="9"/>
      <c r="BY132" s="9"/>
      <c r="BZ132" s="9"/>
      <c r="CA132" s="9"/>
      <c r="CB132" s="9"/>
      <c r="CC132" s="9"/>
      <c r="CD132" s="9"/>
      <c r="CE132" s="9"/>
      <c r="CF132" s="9"/>
      <c r="CG132" s="9"/>
      <c r="CH132" s="9"/>
      <c r="CI132" s="9"/>
      <c r="CJ132" s="9"/>
      <c r="CK132" s="9"/>
      <c r="CL132" s="9"/>
      <c r="CM132" s="9"/>
      <c r="CN132" s="9"/>
      <c r="CO132" s="9"/>
      <c r="CP132" s="9"/>
      <c r="CQ132" s="9"/>
      <c r="CR132" s="9"/>
      <c r="CS132" s="9"/>
      <c r="CT132" s="9"/>
      <c r="CU132" s="9"/>
      <c r="CV132" s="9"/>
      <c r="CW132" s="9"/>
      <c r="CX132" s="9"/>
      <c r="CY132" s="9"/>
      <c r="CZ132" s="9"/>
      <c r="DA132" s="9"/>
      <c r="DB132" s="9"/>
      <c r="DC132" s="9"/>
      <c r="DD132" s="9"/>
      <c r="DE132" s="9"/>
      <c r="DF132" s="9"/>
      <c r="DG132" s="9"/>
      <c r="DH132" s="9"/>
      <c r="DI132" s="9"/>
      <c r="DJ132" s="9"/>
      <c r="DK132" s="9"/>
      <c r="DL132" s="9"/>
      <c r="DM132" s="9"/>
      <c r="DN132" s="9"/>
      <c r="DO132" s="9"/>
      <c r="DP132" s="9"/>
      <c r="DQ132" s="9"/>
      <c r="DR132" s="9"/>
      <c r="DS132" s="9"/>
      <c r="DT132" s="9"/>
      <c r="DU132" s="9"/>
      <c r="DV132" s="9"/>
      <c r="DW132" s="9"/>
      <c r="DX132" s="9"/>
      <c r="DY132" s="9"/>
      <c r="DZ132" s="9"/>
      <c r="EA132" s="9"/>
      <c r="EB132" s="9"/>
      <c r="EC132" s="9"/>
      <c r="ED132" s="9"/>
      <c r="EE132" s="9"/>
      <c r="EF132" s="9"/>
      <c r="EG132" s="9"/>
      <c r="EH132" s="9"/>
      <c r="EI132" s="9"/>
      <c r="EJ132" s="9"/>
      <c r="EK132" s="9"/>
      <c r="EL132" s="9"/>
      <c r="EM132" s="9"/>
      <c r="EN132" s="9"/>
      <c r="EO132" s="9"/>
      <c r="EP132" s="9"/>
      <c r="EQ132" s="9"/>
      <c r="ER132" s="9"/>
      <c r="ES132" s="9"/>
      <c r="ET132" s="9"/>
      <c r="EU132" s="9"/>
      <c r="EV132" s="9"/>
      <c r="EW132" s="9"/>
      <c r="EX132" s="9"/>
      <c r="EY132" s="9"/>
      <c r="EZ132" s="9"/>
      <c r="FA132" s="9"/>
      <c r="FB132" s="9"/>
      <c r="FC132" s="9"/>
      <c r="FD132" s="9"/>
      <c r="FE132" s="9"/>
      <c r="FF132" s="9"/>
      <c r="FG132" s="9"/>
      <c r="FH132" s="9"/>
      <c r="FI132" s="9"/>
      <c r="FJ132" s="9"/>
      <c r="FK132" s="9"/>
      <c r="FL132" s="9"/>
      <c r="FM132" s="9"/>
      <c r="FN132" s="9"/>
      <c r="FO132" s="9"/>
      <c r="FP132" s="9"/>
      <c r="FQ132" s="9"/>
      <c r="FR132" s="9"/>
      <c r="FS132" s="9"/>
      <c r="FT132" s="9"/>
      <c r="FU132" s="9"/>
      <c r="FV132" s="9"/>
      <c r="FW132" s="9"/>
      <c r="FX132" s="9"/>
      <c r="FY132" s="9"/>
      <c r="FZ132" s="9"/>
      <c r="GA132" s="9"/>
      <c r="GB132" s="9"/>
      <c r="GC132" s="9"/>
      <c r="GD132" s="9"/>
      <c r="GE132" s="9"/>
      <c r="GF132" s="9"/>
      <c r="GG132" s="9"/>
      <c r="GH132" s="9"/>
      <c r="GI132" s="9"/>
      <c r="GJ132" s="9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MQ132"/>
      <c r="MR132"/>
      <c r="MS132"/>
      <c r="MT132"/>
      <c r="MU132"/>
      <c r="MV132"/>
      <c r="MW132"/>
      <c r="MX132"/>
      <c r="MY132"/>
      <c r="MZ132"/>
      <c r="NA132"/>
      <c r="NB132"/>
      <c r="NC132"/>
      <c r="ND132"/>
      <c r="NE132"/>
      <c r="NF132"/>
      <c r="NG132"/>
      <c r="NH132"/>
      <c r="NI132"/>
      <c r="NJ132"/>
      <c r="NK132"/>
      <c r="NL132"/>
      <c r="NM132"/>
      <c r="NN132"/>
      <c r="NO132"/>
      <c r="NP132"/>
      <c r="NQ132"/>
      <c r="NR132"/>
      <c r="NS132"/>
      <c r="NT132"/>
      <c r="NU132"/>
      <c r="NV132"/>
      <c r="NW132"/>
      <c r="NX132"/>
      <c r="NY132"/>
      <c r="NZ132"/>
      <c r="OA132"/>
      <c r="OB132"/>
      <c r="OC132"/>
      <c r="OD132"/>
      <c r="OE132"/>
      <c r="OF132"/>
      <c r="OG132"/>
      <c r="OH132"/>
      <c r="OI132"/>
      <c r="OJ132"/>
      <c r="OK132"/>
      <c r="OL132"/>
      <c r="OM132"/>
      <c r="ON132"/>
      <c r="OO132"/>
      <c r="OP132"/>
      <c r="OQ132"/>
      <c r="OR132"/>
      <c r="OS132"/>
      <c r="OT132"/>
      <c r="OU132"/>
      <c r="OV132"/>
      <c r="OW132"/>
      <c r="OX132"/>
      <c r="OY132"/>
      <c r="OZ132"/>
      <c r="PA132"/>
      <c r="PB132"/>
      <c r="PC132"/>
      <c r="PD132"/>
      <c r="PE132"/>
      <c r="PF132"/>
      <c r="PG132"/>
      <c r="PH132"/>
      <c r="PI132"/>
      <c r="PJ132"/>
      <c r="PK132"/>
      <c r="PL132"/>
      <c r="PM132"/>
      <c r="PN132"/>
      <c r="PO132"/>
      <c r="PP132"/>
      <c r="PQ132"/>
      <c r="PR132"/>
      <c r="PS132"/>
      <c r="PT132"/>
      <c r="PU132"/>
    </row>
    <row r="133" spans="1:437" s="204" customFormat="1" outlineLevel="1" x14ac:dyDescent="0.25">
      <c r="A133" s="15"/>
      <c r="B133" s="15" t="s">
        <v>148</v>
      </c>
      <c r="C133" s="21"/>
      <c r="D133" s="60"/>
      <c r="E133" s="9"/>
      <c r="F133" s="9"/>
      <c r="G133" s="9"/>
      <c r="H133" s="9"/>
      <c r="I133" s="9"/>
      <c r="J133" s="9"/>
      <c r="K133" s="9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  <c r="AA133" s="9"/>
      <c r="AB133" s="9"/>
      <c r="AC133" s="9"/>
      <c r="AD133" s="9"/>
      <c r="AE133" s="9"/>
      <c r="AF133" s="9"/>
      <c r="AG133" s="9"/>
      <c r="AH133" s="9"/>
      <c r="AI133" s="9"/>
      <c r="AJ133" s="9"/>
      <c r="AK133" s="9"/>
      <c r="AL133" s="9"/>
      <c r="AM133" s="9"/>
      <c r="AN133" s="9"/>
      <c r="AO133" s="9"/>
      <c r="AP133" s="9"/>
      <c r="AQ133" s="9"/>
      <c r="AR133" s="9"/>
      <c r="AS133" s="9"/>
      <c r="AT133" s="9"/>
      <c r="AU133" s="9"/>
      <c r="AV133" s="9"/>
      <c r="AW133" s="9"/>
      <c r="AX133" s="9"/>
      <c r="AY133" s="9"/>
      <c r="AZ133" s="9"/>
      <c r="BA133" s="9"/>
      <c r="BB133" s="9"/>
      <c r="BC133" s="9"/>
      <c r="BD133" s="9"/>
      <c r="BE133" s="9"/>
      <c r="BF133" s="9"/>
      <c r="BG133" s="9"/>
      <c r="BH133" s="9"/>
      <c r="BI133" s="9"/>
      <c r="BJ133" s="9"/>
      <c r="BK133" s="9"/>
      <c r="BL133" s="9"/>
      <c r="BM133" s="9"/>
      <c r="BN133" s="9"/>
      <c r="BO133" s="9"/>
      <c r="BP133" s="9"/>
      <c r="BQ133" s="9"/>
      <c r="BR133" s="9"/>
      <c r="BS133" s="9"/>
      <c r="BT133" s="9"/>
      <c r="BU133" s="9"/>
      <c r="BV133" s="9"/>
      <c r="BW133" s="9"/>
      <c r="BX133" s="9"/>
      <c r="BY133" s="9"/>
      <c r="BZ133" s="9"/>
      <c r="CA133" s="9"/>
      <c r="CB133" s="9"/>
      <c r="CC133" s="9"/>
      <c r="CD133" s="9"/>
      <c r="CE133" s="9"/>
      <c r="CF133" s="9"/>
      <c r="CG133" s="9"/>
      <c r="CH133" s="9"/>
      <c r="CI133" s="9"/>
      <c r="CJ133" s="9"/>
      <c r="CK133" s="9"/>
      <c r="CL133" s="9"/>
      <c r="CM133" s="9"/>
      <c r="CN133" s="9"/>
      <c r="CO133" s="9"/>
      <c r="CP133" s="9"/>
      <c r="CQ133" s="9"/>
      <c r="CR133" s="9"/>
      <c r="CS133" s="9"/>
      <c r="CT133" s="9"/>
      <c r="CU133" s="9"/>
      <c r="CV133" s="9"/>
      <c r="CW133" s="9"/>
      <c r="CX133" s="9"/>
      <c r="CY133" s="9"/>
      <c r="CZ133" s="9"/>
      <c r="DA133" s="9"/>
      <c r="DB133" s="9"/>
      <c r="DC133" s="9"/>
      <c r="DD133" s="9"/>
      <c r="DE133" s="9"/>
      <c r="DF133" s="9"/>
      <c r="DG133" s="9"/>
      <c r="DH133" s="9"/>
      <c r="DI133" s="9"/>
      <c r="DJ133" s="9"/>
      <c r="DK133" s="9"/>
      <c r="DL133" s="9"/>
      <c r="DM133" s="9"/>
      <c r="DN133" s="9"/>
      <c r="DO133" s="9"/>
      <c r="DP133" s="9"/>
      <c r="DQ133" s="9"/>
      <c r="DR133" s="9"/>
      <c r="DS133" s="9"/>
      <c r="DT133" s="9"/>
      <c r="DU133" s="9"/>
      <c r="DV133" s="9"/>
      <c r="DW133" s="9"/>
      <c r="DX133" s="9"/>
      <c r="DY133" s="9"/>
      <c r="DZ133" s="9"/>
      <c r="EA133" s="9"/>
      <c r="EB133" s="9"/>
      <c r="EC133" s="9"/>
      <c r="ED133" s="9"/>
      <c r="EE133" s="9"/>
      <c r="EF133" s="9"/>
      <c r="EG133" s="9"/>
      <c r="EH133" s="9"/>
      <c r="EI133" s="9"/>
      <c r="EJ133" s="9"/>
      <c r="EK133" s="9"/>
      <c r="EL133" s="9"/>
      <c r="EM133" s="9"/>
      <c r="EN133" s="9"/>
      <c r="EO133" s="9"/>
      <c r="EP133" s="9"/>
      <c r="EQ133" s="9"/>
      <c r="ER133" s="9"/>
      <c r="ES133" s="9"/>
      <c r="ET133" s="9"/>
      <c r="EU133" s="9"/>
      <c r="EV133" s="9"/>
      <c r="EW133" s="9"/>
      <c r="EX133" s="9"/>
      <c r="EY133" s="9"/>
      <c r="EZ133" s="9"/>
      <c r="FA133" s="9"/>
      <c r="FB133" s="9"/>
      <c r="FC133" s="9"/>
      <c r="FD133" s="9"/>
      <c r="FE133" s="9"/>
      <c r="FF133" s="9"/>
      <c r="FG133" s="9"/>
      <c r="FH133" s="9"/>
      <c r="FI133" s="9"/>
      <c r="FJ133" s="9"/>
      <c r="FK133" s="9"/>
      <c r="FL133" s="9"/>
      <c r="FM133" s="9"/>
      <c r="FN133" s="9"/>
      <c r="FO133" s="9"/>
      <c r="FP133" s="9"/>
      <c r="FQ133" s="9"/>
      <c r="FR133" s="9"/>
      <c r="FS133" s="9"/>
      <c r="FT133" s="9"/>
      <c r="FU133" s="9"/>
      <c r="FV133" s="9"/>
      <c r="FW133" s="9"/>
      <c r="FX133" s="9"/>
      <c r="FY133" s="9"/>
      <c r="FZ133" s="9"/>
      <c r="GA133" s="9"/>
      <c r="GB133" s="9"/>
      <c r="GC133" s="9"/>
      <c r="GD133" s="9"/>
      <c r="GE133" s="9"/>
      <c r="GF133" s="9"/>
      <c r="GG133" s="9"/>
      <c r="GH133" s="9"/>
      <c r="GI133" s="9"/>
      <c r="GJ133" s="9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  <c r="NV133"/>
      <c r="NW133"/>
      <c r="NX133"/>
      <c r="NY133"/>
      <c r="NZ133"/>
      <c r="OA133"/>
      <c r="OB133"/>
      <c r="OC133"/>
      <c r="OD133"/>
      <c r="OE133"/>
      <c r="OF133"/>
      <c r="OG133"/>
      <c r="OH133"/>
      <c r="OI133"/>
      <c r="OJ133"/>
      <c r="OK133"/>
      <c r="OL133"/>
      <c r="OM133"/>
      <c r="ON133"/>
      <c r="OO133"/>
      <c r="OP133"/>
      <c r="OQ133"/>
      <c r="OR133"/>
      <c r="OS133"/>
      <c r="OT133"/>
      <c r="OU133"/>
      <c r="OV133"/>
      <c r="OW133"/>
      <c r="OX133"/>
      <c r="OY133"/>
      <c r="OZ133"/>
      <c r="PA133"/>
      <c r="PB133"/>
      <c r="PC133"/>
      <c r="PD133"/>
      <c r="PE133"/>
      <c r="PF133"/>
      <c r="PG133"/>
      <c r="PH133"/>
      <c r="PI133"/>
      <c r="PJ133"/>
      <c r="PK133"/>
      <c r="PL133"/>
      <c r="PM133"/>
      <c r="PN133"/>
      <c r="PO133"/>
      <c r="PP133"/>
      <c r="PQ133"/>
      <c r="PR133"/>
      <c r="PS133"/>
      <c r="PT133"/>
      <c r="PU133"/>
    </row>
    <row r="134" spans="1:437" s="204" customFormat="1" outlineLevel="1" x14ac:dyDescent="0.25">
      <c r="A134" s="15"/>
      <c r="B134" s="15"/>
      <c r="C134" s="21"/>
      <c r="D134" s="60"/>
      <c r="E134" s="205" t="str">
        <f t="shared" ref="E134:AJ134" si="201" xml:space="preserve"> E$97</f>
        <v>Operating period flag</v>
      </c>
      <c r="F134" s="205">
        <f t="shared" si="201"/>
        <v>0</v>
      </c>
      <c r="G134" s="205" t="str">
        <f t="shared" si="201"/>
        <v>flag</v>
      </c>
      <c r="H134" s="205">
        <f t="shared" si="201"/>
        <v>120</v>
      </c>
      <c r="I134" s="205">
        <f t="shared" si="201"/>
        <v>0</v>
      </c>
      <c r="J134" s="205">
        <f t="shared" si="201"/>
        <v>0</v>
      </c>
      <c r="K134" s="205">
        <f t="shared" si="201"/>
        <v>0</v>
      </c>
      <c r="L134" s="205">
        <f t="shared" si="201"/>
        <v>0</v>
      </c>
      <c r="M134" s="205">
        <f t="shared" si="201"/>
        <v>1</v>
      </c>
      <c r="N134" s="205">
        <f t="shared" si="201"/>
        <v>1</v>
      </c>
      <c r="O134" s="205">
        <f t="shared" si="201"/>
        <v>1</v>
      </c>
      <c r="P134" s="205">
        <f t="shared" si="201"/>
        <v>1</v>
      </c>
      <c r="Q134" s="205">
        <f t="shared" si="201"/>
        <v>1</v>
      </c>
      <c r="R134" s="205">
        <f t="shared" si="201"/>
        <v>1</v>
      </c>
      <c r="S134" s="205">
        <f t="shared" si="201"/>
        <v>1</v>
      </c>
      <c r="T134" s="205">
        <f t="shared" si="201"/>
        <v>1</v>
      </c>
      <c r="U134" s="205">
        <f t="shared" si="201"/>
        <v>1</v>
      </c>
      <c r="V134" s="205">
        <f t="shared" si="201"/>
        <v>1</v>
      </c>
      <c r="W134" s="205">
        <f t="shared" si="201"/>
        <v>1</v>
      </c>
      <c r="X134" s="205">
        <f t="shared" si="201"/>
        <v>1</v>
      </c>
      <c r="Y134" s="205">
        <f t="shared" si="201"/>
        <v>1</v>
      </c>
      <c r="Z134" s="205">
        <f t="shared" si="201"/>
        <v>1</v>
      </c>
      <c r="AA134" s="205">
        <f t="shared" si="201"/>
        <v>1</v>
      </c>
      <c r="AB134" s="205">
        <f t="shared" si="201"/>
        <v>1</v>
      </c>
      <c r="AC134" s="205">
        <f t="shared" si="201"/>
        <v>1</v>
      </c>
      <c r="AD134" s="205">
        <f t="shared" si="201"/>
        <v>1</v>
      </c>
      <c r="AE134" s="205">
        <f t="shared" si="201"/>
        <v>1</v>
      </c>
      <c r="AF134" s="205">
        <f t="shared" si="201"/>
        <v>1</v>
      </c>
      <c r="AG134" s="205">
        <f t="shared" si="201"/>
        <v>1</v>
      </c>
      <c r="AH134" s="205">
        <f t="shared" si="201"/>
        <v>1</v>
      </c>
      <c r="AI134" s="205">
        <f t="shared" si="201"/>
        <v>1</v>
      </c>
      <c r="AJ134" s="205">
        <f t="shared" si="201"/>
        <v>1</v>
      </c>
      <c r="AK134" s="205">
        <f t="shared" ref="AK134:BP134" si="202" xml:space="preserve"> AK$97</f>
        <v>1</v>
      </c>
      <c r="AL134" s="205">
        <f t="shared" si="202"/>
        <v>1</v>
      </c>
      <c r="AM134" s="205">
        <f t="shared" si="202"/>
        <v>1</v>
      </c>
      <c r="AN134" s="205">
        <f t="shared" si="202"/>
        <v>1</v>
      </c>
      <c r="AO134" s="205">
        <f t="shared" si="202"/>
        <v>1</v>
      </c>
      <c r="AP134" s="205">
        <f t="shared" si="202"/>
        <v>1</v>
      </c>
      <c r="AQ134" s="205">
        <f t="shared" si="202"/>
        <v>1</v>
      </c>
      <c r="AR134" s="205">
        <f t="shared" si="202"/>
        <v>1</v>
      </c>
      <c r="AS134" s="205">
        <f t="shared" si="202"/>
        <v>1</v>
      </c>
      <c r="AT134" s="205">
        <f t="shared" si="202"/>
        <v>1</v>
      </c>
      <c r="AU134" s="205">
        <f t="shared" si="202"/>
        <v>1</v>
      </c>
      <c r="AV134" s="205">
        <f t="shared" si="202"/>
        <v>1</v>
      </c>
      <c r="AW134" s="205">
        <f t="shared" si="202"/>
        <v>1</v>
      </c>
      <c r="AX134" s="205">
        <f t="shared" si="202"/>
        <v>1</v>
      </c>
      <c r="AY134" s="205">
        <f t="shared" si="202"/>
        <v>1</v>
      </c>
      <c r="AZ134" s="205">
        <f t="shared" si="202"/>
        <v>1</v>
      </c>
      <c r="BA134" s="205">
        <f t="shared" si="202"/>
        <v>1</v>
      </c>
      <c r="BB134" s="205">
        <f t="shared" si="202"/>
        <v>1</v>
      </c>
      <c r="BC134" s="205">
        <f t="shared" si="202"/>
        <v>1</v>
      </c>
      <c r="BD134" s="205">
        <f t="shared" si="202"/>
        <v>1</v>
      </c>
      <c r="BE134" s="205">
        <f t="shared" si="202"/>
        <v>1</v>
      </c>
      <c r="BF134" s="205">
        <f t="shared" si="202"/>
        <v>1</v>
      </c>
      <c r="BG134" s="205">
        <f t="shared" si="202"/>
        <v>1</v>
      </c>
      <c r="BH134" s="205">
        <f t="shared" si="202"/>
        <v>1</v>
      </c>
      <c r="BI134" s="205">
        <f t="shared" si="202"/>
        <v>1</v>
      </c>
      <c r="BJ134" s="205">
        <f t="shared" si="202"/>
        <v>1</v>
      </c>
      <c r="BK134" s="205">
        <f t="shared" si="202"/>
        <v>1</v>
      </c>
      <c r="BL134" s="205">
        <f t="shared" si="202"/>
        <v>1</v>
      </c>
      <c r="BM134" s="205">
        <f t="shared" si="202"/>
        <v>1</v>
      </c>
      <c r="BN134" s="205">
        <f t="shared" si="202"/>
        <v>1</v>
      </c>
      <c r="BO134" s="205">
        <f t="shared" si="202"/>
        <v>1</v>
      </c>
      <c r="BP134" s="205">
        <f t="shared" si="202"/>
        <v>1</v>
      </c>
      <c r="BQ134" s="205">
        <f t="shared" ref="BQ134:CV134" si="203" xml:space="preserve"> BQ$97</f>
        <v>1</v>
      </c>
      <c r="BR134" s="205">
        <f t="shared" si="203"/>
        <v>1</v>
      </c>
      <c r="BS134" s="205">
        <f t="shared" si="203"/>
        <v>1</v>
      </c>
      <c r="BT134" s="205">
        <f t="shared" si="203"/>
        <v>1</v>
      </c>
      <c r="BU134" s="205">
        <f t="shared" si="203"/>
        <v>1</v>
      </c>
      <c r="BV134" s="205">
        <f t="shared" si="203"/>
        <v>1</v>
      </c>
      <c r="BW134" s="205">
        <f t="shared" si="203"/>
        <v>1</v>
      </c>
      <c r="BX134" s="205">
        <f t="shared" si="203"/>
        <v>1</v>
      </c>
      <c r="BY134" s="205">
        <f t="shared" si="203"/>
        <v>1</v>
      </c>
      <c r="BZ134" s="205">
        <f t="shared" si="203"/>
        <v>1</v>
      </c>
      <c r="CA134" s="205">
        <f t="shared" si="203"/>
        <v>1</v>
      </c>
      <c r="CB134" s="205">
        <f t="shared" si="203"/>
        <v>1</v>
      </c>
      <c r="CC134" s="205">
        <f t="shared" si="203"/>
        <v>1</v>
      </c>
      <c r="CD134" s="205">
        <f t="shared" si="203"/>
        <v>1</v>
      </c>
      <c r="CE134" s="205">
        <f t="shared" si="203"/>
        <v>1</v>
      </c>
      <c r="CF134" s="205">
        <f t="shared" si="203"/>
        <v>1</v>
      </c>
      <c r="CG134" s="205">
        <f t="shared" si="203"/>
        <v>1</v>
      </c>
      <c r="CH134" s="205">
        <f t="shared" si="203"/>
        <v>1</v>
      </c>
      <c r="CI134" s="205">
        <f t="shared" si="203"/>
        <v>1</v>
      </c>
      <c r="CJ134" s="205">
        <f t="shared" si="203"/>
        <v>1</v>
      </c>
      <c r="CK134" s="205">
        <f t="shared" si="203"/>
        <v>1</v>
      </c>
      <c r="CL134" s="205">
        <f t="shared" si="203"/>
        <v>1</v>
      </c>
      <c r="CM134" s="205">
        <f t="shared" si="203"/>
        <v>1</v>
      </c>
      <c r="CN134" s="205">
        <f t="shared" si="203"/>
        <v>1</v>
      </c>
      <c r="CO134" s="205">
        <f t="shared" si="203"/>
        <v>1</v>
      </c>
      <c r="CP134" s="205">
        <f t="shared" si="203"/>
        <v>1</v>
      </c>
      <c r="CQ134" s="205">
        <f t="shared" si="203"/>
        <v>1</v>
      </c>
      <c r="CR134" s="205">
        <f t="shared" si="203"/>
        <v>1</v>
      </c>
      <c r="CS134" s="205">
        <f t="shared" si="203"/>
        <v>1</v>
      </c>
      <c r="CT134" s="205">
        <f t="shared" si="203"/>
        <v>1</v>
      </c>
      <c r="CU134" s="205">
        <f t="shared" si="203"/>
        <v>1</v>
      </c>
      <c r="CV134" s="205">
        <f t="shared" si="203"/>
        <v>1</v>
      </c>
      <c r="CW134" s="205">
        <f t="shared" ref="CW134:EB134" si="204" xml:space="preserve"> CW$97</f>
        <v>1</v>
      </c>
      <c r="CX134" s="205">
        <f t="shared" si="204"/>
        <v>1</v>
      </c>
      <c r="CY134" s="205">
        <f t="shared" si="204"/>
        <v>1</v>
      </c>
      <c r="CZ134" s="205">
        <f t="shared" si="204"/>
        <v>1</v>
      </c>
      <c r="DA134" s="205">
        <f t="shared" si="204"/>
        <v>1</v>
      </c>
      <c r="DB134" s="205">
        <f t="shared" si="204"/>
        <v>1</v>
      </c>
      <c r="DC134" s="205">
        <f t="shared" si="204"/>
        <v>1</v>
      </c>
      <c r="DD134" s="205">
        <f t="shared" si="204"/>
        <v>1</v>
      </c>
      <c r="DE134" s="205">
        <f t="shared" si="204"/>
        <v>1</v>
      </c>
      <c r="DF134" s="205">
        <f t="shared" si="204"/>
        <v>1</v>
      </c>
      <c r="DG134" s="205">
        <f t="shared" si="204"/>
        <v>1</v>
      </c>
      <c r="DH134" s="205">
        <f t="shared" si="204"/>
        <v>1</v>
      </c>
      <c r="DI134" s="205">
        <f t="shared" si="204"/>
        <v>1</v>
      </c>
      <c r="DJ134" s="205">
        <f t="shared" si="204"/>
        <v>1</v>
      </c>
      <c r="DK134" s="205">
        <f t="shared" si="204"/>
        <v>1</v>
      </c>
      <c r="DL134" s="205">
        <f t="shared" si="204"/>
        <v>1</v>
      </c>
      <c r="DM134" s="205">
        <f t="shared" si="204"/>
        <v>1</v>
      </c>
      <c r="DN134" s="205">
        <f t="shared" si="204"/>
        <v>1</v>
      </c>
      <c r="DO134" s="205">
        <f t="shared" si="204"/>
        <v>1</v>
      </c>
      <c r="DP134" s="205">
        <f t="shared" si="204"/>
        <v>1</v>
      </c>
      <c r="DQ134" s="205">
        <f t="shared" si="204"/>
        <v>1</v>
      </c>
      <c r="DR134" s="205">
        <f t="shared" si="204"/>
        <v>1</v>
      </c>
      <c r="DS134" s="205">
        <f t="shared" si="204"/>
        <v>1</v>
      </c>
      <c r="DT134" s="205">
        <f t="shared" si="204"/>
        <v>1</v>
      </c>
      <c r="DU134" s="205">
        <f t="shared" si="204"/>
        <v>1</v>
      </c>
      <c r="DV134" s="205">
        <f t="shared" si="204"/>
        <v>1</v>
      </c>
      <c r="DW134" s="205">
        <f t="shared" si="204"/>
        <v>1</v>
      </c>
      <c r="DX134" s="205">
        <f t="shared" si="204"/>
        <v>1</v>
      </c>
      <c r="DY134" s="205">
        <f t="shared" si="204"/>
        <v>1</v>
      </c>
      <c r="DZ134" s="205">
        <f t="shared" si="204"/>
        <v>1</v>
      </c>
      <c r="EA134" s="205">
        <f t="shared" si="204"/>
        <v>1</v>
      </c>
      <c r="EB134" s="205">
        <f t="shared" si="204"/>
        <v>1</v>
      </c>
      <c r="EC134" s="205">
        <f t="shared" ref="EC134:FH134" si="205" xml:space="preserve"> EC$97</f>
        <v>0</v>
      </c>
      <c r="ED134" s="205">
        <f t="shared" si="205"/>
        <v>0</v>
      </c>
      <c r="EE134" s="205">
        <f t="shared" si="205"/>
        <v>0</v>
      </c>
      <c r="EF134" s="205">
        <f t="shared" si="205"/>
        <v>0</v>
      </c>
      <c r="EG134" s="205">
        <f t="shared" si="205"/>
        <v>0</v>
      </c>
      <c r="EH134" s="205">
        <f t="shared" si="205"/>
        <v>0</v>
      </c>
      <c r="EI134" s="205">
        <f t="shared" si="205"/>
        <v>0</v>
      </c>
      <c r="EJ134" s="205">
        <f t="shared" si="205"/>
        <v>0</v>
      </c>
      <c r="EK134" s="205">
        <f t="shared" si="205"/>
        <v>0</v>
      </c>
      <c r="EL134" s="205">
        <f t="shared" si="205"/>
        <v>0</v>
      </c>
      <c r="EM134" s="205">
        <f t="shared" si="205"/>
        <v>0</v>
      </c>
      <c r="EN134" s="205">
        <f t="shared" si="205"/>
        <v>0</v>
      </c>
      <c r="EO134" s="205">
        <f t="shared" si="205"/>
        <v>0</v>
      </c>
      <c r="EP134" s="205">
        <f t="shared" si="205"/>
        <v>0</v>
      </c>
      <c r="EQ134" s="205">
        <f t="shared" si="205"/>
        <v>0</v>
      </c>
      <c r="ER134" s="205">
        <f t="shared" si="205"/>
        <v>0</v>
      </c>
      <c r="ES134" s="205">
        <f t="shared" si="205"/>
        <v>0</v>
      </c>
      <c r="ET134" s="205">
        <f t="shared" si="205"/>
        <v>0</v>
      </c>
      <c r="EU134" s="205">
        <f t="shared" si="205"/>
        <v>0</v>
      </c>
      <c r="EV134" s="205">
        <f t="shared" si="205"/>
        <v>0</v>
      </c>
      <c r="EW134" s="205">
        <f t="shared" si="205"/>
        <v>0</v>
      </c>
      <c r="EX134" s="205">
        <f t="shared" si="205"/>
        <v>0</v>
      </c>
      <c r="EY134" s="205">
        <f t="shared" si="205"/>
        <v>0</v>
      </c>
      <c r="EZ134" s="205">
        <f t="shared" si="205"/>
        <v>0</v>
      </c>
      <c r="FA134" s="205">
        <f t="shared" si="205"/>
        <v>0</v>
      </c>
      <c r="FB134" s="205">
        <f t="shared" si="205"/>
        <v>0</v>
      </c>
      <c r="FC134" s="205">
        <f t="shared" si="205"/>
        <v>0</v>
      </c>
      <c r="FD134" s="205">
        <f t="shared" si="205"/>
        <v>0</v>
      </c>
      <c r="FE134" s="205">
        <f t="shared" si="205"/>
        <v>0</v>
      </c>
      <c r="FF134" s="205">
        <f t="shared" si="205"/>
        <v>0</v>
      </c>
      <c r="FG134" s="205">
        <f t="shared" si="205"/>
        <v>0</v>
      </c>
      <c r="FH134" s="205">
        <f t="shared" si="205"/>
        <v>0</v>
      </c>
      <c r="FI134" s="205">
        <f t="shared" ref="FI134:GJ134" si="206" xml:space="preserve"> FI$97</f>
        <v>0</v>
      </c>
      <c r="FJ134" s="205">
        <f t="shared" si="206"/>
        <v>0</v>
      </c>
      <c r="FK134" s="205">
        <f t="shared" si="206"/>
        <v>0</v>
      </c>
      <c r="FL134" s="205">
        <f t="shared" si="206"/>
        <v>0</v>
      </c>
      <c r="FM134" s="205">
        <f t="shared" si="206"/>
        <v>0</v>
      </c>
      <c r="FN134" s="205">
        <f t="shared" si="206"/>
        <v>0</v>
      </c>
      <c r="FO134" s="205">
        <f t="shared" si="206"/>
        <v>0</v>
      </c>
      <c r="FP134" s="205">
        <f t="shared" si="206"/>
        <v>0</v>
      </c>
      <c r="FQ134" s="205">
        <f t="shared" si="206"/>
        <v>0</v>
      </c>
      <c r="FR134" s="205">
        <f t="shared" si="206"/>
        <v>0</v>
      </c>
      <c r="FS134" s="205">
        <f t="shared" si="206"/>
        <v>0</v>
      </c>
      <c r="FT134" s="205">
        <f t="shared" si="206"/>
        <v>0</v>
      </c>
      <c r="FU134" s="205">
        <f t="shared" si="206"/>
        <v>0</v>
      </c>
      <c r="FV134" s="205">
        <f t="shared" si="206"/>
        <v>0</v>
      </c>
      <c r="FW134" s="205">
        <f t="shared" si="206"/>
        <v>0</v>
      </c>
      <c r="FX134" s="205">
        <f t="shared" si="206"/>
        <v>0</v>
      </c>
      <c r="FY134" s="205">
        <f t="shared" si="206"/>
        <v>0</v>
      </c>
      <c r="FZ134" s="205">
        <f t="shared" si="206"/>
        <v>0</v>
      </c>
      <c r="GA134" s="205">
        <f t="shared" si="206"/>
        <v>0</v>
      </c>
      <c r="GB134" s="205">
        <f t="shared" si="206"/>
        <v>0</v>
      </c>
      <c r="GC134" s="205">
        <f t="shared" si="206"/>
        <v>0</v>
      </c>
      <c r="GD134" s="205">
        <f t="shared" si="206"/>
        <v>0</v>
      </c>
      <c r="GE134" s="205">
        <f t="shared" si="206"/>
        <v>0</v>
      </c>
      <c r="GF134" s="205">
        <f t="shared" si="206"/>
        <v>0</v>
      </c>
      <c r="GG134" s="205">
        <f t="shared" si="206"/>
        <v>0</v>
      </c>
      <c r="GH134" s="205">
        <f t="shared" si="206"/>
        <v>0</v>
      </c>
      <c r="GI134" s="205">
        <f t="shared" si="206"/>
        <v>0</v>
      </c>
      <c r="GJ134" s="205">
        <f t="shared" si="206"/>
        <v>0</v>
      </c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  <c r="NV134"/>
      <c r="NW134"/>
      <c r="NX134"/>
      <c r="NY134"/>
      <c r="NZ134"/>
      <c r="OA134"/>
      <c r="OB134"/>
      <c r="OC134"/>
      <c r="OD134"/>
      <c r="OE134"/>
      <c r="OF134"/>
      <c r="OG134"/>
      <c r="OH134"/>
      <c r="OI134"/>
      <c r="OJ134"/>
      <c r="OK134"/>
      <c r="OL134"/>
      <c r="OM134"/>
      <c r="ON134"/>
      <c r="OO134"/>
      <c r="OP134"/>
      <c r="OQ134"/>
      <c r="OR134"/>
      <c r="OS134"/>
      <c r="OT134"/>
      <c r="OU134"/>
      <c r="OV134"/>
      <c r="OW134"/>
      <c r="OX134"/>
      <c r="OY134"/>
      <c r="OZ134"/>
      <c r="PA134"/>
      <c r="PB134"/>
      <c r="PC134"/>
      <c r="PD134"/>
      <c r="PE134"/>
      <c r="PF134"/>
      <c r="PG134"/>
      <c r="PH134"/>
      <c r="PI134"/>
      <c r="PJ134"/>
      <c r="PK134"/>
      <c r="PL134"/>
      <c r="PM134"/>
      <c r="PN134"/>
      <c r="PO134"/>
      <c r="PP134"/>
      <c r="PQ134"/>
      <c r="PR134"/>
      <c r="PS134"/>
      <c r="PT134"/>
      <c r="PU134"/>
    </row>
    <row r="135" spans="1:437" s="204" customFormat="1" outlineLevel="1" x14ac:dyDescent="0.25">
      <c r="A135" s="15"/>
      <c r="B135" s="15"/>
      <c r="C135" s="21"/>
      <c r="D135" s="60"/>
      <c r="E135" s="9" t="s">
        <v>136</v>
      </c>
      <c r="F135" s="9"/>
      <c r="G135" s="9"/>
      <c r="H135" s="9"/>
      <c r="I135" s="9"/>
      <c r="J135" s="9">
        <f t="shared" ref="J135:AO135" si="207">I135 + J134</f>
        <v>0</v>
      </c>
      <c r="K135" s="9">
        <f t="shared" si="207"/>
        <v>0</v>
      </c>
      <c r="L135" s="9">
        <f t="shared" si="207"/>
        <v>0</v>
      </c>
      <c r="M135" s="9">
        <f t="shared" si="207"/>
        <v>1</v>
      </c>
      <c r="N135" s="9">
        <f t="shared" si="207"/>
        <v>2</v>
      </c>
      <c r="O135" s="9">
        <f t="shared" si="207"/>
        <v>3</v>
      </c>
      <c r="P135" s="9">
        <f t="shared" si="207"/>
        <v>4</v>
      </c>
      <c r="Q135" s="9">
        <f t="shared" si="207"/>
        <v>5</v>
      </c>
      <c r="R135" s="9">
        <f t="shared" si="207"/>
        <v>6</v>
      </c>
      <c r="S135" s="9">
        <f t="shared" si="207"/>
        <v>7</v>
      </c>
      <c r="T135" s="9">
        <f t="shared" si="207"/>
        <v>8</v>
      </c>
      <c r="U135" s="9">
        <f t="shared" si="207"/>
        <v>9</v>
      </c>
      <c r="V135" s="9">
        <f t="shared" si="207"/>
        <v>10</v>
      </c>
      <c r="W135" s="9">
        <f t="shared" si="207"/>
        <v>11</v>
      </c>
      <c r="X135" s="9">
        <f t="shared" si="207"/>
        <v>12</v>
      </c>
      <c r="Y135" s="9">
        <f t="shared" si="207"/>
        <v>13</v>
      </c>
      <c r="Z135" s="9">
        <f t="shared" si="207"/>
        <v>14</v>
      </c>
      <c r="AA135" s="9">
        <f t="shared" si="207"/>
        <v>15</v>
      </c>
      <c r="AB135" s="9">
        <f t="shared" si="207"/>
        <v>16</v>
      </c>
      <c r="AC135" s="9">
        <f t="shared" si="207"/>
        <v>17</v>
      </c>
      <c r="AD135" s="9">
        <f t="shared" si="207"/>
        <v>18</v>
      </c>
      <c r="AE135" s="9">
        <f t="shared" si="207"/>
        <v>19</v>
      </c>
      <c r="AF135" s="9">
        <f t="shared" si="207"/>
        <v>20</v>
      </c>
      <c r="AG135" s="9">
        <f t="shared" si="207"/>
        <v>21</v>
      </c>
      <c r="AH135" s="9">
        <f t="shared" si="207"/>
        <v>22</v>
      </c>
      <c r="AI135" s="9">
        <f t="shared" si="207"/>
        <v>23</v>
      </c>
      <c r="AJ135" s="9">
        <f t="shared" si="207"/>
        <v>24</v>
      </c>
      <c r="AK135" s="9">
        <f t="shared" si="207"/>
        <v>25</v>
      </c>
      <c r="AL135" s="9">
        <f t="shared" si="207"/>
        <v>26</v>
      </c>
      <c r="AM135" s="9">
        <f t="shared" si="207"/>
        <v>27</v>
      </c>
      <c r="AN135" s="9">
        <f t="shared" si="207"/>
        <v>28</v>
      </c>
      <c r="AO135" s="9">
        <f t="shared" si="207"/>
        <v>29</v>
      </c>
      <c r="AP135" s="9">
        <f t="shared" ref="AP135:BU135" si="208">AO135 + AP134</f>
        <v>30</v>
      </c>
      <c r="AQ135" s="9">
        <f t="shared" si="208"/>
        <v>31</v>
      </c>
      <c r="AR135" s="9">
        <f t="shared" si="208"/>
        <v>32</v>
      </c>
      <c r="AS135" s="9">
        <f t="shared" si="208"/>
        <v>33</v>
      </c>
      <c r="AT135" s="9">
        <f t="shared" si="208"/>
        <v>34</v>
      </c>
      <c r="AU135" s="9">
        <f t="shared" si="208"/>
        <v>35</v>
      </c>
      <c r="AV135" s="9">
        <f t="shared" si="208"/>
        <v>36</v>
      </c>
      <c r="AW135" s="9">
        <f t="shared" si="208"/>
        <v>37</v>
      </c>
      <c r="AX135" s="9">
        <f t="shared" si="208"/>
        <v>38</v>
      </c>
      <c r="AY135" s="9">
        <f t="shared" si="208"/>
        <v>39</v>
      </c>
      <c r="AZ135" s="9">
        <f t="shared" si="208"/>
        <v>40</v>
      </c>
      <c r="BA135" s="9">
        <f t="shared" si="208"/>
        <v>41</v>
      </c>
      <c r="BB135" s="9">
        <f t="shared" si="208"/>
        <v>42</v>
      </c>
      <c r="BC135" s="9">
        <f t="shared" si="208"/>
        <v>43</v>
      </c>
      <c r="BD135" s="9">
        <f t="shared" si="208"/>
        <v>44</v>
      </c>
      <c r="BE135" s="9">
        <f t="shared" si="208"/>
        <v>45</v>
      </c>
      <c r="BF135" s="9">
        <f t="shared" si="208"/>
        <v>46</v>
      </c>
      <c r="BG135" s="9">
        <f t="shared" si="208"/>
        <v>47</v>
      </c>
      <c r="BH135" s="9">
        <f t="shared" si="208"/>
        <v>48</v>
      </c>
      <c r="BI135" s="9">
        <f t="shared" si="208"/>
        <v>49</v>
      </c>
      <c r="BJ135" s="9">
        <f t="shared" si="208"/>
        <v>50</v>
      </c>
      <c r="BK135" s="9">
        <f t="shared" si="208"/>
        <v>51</v>
      </c>
      <c r="BL135" s="9">
        <f t="shared" si="208"/>
        <v>52</v>
      </c>
      <c r="BM135" s="9">
        <f t="shared" si="208"/>
        <v>53</v>
      </c>
      <c r="BN135" s="9">
        <f t="shared" si="208"/>
        <v>54</v>
      </c>
      <c r="BO135" s="9">
        <f t="shared" si="208"/>
        <v>55</v>
      </c>
      <c r="BP135" s="9">
        <f t="shared" si="208"/>
        <v>56</v>
      </c>
      <c r="BQ135" s="9">
        <f t="shared" si="208"/>
        <v>57</v>
      </c>
      <c r="BR135" s="9">
        <f t="shared" si="208"/>
        <v>58</v>
      </c>
      <c r="BS135" s="9">
        <f t="shared" si="208"/>
        <v>59</v>
      </c>
      <c r="BT135" s="9">
        <f t="shared" si="208"/>
        <v>60</v>
      </c>
      <c r="BU135" s="9">
        <f t="shared" si="208"/>
        <v>61</v>
      </c>
      <c r="BV135" s="9">
        <f t="shared" ref="BV135:DA135" si="209">BU135 + BV134</f>
        <v>62</v>
      </c>
      <c r="BW135" s="9">
        <f t="shared" si="209"/>
        <v>63</v>
      </c>
      <c r="BX135" s="9">
        <f t="shared" si="209"/>
        <v>64</v>
      </c>
      <c r="BY135" s="9">
        <f t="shared" si="209"/>
        <v>65</v>
      </c>
      <c r="BZ135" s="9">
        <f t="shared" si="209"/>
        <v>66</v>
      </c>
      <c r="CA135" s="9">
        <f t="shared" si="209"/>
        <v>67</v>
      </c>
      <c r="CB135" s="9">
        <f t="shared" si="209"/>
        <v>68</v>
      </c>
      <c r="CC135" s="9">
        <f t="shared" si="209"/>
        <v>69</v>
      </c>
      <c r="CD135" s="9">
        <f t="shared" si="209"/>
        <v>70</v>
      </c>
      <c r="CE135" s="9">
        <f t="shared" si="209"/>
        <v>71</v>
      </c>
      <c r="CF135" s="9">
        <f t="shared" si="209"/>
        <v>72</v>
      </c>
      <c r="CG135" s="9">
        <f t="shared" si="209"/>
        <v>73</v>
      </c>
      <c r="CH135" s="9">
        <f t="shared" si="209"/>
        <v>74</v>
      </c>
      <c r="CI135" s="9">
        <f t="shared" si="209"/>
        <v>75</v>
      </c>
      <c r="CJ135" s="9">
        <f t="shared" si="209"/>
        <v>76</v>
      </c>
      <c r="CK135" s="9">
        <f t="shared" si="209"/>
        <v>77</v>
      </c>
      <c r="CL135" s="9">
        <f t="shared" si="209"/>
        <v>78</v>
      </c>
      <c r="CM135" s="9">
        <f t="shared" si="209"/>
        <v>79</v>
      </c>
      <c r="CN135" s="9">
        <f t="shared" si="209"/>
        <v>80</v>
      </c>
      <c r="CO135" s="9">
        <f t="shared" si="209"/>
        <v>81</v>
      </c>
      <c r="CP135" s="9">
        <f t="shared" si="209"/>
        <v>82</v>
      </c>
      <c r="CQ135" s="9">
        <f t="shared" si="209"/>
        <v>83</v>
      </c>
      <c r="CR135" s="9">
        <f t="shared" si="209"/>
        <v>84</v>
      </c>
      <c r="CS135" s="9">
        <f t="shared" si="209"/>
        <v>85</v>
      </c>
      <c r="CT135" s="9">
        <f t="shared" si="209"/>
        <v>86</v>
      </c>
      <c r="CU135" s="9">
        <f t="shared" si="209"/>
        <v>87</v>
      </c>
      <c r="CV135" s="9">
        <f t="shared" si="209"/>
        <v>88</v>
      </c>
      <c r="CW135" s="9">
        <f t="shared" si="209"/>
        <v>89</v>
      </c>
      <c r="CX135" s="9">
        <f t="shared" si="209"/>
        <v>90</v>
      </c>
      <c r="CY135" s="9">
        <f t="shared" si="209"/>
        <v>91</v>
      </c>
      <c r="CZ135" s="9">
        <f t="shared" si="209"/>
        <v>92</v>
      </c>
      <c r="DA135" s="9">
        <f t="shared" si="209"/>
        <v>93</v>
      </c>
      <c r="DB135" s="9">
        <f t="shared" ref="DB135:EG135" si="210">DA135 + DB134</f>
        <v>94</v>
      </c>
      <c r="DC135" s="9">
        <f t="shared" si="210"/>
        <v>95</v>
      </c>
      <c r="DD135" s="9">
        <f t="shared" si="210"/>
        <v>96</v>
      </c>
      <c r="DE135" s="9">
        <f t="shared" si="210"/>
        <v>97</v>
      </c>
      <c r="DF135" s="9">
        <f t="shared" si="210"/>
        <v>98</v>
      </c>
      <c r="DG135" s="9">
        <f t="shared" si="210"/>
        <v>99</v>
      </c>
      <c r="DH135" s="9">
        <f t="shared" si="210"/>
        <v>100</v>
      </c>
      <c r="DI135" s="9">
        <f t="shared" si="210"/>
        <v>101</v>
      </c>
      <c r="DJ135" s="9">
        <f t="shared" si="210"/>
        <v>102</v>
      </c>
      <c r="DK135" s="9">
        <f t="shared" si="210"/>
        <v>103</v>
      </c>
      <c r="DL135" s="9">
        <f t="shared" si="210"/>
        <v>104</v>
      </c>
      <c r="DM135" s="9">
        <f t="shared" si="210"/>
        <v>105</v>
      </c>
      <c r="DN135" s="9">
        <f t="shared" si="210"/>
        <v>106</v>
      </c>
      <c r="DO135" s="9">
        <f t="shared" si="210"/>
        <v>107</v>
      </c>
      <c r="DP135" s="9">
        <f t="shared" si="210"/>
        <v>108</v>
      </c>
      <c r="DQ135" s="9">
        <f t="shared" si="210"/>
        <v>109</v>
      </c>
      <c r="DR135" s="9">
        <f t="shared" si="210"/>
        <v>110</v>
      </c>
      <c r="DS135" s="9">
        <f t="shared" si="210"/>
        <v>111</v>
      </c>
      <c r="DT135" s="9">
        <f t="shared" si="210"/>
        <v>112</v>
      </c>
      <c r="DU135" s="9">
        <f t="shared" si="210"/>
        <v>113</v>
      </c>
      <c r="DV135" s="9">
        <f t="shared" si="210"/>
        <v>114</v>
      </c>
      <c r="DW135" s="9">
        <f t="shared" si="210"/>
        <v>115</v>
      </c>
      <c r="DX135" s="9">
        <f t="shared" si="210"/>
        <v>116</v>
      </c>
      <c r="DY135" s="9">
        <f t="shared" si="210"/>
        <v>117</v>
      </c>
      <c r="DZ135" s="9">
        <f t="shared" si="210"/>
        <v>118</v>
      </c>
      <c r="EA135" s="9">
        <f t="shared" si="210"/>
        <v>119</v>
      </c>
      <c r="EB135" s="9">
        <f t="shared" si="210"/>
        <v>120</v>
      </c>
      <c r="EC135" s="9">
        <f t="shared" si="210"/>
        <v>120</v>
      </c>
      <c r="ED135" s="9">
        <f t="shared" si="210"/>
        <v>120</v>
      </c>
      <c r="EE135" s="9">
        <f t="shared" si="210"/>
        <v>120</v>
      </c>
      <c r="EF135" s="9">
        <f t="shared" si="210"/>
        <v>120</v>
      </c>
      <c r="EG135" s="9">
        <f t="shared" si="210"/>
        <v>120</v>
      </c>
      <c r="EH135" s="9">
        <f t="shared" ref="EH135:FM135" si="211">EG135 + EH134</f>
        <v>120</v>
      </c>
      <c r="EI135" s="9">
        <f t="shared" si="211"/>
        <v>120</v>
      </c>
      <c r="EJ135" s="9">
        <f t="shared" si="211"/>
        <v>120</v>
      </c>
      <c r="EK135" s="9">
        <f t="shared" si="211"/>
        <v>120</v>
      </c>
      <c r="EL135" s="9">
        <f t="shared" si="211"/>
        <v>120</v>
      </c>
      <c r="EM135" s="9">
        <f t="shared" si="211"/>
        <v>120</v>
      </c>
      <c r="EN135" s="9">
        <f t="shared" si="211"/>
        <v>120</v>
      </c>
      <c r="EO135" s="9">
        <f t="shared" si="211"/>
        <v>120</v>
      </c>
      <c r="EP135" s="9">
        <f t="shared" si="211"/>
        <v>120</v>
      </c>
      <c r="EQ135" s="9">
        <f t="shared" si="211"/>
        <v>120</v>
      </c>
      <c r="ER135" s="9">
        <f t="shared" si="211"/>
        <v>120</v>
      </c>
      <c r="ES135" s="9">
        <f t="shared" si="211"/>
        <v>120</v>
      </c>
      <c r="ET135" s="9">
        <f t="shared" si="211"/>
        <v>120</v>
      </c>
      <c r="EU135" s="9">
        <f t="shared" si="211"/>
        <v>120</v>
      </c>
      <c r="EV135" s="9">
        <f t="shared" si="211"/>
        <v>120</v>
      </c>
      <c r="EW135" s="9">
        <f t="shared" si="211"/>
        <v>120</v>
      </c>
      <c r="EX135" s="9">
        <f t="shared" si="211"/>
        <v>120</v>
      </c>
      <c r="EY135" s="9">
        <f t="shared" si="211"/>
        <v>120</v>
      </c>
      <c r="EZ135" s="9">
        <f t="shared" si="211"/>
        <v>120</v>
      </c>
      <c r="FA135" s="9">
        <f t="shared" si="211"/>
        <v>120</v>
      </c>
      <c r="FB135" s="9">
        <f t="shared" si="211"/>
        <v>120</v>
      </c>
      <c r="FC135" s="9">
        <f t="shared" si="211"/>
        <v>120</v>
      </c>
      <c r="FD135" s="9">
        <f t="shared" si="211"/>
        <v>120</v>
      </c>
      <c r="FE135" s="9">
        <f t="shared" si="211"/>
        <v>120</v>
      </c>
      <c r="FF135" s="9">
        <f t="shared" si="211"/>
        <v>120</v>
      </c>
      <c r="FG135" s="9">
        <f t="shared" si="211"/>
        <v>120</v>
      </c>
      <c r="FH135" s="9">
        <f t="shared" si="211"/>
        <v>120</v>
      </c>
      <c r="FI135" s="9">
        <f t="shared" si="211"/>
        <v>120</v>
      </c>
      <c r="FJ135" s="9">
        <f t="shared" si="211"/>
        <v>120</v>
      </c>
      <c r="FK135" s="9">
        <f t="shared" si="211"/>
        <v>120</v>
      </c>
      <c r="FL135" s="9">
        <f t="shared" si="211"/>
        <v>120</v>
      </c>
      <c r="FM135" s="9">
        <f t="shared" si="211"/>
        <v>120</v>
      </c>
      <c r="FN135" s="9">
        <f t="shared" ref="FN135:GJ135" si="212">FM135 + FN134</f>
        <v>120</v>
      </c>
      <c r="FO135" s="9">
        <f t="shared" si="212"/>
        <v>120</v>
      </c>
      <c r="FP135" s="9">
        <f t="shared" si="212"/>
        <v>120</v>
      </c>
      <c r="FQ135" s="9">
        <f t="shared" si="212"/>
        <v>120</v>
      </c>
      <c r="FR135" s="9">
        <f t="shared" si="212"/>
        <v>120</v>
      </c>
      <c r="FS135" s="9">
        <f t="shared" si="212"/>
        <v>120</v>
      </c>
      <c r="FT135" s="9">
        <f t="shared" si="212"/>
        <v>120</v>
      </c>
      <c r="FU135" s="9">
        <f t="shared" si="212"/>
        <v>120</v>
      </c>
      <c r="FV135" s="9">
        <f t="shared" si="212"/>
        <v>120</v>
      </c>
      <c r="FW135" s="9">
        <f t="shared" si="212"/>
        <v>120</v>
      </c>
      <c r="FX135" s="9">
        <f t="shared" si="212"/>
        <v>120</v>
      </c>
      <c r="FY135" s="9">
        <f t="shared" si="212"/>
        <v>120</v>
      </c>
      <c r="FZ135" s="9">
        <f t="shared" si="212"/>
        <v>120</v>
      </c>
      <c r="GA135" s="9">
        <f t="shared" si="212"/>
        <v>120</v>
      </c>
      <c r="GB135" s="9">
        <f t="shared" si="212"/>
        <v>120</v>
      </c>
      <c r="GC135" s="9">
        <f t="shared" si="212"/>
        <v>120</v>
      </c>
      <c r="GD135" s="9">
        <f t="shared" si="212"/>
        <v>120</v>
      </c>
      <c r="GE135" s="9">
        <f t="shared" si="212"/>
        <v>120</v>
      </c>
      <c r="GF135" s="9">
        <f t="shared" si="212"/>
        <v>120</v>
      </c>
      <c r="GG135" s="9">
        <f t="shared" si="212"/>
        <v>120</v>
      </c>
      <c r="GH135" s="9">
        <f t="shared" si="212"/>
        <v>120</v>
      </c>
      <c r="GI135" s="9">
        <f t="shared" si="212"/>
        <v>120</v>
      </c>
      <c r="GJ135" s="9">
        <f t="shared" si="212"/>
        <v>120</v>
      </c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  <c r="NV135"/>
      <c r="NW135"/>
      <c r="NX135"/>
      <c r="NY135"/>
      <c r="NZ135"/>
      <c r="OA135"/>
      <c r="OB135"/>
      <c r="OC135"/>
      <c r="OD135"/>
      <c r="OE135"/>
      <c r="OF135"/>
      <c r="OG135"/>
      <c r="OH135"/>
      <c r="OI135"/>
      <c r="OJ135"/>
      <c r="OK135"/>
      <c r="OL135"/>
      <c r="OM135"/>
      <c r="ON135"/>
      <c r="OO135"/>
      <c r="OP135"/>
      <c r="OQ135"/>
      <c r="OR135"/>
      <c r="OS135"/>
      <c r="OT135"/>
      <c r="OU135"/>
      <c r="OV135"/>
      <c r="OW135"/>
      <c r="OX135"/>
      <c r="OY135"/>
      <c r="OZ135"/>
      <c r="PA135"/>
      <c r="PB135"/>
      <c r="PC135"/>
      <c r="PD135"/>
      <c r="PE135"/>
      <c r="PF135"/>
      <c r="PG135"/>
      <c r="PH135"/>
      <c r="PI135"/>
      <c r="PJ135"/>
      <c r="PK135"/>
      <c r="PL135"/>
      <c r="PM135"/>
      <c r="PN135"/>
      <c r="PO135"/>
      <c r="PP135"/>
      <c r="PQ135"/>
      <c r="PR135"/>
      <c r="PS135"/>
      <c r="PT135"/>
      <c r="PU135"/>
    </row>
    <row r="136" spans="1:437" s="204" customFormat="1" outlineLevel="1" x14ac:dyDescent="0.25">
      <c r="A136" s="15"/>
      <c r="B136" s="15"/>
      <c r="C136" s="21"/>
      <c r="D136" s="60"/>
      <c r="E136" s="9"/>
      <c r="F136" s="9"/>
      <c r="G136" s="9"/>
      <c r="H136" s="9"/>
      <c r="I136" s="9"/>
      <c r="J136" s="9"/>
      <c r="K136" s="9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  <c r="AA136" s="9"/>
      <c r="AB136" s="9"/>
      <c r="AC136" s="9"/>
      <c r="AD136" s="9"/>
      <c r="AE136" s="9"/>
      <c r="AF136" s="9"/>
      <c r="AG136" s="9"/>
      <c r="AH136" s="9"/>
      <c r="AI136" s="9"/>
      <c r="AJ136" s="9"/>
      <c r="AK136" s="9"/>
      <c r="AL136" s="9"/>
      <c r="AM136" s="9"/>
      <c r="AN136" s="9"/>
      <c r="AO136" s="9"/>
      <c r="AP136" s="9"/>
      <c r="AQ136" s="9"/>
      <c r="AR136" s="9"/>
      <c r="AS136" s="9"/>
      <c r="AT136" s="9"/>
      <c r="AU136" s="9"/>
      <c r="AV136" s="9"/>
      <c r="AW136" s="9"/>
      <c r="AX136" s="9"/>
      <c r="AY136" s="9"/>
      <c r="AZ136" s="9"/>
      <c r="BA136" s="9"/>
      <c r="BB136" s="9"/>
      <c r="BC136" s="9"/>
      <c r="BD136" s="9"/>
      <c r="BE136" s="9"/>
      <c r="BF136" s="9"/>
      <c r="BG136" s="9"/>
      <c r="BH136" s="9"/>
      <c r="BI136" s="9"/>
      <c r="BJ136" s="9"/>
      <c r="BK136" s="9"/>
      <c r="BL136" s="9"/>
      <c r="BM136" s="9"/>
      <c r="BN136" s="9"/>
      <c r="BO136" s="9"/>
      <c r="BP136" s="9"/>
      <c r="BQ136" s="9"/>
      <c r="BR136" s="9"/>
      <c r="BS136" s="9"/>
      <c r="BT136" s="9"/>
      <c r="BU136" s="9"/>
      <c r="BV136" s="9"/>
      <c r="BW136" s="9"/>
      <c r="BX136" s="9"/>
      <c r="BY136" s="9"/>
      <c r="BZ136" s="9"/>
      <c r="CA136" s="9"/>
      <c r="CB136" s="9"/>
      <c r="CC136" s="9"/>
      <c r="CD136" s="9"/>
      <c r="CE136" s="9"/>
      <c r="CF136" s="9"/>
      <c r="CG136" s="9"/>
      <c r="CH136" s="9"/>
      <c r="CI136" s="9"/>
      <c r="CJ136" s="9"/>
      <c r="CK136" s="9"/>
      <c r="CL136" s="9"/>
      <c r="CM136" s="9"/>
      <c r="CN136" s="9"/>
      <c r="CO136" s="9"/>
      <c r="CP136" s="9"/>
      <c r="CQ136" s="9"/>
      <c r="CR136" s="9"/>
      <c r="CS136" s="9"/>
      <c r="CT136" s="9"/>
      <c r="CU136" s="9"/>
      <c r="CV136" s="9"/>
      <c r="CW136" s="9"/>
      <c r="CX136" s="9"/>
      <c r="CY136" s="9"/>
      <c r="CZ136" s="9"/>
      <c r="DA136" s="9"/>
      <c r="DB136" s="9"/>
      <c r="DC136" s="9"/>
      <c r="DD136" s="9"/>
      <c r="DE136" s="9"/>
      <c r="DF136" s="9"/>
      <c r="DG136" s="9"/>
      <c r="DH136" s="9"/>
      <c r="DI136" s="9"/>
      <c r="DJ136" s="9"/>
      <c r="DK136" s="9"/>
      <c r="DL136" s="9"/>
      <c r="DM136" s="9"/>
      <c r="DN136" s="9"/>
      <c r="DO136" s="9"/>
      <c r="DP136" s="9"/>
      <c r="DQ136" s="9"/>
      <c r="DR136" s="9"/>
      <c r="DS136" s="9"/>
      <c r="DT136" s="9"/>
      <c r="DU136" s="9"/>
      <c r="DV136" s="9"/>
      <c r="DW136" s="9"/>
      <c r="DX136" s="9"/>
      <c r="DY136" s="9"/>
      <c r="DZ136" s="9"/>
      <c r="EA136" s="9"/>
      <c r="EB136" s="9"/>
      <c r="EC136" s="9"/>
      <c r="ED136" s="9"/>
      <c r="EE136" s="9"/>
      <c r="EF136" s="9"/>
      <c r="EG136" s="9"/>
      <c r="EH136" s="9"/>
      <c r="EI136" s="9"/>
      <c r="EJ136" s="9"/>
      <c r="EK136" s="9"/>
      <c r="EL136" s="9"/>
      <c r="EM136" s="9"/>
      <c r="EN136" s="9"/>
      <c r="EO136" s="9"/>
      <c r="EP136" s="9"/>
      <c r="EQ136" s="9"/>
      <c r="ER136" s="9"/>
      <c r="ES136" s="9"/>
      <c r="ET136" s="9"/>
      <c r="EU136" s="9"/>
      <c r="EV136" s="9"/>
      <c r="EW136" s="9"/>
      <c r="EX136" s="9"/>
      <c r="EY136" s="9"/>
      <c r="EZ136" s="9"/>
      <c r="FA136" s="9"/>
      <c r="FB136" s="9"/>
      <c r="FC136" s="9"/>
      <c r="FD136" s="9"/>
      <c r="FE136" s="9"/>
      <c r="FF136" s="9"/>
      <c r="FG136" s="9"/>
      <c r="FH136" s="9"/>
      <c r="FI136" s="9"/>
      <c r="FJ136" s="9"/>
      <c r="FK136" s="9"/>
      <c r="FL136" s="9"/>
      <c r="FM136" s="9"/>
      <c r="FN136" s="9"/>
      <c r="FO136" s="9"/>
      <c r="FP136" s="9"/>
      <c r="FQ136" s="9"/>
      <c r="FR136" s="9"/>
      <c r="FS136" s="9"/>
      <c r="FT136" s="9"/>
      <c r="FU136" s="9"/>
      <c r="FV136" s="9"/>
      <c r="FW136" s="9"/>
      <c r="FX136" s="9"/>
      <c r="FY136" s="9"/>
      <c r="FZ136" s="9"/>
      <c r="GA136" s="9"/>
      <c r="GB136" s="9"/>
      <c r="GC136" s="9"/>
      <c r="GD136" s="9"/>
      <c r="GE136" s="9"/>
      <c r="GF136" s="9"/>
      <c r="GG136" s="9"/>
      <c r="GH136" s="9"/>
      <c r="GI136" s="9"/>
      <c r="GJ136" s="9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/>
      <c r="MZ136"/>
      <c r="NA136"/>
      <c r="NB136"/>
      <c r="NC136"/>
      <c r="ND136"/>
      <c r="NE136"/>
      <c r="NF136"/>
      <c r="NG136"/>
      <c r="NH136"/>
      <c r="NI136"/>
      <c r="NJ136"/>
      <c r="NK136"/>
      <c r="NL136"/>
      <c r="NM136"/>
      <c r="NN136"/>
      <c r="NO136"/>
      <c r="NP136"/>
      <c r="NQ136"/>
      <c r="NR136"/>
      <c r="NS136"/>
      <c r="NT136"/>
      <c r="NU136"/>
      <c r="NV136"/>
      <c r="NW136"/>
      <c r="NX136"/>
      <c r="NY136"/>
      <c r="NZ136"/>
      <c r="OA136"/>
      <c r="OB136"/>
      <c r="OC136"/>
      <c r="OD136"/>
      <c r="OE136"/>
      <c r="OF136"/>
      <c r="OG136"/>
      <c r="OH136"/>
      <c r="OI136"/>
      <c r="OJ136"/>
      <c r="OK136"/>
      <c r="OL136"/>
      <c r="OM136"/>
      <c r="ON136"/>
      <c r="OO136"/>
      <c r="OP136"/>
      <c r="OQ136"/>
      <c r="OR136"/>
      <c r="OS136"/>
      <c r="OT136"/>
      <c r="OU136"/>
      <c r="OV136"/>
      <c r="OW136"/>
      <c r="OX136"/>
      <c r="OY136"/>
      <c r="OZ136"/>
      <c r="PA136"/>
      <c r="PB136"/>
      <c r="PC136"/>
      <c r="PD136"/>
      <c r="PE136"/>
      <c r="PF136"/>
      <c r="PG136"/>
      <c r="PH136"/>
      <c r="PI136"/>
      <c r="PJ136"/>
      <c r="PK136"/>
      <c r="PL136"/>
      <c r="PM136"/>
      <c r="PN136"/>
      <c r="PO136"/>
      <c r="PP136"/>
      <c r="PQ136"/>
      <c r="PR136"/>
      <c r="PS136"/>
      <c r="PT136"/>
      <c r="PU136"/>
    </row>
    <row r="137" spans="1:437" s="204" customFormat="1" outlineLevel="1" x14ac:dyDescent="0.25">
      <c r="A137" s="15"/>
      <c r="B137" s="15"/>
      <c r="C137" s="21"/>
      <c r="D137" s="60"/>
      <c r="E137" s="101" t="str">
        <f xml:space="preserve"> InpC!E$109</f>
        <v>Number of periods in a year</v>
      </c>
      <c r="F137" s="101">
        <f xml:space="preserve"> InpC!F$109</f>
        <v>4</v>
      </c>
      <c r="G137" s="101" t="str">
        <f xml:space="preserve"> InpC!G$109</f>
        <v>periods</v>
      </c>
      <c r="H137" s="9"/>
      <c r="I137" s="9"/>
      <c r="J137" s="9"/>
      <c r="K137" s="9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  <c r="AA137" s="9"/>
      <c r="AB137" s="9"/>
      <c r="AC137" s="9"/>
      <c r="AD137" s="9"/>
      <c r="AE137" s="9"/>
      <c r="AF137" s="9"/>
      <c r="AG137" s="9"/>
      <c r="AH137" s="9"/>
      <c r="AI137" s="9"/>
      <c r="AJ137" s="9"/>
      <c r="AK137" s="9"/>
      <c r="AL137" s="9"/>
      <c r="AM137" s="9"/>
      <c r="AN137" s="9"/>
      <c r="AO137" s="9"/>
      <c r="AP137" s="9"/>
      <c r="AQ137" s="9"/>
      <c r="AR137" s="9"/>
      <c r="AS137" s="9"/>
      <c r="AT137" s="9"/>
      <c r="AU137" s="9"/>
      <c r="AV137" s="9"/>
      <c r="AW137" s="9"/>
      <c r="AX137" s="9"/>
      <c r="AY137" s="9"/>
      <c r="AZ137" s="9"/>
      <c r="BA137" s="9"/>
      <c r="BB137" s="9"/>
      <c r="BC137" s="9"/>
      <c r="BD137" s="9"/>
      <c r="BE137" s="9"/>
      <c r="BF137" s="9"/>
      <c r="BG137" s="9"/>
      <c r="BH137" s="9"/>
      <c r="BI137" s="9"/>
      <c r="BJ137" s="9"/>
      <c r="BK137" s="9"/>
      <c r="BL137" s="9"/>
      <c r="BM137" s="9"/>
      <c r="BN137" s="9"/>
      <c r="BO137" s="9"/>
      <c r="BP137" s="9"/>
      <c r="BQ137" s="9"/>
      <c r="BR137" s="9"/>
      <c r="BS137" s="9"/>
      <c r="BT137" s="9"/>
      <c r="BU137" s="9"/>
      <c r="BV137" s="9"/>
      <c r="BW137" s="9"/>
      <c r="BX137" s="9"/>
      <c r="BY137" s="9"/>
      <c r="BZ137" s="9"/>
      <c r="CA137" s="9"/>
      <c r="CB137" s="9"/>
      <c r="CC137" s="9"/>
      <c r="CD137" s="9"/>
      <c r="CE137" s="9"/>
      <c r="CF137" s="9"/>
      <c r="CG137" s="9"/>
      <c r="CH137" s="9"/>
      <c r="CI137" s="9"/>
      <c r="CJ137" s="9"/>
      <c r="CK137" s="9"/>
      <c r="CL137" s="9"/>
      <c r="CM137" s="9"/>
      <c r="CN137" s="9"/>
      <c r="CO137" s="9"/>
      <c r="CP137" s="9"/>
      <c r="CQ137" s="9"/>
      <c r="CR137" s="9"/>
      <c r="CS137" s="9"/>
      <c r="CT137" s="9"/>
      <c r="CU137" s="9"/>
      <c r="CV137" s="9"/>
      <c r="CW137" s="9"/>
      <c r="CX137" s="9"/>
      <c r="CY137" s="9"/>
      <c r="CZ137" s="9"/>
      <c r="DA137" s="9"/>
      <c r="DB137" s="9"/>
      <c r="DC137" s="9"/>
      <c r="DD137" s="9"/>
      <c r="DE137" s="9"/>
      <c r="DF137" s="9"/>
      <c r="DG137" s="9"/>
      <c r="DH137" s="9"/>
      <c r="DI137" s="9"/>
      <c r="DJ137" s="9"/>
      <c r="DK137" s="9"/>
      <c r="DL137" s="9"/>
      <c r="DM137" s="9"/>
      <c r="DN137" s="9"/>
      <c r="DO137" s="9"/>
      <c r="DP137" s="9"/>
      <c r="DQ137" s="9"/>
      <c r="DR137" s="9"/>
      <c r="DS137" s="9"/>
      <c r="DT137" s="9"/>
      <c r="DU137" s="9"/>
      <c r="DV137" s="9"/>
      <c r="DW137" s="9"/>
      <c r="DX137" s="9"/>
      <c r="DY137" s="9"/>
      <c r="DZ137" s="9"/>
      <c r="EA137" s="9"/>
      <c r="EB137" s="9"/>
      <c r="EC137" s="9"/>
      <c r="ED137" s="9"/>
      <c r="EE137" s="9"/>
      <c r="EF137" s="9"/>
      <c r="EG137" s="9"/>
      <c r="EH137" s="9"/>
      <c r="EI137" s="9"/>
      <c r="EJ137" s="9"/>
      <c r="EK137" s="9"/>
      <c r="EL137" s="9"/>
      <c r="EM137" s="9"/>
      <c r="EN137" s="9"/>
      <c r="EO137" s="9"/>
      <c r="EP137" s="9"/>
      <c r="EQ137" s="9"/>
      <c r="ER137" s="9"/>
      <c r="ES137" s="9"/>
      <c r="ET137" s="9"/>
      <c r="EU137" s="9"/>
      <c r="EV137" s="9"/>
      <c r="EW137" s="9"/>
      <c r="EX137" s="9"/>
      <c r="EY137" s="9"/>
      <c r="EZ137" s="9"/>
      <c r="FA137" s="9"/>
      <c r="FB137" s="9"/>
      <c r="FC137" s="9"/>
      <c r="FD137" s="9"/>
      <c r="FE137" s="9"/>
      <c r="FF137" s="9"/>
      <c r="FG137" s="9"/>
      <c r="FH137" s="9"/>
      <c r="FI137" s="9"/>
      <c r="FJ137" s="9"/>
      <c r="FK137" s="9"/>
      <c r="FL137" s="9"/>
      <c r="FM137" s="9"/>
      <c r="FN137" s="9"/>
      <c r="FO137" s="9"/>
      <c r="FP137" s="9"/>
      <c r="FQ137" s="9"/>
      <c r="FR137" s="9"/>
      <c r="FS137" s="9"/>
      <c r="FT137" s="9"/>
      <c r="FU137" s="9"/>
      <c r="FV137" s="9"/>
      <c r="FW137" s="9"/>
      <c r="FX137" s="9"/>
      <c r="FY137" s="9"/>
      <c r="FZ137" s="9"/>
      <c r="GA137" s="9"/>
      <c r="GB137" s="9"/>
      <c r="GC137" s="9"/>
      <c r="GD137" s="9"/>
      <c r="GE137" s="9"/>
      <c r="GF137" s="9"/>
      <c r="GG137" s="9"/>
      <c r="GH137" s="9"/>
      <c r="GI137" s="9"/>
      <c r="GJ137" s="9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/>
      <c r="MZ137"/>
      <c r="NA137"/>
      <c r="NB137"/>
      <c r="NC137"/>
      <c r="ND137"/>
      <c r="NE137"/>
      <c r="NF137"/>
      <c r="NG137"/>
      <c r="NH137"/>
      <c r="NI137"/>
      <c r="NJ137"/>
      <c r="NK137"/>
      <c r="NL137"/>
      <c r="NM137"/>
      <c r="NN137"/>
      <c r="NO137"/>
      <c r="NP137"/>
      <c r="NQ137"/>
      <c r="NR137"/>
      <c r="NS137"/>
      <c r="NT137"/>
      <c r="NU137"/>
      <c r="NV137"/>
      <c r="NW137"/>
      <c r="NX137"/>
      <c r="NY137"/>
      <c r="NZ137"/>
      <c r="OA137"/>
      <c r="OB137"/>
      <c r="OC137"/>
      <c r="OD137"/>
      <c r="OE137"/>
      <c r="OF137"/>
      <c r="OG137"/>
      <c r="OH137"/>
      <c r="OI137"/>
      <c r="OJ137"/>
      <c r="OK137"/>
      <c r="OL137"/>
      <c r="OM137"/>
      <c r="ON137"/>
      <c r="OO137"/>
      <c r="OP137"/>
      <c r="OQ137"/>
      <c r="OR137"/>
      <c r="OS137"/>
      <c r="OT137"/>
      <c r="OU137"/>
      <c r="OV137"/>
      <c r="OW137"/>
      <c r="OX137"/>
      <c r="OY137"/>
      <c r="OZ137"/>
      <c r="PA137"/>
      <c r="PB137"/>
      <c r="PC137"/>
      <c r="PD137"/>
      <c r="PE137"/>
      <c r="PF137"/>
      <c r="PG137"/>
      <c r="PH137"/>
      <c r="PI137"/>
      <c r="PJ137"/>
      <c r="PK137"/>
      <c r="PL137"/>
      <c r="PM137"/>
      <c r="PN137"/>
      <c r="PO137"/>
      <c r="PP137"/>
      <c r="PQ137"/>
      <c r="PR137"/>
      <c r="PS137"/>
      <c r="PT137"/>
      <c r="PU137"/>
    </row>
    <row r="138" spans="1:437" s="204" customFormat="1" outlineLevel="1" x14ac:dyDescent="0.25">
      <c r="A138" s="15"/>
      <c r="B138" s="15"/>
      <c r="C138" s="21"/>
      <c r="D138" s="60"/>
      <c r="E138" s="205" t="str">
        <f t="shared" ref="E138:AJ138" si="213" xml:space="preserve"> E$135</f>
        <v>Contract period number</v>
      </c>
      <c r="F138" s="205">
        <f t="shared" si="213"/>
        <v>0</v>
      </c>
      <c r="G138" s="205">
        <f t="shared" si="213"/>
        <v>0</v>
      </c>
      <c r="H138" s="205">
        <f t="shared" si="213"/>
        <v>0</v>
      </c>
      <c r="I138" s="205">
        <f t="shared" si="213"/>
        <v>0</v>
      </c>
      <c r="J138" s="205">
        <f t="shared" si="213"/>
        <v>0</v>
      </c>
      <c r="K138" s="205">
        <f t="shared" si="213"/>
        <v>0</v>
      </c>
      <c r="L138" s="205">
        <f t="shared" si="213"/>
        <v>0</v>
      </c>
      <c r="M138" s="205">
        <f t="shared" si="213"/>
        <v>1</v>
      </c>
      <c r="N138" s="205">
        <f t="shared" si="213"/>
        <v>2</v>
      </c>
      <c r="O138" s="205">
        <f t="shared" si="213"/>
        <v>3</v>
      </c>
      <c r="P138" s="205">
        <f t="shared" si="213"/>
        <v>4</v>
      </c>
      <c r="Q138" s="205">
        <f t="shared" si="213"/>
        <v>5</v>
      </c>
      <c r="R138" s="205">
        <f t="shared" si="213"/>
        <v>6</v>
      </c>
      <c r="S138" s="205">
        <f t="shared" si="213"/>
        <v>7</v>
      </c>
      <c r="T138" s="205">
        <f t="shared" si="213"/>
        <v>8</v>
      </c>
      <c r="U138" s="205">
        <f t="shared" si="213"/>
        <v>9</v>
      </c>
      <c r="V138" s="205">
        <f t="shared" si="213"/>
        <v>10</v>
      </c>
      <c r="W138" s="205">
        <f t="shared" si="213"/>
        <v>11</v>
      </c>
      <c r="X138" s="205">
        <f t="shared" si="213"/>
        <v>12</v>
      </c>
      <c r="Y138" s="205">
        <f t="shared" si="213"/>
        <v>13</v>
      </c>
      <c r="Z138" s="205">
        <f t="shared" si="213"/>
        <v>14</v>
      </c>
      <c r="AA138" s="205">
        <f t="shared" si="213"/>
        <v>15</v>
      </c>
      <c r="AB138" s="205">
        <f t="shared" si="213"/>
        <v>16</v>
      </c>
      <c r="AC138" s="205">
        <f t="shared" si="213"/>
        <v>17</v>
      </c>
      <c r="AD138" s="205">
        <f t="shared" si="213"/>
        <v>18</v>
      </c>
      <c r="AE138" s="205">
        <f t="shared" si="213"/>
        <v>19</v>
      </c>
      <c r="AF138" s="205">
        <f t="shared" si="213"/>
        <v>20</v>
      </c>
      <c r="AG138" s="205">
        <f t="shared" si="213"/>
        <v>21</v>
      </c>
      <c r="AH138" s="205">
        <f t="shared" si="213"/>
        <v>22</v>
      </c>
      <c r="AI138" s="205">
        <f t="shared" si="213"/>
        <v>23</v>
      </c>
      <c r="AJ138" s="205">
        <f t="shared" si="213"/>
        <v>24</v>
      </c>
      <c r="AK138" s="205">
        <f t="shared" ref="AK138:BP138" si="214" xml:space="preserve"> AK$135</f>
        <v>25</v>
      </c>
      <c r="AL138" s="205">
        <f t="shared" si="214"/>
        <v>26</v>
      </c>
      <c r="AM138" s="205">
        <f t="shared" si="214"/>
        <v>27</v>
      </c>
      <c r="AN138" s="205">
        <f t="shared" si="214"/>
        <v>28</v>
      </c>
      <c r="AO138" s="205">
        <f t="shared" si="214"/>
        <v>29</v>
      </c>
      <c r="AP138" s="205">
        <f t="shared" si="214"/>
        <v>30</v>
      </c>
      <c r="AQ138" s="205">
        <f t="shared" si="214"/>
        <v>31</v>
      </c>
      <c r="AR138" s="205">
        <f t="shared" si="214"/>
        <v>32</v>
      </c>
      <c r="AS138" s="205">
        <f t="shared" si="214"/>
        <v>33</v>
      </c>
      <c r="AT138" s="205">
        <f t="shared" si="214"/>
        <v>34</v>
      </c>
      <c r="AU138" s="205">
        <f t="shared" si="214"/>
        <v>35</v>
      </c>
      <c r="AV138" s="205">
        <f t="shared" si="214"/>
        <v>36</v>
      </c>
      <c r="AW138" s="205">
        <f t="shared" si="214"/>
        <v>37</v>
      </c>
      <c r="AX138" s="205">
        <f t="shared" si="214"/>
        <v>38</v>
      </c>
      <c r="AY138" s="205">
        <f t="shared" si="214"/>
        <v>39</v>
      </c>
      <c r="AZ138" s="205">
        <f t="shared" si="214"/>
        <v>40</v>
      </c>
      <c r="BA138" s="205">
        <f t="shared" si="214"/>
        <v>41</v>
      </c>
      <c r="BB138" s="205">
        <f t="shared" si="214"/>
        <v>42</v>
      </c>
      <c r="BC138" s="205">
        <f t="shared" si="214"/>
        <v>43</v>
      </c>
      <c r="BD138" s="205">
        <f t="shared" si="214"/>
        <v>44</v>
      </c>
      <c r="BE138" s="205">
        <f t="shared" si="214"/>
        <v>45</v>
      </c>
      <c r="BF138" s="205">
        <f t="shared" si="214"/>
        <v>46</v>
      </c>
      <c r="BG138" s="205">
        <f t="shared" si="214"/>
        <v>47</v>
      </c>
      <c r="BH138" s="205">
        <f t="shared" si="214"/>
        <v>48</v>
      </c>
      <c r="BI138" s="205">
        <f t="shared" si="214"/>
        <v>49</v>
      </c>
      <c r="BJ138" s="205">
        <f t="shared" si="214"/>
        <v>50</v>
      </c>
      <c r="BK138" s="205">
        <f t="shared" si="214"/>
        <v>51</v>
      </c>
      <c r="BL138" s="205">
        <f t="shared" si="214"/>
        <v>52</v>
      </c>
      <c r="BM138" s="205">
        <f t="shared" si="214"/>
        <v>53</v>
      </c>
      <c r="BN138" s="205">
        <f t="shared" si="214"/>
        <v>54</v>
      </c>
      <c r="BO138" s="205">
        <f t="shared" si="214"/>
        <v>55</v>
      </c>
      <c r="BP138" s="205">
        <f t="shared" si="214"/>
        <v>56</v>
      </c>
      <c r="BQ138" s="205">
        <f t="shared" ref="BQ138:CV138" si="215" xml:space="preserve"> BQ$135</f>
        <v>57</v>
      </c>
      <c r="BR138" s="205">
        <f t="shared" si="215"/>
        <v>58</v>
      </c>
      <c r="BS138" s="205">
        <f t="shared" si="215"/>
        <v>59</v>
      </c>
      <c r="BT138" s="205">
        <f t="shared" si="215"/>
        <v>60</v>
      </c>
      <c r="BU138" s="205">
        <f t="shared" si="215"/>
        <v>61</v>
      </c>
      <c r="BV138" s="205">
        <f t="shared" si="215"/>
        <v>62</v>
      </c>
      <c r="BW138" s="205">
        <f t="shared" si="215"/>
        <v>63</v>
      </c>
      <c r="BX138" s="205">
        <f t="shared" si="215"/>
        <v>64</v>
      </c>
      <c r="BY138" s="205">
        <f t="shared" si="215"/>
        <v>65</v>
      </c>
      <c r="BZ138" s="205">
        <f t="shared" si="215"/>
        <v>66</v>
      </c>
      <c r="CA138" s="205">
        <f t="shared" si="215"/>
        <v>67</v>
      </c>
      <c r="CB138" s="205">
        <f t="shared" si="215"/>
        <v>68</v>
      </c>
      <c r="CC138" s="205">
        <f t="shared" si="215"/>
        <v>69</v>
      </c>
      <c r="CD138" s="205">
        <f t="shared" si="215"/>
        <v>70</v>
      </c>
      <c r="CE138" s="205">
        <f t="shared" si="215"/>
        <v>71</v>
      </c>
      <c r="CF138" s="205">
        <f t="shared" si="215"/>
        <v>72</v>
      </c>
      <c r="CG138" s="205">
        <f t="shared" si="215"/>
        <v>73</v>
      </c>
      <c r="CH138" s="205">
        <f t="shared" si="215"/>
        <v>74</v>
      </c>
      <c r="CI138" s="205">
        <f t="shared" si="215"/>
        <v>75</v>
      </c>
      <c r="CJ138" s="205">
        <f t="shared" si="215"/>
        <v>76</v>
      </c>
      <c r="CK138" s="205">
        <f t="shared" si="215"/>
        <v>77</v>
      </c>
      <c r="CL138" s="205">
        <f t="shared" si="215"/>
        <v>78</v>
      </c>
      <c r="CM138" s="205">
        <f t="shared" si="215"/>
        <v>79</v>
      </c>
      <c r="CN138" s="205">
        <f t="shared" si="215"/>
        <v>80</v>
      </c>
      <c r="CO138" s="205">
        <f t="shared" si="215"/>
        <v>81</v>
      </c>
      <c r="CP138" s="205">
        <f t="shared" si="215"/>
        <v>82</v>
      </c>
      <c r="CQ138" s="205">
        <f t="shared" si="215"/>
        <v>83</v>
      </c>
      <c r="CR138" s="205">
        <f t="shared" si="215"/>
        <v>84</v>
      </c>
      <c r="CS138" s="205">
        <f t="shared" si="215"/>
        <v>85</v>
      </c>
      <c r="CT138" s="205">
        <f t="shared" si="215"/>
        <v>86</v>
      </c>
      <c r="CU138" s="205">
        <f t="shared" si="215"/>
        <v>87</v>
      </c>
      <c r="CV138" s="205">
        <f t="shared" si="215"/>
        <v>88</v>
      </c>
      <c r="CW138" s="205">
        <f t="shared" ref="CW138:EB138" si="216" xml:space="preserve"> CW$135</f>
        <v>89</v>
      </c>
      <c r="CX138" s="205">
        <f t="shared" si="216"/>
        <v>90</v>
      </c>
      <c r="CY138" s="205">
        <f t="shared" si="216"/>
        <v>91</v>
      </c>
      <c r="CZ138" s="205">
        <f t="shared" si="216"/>
        <v>92</v>
      </c>
      <c r="DA138" s="205">
        <f t="shared" si="216"/>
        <v>93</v>
      </c>
      <c r="DB138" s="205">
        <f t="shared" si="216"/>
        <v>94</v>
      </c>
      <c r="DC138" s="205">
        <f t="shared" si="216"/>
        <v>95</v>
      </c>
      <c r="DD138" s="205">
        <f t="shared" si="216"/>
        <v>96</v>
      </c>
      <c r="DE138" s="205">
        <f t="shared" si="216"/>
        <v>97</v>
      </c>
      <c r="DF138" s="205">
        <f t="shared" si="216"/>
        <v>98</v>
      </c>
      <c r="DG138" s="205">
        <f t="shared" si="216"/>
        <v>99</v>
      </c>
      <c r="DH138" s="205">
        <f t="shared" si="216"/>
        <v>100</v>
      </c>
      <c r="DI138" s="205">
        <f t="shared" si="216"/>
        <v>101</v>
      </c>
      <c r="DJ138" s="205">
        <f t="shared" si="216"/>
        <v>102</v>
      </c>
      <c r="DK138" s="205">
        <f t="shared" si="216"/>
        <v>103</v>
      </c>
      <c r="DL138" s="205">
        <f t="shared" si="216"/>
        <v>104</v>
      </c>
      <c r="DM138" s="205">
        <f t="shared" si="216"/>
        <v>105</v>
      </c>
      <c r="DN138" s="205">
        <f t="shared" si="216"/>
        <v>106</v>
      </c>
      <c r="DO138" s="205">
        <f t="shared" si="216"/>
        <v>107</v>
      </c>
      <c r="DP138" s="205">
        <f t="shared" si="216"/>
        <v>108</v>
      </c>
      <c r="DQ138" s="205">
        <f t="shared" si="216"/>
        <v>109</v>
      </c>
      <c r="DR138" s="205">
        <f t="shared" si="216"/>
        <v>110</v>
      </c>
      <c r="DS138" s="205">
        <f t="shared" si="216"/>
        <v>111</v>
      </c>
      <c r="DT138" s="205">
        <f t="shared" si="216"/>
        <v>112</v>
      </c>
      <c r="DU138" s="205">
        <f t="shared" si="216"/>
        <v>113</v>
      </c>
      <c r="DV138" s="205">
        <f t="shared" si="216"/>
        <v>114</v>
      </c>
      <c r="DW138" s="205">
        <f t="shared" si="216"/>
        <v>115</v>
      </c>
      <c r="DX138" s="205">
        <f t="shared" si="216"/>
        <v>116</v>
      </c>
      <c r="DY138" s="205">
        <f t="shared" si="216"/>
        <v>117</v>
      </c>
      <c r="DZ138" s="205">
        <f t="shared" si="216"/>
        <v>118</v>
      </c>
      <c r="EA138" s="205">
        <f t="shared" si="216"/>
        <v>119</v>
      </c>
      <c r="EB138" s="205">
        <f t="shared" si="216"/>
        <v>120</v>
      </c>
      <c r="EC138" s="205">
        <f t="shared" ref="EC138:FH138" si="217" xml:space="preserve"> EC$135</f>
        <v>120</v>
      </c>
      <c r="ED138" s="205">
        <f t="shared" si="217"/>
        <v>120</v>
      </c>
      <c r="EE138" s="205">
        <f t="shared" si="217"/>
        <v>120</v>
      </c>
      <c r="EF138" s="205">
        <f t="shared" si="217"/>
        <v>120</v>
      </c>
      <c r="EG138" s="205">
        <f t="shared" si="217"/>
        <v>120</v>
      </c>
      <c r="EH138" s="205">
        <f t="shared" si="217"/>
        <v>120</v>
      </c>
      <c r="EI138" s="205">
        <f t="shared" si="217"/>
        <v>120</v>
      </c>
      <c r="EJ138" s="205">
        <f t="shared" si="217"/>
        <v>120</v>
      </c>
      <c r="EK138" s="205">
        <f t="shared" si="217"/>
        <v>120</v>
      </c>
      <c r="EL138" s="205">
        <f t="shared" si="217"/>
        <v>120</v>
      </c>
      <c r="EM138" s="205">
        <f t="shared" si="217"/>
        <v>120</v>
      </c>
      <c r="EN138" s="205">
        <f t="shared" si="217"/>
        <v>120</v>
      </c>
      <c r="EO138" s="205">
        <f t="shared" si="217"/>
        <v>120</v>
      </c>
      <c r="EP138" s="205">
        <f t="shared" si="217"/>
        <v>120</v>
      </c>
      <c r="EQ138" s="205">
        <f t="shared" si="217"/>
        <v>120</v>
      </c>
      <c r="ER138" s="205">
        <f t="shared" si="217"/>
        <v>120</v>
      </c>
      <c r="ES138" s="205">
        <f t="shared" si="217"/>
        <v>120</v>
      </c>
      <c r="ET138" s="205">
        <f t="shared" si="217"/>
        <v>120</v>
      </c>
      <c r="EU138" s="205">
        <f t="shared" si="217"/>
        <v>120</v>
      </c>
      <c r="EV138" s="205">
        <f t="shared" si="217"/>
        <v>120</v>
      </c>
      <c r="EW138" s="205">
        <f t="shared" si="217"/>
        <v>120</v>
      </c>
      <c r="EX138" s="205">
        <f t="shared" si="217"/>
        <v>120</v>
      </c>
      <c r="EY138" s="205">
        <f t="shared" si="217"/>
        <v>120</v>
      </c>
      <c r="EZ138" s="205">
        <f t="shared" si="217"/>
        <v>120</v>
      </c>
      <c r="FA138" s="205">
        <f t="shared" si="217"/>
        <v>120</v>
      </c>
      <c r="FB138" s="205">
        <f t="shared" si="217"/>
        <v>120</v>
      </c>
      <c r="FC138" s="205">
        <f t="shared" si="217"/>
        <v>120</v>
      </c>
      <c r="FD138" s="205">
        <f t="shared" si="217"/>
        <v>120</v>
      </c>
      <c r="FE138" s="205">
        <f t="shared" si="217"/>
        <v>120</v>
      </c>
      <c r="FF138" s="205">
        <f t="shared" si="217"/>
        <v>120</v>
      </c>
      <c r="FG138" s="205">
        <f t="shared" si="217"/>
        <v>120</v>
      </c>
      <c r="FH138" s="205">
        <f t="shared" si="217"/>
        <v>120</v>
      </c>
      <c r="FI138" s="205">
        <f t="shared" ref="FI138:GJ138" si="218" xml:space="preserve"> FI$135</f>
        <v>120</v>
      </c>
      <c r="FJ138" s="205">
        <f t="shared" si="218"/>
        <v>120</v>
      </c>
      <c r="FK138" s="205">
        <f t="shared" si="218"/>
        <v>120</v>
      </c>
      <c r="FL138" s="205">
        <f t="shared" si="218"/>
        <v>120</v>
      </c>
      <c r="FM138" s="205">
        <f t="shared" si="218"/>
        <v>120</v>
      </c>
      <c r="FN138" s="205">
        <f t="shared" si="218"/>
        <v>120</v>
      </c>
      <c r="FO138" s="205">
        <f t="shared" si="218"/>
        <v>120</v>
      </c>
      <c r="FP138" s="205">
        <f t="shared" si="218"/>
        <v>120</v>
      </c>
      <c r="FQ138" s="205">
        <f t="shared" si="218"/>
        <v>120</v>
      </c>
      <c r="FR138" s="205">
        <f t="shared" si="218"/>
        <v>120</v>
      </c>
      <c r="FS138" s="205">
        <f t="shared" si="218"/>
        <v>120</v>
      </c>
      <c r="FT138" s="205">
        <f t="shared" si="218"/>
        <v>120</v>
      </c>
      <c r="FU138" s="205">
        <f t="shared" si="218"/>
        <v>120</v>
      </c>
      <c r="FV138" s="205">
        <f t="shared" si="218"/>
        <v>120</v>
      </c>
      <c r="FW138" s="205">
        <f t="shared" si="218"/>
        <v>120</v>
      </c>
      <c r="FX138" s="205">
        <f t="shared" si="218"/>
        <v>120</v>
      </c>
      <c r="FY138" s="205">
        <f t="shared" si="218"/>
        <v>120</v>
      </c>
      <c r="FZ138" s="205">
        <f t="shared" si="218"/>
        <v>120</v>
      </c>
      <c r="GA138" s="205">
        <f t="shared" si="218"/>
        <v>120</v>
      </c>
      <c r="GB138" s="205">
        <f t="shared" si="218"/>
        <v>120</v>
      </c>
      <c r="GC138" s="205">
        <f t="shared" si="218"/>
        <v>120</v>
      </c>
      <c r="GD138" s="205">
        <f t="shared" si="218"/>
        <v>120</v>
      </c>
      <c r="GE138" s="205">
        <f t="shared" si="218"/>
        <v>120</v>
      </c>
      <c r="GF138" s="205">
        <f t="shared" si="218"/>
        <v>120</v>
      </c>
      <c r="GG138" s="205">
        <f t="shared" si="218"/>
        <v>120</v>
      </c>
      <c r="GH138" s="205">
        <f t="shared" si="218"/>
        <v>120</v>
      </c>
      <c r="GI138" s="205">
        <f t="shared" si="218"/>
        <v>120</v>
      </c>
      <c r="GJ138" s="205">
        <f t="shared" si="218"/>
        <v>120</v>
      </c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  <c r="LM138"/>
      <c r="LN138"/>
      <c r="LO138"/>
      <c r="LP138"/>
      <c r="LQ138"/>
      <c r="LR138"/>
      <c r="LS138"/>
      <c r="LT138"/>
      <c r="LU138"/>
      <c r="LV138"/>
      <c r="LW138"/>
      <c r="LX138"/>
      <c r="LY138"/>
      <c r="LZ138"/>
      <c r="MA138"/>
      <c r="MB138"/>
      <c r="MC138"/>
      <c r="MD138"/>
      <c r="ME138"/>
      <c r="MF138"/>
      <c r="MG138"/>
      <c r="MH138"/>
      <c r="MI138"/>
      <c r="MJ138"/>
      <c r="MK138"/>
      <c r="ML138"/>
      <c r="MM138"/>
      <c r="MN138"/>
      <c r="MO138"/>
      <c r="MP138"/>
      <c r="MQ138"/>
      <c r="MR138"/>
      <c r="MS138"/>
      <c r="MT138"/>
      <c r="MU138"/>
      <c r="MV138"/>
      <c r="MW138"/>
      <c r="MX138"/>
      <c r="MY138"/>
      <c r="MZ138"/>
      <c r="NA138"/>
      <c r="NB138"/>
      <c r="NC138"/>
      <c r="ND138"/>
      <c r="NE138"/>
      <c r="NF138"/>
      <c r="NG138"/>
      <c r="NH138"/>
      <c r="NI138"/>
      <c r="NJ138"/>
      <c r="NK138"/>
      <c r="NL138"/>
      <c r="NM138"/>
      <c r="NN138"/>
      <c r="NO138"/>
      <c r="NP138"/>
      <c r="NQ138"/>
      <c r="NR138"/>
      <c r="NS138"/>
      <c r="NT138"/>
      <c r="NU138"/>
      <c r="NV138"/>
      <c r="NW138"/>
      <c r="NX138"/>
      <c r="NY138"/>
      <c r="NZ138"/>
      <c r="OA138"/>
      <c r="OB138"/>
      <c r="OC138"/>
      <c r="OD138"/>
      <c r="OE138"/>
      <c r="OF138"/>
      <c r="OG138"/>
      <c r="OH138"/>
      <c r="OI138"/>
      <c r="OJ138"/>
      <c r="OK138"/>
      <c r="OL138"/>
      <c r="OM138"/>
      <c r="ON138"/>
      <c r="OO138"/>
      <c r="OP138"/>
      <c r="OQ138"/>
      <c r="OR138"/>
      <c r="OS138"/>
      <c r="OT138"/>
      <c r="OU138"/>
      <c r="OV138"/>
      <c r="OW138"/>
      <c r="OX138"/>
      <c r="OY138"/>
      <c r="OZ138"/>
      <c r="PA138"/>
      <c r="PB138"/>
      <c r="PC138"/>
      <c r="PD138"/>
      <c r="PE138"/>
      <c r="PF138"/>
      <c r="PG138"/>
      <c r="PH138"/>
      <c r="PI138"/>
      <c r="PJ138"/>
      <c r="PK138"/>
      <c r="PL138"/>
      <c r="PM138"/>
      <c r="PN138"/>
      <c r="PO138"/>
      <c r="PP138"/>
      <c r="PQ138"/>
      <c r="PR138"/>
      <c r="PS138"/>
      <c r="PT138"/>
      <c r="PU138"/>
    </row>
    <row r="139" spans="1:437" s="204" customFormat="1" outlineLevel="1" x14ac:dyDescent="0.25">
      <c r="A139" s="15"/>
      <c r="B139" s="15"/>
      <c r="C139" s="21"/>
      <c r="D139" s="60"/>
      <c r="E139" s="205" t="str">
        <f t="shared" ref="E139:BP139" si="219" xml:space="preserve"> E$97</f>
        <v>Operating period flag</v>
      </c>
      <c r="F139" s="205">
        <f t="shared" si="219"/>
        <v>0</v>
      </c>
      <c r="G139" s="205" t="str">
        <f t="shared" si="219"/>
        <v>flag</v>
      </c>
      <c r="H139" s="205">
        <f t="shared" si="219"/>
        <v>120</v>
      </c>
      <c r="I139" s="205">
        <f t="shared" si="219"/>
        <v>0</v>
      </c>
      <c r="J139" s="205">
        <f t="shared" si="219"/>
        <v>0</v>
      </c>
      <c r="K139" s="205">
        <f t="shared" si="219"/>
        <v>0</v>
      </c>
      <c r="L139" s="205">
        <f t="shared" si="219"/>
        <v>0</v>
      </c>
      <c r="M139" s="205">
        <f t="shared" si="219"/>
        <v>1</v>
      </c>
      <c r="N139" s="205">
        <f t="shared" si="219"/>
        <v>1</v>
      </c>
      <c r="O139" s="205">
        <f t="shared" si="219"/>
        <v>1</v>
      </c>
      <c r="P139" s="205">
        <f t="shared" si="219"/>
        <v>1</v>
      </c>
      <c r="Q139" s="205">
        <f t="shared" si="219"/>
        <v>1</v>
      </c>
      <c r="R139" s="205">
        <f t="shared" si="219"/>
        <v>1</v>
      </c>
      <c r="S139" s="205">
        <f t="shared" si="219"/>
        <v>1</v>
      </c>
      <c r="T139" s="205">
        <f t="shared" si="219"/>
        <v>1</v>
      </c>
      <c r="U139" s="205">
        <f t="shared" si="219"/>
        <v>1</v>
      </c>
      <c r="V139" s="205">
        <f t="shared" si="219"/>
        <v>1</v>
      </c>
      <c r="W139" s="205">
        <f t="shared" si="219"/>
        <v>1</v>
      </c>
      <c r="X139" s="205">
        <f t="shared" si="219"/>
        <v>1</v>
      </c>
      <c r="Y139" s="205">
        <f t="shared" si="219"/>
        <v>1</v>
      </c>
      <c r="Z139" s="205">
        <f t="shared" si="219"/>
        <v>1</v>
      </c>
      <c r="AA139" s="205">
        <f t="shared" si="219"/>
        <v>1</v>
      </c>
      <c r="AB139" s="205">
        <f t="shared" si="219"/>
        <v>1</v>
      </c>
      <c r="AC139" s="205">
        <f t="shared" si="219"/>
        <v>1</v>
      </c>
      <c r="AD139" s="205">
        <f t="shared" si="219"/>
        <v>1</v>
      </c>
      <c r="AE139" s="205">
        <f t="shared" si="219"/>
        <v>1</v>
      </c>
      <c r="AF139" s="205">
        <f t="shared" si="219"/>
        <v>1</v>
      </c>
      <c r="AG139" s="205">
        <f t="shared" si="219"/>
        <v>1</v>
      </c>
      <c r="AH139" s="205">
        <f t="shared" si="219"/>
        <v>1</v>
      </c>
      <c r="AI139" s="205">
        <f t="shared" si="219"/>
        <v>1</v>
      </c>
      <c r="AJ139" s="205">
        <f t="shared" si="219"/>
        <v>1</v>
      </c>
      <c r="AK139" s="205">
        <f t="shared" si="219"/>
        <v>1</v>
      </c>
      <c r="AL139" s="205">
        <f t="shared" si="219"/>
        <v>1</v>
      </c>
      <c r="AM139" s="205">
        <f t="shared" si="219"/>
        <v>1</v>
      </c>
      <c r="AN139" s="205">
        <f t="shared" si="219"/>
        <v>1</v>
      </c>
      <c r="AO139" s="205">
        <f t="shared" si="219"/>
        <v>1</v>
      </c>
      <c r="AP139" s="205">
        <f t="shared" si="219"/>
        <v>1</v>
      </c>
      <c r="AQ139" s="205">
        <f t="shared" si="219"/>
        <v>1</v>
      </c>
      <c r="AR139" s="205">
        <f t="shared" si="219"/>
        <v>1</v>
      </c>
      <c r="AS139" s="205">
        <f t="shared" si="219"/>
        <v>1</v>
      </c>
      <c r="AT139" s="205">
        <f t="shared" si="219"/>
        <v>1</v>
      </c>
      <c r="AU139" s="205">
        <f t="shared" si="219"/>
        <v>1</v>
      </c>
      <c r="AV139" s="205">
        <f t="shared" si="219"/>
        <v>1</v>
      </c>
      <c r="AW139" s="205">
        <f t="shared" si="219"/>
        <v>1</v>
      </c>
      <c r="AX139" s="205">
        <f t="shared" si="219"/>
        <v>1</v>
      </c>
      <c r="AY139" s="205">
        <f t="shared" si="219"/>
        <v>1</v>
      </c>
      <c r="AZ139" s="205">
        <f t="shared" si="219"/>
        <v>1</v>
      </c>
      <c r="BA139" s="205">
        <f t="shared" si="219"/>
        <v>1</v>
      </c>
      <c r="BB139" s="205">
        <f t="shared" si="219"/>
        <v>1</v>
      </c>
      <c r="BC139" s="205">
        <f t="shared" si="219"/>
        <v>1</v>
      </c>
      <c r="BD139" s="205">
        <f t="shared" si="219"/>
        <v>1</v>
      </c>
      <c r="BE139" s="205">
        <f t="shared" si="219"/>
        <v>1</v>
      </c>
      <c r="BF139" s="205">
        <f t="shared" si="219"/>
        <v>1</v>
      </c>
      <c r="BG139" s="205">
        <f t="shared" si="219"/>
        <v>1</v>
      </c>
      <c r="BH139" s="205">
        <f t="shared" si="219"/>
        <v>1</v>
      </c>
      <c r="BI139" s="205">
        <f t="shared" si="219"/>
        <v>1</v>
      </c>
      <c r="BJ139" s="205">
        <f t="shared" si="219"/>
        <v>1</v>
      </c>
      <c r="BK139" s="205">
        <f t="shared" si="219"/>
        <v>1</v>
      </c>
      <c r="BL139" s="205">
        <f t="shared" si="219"/>
        <v>1</v>
      </c>
      <c r="BM139" s="205">
        <f t="shared" si="219"/>
        <v>1</v>
      </c>
      <c r="BN139" s="205">
        <f t="shared" si="219"/>
        <v>1</v>
      </c>
      <c r="BO139" s="205">
        <f t="shared" si="219"/>
        <v>1</v>
      </c>
      <c r="BP139" s="205">
        <f t="shared" si="219"/>
        <v>1</v>
      </c>
      <c r="BQ139" s="205">
        <f t="shared" ref="BQ139:EB139" si="220" xml:space="preserve"> BQ$97</f>
        <v>1</v>
      </c>
      <c r="BR139" s="205">
        <f t="shared" si="220"/>
        <v>1</v>
      </c>
      <c r="BS139" s="205">
        <f t="shared" si="220"/>
        <v>1</v>
      </c>
      <c r="BT139" s="205">
        <f t="shared" si="220"/>
        <v>1</v>
      </c>
      <c r="BU139" s="205">
        <f t="shared" si="220"/>
        <v>1</v>
      </c>
      <c r="BV139" s="205">
        <f t="shared" si="220"/>
        <v>1</v>
      </c>
      <c r="BW139" s="205">
        <f t="shared" si="220"/>
        <v>1</v>
      </c>
      <c r="BX139" s="205">
        <f t="shared" si="220"/>
        <v>1</v>
      </c>
      <c r="BY139" s="205">
        <f t="shared" si="220"/>
        <v>1</v>
      </c>
      <c r="BZ139" s="205">
        <f t="shared" si="220"/>
        <v>1</v>
      </c>
      <c r="CA139" s="205">
        <f t="shared" si="220"/>
        <v>1</v>
      </c>
      <c r="CB139" s="205">
        <f t="shared" si="220"/>
        <v>1</v>
      </c>
      <c r="CC139" s="205">
        <f t="shared" si="220"/>
        <v>1</v>
      </c>
      <c r="CD139" s="205">
        <f t="shared" si="220"/>
        <v>1</v>
      </c>
      <c r="CE139" s="205">
        <f t="shared" si="220"/>
        <v>1</v>
      </c>
      <c r="CF139" s="205">
        <f t="shared" si="220"/>
        <v>1</v>
      </c>
      <c r="CG139" s="205">
        <f t="shared" si="220"/>
        <v>1</v>
      </c>
      <c r="CH139" s="205">
        <f t="shared" si="220"/>
        <v>1</v>
      </c>
      <c r="CI139" s="205">
        <f t="shared" si="220"/>
        <v>1</v>
      </c>
      <c r="CJ139" s="205">
        <f t="shared" si="220"/>
        <v>1</v>
      </c>
      <c r="CK139" s="205">
        <f t="shared" si="220"/>
        <v>1</v>
      </c>
      <c r="CL139" s="205">
        <f t="shared" si="220"/>
        <v>1</v>
      </c>
      <c r="CM139" s="205">
        <f t="shared" si="220"/>
        <v>1</v>
      </c>
      <c r="CN139" s="205">
        <f t="shared" si="220"/>
        <v>1</v>
      </c>
      <c r="CO139" s="205">
        <f t="shared" si="220"/>
        <v>1</v>
      </c>
      <c r="CP139" s="205">
        <f t="shared" si="220"/>
        <v>1</v>
      </c>
      <c r="CQ139" s="205">
        <f t="shared" si="220"/>
        <v>1</v>
      </c>
      <c r="CR139" s="205">
        <f t="shared" si="220"/>
        <v>1</v>
      </c>
      <c r="CS139" s="205">
        <f t="shared" si="220"/>
        <v>1</v>
      </c>
      <c r="CT139" s="205">
        <f t="shared" si="220"/>
        <v>1</v>
      </c>
      <c r="CU139" s="205">
        <f t="shared" si="220"/>
        <v>1</v>
      </c>
      <c r="CV139" s="205">
        <f t="shared" si="220"/>
        <v>1</v>
      </c>
      <c r="CW139" s="205">
        <f t="shared" si="220"/>
        <v>1</v>
      </c>
      <c r="CX139" s="205">
        <f t="shared" si="220"/>
        <v>1</v>
      </c>
      <c r="CY139" s="205">
        <f t="shared" si="220"/>
        <v>1</v>
      </c>
      <c r="CZ139" s="205">
        <f t="shared" si="220"/>
        <v>1</v>
      </c>
      <c r="DA139" s="205">
        <f t="shared" si="220"/>
        <v>1</v>
      </c>
      <c r="DB139" s="205">
        <f t="shared" si="220"/>
        <v>1</v>
      </c>
      <c r="DC139" s="205">
        <f t="shared" si="220"/>
        <v>1</v>
      </c>
      <c r="DD139" s="205">
        <f t="shared" si="220"/>
        <v>1</v>
      </c>
      <c r="DE139" s="205">
        <f t="shared" si="220"/>
        <v>1</v>
      </c>
      <c r="DF139" s="205">
        <f t="shared" si="220"/>
        <v>1</v>
      </c>
      <c r="DG139" s="205">
        <f t="shared" si="220"/>
        <v>1</v>
      </c>
      <c r="DH139" s="205">
        <f t="shared" si="220"/>
        <v>1</v>
      </c>
      <c r="DI139" s="205">
        <f t="shared" si="220"/>
        <v>1</v>
      </c>
      <c r="DJ139" s="205">
        <f t="shared" si="220"/>
        <v>1</v>
      </c>
      <c r="DK139" s="205">
        <f t="shared" si="220"/>
        <v>1</v>
      </c>
      <c r="DL139" s="205">
        <f t="shared" si="220"/>
        <v>1</v>
      </c>
      <c r="DM139" s="205">
        <f t="shared" si="220"/>
        <v>1</v>
      </c>
      <c r="DN139" s="205">
        <f t="shared" si="220"/>
        <v>1</v>
      </c>
      <c r="DO139" s="205">
        <f t="shared" si="220"/>
        <v>1</v>
      </c>
      <c r="DP139" s="205">
        <f t="shared" si="220"/>
        <v>1</v>
      </c>
      <c r="DQ139" s="205">
        <f t="shared" si="220"/>
        <v>1</v>
      </c>
      <c r="DR139" s="205">
        <f t="shared" si="220"/>
        <v>1</v>
      </c>
      <c r="DS139" s="205">
        <f t="shared" si="220"/>
        <v>1</v>
      </c>
      <c r="DT139" s="205">
        <f t="shared" si="220"/>
        <v>1</v>
      </c>
      <c r="DU139" s="205">
        <f t="shared" si="220"/>
        <v>1</v>
      </c>
      <c r="DV139" s="205">
        <f t="shared" si="220"/>
        <v>1</v>
      </c>
      <c r="DW139" s="205">
        <f t="shared" si="220"/>
        <v>1</v>
      </c>
      <c r="DX139" s="205">
        <f t="shared" si="220"/>
        <v>1</v>
      </c>
      <c r="DY139" s="205">
        <f t="shared" si="220"/>
        <v>1</v>
      </c>
      <c r="DZ139" s="205">
        <f t="shared" si="220"/>
        <v>1</v>
      </c>
      <c r="EA139" s="205">
        <f t="shared" si="220"/>
        <v>1</v>
      </c>
      <c r="EB139" s="205">
        <f t="shared" si="220"/>
        <v>1</v>
      </c>
      <c r="EC139" s="205">
        <f t="shared" ref="EC139:GJ139" si="221" xml:space="preserve"> EC$97</f>
        <v>0</v>
      </c>
      <c r="ED139" s="205">
        <f t="shared" si="221"/>
        <v>0</v>
      </c>
      <c r="EE139" s="205">
        <f t="shared" si="221"/>
        <v>0</v>
      </c>
      <c r="EF139" s="205">
        <f t="shared" si="221"/>
        <v>0</v>
      </c>
      <c r="EG139" s="205">
        <f t="shared" si="221"/>
        <v>0</v>
      </c>
      <c r="EH139" s="205">
        <f t="shared" si="221"/>
        <v>0</v>
      </c>
      <c r="EI139" s="205">
        <f t="shared" si="221"/>
        <v>0</v>
      </c>
      <c r="EJ139" s="205">
        <f t="shared" si="221"/>
        <v>0</v>
      </c>
      <c r="EK139" s="205">
        <f t="shared" si="221"/>
        <v>0</v>
      </c>
      <c r="EL139" s="205">
        <f t="shared" si="221"/>
        <v>0</v>
      </c>
      <c r="EM139" s="205">
        <f t="shared" si="221"/>
        <v>0</v>
      </c>
      <c r="EN139" s="205">
        <f t="shared" si="221"/>
        <v>0</v>
      </c>
      <c r="EO139" s="205">
        <f t="shared" si="221"/>
        <v>0</v>
      </c>
      <c r="EP139" s="205">
        <f t="shared" si="221"/>
        <v>0</v>
      </c>
      <c r="EQ139" s="205">
        <f t="shared" si="221"/>
        <v>0</v>
      </c>
      <c r="ER139" s="205">
        <f t="shared" si="221"/>
        <v>0</v>
      </c>
      <c r="ES139" s="205">
        <f t="shared" si="221"/>
        <v>0</v>
      </c>
      <c r="ET139" s="205">
        <f t="shared" si="221"/>
        <v>0</v>
      </c>
      <c r="EU139" s="205">
        <f t="shared" si="221"/>
        <v>0</v>
      </c>
      <c r="EV139" s="205">
        <f t="shared" si="221"/>
        <v>0</v>
      </c>
      <c r="EW139" s="205">
        <f t="shared" si="221"/>
        <v>0</v>
      </c>
      <c r="EX139" s="205">
        <f t="shared" si="221"/>
        <v>0</v>
      </c>
      <c r="EY139" s="205">
        <f t="shared" si="221"/>
        <v>0</v>
      </c>
      <c r="EZ139" s="205">
        <f t="shared" si="221"/>
        <v>0</v>
      </c>
      <c r="FA139" s="205">
        <f t="shared" si="221"/>
        <v>0</v>
      </c>
      <c r="FB139" s="205">
        <f t="shared" si="221"/>
        <v>0</v>
      </c>
      <c r="FC139" s="205">
        <f t="shared" si="221"/>
        <v>0</v>
      </c>
      <c r="FD139" s="205">
        <f t="shared" si="221"/>
        <v>0</v>
      </c>
      <c r="FE139" s="205">
        <f t="shared" si="221"/>
        <v>0</v>
      </c>
      <c r="FF139" s="205">
        <f t="shared" si="221"/>
        <v>0</v>
      </c>
      <c r="FG139" s="205">
        <f t="shared" si="221"/>
        <v>0</v>
      </c>
      <c r="FH139" s="205">
        <f t="shared" si="221"/>
        <v>0</v>
      </c>
      <c r="FI139" s="205">
        <f t="shared" si="221"/>
        <v>0</v>
      </c>
      <c r="FJ139" s="205">
        <f t="shared" si="221"/>
        <v>0</v>
      </c>
      <c r="FK139" s="205">
        <f t="shared" si="221"/>
        <v>0</v>
      </c>
      <c r="FL139" s="205">
        <f t="shared" si="221"/>
        <v>0</v>
      </c>
      <c r="FM139" s="205">
        <f t="shared" si="221"/>
        <v>0</v>
      </c>
      <c r="FN139" s="205">
        <f t="shared" si="221"/>
        <v>0</v>
      </c>
      <c r="FO139" s="205">
        <f t="shared" si="221"/>
        <v>0</v>
      </c>
      <c r="FP139" s="205">
        <f t="shared" si="221"/>
        <v>0</v>
      </c>
      <c r="FQ139" s="205">
        <f t="shared" si="221"/>
        <v>0</v>
      </c>
      <c r="FR139" s="205">
        <f t="shared" si="221"/>
        <v>0</v>
      </c>
      <c r="FS139" s="205">
        <f t="shared" si="221"/>
        <v>0</v>
      </c>
      <c r="FT139" s="205">
        <f t="shared" si="221"/>
        <v>0</v>
      </c>
      <c r="FU139" s="205">
        <f t="shared" si="221"/>
        <v>0</v>
      </c>
      <c r="FV139" s="205">
        <f t="shared" si="221"/>
        <v>0</v>
      </c>
      <c r="FW139" s="205">
        <f t="shared" si="221"/>
        <v>0</v>
      </c>
      <c r="FX139" s="205">
        <f t="shared" si="221"/>
        <v>0</v>
      </c>
      <c r="FY139" s="205">
        <f t="shared" si="221"/>
        <v>0</v>
      </c>
      <c r="FZ139" s="205">
        <f t="shared" si="221"/>
        <v>0</v>
      </c>
      <c r="GA139" s="205">
        <f t="shared" si="221"/>
        <v>0</v>
      </c>
      <c r="GB139" s="205">
        <f t="shared" si="221"/>
        <v>0</v>
      </c>
      <c r="GC139" s="205">
        <f t="shared" si="221"/>
        <v>0</v>
      </c>
      <c r="GD139" s="205">
        <f t="shared" si="221"/>
        <v>0</v>
      </c>
      <c r="GE139" s="205">
        <f t="shared" si="221"/>
        <v>0</v>
      </c>
      <c r="GF139" s="205">
        <f t="shared" si="221"/>
        <v>0</v>
      </c>
      <c r="GG139" s="205">
        <f t="shared" si="221"/>
        <v>0</v>
      </c>
      <c r="GH139" s="205">
        <f t="shared" si="221"/>
        <v>0</v>
      </c>
      <c r="GI139" s="205">
        <f t="shared" si="221"/>
        <v>0</v>
      </c>
      <c r="GJ139" s="205">
        <f t="shared" si="221"/>
        <v>0</v>
      </c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  <c r="LM139"/>
      <c r="LN139"/>
      <c r="LO139"/>
      <c r="LP139"/>
      <c r="LQ139"/>
      <c r="LR139"/>
      <c r="LS139"/>
      <c r="LT139"/>
      <c r="LU139"/>
      <c r="LV139"/>
      <c r="LW139"/>
      <c r="LX139"/>
      <c r="LY139"/>
      <c r="LZ139"/>
      <c r="MA139"/>
      <c r="MB139"/>
      <c r="MC139"/>
      <c r="MD139"/>
      <c r="ME139"/>
      <c r="MF139"/>
      <c r="MG139"/>
      <c r="MH139"/>
      <c r="MI139"/>
      <c r="MJ139"/>
      <c r="MK139"/>
      <c r="ML139"/>
      <c r="MM139"/>
      <c r="MN139"/>
      <c r="MO139"/>
      <c r="MP139"/>
      <c r="MQ139"/>
      <c r="MR139"/>
      <c r="MS139"/>
      <c r="MT139"/>
      <c r="MU139"/>
      <c r="MV139"/>
      <c r="MW139"/>
      <c r="MX139"/>
      <c r="MY139"/>
      <c r="MZ139"/>
      <c r="NA139"/>
      <c r="NB139"/>
      <c r="NC139"/>
      <c r="ND139"/>
      <c r="NE139"/>
      <c r="NF139"/>
      <c r="NG139"/>
      <c r="NH139"/>
      <c r="NI139"/>
      <c r="NJ139"/>
      <c r="NK139"/>
      <c r="NL139"/>
      <c r="NM139"/>
      <c r="NN139"/>
      <c r="NO139"/>
      <c r="NP139"/>
      <c r="NQ139"/>
      <c r="NR139"/>
      <c r="NS139"/>
      <c r="NT139"/>
      <c r="NU139"/>
      <c r="NV139"/>
      <c r="NW139"/>
      <c r="NX139"/>
      <c r="NY139"/>
      <c r="NZ139"/>
      <c r="OA139"/>
      <c r="OB139"/>
      <c r="OC139"/>
      <c r="OD139"/>
      <c r="OE139"/>
      <c r="OF139"/>
      <c r="OG139"/>
      <c r="OH139"/>
      <c r="OI139"/>
      <c r="OJ139"/>
      <c r="OK139"/>
      <c r="OL139"/>
      <c r="OM139"/>
      <c r="ON139"/>
      <c r="OO139"/>
      <c r="OP139"/>
      <c r="OQ139"/>
      <c r="OR139"/>
      <c r="OS139"/>
      <c r="OT139"/>
      <c r="OU139"/>
      <c r="OV139"/>
      <c r="OW139"/>
      <c r="OX139"/>
      <c r="OY139"/>
      <c r="OZ139"/>
      <c r="PA139"/>
      <c r="PB139"/>
      <c r="PC139"/>
      <c r="PD139"/>
      <c r="PE139"/>
      <c r="PF139"/>
      <c r="PG139"/>
      <c r="PH139"/>
      <c r="PI139"/>
      <c r="PJ139"/>
      <c r="PK139"/>
      <c r="PL139"/>
      <c r="PM139"/>
      <c r="PN139"/>
      <c r="PO139"/>
      <c r="PP139"/>
      <c r="PQ139"/>
      <c r="PR139"/>
      <c r="PS139"/>
      <c r="PT139"/>
      <c r="PU139"/>
    </row>
    <row r="140" spans="1:437" s="265" customFormat="1" outlineLevel="1" x14ac:dyDescent="0.25">
      <c r="A140" s="189"/>
      <c r="B140" s="189"/>
      <c r="C140" s="190"/>
      <c r="D140" s="191"/>
      <c r="E140" s="192" t="s">
        <v>148</v>
      </c>
      <c r="F140" s="192"/>
      <c r="G140" s="192" t="s">
        <v>14</v>
      </c>
      <c r="H140" s="192"/>
      <c r="I140" s="192"/>
      <c r="J140" s="192">
        <f t="shared" ref="J140:AO140" si="222" xml:space="preserve"> IF( I140 = $F137, 1, I140 + 1) * J139</f>
        <v>0</v>
      </c>
      <c r="K140" s="192">
        <f t="shared" si="222"/>
        <v>0</v>
      </c>
      <c r="L140" s="192">
        <f t="shared" si="222"/>
        <v>0</v>
      </c>
      <c r="M140" s="192">
        <f t="shared" si="222"/>
        <v>1</v>
      </c>
      <c r="N140" s="192">
        <f t="shared" si="222"/>
        <v>2</v>
      </c>
      <c r="O140" s="192">
        <f t="shared" si="222"/>
        <v>3</v>
      </c>
      <c r="P140" s="192">
        <f t="shared" si="222"/>
        <v>4</v>
      </c>
      <c r="Q140" s="192">
        <f t="shared" si="222"/>
        <v>1</v>
      </c>
      <c r="R140" s="192">
        <f t="shared" si="222"/>
        <v>2</v>
      </c>
      <c r="S140" s="192">
        <f t="shared" si="222"/>
        <v>3</v>
      </c>
      <c r="T140" s="192">
        <f t="shared" si="222"/>
        <v>4</v>
      </c>
      <c r="U140" s="192">
        <f t="shared" si="222"/>
        <v>1</v>
      </c>
      <c r="V140" s="192">
        <f t="shared" si="222"/>
        <v>2</v>
      </c>
      <c r="W140" s="192">
        <f t="shared" si="222"/>
        <v>3</v>
      </c>
      <c r="X140" s="192">
        <f t="shared" si="222"/>
        <v>4</v>
      </c>
      <c r="Y140" s="192">
        <f t="shared" si="222"/>
        <v>1</v>
      </c>
      <c r="Z140" s="192">
        <f t="shared" si="222"/>
        <v>2</v>
      </c>
      <c r="AA140" s="192">
        <f t="shared" si="222"/>
        <v>3</v>
      </c>
      <c r="AB140" s="192">
        <f t="shared" si="222"/>
        <v>4</v>
      </c>
      <c r="AC140" s="192">
        <f t="shared" si="222"/>
        <v>1</v>
      </c>
      <c r="AD140" s="192">
        <f t="shared" si="222"/>
        <v>2</v>
      </c>
      <c r="AE140" s="192">
        <f t="shared" si="222"/>
        <v>3</v>
      </c>
      <c r="AF140" s="192">
        <f t="shared" si="222"/>
        <v>4</v>
      </c>
      <c r="AG140" s="192">
        <f t="shared" si="222"/>
        <v>1</v>
      </c>
      <c r="AH140" s="192">
        <f t="shared" si="222"/>
        <v>2</v>
      </c>
      <c r="AI140" s="192">
        <f t="shared" si="222"/>
        <v>3</v>
      </c>
      <c r="AJ140" s="192">
        <f t="shared" si="222"/>
        <v>4</v>
      </c>
      <c r="AK140" s="192">
        <f t="shared" si="222"/>
        <v>1</v>
      </c>
      <c r="AL140" s="192">
        <f t="shared" si="222"/>
        <v>2</v>
      </c>
      <c r="AM140" s="192">
        <f t="shared" si="222"/>
        <v>3</v>
      </c>
      <c r="AN140" s="192">
        <f t="shared" si="222"/>
        <v>4</v>
      </c>
      <c r="AO140" s="192">
        <f t="shared" si="222"/>
        <v>1</v>
      </c>
      <c r="AP140" s="192">
        <f t="shared" ref="AP140:BU140" si="223" xml:space="preserve"> IF( AO140 = $F137, 1, AO140 + 1) * AP139</f>
        <v>2</v>
      </c>
      <c r="AQ140" s="192">
        <f t="shared" si="223"/>
        <v>3</v>
      </c>
      <c r="AR140" s="192">
        <f t="shared" si="223"/>
        <v>4</v>
      </c>
      <c r="AS140" s="192">
        <f t="shared" si="223"/>
        <v>1</v>
      </c>
      <c r="AT140" s="192">
        <f t="shared" si="223"/>
        <v>2</v>
      </c>
      <c r="AU140" s="192">
        <f t="shared" si="223"/>
        <v>3</v>
      </c>
      <c r="AV140" s="192">
        <f t="shared" si="223"/>
        <v>4</v>
      </c>
      <c r="AW140" s="192">
        <f t="shared" si="223"/>
        <v>1</v>
      </c>
      <c r="AX140" s="192">
        <f t="shared" si="223"/>
        <v>2</v>
      </c>
      <c r="AY140" s="192">
        <f t="shared" si="223"/>
        <v>3</v>
      </c>
      <c r="AZ140" s="192">
        <f t="shared" si="223"/>
        <v>4</v>
      </c>
      <c r="BA140" s="192">
        <f t="shared" si="223"/>
        <v>1</v>
      </c>
      <c r="BB140" s="192">
        <f t="shared" si="223"/>
        <v>2</v>
      </c>
      <c r="BC140" s="192">
        <f t="shared" si="223"/>
        <v>3</v>
      </c>
      <c r="BD140" s="192">
        <f t="shared" si="223"/>
        <v>4</v>
      </c>
      <c r="BE140" s="192">
        <f t="shared" si="223"/>
        <v>1</v>
      </c>
      <c r="BF140" s="192">
        <f t="shared" si="223"/>
        <v>2</v>
      </c>
      <c r="BG140" s="192">
        <f t="shared" si="223"/>
        <v>3</v>
      </c>
      <c r="BH140" s="192">
        <f t="shared" si="223"/>
        <v>4</v>
      </c>
      <c r="BI140" s="192">
        <f t="shared" si="223"/>
        <v>1</v>
      </c>
      <c r="BJ140" s="192">
        <f t="shared" si="223"/>
        <v>2</v>
      </c>
      <c r="BK140" s="192">
        <f t="shared" si="223"/>
        <v>3</v>
      </c>
      <c r="BL140" s="192">
        <f t="shared" si="223"/>
        <v>4</v>
      </c>
      <c r="BM140" s="192">
        <f t="shared" si="223"/>
        <v>1</v>
      </c>
      <c r="BN140" s="192">
        <f t="shared" si="223"/>
        <v>2</v>
      </c>
      <c r="BO140" s="192">
        <f t="shared" si="223"/>
        <v>3</v>
      </c>
      <c r="BP140" s="192">
        <f t="shared" si="223"/>
        <v>4</v>
      </c>
      <c r="BQ140" s="192">
        <f t="shared" si="223"/>
        <v>1</v>
      </c>
      <c r="BR140" s="192">
        <f t="shared" si="223"/>
        <v>2</v>
      </c>
      <c r="BS140" s="192">
        <f t="shared" si="223"/>
        <v>3</v>
      </c>
      <c r="BT140" s="192">
        <f t="shared" si="223"/>
        <v>4</v>
      </c>
      <c r="BU140" s="192">
        <f t="shared" si="223"/>
        <v>1</v>
      </c>
      <c r="BV140" s="192">
        <f t="shared" ref="BV140:DA140" si="224" xml:space="preserve"> IF( BU140 = $F137, 1, BU140 + 1) * BV139</f>
        <v>2</v>
      </c>
      <c r="BW140" s="192">
        <f t="shared" si="224"/>
        <v>3</v>
      </c>
      <c r="BX140" s="192">
        <f t="shared" si="224"/>
        <v>4</v>
      </c>
      <c r="BY140" s="192">
        <f t="shared" si="224"/>
        <v>1</v>
      </c>
      <c r="BZ140" s="192">
        <f t="shared" si="224"/>
        <v>2</v>
      </c>
      <c r="CA140" s="192">
        <f t="shared" si="224"/>
        <v>3</v>
      </c>
      <c r="CB140" s="192">
        <f t="shared" si="224"/>
        <v>4</v>
      </c>
      <c r="CC140" s="192">
        <f t="shared" si="224"/>
        <v>1</v>
      </c>
      <c r="CD140" s="192">
        <f t="shared" si="224"/>
        <v>2</v>
      </c>
      <c r="CE140" s="192">
        <f t="shared" si="224"/>
        <v>3</v>
      </c>
      <c r="CF140" s="192">
        <f t="shared" si="224"/>
        <v>4</v>
      </c>
      <c r="CG140" s="192">
        <f t="shared" si="224"/>
        <v>1</v>
      </c>
      <c r="CH140" s="192">
        <f t="shared" si="224"/>
        <v>2</v>
      </c>
      <c r="CI140" s="192">
        <f t="shared" si="224"/>
        <v>3</v>
      </c>
      <c r="CJ140" s="192">
        <f t="shared" si="224"/>
        <v>4</v>
      </c>
      <c r="CK140" s="192">
        <f t="shared" si="224"/>
        <v>1</v>
      </c>
      <c r="CL140" s="192">
        <f t="shared" si="224"/>
        <v>2</v>
      </c>
      <c r="CM140" s="192">
        <f t="shared" si="224"/>
        <v>3</v>
      </c>
      <c r="CN140" s="192">
        <f t="shared" si="224"/>
        <v>4</v>
      </c>
      <c r="CO140" s="192">
        <f t="shared" si="224"/>
        <v>1</v>
      </c>
      <c r="CP140" s="192">
        <f t="shared" si="224"/>
        <v>2</v>
      </c>
      <c r="CQ140" s="192">
        <f t="shared" si="224"/>
        <v>3</v>
      </c>
      <c r="CR140" s="192">
        <f t="shared" si="224"/>
        <v>4</v>
      </c>
      <c r="CS140" s="192">
        <f t="shared" si="224"/>
        <v>1</v>
      </c>
      <c r="CT140" s="192">
        <f t="shared" si="224"/>
        <v>2</v>
      </c>
      <c r="CU140" s="192">
        <f t="shared" si="224"/>
        <v>3</v>
      </c>
      <c r="CV140" s="192">
        <f t="shared" si="224"/>
        <v>4</v>
      </c>
      <c r="CW140" s="192">
        <f t="shared" si="224"/>
        <v>1</v>
      </c>
      <c r="CX140" s="192">
        <f t="shared" si="224"/>
        <v>2</v>
      </c>
      <c r="CY140" s="192">
        <f t="shared" si="224"/>
        <v>3</v>
      </c>
      <c r="CZ140" s="192">
        <f t="shared" si="224"/>
        <v>4</v>
      </c>
      <c r="DA140" s="192">
        <f t="shared" si="224"/>
        <v>1</v>
      </c>
      <c r="DB140" s="192">
        <f t="shared" ref="DB140:EG140" si="225" xml:space="preserve"> IF( DA140 = $F137, 1, DA140 + 1) * DB139</f>
        <v>2</v>
      </c>
      <c r="DC140" s="192">
        <f t="shared" si="225"/>
        <v>3</v>
      </c>
      <c r="DD140" s="192">
        <f t="shared" si="225"/>
        <v>4</v>
      </c>
      <c r="DE140" s="192">
        <f t="shared" si="225"/>
        <v>1</v>
      </c>
      <c r="DF140" s="192">
        <f t="shared" si="225"/>
        <v>2</v>
      </c>
      <c r="DG140" s="192">
        <f t="shared" si="225"/>
        <v>3</v>
      </c>
      <c r="DH140" s="192">
        <f t="shared" si="225"/>
        <v>4</v>
      </c>
      <c r="DI140" s="192">
        <f t="shared" si="225"/>
        <v>1</v>
      </c>
      <c r="DJ140" s="192">
        <f t="shared" si="225"/>
        <v>2</v>
      </c>
      <c r="DK140" s="192">
        <f t="shared" si="225"/>
        <v>3</v>
      </c>
      <c r="DL140" s="192">
        <f t="shared" si="225"/>
        <v>4</v>
      </c>
      <c r="DM140" s="192">
        <f t="shared" si="225"/>
        <v>1</v>
      </c>
      <c r="DN140" s="192">
        <f t="shared" si="225"/>
        <v>2</v>
      </c>
      <c r="DO140" s="192">
        <f t="shared" si="225"/>
        <v>3</v>
      </c>
      <c r="DP140" s="192">
        <f t="shared" si="225"/>
        <v>4</v>
      </c>
      <c r="DQ140" s="192">
        <f t="shared" si="225"/>
        <v>1</v>
      </c>
      <c r="DR140" s="192">
        <f t="shared" si="225"/>
        <v>2</v>
      </c>
      <c r="DS140" s="192">
        <f t="shared" si="225"/>
        <v>3</v>
      </c>
      <c r="DT140" s="192">
        <f t="shared" si="225"/>
        <v>4</v>
      </c>
      <c r="DU140" s="192">
        <f t="shared" si="225"/>
        <v>1</v>
      </c>
      <c r="DV140" s="192">
        <f t="shared" si="225"/>
        <v>2</v>
      </c>
      <c r="DW140" s="192">
        <f t="shared" si="225"/>
        <v>3</v>
      </c>
      <c r="DX140" s="192">
        <f t="shared" si="225"/>
        <v>4</v>
      </c>
      <c r="DY140" s="192">
        <f t="shared" si="225"/>
        <v>1</v>
      </c>
      <c r="DZ140" s="192">
        <f t="shared" si="225"/>
        <v>2</v>
      </c>
      <c r="EA140" s="192">
        <f t="shared" si="225"/>
        <v>3</v>
      </c>
      <c r="EB140" s="192">
        <f t="shared" si="225"/>
        <v>4</v>
      </c>
      <c r="EC140" s="192">
        <f t="shared" si="225"/>
        <v>0</v>
      </c>
      <c r="ED140" s="192">
        <f t="shared" si="225"/>
        <v>0</v>
      </c>
      <c r="EE140" s="192">
        <f t="shared" si="225"/>
        <v>0</v>
      </c>
      <c r="EF140" s="192">
        <f t="shared" si="225"/>
        <v>0</v>
      </c>
      <c r="EG140" s="192">
        <f t="shared" si="225"/>
        <v>0</v>
      </c>
      <c r="EH140" s="192">
        <f t="shared" ref="EH140:FM140" si="226" xml:space="preserve"> IF( EG140 = $F137, 1, EG140 + 1) * EH139</f>
        <v>0</v>
      </c>
      <c r="EI140" s="192">
        <f t="shared" si="226"/>
        <v>0</v>
      </c>
      <c r="EJ140" s="192">
        <f t="shared" si="226"/>
        <v>0</v>
      </c>
      <c r="EK140" s="192">
        <f t="shared" si="226"/>
        <v>0</v>
      </c>
      <c r="EL140" s="192">
        <f t="shared" si="226"/>
        <v>0</v>
      </c>
      <c r="EM140" s="192">
        <f t="shared" si="226"/>
        <v>0</v>
      </c>
      <c r="EN140" s="192">
        <f t="shared" si="226"/>
        <v>0</v>
      </c>
      <c r="EO140" s="192">
        <f t="shared" si="226"/>
        <v>0</v>
      </c>
      <c r="EP140" s="192">
        <f t="shared" si="226"/>
        <v>0</v>
      </c>
      <c r="EQ140" s="192">
        <f t="shared" si="226"/>
        <v>0</v>
      </c>
      <c r="ER140" s="192">
        <f t="shared" si="226"/>
        <v>0</v>
      </c>
      <c r="ES140" s="192">
        <f t="shared" si="226"/>
        <v>0</v>
      </c>
      <c r="ET140" s="192">
        <f t="shared" si="226"/>
        <v>0</v>
      </c>
      <c r="EU140" s="192">
        <f t="shared" si="226"/>
        <v>0</v>
      </c>
      <c r="EV140" s="192">
        <f t="shared" si="226"/>
        <v>0</v>
      </c>
      <c r="EW140" s="192">
        <f t="shared" si="226"/>
        <v>0</v>
      </c>
      <c r="EX140" s="192">
        <f t="shared" si="226"/>
        <v>0</v>
      </c>
      <c r="EY140" s="192">
        <f t="shared" si="226"/>
        <v>0</v>
      </c>
      <c r="EZ140" s="192">
        <f t="shared" si="226"/>
        <v>0</v>
      </c>
      <c r="FA140" s="192">
        <f t="shared" si="226"/>
        <v>0</v>
      </c>
      <c r="FB140" s="192">
        <f t="shared" si="226"/>
        <v>0</v>
      </c>
      <c r="FC140" s="192">
        <f t="shared" si="226"/>
        <v>0</v>
      </c>
      <c r="FD140" s="192">
        <f t="shared" si="226"/>
        <v>0</v>
      </c>
      <c r="FE140" s="192">
        <f t="shared" si="226"/>
        <v>0</v>
      </c>
      <c r="FF140" s="192">
        <f t="shared" si="226"/>
        <v>0</v>
      </c>
      <c r="FG140" s="192">
        <f t="shared" si="226"/>
        <v>0</v>
      </c>
      <c r="FH140" s="192">
        <f t="shared" si="226"/>
        <v>0</v>
      </c>
      <c r="FI140" s="192">
        <f t="shared" si="226"/>
        <v>0</v>
      </c>
      <c r="FJ140" s="192">
        <f t="shared" si="226"/>
        <v>0</v>
      </c>
      <c r="FK140" s="192">
        <f t="shared" si="226"/>
        <v>0</v>
      </c>
      <c r="FL140" s="192">
        <f t="shared" si="226"/>
        <v>0</v>
      </c>
      <c r="FM140" s="192">
        <f t="shared" si="226"/>
        <v>0</v>
      </c>
      <c r="FN140" s="192">
        <f t="shared" ref="FN140:GJ140" si="227" xml:space="preserve"> IF( FM140 = $F137, 1, FM140 + 1) * FN139</f>
        <v>0</v>
      </c>
      <c r="FO140" s="192">
        <f t="shared" si="227"/>
        <v>0</v>
      </c>
      <c r="FP140" s="192">
        <f t="shared" si="227"/>
        <v>0</v>
      </c>
      <c r="FQ140" s="192">
        <f t="shared" si="227"/>
        <v>0</v>
      </c>
      <c r="FR140" s="192">
        <f t="shared" si="227"/>
        <v>0</v>
      </c>
      <c r="FS140" s="192">
        <f t="shared" si="227"/>
        <v>0</v>
      </c>
      <c r="FT140" s="192">
        <f t="shared" si="227"/>
        <v>0</v>
      </c>
      <c r="FU140" s="192">
        <f t="shared" si="227"/>
        <v>0</v>
      </c>
      <c r="FV140" s="192">
        <f t="shared" si="227"/>
        <v>0</v>
      </c>
      <c r="FW140" s="192">
        <f t="shared" si="227"/>
        <v>0</v>
      </c>
      <c r="FX140" s="192">
        <f t="shared" si="227"/>
        <v>0</v>
      </c>
      <c r="FY140" s="192">
        <f t="shared" si="227"/>
        <v>0</v>
      </c>
      <c r="FZ140" s="192">
        <f t="shared" si="227"/>
        <v>0</v>
      </c>
      <c r="GA140" s="192">
        <f t="shared" si="227"/>
        <v>0</v>
      </c>
      <c r="GB140" s="192">
        <f t="shared" si="227"/>
        <v>0</v>
      </c>
      <c r="GC140" s="192">
        <f t="shared" si="227"/>
        <v>0</v>
      </c>
      <c r="GD140" s="192">
        <f t="shared" si="227"/>
        <v>0</v>
      </c>
      <c r="GE140" s="192">
        <f t="shared" si="227"/>
        <v>0</v>
      </c>
      <c r="GF140" s="192">
        <f t="shared" si="227"/>
        <v>0</v>
      </c>
      <c r="GG140" s="192">
        <f t="shared" si="227"/>
        <v>0</v>
      </c>
      <c r="GH140" s="192">
        <f t="shared" si="227"/>
        <v>0</v>
      </c>
      <c r="GI140" s="192">
        <f t="shared" si="227"/>
        <v>0</v>
      </c>
      <c r="GJ140" s="192">
        <f t="shared" si="227"/>
        <v>0</v>
      </c>
      <c r="GK140" s="250"/>
      <c r="GL140" s="250"/>
      <c r="GM140" s="250"/>
      <c r="GN140" s="250"/>
      <c r="GO140" s="250"/>
      <c r="GP140" s="250"/>
      <c r="GQ140" s="250"/>
      <c r="GR140" s="250"/>
      <c r="GS140" s="250"/>
      <c r="GT140" s="250"/>
      <c r="GU140" s="250"/>
      <c r="GV140" s="250"/>
      <c r="GW140" s="250"/>
      <c r="GX140" s="250"/>
      <c r="GY140" s="250"/>
      <c r="GZ140" s="250"/>
      <c r="HA140" s="250"/>
      <c r="HB140" s="250"/>
      <c r="HC140" s="250"/>
      <c r="HD140" s="250"/>
      <c r="HE140" s="250"/>
      <c r="HF140" s="250"/>
      <c r="HG140" s="250"/>
      <c r="HH140" s="250"/>
      <c r="HI140" s="250"/>
      <c r="HJ140" s="250"/>
      <c r="HK140" s="250"/>
      <c r="HL140" s="250"/>
      <c r="HM140" s="250"/>
      <c r="HN140" s="250"/>
      <c r="HO140" s="250"/>
      <c r="HP140" s="250"/>
      <c r="HQ140" s="250"/>
      <c r="HR140" s="250"/>
      <c r="HS140" s="250"/>
      <c r="HT140" s="250"/>
      <c r="HU140" s="250"/>
      <c r="HV140" s="250"/>
      <c r="HW140" s="250"/>
      <c r="HX140" s="250"/>
      <c r="HY140" s="250"/>
      <c r="HZ140" s="250"/>
      <c r="IA140" s="250"/>
      <c r="IB140" s="250"/>
      <c r="IC140" s="250"/>
      <c r="ID140" s="250"/>
      <c r="IE140" s="250"/>
      <c r="IF140" s="250"/>
      <c r="IG140" s="250"/>
      <c r="IH140" s="250"/>
      <c r="II140" s="250"/>
      <c r="IJ140" s="250"/>
      <c r="IK140" s="250"/>
      <c r="IL140" s="250"/>
      <c r="IM140" s="250"/>
      <c r="IN140" s="250"/>
      <c r="IO140" s="250"/>
      <c r="IP140" s="250"/>
      <c r="IQ140" s="250"/>
      <c r="IR140" s="250"/>
      <c r="IS140" s="250"/>
      <c r="IT140" s="250"/>
      <c r="IU140" s="250"/>
      <c r="IV140" s="250"/>
      <c r="IW140" s="250"/>
      <c r="IX140" s="250"/>
      <c r="IY140" s="250"/>
      <c r="IZ140" s="250"/>
      <c r="JA140" s="250"/>
      <c r="JB140" s="250"/>
      <c r="JC140" s="250"/>
      <c r="JD140" s="250"/>
      <c r="JE140" s="250"/>
      <c r="JF140" s="250"/>
      <c r="JG140" s="250"/>
      <c r="JH140" s="250"/>
      <c r="JI140" s="250"/>
      <c r="JJ140" s="250"/>
      <c r="JK140" s="250"/>
      <c r="JL140" s="250"/>
      <c r="JM140" s="250"/>
      <c r="JN140" s="250"/>
      <c r="JO140" s="250"/>
      <c r="JP140" s="250"/>
      <c r="JQ140" s="250"/>
      <c r="JR140" s="250"/>
      <c r="JS140" s="250"/>
      <c r="JT140" s="250"/>
      <c r="JU140" s="250"/>
      <c r="JV140" s="250"/>
      <c r="JW140" s="250"/>
      <c r="JX140" s="250"/>
      <c r="JY140" s="250"/>
      <c r="JZ140" s="250"/>
      <c r="KA140" s="250"/>
      <c r="KB140" s="250"/>
      <c r="KC140" s="250"/>
      <c r="KD140" s="250"/>
      <c r="KE140" s="250"/>
      <c r="KF140" s="250"/>
      <c r="KG140" s="250"/>
      <c r="KH140" s="250"/>
      <c r="KI140" s="250"/>
      <c r="KJ140" s="250"/>
      <c r="KK140" s="250"/>
      <c r="KL140" s="250"/>
      <c r="KM140" s="250"/>
      <c r="KN140" s="250"/>
      <c r="KO140" s="250"/>
      <c r="KP140" s="250"/>
      <c r="KQ140" s="250"/>
      <c r="KR140" s="250"/>
      <c r="KS140" s="250"/>
      <c r="KT140" s="250"/>
      <c r="KU140" s="250"/>
      <c r="KV140" s="250"/>
      <c r="KW140" s="250"/>
      <c r="KX140" s="250"/>
      <c r="KY140" s="250"/>
      <c r="KZ140" s="250"/>
      <c r="LA140" s="250"/>
      <c r="LB140" s="250"/>
      <c r="LC140" s="250"/>
      <c r="LD140" s="250"/>
      <c r="LE140" s="250"/>
      <c r="LF140" s="250"/>
      <c r="LG140" s="250"/>
      <c r="LH140" s="250"/>
      <c r="LI140" s="250"/>
      <c r="LJ140" s="250"/>
      <c r="LK140" s="250"/>
      <c r="LL140" s="250"/>
      <c r="LM140" s="250"/>
      <c r="LN140" s="250"/>
      <c r="LO140" s="250"/>
      <c r="LP140" s="250"/>
      <c r="LQ140" s="250"/>
      <c r="LR140" s="250"/>
      <c r="LS140" s="250"/>
      <c r="LT140" s="250"/>
      <c r="LU140" s="250"/>
      <c r="LV140" s="250"/>
      <c r="LW140" s="250"/>
      <c r="LX140" s="250"/>
      <c r="LY140" s="250"/>
      <c r="LZ140" s="250"/>
      <c r="MA140" s="250"/>
      <c r="MB140" s="250"/>
      <c r="MC140" s="250"/>
      <c r="MD140" s="250"/>
      <c r="ME140" s="250"/>
      <c r="MF140" s="250"/>
      <c r="MG140" s="250"/>
      <c r="MH140" s="250"/>
      <c r="MI140" s="250"/>
      <c r="MJ140" s="250"/>
      <c r="MK140" s="250"/>
      <c r="ML140" s="250"/>
      <c r="MM140" s="250"/>
      <c r="MN140" s="250"/>
      <c r="MO140" s="250"/>
      <c r="MP140" s="250"/>
      <c r="MQ140" s="250"/>
      <c r="MR140" s="250"/>
      <c r="MS140" s="250"/>
      <c r="MT140" s="250"/>
      <c r="MU140" s="250"/>
      <c r="MV140" s="250"/>
      <c r="MW140" s="250"/>
      <c r="MX140" s="250"/>
      <c r="MY140" s="250"/>
      <c r="MZ140" s="250"/>
      <c r="NA140" s="250"/>
      <c r="NB140" s="250"/>
      <c r="NC140" s="250"/>
      <c r="ND140" s="250"/>
      <c r="NE140" s="250"/>
      <c r="NF140" s="250"/>
      <c r="NG140" s="250"/>
      <c r="NH140" s="250"/>
      <c r="NI140" s="250"/>
      <c r="NJ140" s="250"/>
      <c r="NK140" s="250"/>
      <c r="NL140" s="250"/>
      <c r="NM140" s="250"/>
      <c r="NN140" s="250"/>
      <c r="NO140" s="250"/>
      <c r="NP140" s="250"/>
      <c r="NQ140" s="250"/>
      <c r="NR140" s="250"/>
      <c r="NS140" s="250"/>
      <c r="NT140" s="250"/>
      <c r="NU140" s="250"/>
      <c r="NV140" s="250"/>
      <c r="NW140" s="250"/>
      <c r="NX140" s="250"/>
      <c r="NY140" s="250"/>
      <c r="NZ140" s="250"/>
      <c r="OA140" s="250"/>
      <c r="OB140" s="250"/>
      <c r="OC140" s="250"/>
      <c r="OD140" s="250"/>
      <c r="OE140" s="250"/>
      <c r="OF140" s="250"/>
      <c r="OG140" s="250"/>
      <c r="OH140" s="250"/>
      <c r="OI140" s="250"/>
      <c r="OJ140" s="250"/>
      <c r="OK140" s="250"/>
      <c r="OL140" s="250"/>
      <c r="OM140" s="250"/>
      <c r="ON140" s="250"/>
      <c r="OO140" s="250"/>
      <c r="OP140" s="250"/>
      <c r="OQ140" s="250"/>
      <c r="OR140" s="250"/>
      <c r="OS140" s="250"/>
      <c r="OT140" s="250"/>
      <c r="OU140" s="250"/>
      <c r="OV140" s="250"/>
      <c r="OW140" s="250"/>
      <c r="OX140" s="250"/>
      <c r="OY140" s="250"/>
      <c r="OZ140" s="250"/>
      <c r="PA140" s="250"/>
      <c r="PB140" s="250"/>
      <c r="PC140" s="250"/>
      <c r="PD140" s="250"/>
      <c r="PE140" s="250"/>
      <c r="PF140" s="250"/>
      <c r="PG140" s="250"/>
      <c r="PH140" s="250"/>
      <c r="PI140" s="250"/>
      <c r="PJ140" s="250"/>
      <c r="PK140" s="250"/>
      <c r="PL140" s="250"/>
      <c r="PM140" s="250"/>
      <c r="PN140" s="250"/>
      <c r="PO140" s="250"/>
      <c r="PP140" s="250"/>
      <c r="PQ140" s="250"/>
      <c r="PR140" s="250"/>
      <c r="PS140" s="250"/>
      <c r="PT140" s="250"/>
      <c r="PU140" s="250"/>
    </row>
    <row r="141" spans="1:437" s="265" customFormat="1" outlineLevel="1" x14ac:dyDescent="0.25">
      <c r="A141" s="189"/>
      <c r="B141" s="189"/>
      <c r="C141" s="190"/>
      <c r="D141" s="191"/>
      <c r="E141" s="192"/>
      <c r="F141" s="192"/>
      <c r="G141" s="192"/>
      <c r="H141" s="192"/>
      <c r="I141" s="192"/>
      <c r="J141" s="192"/>
      <c r="K141" s="192"/>
      <c r="L141" s="192"/>
      <c r="M141" s="192"/>
      <c r="N141" s="192"/>
      <c r="O141" s="192"/>
      <c r="P141" s="192"/>
      <c r="Q141" s="192"/>
      <c r="R141" s="192"/>
      <c r="S141" s="192"/>
      <c r="T141" s="192"/>
      <c r="U141" s="192"/>
      <c r="V141" s="192"/>
      <c r="W141" s="192"/>
      <c r="X141" s="192"/>
      <c r="Y141" s="192"/>
      <c r="Z141" s="192"/>
      <c r="AA141" s="192"/>
      <c r="AB141" s="192"/>
      <c r="AC141" s="192"/>
      <c r="AD141" s="192"/>
      <c r="AE141" s="192"/>
      <c r="AF141" s="192"/>
      <c r="AG141" s="192"/>
      <c r="AH141" s="192"/>
      <c r="AI141" s="192"/>
      <c r="AJ141" s="192"/>
      <c r="AK141" s="192"/>
      <c r="AL141" s="192"/>
      <c r="AM141" s="192"/>
      <c r="AN141" s="192"/>
      <c r="AO141" s="192"/>
      <c r="AP141" s="192"/>
      <c r="AQ141" s="192"/>
      <c r="AR141" s="192"/>
      <c r="AS141" s="192"/>
      <c r="AT141" s="192"/>
      <c r="AU141" s="192"/>
      <c r="AV141" s="192"/>
      <c r="AW141" s="192"/>
      <c r="AX141" s="192"/>
      <c r="AY141" s="192"/>
      <c r="AZ141" s="192"/>
      <c r="BA141" s="192"/>
      <c r="BB141" s="192"/>
      <c r="BC141" s="192"/>
      <c r="BD141" s="192"/>
      <c r="BE141" s="192"/>
      <c r="BF141" s="192"/>
      <c r="BG141" s="192"/>
      <c r="BH141" s="192"/>
      <c r="BI141" s="192"/>
      <c r="BJ141" s="192"/>
      <c r="BK141" s="192"/>
      <c r="BL141" s="192"/>
      <c r="BM141" s="192"/>
      <c r="BN141" s="192"/>
      <c r="BO141" s="192"/>
      <c r="BP141" s="192"/>
      <c r="BQ141" s="192"/>
      <c r="BR141" s="192"/>
      <c r="BS141" s="192"/>
      <c r="BT141" s="192"/>
      <c r="BU141" s="192"/>
      <c r="BV141" s="192"/>
      <c r="BW141" s="192"/>
      <c r="BX141" s="192"/>
      <c r="BY141" s="192"/>
      <c r="BZ141" s="192"/>
      <c r="CA141" s="192"/>
      <c r="CB141" s="192"/>
      <c r="CC141" s="192"/>
      <c r="CD141" s="192"/>
      <c r="CE141" s="192"/>
      <c r="CF141" s="192"/>
      <c r="CG141" s="192"/>
      <c r="CH141" s="192"/>
      <c r="CI141" s="192"/>
      <c r="CJ141" s="192"/>
      <c r="CK141" s="192"/>
      <c r="CL141" s="192"/>
      <c r="CM141" s="192"/>
      <c r="CN141" s="192"/>
      <c r="CO141" s="192"/>
      <c r="CP141" s="192"/>
      <c r="CQ141" s="192"/>
      <c r="CR141" s="192"/>
      <c r="CS141" s="192"/>
      <c r="CT141" s="192"/>
      <c r="CU141" s="192"/>
      <c r="CV141" s="192"/>
      <c r="CW141" s="192"/>
      <c r="CX141" s="192"/>
      <c r="CY141" s="192"/>
      <c r="CZ141" s="192"/>
      <c r="DA141" s="192"/>
      <c r="DB141" s="192"/>
      <c r="DC141" s="192"/>
      <c r="DD141" s="192"/>
      <c r="DE141" s="192"/>
      <c r="DF141" s="192"/>
      <c r="DG141" s="192"/>
      <c r="DH141" s="192"/>
      <c r="DI141" s="192"/>
      <c r="DJ141" s="192"/>
      <c r="DK141" s="192"/>
      <c r="DL141" s="192"/>
      <c r="DM141" s="192"/>
      <c r="DN141" s="192"/>
      <c r="DO141" s="192"/>
      <c r="DP141" s="192"/>
      <c r="DQ141" s="192"/>
      <c r="DR141" s="192"/>
      <c r="DS141" s="192"/>
      <c r="DT141" s="192"/>
      <c r="DU141" s="192"/>
      <c r="DV141" s="192"/>
      <c r="DW141" s="192"/>
      <c r="DX141" s="192"/>
      <c r="DY141" s="192"/>
      <c r="DZ141" s="192"/>
      <c r="EA141" s="192"/>
      <c r="EB141" s="192"/>
      <c r="EC141" s="192"/>
      <c r="ED141" s="192"/>
      <c r="EE141" s="192"/>
      <c r="EF141" s="192"/>
      <c r="EG141" s="192"/>
      <c r="EH141" s="192"/>
      <c r="EI141" s="192"/>
      <c r="EJ141" s="192"/>
      <c r="EK141" s="192"/>
      <c r="EL141" s="192"/>
      <c r="EM141" s="192"/>
      <c r="EN141" s="192"/>
      <c r="EO141" s="192"/>
      <c r="EP141" s="192"/>
      <c r="EQ141" s="192"/>
      <c r="ER141" s="192"/>
      <c r="ES141" s="192"/>
      <c r="ET141" s="192"/>
      <c r="EU141" s="192"/>
      <c r="EV141" s="192"/>
      <c r="EW141" s="192"/>
      <c r="EX141" s="192"/>
      <c r="EY141" s="192"/>
      <c r="EZ141" s="192"/>
      <c r="FA141" s="192"/>
      <c r="FB141" s="192"/>
      <c r="FC141" s="192"/>
      <c r="FD141" s="192"/>
      <c r="FE141" s="192"/>
      <c r="FF141" s="192"/>
      <c r="FG141" s="192"/>
      <c r="FH141" s="192"/>
      <c r="FI141" s="192"/>
      <c r="FJ141" s="192"/>
      <c r="FK141" s="192"/>
      <c r="FL141" s="192"/>
      <c r="FM141" s="192"/>
      <c r="FN141" s="192"/>
      <c r="FO141" s="192"/>
      <c r="FP141" s="192"/>
      <c r="FQ141" s="192"/>
      <c r="FR141" s="192"/>
      <c r="FS141" s="192"/>
      <c r="FT141" s="192"/>
      <c r="FU141" s="192"/>
      <c r="FV141" s="192"/>
      <c r="FW141" s="192"/>
      <c r="FX141" s="192"/>
      <c r="FY141" s="192"/>
      <c r="FZ141" s="192"/>
      <c r="GA141" s="192"/>
      <c r="GB141" s="192"/>
      <c r="GC141" s="192"/>
      <c r="GD141" s="192"/>
      <c r="GE141" s="192"/>
      <c r="GF141" s="192"/>
      <c r="GG141" s="192"/>
      <c r="GH141" s="192"/>
      <c r="GI141" s="192"/>
      <c r="GJ141" s="192"/>
      <c r="GK141" s="250"/>
      <c r="GL141" s="250"/>
      <c r="GM141" s="250"/>
      <c r="GN141" s="250"/>
      <c r="GO141" s="250"/>
      <c r="GP141" s="250"/>
      <c r="GQ141" s="250"/>
      <c r="GR141" s="250"/>
      <c r="GS141" s="250"/>
      <c r="GT141" s="250"/>
      <c r="GU141" s="250"/>
      <c r="GV141" s="250"/>
      <c r="GW141" s="250"/>
      <c r="GX141" s="250"/>
      <c r="GY141" s="250"/>
      <c r="GZ141" s="250"/>
      <c r="HA141" s="250"/>
      <c r="HB141" s="250"/>
      <c r="HC141" s="250"/>
      <c r="HD141" s="250"/>
      <c r="HE141" s="250"/>
      <c r="HF141" s="250"/>
      <c r="HG141" s="250"/>
      <c r="HH141" s="250"/>
      <c r="HI141" s="250"/>
      <c r="HJ141" s="250"/>
      <c r="HK141" s="250"/>
      <c r="HL141" s="250"/>
      <c r="HM141" s="250"/>
      <c r="HN141" s="250"/>
      <c r="HO141" s="250"/>
      <c r="HP141" s="250"/>
      <c r="HQ141" s="250"/>
      <c r="HR141" s="250"/>
      <c r="HS141" s="250"/>
      <c r="HT141" s="250"/>
      <c r="HU141" s="250"/>
      <c r="HV141" s="250"/>
      <c r="HW141" s="250"/>
      <c r="HX141" s="250"/>
      <c r="HY141" s="250"/>
      <c r="HZ141" s="250"/>
      <c r="IA141" s="250"/>
      <c r="IB141" s="250"/>
      <c r="IC141" s="250"/>
      <c r="ID141" s="250"/>
      <c r="IE141" s="250"/>
      <c r="IF141" s="250"/>
      <c r="IG141" s="250"/>
      <c r="IH141" s="250"/>
      <c r="II141" s="250"/>
      <c r="IJ141" s="250"/>
      <c r="IK141" s="250"/>
      <c r="IL141" s="250"/>
      <c r="IM141" s="250"/>
      <c r="IN141" s="250"/>
      <c r="IO141" s="250"/>
      <c r="IP141" s="250"/>
      <c r="IQ141" s="250"/>
      <c r="IR141" s="250"/>
      <c r="IS141" s="250"/>
      <c r="IT141" s="250"/>
      <c r="IU141" s="250"/>
      <c r="IV141" s="250"/>
      <c r="IW141" s="250"/>
      <c r="IX141" s="250"/>
      <c r="IY141" s="250"/>
      <c r="IZ141" s="250"/>
      <c r="JA141" s="250"/>
      <c r="JB141" s="250"/>
      <c r="JC141" s="250"/>
      <c r="JD141" s="250"/>
      <c r="JE141" s="250"/>
      <c r="JF141" s="250"/>
      <c r="JG141" s="250"/>
      <c r="JH141" s="250"/>
      <c r="JI141" s="250"/>
      <c r="JJ141" s="250"/>
      <c r="JK141" s="250"/>
      <c r="JL141" s="250"/>
      <c r="JM141" s="250"/>
      <c r="JN141" s="250"/>
      <c r="JO141" s="250"/>
      <c r="JP141" s="250"/>
      <c r="JQ141" s="250"/>
      <c r="JR141" s="250"/>
      <c r="JS141" s="250"/>
      <c r="JT141" s="250"/>
      <c r="JU141" s="250"/>
      <c r="JV141" s="250"/>
      <c r="JW141" s="250"/>
      <c r="JX141" s="250"/>
      <c r="JY141" s="250"/>
      <c r="JZ141" s="250"/>
      <c r="KA141" s="250"/>
      <c r="KB141" s="250"/>
      <c r="KC141" s="250"/>
      <c r="KD141" s="250"/>
      <c r="KE141" s="250"/>
      <c r="KF141" s="250"/>
      <c r="KG141" s="250"/>
      <c r="KH141" s="250"/>
      <c r="KI141" s="250"/>
      <c r="KJ141" s="250"/>
      <c r="KK141" s="250"/>
      <c r="KL141" s="250"/>
      <c r="KM141" s="250"/>
      <c r="KN141" s="250"/>
      <c r="KO141" s="250"/>
      <c r="KP141" s="250"/>
      <c r="KQ141" s="250"/>
      <c r="KR141" s="250"/>
      <c r="KS141" s="250"/>
      <c r="KT141" s="250"/>
      <c r="KU141" s="250"/>
      <c r="KV141" s="250"/>
      <c r="KW141" s="250"/>
      <c r="KX141" s="250"/>
      <c r="KY141" s="250"/>
      <c r="KZ141" s="250"/>
      <c r="LA141" s="250"/>
      <c r="LB141" s="250"/>
      <c r="LC141" s="250"/>
      <c r="LD141" s="250"/>
      <c r="LE141" s="250"/>
      <c r="LF141" s="250"/>
      <c r="LG141" s="250"/>
      <c r="LH141" s="250"/>
      <c r="LI141" s="250"/>
      <c r="LJ141" s="250"/>
      <c r="LK141" s="250"/>
      <c r="LL141" s="250"/>
      <c r="LM141" s="250"/>
      <c r="LN141" s="250"/>
      <c r="LO141" s="250"/>
      <c r="LP141" s="250"/>
      <c r="LQ141" s="250"/>
      <c r="LR141" s="250"/>
      <c r="LS141" s="250"/>
      <c r="LT141" s="250"/>
      <c r="LU141" s="250"/>
      <c r="LV141" s="250"/>
      <c r="LW141" s="250"/>
      <c r="LX141" s="250"/>
      <c r="LY141" s="250"/>
      <c r="LZ141" s="250"/>
      <c r="MA141" s="250"/>
      <c r="MB141" s="250"/>
      <c r="MC141" s="250"/>
      <c r="MD141" s="250"/>
      <c r="ME141" s="250"/>
      <c r="MF141" s="250"/>
      <c r="MG141" s="250"/>
      <c r="MH141" s="250"/>
      <c r="MI141" s="250"/>
      <c r="MJ141" s="250"/>
      <c r="MK141" s="250"/>
      <c r="ML141" s="250"/>
      <c r="MM141" s="250"/>
      <c r="MN141" s="250"/>
      <c r="MO141" s="250"/>
      <c r="MP141" s="250"/>
      <c r="MQ141" s="250"/>
      <c r="MR141" s="250"/>
      <c r="MS141" s="250"/>
      <c r="MT141" s="250"/>
      <c r="MU141" s="250"/>
      <c r="MV141" s="250"/>
      <c r="MW141" s="250"/>
      <c r="MX141" s="250"/>
      <c r="MY141" s="250"/>
      <c r="MZ141" s="250"/>
      <c r="NA141" s="250"/>
      <c r="NB141" s="250"/>
      <c r="NC141" s="250"/>
      <c r="ND141" s="250"/>
      <c r="NE141" s="250"/>
      <c r="NF141" s="250"/>
      <c r="NG141" s="250"/>
      <c r="NH141" s="250"/>
      <c r="NI141" s="250"/>
      <c r="NJ141" s="250"/>
      <c r="NK141" s="250"/>
      <c r="NL141" s="250"/>
      <c r="NM141" s="250"/>
      <c r="NN141" s="250"/>
      <c r="NO141" s="250"/>
      <c r="NP141" s="250"/>
      <c r="NQ141" s="250"/>
      <c r="NR141" s="250"/>
      <c r="NS141" s="250"/>
      <c r="NT141" s="250"/>
      <c r="NU141" s="250"/>
      <c r="NV141" s="250"/>
      <c r="NW141" s="250"/>
      <c r="NX141" s="250"/>
      <c r="NY141" s="250"/>
      <c r="NZ141" s="250"/>
      <c r="OA141" s="250"/>
      <c r="OB141" s="250"/>
      <c r="OC141" s="250"/>
      <c r="OD141" s="250"/>
      <c r="OE141" s="250"/>
      <c r="OF141" s="250"/>
      <c r="OG141" s="250"/>
      <c r="OH141" s="250"/>
      <c r="OI141" s="250"/>
      <c r="OJ141" s="250"/>
      <c r="OK141" s="250"/>
      <c r="OL141" s="250"/>
      <c r="OM141" s="250"/>
      <c r="ON141" s="250"/>
      <c r="OO141" s="250"/>
      <c r="OP141" s="250"/>
      <c r="OQ141" s="250"/>
      <c r="OR141" s="250"/>
      <c r="OS141" s="250"/>
      <c r="OT141" s="250"/>
      <c r="OU141" s="250"/>
      <c r="OV141" s="250"/>
      <c r="OW141" s="250"/>
      <c r="OX141" s="250"/>
      <c r="OY141" s="250"/>
      <c r="OZ141" s="250"/>
      <c r="PA141" s="250"/>
      <c r="PB141" s="250"/>
      <c r="PC141" s="250"/>
      <c r="PD141" s="250"/>
      <c r="PE141" s="250"/>
      <c r="PF141" s="250"/>
      <c r="PG141" s="250"/>
      <c r="PH141" s="250"/>
      <c r="PI141" s="250"/>
      <c r="PJ141" s="250"/>
      <c r="PK141" s="250"/>
      <c r="PL141" s="250"/>
      <c r="PM141" s="250"/>
      <c r="PN141" s="250"/>
      <c r="PO141" s="250"/>
      <c r="PP141" s="250"/>
      <c r="PQ141" s="250"/>
      <c r="PR141" s="250"/>
      <c r="PS141" s="250"/>
      <c r="PT141" s="250"/>
      <c r="PU141" s="250"/>
    </row>
    <row r="142" spans="1:437" s="316" customFormat="1" outlineLevel="1" x14ac:dyDescent="0.25">
      <c r="A142" s="313"/>
      <c r="B142" s="313" t="s">
        <v>137</v>
      </c>
      <c r="C142" s="314"/>
      <c r="D142" s="315"/>
      <c r="E142" s="312"/>
      <c r="F142" s="312"/>
      <c r="G142" s="312"/>
      <c r="H142" s="312"/>
      <c r="I142" s="312"/>
      <c r="J142" s="312"/>
      <c r="K142" s="312"/>
      <c r="L142" s="312"/>
      <c r="M142" s="312"/>
      <c r="N142" s="312"/>
      <c r="O142" s="312"/>
      <c r="P142" s="312"/>
      <c r="Q142" s="312"/>
      <c r="R142" s="312"/>
      <c r="S142" s="312"/>
      <c r="T142" s="312"/>
      <c r="U142" s="312"/>
      <c r="V142" s="312"/>
      <c r="W142" s="312"/>
      <c r="X142" s="312"/>
      <c r="Y142" s="312"/>
      <c r="Z142" s="312"/>
      <c r="AA142" s="312"/>
      <c r="AB142" s="312"/>
      <c r="AC142" s="312"/>
      <c r="AD142" s="312"/>
      <c r="AE142" s="312"/>
      <c r="AF142" s="312"/>
      <c r="AG142" s="312"/>
      <c r="AH142" s="312"/>
      <c r="AI142" s="312"/>
      <c r="AJ142" s="312"/>
      <c r="AK142" s="312"/>
      <c r="AL142" s="312"/>
      <c r="AM142" s="312"/>
      <c r="AN142" s="312"/>
      <c r="AO142" s="312"/>
      <c r="AP142" s="312"/>
      <c r="AQ142" s="312"/>
      <c r="AR142" s="312"/>
      <c r="AS142" s="312"/>
      <c r="AT142" s="312"/>
      <c r="AU142" s="312"/>
      <c r="AV142" s="312"/>
      <c r="AW142" s="312"/>
      <c r="AX142" s="312"/>
      <c r="AY142" s="312"/>
      <c r="AZ142" s="312"/>
      <c r="BA142" s="312"/>
      <c r="BB142" s="312"/>
      <c r="BC142" s="312"/>
      <c r="BD142" s="312"/>
      <c r="BE142" s="312"/>
      <c r="BF142" s="312"/>
      <c r="BG142" s="312"/>
      <c r="BH142" s="312"/>
      <c r="BI142" s="312"/>
      <c r="BJ142" s="312"/>
      <c r="BK142" s="312"/>
      <c r="BL142" s="312"/>
      <c r="BM142" s="312"/>
      <c r="BN142" s="312"/>
      <c r="BO142" s="312"/>
      <c r="BP142" s="312"/>
      <c r="BQ142" s="312"/>
      <c r="BR142" s="312"/>
      <c r="BS142" s="312"/>
      <c r="BT142" s="312"/>
      <c r="BU142" s="312"/>
      <c r="BV142" s="312"/>
      <c r="BW142" s="312"/>
      <c r="BX142" s="312"/>
      <c r="BY142" s="312"/>
      <c r="BZ142" s="312"/>
      <c r="CA142" s="312"/>
      <c r="CB142" s="312"/>
      <c r="CC142" s="312"/>
      <c r="CD142" s="312"/>
      <c r="CE142" s="312"/>
      <c r="CF142" s="312"/>
      <c r="CG142" s="312"/>
      <c r="CH142" s="312"/>
      <c r="CI142" s="312"/>
      <c r="CJ142" s="312"/>
      <c r="CK142" s="312"/>
      <c r="CL142" s="312"/>
      <c r="CM142" s="312"/>
      <c r="CN142" s="312"/>
      <c r="CO142" s="312"/>
      <c r="CP142" s="312"/>
      <c r="CQ142" s="312"/>
      <c r="CR142" s="312"/>
      <c r="CS142" s="312"/>
      <c r="CT142" s="312"/>
      <c r="CU142" s="312"/>
      <c r="CV142" s="312"/>
      <c r="CW142" s="312"/>
      <c r="CX142" s="312"/>
      <c r="CY142" s="312"/>
      <c r="CZ142" s="312"/>
      <c r="DA142" s="312"/>
      <c r="DB142" s="312"/>
      <c r="DC142" s="312"/>
      <c r="DD142" s="312"/>
      <c r="DE142" s="312"/>
      <c r="DF142" s="312"/>
      <c r="DG142" s="312"/>
      <c r="DH142" s="312"/>
      <c r="DI142" s="312"/>
      <c r="DJ142" s="312"/>
      <c r="DK142" s="312"/>
      <c r="DL142" s="312"/>
      <c r="DM142" s="312"/>
      <c r="DN142" s="312"/>
      <c r="DO142" s="312"/>
      <c r="DP142" s="312"/>
      <c r="DQ142" s="312"/>
      <c r="DR142" s="312"/>
      <c r="DS142" s="312"/>
      <c r="DT142" s="312"/>
      <c r="DU142" s="312"/>
      <c r="DV142" s="312"/>
      <c r="DW142" s="312"/>
      <c r="DX142" s="312"/>
      <c r="DY142" s="312"/>
      <c r="DZ142" s="312"/>
      <c r="EA142" s="312"/>
      <c r="EB142" s="312"/>
      <c r="EC142" s="312"/>
      <c r="ED142" s="312"/>
      <c r="EE142" s="312"/>
      <c r="EF142" s="312"/>
      <c r="EG142" s="312"/>
      <c r="EH142" s="312"/>
      <c r="EI142" s="312"/>
      <c r="EJ142" s="312"/>
      <c r="EK142" s="312"/>
      <c r="EL142" s="312"/>
      <c r="EM142" s="312"/>
      <c r="EN142" s="312"/>
      <c r="EO142" s="312"/>
      <c r="EP142" s="312"/>
      <c r="EQ142" s="312"/>
      <c r="ER142" s="312"/>
      <c r="ES142" s="312"/>
      <c r="ET142" s="312"/>
      <c r="EU142" s="312"/>
      <c r="EV142" s="312"/>
      <c r="EW142" s="312"/>
      <c r="EX142" s="312"/>
      <c r="EY142" s="312"/>
      <c r="EZ142" s="312"/>
      <c r="FA142" s="312"/>
      <c r="FB142" s="312"/>
      <c r="FC142" s="312"/>
      <c r="FD142" s="312"/>
      <c r="FE142" s="312"/>
      <c r="FF142" s="312"/>
      <c r="FG142" s="312"/>
      <c r="FH142" s="312"/>
      <c r="FI142" s="312"/>
      <c r="FJ142" s="312"/>
      <c r="FK142" s="312"/>
      <c r="FL142" s="312"/>
      <c r="FM142" s="312"/>
      <c r="FN142" s="312"/>
      <c r="FO142" s="312"/>
      <c r="FP142" s="312"/>
      <c r="FQ142" s="312"/>
      <c r="FR142" s="312"/>
      <c r="FS142" s="312"/>
      <c r="FT142" s="312"/>
      <c r="FU142" s="312"/>
      <c r="FV142" s="312"/>
      <c r="FW142" s="312"/>
      <c r="FX142" s="312"/>
      <c r="FY142" s="312"/>
      <c r="FZ142" s="312"/>
      <c r="GA142" s="312"/>
      <c r="GB142" s="312"/>
      <c r="GC142" s="312"/>
      <c r="GD142" s="312"/>
      <c r="GE142" s="312"/>
      <c r="GF142" s="312"/>
      <c r="GG142" s="312"/>
      <c r="GH142" s="312"/>
      <c r="GI142" s="312"/>
      <c r="GJ142" s="312"/>
      <c r="GK142" s="256"/>
      <c r="GL142" s="256"/>
      <c r="GM142" s="256"/>
      <c r="GN142" s="256"/>
      <c r="GO142" s="256"/>
      <c r="GP142" s="256"/>
      <c r="GQ142" s="256"/>
      <c r="GR142" s="256"/>
      <c r="GS142" s="256"/>
      <c r="GT142" s="256"/>
      <c r="GU142" s="256"/>
      <c r="GV142" s="256"/>
      <c r="GW142" s="256"/>
      <c r="GX142" s="256"/>
      <c r="GY142" s="256"/>
      <c r="GZ142" s="256"/>
      <c r="HA142" s="256"/>
      <c r="HB142" s="256"/>
      <c r="HC142" s="256"/>
      <c r="HD142" s="256"/>
      <c r="HE142" s="256"/>
      <c r="HF142" s="256"/>
      <c r="HG142" s="256"/>
      <c r="HH142" s="256"/>
      <c r="HI142" s="256"/>
      <c r="HJ142" s="256"/>
      <c r="HK142" s="256"/>
      <c r="HL142" s="256"/>
      <c r="HM142" s="256"/>
      <c r="HN142" s="256"/>
      <c r="HO142" s="256"/>
      <c r="HP142" s="256"/>
      <c r="HQ142" s="256"/>
      <c r="HR142" s="256"/>
      <c r="HS142" s="256"/>
      <c r="HT142" s="256"/>
      <c r="HU142" s="256"/>
      <c r="HV142" s="256"/>
      <c r="HW142" s="256"/>
      <c r="HX142" s="256"/>
      <c r="HY142" s="256"/>
      <c r="HZ142" s="256"/>
      <c r="IA142" s="256"/>
      <c r="IB142" s="256"/>
      <c r="IC142" s="256"/>
      <c r="ID142" s="256"/>
      <c r="IE142" s="256"/>
      <c r="IF142" s="256"/>
      <c r="IG142" s="256"/>
      <c r="IH142" s="256"/>
      <c r="II142" s="256"/>
      <c r="IJ142" s="256"/>
      <c r="IK142" s="256"/>
      <c r="IL142" s="256"/>
      <c r="IM142" s="256"/>
      <c r="IN142" s="256"/>
      <c r="IO142" s="256"/>
      <c r="IP142" s="256"/>
      <c r="IQ142" s="256"/>
      <c r="IR142" s="256"/>
      <c r="IS142" s="256"/>
      <c r="IT142" s="256"/>
      <c r="IU142" s="256"/>
      <c r="IV142" s="256"/>
      <c r="IW142" s="256"/>
      <c r="IX142" s="256"/>
      <c r="IY142" s="256"/>
      <c r="IZ142" s="256"/>
      <c r="JA142" s="256"/>
      <c r="JB142" s="256"/>
      <c r="JC142" s="256"/>
      <c r="JD142" s="256"/>
      <c r="JE142" s="256"/>
      <c r="JF142" s="256"/>
      <c r="JG142" s="256"/>
      <c r="JH142" s="256"/>
      <c r="JI142" s="256"/>
      <c r="JJ142" s="256"/>
      <c r="JK142" s="256"/>
      <c r="JL142" s="256"/>
      <c r="JM142" s="256"/>
      <c r="JN142" s="256"/>
      <c r="JO142" s="256"/>
      <c r="JP142" s="256"/>
      <c r="JQ142" s="256"/>
      <c r="JR142" s="256"/>
      <c r="JS142" s="256"/>
      <c r="JT142" s="256"/>
      <c r="JU142" s="256"/>
      <c r="JV142" s="256"/>
      <c r="JW142" s="256"/>
      <c r="JX142" s="256"/>
      <c r="JY142" s="256"/>
      <c r="JZ142" s="256"/>
      <c r="KA142" s="256"/>
      <c r="KB142" s="256"/>
      <c r="KC142" s="256"/>
      <c r="KD142" s="256"/>
      <c r="KE142" s="256"/>
      <c r="KF142" s="256"/>
      <c r="KG142" s="256"/>
      <c r="KH142" s="256"/>
      <c r="KI142" s="256"/>
      <c r="KJ142" s="256"/>
      <c r="KK142" s="256"/>
      <c r="KL142" s="256"/>
      <c r="KM142" s="256"/>
      <c r="KN142" s="256"/>
      <c r="KO142" s="256"/>
      <c r="KP142" s="256"/>
      <c r="KQ142" s="256"/>
      <c r="KR142" s="256"/>
      <c r="KS142" s="256"/>
      <c r="KT142" s="256"/>
      <c r="KU142" s="256"/>
      <c r="KV142" s="256"/>
      <c r="KW142" s="256"/>
      <c r="KX142" s="256"/>
      <c r="KY142" s="256"/>
      <c r="KZ142" s="256"/>
      <c r="LA142" s="256"/>
      <c r="LB142" s="256"/>
      <c r="LC142" s="256"/>
      <c r="LD142" s="256"/>
      <c r="LE142" s="256"/>
      <c r="LF142" s="256"/>
      <c r="LG142" s="256"/>
      <c r="LH142" s="256"/>
      <c r="LI142" s="256"/>
      <c r="LJ142" s="256"/>
      <c r="LK142" s="256"/>
      <c r="LL142" s="256"/>
      <c r="LM142" s="256"/>
      <c r="LN142" s="256"/>
      <c r="LO142" s="256"/>
      <c r="LP142" s="256"/>
      <c r="LQ142" s="256"/>
      <c r="LR142" s="256"/>
      <c r="LS142" s="256"/>
      <c r="LT142" s="256"/>
      <c r="LU142" s="256"/>
      <c r="LV142" s="256"/>
      <c r="LW142" s="256"/>
      <c r="LX142" s="256"/>
      <c r="LY142" s="256"/>
      <c r="LZ142" s="256"/>
      <c r="MA142" s="256"/>
      <c r="MB142" s="256"/>
      <c r="MC142" s="256"/>
      <c r="MD142" s="256"/>
      <c r="ME142" s="256"/>
      <c r="MF142" s="256"/>
      <c r="MG142" s="256"/>
      <c r="MH142" s="256"/>
      <c r="MI142" s="256"/>
      <c r="MJ142" s="256"/>
      <c r="MK142" s="256"/>
      <c r="ML142" s="256"/>
      <c r="MM142" s="256"/>
      <c r="MN142" s="256"/>
      <c r="MO142" s="256"/>
      <c r="MP142" s="256"/>
      <c r="MQ142" s="256"/>
      <c r="MR142" s="256"/>
      <c r="MS142" s="256"/>
      <c r="MT142" s="256"/>
      <c r="MU142" s="256"/>
      <c r="MV142" s="256"/>
      <c r="MW142" s="256"/>
      <c r="MX142" s="256"/>
      <c r="MY142" s="256"/>
      <c r="MZ142" s="256"/>
      <c r="NA142" s="256"/>
      <c r="NB142" s="256"/>
      <c r="NC142" s="256"/>
      <c r="ND142" s="256"/>
      <c r="NE142" s="256"/>
      <c r="NF142" s="256"/>
      <c r="NG142" s="256"/>
      <c r="NH142" s="256"/>
      <c r="NI142" s="256"/>
      <c r="NJ142" s="256"/>
      <c r="NK142" s="256"/>
      <c r="NL142" s="256"/>
      <c r="NM142" s="256"/>
      <c r="NN142" s="256"/>
      <c r="NO142" s="256"/>
      <c r="NP142" s="256"/>
      <c r="NQ142" s="256"/>
      <c r="NR142" s="256"/>
      <c r="NS142" s="256"/>
      <c r="NT142" s="256"/>
      <c r="NU142" s="256"/>
      <c r="NV142" s="256"/>
      <c r="NW142" s="256"/>
      <c r="NX142" s="256"/>
      <c r="NY142" s="256"/>
      <c r="NZ142" s="256"/>
      <c r="OA142" s="256"/>
      <c r="OB142" s="256"/>
      <c r="OC142" s="256"/>
      <c r="OD142" s="256"/>
      <c r="OE142" s="256"/>
      <c r="OF142" s="256"/>
      <c r="OG142" s="256"/>
      <c r="OH142" s="256"/>
      <c r="OI142" s="256"/>
      <c r="OJ142" s="256"/>
      <c r="OK142" s="256"/>
      <c r="OL142" s="256"/>
      <c r="OM142" s="256"/>
      <c r="ON142" s="256"/>
      <c r="OO142" s="256"/>
      <c r="OP142" s="256"/>
      <c r="OQ142" s="256"/>
      <c r="OR142" s="256"/>
      <c r="OS142" s="256"/>
      <c r="OT142" s="256"/>
      <c r="OU142" s="256"/>
      <c r="OV142" s="256"/>
      <c r="OW142" s="256"/>
      <c r="OX142" s="256"/>
      <c r="OY142" s="256"/>
      <c r="OZ142" s="256"/>
      <c r="PA142" s="256"/>
      <c r="PB142" s="256"/>
      <c r="PC142" s="256"/>
      <c r="PD142" s="256"/>
      <c r="PE142" s="256"/>
      <c r="PF142" s="256"/>
      <c r="PG142" s="256"/>
      <c r="PH142" s="256"/>
      <c r="PI142" s="256"/>
      <c r="PJ142" s="256"/>
      <c r="PK142" s="256"/>
      <c r="PL142" s="256"/>
      <c r="PM142" s="256"/>
      <c r="PN142" s="256"/>
      <c r="PO142" s="256"/>
      <c r="PP142" s="256"/>
      <c r="PQ142" s="256"/>
      <c r="PR142" s="256"/>
      <c r="PS142" s="256"/>
      <c r="PT142" s="256"/>
      <c r="PU142" s="256"/>
    </row>
    <row r="143" spans="1:437" s="519" customFormat="1" outlineLevel="1" x14ac:dyDescent="0.25">
      <c r="A143" s="68"/>
      <c r="B143" s="68"/>
      <c r="C143" s="38"/>
      <c r="D143" s="40"/>
      <c r="E143" s="518" t="str">
        <f xml:space="preserve"> InpC!E$109</f>
        <v>Number of periods in a year</v>
      </c>
      <c r="F143" s="518">
        <f xml:space="preserve"> InpC!F$109</f>
        <v>4</v>
      </c>
      <c r="G143" s="518" t="str">
        <f xml:space="preserve"> InpC!G$109</f>
        <v>periods</v>
      </c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5"/>
      <c r="X143" s="35"/>
      <c r="Y143" s="35"/>
      <c r="Z143" s="35"/>
      <c r="AA143" s="35"/>
      <c r="AB143" s="35"/>
      <c r="AC143" s="35"/>
      <c r="AD143" s="35"/>
      <c r="AE143" s="35"/>
      <c r="AF143" s="35"/>
      <c r="AG143" s="35"/>
      <c r="AH143" s="35"/>
      <c r="AI143" s="35"/>
      <c r="AJ143" s="35"/>
      <c r="AK143" s="35"/>
      <c r="AL143" s="35"/>
      <c r="AM143" s="35"/>
      <c r="AN143" s="35"/>
      <c r="AO143" s="35"/>
      <c r="AP143" s="35"/>
      <c r="AQ143" s="35"/>
      <c r="AR143" s="35"/>
      <c r="AS143" s="35"/>
      <c r="AT143" s="35"/>
      <c r="AU143" s="35"/>
      <c r="AV143" s="35"/>
      <c r="AW143" s="35"/>
      <c r="AX143" s="35"/>
      <c r="AY143" s="35"/>
      <c r="AZ143" s="35"/>
      <c r="BA143" s="35"/>
      <c r="BB143" s="35"/>
      <c r="BC143" s="35"/>
      <c r="BD143" s="35"/>
      <c r="BE143" s="35"/>
      <c r="BF143" s="35"/>
      <c r="BG143" s="35"/>
      <c r="BH143" s="35"/>
      <c r="BI143" s="35"/>
      <c r="BJ143" s="35"/>
      <c r="BK143" s="35"/>
      <c r="BL143" s="35"/>
      <c r="BM143" s="35"/>
      <c r="BN143" s="35"/>
      <c r="BO143" s="35"/>
      <c r="BP143" s="35"/>
      <c r="BQ143" s="35"/>
      <c r="BR143" s="35"/>
      <c r="BS143" s="35"/>
      <c r="BT143" s="35"/>
      <c r="BU143" s="35"/>
      <c r="BV143" s="35"/>
      <c r="BW143" s="35"/>
      <c r="BX143" s="35"/>
      <c r="BY143" s="35"/>
      <c r="BZ143" s="35"/>
      <c r="CA143" s="35"/>
      <c r="CB143" s="35"/>
      <c r="CC143" s="35"/>
      <c r="CD143" s="35"/>
      <c r="CE143" s="35"/>
      <c r="CF143" s="35"/>
      <c r="CG143" s="35"/>
      <c r="CH143" s="35"/>
      <c r="CI143" s="35"/>
      <c r="CJ143" s="35"/>
      <c r="CK143" s="35"/>
      <c r="CL143" s="35"/>
      <c r="CM143" s="35"/>
      <c r="CN143" s="35"/>
      <c r="CO143" s="35"/>
      <c r="CP143" s="35"/>
      <c r="CQ143" s="35"/>
      <c r="CR143" s="35"/>
      <c r="CS143" s="35"/>
      <c r="CT143" s="35"/>
      <c r="CU143" s="35"/>
      <c r="CV143" s="35"/>
      <c r="CW143" s="35"/>
      <c r="CX143" s="35"/>
      <c r="CY143" s="35"/>
      <c r="CZ143" s="35"/>
      <c r="DA143" s="35"/>
      <c r="DB143" s="35"/>
      <c r="DC143" s="35"/>
      <c r="DD143" s="35"/>
      <c r="DE143" s="35"/>
      <c r="DF143" s="35"/>
      <c r="DG143" s="35"/>
      <c r="DH143" s="35"/>
      <c r="DI143" s="35"/>
      <c r="DJ143" s="35"/>
      <c r="DK143" s="35"/>
      <c r="DL143" s="35"/>
      <c r="DM143" s="35"/>
      <c r="DN143" s="35"/>
      <c r="DO143" s="35"/>
      <c r="DP143" s="35"/>
      <c r="DQ143" s="35"/>
      <c r="DR143" s="35"/>
      <c r="DS143" s="35"/>
      <c r="DT143" s="35"/>
      <c r="DU143" s="35"/>
      <c r="DV143" s="35"/>
      <c r="DW143" s="35"/>
      <c r="DX143" s="35"/>
      <c r="DY143" s="35"/>
      <c r="DZ143" s="35"/>
      <c r="EA143" s="35"/>
      <c r="EB143" s="35"/>
      <c r="EC143" s="35"/>
      <c r="ED143" s="35"/>
      <c r="EE143" s="35"/>
      <c r="EF143" s="35"/>
      <c r="EG143" s="35"/>
      <c r="EH143" s="35"/>
      <c r="EI143" s="35"/>
      <c r="EJ143" s="35"/>
      <c r="EK143" s="35"/>
      <c r="EL143" s="35"/>
      <c r="EM143" s="35"/>
      <c r="EN143" s="35"/>
      <c r="EO143" s="35"/>
      <c r="EP143" s="35"/>
      <c r="EQ143" s="35"/>
      <c r="ER143" s="35"/>
      <c r="ES143" s="35"/>
      <c r="ET143" s="35"/>
      <c r="EU143" s="35"/>
      <c r="EV143" s="35"/>
      <c r="EW143" s="35"/>
      <c r="EX143" s="35"/>
      <c r="EY143" s="35"/>
      <c r="EZ143" s="35"/>
      <c r="FA143" s="35"/>
      <c r="FB143" s="35"/>
      <c r="FC143" s="35"/>
      <c r="FD143" s="35"/>
      <c r="FE143" s="35"/>
      <c r="FF143" s="35"/>
      <c r="FG143" s="35"/>
      <c r="FH143" s="35"/>
      <c r="FI143" s="35"/>
      <c r="FJ143" s="35"/>
      <c r="FK143" s="35"/>
      <c r="FL143" s="35"/>
      <c r="FM143" s="35"/>
      <c r="FN143" s="35"/>
      <c r="FO143" s="35"/>
      <c r="FP143" s="35"/>
      <c r="FQ143" s="35"/>
      <c r="FR143" s="35"/>
      <c r="FS143" s="35"/>
      <c r="FT143" s="35"/>
      <c r="FU143" s="35"/>
      <c r="FV143" s="35"/>
      <c r="FW143" s="35"/>
      <c r="FX143" s="35"/>
      <c r="FY143" s="35"/>
      <c r="FZ143" s="35"/>
      <c r="GA143" s="35"/>
      <c r="GB143" s="35"/>
      <c r="GC143" s="35"/>
      <c r="GD143" s="35"/>
      <c r="GE143" s="35"/>
      <c r="GF143" s="35"/>
      <c r="GG143" s="35"/>
      <c r="GH143" s="35"/>
      <c r="GI143" s="35"/>
      <c r="GJ143" s="35"/>
      <c r="GK143" s="257"/>
      <c r="GL143" s="257"/>
      <c r="GM143" s="257"/>
      <c r="GN143" s="257"/>
      <c r="GO143" s="257"/>
      <c r="GP143" s="257"/>
      <c r="GQ143" s="257"/>
      <c r="GR143" s="257"/>
      <c r="GS143" s="257"/>
      <c r="GT143" s="257"/>
      <c r="GU143" s="257"/>
      <c r="GV143" s="257"/>
      <c r="GW143" s="257"/>
      <c r="GX143" s="257"/>
      <c r="GY143" s="257"/>
      <c r="GZ143" s="257"/>
      <c r="HA143" s="257"/>
      <c r="HB143" s="257"/>
      <c r="HC143" s="257"/>
      <c r="HD143" s="257"/>
      <c r="HE143" s="257"/>
      <c r="HF143" s="257"/>
      <c r="HG143" s="257"/>
      <c r="HH143" s="257"/>
      <c r="HI143" s="257"/>
      <c r="HJ143" s="257"/>
      <c r="HK143" s="257"/>
      <c r="HL143" s="257"/>
      <c r="HM143" s="257"/>
      <c r="HN143" s="257"/>
      <c r="HO143" s="257"/>
      <c r="HP143" s="257"/>
      <c r="HQ143" s="257"/>
      <c r="HR143" s="257"/>
      <c r="HS143" s="257"/>
      <c r="HT143" s="257"/>
      <c r="HU143" s="257"/>
      <c r="HV143" s="257"/>
      <c r="HW143" s="257"/>
      <c r="HX143" s="257"/>
      <c r="HY143" s="257"/>
      <c r="HZ143" s="257"/>
      <c r="IA143" s="257"/>
      <c r="IB143" s="257"/>
      <c r="IC143" s="257"/>
      <c r="ID143" s="257"/>
      <c r="IE143" s="257"/>
      <c r="IF143" s="257"/>
      <c r="IG143" s="257"/>
      <c r="IH143" s="257"/>
      <c r="II143" s="257"/>
      <c r="IJ143" s="257"/>
      <c r="IK143" s="257"/>
      <c r="IL143" s="257"/>
      <c r="IM143" s="257"/>
      <c r="IN143" s="257"/>
      <c r="IO143" s="257"/>
      <c r="IP143" s="257"/>
      <c r="IQ143" s="257"/>
      <c r="IR143" s="257"/>
      <c r="IS143" s="257"/>
      <c r="IT143" s="257"/>
      <c r="IU143" s="257"/>
      <c r="IV143" s="257"/>
      <c r="IW143" s="257"/>
      <c r="IX143" s="257"/>
      <c r="IY143" s="257"/>
      <c r="IZ143" s="257"/>
      <c r="JA143" s="257"/>
      <c r="JB143" s="257"/>
      <c r="JC143" s="257"/>
      <c r="JD143" s="257"/>
      <c r="JE143" s="257"/>
      <c r="JF143" s="257"/>
      <c r="JG143" s="257"/>
      <c r="JH143" s="257"/>
      <c r="JI143" s="257"/>
      <c r="JJ143" s="257"/>
      <c r="JK143" s="257"/>
      <c r="JL143" s="257"/>
      <c r="JM143" s="257"/>
      <c r="JN143" s="257"/>
      <c r="JO143" s="257"/>
      <c r="JP143" s="257"/>
      <c r="JQ143" s="257"/>
      <c r="JR143" s="257"/>
      <c r="JS143" s="257"/>
      <c r="JT143" s="257"/>
      <c r="JU143" s="257"/>
      <c r="JV143" s="257"/>
      <c r="JW143" s="257"/>
      <c r="JX143" s="257"/>
      <c r="JY143" s="257"/>
      <c r="JZ143" s="257"/>
      <c r="KA143" s="257"/>
      <c r="KB143" s="257"/>
      <c r="KC143" s="257"/>
      <c r="KD143" s="257"/>
      <c r="KE143" s="257"/>
      <c r="KF143" s="257"/>
      <c r="KG143" s="257"/>
      <c r="KH143" s="257"/>
      <c r="KI143" s="257"/>
      <c r="KJ143" s="257"/>
      <c r="KK143" s="257"/>
      <c r="KL143" s="257"/>
      <c r="KM143" s="257"/>
      <c r="KN143" s="257"/>
      <c r="KO143" s="257"/>
      <c r="KP143" s="257"/>
      <c r="KQ143" s="257"/>
      <c r="KR143" s="257"/>
      <c r="KS143" s="257"/>
      <c r="KT143" s="257"/>
      <c r="KU143" s="257"/>
      <c r="KV143" s="257"/>
      <c r="KW143" s="257"/>
      <c r="KX143" s="257"/>
      <c r="KY143" s="257"/>
      <c r="KZ143" s="257"/>
      <c r="LA143" s="257"/>
      <c r="LB143" s="257"/>
      <c r="LC143" s="257"/>
      <c r="LD143" s="257"/>
      <c r="LE143" s="257"/>
      <c r="LF143" s="257"/>
      <c r="LG143" s="257"/>
      <c r="LH143" s="257"/>
      <c r="LI143" s="257"/>
      <c r="LJ143" s="257"/>
      <c r="LK143" s="257"/>
      <c r="LL143" s="257"/>
      <c r="LM143" s="257"/>
      <c r="LN143" s="257"/>
      <c r="LO143" s="257"/>
      <c r="LP143" s="257"/>
      <c r="LQ143" s="257"/>
      <c r="LR143" s="257"/>
      <c r="LS143" s="257"/>
      <c r="LT143" s="257"/>
      <c r="LU143" s="257"/>
      <c r="LV143" s="257"/>
      <c r="LW143" s="257"/>
      <c r="LX143" s="257"/>
      <c r="LY143" s="257"/>
      <c r="LZ143" s="257"/>
      <c r="MA143" s="257"/>
      <c r="MB143" s="257"/>
      <c r="MC143" s="257"/>
      <c r="MD143" s="257"/>
      <c r="ME143" s="257"/>
      <c r="MF143" s="257"/>
      <c r="MG143" s="257"/>
      <c r="MH143" s="257"/>
      <c r="MI143" s="257"/>
      <c r="MJ143" s="257"/>
      <c r="MK143" s="257"/>
      <c r="ML143" s="257"/>
      <c r="MM143" s="257"/>
      <c r="MN143" s="257"/>
      <c r="MO143" s="257"/>
      <c r="MP143" s="257"/>
      <c r="MQ143" s="257"/>
      <c r="MR143" s="257"/>
      <c r="MS143" s="257"/>
      <c r="MT143" s="257"/>
      <c r="MU143" s="257"/>
      <c r="MV143" s="257"/>
      <c r="MW143" s="257"/>
      <c r="MX143" s="257"/>
      <c r="MY143" s="257"/>
      <c r="MZ143" s="257"/>
      <c r="NA143" s="257"/>
      <c r="NB143" s="257"/>
      <c r="NC143" s="257"/>
      <c r="ND143" s="257"/>
      <c r="NE143" s="257"/>
      <c r="NF143" s="257"/>
      <c r="NG143" s="257"/>
      <c r="NH143" s="257"/>
      <c r="NI143" s="257"/>
      <c r="NJ143" s="257"/>
      <c r="NK143" s="257"/>
      <c r="NL143" s="257"/>
      <c r="NM143" s="257"/>
      <c r="NN143" s="257"/>
      <c r="NO143" s="257"/>
      <c r="NP143" s="257"/>
      <c r="NQ143" s="257"/>
      <c r="NR143" s="257"/>
      <c r="NS143" s="257"/>
      <c r="NT143" s="257"/>
      <c r="NU143" s="257"/>
      <c r="NV143" s="257"/>
      <c r="NW143" s="257"/>
      <c r="NX143" s="257"/>
      <c r="NY143" s="257"/>
      <c r="NZ143" s="257"/>
      <c r="OA143" s="257"/>
      <c r="OB143" s="257"/>
      <c r="OC143" s="257"/>
      <c r="OD143" s="257"/>
      <c r="OE143" s="257"/>
      <c r="OF143" s="257"/>
      <c r="OG143" s="257"/>
      <c r="OH143" s="257"/>
      <c r="OI143" s="257"/>
      <c r="OJ143" s="257"/>
      <c r="OK143" s="257"/>
      <c r="OL143" s="257"/>
      <c r="OM143" s="257"/>
      <c r="ON143" s="257"/>
      <c r="OO143" s="257"/>
      <c r="OP143" s="257"/>
      <c r="OQ143" s="257"/>
      <c r="OR143" s="257"/>
      <c r="OS143" s="257"/>
      <c r="OT143" s="257"/>
      <c r="OU143" s="257"/>
      <c r="OV143" s="257"/>
      <c r="OW143" s="257"/>
      <c r="OX143" s="257"/>
      <c r="OY143" s="257"/>
      <c r="OZ143" s="257"/>
      <c r="PA143" s="257"/>
      <c r="PB143" s="257"/>
      <c r="PC143" s="257"/>
      <c r="PD143" s="257"/>
      <c r="PE143" s="257"/>
      <c r="PF143" s="257"/>
      <c r="PG143" s="257"/>
      <c r="PH143" s="257"/>
      <c r="PI143" s="257"/>
      <c r="PJ143" s="257"/>
      <c r="PK143" s="257"/>
      <c r="PL143" s="257"/>
      <c r="PM143" s="257"/>
      <c r="PN143" s="257"/>
      <c r="PO143" s="257"/>
      <c r="PP143" s="257"/>
      <c r="PQ143" s="257"/>
      <c r="PR143" s="257"/>
      <c r="PS143" s="257"/>
      <c r="PT143" s="257"/>
      <c r="PU143" s="257"/>
    </row>
    <row r="144" spans="1:437" s="519" customFormat="1" outlineLevel="1" x14ac:dyDescent="0.25">
      <c r="A144" s="68"/>
      <c r="B144" s="68"/>
      <c r="C144" s="38"/>
      <c r="D144" s="40"/>
      <c r="E144" s="35" t="str">
        <f t="shared" ref="E144:AJ144" si="228" xml:space="preserve"> E$33</f>
        <v>End of contract year flag</v>
      </c>
      <c r="F144" s="35">
        <f t="shared" si="228"/>
        <v>0</v>
      </c>
      <c r="G144" s="35">
        <f t="shared" si="228"/>
        <v>0</v>
      </c>
      <c r="H144" s="35">
        <f t="shared" si="228"/>
        <v>0</v>
      </c>
      <c r="I144" s="35">
        <f t="shared" si="228"/>
        <v>0</v>
      </c>
      <c r="J144" s="35">
        <f t="shared" si="228"/>
        <v>0</v>
      </c>
      <c r="K144" s="35">
        <f t="shared" si="228"/>
        <v>0</v>
      </c>
      <c r="L144" s="35">
        <f t="shared" si="228"/>
        <v>1</v>
      </c>
      <c r="M144" s="35">
        <f t="shared" si="228"/>
        <v>0</v>
      </c>
      <c r="N144" s="35">
        <f t="shared" si="228"/>
        <v>0</v>
      </c>
      <c r="O144" s="35">
        <f t="shared" si="228"/>
        <v>0</v>
      </c>
      <c r="P144" s="35">
        <f t="shared" si="228"/>
        <v>1</v>
      </c>
      <c r="Q144" s="35">
        <f t="shared" si="228"/>
        <v>0</v>
      </c>
      <c r="R144" s="35">
        <f t="shared" si="228"/>
        <v>0</v>
      </c>
      <c r="S144" s="35">
        <f t="shared" si="228"/>
        <v>0</v>
      </c>
      <c r="T144" s="35">
        <f t="shared" si="228"/>
        <v>1</v>
      </c>
      <c r="U144" s="35">
        <f t="shared" si="228"/>
        <v>0</v>
      </c>
      <c r="V144" s="35">
        <f t="shared" si="228"/>
        <v>0</v>
      </c>
      <c r="W144" s="35">
        <f t="shared" si="228"/>
        <v>0</v>
      </c>
      <c r="X144" s="35">
        <f t="shared" si="228"/>
        <v>1</v>
      </c>
      <c r="Y144" s="35">
        <f t="shared" si="228"/>
        <v>0</v>
      </c>
      <c r="Z144" s="35">
        <f t="shared" si="228"/>
        <v>0</v>
      </c>
      <c r="AA144" s="35">
        <f t="shared" si="228"/>
        <v>0</v>
      </c>
      <c r="AB144" s="35">
        <f t="shared" si="228"/>
        <v>1</v>
      </c>
      <c r="AC144" s="35">
        <f t="shared" si="228"/>
        <v>0</v>
      </c>
      <c r="AD144" s="35">
        <f t="shared" si="228"/>
        <v>0</v>
      </c>
      <c r="AE144" s="35">
        <f t="shared" si="228"/>
        <v>0</v>
      </c>
      <c r="AF144" s="35">
        <f t="shared" si="228"/>
        <v>1</v>
      </c>
      <c r="AG144" s="35">
        <f t="shared" si="228"/>
        <v>0</v>
      </c>
      <c r="AH144" s="35">
        <f t="shared" si="228"/>
        <v>0</v>
      </c>
      <c r="AI144" s="35">
        <f t="shared" si="228"/>
        <v>0</v>
      </c>
      <c r="AJ144" s="35">
        <f t="shared" si="228"/>
        <v>1</v>
      </c>
      <c r="AK144" s="35">
        <f t="shared" ref="AK144:BP144" si="229" xml:space="preserve"> AK$33</f>
        <v>0</v>
      </c>
      <c r="AL144" s="35">
        <f t="shared" si="229"/>
        <v>0</v>
      </c>
      <c r="AM144" s="35">
        <f t="shared" si="229"/>
        <v>0</v>
      </c>
      <c r="AN144" s="35">
        <f t="shared" si="229"/>
        <v>1</v>
      </c>
      <c r="AO144" s="35">
        <f t="shared" si="229"/>
        <v>0</v>
      </c>
      <c r="AP144" s="35">
        <f t="shared" si="229"/>
        <v>0</v>
      </c>
      <c r="AQ144" s="35">
        <f t="shared" si="229"/>
        <v>0</v>
      </c>
      <c r="AR144" s="35">
        <f t="shared" si="229"/>
        <v>1</v>
      </c>
      <c r="AS144" s="35">
        <f t="shared" si="229"/>
        <v>0</v>
      </c>
      <c r="AT144" s="35">
        <f t="shared" si="229"/>
        <v>0</v>
      </c>
      <c r="AU144" s="35">
        <f t="shared" si="229"/>
        <v>0</v>
      </c>
      <c r="AV144" s="35">
        <f t="shared" si="229"/>
        <v>1</v>
      </c>
      <c r="AW144" s="35">
        <f t="shared" si="229"/>
        <v>0</v>
      </c>
      <c r="AX144" s="35">
        <f t="shared" si="229"/>
        <v>0</v>
      </c>
      <c r="AY144" s="35">
        <f t="shared" si="229"/>
        <v>0</v>
      </c>
      <c r="AZ144" s="35">
        <f t="shared" si="229"/>
        <v>1</v>
      </c>
      <c r="BA144" s="35">
        <f t="shared" si="229"/>
        <v>0</v>
      </c>
      <c r="BB144" s="35">
        <f t="shared" si="229"/>
        <v>0</v>
      </c>
      <c r="BC144" s="35">
        <f t="shared" si="229"/>
        <v>0</v>
      </c>
      <c r="BD144" s="35">
        <f t="shared" si="229"/>
        <v>1</v>
      </c>
      <c r="BE144" s="35">
        <f t="shared" si="229"/>
        <v>0</v>
      </c>
      <c r="BF144" s="35">
        <f t="shared" si="229"/>
        <v>0</v>
      </c>
      <c r="BG144" s="35">
        <f t="shared" si="229"/>
        <v>0</v>
      </c>
      <c r="BH144" s="35">
        <f t="shared" si="229"/>
        <v>1</v>
      </c>
      <c r="BI144" s="35">
        <f t="shared" si="229"/>
        <v>0</v>
      </c>
      <c r="BJ144" s="35">
        <f t="shared" si="229"/>
        <v>0</v>
      </c>
      <c r="BK144" s="35">
        <f t="shared" si="229"/>
        <v>0</v>
      </c>
      <c r="BL144" s="35">
        <f t="shared" si="229"/>
        <v>1</v>
      </c>
      <c r="BM144" s="35">
        <f t="shared" si="229"/>
        <v>0</v>
      </c>
      <c r="BN144" s="35">
        <f t="shared" si="229"/>
        <v>0</v>
      </c>
      <c r="BO144" s="35">
        <f t="shared" si="229"/>
        <v>0</v>
      </c>
      <c r="BP144" s="35">
        <f t="shared" si="229"/>
        <v>1</v>
      </c>
      <c r="BQ144" s="35">
        <f t="shared" ref="BQ144:CV144" si="230" xml:space="preserve"> BQ$33</f>
        <v>0</v>
      </c>
      <c r="BR144" s="35">
        <f t="shared" si="230"/>
        <v>0</v>
      </c>
      <c r="BS144" s="35">
        <f t="shared" si="230"/>
        <v>0</v>
      </c>
      <c r="BT144" s="35">
        <f t="shared" si="230"/>
        <v>1</v>
      </c>
      <c r="BU144" s="35">
        <f t="shared" si="230"/>
        <v>0</v>
      </c>
      <c r="BV144" s="35">
        <f t="shared" si="230"/>
        <v>0</v>
      </c>
      <c r="BW144" s="35">
        <f t="shared" si="230"/>
        <v>0</v>
      </c>
      <c r="BX144" s="35">
        <f t="shared" si="230"/>
        <v>1</v>
      </c>
      <c r="BY144" s="35">
        <f t="shared" si="230"/>
        <v>0</v>
      </c>
      <c r="BZ144" s="35">
        <f t="shared" si="230"/>
        <v>0</v>
      </c>
      <c r="CA144" s="35">
        <f t="shared" si="230"/>
        <v>0</v>
      </c>
      <c r="CB144" s="35">
        <f t="shared" si="230"/>
        <v>1</v>
      </c>
      <c r="CC144" s="35">
        <f t="shared" si="230"/>
        <v>0</v>
      </c>
      <c r="CD144" s="35">
        <f t="shared" si="230"/>
        <v>0</v>
      </c>
      <c r="CE144" s="35">
        <f t="shared" si="230"/>
        <v>0</v>
      </c>
      <c r="CF144" s="35">
        <f t="shared" si="230"/>
        <v>1</v>
      </c>
      <c r="CG144" s="35">
        <f t="shared" si="230"/>
        <v>0</v>
      </c>
      <c r="CH144" s="35">
        <f t="shared" si="230"/>
        <v>0</v>
      </c>
      <c r="CI144" s="35">
        <f t="shared" si="230"/>
        <v>0</v>
      </c>
      <c r="CJ144" s="35">
        <f t="shared" si="230"/>
        <v>1</v>
      </c>
      <c r="CK144" s="35">
        <f t="shared" si="230"/>
        <v>0</v>
      </c>
      <c r="CL144" s="35">
        <f t="shared" si="230"/>
        <v>0</v>
      </c>
      <c r="CM144" s="35">
        <f t="shared" si="230"/>
        <v>0</v>
      </c>
      <c r="CN144" s="35">
        <f t="shared" si="230"/>
        <v>1</v>
      </c>
      <c r="CO144" s="35">
        <f t="shared" si="230"/>
        <v>0</v>
      </c>
      <c r="CP144" s="35">
        <f t="shared" si="230"/>
        <v>0</v>
      </c>
      <c r="CQ144" s="35">
        <f t="shared" si="230"/>
        <v>0</v>
      </c>
      <c r="CR144" s="35">
        <f t="shared" si="230"/>
        <v>1</v>
      </c>
      <c r="CS144" s="35">
        <f t="shared" si="230"/>
        <v>0</v>
      </c>
      <c r="CT144" s="35">
        <f t="shared" si="230"/>
        <v>0</v>
      </c>
      <c r="CU144" s="35">
        <f t="shared" si="230"/>
        <v>0</v>
      </c>
      <c r="CV144" s="35">
        <f t="shared" si="230"/>
        <v>1</v>
      </c>
      <c r="CW144" s="35">
        <f t="shared" ref="CW144:EB144" si="231" xml:space="preserve"> CW$33</f>
        <v>0</v>
      </c>
      <c r="CX144" s="35">
        <f t="shared" si="231"/>
        <v>0</v>
      </c>
      <c r="CY144" s="35">
        <f t="shared" si="231"/>
        <v>0</v>
      </c>
      <c r="CZ144" s="35">
        <f t="shared" si="231"/>
        <v>1</v>
      </c>
      <c r="DA144" s="35">
        <f t="shared" si="231"/>
        <v>0</v>
      </c>
      <c r="DB144" s="35">
        <f t="shared" si="231"/>
        <v>0</v>
      </c>
      <c r="DC144" s="35">
        <f t="shared" si="231"/>
        <v>0</v>
      </c>
      <c r="DD144" s="35">
        <f t="shared" si="231"/>
        <v>1</v>
      </c>
      <c r="DE144" s="35">
        <f t="shared" si="231"/>
        <v>0</v>
      </c>
      <c r="DF144" s="35">
        <f t="shared" si="231"/>
        <v>0</v>
      </c>
      <c r="DG144" s="35">
        <f t="shared" si="231"/>
        <v>0</v>
      </c>
      <c r="DH144" s="35">
        <f t="shared" si="231"/>
        <v>1</v>
      </c>
      <c r="DI144" s="35">
        <f t="shared" si="231"/>
        <v>0</v>
      </c>
      <c r="DJ144" s="35">
        <f t="shared" si="231"/>
        <v>0</v>
      </c>
      <c r="DK144" s="35">
        <f t="shared" si="231"/>
        <v>0</v>
      </c>
      <c r="DL144" s="35">
        <f t="shared" si="231"/>
        <v>1</v>
      </c>
      <c r="DM144" s="35">
        <f t="shared" si="231"/>
        <v>0</v>
      </c>
      <c r="DN144" s="35">
        <f t="shared" si="231"/>
        <v>0</v>
      </c>
      <c r="DO144" s="35">
        <f t="shared" si="231"/>
        <v>0</v>
      </c>
      <c r="DP144" s="35">
        <f t="shared" si="231"/>
        <v>1</v>
      </c>
      <c r="DQ144" s="35">
        <f t="shared" si="231"/>
        <v>0</v>
      </c>
      <c r="DR144" s="35">
        <f t="shared" si="231"/>
        <v>0</v>
      </c>
      <c r="DS144" s="35">
        <f t="shared" si="231"/>
        <v>0</v>
      </c>
      <c r="DT144" s="35">
        <f t="shared" si="231"/>
        <v>1</v>
      </c>
      <c r="DU144" s="35">
        <f t="shared" si="231"/>
        <v>0</v>
      </c>
      <c r="DV144" s="35">
        <f t="shared" si="231"/>
        <v>0</v>
      </c>
      <c r="DW144" s="35">
        <f t="shared" si="231"/>
        <v>0</v>
      </c>
      <c r="DX144" s="35">
        <f t="shared" si="231"/>
        <v>1</v>
      </c>
      <c r="DY144" s="35">
        <f t="shared" si="231"/>
        <v>0</v>
      </c>
      <c r="DZ144" s="35">
        <f t="shared" si="231"/>
        <v>0</v>
      </c>
      <c r="EA144" s="35">
        <f t="shared" si="231"/>
        <v>0</v>
      </c>
      <c r="EB144" s="35">
        <f t="shared" si="231"/>
        <v>1</v>
      </c>
      <c r="EC144" s="35">
        <f t="shared" ref="EC144:FH144" si="232" xml:space="preserve"> EC$33</f>
        <v>0</v>
      </c>
      <c r="ED144" s="35">
        <f t="shared" si="232"/>
        <v>0</v>
      </c>
      <c r="EE144" s="35">
        <f t="shared" si="232"/>
        <v>0</v>
      </c>
      <c r="EF144" s="35">
        <f t="shared" si="232"/>
        <v>1</v>
      </c>
      <c r="EG144" s="35">
        <f t="shared" si="232"/>
        <v>0</v>
      </c>
      <c r="EH144" s="35">
        <f t="shared" si="232"/>
        <v>0</v>
      </c>
      <c r="EI144" s="35">
        <f t="shared" si="232"/>
        <v>0</v>
      </c>
      <c r="EJ144" s="35">
        <f t="shared" si="232"/>
        <v>1</v>
      </c>
      <c r="EK144" s="35">
        <f t="shared" si="232"/>
        <v>0</v>
      </c>
      <c r="EL144" s="35">
        <f t="shared" si="232"/>
        <v>0</v>
      </c>
      <c r="EM144" s="35">
        <f t="shared" si="232"/>
        <v>0</v>
      </c>
      <c r="EN144" s="35">
        <f t="shared" si="232"/>
        <v>1</v>
      </c>
      <c r="EO144" s="35">
        <f t="shared" si="232"/>
        <v>0</v>
      </c>
      <c r="EP144" s="35">
        <f t="shared" si="232"/>
        <v>0</v>
      </c>
      <c r="EQ144" s="35">
        <f t="shared" si="232"/>
        <v>0</v>
      </c>
      <c r="ER144" s="35">
        <f t="shared" si="232"/>
        <v>1</v>
      </c>
      <c r="ES144" s="35">
        <f t="shared" si="232"/>
        <v>0</v>
      </c>
      <c r="ET144" s="35">
        <f t="shared" si="232"/>
        <v>0</v>
      </c>
      <c r="EU144" s="35">
        <f t="shared" si="232"/>
        <v>0</v>
      </c>
      <c r="EV144" s="35">
        <f t="shared" si="232"/>
        <v>1</v>
      </c>
      <c r="EW144" s="35">
        <f t="shared" si="232"/>
        <v>0</v>
      </c>
      <c r="EX144" s="35">
        <f t="shared" si="232"/>
        <v>0</v>
      </c>
      <c r="EY144" s="35">
        <f t="shared" si="232"/>
        <v>0</v>
      </c>
      <c r="EZ144" s="35">
        <f t="shared" si="232"/>
        <v>1</v>
      </c>
      <c r="FA144" s="35">
        <f t="shared" si="232"/>
        <v>0</v>
      </c>
      <c r="FB144" s="35">
        <f t="shared" si="232"/>
        <v>0</v>
      </c>
      <c r="FC144" s="35">
        <f t="shared" si="232"/>
        <v>0</v>
      </c>
      <c r="FD144" s="35">
        <f t="shared" si="232"/>
        <v>1</v>
      </c>
      <c r="FE144" s="35">
        <f t="shared" si="232"/>
        <v>0</v>
      </c>
      <c r="FF144" s="35">
        <f t="shared" si="232"/>
        <v>0</v>
      </c>
      <c r="FG144" s="35">
        <f t="shared" si="232"/>
        <v>0</v>
      </c>
      <c r="FH144" s="35">
        <f t="shared" si="232"/>
        <v>1</v>
      </c>
      <c r="FI144" s="35">
        <f t="shared" ref="FI144:GJ144" si="233" xml:space="preserve"> FI$33</f>
        <v>0</v>
      </c>
      <c r="FJ144" s="35">
        <f t="shared" si="233"/>
        <v>0</v>
      </c>
      <c r="FK144" s="35">
        <f t="shared" si="233"/>
        <v>0</v>
      </c>
      <c r="FL144" s="35">
        <f t="shared" si="233"/>
        <v>1</v>
      </c>
      <c r="FM144" s="35">
        <f t="shared" si="233"/>
        <v>0</v>
      </c>
      <c r="FN144" s="35">
        <f t="shared" si="233"/>
        <v>0</v>
      </c>
      <c r="FO144" s="35">
        <f t="shared" si="233"/>
        <v>0</v>
      </c>
      <c r="FP144" s="35">
        <f t="shared" si="233"/>
        <v>1</v>
      </c>
      <c r="FQ144" s="35">
        <f t="shared" si="233"/>
        <v>0</v>
      </c>
      <c r="FR144" s="35">
        <f t="shared" si="233"/>
        <v>0</v>
      </c>
      <c r="FS144" s="35">
        <f t="shared" si="233"/>
        <v>0</v>
      </c>
      <c r="FT144" s="35">
        <f t="shared" si="233"/>
        <v>1</v>
      </c>
      <c r="FU144" s="35">
        <f t="shared" si="233"/>
        <v>0</v>
      </c>
      <c r="FV144" s="35">
        <f t="shared" si="233"/>
        <v>0</v>
      </c>
      <c r="FW144" s="35">
        <f t="shared" si="233"/>
        <v>0</v>
      </c>
      <c r="FX144" s="35">
        <f t="shared" si="233"/>
        <v>1</v>
      </c>
      <c r="FY144" s="35">
        <f t="shared" si="233"/>
        <v>0</v>
      </c>
      <c r="FZ144" s="35">
        <f t="shared" si="233"/>
        <v>0</v>
      </c>
      <c r="GA144" s="35">
        <f t="shared" si="233"/>
        <v>0</v>
      </c>
      <c r="GB144" s="35">
        <f t="shared" si="233"/>
        <v>1</v>
      </c>
      <c r="GC144" s="35">
        <f t="shared" si="233"/>
        <v>0</v>
      </c>
      <c r="GD144" s="35">
        <f t="shared" si="233"/>
        <v>0</v>
      </c>
      <c r="GE144" s="35">
        <f t="shared" si="233"/>
        <v>0</v>
      </c>
      <c r="GF144" s="35">
        <f t="shared" si="233"/>
        <v>1</v>
      </c>
      <c r="GG144" s="35">
        <f t="shared" si="233"/>
        <v>0</v>
      </c>
      <c r="GH144" s="35">
        <f t="shared" si="233"/>
        <v>0</v>
      </c>
      <c r="GI144" s="35">
        <f t="shared" si="233"/>
        <v>0</v>
      </c>
      <c r="GJ144" s="35">
        <f t="shared" si="233"/>
        <v>1</v>
      </c>
      <c r="GK144" s="257"/>
      <c r="GL144" s="257"/>
      <c r="GM144" s="257"/>
      <c r="GN144" s="257"/>
      <c r="GO144" s="257"/>
      <c r="GP144" s="257"/>
      <c r="GQ144" s="257"/>
      <c r="GR144" s="257"/>
      <c r="GS144" s="257"/>
      <c r="GT144" s="257"/>
      <c r="GU144" s="257"/>
      <c r="GV144" s="257"/>
      <c r="GW144" s="257"/>
      <c r="GX144" s="257"/>
      <c r="GY144" s="257"/>
      <c r="GZ144" s="257"/>
      <c r="HA144" s="257"/>
      <c r="HB144" s="257"/>
      <c r="HC144" s="257"/>
      <c r="HD144" s="257"/>
      <c r="HE144" s="257"/>
      <c r="HF144" s="257"/>
      <c r="HG144" s="257"/>
      <c r="HH144" s="257"/>
      <c r="HI144" s="257"/>
      <c r="HJ144" s="257"/>
      <c r="HK144" s="257"/>
      <c r="HL144" s="257"/>
      <c r="HM144" s="257"/>
      <c r="HN144" s="257"/>
      <c r="HO144" s="257"/>
      <c r="HP144" s="257"/>
      <c r="HQ144" s="257"/>
      <c r="HR144" s="257"/>
      <c r="HS144" s="257"/>
      <c r="HT144" s="257"/>
      <c r="HU144" s="257"/>
      <c r="HV144" s="257"/>
      <c r="HW144" s="257"/>
      <c r="HX144" s="257"/>
      <c r="HY144" s="257"/>
      <c r="HZ144" s="257"/>
      <c r="IA144" s="257"/>
      <c r="IB144" s="257"/>
      <c r="IC144" s="257"/>
      <c r="ID144" s="257"/>
      <c r="IE144" s="257"/>
      <c r="IF144" s="257"/>
      <c r="IG144" s="257"/>
      <c r="IH144" s="257"/>
      <c r="II144" s="257"/>
      <c r="IJ144" s="257"/>
      <c r="IK144" s="257"/>
      <c r="IL144" s="257"/>
      <c r="IM144" s="257"/>
      <c r="IN144" s="257"/>
      <c r="IO144" s="257"/>
      <c r="IP144" s="257"/>
      <c r="IQ144" s="257"/>
      <c r="IR144" s="257"/>
      <c r="IS144" s="257"/>
      <c r="IT144" s="257"/>
      <c r="IU144" s="257"/>
      <c r="IV144" s="257"/>
      <c r="IW144" s="257"/>
      <c r="IX144" s="257"/>
      <c r="IY144" s="257"/>
      <c r="IZ144" s="257"/>
      <c r="JA144" s="257"/>
      <c r="JB144" s="257"/>
      <c r="JC144" s="257"/>
      <c r="JD144" s="257"/>
      <c r="JE144" s="257"/>
      <c r="JF144" s="257"/>
      <c r="JG144" s="257"/>
      <c r="JH144" s="257"/>
      <c r="JI144" s="257"/>
      <c r="JJ144" s="257"/>
      <c r="JK144" s="257"/>
      <c r="JL144" s="257"/>
      <c r="JM144" s="257"/>
      <c r="JN144" s="257"/>
      <c r="JO144" s="257"/>
      <c r="JP144" s="257"/>
      <c r="JQ144" s="257"/>
      <c r="JR144" s="257"/>
      <c r="JS144" s="257"/>
      <c r="JT144" s="257"/>
      <c r="JU144" s="257"/>
      <c r="JV144" s="257"/>
      <c r="JW144" s="257"/>
      <c r="JX144" s="257"/>
      <c r="JY144" s="257"/>
      <c r="JZ144" s="257"/>
      <c r="KA144" s="257"/>
      <c r="KB144" s="257"/>
      <c r="KC144" s="257"/>
      <c r="KD144" s="257"/>
      <c r="KE144" s="257"/>
      <c r="KF144" s="257"/>
      <c r="KG144" s="257"/>
      <c r="KH144" s="257"/>
      <c r="KI144" s="257"/>
      <c r="KJ144" s="257"/>
      <c r="KK144" s="257"/>
      <c r="KL144" s="257"/>
      <c r="KM144" s="257"/>
      <c r="KN144" s="257"/>
      <c r="KO144" s="257"/>
      <c r="KP144" s="257"/>
      <c r="KQ144" s="257"/>
      <c r="KR144" s="257"/>
      <c r="KS144" s="257"/>
      <c r="KT144" s="257"/>
      <c r="KU144" s="257"/>
      <c r="KV144" s="257"/>
      <c r="KW144" s="257"/>
      <c r="KX144" s="257"/>
      <c r="KY144" s="257"/>
      <c r="KZ144" s="257"/>
      <c r="LA144" s="257"/>
      <c r="LB144" s="257"/>
      <c r="LC144" s="257"/>
      <c r="LD144" s="257"/>
      <c r="LE144" s="257"/>
      <c r="LF144" s="257"/>
      <c r="LG144" s="257"/>
      <c r="LH144" s="257"/>
      <c r="LI144" s="257"/>
      <c r="LJ144" s="257"/>
      <c r="LK144" s="257"/>
      <c r="LL144" s="257"/>
      <c r="LM144" s="257"/>
      <c r="LN144" s="257"/>
      <c r="LO144" s="257"/>
      <c r="LP144" s="257"/>
      <c r="LQ144" s="257"/>
      <c r="LR144" s="257"/>
      <c r="LS144" s="257"/>
      <c r="LT144" s="257"/>
      <c r="LU144" s="257"/>
      <c r="LV144" s="257"/>
      <c r="LW144" s="257"/>
      <c r="LX144" s="257"/>
      <c r="LY144" s="257"/>
      <c r="LZ144" s="257"/>
      <c r="MA144" s="257"/>
      <c r="MB144" s="257"/>
      <c r="MC144" s="257"/>
      <c r="MD144" s="257"/>
      <c r="ME144" s="257"/>
      <c r="MF144" s="257"/>
      <c r="MG144" s="257"/>
      <c r="MH144" s="257"/>
      <c r="MI144" s="257"/>
      <c r="MJ144" s="257"/>
      <c r="MK144" s="257"/>
      <c r="ML144" s="257"/>
      <c r="MM144" s="257"/>
      <c r="MN144" s="257"/>
      <c r="MO144" s="257"/>
      <c r="MP144" s="257"/>
      <c r="MQ144" s="257"/>
      <c r="MR144" s="257"/>
      <c r="MS144" s="257"/>
      <c r="MT144" s="257"/>
      <c r="MU144" s="257"/>
      <c r="MV144" s="257"/>
      <c r="MW144" s="257"/>
      <c r="MX144" s="257"/>
      <c r="MY144" s="257"/>
      <c r="MZ144" s="257"/>
      <c r="NA144" s="257"/>
      <c r="NB144" s="257"/>
      <c r="NC144" s="257"/>
      <c r="ND144" s="257"/>
      <c r="NE144" s="257"/>
      <c r="NF144" s="257"/>
      <c r="NG144" s="257"/>
      <c r="NH144" s="257"/>
      <c r="NI144" s="257"/>
      <c r="NJ144" s="257"/>
      <c r="NK144" s="257"/>
      <c r="NL144" s="257"/>
      <c r="NM144" s="257"/>
      <c r="NN144" s="257"/>
      <c r="NO144" s="257"/>
      <c r="NP144" s="257"/>
      <c r="NQ144" s="257"/>
      <c r="NR144" s="257"/>
      <c r="NS144" s="257"/>
      <c r="NT144" s="257"/>
      <c r="NU144" s="257"/>
      <c r="NV144" s="257"/>
      <c r="NW144" s="257"/>
      <c r="NX144" s="257"/>
      <c r="NY144" s="257"/>
      <c r="NZ144" s="257"/>
      <c r="OA144" s="257"/>
      <c r="OB144" s="257"/>
      <c r="OC144" s="257"/>
      <c r="OD144" s="257"/>
      <c r="OE144" s="257"/>
      <c r="OF144" s="257"/>
      <c r="OG144" s="257"/>
      <c r="OH144" s="257"/>
      <c r="OI144" s="257"/>
      <c r="OJ144" s="257"/>
      <c r="OK144" s="257"/>
      <c r="OL144" s="257"/>
      <c r="OM144" s="257"/>
      <c r="ON144" s="257"/>
      <c r="OO144" s="257"/>
      <c r="OP144" s="257"/>
      <c r="OQ144" s="257"/>
      <c r="OR144" s="257"/>
      <c r="OS144" s="257"/>
      <c r="OT144" s="257"/>
      <c r="OU144" s="257"/>
      <c r="OV144" s="257"/>
      <c r="OW144" s="257"/>
      <c r="OX144" s="257"/>
      <c r="OY144" s="257"/>
      <c r="OZ144" s="257"/>
      <c r="PA144" s="257"/>
      <c r="PB144" s="257"/>
      <c r="PC144" s="257"/>
      <c r="PD144" s="257"/>
      <c r="PE144" s="257"/>
      <c r="PF144" s="257"/>
      <c r="PG144" s="257"/>
      <c r="PH144" s="257"/>
      <c r="PI144" s="257"/>
      <c r="PJ144" s="257"/>
      <c r="PK144" s="257"/>
      <c r="PL144" s="257"/>
      <c r="PM144" s="257"/>
      <c r="PN144" s="257"/>
      <c r="PO144" s="257"/>
      <c r="PP144" s="257"/>
      <c r="PQ144" s="257"/>
      <c r="PR144" s="257"/>
      <c r="PS144" s="257"/>
      <c r="PT144" s="257"/>
      <c r="PU144" s="257"/>
    </row>
    <row r="145" spans="1:15961" s="519" customFormat="1" outlineLevel="1" x14ac:dyDescent="0.25">
      <c r="A145" s="68"/>
      <c r="B145" s="68"/>
      <c r="C145" s="38"/>
      <c r="D145" s="40"/>
      <c r="E145" s="35" t="str">
        <f t="shared" ref="E145:BP145" si="234" xml:space="preserve"> E$97</f>
        <v>Operating period flag</v>
      </c>
      <c r="F145" s="35">
        <f t="shared" si="234"/>
        <v>0</v>
      </c>
      <c r="G145" s="35" t="str">
        <f t="shared" si="234"/>
        <v>flag</v>
      </c>
      <c r="H145" s="35">
        <f t="shared" si="234"/>
        <v>120</v>
      </c>
      <c r="I145" s="35">
        <f t="shared" si="234"/>
        <v>0</v>
      </c>
      <c r="J145" s="35">
        <f t="shared" si="234"/>
        <v>0</v>
      </c>
      <c r="K145" s="35">
        <f t="shared" si="234"/>
        <v>0</v>
      </c>
      <c r="L145" s="35">
        <f t="shared" si="234"/>
        <v>0</v>
      </c>
      <c r="M145" s="35">
        <f t="shared" si="234"/>
        <v>1</v>
      </c>
      <c r="N145" s="35">
        <f t="shared" si="234"/>
        <v>1</v>
      </c>
      <c r="O145" s="35">
        <f t="shared" si="234"/>
        <v>1</v>
      </c>
      <c r="P145" s="35">
        <f t="shared" si="234"/>
        <v>1</v>
      </c>
      <c r="Q145" s="35">
        <f t="shared" si="234"/>
        <v>1</v>
      </c>
      <c r="R145" s="35">
        <f t="shared" si="234"/>
        <v>1</v>
      </c>
      <c r="S145" s="35">
        <f t="shared" si="234"/>
        <v>1</v>
      </c>
      <c r="T145" s="35">
        <f t="shared" si="234"/>
        <v>1</v>
      </c>
      <c r="U145" s="35">
        <f t="shared" si="234"/>
        <v>1</v>
      </c>
      <c r="V145" s="35">
        <f t="shared" si="234"/>
        <v>1</v>
      </c>
      <c r="W145" s="35">
        <f t="shared" si="234"/>
        <v>1</v>
      </c>
      <c r="X145" s="35">
        <f t="shared" si="234"/>
        <v>1</v>
      </c>
      <c r="Y145" s="35">
        <f t="shared" si="234"/>
        <v>1</v>
      </c>
      <c r="Z145" s="35">
        <f t="shared" si="234"/>
        <v>1</v>
      </c>
      <c r="AA145" s="35">
        <f t="shared" si="234"/>
        <v>1</v>
      </c>
      <c r="AB145" s="35">
        <f t="shared" si="234"/>
        <v>1</v>
      </c>
      <c r="AC145" s="35">
        <f t="shared" si="234"/>
        <v>1</v>
      </c>
      <c r="AD145" s="35">
        <f t="shared" si="234"/>
        <v>1</v>
      </c>
      <c r="AE145" s="35">
        <f t="shared" si="234"/>
        <v>1</v>
      </c>
      <c r="AF145" s="35">
        <f t="shared" si="234"/>
        <v>1</v>
      </c>
      <c r="AG145" s="35">
        <f t="shared" si="234"/>
        <v>1</v>
      </c>
      <c r="AH145" s="35">
        <f t="shared" si="234"/>
        <v>1</v>
      </c>
      <c r="AI145" s="35">
        <f t="shared" si="234"/>
        <v>1</v>
      </c>
      <c r="AJ145" s="35">
        <f t="shared" si="234"/>
        <v>1</v>
      </c>
      <c r="AK145" s="35">
        <f t="shared" si="234"/>
        <v>1</v>
      </c>
      <c r="AL145" s="35">
        <f t="shared" si="234"/>
        <v>1</v>
      </c>
      <c r="AM145" s="35">
        <f t="shared" si="234"/>
        <v>1</v>
      </c>
      <c r="AN145" s="35">
        <f t="shared" si="234"/>
        <v>1</v>
      </c>
      <c r="AO145" s="35">
        <f t="shared" si="234"/>
        <v>1</v>
      </c>
      <c r="AP145" s="35">
        <f t="shared" si="234"/>
        <v>1</v>
      </c>
      <c r="AQ145" s="35">
        <f t="shared" si="234"/>
        <v>1</v>
      </c>
      <c r="AR145" s="35">
        <f t="shared" si="234"/>
        <v>1</v>
      </c>
      <c r="AS145" s="35">
        <f t="shared" si="234"/>
        <v>1</v>
      </c>
      <c r="AT145" s="35">
        <f t="shared" si="234"/>
        <v>1</v>
      </c>
      <c r="AU145" s="35">
        <f t="shared" si="234"/>
        <v>1</v>
      </c>
      <c r="AV145" s="35">
        <f t="shared" si="234"/>
        <v>1</v>
      </c>
      <c r="AW145" s="35">
        <f t="shared" si="234"/>
        <v>1</v>
      </c>
      <c r="AX145" s="35">
        <f t="shared" si="234"/>
        <v>1</v>
      </c>
      <c r="AY145" s="35">
        <f t="shared" si="234"/>
        <v>1</v>
      </c>
      <c r="AZ145" s="35">
        <f t="shared" si="234"/>
        <v>1</v>
      </c>
      <c r="BA145" s="35">
        <f t="shared" si="234"/>
        <v>1</v>
      </c>
      <c r="BB145" s="35">
        <f t="shared" si="234"/>
        <v>1</v>
      </c>
      <c r="BC145" s="35">
        <f t="shared" si="234"/>
        <v>1</v>
      </c>
      <c r="BD145" s="35">
        <f t="shared" si="234"/>
        <v>1</v>
      </c>
      <c r="BE145" s="35">
        <f t="shared" si="234"/>
        <v>1</v>
      </c>
      <c r="BF145" s="35">
        <f t="shared" si="234"/>
        <v>1</v>
      </c>
      <c r="BG145" s="35">
        <f t="shared" si="234"/>
        <v>1</v>
      </c>
      <c r="BH145" s="35">
        <f t="shared" si="234"/>
        <v>1</v>
      </c>
      <c r="BI145" s="35">
        <f t="shared" si="234"/>
        <v>1</v>
      </c>
      <c r="BJ145" s="35">
        <f t="shared" si="234"/>
        <v>1</v>
      </c>
      <c r="BK145" s="35">
        <f t="shared" si="234"/>
        <v>1</v>
      </c>
      <c r="BL145" s="35">
        <f t="shared" si="234"/>
        <v>1</v>
      </c>
      <c r="BM145" s="35">
        <f t="shared" si="234"/>
        <v>1</v>
      </c>
      <c r="BN145" s="35">
        <f t="shared" si="234"/>
        <v>1</v>
      </c>
      <c r="BO145" s="35">
        <f t="shared" si="234"/>
        <v>1</v>
      </c>
      <c r="BP145" s="35">
        <f t="shared" si="234"/>
        <v>1</v>
      </c>
      <c r="BQ145" s="35">
        <f t="shared" ref="BQ145:EB145" si="235" xml:space="preserve"> BQ$97</f>
        <v>1</v>
      </c>
      <c r="BR145" s="35">
        <f t="shared" si="235"/>
        <v>1</v>
      </c>
      <c r="BS145" s="35">
        <f t="shared" si="235"/>
        <v>1</v>
      </c>
      <c r="BT145" s="35">
        <f t="shared" si="235"/>
        <v>1</v>
      </c>
      <c r="BU145" s="35">
        <f t="shared" si="235"/>
        <v>1</v>
      </c>
      <c r="BV145" s="35">
        <f t="shared" si="235"/>
        <v>1</v>
      </c>
      <c r="BW145" s="35">
        <f t="shared" si="235"/>
        <v>1</v>
      </c>
      <c r="BX145" s="35">
        <f t="shared" si="235"/>
        <v>1</v>
      </c>
      <c r="BY145" s="35">
        <f t="shared" si="235"/>
        <v>1</v>
      </c>
      <c r="BZ145" s="35">
        <f t="shared" si="235"/>
        <v>1</v>
      </c>
      <c r="CA145" s="35">
        <f t="shared" si="235"/>
        <v>1</v>
      </c>
      <c r="CB145" s="35">
        <f t="shared" si="235"/>
        <v>1</v>
      </c>
      <c r="CC145" s="35">
        <f t="shared" si="235"/>
        <v>1</v>
      </c>
      <c r="CD145" s="35">
        <f t="shared" si="235"/>
        <v>1</v>
      </c>
      <c r="CE145" s="35">
        <f t="shared" si="235"/>
        <v>1</v>
      </c>
      <c r="CF145" s="35">
        <f t="shared" si="235"/>
        <v>1</v>
      </c>
      <c r="CG145" s="35">
        <f t="shared" si="235"/>
        <v>1</v>
      </c>
      <c r="CH145" s="35">
        <f t="shared" si="235"/>
        <v>1</v>
      </c>
      <c r="CI145" s="35">
        <f t="shared" si="235"/>
        <v>1</v>
      </c>
      <c r="CJ145" s="35">
        <f t="shared" si="235"/>
        <v>1</v>
      </c>
      <c r="CK145" s="35">
        <f t="shared" si="235"/>
        <v>1</v>
      </c>
      <c r="CL145" s="35">
        <f t="shared" si="235"/>
        <v>1</v>
      </c>
      <c r="CM145" s="35">
        <f t="shared" si="235"/>
        <v>1</v>
      </c>
      <c r="CN145" s="35">
        <f t="shared" si="235"/>
        <v>1</v>
      </c>
      <c r="CO145" s="35">
        <f t="shared" si="235"/>
        <v>1</v>
      </c>
      <c r="CP145" s="35">
        <f t="shared" si="235"/>
        <v>1</v>
      </c>
      <c r="CQ145" s="35">
        <f t="shared" si="235"/>
        <v>1</v>
      </c>
      <c r="CR145" s="35">
        <f t="shared" si="235"/>
        <v>1</v>
      </c>
      <c r="CS145" s="35">
        <f t="shared" si="235"/>
        <v>1</v>
      </c>
      <c r="CT145" s="35">
        <f t="shared" si="235"/>
        <v>1</v>
      </c>
      <c r="CU145" s="35">
        <f t="shared" si="235"/>
        <v>1</v>
      </c>
      <c r="CV145" s="35">
        <f t="shared" si="235"/>
        <v>1</v>
      </c>
      <c r="CW145" s="35">
        <f t="shared" si="235"/>
        <v>1</v>
      </c>
      <c r="CX145" s="35">
        <f t="shared" si="235"/>
        <v>1</v>
      </c>
      <c r="CY145" s="35">
        <f t="shared" si="235"/>
        <v>1</v>
      </c>
      <c r="CZ145" s="35">
        <f t="shared" si="235"/>
        <v>1</v>
      </c>
      <c r="DA145" s="35">
        <f t="shared" si="235"/>
        <v>1</v>
      </c>
      <c r="DB145" s="35">
        <f t="shared" si="235"/>
        <v>1</v>
      </c>
      <c r="DC145" s="35">
        <f t="shared" si="235"/>
        <v>1</v>
      </c>
      <c r="DD145" s="35">
        <f t="shared" si="235"/>
        <v>1</v>
      </c>
      <c r="DE145" s="35">
        <f t="shared" si="235"/>
        <v>1</v>
      </c>
      <c r="DF145" s="35">
        <f t="shared" si="235"/>
        <v>1</v>
      </c>
      <c r="DG145" s="35">
        <f t="shared" si="235"/>
        <v>1</v>
      </c>
      <c r="DH145" s="35">
        <f t="shared" si="235"/>
        <v>1</v>
      </c>
      <c r="DI145" s="35">
        <f t="shared" si="235"/>
        <v>1</v>
      </c>
      <c r="DJ145" s="35">
        <f t="shared" si="235"/>
        <v>1</v>
      </c>
      <c r="DK145" s="35">
        <f t="shared" si="235"/>
        <v>1</v>
      </c>
      <c r="DL145" s="35">
        <f t="shared" si="235"/>
        <v>1</v>
      </c>
      <c r="DM145" s="35">
        <f t="shared" si="235"/>
        <v>1</v>
      </c>
      <c r="DN145" s="35">
        <f t="shared" si="235"/>
        <v>1</v>
      </c>
      <c r="DO145" s="35">
        <f t="shared" si="235"/>
        <v>1</v>
      </c>
      <c r="DP145" s="35">
        <f t="shared" si="235"/>
        <v>1</v>
      </c>
      <c r="DQ145" s="35">
        <f t="shared" si="235"/>
        <v>1</v>
      </c>
      <c r="DR145" s="35">
        <f t="shared" si="235"/>
        <v>1</v>
      </c>
      <c r="DS145" s="35">
        <f t="shared" si="235"/>
        <v>1</v>
      </c>
      <c r="DT145" s="35">
        <f t="shared" si="235"/>
        <v>1</v>
      </c>
      <c r="DU145" s="35">
        <f t="shared" si="235"/>
        <v>1</v>
      </c>
      <c r="DV145" s="35">
        <f t="shared" si="235"/>
        <v>1</v>
      </c>
      <c r="DW145" s="35">
        <f t="shared" si="235"/>
        <v>1</v>
      </c>
      <c r="DX145" s="35">
        <f t="shared" si="235"/>
        <v>1</v>
      </c>
      <c r="DY145" s="35">
        <f t="shared" si="235"/>
        <v>1</v>
      </c>
      <c r="DZ145" s="35">
        <f t="shared" si="235"/>
        <v>1</v>
      </c>
      <c r="EA145" s="35">
        <f t="shared" si="235"/>
        <v>1</v>
      </c>
      <c r="EB145" s="35">
        <f t="shared" si="235"/>
        <v>1</v>
      </c>
      <c r="EC145" s="35">
        <f t="shared" ref="EC145:GJ145" si="236" xml:space="preserve"> EC$97</f>
        <v>0</v>
      </c>
      <c r="ED145" s="35">
        <f t="shared" si="236"/>
        <v>0</v>
      </c>
      <c r="EE145" s="35">
        <f t="shared" si="236"/>
        <v>0</v>
      </c>
      <c r="EF145" s="35">
        <f t="shared" si="236"/>
        <v>0</v>
      </c>
      <c r="EG145" s="35">
        <f t="shared" si="236"/>
        <v>0</v>
      </c>
      <c r="EH145" s="35">
        <f t="shared" si="236"/>
        <v>0</v>
      </c>
      <c r="EI145" s="35">
        <f t="shared" si="236"/>
        <v>0</v>
      </c>
      <c r="EJ145" s="35">
        <f t="shared" si="236"/>
        <v>0</v>
      </c>
      <c r="EK145" s="35">
        <f t="shared" si="236"/>
        <v>0</v>
      </c>
      <c r="EL145" s="35">
        <f t="shared" si="236"/>
        <v>0</v>
      </c>
      <c r="EM145" s="35">
        <f t="shared" si="236"/>
        <v>0</v>
      </c>
      <c r="EN145" s="35">
        <f t="shared" si="236"/>
        <v>0</v>
      </c>
      <c r="EO145" s="35">
        <f t="shared" si="236"/>
        <v>0</v>
      </c>
      <c r="EP145" s="35">
        <f t="shared" si="236"/>
        <v>0</v>
      </c>
      <c r="EQ145" s="35">
        <f t="shared" si="236"/>
        <v>0</v>
      </c>
      <c r="ER145" s="35">
        <f t="shared" si="236"/>
        <v>0</v>
      </c>
      <c r="ES145" s="35">
        <f t="shared" si="236"/>
        <v>0</v>
      </c>
      <c r="ET145" s="35">
        <f t="shared" si="236"/>
        <v>0</v>
      </c>
      <c r="EU145" s="35">
        <f t="shared" si="236"/>
        <v>0</v>
      </c>
      <c r="EV145" s="35">
        <f t="shared" si="236"/>
        <v>0</v>
      </c>
      <c r="EW145" s="35">
        <f t="shared" si="236"/>
        <v>0</v>
      </c>
      <c r="EX145" s="35">
        <f t="shared" si="236"/>
        <v>0</v>
      </c>
      <c r="EY145" s="35">
        <f t="shared" si="236"/>
        <v>0</v>
      </c>
      <c r="EZ145" s="35">
        <f t="shared" si="236"/>
        <v>0</v>
      </c>
      <c r="FA145" s="35">
        <f t="shared" si="236"/>
        <v>0</v>
      </c>
      <c r="FB145" s="35">
        <f t="shared" si="236"/>
        <v>0</v>
      </c>
      <c r="FC145" s="35">
        <f t="shared" si="236"/>
        <v>0</v>
      </c>
      <c r="FD145" s="35">
        <f t="shared" si="236"/>
        <v>0</v>
      </c>
      <c r="FE145" s="35">
        <f t="shared" si="236"/>
        <v>0</v>
      </c>
      <c r="FF145" s="35">
        <f t="shared" si="236"/>
        <v>0</v>
      </c>
      <c r="FG145" s="35">
        <f t="shared" si="236"/>
        <v>0</v>
      </c>
      <c r="FH145" s="35">
        <f t="shared" si="236"/>
        <v>0</v>
      </c>
      <c r="FI145" s="35">
        <f t="shared" si="236"/>
        <v>0</v>
      </c>
      <c r="FJ145" s="35">
        <f t="shared" si="236"/>
        <v>0</v>
      </c>
      <c r="FK145" s="35">
        <f t="shared" si="236"/>
        <v>0</v>
      </c>
      <c r="FL145" s="35">
        <f t="shared" si="236"/>
        <v>0</v>
      </c>
      <c r="FM145" s="35">
        <f t="shared" si="236"/>
        <v>0</v>
      </c>
      <c r="FN145" s="35">
        <f t="shared" si="236"/>
        <v>0</v>
      </c>
      <c r="FO145" s="35">
        <f t="shared" si="236"/>
        <v>0</v>
      </c>
      <c r="FP145" s="35">
        <f t="shared" si="236"/>
        <v>0</v>
      </c>
      <c r="FQ145" s="35">
        <f t="shared" si="236"/>
        <v>0</v>
      </c>
      <c r="FR145" s="35">
        <f t="shared" si="236"/>
        <v>0</v>
      </c>
      <c r="FS145" s="35">
        <f t="shared" si="236"/>
        <v>0</v>
      </c>
      <c r="FT145" s="35">
        <f t="shared" si="236"/>
        <v>0</v>
      </c>
      <c r="FU145" s="35">
        <f t="shared" si="236"/>
        <v>0</v>
      </c>
      <c r="FV145" s="35">
        <f t="shared" si="236"/>
        <v>0</v>
      </c>
      <c r="FW145" s="35">
        <f t="shared" si="236"/>
        <v>0</v>
      </c>
      <c r="FX145" s="35">
        <f t="shared" si="236"/>
        <v>0</v>
      </c>
      <c r="FY145" s="35">
        <f t="shared" si="236"/>
        <v>0</v>
      </c>
      <c r="FZ145" s="35">
        <f t="shared" si="236"/>
        <v>0</v>
      </c>
      <c r="GA145" s="35">
        <f t="shared" si="236"/>
        <v>0</v>
      </c>
      <c r="GB145" s="35">
        <f t="shared" si="236"/>
        <v>0</v>
      </c>
      <c r="GC145" s="35">
        <f t="shared" si="236"/>
        <v>0</v>
      </c>
      <c r="GD145" s="35">
        <f t="shared" si="236"/>
        <v>0</v>
      </c>
      <c r="GE145" s="35">
        <f t="shared" si="236"/>
        <v>0</v>
      </c>
      <c r="GF145" s="35">
        <f t="shared" si="236"/>
        <v>0</v>
      </c>
      <c r="GG145" s="35">
        <f t="shared" si="236"/>
        <v>0</v>
      </c>
      <c r="GH145" s="35">
        <f t="shared" si="236"/>
        <v>0</v>
      </c>
      <c r="GI145" s="35">
        <f t="shared" si="236"/>
        <v>0</v>
      </c>
      <c r="GJ145" s="35">
        <f t="shared" si="236"/>
        <v>0</v>
      </c>
      <c r="GK145" s="257"/>
      <c r="GL145" s="257"/>
      <c r="GM145" s="257"/>
      <c r="GN145" s="257"/>
      <c r="GO145" s="257"/>
      <c r="GP145" s="257"/>
      <c r="GQ145" s="257"/>
      <c r="GR145" s="257"/>
      <c r="GS145" s="257"/>
      <c r="GT145" s="257"/>
      <c r="GU145" s="257"/>
      <c r="GV145" s="257"/>
      <c r="GW145" s="257"/>
      <c r="GX145" s="257"/>
      <c r="GY145" s="257"/>
      <c r="GZ145" s="257"/>
      <c r="HA145" s="257"/>
      <c r="HB145" s="257"/>
      <c r="HC145" s="257"/>
      <c r="HD145" s="257"/>
      <c r="HE145" s="257"/>
      <c r="HF145" s="257"/>
      <c r="HG145" s="257"/>
      <c r="HH145" s="257"/>
      <c r="HI145" s="257"/>
      <c r="HJ145" s="257"/>
      <c r="HK145" s="257"/>
      <c r="HL145" s="257"/>
      <c r="HM145" s="257"/>
      <c r="HN145" s="257"/>
      <c r="HO145" s="257"/>
      <c r="HP145" s="257"/>
      <c r="HQ145" s="257"/>
      <c r="HR145" s="257"/>
      <c r="HS145" s="257"/>
      <c r="HT145" s="257"/>
      <c r="HU145" s="257"/>
      <c r="HV145" s="257"/>
      <c r="HW145" s="257"/>
      <c r="HX145" s="257"/>
      <c r="HY145" s="257"/>
      <c r="HZ145" s="257"/>
      <c r="IA145" s="257"/>
      <c r="IB145" s="257"/>
      <c r="IC145" s="257"/>
      <c r="ID145" s="257"/>
      <c r="IE145" s="257"/>
      <c r="IF145" s="257"/>
      <c r="IG145" s="257"/>
      <c r="IH145" s="257"/>
      <c r="II145" s="257"/>
      <c r="IJ145" s="257"/>
      <c r="IK145" s="257"/>
      <c r="IL145" s="257"/>
      <c r="IM145" s="257"/>
      <c r="IN145" s="257"/>
      <c r="IO145" s="257"/>
      <c r="IP145" s="257"/>
      <c r="IQ145" s="257"/>
      <c r="IR145" s="257"/>
      <c r="IS145" s="257"/>
      <c r="IT145" s="257"/>
      <c r="IU145" s="257"/>
      <c r="IV145" s="257"/>
      <c r="IW145" s="257"/>
      <c r="IX145" s="257"/>
      <c r="IY145" s="257"/>
      <c r="IZ145" s="257"/>
      <c r="JA145" s="257"/>
      <c r="JB145" s="257"/>
      <c r="JC145" s="257"/>
      <c r="JD145" s="257"/>
      <c r="JE145" s="257"/>
      <c r="JF145" s="257"/>
      <c r="JG145" s="257"/>
      <c r="JH145" s="257"/>
      <c r="JI145" s="257"/>
      <c r="JJ145" s="257"/>
      <c r="JK145" s="257"/>
      <c r="JL145" s="257"/>
      <c r="JM145" s="257"/>
      <c r="JN145" s="257"/>
      <c r="JO145" s="257"/>
      <c r="JP145" s="257"/>
      <c r="JQ145" s="257"/>
      <c r="JR145" s="257"/>
      <c r="JS145" s="257"/>
      <c r="JT145" s="257"/>
      <c r="JU145" s="257"/>
      <c r="JV145" s="257"/>
      <c r="JW145" s="257"/>
      <c r="JX145" s="257"/>
      <c r="JY145" s="257"/>
      <c r="JZ145" s="257"/>
      <c r="KA145" s="257"/>
      <c r="KB145" s="257"/>
      <c r="KC145" s="257"/>
      <c r="KD145" s="257"/>
      <c r="KE145" s="257"/>
      <c r="KF145" s="257"/>
      <c r="KG145" s="257"/>
      <c r="KH145" s="257"/>
      <c r="KI145" s="257"/>
      <c r="KJ145" s="257"/>
      <c r="KK145" s="257"/>
      <c r="KL145" s="257"/>
      <c r="KM145" s="257"/>
      <c r="KN145" s="257"/>
      <c r="KO145" s="257"/>
      <c r="KP145" s="257"/>
      <c r="KQ145" s="257"/>
      <c r="KR145" s="257"/>
      <c r="KS145" s="257"/>
      <c r="KT145" s="257"/>
      <c r="KU145" s="257"/>
      <c r="KV145" s="257"/>
      <c r="KW145" s="257"/>
      <c r="KX145" s="257"/>
      <c r="KY145" s="257"/>
      <c r="KZ145" s="257"/>
      <c r="LA145" s="257"/>
      <c r="LB145" s="257"/>
      <c r="LC145" s="257"/>
      <c r="LD145" s="257"/>
      <c r="LE145" s="257"/>
      <c r="LF145" s="257"/>
      <c r="LG145" s="257"/>
      <c r="LH145" s="257"/>
      <c r="LI145" s="257"/>
      <c r="LJ145" s="257"/>
      <c r="LK145" s="257"/>
      <c r="LL145" s="257"/>
      <c r="LM145" s="257"/>
      <c r="LN145" s="257"/>
      <c r="LO145" s="257"/>
      <c r="LP145" s="257"/>
      <c r="LQ145" s="257"/>
      <c r="LR145" s="257"/>
      <c r="LS145" s="257"/>
      <c r="LT145" s="257"/>
      <c r="LU145" s="257"/>
      <c r="LV145" s="257"/>
      <c r="LW145" s="257"/>
      <c r="LX145" s="257"/>
      <c r="LY145" s="257"/>
      <c r="LZ145" s="257"/>
      <c r="MA145" s="257"/>
      <c r="MB145" s="257"/>
      <c r="MC145" s="257"/>
      <c r="MD145" s="257"/>
      <c r="ME145" s="257"/>
      <c r="MF145" s="257"/>
      <c r="MG145" s="257"/>
      <c r="MH145" s="257"/>
      <c r="MI145" s="257"/>
      <c r="MJ145" s="257"/>
      <c r="MK145" s="257"/>
      <c r="ML145" s="257"/>
      <c r="MM145" s="257"/>
      <c r="MN145" s="257"/>
      <c r="MO145" s="257"/>
      <c r="MP145" s="257"/>
      <c r="MQ145" s="257"/>
      <c r="MR145" s="257"/>
      <c r="MS145" s="257"/>
      <c r="MT145" s="257"/>
      <c r="MU145" s="257"/>
      <c r="MV145" s="257"/>
      <c r="MW145" s="257"/>
      <c r="MX145" s="257"/>
      <c r="MY145" s="257"/>
      <c r="MZ145" s="257"/>
      <c r="NA145" s="257"/>
      <c r="NB145" s="257"/>
      <c r="NC145" s="257"/>
      <c r="ND145" s="257"/>
      <c r="NE145" s="257"/>
      <c r="NF145" s="257"/>
      <c r="NG145" s="257"/>
      <c r="NH145" s="257"/>
      <c r="NI145" s="257"/>
      <c r="NJ145" s="257"/>
      <c r="NK145" s="257"/>
      <c r="NL145" s="257"/>
      <c r="NM145" s="257"/>
      <c r="NN145" s="257"/>
      <c r="NO145" s="257"/>
      <c r="NP145" s="257"/>
      <c r="NQ145" s="257"/>
      <c r="NR145" s="257"/>
      <c r="NS145" s="257"/>
      <c r="NT145" s="257"/>
      <c r="NU145" s="257"/>
      <c r="NV145" s="257"/>
      <c r="NW145" s="257"/>
      <c r="NX145" s="257"/>
      <c r="NY145" s="257"/>
      <c r="NZ145" s="257"/>
      <c r="OA145" s="257"/>
      <c r="OB145" s="257"/>
      <c r="OC145" s="257"/>
      <c r="OD145" s="257"/>
      <c r="OE145" s="257"/>
      <c r="OF145" s="257"/>
      <c r="OG145" s="257"/>
      <c r="OH145" s="257"/>
      <c r="OI145" s="257"/>
      <c r="OJ145" s="257"/>
      <c r="OK145" s="257"/>
      <c r="OL145" s="257"/>
      <c r="OM145" s="257"/>
      <c r="ON145" s="257"/>
      <c r="OO145" s="257"/>
      <c r="OP145" s="257"/>
      <c r="OQ145" s="257"/>
      <c r="OR145" s="257"/>
      <c r="OS145" s="257"/>
      <c r="OT145" s="257"/>
      <c r="OU145" s="257"/>
      <c r="OV145" s="257"/>
      <c r="OW145" s="257"/>
      <c r="OX145" s="257"/>
      <c r="OY145" s="257"/>
      <c r="OZ145" s="257"/>
      <c r="PA145" s="257"/>
      <c r="PB145" s="257"/>
      <c r="PC145" s="257"/>
      <c r="PD145" s="257"/>
      <c r="PE145" s="257"/>
      <c r="PF145" s="257"/>
      <c r="PG145" s="257"/>
      <c r="PH145" s="257"/>
      <c r="PI145" s="257"/>
      <c r="PJ145" s="257"/>
      <c r="PK145" s="257"/>
      <c r="PL145" s="257"/>
      <c r="PM145" s="257"/>
      <c r="PN145" s="257"/>
      <c r="PO145" s="257"/>
      <c r="PP145" s="257"/>
      <c r="PQ145" s="257"/>
      <c r="PR145" s="257"/>
      <c r="PS145" s="257"/>
      <c r="PT145" s="257"/>
      <c r="PU145" s="257"/>
    </row>
    <row r="146" spans="1:15961" s="305" customFormat="1" outlineLevel="1" x14ac:dyDescent="0.25">
      <c r="A146" s="302"/>
      <c r="B146" s="302"/>
      <c r="C146" s="303"/>
      <c r="D146" s="304"/>
      <c r="E146" s="305" t="s">
        <v>137</v>
      </c>
      <c r="G146" s="305" t="s">
        <v>14</v>
      </c>
      <c r="J146" s="305">
        <f t="shared" ref="J146:AO146" si="237" xml:space="preserve"> (I146 + I144) * J145</f>
        <v>0</v>
      </c>
      <c r="K146" s="305">
        <f t="shared" si="237"/>
        <v>0</v>
      </c>
      <c r="L146" s="305">
        <f t="shared" si="237"/>
        <v>0</v>
      </c>
      <c r="M146" s="305">
        <f t="shared" si="237"/>
        <v>1</v>
      </c>
      <c r="N146" s="305">
        <f t="shared" si="237"/>
        <v>1</v>
      </c>
      <c r="O146" s="305">
        <f t="shared" si="237"/>
        <v>1</v>
      </c>
      <c r="P146" s="305">
        <f t="shared" si="237"/>
        <v>1</v>
      </c>
      <c r="Q146" s="305">
        <f t="shared" si="237"/>
        <v>2</v>
      </c>
      <c r="R146" s="305">
        <f t="shared" si="237"/>
        <v>2</v>
      </c>
      <c r="S146" s="305">
        <f t="shared" si="237"/>
        <v>2</v>
      </c>
      <c r="T146" s="305">
        <f t="shared" si="237"/>
        <v>2</v>
      </c>
      <c r="U146" s="305">
        <f t="shared" si="237"/>
        <v>3</v>
      </c>
      <c r="V146" s="305">
        <f t="shared" si="237"/>
        <v>3</v>
      </c>
      <c r="W146" s="305">
        <f t="shared" si="237"/>
        <v>3</v>
      </c>
      <c r="X146" s="305">
        <f t="shared" si="237"/>
        <v>3</v>
      </c>
      <c r="Y146" s="305">
        <f t="shared" si="237"/>
        <v>4</v>
      </c>
      <c r="Z146" s="305">
        <f t="shared" si="237"/>
        <v>4</v>
      </c>
      <c r="AA146" s="305">
        <f t="shared" si="237"/>
        <v>4</v>
      </c>
      <c r="AB146" s="305">
        <f t="shared" si="237"/>
        <v>4</v>
      </c>
      <c r="AC146" s="305">
        <f t="shared" si="237"/>
        <v>5</v>
      </c>
      <c r="AD146" s="305">
        <f t="shared" si="237"/>
        <v>5</v>
      </c>
      <c r="AE146" s="305">
        <f t="shared" si="237"/>
        <v>5</v>
      </c>
      <c r="AF146" s="305">
        <f t="shared" si="237"/>
        <v>5</v>
      </c>
      <c r="AG146" s="305">
        <f t="shared" si="237"/>
        <v>6</v>
      </c>
      <c r="AH146" s="305">
        <f t="shared" si="237"/>
        <v>6</v>
      </c>
      <c r="AI146" s="305">
        <f t="shared" si="237"/>
        <v>6</v>
      </c>
      <c r="AJ146" s="305">
        <f t="shared" si="237"/>
        <v>6</v>
      </c>
      <c r="AK146" s="305">
        <f t="shared" si="237"/>
        <v>7</v>
      </c>
      <c r="AL146" s="305">
        <f t="shared" si="237"/>
        <v>7</v>
      </c>
      <c r="AM146" s="305">
        <f t="shared" si="237"/>
        <v>7</v>
      </c>
      <c r="AN146" s="305">
        <f t="shared" si="237"/>
        <v>7</v>
      </c>
      <c r="AO146" s="305">
        <f t="shared" si="237"/>
        <v>8</v>
      </c>
      <c r="AP146" s="305">
        <f t="shared" ref="AP146:BU146" si="238" xml:space="preserve"> (AO146 + AO144) * AP145</f>
        <v>8</v>
      </c>
      <c r="AQ146" s="305">
        <f t="shared" si="238"/>
        <v>8</v>
      </c>
      <c r="AR146" s="305">
        <f t="shared" si="238"/>
        <v>8</v>
      </c>
      <c r="AS146" s="305">
        <f t="shared" si="238"/>
        <v>9</v>
      </c>
      <c r="AT146" s="305">
        <f t="shared" si="238"/>
        <v>9</v>
      </c>
      <c r="AU146" s="305">
        <f t="shared" si="238"/>
        <v>9</v>
      </c>
      <c r="AV146" s="305">
        <f t="shared" si="238"/>
        <v>9</v>
      </c>
      <c r="AW146" s="305">
        <f t="shared" si="238"/>
        <v>10</v>
      </c>
      <c r="AX146" s="305">
        <f t="shared" si="238"/>
        <v>10</v>
      </c>
      <c r="AY146" s="305">
        <f t="shared" si="238"/>
        <v>10</v>
      </c>
      <c r="AZ146" s="305">
        <f t="shared" si="238"/>
        <v>10</v>
      </c>
      <c r="BA146" s="305">
        <f t="shared" si="238"/>
        <v>11</v>
      </c>
      <c r="BB146" s="305">
        <f t="shared" si="238"/>
        <v>11</v>
      </c>
      <c r="BC146" s="305">
        <f t="shared" si="238"/>
        <v>11</v>
      </c>
      <c r="BD146" s="305">
        <f t="shared" si="238"/>
        <v>11</v>
      </c>
      <c r="BE146" s="305">
        <f t="shared" si="238"/>
        <v>12</v>
      </c>
      <c r="BF146" s="305">
        <f t="shared" si="238"/>
        <v>12</v>
      </c>
      <c r="BG146" s="305">
        <f t="shared" si="238"/>
        <v>12</v>
      </c>
      <c r="BH146" s="305">
        <f t="shared" si="238"/>
        <v>12</v>
      </c>
      <c r="BI146" s="305">
        <f t="shared" si="238"/>
        <v>13</v>
      </c>
      <c r="BJ146" s="305">
        <f t="shared" si="238"/>
        <v>13</v>
      </c>
      <c r="BK146" s="305">
        <f t="shared" si="238"/>
        <v>13</v>
      </c>
      <c r="BL146" s="305">
        <f t="shared" si="238"/>
        <v>13</v>
      </c>
      <c r="BM146" s="305">
        <f t="shared" si="238"/>
        <v>14</v>
      </c>
      <c r="BN146" s="305">
        <f t="shared" si="238"/>
        <v>14</v>
      </c>
      <c r="BO146" s="305">
        <f t="shared" si="238"/>
        <v>14</v>
      </c>
      <c r="BP146" s="305">
        <f t="shared" si="238"/>
        <v>14</v>
      </c>
      <c r="BQ146" s="305">
        <f t="shared" si="238"/>
        <v>15</v>
      </c>
      <c r="BR146" s="305">
        <f t="shared" si="238"/>
        <v>15</v>
      </c>
      <c r="BS146" s="305">
        <f t="shared" si="238"/>
        <v>15</v>
      </c>
      <c r="BT146" s="305">
        <f t="shared" si="238"/>
        <v>15</v>
      </c>
      <c r="BU146" s="305">
        <f t="shared" si="238"/>
        <v>16</v>
      </c>
      <c r="BV146" s="305">
        <f t="shared" ref="BV146:DA146" si="239" xml:space="preserve"> (BU146 + BU144) * BV145</f>
        <v>16</v>
      </c>
      <c r="BW146" s="305">
        <f t="shared" si="239"/>
        <v>16</v>
      </c>
      <c r="BX146" s="305">
        <f t="shared" si="239"/>
        <v>16</v>
      </c>
      <c r="BY146" s="305">
        <f t="shared" si="239"/>
        <v>17</v>
      </c>
      <c r="BZ146" s="305">
        <f t="shared" si="239"/>
        <v>17</v>
      </c>
      <c r="CA146" s="305">
        <f t="shared" si="239"/>
        <v>17</v>
      </c>
      <c r="CB146" s="305">
        <f t="shared" si="239"/>
        <v>17</v>
      </c>
      <c r="CC146" s="305">
        <f t="shared" si="239"/>
        <v>18</v>
      </c>
      <c r="CD146" s="305">
        <f t="shared" si="239"/>
        <v>18</v>
      </c>
      <c r="CE146" s="305">
        <f t="shared" si="239"/>
        <v>18</v>
      </c>
      <c r="CF146" s="305">
        <f t="shared" si="239"/>
        <v>18</v>
      </c>
      <c r="CG146" s="305">
        <f t="shared" si="239"/>
        <v>19</v>
      </c>
      <c r="CH146" s="305">
        <f t="shared" si="239"/>
        <v>19</v>
      </c>
      <c r="CI146" s="305">
        <f t="shared" si="239"/>
        <v>19</v>
      </c>
      <c r="CJ146" s="305">
        <f t="shared" si="239"/>
        <v>19</v>
      </c>
      <c r="CK146" s="305">
        <f t="shared" si="239"/>
        <v>20</v>
      </c>
      <c r="CL146" s="305">
        <f t="shared" si="239"/>
        <v>20</v>
      </c>
      <c r="CM146" s="305">
        <f t="shared" si="239"/>
        <v>20</v>
      </c>
      <c r="CN146" s="305">
        <f t="shared" si="239"/>
        <v>20</v>
      </c>
      <c r="CO146" s="305">
        <f t="shared" si="239"/>
        <v>21</v>
      </c>
      <c r="CP146" s="305">
        <f t="shared" si="239"/>
        <v>21</v>
      </c>
      <c r="CQ146" s="305">
        <f t="shared" si="239"/>
        <v>21</v>
      </c>
      <c r="CR146" s="305">
        <f t="shared" si="239"/>
        <v>21</v>
      </c>
      <c r="CS146" s="305">
        <f t="shared" si="239"/>
        <v>22</v>
      </c>
      <c r="CT146" s="305">
        <f t="shared" si="239"/>
        <v>22</v>
      </c>
      <c r="CU146" s="305">
        <f t="shared" si="239"/>
        <v>22</v>
      </c>
      <c r="CV146" s="305">
        <f t="shared" si="239"/>
        <v>22</v>
      </c>
      <c r="CW146" s="305">
        <f t="shared" si="239"/>
        <v>23</v>
      </c>
      <c r="CX146" s="305">
        <f t="shared" si="239"/>
        <v>23</v>
      </c>
      <c r="CY146" s="305">
        <f t="shared" si="239"/>
        <v>23</v>
      </c>
      <c r="CZ146" s="305">
        <f t="shared" si="239"/>
        <v>23</v>
      </c>
      <c r="DA146" s="305">
        <f t="shared" si="239"/>
        <v>24</v>
      </c>
      <c r="DB146" s="305">
        <f t="shared" ref="DB146:EG146" si="240" xml:space="preserve"> (DA146 + DA144) * DB145</f>
        <v>24</v>
      </c>
      <c r="DC146" s="305">
        <f t="shared" si="240"/>
        <v>24</v>
      </c>
      <c r="DD146" s="305">
        <f t="shared" si="240"/>
        <v>24</v>
      </c>
      <c r="DE146" s="305">
        <f t="shared" si="240"/>
        <v>25</v>
      </c>
      <c r="DF146" s="305">
        <f t="shared" si="240"/>
        <v>25</v>
      </c>
      <c r="DG146" s="305">
        <f t="shared" si="240"/>
        <v>25</v>
      </c>
      <c r="DH146" s="305">
        <f t="shared" si="240"/>
        <v>25</v>
      </c>
      <c r="DI146" s="305">
        <f t="shared" si="240"/>
        <v>26</v>
      </c>
      <c r="DJ146" s="305">
        <f t="shared" si="240"/>
        <v>26</v>
      </c>
      <c r="DK146" s="305">
        <f t="shared" si="240"/>
        <v>26</v>
      </c>
      <c r="DL146" s="305">
        <f t="shared" si="240"/>
        <v>26</v>
      </c>
      <c r="DM146" s="305">
        <f t="shared" si="240"/>
        <v>27</v>
      </c>
      <c r="DN146" s="305">
        <f t="shared" si="240"/>
        <v>27</v>
      </c>
      <c r="DO146" s="305">
        <f t="shared" si="240"/>
        <v>27</v>
      </c>
      <c r="DP146" s="305">
        <f t="shared" si="240"/>
        <v>27</v>
      </c>
      <c r="DQ146" s="305">
        <f t="shared" si="240"/>
        <v>28</v>
      </c>
      <c r="DR146" s="305">
        <f t="shared" si="240"/>
        <v>28</v>
      </c>
      <c r="DS146" s="305">
        <f t="shared" si="240"/>
        <v>28</v>
      </c>
      <c r="DT146" s="305">
        <f t="shared" si="240"/>
        <v>28</v>
      </c>
      <c r="DU146" s="305">
        <f t="shared" si="240"/>
        <v>29</v>
      </c>
      <c r="DV146" s="305">
        <f t="shared" si="240"/>
        <v>29</v>
      </c>
      <c r="DW146" s="305">
        <f t="shared" si="240"/>
        <v>29</v>
      </c>
      <c r="DX146" s="305">
        <f t="shared" si="240"/>
        <v>29</v>
      </c>
      <c r="DY146" s="305">
        <f t="shared" si="240"/>
        <v>30</v>
      </c>
      <c r="DZ146" s="305">
        <f t="shared" si="240"/>
        <v>30</v>
      </c>
      <c r="EA146" s="305">
        <f t="shared" si="240"/>
        <v>30</v>
      </c>
      <c r="EB146" s="305">
        <f t="shared" si="240"/>
        <v>30</v>
      </c>
      <c r="EC146" s="305">
        <f t="shared" si="240"/>
        <v>0</v>
      </c>
      <c r="ED146" s="305">
        <f t="shared" si="240"/>
        <v>0</v>
      </c>
      <c r="EE146" s="305">
        <f t="shared" si="240"/>
        <v>0</v>
      </c>
      <c r="EF146" s="305">
        <f t="shared" si="240"/>
        <v>0</v>
      </c>
      <c r="EG146" s="305">
        <f t="shared" si="240"/>
        <v>0</v>
      </c>
      <c r="EH146" s="305">
        <f t="shared" ref="EH146:FM146" si="241" xml:space="preserve"> (EG146 + EG144) * EH145</f>
        <v>0</v>
      </c>
      <c r="EI146" s="305">
        <f t="shared" si="241"/>
        <v>0</v>
      </c>
      <c r="EJ146" s="305">
        <f t="shared" si="241"/>
        <v>0</v>
      </c>
      <c r="EK146" s="305">
        <f t="shared" si="241"/>
        <v>0</v>
      </c>
      <c r="EL146" s="305">
        <f t="shared" si="241"/>
        <v>0</v>
      </c>
      <c r="EM146" s="305">
        <f t="shared" si="241"/>
        <v>0</v>
      </c>
      <c r="EN146" s="305">
        <f t="shared" si="241"/>
        <v>0</v>
      </c>
      <c r="EO146" s="305">
        <f t="shared" si="241"/>
        <v>0</v>
      </c>
      <c r="EP146" s="305">
        <f t="shared" si="241"/>
        <v>0</v>
      </c>
      <c r="EQ146" s="305">
        <f t="shared" si="241"/>
        <v>0</v>
      </c>
      <c r="ER146" s="305">
        <f t="shared" si="241"/>
        <v>0</v>
      </c>
      <c r="ES146" s="305">
        <f t="shared" si="241"/>
        <v>0</v>
      </c>
      <c r="ET146" s="305">
        <f t="shared" si="241"/>
        <v>0</v>
      </c>
      <c r="EU146" s="305">
        <f t="shared" si="241"/>
        <v>0</v>
      </c>
      <c r="EV146" s="305">
        <f t="shared" si="241"/>
        <v>0</v>
      </c>
      <c r="EW146" s="305">
        <f t="shared" si="241"/>
        <v>0</v>
      </c>
      <c r="EX146" s="305">
        <f t="shared" si="241"/>
        <v>0</v>
      </c>
      <c r="EY146" s="305">
        <f t="shared" si="241"/>
        <v>0</v>
      </c>
      <c r="EZ146" s="305">
        <f t="shared" si="241"/>
        <v>0</v>
      </c>
      <c r="FA146" s="305">
        <f t="shared" si="241"/>
        <v>0</v>
      </c>
      <c r="FB146" s="305">
        <f t="shared" si="241"/>
        <v>0</v>
      </c>
      <c r="FC146" s="305">
        <f t="shared" si="241"/>
        <v>0</v>
      </c>
      <c r="FD146" s="305">
        <f t="shared" si="241"/>
        <v>0</v>
      </c>
      <c r="FE146" s="305">
        <f t="shared" si="241"/>
        <v>0</v>
      </c>
      <c r="FF146" s="305">
        <f t="shared" si="241"/>
        <v>0</v>
      </c>
      <c r="FG146" s="305">
        <f t="shared" si="241"/>
        <v>0</v>
      </c>
      <c r="FH146" s="305">
        <f t="shared" si="241"/>
        <v>0</v>
      </c>
      <c r="FI146" s="305">
        <f t="shared" si="241"/>
        <v>0</v>
      </c>
      <c r="FJ146" s="305">
        <f t="shared" si="241"/>
        <v>0</v>
      </c>
      <c r="FK146" s="305">
        <f t="shared" si="241"/>
        <v>0</v>
      </c>
      <c r="FL146" s="305">
        <f t="shared" si="241"/>
        <v>0</v>
      </c>
      <c r="FM146" s="305">
        <f t="shared" si="241"/>
        <v>0</v>
      </c>
      <c r="FN146" s="305">
        <f t="shared" ref="FN146:GJ146" si="242" xml:space="preserve"> (FM146 + FM144) * FN145</f>
        <v>0</v>
      </c>
      <c r="FO146" s="305">
        <f t="shared" si="242"/>
        <v>0</v>
      </c>
      <c r="FP146" s="305">
        <f t="shared" si="242"/>
        <v>0</v>
      </c>
      <c r="FQ146" s="305">
        <f t="shared" si="242"/>
        <v>0</v>
      </c>
      <c r="FR146" s="305">
        <f t="shared" si="242"/>
        <v>0</v>
      </c>
      <c r="FS146" s="305">
        <f t="shared" si="242"/>
        <v>0</v>
      </c>
      <c r="FT146" s="305">
        <f t="shared" si="242"/>
        <v>0</v>
      </c>
      <c r="FU146" s="305">
        <f t="shared" si="242"/>
        <v>0</v>
      </c>
      <c r="FV146" s="305">
        <f t="shared" si="242"/>
        <v>0</v>
      </c>
      <c r="FW146" s="305">
        <f t="shared" si="242"/>
        <v>0</v>
      </c>
      <c r="FX146" s="305">
        <f t="shared" si="242"/>
        <v>0</v>
      </c>
      <c r="FY146" s="305">
        <f t="shared" si="242"/>
        <v>0</v>
      </c>
      <c r="FZ146" s="305">
        <f t="shared" si="242"/>
        <v>0</v>
      </c>
      <c r="GA146" s="305">
        <f t="shared" si="242"/>
        <v>0</v>
      </c>
      <c r="GB146" s="305">
        <f t="shared" si="242"/>
        <v>0</v>
      </c>
      <c r="GC146" s="305">
        <f t="shared" si="242"/>
        <v>0</v>
      </c>
      <c r="GD146" s="305">
        <f t="shared" si="242"/>
        <v>0</v>
      </c>
      <c r="GE146" s="305">
        <f t="shared" si="242"/>
        <v>0</v>
      </c>
      <c r="GF146" s="305">
        <f t="shared" si="242"/>
        <v>0</v>
      </c>
      <c r="GG146" s="305">
        <f t="shared" si="242"/>
        <v>0</v>
      </c>
      <c r="GH146" s="305">
        <f t="shared" si="242"/>
        <v>0</v>
      </c>
      <c r="GI146" s="305">
        <f t="shared" si="242"/>
        <v>0</v>
      </c>
      <c r="GJ146" s="305">
        <f t="shared" si="242"/>
        <v>0</v>
      </c>
      <c r="GK146" s="300"/>
      <c r="GL146" s="300"/>
      <c r="GM146" s="300"/>
      <c r="GN146" s="300"/>
      <c r="GO146" s="300"/>
      <c r="GP146" s="300"/>
      <c r="GQ146" s="300"/>
      <c r="GR146" s="300"/>
      <c r="GS146" s="300"/>
      <c r="GT146" s="300"/>
      <c r="GU146" s="300"/>
      <c r="GV146" s="300"/>
      <c r="GW146" s="300"/>
      <c r="GX146" s="300"/>
      <c r="GY146" s="300"/>
      <c r="GZ146" s="300"/>
      <c r="HA146" s="300"/>
      <c r="HB146" s="300"/>
      <c r="HC146" s="300"/>
      <c r="HD146" s="300"/>
      <c r="HE146" s="300"/>
      <c r="HF146" s="300"/>
      <c r="HG146" s="300"/>
      <c r="HH146" s="300"/>
      <c r="HI146" s="300"/>
      <c r="HJ146" s="300"/>
      <c r="HK146" s="300"/>
      <c r="HL146" s="300"/>
      <c r="HM146" s="300"/>
      <c r="HN146" s="300"/>
      <c r="HO146" s="300"/>
      <c r="HP146" s="300"/>
      <c r="HQ146" s="300"/>
      <c r="HR146" s="300"/>
      <c r="HS146" s="300"/>
      <c r="HT146" s="300"/>
      <c r="HU146" s="300"/>
      <c r="HV146" s="300"/>
      <c r="HW146" s="300"/>
      <c r="HX146" s="300"/>
      <c r="HY146" s="300"/>
      <c r="HZ146" s="300"/>
      <c r="IA146" s="300"/>
      <c r="IB146" s="300"/>
      <c r="IC146" s="300"/>
      <c r="ID146" s="300"/>
      <c r="IE146" s="300"/>
      <c r="IF146" s="300"/>
      <c r="IG146" s="300"/>
      <c r="IH146" s="300"/>
      <c r="II146" s="300"/>
      <c r="IJ146" s="300"/>
      <c r="IK146" s="300"/>
      <c r="IL146" s="300"/>
      <c r="IM146" s="300"/>
      <c r="IN146" s="300"/>
      <c r="IO146" s="300"/>
      <c r="IP146" s="300"/>
      <c r="IQ146" s="300"/>
      <c r="IR146" s="300"/>
      <c r="IS146" s="300"/>
      <c r="IT146" s="300"/>
      <c r="IU146" s="300"/>
      <c r="IV146" s="300"/>
      <c r="IW146" s="300"/>
      <c r="IX146" s="300"/>
      <c r="IY146" s="300"/>
      <c r="IZ146" s="300"/>
      <c r="JA146" s="300"/>
      <c r="JB146" s="300"/>
      <c r="JC146" s="300"/>
      <c r="JD146" s="300"/>
      <c r="JE146" s="300"/>
      <c r="JF146" s="300"/>
      <c r="JG146" s="300"/>
      <c r="JH146" s="300"/>
      <c r="JI146" s="300"/>
      <c r="JJ146" s="300"/>
      <c r="JK146" s="300"/>
      <c r="JL146" s="300"/>
      <c r="JM146" s="300"/>
      <c r="JN146" s="300"/>
      <c r="JO146" s="300"/>
      <c r="JP146" s="300"/>
      <c r="JQ146" s="300"/>
      <c r="JR146" s="300"/>
      <c r="JS146" s="300"/>
      <c r="JT146" s="300"/>
      <c r="JU146" s="300"/>
      <c r="JV146" s="300"/>
      <c r="JW146" s="300"/>
      <c r="JX146" s="300"/>
      <c r="JY146" s="300"/>
      <c r="JZ146" s="300"/>
      <c r="KA146" s="300"/>
      <c r="KB146" s="300"/>
      <c r="KC146" s="300"/>
      <c r="KD146" s="300"/>
      <c r="KE146" s="300"/>
      <c r="KF146" s="300"/>
      <c r="KG146" s="300"/>
      <c r="KH146" s="300"/>
      <c r="KI146" s="300"/>
      <c r="KJ146" s="300"/>
      <c r="KK146" s="300"/>
      <c r="KL146" s="300"/>
      <c r="KM146" s="300"/>
      <c r="KN146" s="300"/>
      <c r="KO146" s="300"/>
      <c r="KP146" s="300"/>
      <c r="KQ146" s="300"/>
      <c r="KR146" s="300"/>
      <c r="KS146" s="300"/>
      <c r="KT146" s="300"/>
      <c r="KU146" s="300"/>
      <c r="KV146" s="300"/>
      <c r="KW146" s="300"/>
      <c r="KX146" s="300"/>
      <c r="KY146" s="300"/>
      <c r="KZ146" s="300"/>
      <c r="LA146" s="300"/>
      <c r="LB146" s="300"/>
      <c r="LC146" s="300"/>
      <c r="LD146" s="300"/>
      <c r="LE146" s="300"/>
      <c r="LF146" s="300"/>
      <c r="LG146" s="300"/>
      <c r="LH146" s="300"/>
      <c r="LI146" s="300"/>
      <c r="LJ146" s="300"/>
      <c r="LK146" s="300"/>
      <c r="LL146" s="300"/>
      <c r="LM146" s="300"/>
      <c r="LN146" s="300"/>
      <c r="LO146" s="300"/>
      <c r="LP146" s="300"/>
      <c r="LQ146" s="300"/>
      <c r="LR146" s="300"/>
      <c r="LS146" s="300"/>
      <c r="LT146" s="300"/>
      <c r="LU146" s="300"/>
      <c r="LV146" s="300"/>
      <c r="LW146" s="300"/>
      <c r="LX146" s="300"/>
      <c r="LY146" s="300"/>
      <c r="LZ146" s="300"/>
      <c r="MA146" s="300"/>
      <c r="MB146" s="300"/>
      <c r="MC146" s="300"/>
      <c r="MD146" s="300"/>
      <c r="ME146" s="300"/>
      <c r="MF146" s="300"/>
      <c r="MG146" s="300"/>
      <c r="MH146" s="300"/>
      <c r="MI146" s="300"/>
      <c r="MJ146" s="300"/>
      <c r="MK146" s="300"/>
      <c r="ML146" s="300"/>
      <c r="MM146" s="300"/>
      <c r="MN146" s="300"/>
      <c r="MO146" s="300"/>
      <c r="MP146" s="300"/>
      <c r="MQ146" s="300"/>
      <c r="MR146" s="300"/>
      <c r="MS146" s="300"/>
      <c r="MT146" s="300"/>
      <c r="MU146" s="300"/>
      <c r="MV146" s="300"/>
      <c r="MW146" s="300"/>
      <c r="MX146" s="300"/>
      <c r="MY146" s="300"/>
      <c r="MZ146" s="300"/>
      <c r="NA146" s="300"/>
      <c r="NB146" s="300"/>
      <c r="NC146" s="300"/>
      <c r="ND146" s="300"/>
      <c r="NE146" s="300"/>
      <c r="NF146" s="300"/>
      <c r="NG146" s="300"/>
      <c r="NH146" s="300"/>
      <c r="NI146" s="300"/>
      <c r="NJ146" s="300"/>
      <c r="NK146" s="300"/>
      <c r="NL146" s="300"/>
      <c r="NM146" s="300"/>
      <c r="NN146" s="300"/>
      <c r="NO146" s="300"/>
      <c r="NP146" s="300"/>
      <c r="NQ146" s="300"/>
      <c r="NR146" s="300"/>
      <c r="NS146" s="300"/>
      <c r="NT146" s="300"/>
      <c r="NU146" s="300"/>
      <c r="NV146" s="300"/>
      <c r="NW146" s="300"/>
      <c r="NX146" s="300"/>
      <c r="NY146" s="300"/>
      <c r="NZ146" s="300"/>
      <c r="OA146" s="300"/>
      <c r="OB146" s="300"/>
      <c r="OC146" s="300"/>
      <c r="OD146" s="300"/>
      <c r="OE146" s="300"/>
      <c r="OF146" s="300"/>
      <c r="OG146" s="300"/>
      <c r="OH146" s="300"/>
      <c r="OI146" s="300"/>
      <c r="OJ146" s="300"/>
      <c r="OK146" s="300"/>
      <c r="OL146" s="300"/>
      <c r="OM146" s="300"/>
      <c r="ON146" s="300"/>
      <c r="OO146" s="300"/>
      <c r="OP146" s="300"/>
      <c r="OQ146" s="300"/>
      <c r="OR146" s="300"/>
      <c r="OS146" s="300"/>
      <c r="OT146" s="300"/>
      <c r="OU146" s="300"/>
      <c r="OV146" s="300"/>
      <c r="OW146" s="300"/>
      <c r="OX146" s="300"/>
      <c r="OY146" s="300"/>
      <c r="OZ146" s="300"/>
      <c r="PA146" s="300"/>
      <c r="PB146" s="300"/>
      <c r="PC146" s="300"/>
      <c r="PD146" s="300"/>
      <c r="PE146" s="300"/>
      <c r="PF146" s="300"/>
      <c r="PG146" s="300"/>
      <c r="PH146" s="300"/>
      <c r="PI146" s="300"/>
      <c r="PJ146" s="300"/>
      <c r="PK146" s="300"/>
      <c r="PL146" s="300"/>
      <c r="PM146" s="300"/>
      <c r="PN146" s="300"/>
      <c r="PO146" s="300"/>
      <c r="PP146" s="300"/>
      <c r="PQ146" s="300"/>
      <c r="PR146" s="300"/>
      <c r="PS146" s="300"/>
      <c r="PT146" s="300"/>
      <c r="PU146" s="300"/>
    </row>
    <row r="147" spans="1:15961" s="58" customFormat="1" outlineLevel="1" x14ac:dyDescent="0.25">
      <c r="A147" s="75"/>
      <c r="B147" s="15"/>
      <c r="C147" s="76"/>
      <c r="D147" s="65"/>
      <c r="E147" s="11"/>
      <c r="F147" s="11"/>
      <c r="G147" s="11"/>
      <c r="H147" s="11"/>
      <c r="I147" s="183"/>
      <c r="J147" s="28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  <c r="AL147" s="11"/>
      <c r="AM147" s="11"/>
      <c r="AN147" s="11"/>
      <c r="AO147" s="11"/>
      <c r="AP147" s="11"/>
      <c r="AQ147" s="11"/>
      <c r="AR147" s="11"/>
      <c r="AS147" s="11"/>
      <c r="AT147" s="11"/>
      <c r="AU147" s="11"/>
      <c r="AV147" s="11"/>
      <c r="AW147" s="11"/>
      <c r="AX147" s="11"/>
      <c r="AY147" s="11"/>
      <c r="AZ147" s="11"/>
      <c r="BA147" s="11"/>
      <c r="BB147" s="11"/>
      <c r="BC147" s="11"/>
      <c r="BD147" s="11"/>
      <c r="BE147" s="11"/>
      <c r="BF147" s="11"/>
      <c r="BG147" s="11"/>
      <c r="BH147" s="11"/>
      <c r="BI147" s="11"/>
      <c r="BJ147" s="11"/>
      <c r="BK147" s="11"/>
      <c r="BL147" s="11"/>
      <c r="BM147" s="11"/>
      <c r="BN147" s="11"/>
      <c r="BO147" s="11"/>
      <c r="BP147" s="11"/>
      <c r="BQ147" s="11"/>
      <c r="BR147" s="11"/>
      <c r="BS147" s="11"/>
      <c r="BT147" s="11"/>
      <c r="BU147" s="11"/>
      <c r="BV147" s="11"/>
      <c r="BW147" s="11"/>
      <c r="BX147" s="11"/>
      <c r="BY147" s="11"/>
      <c r="BZ147" s="11"/>
      <c r="CA147" s="11"/>
      <c r="CB147" s="11"/>
      <c r="CC147" s="11"/>
      <c r="CD147" s="11"/>
      <c r="CE147" s="11"/>
      <c r="CF147" s="11"/>
      <c r="CG147" s="11"/>
      <c r="CH147" s="11"/>
      <c r="CI147" s="11"/>
      <c r="CJ147" s="11"/>
      <c r="CK147" s="11"/>
      <c r="CL147" s="11"/>
      <c r="CM147" s="11"/>
      <c r="CN147" s="11"/>
      <c r="CO147" s="11"/>
      <c r="CP147" s="11"/>
      <c r="CQ147" s="11"/>
      <c r="CR147" s="11"/>
      <c r="CS147" s="11"/>
      <c r="CT147" s="11"/>
      <c r="CU147" s="11"/>
      <c r="CV147" s="11"/>
      <c r="CW147" s="11"/>
      <c r="CX147" s="11"/>
      <c r="CY147" s="11"/>
      <c r="CZ147" s="11"/>
      <c r="DA147" s="11"/>
      <c r="DB147" s="11"/>
      <c r="DC147" s="11"/>
      <c r="DD147" s="11"/>
      <c r="DE147" s="11"/>
      <c r="DF147" s="11"/>
      <c r="DG147" s="11"/>
      <c r="DH147" s="11"/>
      <c r="DI147" s="11"/>
      <c r="DJ147" s="11"/>
      <c r="DK147" s="11"/>
      <c r="DL147" s="11"/>
      <c r="DM147" s="11"/>
      <c r="DN147" s="11"/>
      <c r="DO147" s="11"/>
      <c r="DP147" s="11"/>
      <c r="DQ147" s="11"/>
      <c r="DR147" s="11"/>
      <c r="DS147" s="11"/>
      <c r="DT147" s="11"/>
      <c r="DU147" s="11"/>
      <c r="DV147" s="11"/>
      <c r="DW147" s="11"/>
      <c r="DX147" s="11"/>
      <c r="DY147" s="11"/>
      <c r="DZ147" s="11"/>
      <c r="EA147" s="11"/>
      <c r="EB147" s="11"/>
      <c r="EC147" s="11"/>
      <c r="ED147" s="11"/>
      <c r="EE147" s="11"/>
      <c r="EF147" s="11"/>
      <c r="EG147" s="11"/>
      <c r="EH147" s="11"/>
      <c r="EI147" s="11"/>
      <c r="EJ147" s="11"/>
      <c r="EK147" s="11"/>
      <c r="EL147" s="11"/>
      <c r="EM147" s="11"/>
      <c r="EN147" s="11"/>
      <c r="EO147" s="11"/>
      <c r="EP147" s="11"/>
      <c r="EQ147" s="11"/>
      <c r="ER147" s="11"/>
      <c r="ES147" s="11"/>
      <c r="ET147" s="11"/>
      <c r="EU147" s="11"/>
      <c r="EV147" s="11"/>
      <c r="EW147" s="11"/>
      <c r="EX147" s="11"/>
      <c r="EY147" s="11"/>
      <c r="EZ147" s="11"/>
      <c r="FA147" s="11"/>
      <c r="FB147" s="11"/>
      <c r="FC147" s="11"/>
      <c r="FD147" s="11"/>
      <c r="FE147" s="11"/>
      <c r="FF147" s="11"/>
      <c r="FG147" s="11"/>
      <c r="FH147" s="11"/>
      <c r="FI147" s="11"/>
      <c r="FJ147" s="11"/>
      <c r="FK147" s="11"/>
      <c r="FL147" s="11"/>
      <c r="FM147" s="11"/>
      <c r="FN147" s="11"/>
      <c r="FO147" s="11"/>
      <c r="FP147" s="11"/>
      <c r="FQ147" s="11"/>
      <c r="FR147" s="11"/>
      <c r="FS147" s="11"/>
      <c r="FT147" s="11"/>
      <c r="FU147" s="11"/>
      <c r="FV147" s="11"/>
      <c r="FW147" s="11"/>
      <c r="FX147" s="11"/>
      <c r="FY147" s="11"/>
      <c r="FZ147" s="11"/>
      <c r="GA147" s="11"/>
      <c r="GB147" s="11"/>
      <c r="GC147" s="11"/>
      <c r="GD147" s="11"/>
      <c r="GE147" s="11"/>
      <c r="GF147" s="11"/>
      <c r="GG147" s="11"/>
      <c r="GH147" s="11"/>
      <c r="GI147" s="11"/>
      <c r="GJ147" s="11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  <c r="JW147"/>
      <c r="JX147"/>
      <c r="JY147"/>
      <c r="JZ147"/>
      <c r="KA147"/>
      <c r="KB147"/>
      <c r="KC147"/>
      <c r="KD147"/>
      <c r="KE147"/>
      <c r="KF147"/>
      <c r="KG147"/>
      <c r="KH147"/>
      <c r="KI147"/>
      <c r="KJ147"/>
      <c r="KK147"/>
      <c r="KL147"/>
      <c r="KM147"/>
      <c r="KN147"/>
      <c r="KO147"/>
      <c r="KP147"/>
      <c r="KQ147"/>
      <c r="KR147"/>
      <c r="KS147"/>
      <c r="KT147"/>
      <c r="KU147"/>
      <c r="KV147"/>
      <c r="KW147"/>
      <c r="KX147"/>
      <c r="KY147"/>
      <c r="KZ147"/>
      <c r="LA147"/>
      <c r="LB147"/>
      <c r="LC147"/>
      <c r="LD147"/>
      <c r="LE147"/>
      <c r="LF147"/>
      <c r="LG147"/>
      <c r="LH147"/>
      <c r="LI147"/>
      <c r="LJ147"/>
      <c r="LK147"/>
      <c r="LL147"/>
      <c r="LM147"/>
      <c r="LN147"/>
      <c r="LO147"/>
      <c r="LP147"/>
      <c r="LQ147"/>
      <c r="LR147"/>
      <c r="LS147"/>
      <c r="LT147"/>
      <c r="LU147"/>
      <c r="LV147"/>
      <c r="LW147"/>
      <c r="LX147"/>
      <c r="LY147"/>
      <c r="LZ147"/>
      <c r="MA147"/>
      <c r="MB147"/>
      <c r="MC147"/>
      <c r="MD147"/>
      <c r="ME147"/>
      <c r="MF147"/>
      <c r="MG147"/>
      <c r="MH147"/>
      <c r="MI147"/>
      <c r="MJ147"/>
      <c r="MK147"/>
      <c r="ML147"/>
      <c r="MM147"/>
      <c r="MN147"/>
      <c r="MO147"/>
      <c r="MP147"/>
      <c r="MQ147"/>
      <c r="MR147"/>
      <c r="MS147"/>
      <c r="MT147"/>
      <c r="MU147"/>
      <c r="MV147"/>
      <c r="MW147"/>
      <c r="MX147"/>
      <c r="MY147"/>
      <c r="MZ147"/>
      <c r="NA147"/>
      <c r="NB147"/>
      <c r="NC147"/>
      <c r="ND147"/>
      <c r="NE147"/>
      <c r="NF147"/>
      <c r="NG147"/>
      <c r="NH147"/>
      <c r="NI147"/>
      <c r="NJ147"/>
      <c r="NK147"/>
      <c r="NL147"/>
      <c r="NM147"/>
      <c r="NN147"/>
      <c r="NO147"/>
      <c r="NP147"/>
      <c r="NQ147"/>
      <c r="NR147"/>
      <c r="NS147"/>
      <c r="NT147"/>
      <c r="NU147"/>
      <c r="NV147"/>
      <c r="NW147"/>
      <c r="NX147"/>
      <c r="NY147"/>
      <c r="NZ147"/>
      <c r="OA147"/>
      <c r="OB147"/>
      <c r="OC147"/>
      <c r="OD147"/>
      <c r="OE147"/>
      <c r="OF147"/>
      <c r="OG147"/>
      <c r="OH147"/>
      <c r="OI147"/>
      <c r="OJ147"/>
      <c r="OK147"/>
      <c r="OL147"/>
      <c r="OM147"/>
      <c r="ON147"/>
      <c r="OO147"/>
      <c r="OP147"/>
      <c r="OQ147"/>
      <c r="OR147"/>
      <c r="OS147"/>
      <c r="OT147"/>
      <c r="OU147"/>
      <c r="OV147"/>
      <c r="OW147"/>
      <c r="OX147"/>
      <c r="OY147"/>
      <c r="OZ147"/>
      <c r="PA147"/>
      <c r="PB147"/>
      <c r="PC147"/>
      <c r="PD147"/>
      <c r="PE147"/>
      <c r="PF147"/>
      <c r="PG147"/>
      <c r="PH147"/>
      <c r="PI147"/>
      <c r="PJ147"/>
      <c r="PK147"/>
      <c r="PL147"/>
      <c r="PM147"/>
      <c r="PN147"/>
      <c r="PO147"/>
      <c r="PP147"/>
      <c r="PQ147"/>
      <c r="PR147"/>
      <c r="PS147"/>
      <c r="PT147"/>
      <c r="PU147"/>
    </row>
    <row r="148" spans="1:15961" s="52" customFormat="1" x14ac:dyDescent="0.25">
      <c r="A148" s="15"/>
      <c r="B148" s="15"/>
      <c r="C148" s="21"/>
      <c r="D148" s="60"/>
      <c r="E148" s="9"/>
      <c r="F148" s="9"/>
      <c r="G148" s="9"/>
      <c r="H148" s="9"/>
      <c r="I148" s="9"/>
      <c r="J148" s="9"/>
      <c r="K148" s="9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  <c r="AA148" s="9"/>
      <c r="AB148" s="9"/>
      <c r="AC148" s="9"/>
      <c r="AD148" s="9"/>
      <c r="AE148" s="9"/>
      <c r="AF148" s="9"/>
      <c r="AG148" s="9"/>
      <c r="AH148" s="9"/>
      <c r="AI148" s="9"/>
      <c r="AJ148" s="9"/>
      <c r="AK148" s="9"/>
      <c r="AL148" s="9"/>
      <c r="AM148" s="9"/>
      <c r="AN148" s="9"/>
      <c r="AO148" s="9"/>
      <c r="AP148" s="9"/>
      <c r="AQ148" s="9"/>
      <c r="AR148" s="9"/>
      <c r="AS148" s="9"/>
      <c r="AT148" s="9"/>
      <c r="AU148" s="9"/>
      <c r="AV148" s="9"/>
      <c r="AW148" s="9"/>
      <c r="AX148" s="9"/>
      <c r="AY148" s="9"/>
      <c r="AZ148" s="9"/>
      <c r="BA148" s="9"/>
      <c r="BB148" s="9"/>
      <c r="BC148" s="9"/>
      <c r="BD148" s="9"/>
      <c r="BE148" s="9"/>
      <c r="BF148" s="9"/>
      <c r="BG148" s="9"/>
      <c r="BH148" s="9"/>
      <c r="BI148" s="9"/>
      <c r="BJ148" s="9"/>
      <c r="BK148" s="9"/>
      <c r="BL148" s="9"/>
      <c r="BM148" s="9"/>
      <c r="BN148" s="9"/>
      <c r="BO148" s="9"/>
      <c r="BP148" s="9"/>
      <c r="BQ148" s="9"/>
      <c r="BR148" s="9"/>
      <c r="BS148" s="9"/>
      <c r="BT148" s="9"/>
      <c r="BU148" s="9"/>
      <c r="BV148" s="9"/>
      <c r="BW148" s="9"/>
      <c r="BX148" s="9"/>
      <c r="BY148" s="9"/>
      <c r="BZ148" s="9"/>
      <c r="CA148" s="9"/>
      <c r="CB148" s="9"/>
      <c r="CC148" s="9"/>
      <c r="CD148" s="9"/>
      <c r="CE148" s="9"/>
      <c r="CF148" s="9"/>
      <c r="CG148" s="9"/>
      <c r="CH148" s="9"/>
      <c r="CI148" s="9"/>
      <c r="CJ148" s="9"/>
      <c r="CK148" s="9"/>
      <c r="CL148" s="9"/>
      <c r="CM148" s="9"/>
      <c r="CN148" s="9"/>
      <c r="CO148" s="9"/>
      <c r="CP148" s="9"/>
      <c r="CQ148" s="9"/>
      <c r="CR148" s="9"/>
      <c r="CS148" s="9"/>
      <c r="CT148" s="9"/>
      <c r="CU148" s="9"/>
      <c r="CV148" s="9"/>
      <c r="CW148" s="9"/>
      <c r="CX148" s="9"/>
      <c r="CY148" s="9"/>
      <c r="CZ148" s="9"/>
      <c r="DA148" s="9"/>
      <c r="DB148" s="9"/>
      <c r="DC148" s="9"/>
      <c r="DD148" s="9"/>
      <c r="DE148" s="9"/>
      <c r="DF148" s="9"/>
      <c r="DG148" s="9"/>
      <c r="DH148" s="9"/>
      <c r="DI148" s="9"/>
      <c r="DJ148" s="9"/>
      <c r="DK148" s="9"/>
      <c r="DL148" s="9"/>
      <c r="DM148" s="9"/>
      <c r="DN148" s="9"/>
      <c r="DO148" s="9"/>
      <c r="DP148" s="9"/>
      <c r="DQ148" s="9"/>
      <c r="DR148" s="9"/>
      <c r="DS148" s="9"/>
      <c r="DT148" s="9"/>
      <c r="DU148" s="9"/>
      <c r="DV148" s="9"/>
      <c r="DW148" s="9"/>
      <c r="DX148" s="9"/>
      <c r="DY148" s="9"/>
      <c r="DZ148" s="9"/>
      <c r="EA148" s="9"/>
      <c r="EB148" s="9"/>
      <c r="EC148" s="9"/>
      <c r="ED148" s="9"/>
      <c r="EE148" s="9"/>
      <c r="EF148" s="9"/>
      <c r="EG148" s="9"/>
      <c r="EH148" s="9"/>
      <c r="EI148" s="9"/>
      <c r="EJ148" s="9"/>
      <c r="EK148" s="9"/>
      <c r="EL148" s="9"/>
      <c r="EM148" s="9"/>
      <c r="EN148" s="9"/>
      <c r="EO148" s="9"/>
      <c r="EP148" s="9"/>
      <c r="EQ148" s="9"/>
      <c r="ER148" s="9"/>
      <c r="ES148" s="9"/>
      <c r="ET148" s="9"/>
      <c r="EU148" s="9"/>
      <c r="EV148" s="9"/>
      <c r="EW148" s="9"/>
      <c r="EX148" s="9"/>
      <c r="EY148" s="9"/>
      <c r="EZ148" s="9"/>
      <c r="FA148" s="9"/>
      <c r="FB148" s="9"/>
      <c r="FC148" s="9"/>
      <c r="FD148" s="9"/>
      <c r="FE148" s="9"/>
      <c r="FF148" s="9"/>
      <c r="FG148" s="9"/>
      <c r="FH148" s="9"/>
      <c r="FI148" s="9"/>
      <c r="FJ148" s="9"/>
      <c r="FK148" s="9"/>
      <c r="FL148" s="9"/>
      <c r="FM148" s="9"/>
      <c r="FN148" s="9"/>
      <c r="FO148" s="9"/>
      <c r="FP148" s="9"/>
      <c r="FQ148" s="9"/>
      <c r="FR148" s="9"/>
      <c r="FS148" s="9"/>
      <c r="FT148" s="9"/>
      <c r="FU148" s="9"/>
      <c r="FV148" s="9"/>
      <c r="FW148" s="9"/>
      <c r="FX148" s="9"/>
      <c r="FY148" s="9"/>
      <c r="FZ148" s="9"/>
      <c r="GA148" s="9"/>
      <c r="GB148" s="9"/>
      <c r="GC148" s="9"/>
      <c r="GD148" s="9"/>
      <c r="GE148" s="9"/>
      <c r="GF148" s="9"/>
      <c r="GG148" s="9"/>
      <c r="GH148" s="9"/>
      <c r="GI148" s="9"/>
      <c r="GJ148" s="9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/>
      <c r="JR148"/>
      <c r="JS148"/>
      <c r="JT148"/>
      <c r="JU148"/>
      <c r="JV148"/>
      <c r="JW148"/>
      <c r="JX148"/>
      <c r="JY148"/>
      <c r="JZ148"/>
      <c r="KA148"/>
      <c r="KB148"/>
      <c r="KC148"/>
      <c r="KD148"/>
      <c r="KE148"/>
      <c r="KF148"/>
      <c r="KG148"/>
      <c r="KH148"/>
      <c r="KI148"/>
      <c r="KJ148"/>
      <c r="KK148"/>
      <c r="KL148"/>
      <c r="KM148"/>
      <c r="KN148"/>
      <c r="KO148"/>
      <c r="KP148"/>
      <c r="KQ148"/>
      <c r="KR148"/>
      <c r="KS148"/>
      <c r="KT148"/>
      <c r="KU148"/>
      <c r="KV148"/>
      <c r="KW148"/>
      <c r="KX148"/>
      <c r="KY148"/>
      <c r="KZ148"/>
      <c r="LA148"/>
      <c r="LB148"/>
      <c r="LC148"/>
      <c r="LD148"/>
      <c r="LE148"/>
      <c r="LF148"/>
      <c r="LG148"/>
      <c r="LH148"/>
      <c r="LI148"/>
      <c r="LJ148"/>
      <c r="LK148"/>
      <c r="LL148"/>
      <c r="LM148"/>
      <c r="LN148"/>
      <c r="LO148"/>
      <c r="LP148"/>
      <c r="LQ148"/>
      <c r="LR148"/>
      <c r="LS148"/>
      <c r="LT148"/>
      <c r="LU148"/>
      <c r="LV148"/>
      <c r="LW148"/>
      <c r="LX148"/>
      <c r="LY148"/>
      <c r="LZ148"/>
      <c r="MA148"/>
      <c r="MB148"/>
      <c r="MC148"/>
      <c r="MD148"/>
      <c r="ME148"/>
      <c r="MF148"/>
      <c r="MG148"/>
      <c r="MH148"/>
      <c r="MI148"/>
      <c r="MJ148"/>
      <c r="MK148"/>
      <c r="ML148"/>
      <c r="MM148"/>
      <c r="MN148"/>
      <c r="MO148"/>
      <c r="MP148"/>
      <c r="MQ148"/>
      <c r="MR148"/>
      <c r="MS148"/>
      <c r="MT148"/>
      <c r="MU148"/>
      <c r="MV148"/>
      <c r="MW148"/>
      <c r="MX148"/>
      <c r="MY148"/>
      <c r="MZ148"/>
      <c r="NA148"/>
      <c r="NB148"/>
      <c r="NC148"/>
      <c r="ND148"/>
      <c r="NE148"/>
      <c r="NF148"/>
      <c r="NG148"/>
      <c r="NH148"/>
      <c r="NI148"/>
      <c r="NJ148"/>
      <c r="NK148"/>
      <c r="NL148"/>
      <c r="NM148"/>
      <c r="NN148"/>
      <c r="NO148"/>
      <c r="NP148"/>
      <c r="NQ148"/>
      <c r="NR148"/>
      <c r="NS148"/>
      <c r="NT148"/>
      <c r="NU148"/>
      <c r="NV148"/>
      <c r="NW148"/>
      <c r="NX148"/>
      <c r="NY148"/>
      <c r="NZ148"/>
      <c r="OA148"/>
      <c r="OB148"/>
      <c r="OC148"/>
      <c r="OD148"/>
      <c r="OE148"/>
      <c r="OF148"/>
      <c r="OG148"/>
      <c r="OH148"/>
      <c r="OI148"/>
      <c r="OJ148"/>
      <c r="OK148"/>
      <c r="OL148"/>
      <c r="OM148"/>
      <c r="ON148"/>
      <c r="OO148"/>
      <c r="OP148"/>
      <c r="OQ148"/>
      <c r="OR148"/>
      <c r="OS148"/>
      <c r="OT148"/>
      <c r="OU148"/>
      <c r="OV148"/>
      <c r="OW148"/>
      <c r="OX148"/>
      <c r="OY148"/>
      <c r="OZ148"/>
      <c r="PA148"/>
      <c r="PB148"/>
      <c r="PC148"/>
      <c r="PD148"/>
      <c r="PE148"/>
      <c r="PF148"/>
      <c r="PG148"/>
      <c r="PH148"/>
      <c r="PI148"/>
      <c r="PJ148"/>
      <c r="PK148"/>
      <c r="PL148"/>
      <c r="PM148"/>
      <c r="PN148"/>
      <c r="PO148"/>
      <c r="PP148"/>
      <c r="PQ148"/>
      <c r="PR148"/>
      <c r="PS148"/>
      <c r="PT148"/>
      <c r="PU148"/>
    </row>
    <row r="149" spans="1:15961" s="52" customFormat="1" x14ac:dyDescent="0.25">
      <c r="A149" s="15"/>
      <c r="B149" s="15"/>
      <c r="C149" s="21"/>
      <c r="D149" s="60"/>
      <c r="E149" s="9"/>
      <c r="F149" s="9"/>
      <c r="G149" s="9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  <c r="AA149" s="9"/>
      <c r="AB149" s="9"/>
      <c r="AC149" s="9"/>
      <c r="AD149" s="9"/>
      <c r="AE149" s="9"/>
      <c r="AF149" s="9"/>
      <c r="AG149" s="9"/>
      <c r="AH149" s="9"/>
      <c r="AI149" s="9"/>
      <c r="AJ149" s="9"/>
      <c r="AK149" s="9"/>
      <c r="AL149" s="9"/>
      <c r="AM149" s="9"/>
      <c r="AN149" s="9"/>
      <c r="AO149" s="9"/>
      <c r="AP149" s="9"/>
      <c r="AQ149" s="9"/>
      <c r="AR149" s="9"/>
      <c r="AS149" s="9"/>
      <c r="AT149" s="9"/>
      <c r="AU149" s="9"/>
      <c r="AV149" s="9"/>
      <c r="AW149" s="9"/>
      <c r="AX149" s="9"/>
      <c r="AY149" s="9"/>
      <c r="AZ149" s="9"/>
      <c r="BA149" s="9"/>
      <c r="BB149" s="9"/>
      <c r="BC149" s="9"/>
      <c r="BD149" s="9"/>
      <c r="BE149" s="9"/>
      <c r="BF149" s="9"/>
      <c r="BG149" s="9"/>
      <c r="BH149" s="9"/>
      <c r="BI149" s="9"/>
      <c r="BJ149" s="9"/>
      <c r="BK149" s="9"/>
      <c r="BL149" s="9"/>
      <c r="BM149" s="9"/>
      <c r="BN149" s="9"/>
      <c r="BO149" s="9"/>
      <c r="BP149" s="9"/>
      <c r="BQ149" s="9"/>
      <c r="BR149" s="9"/>
      <c r="BS149" s="9"/>
      <c r="BT149" s="9"/>
      <c r="BU149" s="9"/>
      <c r="BV149" s="9"/>
      <c r="BW149" s="9"/>
      <c r="BX149" s="9"/>
      <c r="BY149" s="9"/>
      <c r="BZ149" s="9"/>
      <c r="CA149" s="9"/>
      <c r="CB149" s="9"/>
      <c r="CC149" s="9"/>
      <c r="CD149" s="9"/>
      <c r="CE149" s="9"/>
      <c r="CF149" s="9"/>
      <c r="CG149" s="9"/>
      <c r="CH149" s="9"/>
      <c r="CI149" s="9"/>
      <c r="CJ149" s="9"/>
      <c r="CK149" s="9"/>
      <c r="CL149" s="9"/>
      <c r="CM149" s="9"/>
      <c r="CN149" s="9"/>
      <c r="CO149" s="9"/>
      <c r="CP149" s="9"/>
      <c r="CQ149" s="9"/>
      <c r="CR149" s="9"/>
      <c r="CS149" s="9"/>
      <c r="CT149" s="9"/>
      <c r="CU149" s="9"/>
      <c r="CV149" s="9"/>
      <c r="CW149" s="9"/>
      <c r="CX149" s="9"/>
      <c r="CY149" s="9"/>
      <c r="CZ149" s="9"/>
      <c r="DA149" s="9"/>
      <c r="DB149" s="9"/>
      <c r="DC149" s="9"/>
      <c r="DD149" s="9"/>
      <c r="DE149" s="9"/>
      <c r="DF149" s="9"/>
      <c r="DG149" s="9"/>
      <c r="DH149" s="9"/>
      <c r="DI149" s="9"/>
      <c r="DJ149" s="9"/>
      <c r="DK149" s="9"/>
      <c r="DL149" s="9"/>
      <c r="DM149" s="9"/>
      <c r="DN149" s="9"/>
      <c r="DO149" s="9"/>
      <c r="DP149" s="9"/>
      <c r="DQ149" s="9"/>
      <c r="DR149" s="9"/>
      <c r="DS149" s="9"/>
      <c r="DT149" s="9"/>
      <c r="DU149" s="9"/>
      <c r="DV149" s="9"/>
      <c r="DW149" s="9"/>
      <c r="DX149" s="9"/>
      <c r="DY149" s="9"/>
      <c r="DZ149" s="9"/>
      <c r="EA149" s="9"/>
      <c r="EB149" s="9"/>
      <c r="EC149" s="9"/>
      <c r="ED149" s="9"/>
      <c r="EE149" s="9"/>
      <c r="EF149" s="9"/>
      <c r="EG149" s="9"/>
      <c r="EH149" s="9"/>
      <c r="EI149" s="9"/>
      <c r="EJ149" s="9"/>
      <c r="EK149" s="9"/>
      <c r="EL149" s="9"/>
      <c r="EM149" s="9"/>
      <c r="EN149" s="9"/>
      <c r="EO149" s="9"/>
      <c r="EP149" s="9"/>
      <c r="EQ149" s="9"/>
      <c r="ER149" s="9"/>
      <c r="ES149" s="9"/>
      <c r="ET149" s="9"/>
      <c r="EU149" s="9"/>
      <c r="EV149" s="9"/>
      <c r="EW149" s="9"/>
      <c r="EX149" s="9"/>
      <c r="EY149" s="9"/>
      <c r="EZ149" s="9"/>
      <c r="FA149" s="9"/>
      <c r="FB149" s="9"/>
      <c r="FC149" s="9"/>
      <c r="FD149" s="9"/>
      <c r="FE149" s="9"/>
      <c r="FF149" s="9"/>
      <c r="FG149" s="9"/>
      <c r="FH149" s="9"/>
      <c r="FI149" s="9"/>
      <c r="FJ149" s="9"/>
      <c r="FK149" s="9"/>
      <c r="FL149" s="9"/>
      <c r="FM149" s="9"/>
      <c r="FN149" s="9"/>
      <c r="FO149" s="9"/>
      <c r="FP149" s="9"/>
      <c r="FQ149" s="9"/>
      <c r="FR149" s="9"/>
      <c r="FS149" s="9"/>
      <c r="FT149" s="9"/>
      <c r="FU149" s="9"/>
      <c r="FV149" s="9"/>
      <c r="FW149" s="9"/>
      <c r="FX149" s="9"/>
      <c r="FY149" s="9"/>
      <c r="FZ149" s="9"/>
      <c r="GA149" s="9"/>
      <c r="GB149" s="9"/>
      <c r="GC149" s="9"/>
      <c r="GD149" s="9"/>
      <c r="GE149" s="9"/>
      <c r="GF149" s="9"/>
      <c r="GG149" s="9"/>
      <c r="GH149" s="9"/>
      <c r="GI149" s="9"/>
      <c r="GJ149" s="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/>
      <c r="JR149"/>
      <c r="JS149"/>
      <c r="JT149"/>
      <c r="JU149"/>
      <c r="JV149"/>
      <c r="JW149"/>
      <c r="JX149"/>
      <c r="JY149"/>
      <c r="JZ149"/>
      <c r="KA149"/>
      <c r="KB149"/>
      <c r="KC149"/>
      <c r="KD149"/>
      <c r="KE149"/>
      <c r="KF149"/>
      <c r="KG149"/>
      <c r="KH149"/>
      <c r="KI149"/>
      <c r="KJ149"/>
      <c r="KK149"/>
      <c r="KL149"/>
      <c r="KM149"/>
      <c r="KN149"/>
      <c r="KO149"/>
      <c r="KP149"/>
      <c r="KQ149"/>
      <c r="KR149"/>
      <c r="KS149"/>
      <c r="KT149"/>
      <c r="KU149"/>
      <c r="KV149"/>
      <c r="KW149"/>
      <c r="KX149"/>
      <c r="KY149"/>
      <c r="KZ149"/>
      <c r="LA149"/>
      <c r="LB149"/>
      <c r="LC149"/>
      <c r="LD149"/>
      <c r="LE149"/>
      <c r="LF149"/>
      <c r="LG149"/>
      <c r="LH149"/>
      <c r="LI149"/>
      <c r="LJ149"/>
      <c r="LK149"/>
      <c r="LL149"/>
      <c r="LM149"/>
      <c r="LN149"/>
      <c r="LO149"/>
      <c r="LP149"/>
      <c r="LQ149"/>
      <c r="LR149"/>
      <c r="LS149"/>
      <c r="LT149"/>
      <c r="LU149"/>
      <c r="LV149"/>
      <c r="LW149"/>
      <c r="LX149"/>
      <c r="LY149"/>
      <c r="LZ149"/>
      <c r="MA149"/>
      <c r="MB149"/>
      <c r="MC149"/>
      <c r="MD149"/>
      <c r="ME149"/>
      <c r="MF149"/>
      <c r="MG149"/>
      <c r="MH149"/>
      <c r="MI149"/>
      <c r="MJ149"/>
      <c r="MK149"/>
      <c r="ML149"/>
      <c r="MM149"/>
      <c r="MN149"/>
      <c r="MO149"/>
      <c r="MP149"/>
      <c r="MQ149"/>
      <c r="MR149"/>
      <c r="MS149"/>
      <c r="MT149"/>
      <c r="MU149"/>
      <c r="MV149"/>
      <c r="MW149"/>
      <c r="MX149"/>
      <c r="MY149"/>
      <c r="MZ149"/>
      <c r="NA149"/>
      <c r="NB149"/>
      <c r="NC149"/>
      <c r="ND149"/>
      <c r="NE149"/>
      <c r="NF149"/>
      <c r="NG149"/>
      <c r="NH149"/>
      <c r="NI149"/>
      <c r="NJ149"/>
      <c r="NK149"/>
      <c r="NL149"/>
      <c r="NM149"/>
      <c r="NN149"/>
      <c r="NO149"/>
      <c r="NP149"/>
      <c r="NQ149"/>
      <c r="NR149"/>
      <c r="NS149"/>
      <c r="NT149"/>
      <c r="NU149"/>
      <c r="NV149"/>
      <c r="NW149"/>
      <c r="NX149"/>
      <c r="NY149"/>
      <c r="NZ149"/>
      <c r="OA149"/>
      <c r="OB149"/>
      <c r="OC149"/>
      <c r="OD149"/>
      <c r="OE149"/>
      <c r="OF149"/>
      <c r="OG149"/>
      <c r="OH149"/>
      <c r="OI149"/>
      <c r="OJ149"/>
      <c r="OK149"/>
      <c r="OL149"/>
      <c r="OM149"/>
      <c r="ON149"/>
      <c r="OO149"/>
      <c r="OP149"/>
      <c r="OQ149"/>
      <c r="OR149"/>
      <c r="OS149"/>
      <c r="OT149"/>
      <c r="OU149"/>
      <c r="OV149"/>
      <c r="OW149"/>
      <c r="OX149"/>
      <c r="OY149"/>
      <c r="OZ149"/>
      <c r="PA149"/>
      <c r="PB149"/>
      <c r="PC149"/>
      <c r="PD149"/>
      <c r="PE149"/>
      <c r="PF149"/>
      <c r="PG149"/>
      <c r="PH149"/>
      <c r="PI149"/>
      <c r="PJ149"/>
      <c r="PK149"/>
      <c r="PL149"/>
      <c r="PM149"/>
      <c r="PN149"/>
      <c r="PO149"/>
      <c r="PP149"/>
      <c r="PQ149"/>
      <c r="PR149"/>
      <c r="PS149"/>
      <c r="PT149"/>
      <c r="PU149"/>
    </row>
    <row r="150" spans="1:15961" x14ac:dyDescent="0.25">
      <c r="A150" s="15" t="s">
        <v>216</v>
      </c>
    </row>
    <row r="151" spans="1:15961" s="56" customFormat="1" outlineLevel="1" x14ac:dyDescent="0.25">
      <c r="A151" s="63"/>
      <c r="B151" s="15"/>
      <c r="C151" s="64"/>
      <c r="D151" s="65"/>
      <c r="E151" s="30" t="str">
        <f t="shared" ref="E151:BP151" si="243" xml:space="preserve"> E$20</f>
        <v>Model period beginning</v>
      </c>
      <c r="F151" s="30">
        <f t="shared" si="243"/>
        <v>0</v>
      </c>
      <c r="G151" s="30" t="str">
        <f t="shared" si="243"/>
        <v>date</v>
      </c>
      <c r="H151" s="30">
        <f t="shared" si="243"/>
        <v>0</v>
      </c>
      <c r="I151" s="182">
        <f t="shared" si="243"/>
        <v>0</v>
      </c>
      <c r="J151" s="30">
        <f t="shared" si="243"/>
        <v>44013</v>
      </c>
      <c r="K151" s="30">
        <f t="shared" si="243"/>
        <v>44105</v>
      </c>
      <c r="L151" s="30">
        <f t="shared" si="243"/>
        <v>44197</v>
      </c>
      <c r="M151" s="30">
        <f t="shared" si="243"/>
        <v>44287</v>
      </c>
      <c r="N151" s="30">
        <f t="shared" si="243"/>
        <v>44378</v>
      </c>
      <c r="O151" s="30">
        <f t="shared" si="243"/>
        <v>44470</v>
      </c>
      <c r="P151" s="30">
        <f t="shared" si="243"/>
        <v>44562</v>
      </c>
      <c r="Q151" s="30">
        <f t="shared" si="243"/>
        <v>44652</v>
      </c>
      <c r="R151" s="30">
        <f t="shared" si="243"/>
        <v>44743</v>
      </c>
      <c r="S151" s="30">
        <f t="shared" si="243"/>
        <v>44835</v>
      </c>
      <c r="T151" s="30">
        <f t="shared" si="243"/>
        <v>44927</v>
      </c>
      <c r="U151" s="30">
        <f t="shared" si="243"/>
        <v>45017</v>
      </c>
      <c r="V151" s="30">
        <f t="shared" si="243"/>
        <v>45108</v>
      </c>
      <c r="W151" s="30">
        <f t="shared" si="243"/>
        <v>45200</v>
      </c>
      <c r="X151" s="30">
        <f t="shared" si="243"/>
        <v>45292</v>
      </c>
      <c r="Y151" s="30">
        <f t="shared" si="243"/>
        <v>45383</v>
      </c>
      <c r="Z151" s="30">
        <f t="shared" si="243"/>
        <v>45474</v>
      </c>
      <c r="AA151" s="30">
        <f t="shared" si="243"/>
        <v>45566</v>
      </c>
      <c r="AB151" s="30">
        <f t="shared" si="243"/>
        <v>45658</v>
      </c>
      <c r="AC151" s="30">
        <f t="shared" si="243"/>
        <v>45748</v>
      </c>
      <c r="AD151" s="30">
        <f t="shared" si="243"/>
        <v>45839</v>
      </c>
      <c r="AE151" s="30">
        <f t="shared" si="243"/>
        <v>45931</v>
      </c>
      <c r="AF151" s="30">
        <f t="shared" si="243"/>
        <v>46023</v>
      </c>
      <c r="AG151" s="30">
        <f t="shared" si="243"/>
        <v>46113</v>
      </c>
      <c r="AH151" s="30">
        <f t="shared" si="243"/>
        <v>46204</v>
      </c>
      <c r="AI151" s="30">
        <f t="shared" si="243"/>
        <v>46296</v>
      </c>
      <c r="AJ151" s="30">
        <f t="shared" si="243"/>
        <v>46388</v>
      </c>
      <c r="AK151" s="30">
        <f t="shared" si="243"/>
        <v>46478</v>
      </c>
      <c r="AL151" s="30">
        <f t="shared" si="243"/>
        <v>46569</v>
      </c>
      <c r="AM151" s="30">
        <f t="shared" si="243"/>
        <v>46661</v>
      </c>
      <c r="AN151" s="30">
        <f t="shared" si="243"/>
        <v>46753</v>
      </c>
      <c r="AO151" s="30">
        <f t="shared" si="243"/>
        <v>46844</v>
      </c>
      <c r="AP151" s="30">
        <f t="shared" si="243"/>
        <v>46935</v>
      </c>
      <c r="AQ151" s="30">
        <f t="shared" si="243"/>
        <v>47027</v>
      </c>
      <c r="AR151" s="30">
        <f t="shared" si="243"/>
        <v>47119</v>
      </c>
      <c r="AS151" s="30">
        <f t="shared" si="243"/>
        <v>47209</v>
      </c>
      <c r="AT151" s="30">
        <f t="shared" si="243"/>
        <v>47300</v>
      </c>
      <c r="AU151" s="30">
        <f t="shared" si="243"/>
        <v>47392</v>
      </c>
      <c r="AV151" s="30">
        <f t="shared" si="243"/>
        <v>47484</v>
      </c>
      <c r="AW151" s="30">
        <f t="shared" si="243"/>
        <v>47574</v>
      </c>
      <c r="AX151" s="30">
        <f t="shared" si="243"/>
        <v>47665</v>
      </c>
      <c r="AY151" s="30">
        <f t="shared" si="243"/>
        <v>47757</v>
      </c>
      <c r="AZ151" s="30">
        <f t="shared" si="243"/>
        <v>47849</v>
      </c>
      <c r="BA151" s="30">
        <f t="shared" si="243"/>
        <v>47939</v>
      </c>
      <c r="BB151" s="30">
        <f t="shared" si="243"/>
        <v>48030</v>
      </c>
      <c r="BC151" s="30">
        <f t="shared" si="243"/>
        <v>48122</v>
      </c>
      <c r="BD151" s="30">
        <f t="shared" si="243"/>
        <v>48214</v>
      </c>
      <c r="BE151" s="30">
        <f t="shared" si="243"/>
        <v>48305</v>
      </c>
      <c r="BF151" s="30">
        <f t="shared" si="243"/>
        <v>48396</v>
      </c>
      <c r="BG151" s="30">
        <f t="shared" si="243"/>
        <v>48488</v>
      </c>
      <c r="BH151" s="30">
        <f t="shared" si="243"/>
        <v>48580</v>
      </c>
      <c r="BI151" s="30">
        <f t="shared" si="243"/>
        <v>48670</v>
      </c>
      <c r="BJ151" s="30">
        <f t="shared" si="243"/>
        <v>48761</v>
      </c>
      <c r="BK151" s="30">
        <f t="shared" si="243"/>
        <v>48853</v>
      </c>
      <c r="BL151" s="30">
        <f t="shared" si="243"/>
        <v>48945</v>
      </c>
      <c r="BM151" s="30">
        <f t="shared" si="243"/>
        <v>49035</v>
      </c>
      <c r="BN151" s="30">
        <f t="shared" si="243"/>
        <v>49126</v>
      </c>
      <c r="BO151" s="30">
        <f t="shared" si="243"/>
        <v>49218</v>
      </c>
      <c r="BP151" s="30">
        <f t="shared" si="243"/>
        <v>49310</v>
      </c>
      <c r="BQ151" s="30">
        <f t="shared" ref="BQ151:EB151" si="244" xml:space="preserve"> BQ$20</f>
        <v>49400</v>
      </c>
      <c r="BR151" s="30">
        <f t="shared" si="244"/>
        <v>49491</v>
      </c>
      <c r="BS151" s="30">
        <f t="shared" si="244"/>
        <v>49583</v>
      </c>
      <c r="BT151" s="30">
        <f t="shared" si="244"/>
        <v>49675</v>
      </c>
      <c r="BU151" s="30">
        <f t="shared" si="244"/>
        <v>49766</v>
      </c>
      <c r="BV151" s="30">
        <f t="shared" si="244"/>
        <v>49857</v>
      </c>
      <c r="BW151" s="30">
        <f t="shared" si="244"/>
        <v>49949</v>
      </c>
      <c r="BX151" s="30">
        <f t="shared" si="244"/>
        <v>50041</v>
      </c>
      <c r="BY151" s="30">
        <f t="shared" si="244"/>
        <v>50131</v>
      </c>
      <c r="BZ151" s="30">
        <f t="shared" si="244"/>
        <v>50222</v>
      </c>
      <c r="CA151" s="30">
        <f t="shared" si="244"/>
        <v>50314</v>
      </c>
      <c r="CB151" s="30">
        <f t="shared" si="244"/>
        <v>50406</v>
      </c>
      <c r="CC151" s="30">
        <f t="shared" si="244"/>
        <v>50496</v>
      </c>
      <c r="CD151" s="30">
        <f t="shared" si="244"/>
        <v>50587</v>
      </c>
      <c r="CE151" s="30">
        <f t="shared" si="244"/>
        <v>50679</v>
      </c>
      <c r="CF151" s="30">
        <f t="shared" si="244"/>
        <v>50771</v>
      </c>
      <c r="CG151" s="30">
        <f t="shared" si="244"/>
        <v>50861</v>
      </c>
      <c r="CH151" s="30">
        <f t="shared" si="244"/>
        <v>50952</v>
      </c>
      <c r="CI151" s="30">
        <f t="shared" si="244"/>
        <v>51044</v>
      </c>
      <c r="CJ151" s="30">
        <f t="shared" si="244"/>
        <v>51136</v>
      </c>
      <c r="CK151" s="30">
        <f t="shared" si="244"/>
        <v>51227</v>
      </c>
      <c r="CL151" s="30">
        <f t="shared" si="244"/>
        <v>51318</v>
      </c>
      <c r="CM151" s="30">
        <f t="shared" si="244"/>
        <v>51410</v>
      </c>
      <c r="CN151" s="30">
        <f t="shared" si="244"/>
        <v>51502</v>
      </c>
      <c r="CO151" s="30">
        <f t="shared" si="244"/>
        <v>51592</v>
      </c>
      <c r="CP151" s="30">
        <f t="shared" si="244"/>
        <v>51683</v>
      </c>
      <c r="CQ151" s="30">
        <f t="shared" si="244"/>
        <v>51775</v>
      </c>
      <c r="CR151" s="30">
        <f t="shared" si="244"/>
        <v>51867</v>
      </c>
      <c r="CS151" s="30">
        <f t="shared" si="244"/>
        <v>51957</v>
      </c>
      <c r="CT151" s="30">
        <f t="shared" si="244"/>
        <v>52048</v>
      </c>
      <c r="CU151" s="30">
        <f t="shared" si="244"/>
        <v>52140</v>
      </c>
      <c r="CV151" s="30">
        <f t="shared" si="244"/>
        <v>52232</v>
      </c>
      <c r="CW151" s="30">
        <f t="shared" si="244"/>
        <v>52322</v>
      </c>
      <c r="CX151" s="30">
        <f t="shared" si="244"/>
        <v>52413</v>
      </c>
      <c r="CY151" s="30">
        <f t="shared" si="244"/>
        <v>52505</v>
      </c>
      <c r="CZ151" s="30">
        <f t="shared" si="244"/>
        <v>52597</v>
      </c>
      <c r="DA151" s="30">
        <f t="shared" si="244"/>
        <v>52688</v>
      </c>
      <c r="DB151" s="30">
        <f t="shared" si="244"/>
        <v>52779</v>
      </c>
      <c r="DC151" s="30">
        <f t="shared" si="244"/>
        <v>52871</v>
      </c>
      <c r="DD151" s="30">
        <f t="shared" si="244"/>
        <v>52963</v>
      </c>
      <c r="DE151" s="30">
        <f t="shared" si="244"/>
        <v>53053</v>
      </c>
      <c r="DF151" s="30">
        <f t="shared" si="244"/>
        <v>53144</v>
      </c>
      <c r="DG151" s="30">
        <f t="shared" si="244"/>
        <v>53236</v>
      </c>
      <c r="DH151" s="30">
        <f t="shared" si="244"/>
        <v>53328</v>
      </c>
      <c r="DI151" s="30">
        <f t="shared" si="244"/>
        <v>53418</v>
      </c>
      <c r="DJ151" s="30">
        <f t="shared" si="244"/>
        <v>53509</v>
      </c>
      <c r="DK151" s="30">
        <f t="shared" si="244"/>
        <v>53601</v>
      </c>
      <c r="DL151" s="30">
        <f t="shared" si="244"/>
        <v>53693</v>
      </c>
      <c r="DM151" s="30">
        <f t="shared" si="244"/>
        <v>53783</v>
      </c>
      <c r="DN151" s="30">
        <f t="shared" si="244"/>
        <v>53874</v>
      </c>
      <c r="DO151" s="30">
        <f t="shared" si="244"/>
        <v>53966</v>
      </c>
      <c r="DP151" s="30">
        <f t="shared" si="244"/>
        <v>54058</v>
      </c>
      <c r="DQ151" s="30">
        <f t="shared" si="244"/>
        <v>54149</v>
      </c>
      <c r="DR151" s="30">
        <f t="shared" si="244"/>
        <v>54240</v>
      </c>
      <c r="DS151" s="30">
        <f t="shared" si="244"/>
        <v>54332</v>
      </c>
      <c r="DT151" s="30">
        <f t="shared" si="244"/>
        <v>54424</v>
      </c>
      <c r="DU151" s="30">
        <f t="shared" si="244"/>
        <v>54514</v>
      </c>
      <c r="DV151" s="30">
        <f t="shared" si="244"/>
        <v>54605</v>
      </c>
      <c r="DW151" s="30">
        <f t="shared" si="244"/>
        <v>54697</v>
      </c>
      <c r="DX151" s="30">
        <f t="shared" si="244"/>
        <v>54789</v>
      </c>
      <c r="DY151" s="30">
        <f t="shared" si="244"/>
        <v>54879</v>
      </c>
      <c r="DZ151" s="30">
        <f t="shared" si="244"/>
        <v>54970</v>
      </c>
      <c r="EA151" s="30">
        <f t="shared" si="244"/>
        <v>55062</v>
      </c>
      <c r="EB151" s="30">
        <f t="shared" si="244"/>
        <v>55154</v>
      </c>
      <c r="EC151" s="30">
        <f t="shared" ref="EC151:GJ151" si="245" xml:space="preserve"> EC$20</f>
        <v>55244</v>
      </c>
      <c r="ED151" s="30">
        <f t="shared" si="245"/>
        <v>55335</v>
      </c>
      <c r="EE151" s="30">
        <f t="shared" si="245"/>
        <v>55427</v>
      </c>
      <c r="EF151" s="30">
        <f t="shared" si="245"/>
        <v>55519</v>
      </c>
      <c r="EG151" s="30">
        <f t="shared" si="245"/>
        <v>55610</v>
      </c>
      <c r="EH151" s="30">
        <f t="shared" si="245"/>
        <v>55701</v>
      </c>
      <c r="EI151" s="30">
        <f t="shared" si="245"/>
        <v>55793</v>
      </c>
      <c r="EJ151" s="30">
        <f t="shared" si="245"/>
        <v>55885</v>
      </c>
      <c r="EK151" s="30">
        <f t="shared" si="245"/>
        <v>55975</v>
      </c>
      <c r="EL151" s="30">
        <f t="shared" si="245"/>
        <v>56066</v>
      </c>
      <c r="EM151" s="30">
        <f t="shared" si="245"/>
        <v>56158</v>
      </c>
      <c r="EN151" s="30">
        <f t="shared" si="245"/>
        <v>56250</v>
      </c>
      <c r="EO151" s="30">
        <f t="shared" si="245"/>
        <v>56340</v>
      </c>
      <c r="EP151" s="30">
        <f t="shared" si="245"/>
        <v>56431</v>
      </c>
      <c r="EQ151" s="30">
        <f t="shared" si="245"/>
        <v>56523</v>
      </c>
      <c r="ER151" s="30">
        <f t="shared" si="245"/>
        <v>56615</v>
      </c>
      <c r="ES151" s="30">
        <f t="shared" si="245"/>
        <v>56705</v>
      </c>
      <c r="ET151" s="30">
        <f t="shared" si="245"/>
        <v>56796</v>
      </c>
      <c r="EU151" s="30">
        <f t="shared" si="245"/>
        <v>56888</v>
      </c>
      <c r="EV151" s="30">
        <f t="shared" si="245"/>
        <v>56980</v>
      </c>
      <c r="EW151" s="30">
        <f t="shared" si="245"/>
        <v>57071</v>
      </c>
      <c r="EX151" s="30">
        <f t="shared" si="245"/>
        <v>57162</v>
      </c>
      <c r="EY151" s="30">
        <f t="shared" si="245"/>
        <v>57254</v>
      </c>
      <c r="EZ151" s="30">
        <f t="shared" si="245"/>
        <v>57346</v>
      </c>
      <c r="FA151" s="30">
        <f t="shared" si="245"/>
        <v>57436</v>
      </c>
      <c r="FB151" s="30">
        <f t="shared" si="245"/>
        <v>57527</v>
      </c>
      <c r="FC151" s="30">
        <f t="shared" si="245"/>
        <v>57619</v>
      </c>
      <c r="FD151" s="30">
        <f t="shared" si="245"/>
        <v>57711</v>
      </c>
      <c r="FE151" s="30">
        <f t="shared" si="245"/>
        <v>57801</v>
      </c>
      <c r="FF151" s="30">
        <f t="shared" si="245"/>
        <v>57892</v>
      </c>
      <c r="FG151" s="30">
        <f t="shared" si="245"/>
        <v>57984</v>
      </c>
      <c r="FH151" s="30">
        <f t="shared" si="245"/>
        <v>58076</v>
      </c>
      <c r="FI151" s="30">
        <f t="shared" si="245"/>
        <v>58166</v>
      </c>
      <c r="FJ151" s="30">
        <f t="shared" si="245"/>
        <v>58257</v>
      </c>
      <c r="FK151" s="30">
        <f t="shared" si="245"/>
        <v>58349</v>
      </c>
      <c r="FL151" s="30">
        <f t="shared" si="245"/>
        <v>58441</v>
      </c>
      <c r="FM151" s="30">
        <f t="shared" si="245"/>
        <v>58532</v>
      </c>
      <c r="FN151" s="30">
        <f t="shared" si="245"/>
        <v>58623</v>
      </c>
      <c r="FO151" s="30">
        <f t="shared" si="245"/>
        <v>58715</v>
      </c>
      <c r="FP151" s="30">
        <f t="shared" si="245"/>
        <v>58807</v>
      </c>
      <c r="FQ151" s="30">
        <f t="shared" si="245"/>
        <v>58897</v>
      </c>
      <c r="FR151" s="30">
        <f t="shared" si="245"/>
        <v>58988</v>
      </c>
      <c r="FS151" s="30">
        <f t="shared" si="245"/>
        <v>59080</v>
      </c>
      <c r="FT151" s="30">
        <f t="shared" si="245"/>
        <v>59172</v>
      </c>
      <c r="FU151" s="30">
        <f t="shared" si="245"/>
        <v>59262</v>
      </c>
      <c r="FV151" s="30">
        <f t="shared" si="245"/>
        <v>59353</v>
      </c>
      <c r="FW151" s="30">
        <f t="shared" si="245"/>
        <v>59445</v>
      </c>
      <c r="FX151" s="30">
        <f t="shared" si="245"/>
        <v>59537</v>
      </c>
      <c r="FY151" s="30">
        <f t="shared" si="245"/>
        <v>59627</v>
      </c>
      <c r="FZ151" s="30">
        <f t="shared" si="245"/>
        <v>59718</v>
      </c>
      <c r="GA151" s="30">
        <f t="shared" si="245"/>
        <v>59810</v>
      </c>
      <c r="GB151" s="30">
        <f t="shared" si="245"/>
        <v>59902</v>
      </c>
      <c r="GC151" s="30">
        <f t="shared" si="245"/>
        <v>59993</v>
      </c>
      <c r="GD151" s="30">
        <f t="shared" si="245"/>
        <v>60084</v>
      </c>
      <c r="GE151" s="30">
        <f t="shared" si="245"/>
        <v>60176</v>
      </c>
      <c r="GF151" s="30">
        <f t="shared" si="245"/>
        <v>60268</v>
      </c>
      <c r="GG151" s="30">
        <f t="shared" si="245"/>
        <v>60358</v>
      </c>
      <c r="GH151" s="30">
        <f t="shared" si="245"/>
        <v>60449</v>
      </c>
      <c r="GI151" s="30">
        <f t="shared" si="245"/>
        <v>60541</v>
      </c>
      <c r="GJ151" s="30">
        <f t="shared" si="245"/>
        <v>60633</v>
      </c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  <c r="MH151"/>
      <c r="MI151"/>
      <c r="MJ151"/>
      <c r="MK151"/>
      <c r="ML151"/>
      <c r="MM151"/>
      <c r="MN151"/>
      <c r="MO151"/>
      <c r="MP151"/>
      <c r="MQ151"/>
      <c r="MR151"/>
      <c r="MS151"/>
      <c r="MT151"/>
      <c r="MU151"/>
      <c r="MV151"/>
      <c r="MW151"/>
      <c r="MX151"/>
      <c r="MY151"/>
      <c r="MZ151"/>
      <c r="NA151"/>
      <c r="NB151"/>
      <c r="NC151"/>
      <c r="ND151"/>
      <c r="NE151"/>
      <c r="NF151"/>
      <c r="NG151"/>
      <c r="NH151"/>
      <c r="NI151"/>
      <c r="NJ151"/>
      <c r="NK151"/>
      <c r="NL151"/>
      <c r="NM151"/>
      <c r="NN151"/>
      <c r="NO151"/>
      <c r="NP151"/>
      <c r="NQ151"/>
      <c r="NR151"/>
      <c r="NS151"/>
      <c r="NT151"/>
      <c r="NU151"/>
      <c r="NV151"/>
      <c r="NW151"/>
      <c r="NX151"/>
      <c r="NY151"/>
      <c r="NZ151"/>
      <c r="OA151"/>
      <c r="OB151"/>
      <c r="OC151"/>
      <c r="OD151"/>
      <c r="OE151"/>
      <c r="OF151"/>
      <c r="OG151"/>
      <c r="OH151"/>
      <c r="OI151"/>
      <c r="OJ151"/>
      <c r="OK151"/>
      <c r="OL151"/>
      <c r="OM151"/>
      <c r="ON151"/>
      <c r="OO151"/>
      <c r="OP151"/>
      <c r="OQ151"/>
      <c r="OR151"/>
      <c r="OS151"/>
      <c r="OT151"/>
      <c r="OU151"/>
      <c r="OV151"/>
      <c r="OW151"/>
      <c r="OX151"/>
      <c r="OY151"/>
      <c r="OZ151"/>
      <c r="PA151"/>
      <c r="PB151"/>
      <c r="PC151"/>
      <c r="PD151"/>
      <c r="PE151"/>
      <c r="PF151"/>
      <c r="PG151"/>
      <c r="PH151"/>
      <c r="PI151"/>
      <c r="PJ151"/>
      <c r="PK151"/>
      <c r="PL151"/>
      <c r="PM151"/>
      <c r="PN151"/>
      <c r="PO151"/>
      <c r="PP151"/>
      <c r="PQ151"/>
      <c r="PR151"/>
      <c r="PS151"/>
      <c r="PT151"/>
      <c r="PU151"/>
    </row>
    <row r="152" spans="1:15961" s="59" customFormat="1" outlineLevel="1" x14ac:dyDescent="0.25">
      <c r="A152" s="63"/>
      <c r="B152" s="63"/>
      <c r="C152" s="64"/>
      <c r="D152" s="103"/>
      <c r="E152" s="173" t="str">
        <f t="shared" ref="E152:BP152" si="246" xml:space="preserve"> E$25</f>
        <v>Model period ending</v>
      </c>
      <c r="F152" s="173">
        <f t="shared" si="246"/>
        <v>0</v>
      </c>
      <c r="G152" s="173" t="str">
        <f t="shared" si="246"/>
        <v>date</v>
      </c>
      <c r="H152" s="173">
        <f t="shared" si="246"/>
        <v>0</v>
      </c>
      <c r="I152" s="572">
        <f t="shared" si="246"/>
        <v>0</v>
      </c>
      <c r="J152" s="173">
        <f t="shared" si="246"/>
        <v>44104</v>
      </c>
      <c r="K152" s="173">
        <f t="shared" si="246"/>
        <v>44196</v>
      </c>
      <c r="L152" s="173">
        <f t="shared" si="246"/>
        <v>44286</v>
      </c>
      <c r="M152" s="173">
        <f t="shared" si="246"/>
        <v>44377</v>
      </c>
      <c r="N152" s="173">
        <f t="shared" si="246"/>
        <v>44469</v>
      </c>
      <c r="O152" s="173">
        <f t="shared" si="246"/>
        <v>44561</v>
      </c>
      <c r="P152" s="173">
        <f t="shared" si="246"/>
        <v>44651</v>
      </c>
      <c r="Q152" s="173">
        <f t="shared" si="246"/>
        <v>44742</v>
      </c>
      <c r="R152" s="173">
        <f t="shared" si="246"/>
        <v>44834</v>
      </c>
      <c r="S152" s="173">
        <f t="shared" si="246"/>
        <v>44926</v>
      </c>
      <c r="T152" s="173">
        <f t="shared" si="246"/>
        <v>45016</v>
      </c>
      <c r="U152" s="173">
        <f t="shared" si="246"/>
        <v>45107</v>
      </c>
      <c r="V152" s="173">
        <f t="shared" si="246"/>
        <v>45199</v>
      </c>
      <c r="W152" s="173">
        <f t="shared" si="246"/>
        <v>45291</v>
      </c>
      <c r="X152" s="173">
        <f t="shared" si="246"/>
        <v>45382</v>
      </c>
      <c r="Y152" s="173">
        <f t="shared" si="246"/>
        <v>45473</v>
      </c>
      <c r="Z152" s="173">
        <f t="shared" si="246"/>
        <v>45565</v>
      </c>
      <c r="AA152" s="173">
        <f t="shared" si="246"/>
        <v>45657</v>
      </c>
      <c r="AB152" s="173">
        <f t="shared" si="246"/>
        <v>45747</v>
      </c>
      <c r="AC152" s="173">
        <f t="shared" si="246"/>
        <v>45838</v>
      </c>
      <c r="AD152" s="173">
        <f t="shared" si="246"/>
        <v>45930</v>
      </c>
      <c r="AE152" s="173">
        <f t="shared" si="246"/>
        <v>46022</v>
      </c>
      <c r="AF152" s="173">
        <f t="shared" si="246"/>
        <v>46112</v>
      </c>
      <c r="AG152" s="173">
        <f t="shared" si="246"/>
        <v>46203</v>
      </c>
      <c r="AH152" s="173">
        <f t="shared" si="246"/>
        <v>46295</v>
      </c>
      <c r="AI152" s="173">
        <f t="shared" si="246"/>
        <v>46387</v>
      </c>
      <c r="AJ152" s="173">
        <f t="shared" si="246"/>
        <v>46477</v>
      </c>
      <c r="AK152" s="173">
        <f t="shared" si="246"/>
        <v>46568</v>
      </c>
      <c r="AL152" s="173">
        <f t="shared" si="246"/>
        <v>46660</v>
      </c>
      <c r="AM152" s="173">
        <f t="shared" si="246"/>
        <v>46752</v>
      </c>
      <c r="AN152" s="173">
        <f t="shared" si="246"/>
        <v>46843</v>
      </c>
      <c r="AO152" s="173">
        <f t="shared" si="246"/>
        <v>46934</v>
      </c>
      <c r="AP152" s="173">
        <f t="shared" si="246"/>
        <v>47026</v>
      </c>
      <c r="AQ152" s="173">
        <f t="shared" si="246"/>
        <v>47118</v>
      </c>
      <c r="AR152" s="173">
        <f t="shared" si="246"/>
        <v>47208</v>
      </c>
      <c r="AS152" s="173">
        <f t="shared" si="246"/>
        <v>47299</v>
      </c>
      <c r="AT152" s="173">
        <f t="shared" si="246"/>
        <v>47391</v>
      </c>
      <c r="AU152" s="173">
        <f t="shared" si="246"/>
        <v>47483</v>
      </c>
      <c r="AV152" s="173">
        <f t="shared" si="246"/>
        <v>47573</v>
      </c>
      <c r="AW152" s="173">
        <f t="shared" si="246"/>
        <v>47664</v>
      </c>
      <c r="AX152" s="173">
        <f t="shared" si="246"/>
        <v>47756</v>
      </c>
      <c r="AY152" s="173">
        <f t="shared" si="246"/>
        <v>47848</v>
      </c>
      <c r="AZ152" s="173">
        <f t="shared" si="246"/>
        <v>47938</v>
      </c>
      <c r="BA152" s="173">
        <f t="shared" si="246"/>
        <v>48029</v>
      </c>
      <c r="BB152" s="173">
        <f t="shared" si="246"/>
        <v>48121</v>
      </c>
      <c r="BC152" s="173">
        <f t="shared" si="246"/>
        <v>48213</v>
      </c>
      <c r="BD152" s="173">
        <f t="shared" si="246"/>
        <v>48304</v>
      </c>
      <c r="BE152" s="173">
        <f t="shared" si="246"/>
        <v>48395</v>
      </c>
      <c r="BF152" s="173">
        <f t="shared" si="246"/>
        <v>48487</v>
      </c>
      <c r="BG152" s="173">
        <f t="shared" si="246"/>
        <v>48579</v>
      </c>
      <c r="BH152" s="173">
        <f t="shared" si="246"/>
        <v>48669</v>
      </c>
      <c r="BI152" s="173">
        <f t="shared" si="246"/>
        <v>48760</v>
      </c>
      <c r="BJ152" s="173">
        <f t="shared" si="246"/>
        <v>48852</v>
      </c>
      <c r="BK152" s="173">
        <f t="shared" si="246"/>
        <v>48944</v>
      </c>
      <c r="BL152" s="173">
        <f t="shared" si="246"/>
        <v>49034</v>
      </c>
      <c r="BM152" s="173">
        <f t="shared" si="246"/>
        <v>49125</v>
      </c>
      <c r="BN152" s="173">
        <f t="shared" si="246"/>
        <v>49217</v>
      </c>
      <c r="BO152" s="173">
        <f t="shared" si="246"/>
        <v>49309</v>
      </c>
      <c r="BP152" s="173">
        <f t="shared" si="246"/>
        <v>49399</v>
      </c>
      <c r="BQ152" s="173">
        <f t="shared" ref="BQ152:EB152" si="247" xml:space="preserve"> BQ$25</f>
        <v>49490</v>
      </c>
      <c r="BR152" s="173">
        <f t="shared" si="247"/>
        <v>49582</v>
      </c>
      <c r="BS152" s="173">
        <f t="shared" si="247"/>
        <v>49674</v>
      </c>
      <c r="BT152" s="173">
        <f t="shared" si="247"/>
        <v>49765</v>
      </c>
      <c r="BU152" s="173">
        <f t="shared" si="247"/>
        <v>49856</v>
      </c>
      <c r="BV152" s="173">
        <f t="shared" si="247"/>
        <v>49948</v>
      </c>
      <c r="BW152" s="173">
        <f t="shared" si="247"/>
        <v>50040</v>
      </c>
      <c r="BX152" s="173">
        <f t="shared" si="247"/>
        <v>50130</v>
      </c>
      <c r="BY152" s="173">
        <f t="shared" si="247"/>
        <v>50221</v>
      </c>
      <c r="BZ152" s="173">
        <f t="shared" si="247"/>
        <v>50313</v>
      </c>
      <c r="CA152" s="173">
        <f t="shared" si="247"/>
        <v>50405</v>
      </c>
      <c r="CB152" s="173">
        <f t="shared" si="247"/>
        <v>50495</v>
      </c>
      <c r="CC152" s="173">
        <f t="shared" si="247"/>
        <v>50586</v>
      </c>
      <c r="CD152" s="173">
        <f t="shared" si="247"/>
        <v>50678</v>
      </c>
      <c r="CE152" s="173">
        <f t="shared" si="247"/>
        <v>50770</v>
      </c>
      <c r="CF152" s="173">
        <f t="shared" si="247"/>
        <v>50860</v>
      </c>
      <c r="CG152" s="173">
        <f t="shared" si="247"/>
        <v>50951</v>
      </c>
      <c r="CH152" s="173">
        <f t="shared" si="247"/>
        <v>51043</v>
      </c>
      <c r="CI152" s="173">
        <f t="shared" si="247"/>
        <v>51135</v>
      </c>
      <c r="CJ152" s="173">
        <f t="shared" si="247"/>
        <v>51226</v>
      </c>
      <c r="CK152" s="173">
        <f t="shared" si="247"/>
        <v>51317</v>
      </c>
      <c r="CL152" s="173">
        <f t="shared" si="247"/>
        <v>51409</v>
      </c>
      <c r="CM152" s="173">
        <f t="shared" si="247"/>
        <v>51501</v>
      </c>
      <c r="CN152" s="173">
        <f t="shared" si="247"/>
        <v>51591</v>
      </c>
      <c r="CO152" s="173">
        <f t="shared" si="247"/>
        <v>51682</v>
      </c>
      <c r="CP152" s="173">
        <f t="shared" si="247"/>
        <v>51774</v>
      </c>
      <c r="CQ152" s="173">
        <f t="shared" si="247"/>
        <v>51866</v>
      </c>
      <c r="CR152" s="173">
        <f t="shared" si="247"/>
        <v>51956</v>
      </c>
      <c r="CS152" s="173">
        <f t="shared" si="247"/>
        <v>52047</v>
      </c>
      <c r="CT152" s="173">
        <f t="shared" si="247"/>
        <v>52139</v>
      </c>
      <c r="CU152" s="173">
        <f t="shared" si="247"/>
        <v>52231</v>
      </c>
      <c r="CV152" s="173">
        <f t="shared" si="247"/>
        <v>52321</v>
      </c>
      <c r="CW152" s="173">
        <f t="shared" si="247"/>
        <v>52412</v>
      </c>
      <c r="CX152" s="173">
        <f t="shared" si="247"/>
        <v>52504</v>
      </c>
      <c r="CY152" s="173">
        <f t="shared" si="247"/>
        <v>52596</v>
      </c>
      <c r="CZ152" s="173">
        <f t="shared" si="247"/>
        <v>52687</v>
      </c>
      <c r="DA152" s="173">
        <f t="shared" si="247"/>
        <v>52778</v>
      </c>
      <c r="DB152" s="173">
        <f t="shared" si="247"/>
        <v>52870</v>
      </c>
      <c r="DC152" s="173">
        <f t="shared" si="247"/>
        <v>52962</v>
      </c>
      <c r="DD152" s="173">
        <f t="shared" si="247"/>
        <v>53052</v>
      </c>
      <c r="DE152" s="173">
        <f t="shared" si="247"/>
        <v>53143</v>
      </c>
      <c r="DF152" s="173">
        <f t="shared" si="247"/>
        <v>53235</v>
      </c>
      <c r="DG152" s="173">
        <f t="shared" si="247"/>
        <v>53327</v>
      </c>
      <c r="DH152" s="173">
        <f t="shared" si="247"/>
        <v>53417</v>
      </c>
      <c r="DI152" s="173">
        <f t="shared" si="247"/>
        <v>53508</v>
      </c>
      <c r="DJ152" s="173">
        <f t="shared" si="247"/>
        <v>53600</v>
      </c>
      <c r="DK152" s="173">
        <f t="shared" si="247"/>
        <v>53692</v>
      </c>
      <c r="DL152" s="173">
        <f t="shared" si="247"/>
        <v>53782</v>
      </c>
      <c r="DM152" s="173">
        <f t="shared" si="247"/>
        <v>53873</v>
      </c>
      <c r="DN152" s="173">
        <f t="shared" si="247"/>
        <v>53965</v>
      </c>
      <c r="DO152" s="173">
        <f t="shared" si="247"/>
        <v>54057</v>
      </c>
      <c r="DP152" s="173">
        <f t="shared" si="247"/>
        <v>54148</v>
      </c>
      <c r="DQ152" s="173">
        <f t="shared" si="247"/>
        <v>54239</v>
      </c>
      <c r="DR152" s="173">
        <f t="shared" si="247"/>
        <v>54331</v>
      </c>
      <c r="DS152" s="173">
        <f t="shared" si="247"/>
        <v>54423</v>
      </c>
      <c r="DT152" s="173">
        <f t="shared" si="247"/>
        <v>54513</v>
      </c>
      <c r="DU152" s="173">
        <f t="shared" si="247"/>
        <v>54604</v>
      </c>
      <c r="DV152" s="173">
        <f t="shared" si="247"/>
        <v>54696</v>
      </c>
      <c r="DW152" s="173">
        <f t="shared" si="247"/>
        <v>54788</v>
      </c>
      <c r="DX152" s="173">
        <f t="shared" si="247"/>
        <v>54878</v>
      </c>
      <c r="DY152" s="173">
        <f t="shared" si="247"/>
        <v>54969</v>
      </c>
      <c r="DZ152" s="173">
        <f t="shared" si="247"/>
        <v>55061</v>
      </c>
      <c r="EA152" s="173">
        <f t="shared" si="247"/>
        <v>55153</v>
      </c>
      <c r="EB152" s="173">
        <f t="shared" si="247"/>
        <v>55243</v>
      </c>
      <c r="EC152" s="173">
        <f t="shared" ref="EC152:GJ152" si="248" xml:space="preserve"> EC$25</f>
        <v>55334</v>
      </c>
      <c r="ED152" s="173">
        <f t="shared" si="248"/>
        <v>55426</v>
      </c>
      <c r="EE152" s="173">
        <f t="shared" si="248"/>
        <v>55518</v>
      </c>
      <c r="EF152" s="173">
        <f t="shared" si="248"/>
        <v>55609</v>
      </c>
      <c r="EG152" s="173">
        <f t="shared" si="248"/>
        <v>55700</v>
      </c>
      <c r="EH152" s="173">
        <f t="shared" si="248"/>
        <v>55792</v>
      </c>
      <c r="EI152" s="173">
        <f t="shared" si="248"/>
        <v>55884</v>
      </c>
      <c r="EJ152" s="173">
        <f t="shared" si="248"/>
        <v>55974</v>
      </c>
      <c r="EK152" s="173">
        <f t="shared" si="248"/>
        <v>56065</v>
      </c>
      <c r="EL152" s="173">
        <f t="shared" si="248"/>
        <v>56157</v>
      </c>
      <c r="EM152" s="173">
        <f t="shared" si="248"/>
        <v>56249</v>
      </c>
      <c r="EN152" s="173">
        <f t="shared" si="248"/>
        <v>56339</v>
      </c>
      <c r="EO152" s="173">
        <f t="shared" si="248"/>
        <v>56430</v>
      </c>
      <c r="EP152" s="173">
        <f t="shared" si="248"/>
        <v>56522</v>
      </c>
      <c r="EQ152" s="173">
        <f t="shared" si="248"/>
        <v>56614</v>
      </c>
      <c r="ER152" s="173">
        <f t="shared" si="248"/>
        <v>56704</v>
      </c>
      <c r="ES152" s="173">
        <f t="shared" si="248"/>
        <v>56795</v>
      </c>
      <c r="ET152" s="173">
        <f t="shared" si="248"/>
        <v>56887</v>
      </c>
      <c r="EU152" s="173">
        <f t="shared" si="248"/>
        <v>56979</v>
      </c>
      <c r="EV152" s="173">
        <f t="shared" si="248"/>
        <v>57070</v>
      </c>
      <c r="EW152" s="173">
        <f t="shared" si="248"/>
        <v>57161</v>
      </c>
      <c r="EX152" s="173">
        <f t="shared" si="248"/>
        <v>57253</v>
      </c>
      <c r="EY152" s="173">
        <f t="shared" si="248"/>
        <v>57345</v>
      </c>
      <c r="EZ152" s="173">
        <f t="shared" si="248"/>
        <v>57435</v>
      </c>
      <c r="FA152" s="173">
        <f t="shared" si="248"/>
        <v>57526</v>
      </c>
      <c r="FB152" s="173">
        <f t="shared" si="248"/>
        <v>57618</v>
      </c>
      <c r="FC152" s="173">
        <f t="shared" si="248"/>
        <v>57710</v>
      </c>
      <c r="FD152" s="173">
        <f t="shared" si="248"/>
        <v>57800</v>
      </c>
      <c r="FE152" s="173">
        <f t="shared" si="248"/>
        <v>57891</v>
      </c>
      <c r="FF152" s="173">
        <f t="shared" si="248"/>
        <v>57983</v>
      </c>
      <c r="FG152" s="173">
        <f t="shared" si="248"/>
        <v>58075</v>
      </c>
      <c r="FH152" s="173">
        <f t="shared" si="248"/>
        <v>58165</v>
      </c>
      <c r="FI152" s="173">
        <f t="shared" si="248"/>
        <v>58256</v>
      </c>
      <c r="FJ152" s="173">
        <f t="shared" si="248"/>
        <v>58348</v>
      </c>
      <c r="FK152" s="173">
        <f t="shared" si="248"/>
        <v>58440</v>
      </c>
      <c r="FL152" s="173">
        <f t="shared" si="248"/>
        <v>58531</v>
      </c>
      <c r="FM152" s="173">
        <f t="shared" si="248"/>
        <v>58622</v>
      </c>
      <c r="FN152" s="173">
        <f t="shared" si="248"/>
        <v>58714</v>
      </c>
      <c r="FO152" s="173">
        <f t="shared" si="248"/>
        <v>58806</v>
      </c>
      <c r="FP152" s="173">
        <f t="shared" si="248"/>
        <v>58896</v>
      </c>
      <c r="FQ152" s="173">
        <f t="shared" si="248"/>
        <v>58987</v>
      </c>
      <c r="FR152" s="173">
        <f t="shared" si="248"/>
        <v>59079</v>
      </c>
      <c r="FS152" s="173">
        <f t="shared" si="248"/>
        <v>59171</v>
      </c>
      <c r="FT152" s="173">
        <f t="shared" si="248"/>
        <v>59261</v>
      </c>
      <c r="FU152" s="173">
        <f t="shared" si="248"/>
        <v>59352</v>
      </c>
      <c r="FV152" s="173">
        <f t="shared" si="248"/>
        <v>59444</v>
      </c>
      <c r="FW152" s="173">
        <f t="shared" si="248"/>
        <v>59536</v>
      </c>
      <c r="FX152" s="173">
        <f t="shared" si="248"/>
        <v>59626</v>
      </c>
      <c r="FY152" s="173">
        <f t="shared" si="248"/>
        <v>59717</v>
      </c>
      <c r="FZ152" s="173">
        <f t="shared" si="248"/>
        <v>59809</v>
      </c>
      <c r="GA152" s="173">
        <f t="shared" si="248"/>
        <v>59901</v>
      </c>
      <c r="GB152" s="173">
        <f t="shared" si="248"/>
        <v>59992</v>
      </c>
      <c r="GC152" s="173">
        <f t="shared" si="248"/>
        <v>60083</v>
      </c>
      <c r="GD152" s="173">
        <f t="shared" si="248"/>
        <v>60175</v>
      </c>
      <c r="GE152" s="173">
        <f t="shared" si="248"/>
        <v>60267</v>
      </c>
      <c r="GF152" s="173">
        <f t="shared" si="248"/>
        <v>60357</v>
      </c>
      <c r="GG152" s="173">
        <f t="shared" si="248"/>
        <v>60448</v>
      </c>
      <c r="GH152" s="173">
        <f t="shared" si="248"/>
        <v>60540</v>
      </c>
      <c r="GI152" s="173">
        <f t="shared" si="248"/>
        <v>60632</v>
      </c>
      <c r="GJ152" s="173">
        <f t="shared" si="248"/>
        <v>60722</v>
      </c>
      <c r="GK152" s="173"/>
      <c r="GL152" s="173"/>
      <c r="GM152" s="173"/>
      <c r="GN152" s="173"/>
      <c r="GO152" s="173"/>
      <c r="GP152" s="173"/>
      <c r="GQ152" s="173"/>
      <c r="GR152" s="173"/>
      <c r="GS152" s="173"/>
      <c r="GT152" s="173"/>
      <c r="GU152" s="173"/>
      <c r="GV152" s="173"/>
      <c r="GW152" s="173"/>
      <c r="GX152" s="173"/>
      <c r="GY152" s="173"/>
      <c r="GZ152" s="173"/>
      <c r="HA152" s="173"/>
      <c r="HB152" s="173"/>
      <c r="HC152" s="173"/>
      <c r="HD152" s="173"/>
      <c r="HE152" s="173"/>
      <c r="HF152" s="173"/>
      <c r="HG152" s="173"/>
      <c r="HH152" s="173"/>
      <c r="HI152" s="173"/>
      <c r="HJ152" s="173"/>
      <c r="HK152" s="173"/>
      <c r="HL152" s="173"/>
      <c r="HM152" s="173"/>
      <c r="HN152" s="173"/>
      <c r="HO152" s="173"/>
      <c r="HP152" s="173"/>
      <c r="HQ152" s="173"/>
      <c r="HR152" s="173"/>
      <c r="HS152" s="173"/>
      <c r="HT152" s="173"/>
      <c r="HU152" s="173"/>
      <c r="HV152" s="173"/>
      <c r="HW152" s="173"/>
      <c r="HX152" s="173"/>
      <c r="HY152" s="173"/>
      <c r="HZ152" s="173"/>
      <c r="IA152" s="173"/>
      <c r="IB152" s="173"/>
      <c r="IC152" s="173"/>
      <c r="ID152" s="173"/>
      <c r="IE152" s="173"/>
      <c r="IF152" s="173"/>
      <c r="IG152" s="173"/>
      <c r="IH152" s="173"/>
      <c r="II152" s="173"/>
      <c r="IJ152" s="173"/>
      <c r="IK152" s="173"/>
      <c r="IL152" s="173"/>
      <c r="IM152" s="173"/>
      <c r="IN152" s="173"/>
      <c r="IO152" s="173"/>
      <c r="IP152" s="173"/>
      <c r="IQ152" s="173"/>
      <c r="IR152" s="173"/>
      <c r="IS152" s="173"/>
      <c r="IT152" s="173"/>
      <c r="IU152" s="173"/>
      <c r="IV152" s="173"/>
      <c r="IW152" s="173"/>
      <c r="IX152" s="173"/>
      <c r="IY152" s="173"/>
      <c r="IZ152" s="173"/>
      <c r="JA152" s="173"/>
      <c r="JB152" s="173"/>
      <c r="JC152" s="173"/>
      <c r="JD152" s="173"/>
      <c r="JE152" s="173"/>
      <c r="JF152" s="173"/>
      <c r="JG152" s="173"/>
      <c r="JH152" s="173"/>
      <c r="JI152" s="173"/>
      <c r="JJ152" s="173"/>
      <c r="JK152" s="173"/>
      <c r="JL152" s="173"/>
      <c r="JM152" s="173"/>
      <c r="JN152" s="173"/>
      <c r="JO152" s="173"/>
      <c r="JP152" s="173"/>
      <c r="JQ152" s="173"/>
      <c r="JR152" s="173"/>
      <c r="JS152" s="173"/>
      <c r="JT152" s="173"/>
      <c r="JU152" s="173"/>
      <c r="JV152" s="173"/>
      <c r="JW152" s="173"/>
      <c r="JX152" s="173"/>
      <c r="JY152" s="173"/>
      <c r="JZ152" s="173"/>
      <c r="KA152" s="173"/>
      <c r="KB152" s="173"/>
      <c r="KC152" s="173"/>
      <c r="KD152" s="173"/>
      <c r="KE152" s="173"/>
      <c r="KF152" s="173"/>
      <c r="KG152" s="173"/>
      <c r="KH152" s="173"/>
      <c r="KI152" s="173"/>
      <c r="KJ152" s="173"/>
      <c r="KK152" s="173"/>
      <c r="KL152" s="173"/>
      <c r="KM152" s="173"/>
      <c r="KN152" s="173"/>
      <c r="KO152" s="173"/>
      <c r="KP152" s="173"/>
      <c r="KQ152" s="173"/>
      <c r="KR152" s="173"/>
      <c r="KS152" s="173"/>
      <c r="KT152" s="173"/>
      <c r="KU152" s="173"/>
      <c r="KV152" s="173"/>
      <c r="KW152" s="173"/>
      <c r="KX152" s="173"/>
      <c r="KY152" s="173"/>
      <c r="KZ152" s="173"/>
      <c r="LA152" s="173"/>
      <c r="LB152" s="173"/>
      <c r="LC152" s="173"/>
      <c r="LD152" s="173"/>
      <c r="LE152" s="173"/>
      <c r="LF152" s="173"/>
      <c r="LG152" s="173"/>
      <c r="LH152" s="173"/>
      <c r="LI152" s="173"/>
      <c r="LJ152" s="173"/>
      <c r="LK152" s="173"/>
      <c r="LL152" s="173"/>
      <c r="LM152" s="173"/>
      <c r="LN152" s="173"/>
      <c r="LO152" s="173"/>
      <c r="LP152" s="173"/>
      <c r="LQ152" s="173"/>
      <c r="LR152" s="173"/>
      <c r="LS152" s="173"/>
      <c r="LT152" s="173"/>
      <c r="LU152" s="173"/>
      <c r="LV152" s="173"/>
      <c r="LW152" s="173"/>
      <c r="LX152" s="173"/>
      <c r="LY152" s="173"/>
      <c r="LZ152" s="173"/>
      <c r="MA152" s="173"/>
      <c r="MB152" s="173"/>
      <c r="MC152" s="173"/>
      <c r="MD152" s="173"/>
      <c r="ME152" s="173"/>
      <c r="MF152" s="173"/>
      <c r="MG152" s="173"/>
      <c r="MH152" s="173"/>
      <c r="MI152" s="173"/>
      <c r="MJ152" s="173"/>
      <c r="MK152" s="173"/>
      <c r="ML152" s="173"/>
      <c r="MM152" s="173"/>
      <c r="MN152" s="173"/>
      <c r="MO152" s="173"/>
      <c r="MP152" s="173"/>
      <c r="MQ152" s="173"/>
      <c r="MR152" s="173"/>
      <c r="MS152" s="173"/>
      <c r="MT152" s="173"/>
      <c r="MU152" s="173"/>
      <c r="MV152" s="173"/>
      <c r="MW152" s="173"/>
      <c r="MX152" s="173"/>
      <c r="MY152" s="173"/>
      <c r="MZ152" s="173"/>
      <c r="NA152" s="173"/>
      <c r="NB152" s="173"/>
      <c r="NC152" s="173"/>
      <c r="ND152" s="173"/>
      <c r="NE152" s="173"/>
      <c r="NF152" s="173"/>
      <c r="NG152" s="173"/>
      <c r="NH152" s="173"/>
      <c r="NI152" s="173"/>
      <c r="NJ152" s="173"/>
      <c r="NK152" s="173"/>
      <c r="NL152" s="173"/>
      <c r="NM152" s="173"/>
      <c r="NN152" s="173"/>
      <c r="NO152" s="173"/>
      <c r="NP152" s="173"/>
      <c r="NQ152" s="173"/>
      <c r="NR152" s="173"/>
      <c r="NS152" s="173"/>
      <c r="NT152" s="173"/>
      <c r="NU152" s="173"/>
      <c r="NV152" s="173"/>
      <c r="NW152" s="173"/>
      <c r="NX152" s="173"/>
      <c r="NY152" s="173"/>
      <c r="NZ152" s="173"/>
      <c r="OA152" s="173"/>
      <c r="OB152" s="173"/>
      <c r="OC152" s="173"/>
      <c r="OD152" s="173"/>
      <c r="OE152" s="173"/>
      <c r="OF152" s="173"/>
      <c r="OG152" s="173"/>
      <c r="OH152" s="173"/>
      <c r="OI152" s="173"/>
      <c r="OJ152" s="173"/>
      <c r="OK152" s="173"/>
      <c r="OL152" s="173"/>
      <c r="OM152" s="173"/>
      <c r="ON152" s="173"/>
      <c r="OO152" s="173"/>
      <c r="OP152" s="173"/>
      <c r="OQ152" s="173"/>
      <c r="OR152" s="173"/>
      <c r="OS152" s="173"/>
      <c r="OT152" s="173"/>
      <c r="OU152" s="173"/>
      <c r="OV152" s="173"/>
      <c r="OW152" s="173"/>
      <c r="OX152" s="173"/>
      <c r="OY152" s="173"/>
      <c r="OZ152" s="173"/>
      <c r="PA152" s="173"/>
      <c r="PB152" s="173"/>
      <c r="PC152" s="173"/>
      <c r="PD152" s="173"/>
      <c r="PE152" s="173"/>
      <c r="PF152" s="173"/>
      <c r="PG152" s="173"/>
      <c r="PH152" s="173"/>
      <c r="PI152" s="173"/>
      <c r="PJ152" s="173"/>
      <c r="PK152" s="173"/>
      <c r="PL152" s="173"/>
      <c r="PM152" s="173"/>
      <c r="PN152" s="173"/>
      <c r="PO152" s="173"/>
      <c r="PP152" s="173"/>
      <c r="PQ152" s="173"/>
      <c r="PR152" s="173"/>
      <c r="PS152" s="173"/>
      <c r="PT152" s="173"/>
      <c r="PU152" s="173"/>
    </row>
    <row r="153" spans="1:15961" s="547" customFormat="1" x14ac:dyDescent="0.25">
      <c r="A153" s="189"/>
      <c r="B153" s="189"/>
      <c r="C153" s="190"/>
      <c r="D153" s="191"/>
      <c r="E153" s="249" t="s">
        <v>218</v>
      </c>
      <c r="F153" s="249"/>
      <c r="G153" s="249" t="s">
        <v>217</v>
      </c>
      <c r="H153" s="249"/>
      <c r="I153" s="192"/>
      <c r="J153" s="192">
        <f t="shared" ref="J153:AO153" si="249" xml:space="preserve"> J152 - J151 + 1</f>
        <v>92</v>
      </c>
      <c r="K153" s="192">
        <f t="shared" si="249"/>
        <v>92</v>
      </c>
      <c r="L153" s="192">
        <f t="shared" si="249"/>
        <v>90</v>
      </c>
      <c r="M153" s="192">
        <f t="shared" si="249"/>
        <v>91</v>
      </c>
      <c r="N153" s="192">
        <f t="shared" si="249"/>
        <v>92</v>
      </c>
      <c r="O153" s="192">
        <f t="shared" si="249"/>
        <v>92</v>
      </c>
      <c r="P153" s="192">
        <f t="shared" si="249"/>
        <v>90</v>
      </c>
      <c r="Q153" s="192">
        <f t="shared" si="249"/>
        <v>91</v>
      </c>
      <c r="R153" s="192">
        <f t="shared" si="249"/>
        <v>92</v>
      </c>
      <c r="S153" s="192">
        <f t="shared" si="249"/>
        <v>92</v>
      </c>
      <c r="T153" s="192">
        <f t="shared" si="249"/>
        <v>90</v>
      </c>
      <c r="U153" s="192">
        <f t="shared" si="249"/>
        <v>91</v>
      </c>
      <c r="V153" s="192">
        <f t="shared" si="249"/>
        <v>92</v>
      </c>
      <c r="W153" s="192">
        <f t="shared" si="249"/>
        <v>92</v>
      </c>
      <c r="X153" s="192">
        <f t="shared" si="249"/>
        <v>91</v>
      </c>
      <c r="Y153" s="192">
        <f t="shared" si="249"/>
        <v>91</v>
      </c>
      <c r="Z153" s="192">
        <f t="shared" si="249"/>
        <v>92</v>
      </c>
      <c r="AA153" s="192">
        <f t="shared" si="249"/>
        <v>92</v>
      </c>
      <c r="AB153" s="192">
        <f t="shared" si="249"/>
        <v>90</v>
      </c>
      <c r="AC153" s="192">
        <f t="shared" si="249"/>
        <v>91</v>
      </c>
      <c r="AD153" s="192">
        <f t="shared" si="249"/>
        <v>92</v>
      </c>
      <c r="AE153" s="192">
        <f t="shared" si="249"/>
        <v>92</v>
      </c>
      <c r="AF153" s="192">
        <f t="shared" si="249"/>
        <v>90</v>
      </c>
      <c r="AG153" s="192">
        <f t="shared" si="249"/>
        <v>91</v>
      </c>
      <c r="AH153" s="192">
        <f t="shared" si="249"/>
        <v>92</v>
      </c>
      <c r="AI153" s="192">
        <f t="shared" si="249"/>
        <v>92</v>
      </c>
      <c r="AJ153" s="192">
        <f t="shared" si="249"/>
        <v>90</v>
      </c>
      <c r="AK153" s="192">
        <f t="shared" si="249"/>
        <v>91</v>
      </c>
      <c r="AL153" s="192">
        <f t="shared" si="249"/>
        <v>92</v>
      </c>
      <c r="AM153" s="192">
        <f t="shared" si="249"/>
        <v>92</v>
      </c>
      <c r="AN153" s="192">
        <f t="shared" si="249"/>
        <v>91</v>
      </c>
      <c r="AO153" s="192">
        <f t="shared" si="249"/>
        <v>91</v>
      </c>
      <c r="AP153" s="192">
        <f t="shared" ref="AP153:BU153" si="250" xml:space="preserve"> AP152 - AP151 + 1</f>
        <v>92</v>
      </c>
      <c r="AQ153" s="192">
        <f t="shared" si="250"/>
        <v>92</v>
      </c>
      <c r="AR153" s="192">
        <f t="shared" si="250"/>
        <v>90</v>
      </c>
      <c r="AS153" s="192">
        <f t="shared" si="250"/>
        <v>91</v>
      </c>
      <c r="AT153" s="192">
        <f t="shared" si="250"/>
        <v>92</v>
      </c>
      <c r="AU153" s="192">
        <f t="shared" si="250"/>
        <v>92</v>
      </c>
      <c r="AV153" s="192">
        <f t="shared" si="250"/>
        <v>90</v>
      </c>
      <c r="AW153" s="192">
        <f t="shared" si="250"/>
        <v>91</v>
      </c>
      <c r="AX153" s="192">
        <f t="shared" si="250"/>
        <v>92</v>
      </c>
      <c r="AY153" s="192">
        <f t="shared" si="250"/>
        <v>92</v>
      </c>
      <c r="AZ153" s="192">
        <f t="shared" si="250"/>
        <v>90</v>
      </c>
      <c r="BA153" s="192">
        <f t="shared" si="250"/>
        <v>91</v>
      </c>
      <c r="BB153" s="192">
        <f t="shared" si="250"/>
        <v>92</v>
      </c>
      <c r="BC153" s="192">
        <f t="shared" si="250"/>
        <v>92</v>
      </c>
      <c r="BD153" s="192">
        <f t="shared" si="250"/>
        <v>91</v>
      </c>
      <c r="BE153" s="192">
        <f t="shared" si="250"/>
        <v>91</v>
      </c>
      <c r="BF153" s="192">
        <f t="shared" si="250"/>
        <v>92</v>
      </c>
      <c r="BG153" s="192">
        <f t="shared" si="250"/>
        <v>92</v>
      </c>
      <c r="BH153" s="192">
        <f t="shared" si="250"/>
        <v>90</v>
      </c>
      <c r="BI153" s="192">
        <f t="shared" si="250"/>
        <v>91</v>
      </c>
      <c r="BJ153" s="192">
        <f t="shared" si="250"/>
        <v>92</v>
      </c>
      <c r="BK153" s="192">
        <f t="shared" si="250"/>
        <v>92</v>
      </c>
      <c r="BL153" s="192">
        <f t="shared" si="250"/>
        <v>90</v>
      </c>
      <c r="BM153" s="192">
        <f t="shared" si="250"/>
        <v>91</v>
      </c>
      <c r="BN153" s="192">
        <f t="shared" si="250"/>
        <v>92</v>
      </c>
      <c r="BO153" s="192">
        <f t="shared" si="250"/>
        <v>92</v>
      </c>
      <c r="BP153" s="192">
        <f t="shared" si="250"/>
        <v>90</v>
      </c>
      <c r="BQ153" s="192">
        <f t="shared" si="250"/>
        <v>91</v>
      </c>
      <c r="BR153" s="192">
        <f t="shared" si="250"/>
        <v>92</v>
      </c>
      <c r="BS153" s="192">
        <f t="shared" si="250"/>
        <v>92</v>
      </c>
      <c r="BT153" s="192">
        <f t="shared" si="250"/>
        <v>91</v>
      </c>
      <c r="BU153" s="192">
        <f t="shared" si="250"/>
        <v>91</v>
      </c>
      <c r="BV153" s="192">
        <f t="shared" ref="BV153:DA153" si="251" xml:space="preserve"> BV152 - BV151 + 1</f>
        <v>92</v>
      </c>
      <c r="BW153" s="192">
        <f t="shared" si="251"/>
        <v>92</v>
      </c>
      <c r="BX153" s="192">
        <f t="shared" si="251"/>
        <v>90</v>
      </c>
      <c r="BY153" s="192">
        <f t="shared" si="251"/>
        <v>91</v>
      </c>
      <c r="BZ153" s="192">
        <f t="shared" si="251"/>
        <v>92</v>
      </c>
      <c r="CA153" s="192">
        <f t="shared" si="251"/>
        <v>92</v>
      </c>
      <c r="CB153" s="192">
        <f t="shared" si="251"/>
        <v>90</v>
      </c>
      <c r="CC153" s="192">
        <f t="shared" si="251"/>
        <v>91</v>
      </c>
      <c r="CD153" s="192">
        <f t="shared" si="251"/>
        <v>92</v>
      </c>
      <c r="CE153" s="192">
        <f t="shared" si="251"/>
        <v>92</v>
      </c>
      <c r="CF153" s="192">
        <f t="shared" si="251"/>
        <v>90</v>
      </c>
      <c r="CG153" s="192">
        <f t="shared" si="251"/>
        <v>91</v>
      </c>
      <c r="CH153" s="192">
        <f t="shared" si="251"/>
        <v>92</v>
      </c>
      <c r="CI153" s="192">
        <f t="shared" si="251"/>
        <v>92</v>
      </c>
      <c r="CJ153" s="192">
        <f t="shared" si="251"/>
        <v>91</v>
      </c>
      <c r="CK153" s="192">
        <f t="shared" si="251"/>
        <v>91</v>
      </c>
      <c r="CL153" s="192">
        <f t="shared" si="251"/>
        <v>92</v>
      </c>
      <c r="CM153" s="192">
        <f t="shared" si="251"/>
        <v>92</v>
      </c>
      <c r="CN153" s="192">
        <f t="shared" si="251"/>
        <v>90</v>
      </c>
      <c r="CO153" s="192">
        <f t="shared" si="251"/>
        <v>91</v>
      </c>
      <c r="CP153" s="192">
        <f t="shared" si="251"/>
        <v>92</v>
      </c>
      <c r="CQ153" s="192">
        <f t="shared" si="251"/>
        <v>92</v>
      </c>
      <c r="CR153" s="192">
        <f t="shared" si="251"/>
        <v>90</v>
      </c>
      <c r="CS153" s="192">
        <f t="shared" si="251"/>
        <v>91</v>
      </c>
      <c r="CT153" s="192">
        <f t="shared" si="251"/>
        <v>92</v>
      </c>
      <c r="CU153" s="192">
        <f t="shared" si="251"/>
        <v>92</v>
      </c>
      <c r="CV153" s="192">
        <f t="shared" si="251"/>
        <v>90</v>
      </c>
      <c r="CW153" s="192">
        <f t="shared" si="251"/>
        <v>91</v>
      </c>
      <c r="CX153" s="192">
        <f t="shared" si="251"/>
        <v>92</v>
      </c>
      <c r="CY153" s="192">
        <f t="shared" si="251"/>
        <v>92</v>
      </c>
      <c r="CZ153" s="192">
        <f t="shared" si="251"/>
        <v>91</v>
      </c>
      <c r="DA153" s="192">
        <f t="shared" si="251"/>
        <v>91</v>
      </c>
      <c r="DB153" s="192">
        <f t="shared" ref="DB153:EG153" si="252" xml:space="preserve"> DB152 - DB151 + 1</f>
        <v>92</v>
      </c>
      <c r="DC153" s="192">
        <f t="shared" si="252"/>
        <v>92</v>
      </c>
      <c r="DD153" s="192">
        <f t="shared" si="252"/>
        <v>90</v>
      </c>
      <c r="DE153" s="192">
        <f t="shared" si="252"/>
        <v>91</v>
      </c>
      <c r="DF153" s="192">
        <f t="shared" si="252"/>
        <v>92</v>
      </c>
      <c r="DG153" s="192">
        <f t="shared" si="252"/>
        <v>92</v>
      </c>
      <c r="DH153" s="192">
        <f t="shared" si="252"/>
        <v>90</v>
      </c>
      <c r="DI153" s="192">
        <f t="shared" si="252"/>
        <v>91</v>
      </c>
      <c r="DJ153" s="192">
        <f t="shared" si="252"/>
        <v>92</v>
      </c>
      <c r="DK153" s="192">
        <f t="shared" si="252"/>
        <v>92</v>
      </c>
      <c r="DL153" s="192">
        <f t="shared" si="252"/>
        <v>90</v>
      </c>
      <c r="DM153" s="192">
        <f t="shared" si="252"/>
        <v>91</v>
      </c>
      <c r="DN153" s="192">
        <f t="shared" si="252"/>
        <v>92</v>
      </c>
      <c r="DO153" s="192">
        <f t="shared" si="252"/>
        <v>92</v>
      </c>
      <c r="DP153" s="192">
        <f t="shared" si="252"/>
        <v>91</v>
      </c>
      <c r="DQ153" s="192">
        <f t="shared" si="252"/>
        <v>91</v>
      </c>
      <c r="DR153" s="192">
        <f t="shared" si="252"/>
        <v>92</v>
      </c>
      <c r="DS153" s="192">
        <f t="shared" si="252"/>
        <v>92</v>
      </c>
      <c r="DT153" s="192">
        <f t="shared" si="252"/>
        <v>90</v>
      </c>
      <c r="DU153" s="192">
        <f t="shared" si="252"/>
        <v>91</v>
      </c>
      <c r="DV153" s="192">
        <f t="shared" si="252"/>
        <v>92</v>
      </c>
      <c r="DW153" s="192">
        <f t="shared" si="252"/>
        <v>92</v>
      </c>
      <c r="DX153" s="192">
        <f t="shared" si="252"/>
        <v>90</v>
      </c>
      <c r="DY153" s="192">
        <f t="shared" si="252"/>
        <v>91</v>
      </c>
      <c r="DZ153" s="192">
        <f t="shared" si="252"/>
        <v>92</v>
      </c>
      <c r="EA153" s="192">
        <f t="shared" si="252"/>
        <v>92</v>
      </c>
      <c r="EB153" s="192">
        <f t="shared" si="252"/>
        <v>90</v>
      </c>
      <c r="EC153" s="192">
        <f t="shared" si="252"/>
        <v>91</v>
      </c>
      <c r="ED153" s="192">
        <f t="shared" si="252"/>
        <v>92</v>
      </c>
      <c r="EE153" s="192">
        <f t="shared" si="252"/>
        <v>92</v>
      </c>
      <c r="EF153" s="192">
        <f t="shared" si="252"/>
        <v>91</v>
      </c>
      <c r="EG153" s="192">
        <f t="shared" si="252"/>
        <v>91</v>
      </c>
      <c r="EH153" s="192">
        <f t="shared" ref="EH153:FM153" si="253" xml:space="preserve"> EH152 - EH151 + 1</f>
        <v>92</v>
      </c>
      <c r="EI153" s="192">
        <f t="shared" si="253"/>
        <v>92</v>
      </c>
      <c r="EJ153" s="192">
        <f t="shared" si="253"/>
        <v>90</v>
      </c>
      <c r="EK153" s="192">
        <f t="shared" si="253"/>
        <v>91</v>
      </c>
      <c r="EL153" s="192">
        <f t="shared" si="253"/>
        <v>92</v>
      </c>
      <c r="EM153" s="192">
        <f t="shared" si="253"/>
        <v>92</v>
      </c>
      <c r="EN153" s="192">
        <f t="shared" si="253"/>
        <v>90</v>
      </c>
      <c r="EO153" s="192">
        <f t="shared" si="253"/>
        <v>91</v>
      </c>
      <c r="EP153" s="192">
        <f t="shared" si="253"/>
        <v>92</v>
      </c>
      <c r="EQ153" s="192">
        <f t="shared" si="253"/>
        <v>92</v>
      </c>
      <c r="ER153" s="192">
        <f t="shared" si="253"/>
        <v>90</v>
      </c>
      <c r="ES153" s="192">
        <f t="shared" si="253"/>
        <v>91</v>
      </c>
      <c r="ET153" s="192">
        <f t="shared" si="253"/>
        <v>92</v>
      </c>
      <c r="EU153" s="192">
        <f t="shared" si="253"/>
        <v>92</v>
      </c>
      <c r="EV153" s="192">
        <f t="shared" si="253"/>
        <v>91</v>
      </c>
      <c r="EW153" s="192">
        <f t="shared" si="253"/>
        <v>91</v>
      </c>
      <c r="EX153" s="192">
        <f t="shared" si="253"/>
        <v>92</v>
      </c>
      <c r="EY153" s="192">
        <f t="shared" si="253"/>
        <v>92</v>
      </c>
      <c r="EZ153" s="192">
        <f t="shared" si="253"/>
        <v>90</v>
      </c>
      <c r="FA153" s="192">
        <f t="shared" si="253"/>
        <v>91</v>
      </c>
      <c r="FB153" s="192">
        <f t="shared" si="253"/>
        <v>92</v>
      </c>
      <c r="FC153" s="192">
        <f t="shared" si="253"/>
        <v>92</v>
      </c>
      <c r="FD153" s="192">
        <f t="shared" si="253"/>
        <v>90</v>
      </c>
      <c r="FE153" s="192">
        <f t="shared" si="253"/>
        <v>91</v>
      </c>
      <c r="FF153" s="192">
        <f t="shared" si="253"/>
        <v>92</v>
      </c>
      <c r="FG153" s="192">
        <f t="shared" si="253"/>
        <v>92</v>
      </c>
      <c r="FH153" s="192">
        <f t="shared" si="253"/>
        <v>90</v>
      </c>
      <c r="FI153" s="192">
        <f t="shared" si="253"/>
        <v>91</v>
      </c>
      <c r="FJ153" s="192">
        <f t="shared" si="253"/>
        <v>92</v>
      </c>
      <c r="FK153" s="192">
        <f t="shared" si="253"/>
        <v>92</v>
      </c>
      <c r="FL153" s="192">
        <f t="shared" si="253"/>
        <v>91</v>
      </c>
      <c r="FM153" s="192">
        <f t="shared" si="253"/>
        <v>91</v>
      </c>
      <c r="FN153" s="192">
        <f t="shared" ref="FN153:GJ153" si="254" xml:space="preserve"> FN152 - FN151 + 1</f>
        <v>92</v>
      </c>
      <c r="FO153" s="192">
        <f t="shared" si="254"/>
        <v>92</v>
      </c>
      <c r="FP153" s="192">
        <f t="shared" si="254"/>
        <v>90</v>
      </c>
      <c r="FQ153" s="192">
        <f t="shared" si="254"/>
        <v>91</v>
      </c>
      <c r="FR153" s="192">
        <f t="shared" si="254"/>
        <v>92</v>
      </c>
      <c r="FS153" s="192">
        <f t="shared" si="254"/>
        <v>92</v>
      </c>
      <c r="FT153" s="192">
        <f t="shared" si="254"/>
        <v>90</v>
      </c>
      <c r="FU153" s="192">
        <f t="shared" si="254"/>
        <v>91</v>
      </c>
      <c r="FV153" s="192">
        <f t="shared" si="254"/>
        <v>92</v>
      </c>
      <c r="FW153" s="192">
        <f t="shared" si="254"/>
        <v>92</v>
      </c>
      <c r="FX153" s="192">
        <f t="shared" si="254"/>
        <v>90</v>
      </c>
      <c r="FY153" s="192">
        <f t="shared" si="254"/>
        <v>91</v>
      </c>
      <c r="FZ153" s="192">
        <f t="shared" si="254"/>
        <v>92</v>
      </c>
      <c r="GA153" s="192">
        <f t="shared" si="254"/>
        <v>92</v>
      </c>
      <c r="GB153" s="192">
        <f t="shared" si="254"/>
        <v>91</v>
      </c>
      <c r="GC153" s="192">
        <f t="shared" si="254"/>
        <v>91</v>
      </c>
      <c r="GD153" s="192">
        <f t="shared" si="254"/>
        <v>92</v>
      </c>
      <c r="GE153" s="192">
        <f t="shared" si="254"/>
        <v>92</v>
      </c>
      <c r="GF153" s="192">
        <f t="shared" si="254"/>
        <v>90</v>
      </c>
      <c r="GG153" s="192">
        <f t="shared" si="254"/>
        <v>91</v>
      </c>
      <c r="GH153" s="192">
        <f t="shared" si="254"/>
        <v>92</v>
      </c>
      <c r="GI153" s="192">
        <f t="shared" si="254"/>
        <v>92</v>
      </c>
      <c r="GJ153" s="192">
        <f t="shared" si="254"/>
        <v>90</v>
      </c>
    </row>
    <row r="155" spans="1:15961" x14ac:dyDescent="0.25">
      <c r="E155" s="268" t="str">
        <f t="shared" ref="E155:AJ155" si="255" xml:space="preserve"> E$97</f>
        <v>Operating period flag</v>
      </c>
      <c r="F155" s="268">
        <f t="shared" si="255"/>
        <v>0</v>
      </c>
      <c r="G155" s="268" t="str">
        <f t="shared" si="255"/>
        <v>flag</v>
      </c>
      <c r="H155" s="268">
        <f t="shared" si="255"/>
        <v>120</v>
      </c>
      <c r="I155" s="268">
        <f t="shared" si="255"/>
        <v>0</v>
      </c>
      <c r="J155" s="268">
        <f t="shared" si="255"/>
        <v>0</v>
      </c>
      <c r="K155" s="268">
        <f t="shared" si="255"/>
        <v>0</v>
      </c>
      <c r="L155" s="268">
        <f t="shared" si="255"/>
        <v>0</v>
      </c>
      <c r="M155" s="268">
        <f t="shared" si="255"/>
        <v>1</v>
      </c>
      <c r="N155" s="268">
        <f t="shared" si="255"/>
        <v>1</v>
      </c>
      <c r="O155" s="268">
        <f t="shared" si="255"/>
        <v>1</v>
      </c>
      <c r="P155" s="268">
        <f t="shared" si="255"/>
        <v>1</v>
      </c>
      <c r="Q155" s="268">
        <f t="shared" si="255"/>
        <v>1</v>
      </c>
      <c r="R155" s="268">
        <f t="shared" si="255"/>
        <v>1</v>
      </c>
      <c r="S155" s="268">
        <f t="shared" si="255"/>
        <v>1</v>
      </c>
      <c r="T155" s="268">
        <f t="shared" si="255"/>
        <v>1</v>
      </c>
      <c r="U155" s="268">
        <f t="shared" si="255"/>
        <v>1</v>
      </c>
      <c r="V155" s="268">
        <f t="shared" si="255"/>
        <v>1</v>
      </c>
      <c r="W155" s="268">
        <f t="shared" si="255"/>
        <v>1</v>
      </c>
      <c r="X155" s="268">
        <f t="shared" si="255"/>
        <v>1</v>
      </c>
      <c r="Y155" s="268">
        <f t="shared" si="255"/>
        <v>1</v>
      </c>
      <c r="Z155" s="268">
        <f t="shared" si="255"/>
        <v>1</v>
      </c>
      <c r="AA155" s="268">
        <f t="shared" si="255"/>
        <v>1</v>
      </c>
      <c r="AB155" s="268">
        <f t="shared" si="255"/>
        <v>1</v>
      </c>
      <c r="AC155" s="268">
        <f t="shared" si="255"/>
        <v>1</v>
      </c>
      <c r="AD155" s="268">
        <f t="shared" si="255"/>
        <v>1</v>
      </c>
      <c r="AE155" s="268">
        <f t="shared" si="255"/>
        <v>1</v>
      </c>
      <c r="AF155" s="268">
        <f t="shared" si="255"/>
        <v>1</v>
      </c>
      <c r="AG155" s="268">
        <f t="shared" si="255"/>
        <v>1</v>
      </c>
      <c r="AH155" s="268">
        <f t="shared" si="255"/>
        <v>1</v>
      </c>
      <c r="AI155" s="268">
        <f t="shared" si="255"/>
        <v>1</v>
      </c>
      <c r="AJ155" s="268">
        <f t="shared" si="255"/>
        <v>1</v>
      </c>
      <c r="AK155" s="268">
        <f t="shared" ref="AK155:BP155" si="256" xml:space="preserve"> AK$97</f>
        <v>1</v>
      </c>
      <c r="AL155" s="268">
        <f t="shared" si="256"/>
        <v>1</v>
      </c>
      <c r="AM155" s="268">
        <f t="shared" si="256"/>
        <v>1</v>
      </c>
      <c r="AN155" s="268">
        <f t="shared" si="256"/>
        <v>1</v>
      </c>
      <c r="AO155" s="268">
        <f t="shared" si="256"/>
        <v>1</v>
      </c>
      <c r="AP155" s="268">
        <f t="shared" si="256"/>
        <v>1</v>
      </c>
      <c r="AQ155" s="268">
        <f t="shared" si="256"/>
        <v>1</v>
      </c>
      <c r="AR155" s="268">
        <f t="shared" si="256"/>
        <v>1</v>
      </c>
      <c r="AS155" s="268">
        <f t="shared" si="256"/>
        <v>1</v>
      </c>
      <c r="AT155" s="268">
        <f t="shared" si="256"/>
        <v>1</v>
      </c>
      <c r="AU155" s="268">
        <f t="shared" si="256"/>
        <v>1</v>
      </c>
      <c r="AV155" s="268">
        <f t="shared" si="256"/>
        <v>1</v>
      </c>
      <c r="AW155" s="268">
        <f t="shared" si="256"/>
        <v>1</v>
      </c>
      <c r="AX155" s="268">
        <f t="shared" si="256"/>
        <v>1</v>
      </c>
      <c r="AY155" s="268">
        <f t="shared" si="256"/>
        <v>1</v>
      </c>
      <c r="AZ155" s="268">
        <f t="shared" si="256"/>
        <v>1</v>
      </c>
      <c r="BA155" s="268">
        <f t="shared" si="256"/>
        <v>1</v>
      </c>
      <c r="BB155" s="268">
        <f t="shared" si="256"/>
        <v>1</v>
      </c>
      <c r="BC155" s="268">
        <f t="shared" si="256"/>
        <v>1</v>
      </c>
      <c r="BD155" s="268">
        <f t="shared" si="256"/>
        <v>1</v>
      </c>
      <c r="BE155" s="268">
        <f t="shared" si="256"/>
        <v>1</v>
      </c>
      <c r="BF155" s="268">
        <f t="shared" si="256"/>
        <v>1</v>
      </c>
      <c r="BG155" s="268">
        <f t="shared" si="256"/>
        <v>1</v>
      </c>
      <c r="BH155" s="268">
        <f t="shared" si="256"/>
        <v>1</v>
      </c>
      <c r="BI155" s="268">
        <f t="shared" si="256"/>
        <v>1</v>
      </c>
      <c r="BJ155" s="268">
        <f t="shared" si="256"/>
        <v>1</v>
      </c>
      <c r="BK155" s="268">
        <f t="shared" si="256"/>
        <v>1</v>
      </c>
      <c r="BL155" s="268">
        <f t="shared" si="256"/>
        <v>1</v>
      </c>
      <c r="BM155" s="268">
        <f t="shared" si="256"/>
        <v>1</v>
      </c>
      <c r="BN155" s="268">
        <f t="shared" si="256"/>
        <v>1</v>
      </c>
      <c r="BO155" s="268">
        <f t="shared" si="256"/>
        <v>1</v>
      </c>
      <c r="BP155" s="268">
        <f t="shared" si="256"/>
        <v>1</v>
      </c>
      <c r="BQ155" s="268">
        <f t="shared" ref="BQ155:CV155" si="257" xml:space="preserve"> BQ$97</f>
        <v>1</v>
      </c>
      <c r="BR155" s="268">
        <f t="shared" si="257"/>
        <v>1</v>
      </c>
      <c r="BS155" s="268">
        <f t="shared" si="257"/>
        <v>1</v>
      </c>
      <c r="BT155" s="268">
        <f t="shared" si="257"/>
        <v>1</v>
      </c>
      <c r="BU155" s="268">
        <f t="shared" si="257"/>
        <v>1</v>
      </c>
      <c r="BV155" s="268">
        <f t="shared" si="257"/>
        <v>1</v>
      </c>
      <c r="BW155" s="268">
        <f t="shared" si="257"/>
        <v>1</v>
      </c>
      <c r="BX155" s="268">
        <f t="shared" si="257"/>
        <v>1</v>
      </c>
      <c r="BY155" s="268">
        <f t="shared" si="257"/>
        <v>1</v>
      </c>
      <c r="BZ155" s="268">
        <f t="shared" si="257"/>
        <v>1</v>
      </c>
      <c r="CA155" s="268">
        <f t="shared" si="257"/>
        <v>1</v>
      </c>
      <c r="CB155" s="268">
        <f t="shared" si="257"/>
        <v>1</v>
      </c>
      <c r="CC155" s="268">
        <f t="shared" si="257"/>
        <v>1</v>
      </c>
      <c r="CD155" s="268">
        <f t="shared" si="257"/>
        <v>1</v>
      </c>
      <c r="CE155" s="268">
        <f t="shared" si="257"/>
        <v>1</v>
      </c>
      <c r="CF155" s="268">
        <f t="shared" si="257"/>
        <v>1</v>
      </c>
      <c r="CG155" s="268">
        <f t="shared" si="257"/>
        <v>1</v>
      </c>
      <c r="CH155" s="268">
        <f t="shared" si="257"/>
        <v>1</v>
      </c>
      <c r="CI155" s="268">
        <f t="shared" si="257"/>
        <v>1</v>
      </c>
      <c r="CJ155" s="268">
        <f t="shared" si="257"/>
        <v>1</v>
      </c>
      <c r="CK155" s="268">
        <f t="shared" si="257"/>
        <v>1</v>
      </c>
      <c r="CL155" s="268">
        <f t="shared" si="257"/>
        <v>1</v>
      </c>
      <c r="CM155" s="268">
        <f t="shared" si="257"/>
        <v>1</v>
      </c>
      <c r="CN155" s="268">
        <f t="shared" si="257"/>
        <v>1</v>
      </c>
      <c r="CO155" s="268">
        <f t="shared" si="257"/>
        <v>1</v>
      </c>
      <c r="CP155" s="268">
        <f t="shared" si="257"/>
        <v>1</v>
      </c>
      <c r="CQ155" s="268">
        <f t="shared" si="257"/>
        <v>1</v>
      </c>
      <c r="CR155" s="268">
        <f t="shared" si="257"/>
        <v>1</v>
      </c>
      <c r="CS155" s="268">
        <f t="shared" si="257"/>
        <v>1</v>
      </c>
      <c r="CT155" s="268">
        <f t="shared" si="257"/>
        <v>1</v>
      </c>
      <c r="CU155" s="268">
        <f t="shared" si="257"/>
        <v>1</v>
      </c>
      <c r="CV155" s="268">
        <f t="shared" si="257"/>
        <v>1</v>
      </c>
      <c r="CW155" s="268">
        <f t="shared" ref="CW155:EB155" si="258" xml:space="preserve"> CW$97</f>
        <v>1</v>
      </c>
      <c r="CX155" s="268">
        <f t="shared" si="258"/>
        <v>1</v>
      </c>
      <c r="CY155" s="268">
        <f t="shared" si="258"/>
        <v>1</v>
      </c>
      <c r="CZ155" s="268">
        <f t="shared" si="258"/>
        <v>1</v>
      </c>
      <c r="DA155" s="268">
        <f t="shared" si="258"/>
        <v>1</v>
      </c>
      <c r="DB155" s="268">
        <f t="shared" si="258"/>
        <v>1</v>
      </c>
      <c r="DC155" s="268">
        <f t="shared" si="258"/>
        <v>1</v>
      </c>
      <c r="DD155" s="268">
        <f t="shared" si="258"/>
        <v>1</v>
      </c>
      <c r="DE155" s="268">
        <f t="shared" si="258"/>
        <v>1</v>
      </c>
      <c r="DF155" s="268">
        <f t="shared" si="258"/>
        <v>1</v>
      </c>
      <c r="DG155" s="268">
        <f t="shared" si="258"/>
        <v>1</v>
      </c>
      <c r="DH155" s="268">
        <f t="shared" si="258"/>
        <v>1</v>
      </c>
      <c r="DI155" s="268">
        <f t="shared" si="258"/>
        <v>1</v>
      </c>
      <c r="DJ155" s="268">
        <f t="shared" si="258"/>
        <v>1</v>
      </c>
      <c r="DK155" s="268">
        <f t="shared" si="258"/>
        <v>1</v>
      </c>
      <c r="DL155" s="268">
        <f t="shared" si="258"/>
        <v>1</v>
      </c>
      <c r="DM155" s="268">
        <f t="shared" si="258"/>
        <v>1</v>
      </c>
      <c r="DN155" s="268">
        <f t="shared" si="258"/>
        <v>1</v>
      </c>
      <c r="DO155" s="268">
        <f t="shared" si="258"/>
        <v>1</v>
      </c>
      <c r="DP155" s="268">
        <f t="shared" si="258"/>
        <v>1</v>
      </c>
      <c r="DQ155" s="268">
        <f t="shared" si="258"/>
        <v>1</v>
      </c>
      <c r="DR155" s="268">
        <f t="shared" si="258"/>
        <v>1</v>
      </c>
      <c r="DS155" s="268">
        <f t="shared" si="258"/>
        <v>1</v>
      </c>
      <c r="DT155" s="268">
        <f t="shared" si="258"/>
        <v>1</v>
      </c>
      <c r="DU155" s="268">
        <f t="shared" si="258"/>
        <v>1</v>
      </c>
      <c r="DV155" s="268">
        <f t="shared" si="258"/>
        <v>1</v>
      </c>
      <c r="DW155" s="268">
        <f t="shared" si="258"/>
        <v>1</v>
      </c>
      <c r="DX155" s="268">
        <f t="shared" si="258"/>
        <v>1</v>
      </c>
      <c r="DY155" s="268">
        <f t="shared" si="258"/>
        <v>1</v>
      </c>
      <c r="DZ155" s="268">
        <f t="shared" si="258"/>
        <v>1</v>
      </c>
      <c r="EA155" s="268">
        <f t="shared" si="258"/>
        <v>1</v>
      </c>
      <c r="EB155" s="268">
        <f t="shared" si="258"/>
        <v>1</v>
      </c>
      <c r="EC155" s="268">
        <f t="shared" ref="EC155:FH155" si="259" xml:space="preserve"> EC$97</f>
        <v>0</v>
      </c>
      <c r="ED155" s="268">
        <f t="shared" si="259"/>
        <v>0</v>
      </c>
      <c r="EE155" s="268">
        <f t="shared" si="259"/>
        <v>0</v>
      </c>
      <c r="EF155" s="268">
        <f t="shared" si="259"/>
        <v>0</v>
      </c>
      <c r="EG155" s="268">
        <f t="shared" si="259"/>
        <v>0</v>
      </c>
      <c r="EH155" s="268">
        <f t="shared" si="259"/>
        <v>0</v>
      </c>
      <c r="EI155" s="268">
        <f t="shared" si="259"/>
        <v>0</v>
      </c>
      <c r="EJ155" s="268">
        <f t="shared" si="259"/>
        <v>0</v>
      </c>
      <c r="EK155" s="268">
        <f t="shared" si="259"/>
        <v>0</v>
      </c>
      <c r="EL155" s="268">
        <f t="shared" si="259"/>
        <v>0</v>
      </c>
      <c r="EM155" s="268">
        <f t="shared" si="259"/>
        <v>0</v>
      </c>
      <c r="EN155" s="268">
        <f t="shared" si="259"/>
        <v>0</v>
      </c>
      <c r="EO155" s="268">
        <f t="shared" si="259"/>
        <v>0</v>
      </c>
      <c r="EP155" s="268">
        <f t="shared" si="259"/>
        <v>0</v>
      </c>
      <c r="EQ155" s="268">
        <f t="shared" si="259"/>
        <v>0</v>
      </c>
      <c r="ER155" s="268">
        <f t="shared" si="259"/>
        <v>0</v>
      </c>
      <c r="ES155" s="268">
        <f t="shared" si="259"/>
        <v>0</v>
      </c>
      <c r="ET155" s="268">
        <f t="shared" si="259"/>
        <v>0</v>
      </c>
      <c r="EU155" s="268">
        <f t="shared" si="259"/>
        <v>0</v>
      </c>
      <c r="EV155" s="268">
        <f t="shared" si="259"/>
        <v>0</v>
      </c>
      <c r="EW155" s="268">
        <f t="shared" si="259"/>
        <v>0</v>
      </c>
      <c r="EX155" s="268">
        <f t="shared" si="259"/>
        <v>0</v>
      </c>
      <c r="EY155" s="268">
        <f t="shared" si="259"/>
        <v>0</v>
      </c>
      <c r="EZ155" s="268">
        <f t="shared" si="259"/>
        <v>0</v>
      </c>
      <c r="FA155" s="268">
        <f t="shared" si="259"/>
        <v>0</v>
      </c>
      <c r="FB155" s="268">
        <f t="shared" si="259"/>
        <v>0</v>
      </c>
      <c r="FC155" s="268">
        <f t="shared" si="259"/>
        <v>0</v>
      </c>
      <c r="FD155" s="268">
        <f t="shared" si="259"/>
        <v>0</v>
      </c>
      <c r="FE155" s="268">
        <f t="shared" si="259"/>
        <v>0</v>
      </c>
      <c r="FF155" s="268">
        <f t="shared" si="259"/>
        <v>0</v>
      </c>
      <c r="FG155" s="268">
        <f t="shared" si="259"/>
        <v>0</v>
      </c>
      <c r="FH155" s="268">
        <f t="shared" si="259"/>
        <v>0</v>
      </c>
      <c r="FI155" s="268">
        <f t="shared" ref="FI155:GJ155" si="260" xml:space="preserve"> FI$97</f>
        <v>0</v>
      </c>
      <c r="FJ155" s="268">
        <f t="shared" si="260"/>
        <v>0</v>
      </c>
      <c r="FK155" s="268">
        <f t="shared" si="260"/>
        <v>0</v>
      </c>
      <c r="FL155" s="268">
        <f t="shared" si="260"/>
        <v>0</v>
      </c>
      <c r="FM155" s="268">
        <f t="shared" si="260"/>
        <v>0</v>
      </c>
      <c r="FN155" s="268">
        <f t="shared" si="260"/>
        <v>0</v>
      </c>
      <c r="FO155" s="268">
        <f t="shared" si="260"/>
        <v>0</v>
      </c>
      <c r="FP155" s="268">
        <f t="shared" si="260"/>
        <v>0</v>
      </c>
      <c r="FQ155" s="268">
        <f t="shared" si="260"/>
        <v>0</v>
      </c>
      <c r="FR155" s="268">
        <f t="shared" si="260"/>
        <v>0</v>
      </c>
      <c r="FS155" s="268">
        <f t="shared" si="260"/>
        <v>0</v>
      </c>
      <c r="FT155" s="268">
        <f t="shared" si="260"/>
        <v>0</v>
      </c>
      <c r="FU155" s="268">
        <f t="shared" si="260"/>
        <v>0</v>
      </c>
      <c r="FV155" s="268">
        <f t="shared" si="260"/>
        <v>0</v>
      </c>
      <c r="FW155" s="268">
        <f t="shared" si="260"/>
        <v>0</v>
      </c>
      <c r="FX155" s="268">
        <f t="shared" si="260"/>
        <v>0</v>
      </c>
      <c r="FY155" s="268">
        <f t="shared" si="260"/>
        <v>0</v>
      </c>
      <c r="FZ155" s="268">
        <f t="shared" si="260"/>
        <v>0</v>
      </c>
      <c r="GA155" s="268">
        <f t="shared" si="260"/>
        <v>0</v>
      </c>
      <c r="GB155" s="268">
        <f t="shared" si="260"/>
        <v>0</v>
      </c>
      <c r="GC155" s="268">
        <f t="shared" si="260"/>
        <v>0</v>
      </c>
      <c r="GD155" s="268">
        <f t="shared" si="260"/>
        <v>0</v>
      </c>
      <c r="GE155" s="268">
        <f t="shared" si="260"/>
        <v>0</v>
      </c>
      <c r="GF155" s="268">
        <f t="shared" si="260"/>
        <v>0</v>
      </c>
      <c r="GG155" s="268">
        <f t="shared" si="260"/>
        <v>0</v>
      </c>
      <c r="GH155" s="268">
        <f t="shared" si="260"/>
        <v>0</v>
      </c>
      <c r="GI155" s="268">
        <f t="shared" si="260"/>
        <v>0</v>
      </c>
      <c r="GJ155" s="268">
        <f t="shared" si="260"/>
        <v>0</v>
      </c>
      <c r="GK155" s="591"/>
      <c r="GL155" s="591"/>
      <c r="GM155" s="591"/>
      <c r="GN155" s="591"/>
      <c r="GO155" s="591"/>
      <c r="GP155" s="591"/>
      <c r="GQ155" s="591"/>
      <c r="GR155" s="591"/>
      <c r="GS155" s="591"/>
      <c r="GT155" s="591"/>
      <c r="GU155" s="591"/>
      <c r="GV155" s="591"/>
      <c r="GW155" s="591"/>
      <c r="GX155" s="591"/>
      <c r="GY155" s="591"/>
      <c r="GZ155" s="591"/>
      <c r="HA155" s="591"/>
      <c r="HB155" s="591"/>
      <c r="HC155" s="591"/>
      <c r="HD155" s="591"/>
      <c r="HE155" s="591"/>
      <c r="HF155" s="591"/>
      <c r="HG155" s="591"/>
      <c r="HH155" s="591"/>
      <c r="HI155" s="591"/>
      <c r="HJ155" s="591"/>
      <c r="HK155" s="591"/>
      <c r="HL155" s="591"/>
      <c r="HM155" s="591"/>
      <c r="HN155" s="591"/>
      <c r="HO155" s="591"/>
      <c r="HP155" s="591"/>
      <c r="HQ155" s="591"/>
      <c r="HR155" s="591"/>
      <c r="HS155" s="591"/>
      <c r="HT155" s="591"/>
      <c r="HU155" s="591"/>
      <c r="HV155" s="591"/>
      <c r="HW155" s="591"/>
      <c r="HX155" s="591"/>
      <c r="HY155" s="591"/>
      <c r="HZ155" s="591"/>
      <c r="IA155" s="591"/>
      <c r="IB155" s="591"/>
      <c r="IC155" s="591"/>
      <c r="ID155" s="591"/>
      <c r="IE155" s="591"/>
      <c r="IF155" s="591"/>
      <c r="IG155" s="591"/>
      <c r="IH155" s="591"/>
      <c r="II155" s="591"/>
      <c r="IJ155" s="591"/>
      <c r="IK155" s="591"/>
      <c r="IL155" s="591"/>
      <c r="IM155" s="591"/>
      <c r="IN155" s="591"/>
      <c r="IO155" s="591"/>
      <c r="IP155" s="591"/>
      <c r="IQ155" s="591"/>
      <c r="IR155" s="591"/>
      <c r="IS155" s="591"/>
      <c r="IT155" s="591"/>
      <c r="IU155" s="591"/>
      <c r="IV155" s="591"/>
      <c r="IW155" s="591"/>
      <c r="IX155" s="591"/>
      <c r="IY155" s="591"/>
      <c r="IZ155" s="591"/>
      <c r="JA155" s="591"/>
      <c r="JB155" s="591"/>
      <c r="JC155" s="591"/>
      <c r="JD155" s="591"/>
      <c r="JE155" s="591"/>
      <c r="JF155" s="591"/>
      <c r="JG155" s="591"/>
      <c r="JH155" s="591"/>
      <c r="JI155" s="591"/>
      <c r="JJ155" s="591"/>
      <c r="JK155" s="591"/>
      <c r="JL155" s="591"/>
      <c r="JM155" s="591"/>
      <c r="JN155" s="591"/>
      <c r="JO155" s="591"/>
      <c r="JP155" s="591"/>
      <c r="JQ155" s="591"/>
      <c r="JR155" s="591"/>
      <c r="JS155" s="591"/>
      <c r="JT155" s="591"/>
      <c r="JU155" s="591"/>
      <c r="JV155" s="591"/>
      <c r="JW155" s="591"/>
      <c r="JX155" s="591"/>
      <c r="JY155" s="591"/>
      <c r="JZ155" s="591"/>
      <c r="KA155" s="591"/>
      <c r="KB155" s="591"/>
      <c r="KC155" s="591"/>
      <c r="KD155" s="591"/>
      <c r="KE155" s="591"/>
      <c r="KF155" s="591"/>
      <c r="KG155" s="591"/>
      <c r="KH155" s="591"/>
      <c r="KI155" s="591"/>
      <c r="KJ155" s="591"/>
      <c r="KK155" s="591"/>
      <c r="KL155" s="591"/>
      <c r="KM155" s="591"/>
      <c r="KN155" s="591"/>
      <c r="KO155" s="591"/>
      <c r="KP155" s="591"/>
      <c r="KQ155" s="591"/>
      <c r="KR155" s="591"/>
      <c r="KS155" s="591"/>
      <c r="KT155" s="591"/>
      <c r="KU155" s="591"/>
      <c r="KV155" s="591"/>
      <c r="KW155" s="591"/>
      <c r="KX155" s="591"/>
      <c r="KY155" s="591"/>
      <c r="KZ155" s="591"/>
      <c r="LA155" s="591"/>
      <c r="LB155" s="591"/>
      <c r="LC155" s="591"/>
      <c r="LD155" s="591"/>
      <c r="LE155" s="591"/>
      <c r="LF155" s="591"/>
      <c r="LG155" s="591"/>
      <c r="LH155" s="591"/>
      <c r="LI155" s="591"/>
      <c r="LJ155" s="591"/>
      <c r="LK155" s="591"/>
      <c r="LL155" s="591"/>
      <c r="LM155" s="591"/>
      <c r="LN155" s="591"/>
      <c r="LO155" s="591"/>
      <c r="LP155" s="591"/>
      <c r="LQ155" s="591"/>
      <c r="LR155" s="591"/>
      <c r="LS155" s="591"/>
      <c r="LT155" s="591"/>
      <c r="LU155" s="591"/>
      <c r="LV155" s="591"/>
      <c r="LW155" s="591"/>
      <c r="LX155" s="591"/>
      <c r="LY155" s="591"/>
      <c r="LZ155" s="591"/>
      <c r="MA155" s="591"/>
      <c r="MB155" s="591"/>
      <c r="MC155" s="591"/>
      <c r="MD155" s="591"/>
      <c r="ME155" s="591"/>
      <c r="MF155" s="591"/>
      <c r="MG155" s="591"/>
      <c r="MH155" s="591"/>
      <c r="MI155" s="591"/>
      <c r="MJ155" s="591"/>
      <c r="MK155" s="591"/>
      <c r="ML155" s="591"/>
      <c r="MM155" s="591"/>
      <c r="MN155" s="591"/>
      <c r="MO155" s="591"/>
      <c r="MP155" s="591"/>
      <c r="MQ155" s="591"/>
      <c r="MR155" s="591"/>
      <c r="MS155" s="591"/>
      <c r="MT155" s="591"/>
      <c r="MU155" s="591"/>
      <c r="MV155" s="591"/>
      <c r="MW155" s="591"/>
      <c r="MX155" s="591"/>
      <c r="MY155" s="591"/>
      <c r="MZ155" s="591"/>
      <c r="NA155" s="591"/>
      <c r="NB155" s="591"/>
      <c r="NC155" s="591"/>
      <c r="ND155" s="591"/>
      <c r="NE155" s="591"/>
      <c r="NF155" s="591"/>
      <c r="NG155" s="591"/>
      <c r="NH155" s="591"/>
      <c r="NI155" s="591"/>
      <c r="NJ155" s="591"/>
      <c r="NK155" s="591"/>
      <c r="NL155" s="591"/>
      <c r="NM155" s="591"/>
      <c r="NN155" s="591"/>
      <c r="NO155" s="591"/>
      <c r="NP155" s="591"/>
      <c r="NQ155" s="591"/>
      <c r="NR155" s="591"/>
      <c r="NS155" s="591"/>
      <c r="NT155" s="591"/>
      <c r="NU155" s="591"/>
      <c r="NV155" s="591"/>
      <c r="NW155" s="591"/>
      <c r="NX155" s="591"/>
      <c r="NY155" s="591"/>
      <c r="NZ155" s="591"/>
      <c r="OA155" s="591"/>
      <c r="OB155" s="591"/>
      <c r="OC155" s="591"/>
      <c r="OD155" s="591"/>
      <c r="OE155" s="591"/>
      <c r="OF155" s="591"/>
      <c r="OG155" s="591"/>
      <c r="OH155" s="591"/>
      <c r="OI155" s="591"/>
      <c r="OJ155" s="591"/>
      <c r="OK155" s="591"/>
      <c r="OL155" s="591"/>
      <c r="OM155" s="591"/>
      <c r="ON155" s="591"/>
      <c r="OO155" s="591"/>
      <c r="OP155" s="591"/>
      <c r="OQ155" s="591"/>
      <c r="OR155" s="591"/>
      <c r="OS155" s="591"/>
      <c r="OT155" s="591"/>
      <c r="OU155" s="591"/>
      <c r="OV155" s="591"/>
      <c r="OW155" s="591"/>
      <c r="OX155" s="591"/>
      <c r="OY155" s="591"/>
      <c r="OZ155" s="591"/>
      <c r="PA155" s="591"/>
      <c r="PB155" s="591"/>
      <c r="PC155" s="591"/>
      <c r="PD155" s="591"/>
      <c r="PE155" s="591"/>
      <c r="PF155" s="591"/>
      <c r="PG155" s="591"/>
      <c r="PH155" s="591"/>
      <c r="PI155" s="591"/>
      <c r="PJ155" s="591"/>
      <c r="PK155" s="591"/>
      <c r="PL155" s="591"/>
      <c r="PM155" s="591"/>
      <c r="PN155" s="591"/>
      <c r="PO155" s="591"/>
      <c r="PP155" s="591"/>
      <c r="PQ155" s="591"/>
      <c r="PR155" s="591"/>
      <c r="PS155" s="591"/>
      <c r="PT155" s="591"/>
      <c r="PU155" s="591"/>
      <c r="PV155" s="591"/>
      <c r="PW155" s="591"/>
      <c r="PX155" s="591"/>
      <c r="PY155" s="591"/>
      <c r="PZ155" s="591"/>
      <c r="QA155" s="591"/>
      <c r="QB155" s="591"/>
      <c r="QC155" s="591"/>
      <c r="QD155" s="591"/>
      <c r="QE155" s="591"/>
      <c r="QF155" s="591"/>
      <c r="QG155" s="591"/>
      <c r="QH155" s="591"/>
      <c r="QI155" s="591"/>
      <c r="QJ155" s="591"/>
      <c r="QK155" s="591"/>
      <c r="QL155" s="591"/>
      <c r="QM155" s="591"/>
      <c r="QN155" s="591"/>
      <c r="QO155" s="591"/>
      <c r="QP155" s="591"/>
      <c r="QQ155" s="591"/>
      <c r="QR155" s="591"/>
      <c r="QS155" s="591"/>
      <c r="QT155" s="591"/>
      <c r="QU155" s="591"/>
      <c r="QV155" s="591"/>
      <c r="QW155" s="591"/>
      <c r="QX155" s="591"/>
      <c r="QY155" s="591"/>
      <c r="QZ155" s="591"/>
      <c r="RA155" s="591"/>
      <c r="RB155" s="591"/>
      <c r="RC155" s="591"/>
      <c r="RD155" s="591"/>
      <c r="RE155" s="591"/>
      <c r="RF155" s="591"/>
      <c r="RG155" s="591"/>
      <c r="RH155" s="591"/>
      <c r="RI155" s="591"/>
      <c r="RJ155" s="591"/>
      <c r="RK155" s="591"/>
      <c r="RL155" s="591"/>
      <c r="RM155" s="591"/>
      <c r="RN155" s="591"/>
      <c r="RO155" s="591"/>
      <c r="RP155" s="591"/>
      <c r="RQ155" s="591"/>
      <c r="RR155" s="591"/>
      <c r="RS155" s="591"/>
      <c r="RT155" s="591"/>
      <c r="RU155" s="591"/>
      <c r="RV155" s="591"/>
      <c r="RW155" s="591"/>
      <c r="RX155" s="591"/>
      <c r="RY155" s="591"/>
      <c r="RZ155" s="591"/>
      <c r="SA155" s="591"/>
      <c r="SB155" s="591"/>
      <c r="SC155" s="591"/>
      <c r="SD155" s="591"/>
      <c r="SE155" s="591"/>
      <c r="SF155" s="591"/>
      <c r="SG155" s="591"/>
      <c r="SH155" s="591"/>
      <c r="SI155" s="591"/>
      <c r="SJ155" s="591"/>
      <c r="SK155" s="591"/>
      <c r="SL155" s="591"/>
      <c r="SM155" s="591"/>
      <c r="SN155" s="591"/>
      <c r="SO155" s="591"/>
      <c r="SP155" s="591"/>
      <c r="SQ155" s="591"/>
      <c r="SR155" s="591"/>
      <c r="SS155" s="591"/>
      <c r="ST155" s="591"/>
      <c r="SU155" s="591"/>
      <c r="SV155" s="591"/>
      <c r="SW155" s="591"/>
      <c r="SX155" s="591"/>
      <c r="SY155" s="591"/>
      <c r="SZ155" s="591"/>
      <c r="TA155" s="591"/>
      <c r="TB155" s="591"/>
      <c r="TC155" s="591"/>
      <c r="TD155" s="591"/>
      <c r="TE155" s="591"/>
      <c r="TF155" s="591"/>
      <c r="TG155" s="591"/>
      <c r="TH155" s="591"/>
      <c r="TI155" s="591"/>
      <c r="TJ155" s="591"/>
      <c r="TK155" s="591"/>
      <c r="TL155" s="591"/>
      <c r="TM155" s="591"/>
      <c r="TN155" s="591"/>
      <c r="TO155" s="591"/>
      <c r="TP155" s="591"/>
      <c r="TQ155" s="591"/>
      <c r="TR155" s="591"/>
      <c r="TS155" s="591"/>
      <c r="TT155" s="591"/>
      <c r="TU155" s="591"/>
      <c r="TV155" s="591"/>
      <c r="TW155" s="591"/>
      <c r="TX155" s="591"/>
      <c r="TY155" s="591"/>
      <c r="TZ155" s="591"/>
      <c r="UA155" s="591"/>
      <c r="UB155" s="591"/>
      <c r="UC155" s="591"/>
      <c r="UD155" s="591"/>
      <c r="UE155" s="591"/>
      <c r="UF155" s="591"/>
      <c r="UG155" s="591"/>
      <c r="UH155" s="591"/>
      <c r="UI155" s="591"/>
      <c r="UJ155" s="591"/>
      <c r="UK155" s="591"/>
      <c r="UL155" s="591"/>
      <c r="UM155" s="591"/>
      <c r="UN155" s="591"/>
      <c r="UO155" s="591"/>
      <c r="UP155" s="591"/>
      <c r="UQ155" s="591"/>
      <c r="UR155" s="591"/>
      <c r="US155" s="591"/>
      <c r="UT155" s="591"/>
      <c r="UU155" s="591"/>
      <c r="UV155" s="591"/>
      <c r="UW155" s="591"/>
      <c r="UX155" s="591"/>
      <c r="UY155" s="591"/>
      <c r="UZ155" s="591"/>
      <c r="VA155" s="591"/>
      <c r="VB155" s="591"/>
      <c r="VC155" s="591"/>
      <c r="VD155" s="591"/>
      <c r="VE155" s="591"/>
      <c r="VF155" s="591"/>
      <c r="VG155" s="591"/>
      <c r="VH155" s="591"/>
      <c r="VI155" s="591"/>
      <c r="VJ155" s="591"/>
      <c r="VK155" s="591"/>
      <c r="VL155" s="591"/>
      <c r="VM155" s="591"/>
      <c r="VN155" s="591"/>
      <c r="VO155" s="591"/>
      <c r="VP155" s="591"/>
      <c r="VQ155" s="591"/>
      <c r="VR155" s="591"/>
      <c r="VS155" s="591"/>
      <c r="VT155" s="591"/>
      <c r="VU155" s="591"/>
      <c r="VV155" s="591"/>
      <c r="VW155" s="591"/>
      <c r="VX155" s="591"/>
      <c r="VY155" s="591"/>
      <c r="VZ155" s="591"/>
      <c r="WA155" s="591"/>
      <c r="WB155" s="591"/>
      <c r="WC155" s="591"/>
      <c r="WD155" s="591"/>
      <c r="WE155" s="591"/>
      <c r="WF155" s="591"/>
      <c r="WG155" s="591"/>
      <c r="WH155" s="591"/>
      <c r="WI155" s="591"/>
      <c r="WJ155" s="591"/>
      <c r="WK155" s="591"/>
      <c r="WL155" s="591"/>
      <c r="WM155" s="591"/>
      <c r="WN155" s="591"/>
      <c r="WO155" s="591"/>
      <c r="WP155" s="591"/>
      <c r="WQ155" s="591"/>
      <c r="WR155" s="591"/>
      <c r="WS155" s="591"/>
      <c r="WT155" s="591"/>
      <c r="WU155" s="591"/>
      <c r="WV155" s="591"/>
      <c r="WW155" s="591"/>
      <c r="WX155" s="591"/>
      <c r="WY155" s="591"/>
      <c r="WZ155" s="591"/>
      <c r="XA155" s="591"/>
      <c r="XB155" s="591"/>
      <c r="XC155" s="591"/>
      <c r="XD155" s="591"/>
      <c r="XE155" s="591"/>
      <c r="XF155" s="591"/>
      <c r="XG155" s="591"/>
      <c r="XH155" s="591"/>
      <c r="XI155" s="591"/>
      <c r="XJ155" s="591"/>
      <c r="XK155" s="591"/>
      <c r="XL155" s="591"/>
      <c r="XM155" s="591"/>
      <c r="XN155" s="591"/>
      <c r="XO155" s="591"/>
      <c r="XP155" s="591"/>
      <c r="XQ155" s="591"/>
      <c r="XR155" s="591"/>
      <c r="XS155" s="591"/>
      <c r="XT155" s="591"/>
      <c r="XU155" s="591"/>
      <c r="XV155" s="591"/>
      <c r="XW155" s="591"/>
      <c r="XX155" s="591"/>
      <c r="XY155" s="591"/>
      <c r="XZ155" s="591"/>
      <c r="YA155" s="591"/>
      <c r="YB155" s="591"/>
      <c r="YC155" s="591"/>
      <c r="YD155" s="591"/>
      <c r="YE155" s="591"/>
      <c r="YF155" s="591"/>
      <c r="YG155" s="591"/>
      <c r="YH155" s="591"/>
      <c r="YI155" s="591"/>
      <c r="YJ155" s="591"/>
      <c r="YK155" s="591"/>
      <c r="YL155" s="591"/>
      <c r="YM155" s="591"/>
      <c r="YN155" s="591"/>
      <c r="YO155" s="591"/>
      <c r="YP155" s="591"/>
      <c r="YQ155" s="591"/>
      <c r="YR155" s="591"/>
      <c r="YS155" s="591"/>
      <c r="YT155" s="591"/>
      <c r="YU155" s="591"/>
      <c r="YV155" s="591"/>
      <c r="YW155" s="591"/>
      <c r="YX155" s="591"/>
      <c r="YY155" s="591"/>
      <c r="YZ155" s="591"/>
      <c r="ZA155" s="591"/>
      <c r="ZB155" s="591"/>
      <c r="ZC155" s="591"/>
      <c r="ZD155" s="591"/>
      <c r="ZE155" s="591"/>
      <c r="ZF155" s="591"/>
      <c r="ZG155" s="591"/>
      <c r="ZH155" s="591"/>
      <c r="ZI155" s="591"/>
      <c r="ZJ155" s="591"/>
      <c r="ZK155" s="591"/>
      <c r="ZL155" s="591"/>
      <c r="ZM155" s="591"/>
      <c r="ZN155" s="591"/>
      <c r="ZO155" s="591"/>
      <c r="ZP155" s="591"/>
      <c r="ZQ155" s="591"/>
      <c r="ZR155" s="591"/>
      <c r="ZS155" s="591"/>
      <c r="ZT155" s="591"/>
      <c r="ZU155" s="591"/>
      <c r="ZV155" s="591"/>
      <c r="ZW155" s="591"/>
      <c r="ZX155" s="591"/>
      <c r="ZY155" s="591"/>
      <c r="ZZ155" s="591"/>
      <c r="AAA155" s="591"/>
      <c r="AAB155" s="591"/>
      <c r="AAC155" s="591"/>
      <c r="AAD155" s="591"/>
      <c r="AAE155" s="591"/>
      <c r="AAF155" s="591"/>
      <c r="AAG155" s="591"/>
      <c r="AAH155" s="591"/>
      <c r="AAI155" s="591"/>
      <c r="AAJ155" s="591"/>
      <c r="AAK155" s="591"/>
      <c r="AAL155" s="591"/>
      <c r="AAM155" s="591"/>
      <c r="AAN155" s="591"/>
      <c r="AAO155" s="591"/>
      <c r="AAP155" s="591"/>
      <c r="AAQ155" s="591"/>
      <c r="AAR155" s="591"/>
      <c r="AAS155" s="591"/>
      <c r="AAT155" s="591"/>
      <c r="AAU155" s="591"/>
      <c r="AAV155" s="591"/>
      <c r="AAW155" s="591"/>
      <c r="AAX155" s="591"/>
      <c r="AAY155" s="591"/>
      <c r="AAZ155" s="591"/>
      <c r="ABA155" s="591"/>
      <c r="ABB155" s="591"/>
      <c r="ABC155" s="591"/>
      <c r="ABD155" s="591"/>
      <c r="ABE155" s="591"/>
      <c r="ABF155" s="591"/>
      <c r="ABG155" s="591"/>
      <c r="ABH155" s="591"/>
      <c r="ABI155" s="591"/>
      <c r="ABJ155" s="591"/>
      <c r="ABK155" s="591"/>
      <c r="ABL155" s="591"/>
      <c r="ABM155" s="591"/>
      <c r="ABN155" s="591"/>
      <c r="ABO155" s="591"/>
      <c r="ABP155" s="591"/>
      <c r="ABQ155" s="591"/>
      <c r="ABR155" s="591"/>
      <c r="ABS155" s="591"/>
      <c r="ABT155" s="591"/>
      <c r="ABU155" s="591"/>
      <c r="ABV155" s="591"/>
      <c r="ABW155" s="591"/>
      <c r="ABX155" s="591"/>
      <c r="ABY155" s="591"/>
      <c r="ABZ155" s="591"/>
      <c r="ACA155" s="591"/>
      <c r="ACB155" s="591"/>
      <c r="ACC155" s="591"/>
      <c r="ACD155" s="591"/>
      <c r="ACE155" s="591"/>
      <c r="ACF155" s="591"/>
      <c r="ACG155" s="591"/>
      <c r="ACH155" s="591"/>
      <c r="ACI155" s="591"/>
      <c r="ACJ155" s="591"/>
      <c r="ACK155" s="591"/>
      <c r="ACL155" s="591"/>
      <c r="ACM155" s="591"/>
      <c r="ACN155" s="591"/>
      <c r="ACO155" s="591"/>
      <c r="ACP155" s="591"/>
      <c r="ACQ155" s="591"/>
      <c r="ACR155" s="591"/>
      <c r="ACS155" s="591"/>
      <c r="ACT155" s="591"/>
      <c r="ACU155" s="591"/>
      <c r="ACV155" s="591"/>
      <c r="ACW155" s="591"/>
      <c r="ACX155" s="591"/>
      <c r="ACY155" s="591"/>
      <c r="ACZ155" s="591"/>
      <c r="ADA155" s="591"/>
      <c r="ADB155" s="591"/>
      <c r="ADC155" s="591"/>
      <c r="ADD155" s="591"/>
      <c r="ADE155" s="591"/>
      <c r="ADF155" s="591"/>
      <c r="ADG155" s="591"/>
      <c r="ADH155" s="591"/>
      <c r="ADI155" s="591"/>
      <c r="ADJ155" s="591"/>
      <c r="ADK155" s="591"/>
      <c r="ADL155" s="591"/>
      <c r="ADM155" s="591"/>
      <c r="ADN155" s="591"/>
      <c r="ADO155" s="591"/>
      <c r="ADP155" s="591"/>
      <c r="ADQ155" s="591"/>
      <c r="ADR155" s="591"/>
      <c r="ADS155" s="591"/>
      <c r="ADT155" s="591"/>
      <c r="ADU155" s="591"/>
      <c r="ADV155" s="591"/>
      <c r="ADW155" s="591"/>
      <c r="ADX155" s="591"/>
      <c r="ADY155" s="591"/>
      <c r="ADZ155" s="591"/>
      <c r="AEA155" s="591"/>
      <c r="AEB155" s="591"/>
      <c r="AEC155" s="591"/>
      <c r="AED155" s="591"/>
      <c r="AEE155" s="591"/>
      <c r="AEF155" s="591"/>
      <c r="AEG155" s="591"/>
      <c r="AEH155" s="591"/>
      <c r="AEI155" s="591"/>
      <c r="AEJ155" s="591"/>
      <c r="AEK155" s="591"/>
      <c r="AEL155" s="591"/>
      <c r="AEM155" s="591"/>
      <c r="AEN155" s="591"/>
      <c r="AEO155" s="591"/>
      <c r="AEP155" s="591"/>
      <c r="AEQ155" s="591"/>
      <c r="AER155" s="591"/>
      <c r="AES155" s="591"/>
      <c r="AET155" s="591"/>
      <c r="AEU155" s="591"/>
      <c r="AEV155" s="591"/>
      <c r="AEW155" s="591"/>
      <c r="AEX155" s="591"/>
      <c r="AEY155" s="591"/>
      <c r="AEZ155" s="591"/>
      <c r="AFA155" s="591"/>
      <c r="AFB155" s="591"/>
      <c r="AFC155" s="591"/>
      <c r="AFD155" s="591"/>
      <c r="AFE155" s="591"/>
      <c r="AFF155" s="591"/>
      <c r="AFG155" s="591"/>
      <c r="AFH155" s="591"/>
      <c r="AFI155" s="591"/>
      <c r="AFJ155" s="591"/>
      <c r="AFK155" s="591"/>
      <c r="AFL155" s="591"/>
      <c r="AFM155" s="591"/>
      <c r="AFN155" s="591"/>
      <c r="AFO155" s="591"/>
      <c r="AFP155" s="591"/>
      <c r="AFQ155" s="591"/>
      <c r="AFR155" s="591"/>
      <c r="AFS155" s="591"/>
      <c r="AFT155" s="591"/>
      <c r="AFU155" s="591"/>
      <c r="AFV155" s="591"/>
      <c r="AFW155" s="591"/>
      <c r="AFX155" s="591"/>
      <c r="AFY155" s="591"/>
      <c r="AFZ155" s="591"/>
      <c r="AGA155" s="591"/>
      <c r="AGB155" s="591"/>
      <c r="AGC155" s="591"/>
      <c r="AGD155" s="591"/>
      <c r="AGE155" s="591"/>
      <c r="AGF155" s="591"/>
      <c r="AGG155" s="591"/>
      <c r="AGH155" s="591"/>
      <c r="AGI155" s="591"/>
      <c r="AGJ155" s="591"/>
      <c r="AGK155" s="591"/>
      <c r="AGL155" s="591"/>
      <c r="AGM155" s="591"/>
      <c r="AGN155" s="591"/>
      <c r="AGO155" s="591"/>
      <c r="AGP155" s="591"/>
      <c r="AGQ155" s="591"/>
      <c r="AGR155" s="591"/>
      <c r="AGS155" s="591"/>
      <c r="AGT155" s="591"/>
      <c r="AGU155" s="591"/>
      <c r="AGV155" s="591"/>
      <c r="AGW155" s="591"/>
      <c r="AGX155" s="591"/>
      <c r="AGY155" s="591"/>
      <c r="AGZ155" s="591"/>
      <c r="AHA155" s="591"/>
      <c r="AHB155" s="591"/>
      <c r="AHC155" s="591"/>
      <c r="AHD155" s="591"/>
      <c r="AHE155" s="591"/>
      <c r="AHF155" s="591"/>
      <c r="AHG155" s="591"/>
      <c r="AHH155" s="591"/>
      <c r="AHI155" s="591"/>
      <c r="AHJ155" s="591"/>
      <c r="AHK155" s="591"/>
      <c r="AHL155" s="591"/>
      <c r="AHM155" s="591"/>
      <c r="AHN155" s="591"/>
      <c r="AHO155" s="591"/>
      <c r="AHP155" s="591"/>
      <c r="AHQ155" s="591"/>
      <c r="AHR155" s="591"/>
      <c r="AHS155" s="591"/>
      <c r="AHT155" s="591"/>
      <c r="AHU155" s="591"/>
      <c r="AHV155" s="591"/>
      <c r="AHW155" s="591"/>
      <c r="AHX155" s="591"/>
      <c r="AHY155" s="591"/>
      <c r="AHZ155" s="591"/>
      <c r="AIA155" s="591"/>
      <c r="AIB155" s="591"/>
      <c r="AIC155" s="591"/>
      <c r="AID155" s="591"/>
      <c r="AIE155" s="591"/>
      <c r="AIF155" s="591"/>
      <c r="AIG155" s="591"/>
      <c r="AIH155" s="591"/>
      <c r="AII155" s="591"/>
      <c r="AIJ155" s="591"/>
      <c r="AIK155" s="591"/>
      <c r="AIL155" s="591"/>
      <c r="AIM155" s="591"/>
      <c r="AIN155" s="591"/>
      <c r="AIO155" s="591"/>
      <c r="AIP155" s="591"/>
      <c r="AIQ155" s="591"/>
      <c r="AIR155" s="591"/>
      <c r="AIS155" s="591"/>
      <c r="AIT155" s="591"/>
      <c r="AIU155" s="591"/>
      <c r="AIV155" s="591"/>
      <c r="AIW155" s="591"/>
      <c r="AIX155" s="591"/>
      <c r="AIY155" s="591"/>
      <c r="AIZ155" s="591"/>
      <c r="AJA155" s="591"/>
      <c r="AJB155" s="591"/>
      <c r="AJC155" s="591"/>
      <c r="AJD155" s="591"/>
      <c r="AJE155" s="591"/>
      <c r="AJF155" s="591"/>
      <c r="AJG155" s="591"/>
      <c r="AJH155" s="591"/>
      <c r="AJI155" s="591"/>
      <c r="AJJ155" s="591"/>
      <c r="AJK155" s="591"/>
      <c r="AJL155" s="591"/>
      <c r="AJM155" s="591"/>
      <c r="AJN155" s="591"/>
      <c r="AJO155" s="591"/>
      <c r="AJP155" s="591"/>
      <c r="AJQ155" s="591"/>
      <c r="AJR155" s="591"/>
      <c r="AJS155" s="591"/>
      <c r="AJT155" s="591"/>
      <c r="AJU155" s="591"/>
      <c r="AJV155" s="591"/>
      <c r="AJW155" s="591"/>
      <c r="AJX155" s="591"/>
      <c r="AJY155" s="591"/>
      <c r="AJZ155" s="591"/>
      <c r="AKA155" s="591"/>
      <c r="AKB155" s="591"/>
      <c r="AKC155" s="591"/>
      <c r="AKD155" s="591"/>
      <c r="AKE155" s="591"/>
      <c r="AKF155" s="591"/>
      <c r="AKG155" s="591"/>
      <c r="AKH155" s="591"/>
      <c r="AKI155" s="591"/>
      <c r="AKJ155" s="591"/>
      <c r="AKK155" s="591"/>
      <c r="AKL155" s="591"/>
      <c r="AKM155" s="591"/>
      <c r="AKN155" s="591"/>
      <c r="AKO155" s="591"/>
      <c r="AKP155" s="591"/>
      <c r="AKQ155" s="591"/>
      <c r="AKR155" s="591"/>
      <c r="AKS155" s="591"/>
      <c r="AKT155" s="591"/>
      <c r="AKU155" s="591"/>
      <c r="AKV155" s="591"/>
      <c r="AKW155" s="591"/>
      <c r="AKX155" s="591"/>
      <c r="AKY155" s="591"/>
      <c r="AKZ155" s="591"/>
      <c r="ALA155" s="591"/>
      <c r="ALB155" s="591"/>
      <c r="ALC155" s="591"/>
      <c r="ALD155" s="591"/>
      <c r="ALE155" s="591"/>
      <c r="ALF155" s="591"/>
      <c r="ALG155" s="591"/>
      <c r="ALH155" s="591"/>
      <c r="ALI155" s="591"/>
      <c r="ALJ155" s="591"/>
      <c r="ALK155" s="591"/>
      <c r="ALL155" s="591"/>
      <c r="ALM155" s="591"/>
      <c r="ALN155" s="591"/>
      <c r="ALO155" s="591"/>
      <c r="ALP155" s="591"/>
      <c r="ALQ155" s="591"/>
      <c r="ALR155" s="591"/>
      <c r="ALS155" s="591"/>
      <c r="ALT155" s="591"/>
      <c r="ALU155" s="591"/>
      <c r="ALV155" s="591"/>
      <c r="ALW155" s="591"/>
      <c r="ALX155" s="591"/>
      <c r="ALY155" s="591"/>
      <c r="ALZ155" s="591"/>
      <c r="AMA155" s="591"/>
      <c r="AMB155" s="591"/>
      <c r="AMC155" s="591"/>
      <c r="AMD155" s="591"/>
      <c r="AME155" s="591"/>
      <c r="AMF155" s="591"/>
      <c r="AMG155" s="591"/>
      <c r="AMH155" s="591"/>
      <c r="AMI155" s="591"/>
      <c r="AMJ155" s="591"/>
      <c r="AMK155" s="591"/>
      <c r="AML155" s="591"/>
      <c r="AMM155" s="591"/>
      <c r="AMN155" s="591"/>
      <c r="AMO155" s="591"/>
      <c r="AMP155" s="591"/>
      <c r="AMQ155" s="591"/>
      <c r="AMR155" s="591"/>
      <c r="AMS155" s="591"/>
      <c r="AMT155" s="591"/>
      <c r="AMU155" s="591"/>
      <c r="AMV155" s="591"/>
      <c r="AMW155" s="591"/>
      <c r="AMX155" s="591"/>
      <c r="AMY155" s="591"/>
      <c r="AMZ155" s="591"/>
      <c r="ANA155" s="591"/>
      <c r="ANB155" s="591"/>
      <c r="ANC155" s="591"/>
      <c r="AND155" s="591"/>
      <c r="ANE155" s="591"/>
      <c r="ANF155" s="591"/>
      <c r="ANG155" s="591"/>
      <c r="ANH155" s="591"/>
      <c r="ANI155" s="591"/>
      <c r="ANJ155" s="591"/>
      <c r="ANK155" s="591"/>
      <c r="ANL155" s="591"/>
      <c r="ANM155" s="591"/>
      <c r="ANN155" s="591"/>
      <c r="ANO155" s="591"/>
      <c r="ANP155" s="591"/>
      <c r="ANQ155" s="591"/>
      <c r="ANR155" s="591"/>
      <c r="ANS155" s="591"/>
      <c r="ANT155" s="591"/>
      <c r="ANU155" s="591"/>
      <c r="ANV155" s="591"/>
      <c r="ANW155" s="591"/>
      <c r="ANX155" s="591"/>
      <c r="ANY155" s="591"/>
      <c r="ANZ155" s="591"/>
      <c r="AOA155" s="591"/>
      <c r="AOB155" s="591"/>
      <c r="AOC155" s="591"/>
      <c r="AOD155" s="591"/>
      <c r="AOE155" s="591"/>
      <c r="AOF155" s="591"/>
      <c r="AOG155" s="591"/>
      <c r="AOH155" s="591"/>
      <c r="AOI155" s="591"/>
      <c r="AOJ155" s="591"/>
      <c r="AOK155" s="591"/>
      <c r="AOL155" s="591"/>
      <c r="AOM155" s="591"/>
      <c r="AON155" s="591"/>
      <c r="AOO155" s="591"/>
      <c r="AOP155" s="591"/>
      <c r="AOQ155" s="591"/>
      <c r="AOR155" s="591"/>
      <c r="AOS155" s="591"/>
      <c r="AOT155" s="591"/>
      <c r="AOU155" s="591"/>
      <c r="AOV155" s="591"/>
      <c r="AOW155" s="591"/>
      <c r="AOX155" s="591"/>
      <c r="AOY155" s="591"/>
      <c r="AOZ155" s="591"/>
      <c r="APA155" s="591"/>
      <c r="APB155" s="591"/>
      <c r="APC155" s="591"/>
      <c r="APD155" s="591"/>
      <c r="APE155" s="591"/>
      <c r="APF155" s="591"/>
      <c r="APG155" s="591"/>
      <c r="APH155" s="591"/>
      <c r="API155" s="591"/>
      <c r="APJ155" s="591"/>
      <c r="APK155" s="591"/>
      <c r="APL155" s="591"/>
      <c r="APM155" s="591"/>
      <c r="APN155" s="591"/>
      <c r="APO155" s="591"/>
      <c r="APP155" s="591"/>
      <c r="APQ155" s="591"/>
      <c r="APR155" s="591"/>
      <c r="APS155" s="591"/>
      <c r="APT155" s="591"/>
      <c r="APU155" s="591"/>
      <c r="APV155" s="591"/>
      <c r="APW155" s="591"/>
      <c r="APX155" s="591"/>
      <c r="APY155" s="591"/>
      <c r="APZ155" s="591"/>
      <c r="AQA155" s="591"/>
      <c r="AQB155" s="591"/>
      <c r="AQC155" s="591"/>
      <c r="AQD155" s="591"/>
      <c r="AQE155" s="591"/>
      <c r="AQF155" s="591"/>
      <c r="AQG155" s="591"/>
      <c r="AQH155" s="591"/>
      <c r="AQI155" s="591"/>
      <c r="AQJ155" s="591"/>
      <c r="AQK155" s="591"/>
      <c r="AQL155" s="591"/>
      <c r="AQM155" s="591"/>
      <c r="AQN155" s="591"/>
      <c r="AQO155" s="591"/>
      <c r="AQP155" s="591"/>
      <c r="AQQ155" s="591"/>
      <c r="AQR155" s="591"/>
      <c r="AQS155" s="591"/>
      <c r="AQT155" s="591"/>
      <c r="AQU155" s="591"/>
      <c r="AQV155" s="591"/>
      <c r="AQW155" s="591"/>
      <c r="AQX155" s="591"/>
      <c r="AQY155" s="591"/>
      <c r="AQZ155" s="591"/>
      <c r="ARA155" s="591"/>
      <c r="ARB155" s="591"/>
      <c r="ARC155" s="591"/>
      <c r="ARD155" s="591"/>
      <c r="ARE155" s="591"/>
      <c r="ARF155" s="591"/>
      <c r="ARG155" s="591"/>
      <c r="ARH155" s="591"/>
      <c r="ARI155" s="591"/>
      <c r="ARJ155" s="591"/>
      <c r="ARK155" s="591"/>
      <c r="ARL155" s="591"/>
      <c r="ARM155" s="591"/>
      <c r="ARN155" s="591"/>
      <c r="ARO155" s="591"/>
      <c r="ARP155" s="591"/>
      <c r="ARQ155" s="591"/>
      <c r="ARR155" s="591"/>
      <c r="ARS155" s="591"/>
      <c r="ART155" s="591"/>
      <c r="ARU155" s="591"/>
      <c r="ARV155" s="591"/>
      <c r="ARW155" s="591"/>
      <c r="ARX155" s="591"/>
      <c r="ARY155" s="591"/>
      <c r="ARZ155" s="591"/>
      <c r="ASA155" s="591"/>
      <c r="ASB155" s="591"/>
      <c r="ASC155" s="591"/>
      <c r="ASD155" s="591"/>
      <c r="ASE155" s="591"/>
      <c r="ASF155" s="591"/>
      <c r="ASG155" s="591"/>
      <c r="ASH155" s="591"/>
      <c r="ASI155" s="591"/>
      <c r="ASJ155" s="591"/>
      <c r="ASK155" s="591"/>
      <c r="ASL155" s="591"/>
      <c r="ASM155" s="591"/>
      <c r="ASN155" s="591"/>
      <c r="ASO155" s="591"/>
      <c r="ASP155" s="591"/>
      <c r="ASQ155" s="591"/>
      <c r="ASR155" s="591"/>
      <c r="ASS155" s="591"/>
      <c r="AST155" s="591"/>
      <c r="ASU155" s="591"/>
      <c r="ASV155" s="591"/>
      <c r="ASW155" s="591"/>
      <c r="ASX155" s="591"/>
      <c r="ASY155" s="591"/>
      <c r="ASZ155" s="591"/>
      <c r="ATA155" s="591"/>
      <c r="ATB155" s="591"/>
      <c r="ATC155" s="591"/>
      <c r="ATD155" s="591"/>
      <c r="ATE155" s="591"/>
      <c r="ATF155" s="591"/>
      <c r="ATG155" s="591"/>
      <c r="ATH155" s="591"/>
      <c r="ATI155" s="591"/>
      <c r="ATJ155" s="591"/>
      <c r="ATK155" s="591"/>
      <c r="ATL155" s="591"/>
      <c r="ATM155" s="591"/>
      <c r="ATN155" s="591"/>
      <c r="ATO155" s="591"/>
      <c r="ATP155" s="591"/>
      <c r="ATQ155" s="591"/>
      <c r="ATR155" s="591"/>
      <c r="ATS155" s="591"/>
      <c r="ATT155" s="591"/>
      <c r="ATU155" s="591"/>
      <c r="ATV155" s="591"/>
      <c r="ATW155" s="591"/>
      <c r="ATX155" s="591"/>
      <c r="ATY155" s="591"/>
      <c r="ATZ155" s="591"/>
      <c r="AUA155" s="591"/>
      <c r="AUB155" s="591"/>
      <c r="AUC155" s="591"/>
      <c r="AUD155" s="591"/>
      <c r="AUE155" s="591"/>
      <c r="AUF155" s="591"/>
      <c r="AUG155" s="591"/>
      <c r="AUH155" s="591"/>
      <c r="AUI155" s="591"/>
      <c r="AUJ155" s="591"/>
      <c r="AUK155" s="591"/>
      <c r="AUL155" s="591"/>
      <c r="AUM155" s="591"/>
      <c r="AUN155" s="591"/>
      <c r="AUO155" s="591"/>
      <c r="AUP155" s="591"/>
      <c r="AUQ155" s="591"/>
      <c r="AUR155" s="591"/>
      <c r="AUS155" s="591"/>
      <c r="AUT155" s="591"/>
      <c r="AUU155" s="591"/>
      <c r="AUV155" s="591"/>
      <c r="AUW155" s="591"/>
      <c r="AUX155" s="591"/>
      <c r="AUY155" s="591"/>
      <c r="AUZ155" s="591"/>
      <c r="AVA155" s="591"/>
      <c r="AVB155" s="591"/>
      <c r="AVC155" s="591"/>
      <c r="AVD155" s="591"/>
      <c r="AVE155" s="591"/>
      <c r="AVF155" s="591"/>
      <c r="AVG155" s="591"/>
      <c r="AVH155" s="591"/>
      <c r="AVI155" s="591"/>
      <c r="AVJ155" s="591"/>
      <c r="AVK155" s="591"/>
      <c r="AVL155" s="591"/>
      <c r="AVM155" s="591"/>
      <c r="AVN155" s="591"/>
      <c r="AVO155" s="591"/>
      <c r="AVP155" s="591"/>
      <c r="AVQ155" s="591"/>
      <c r="AVR155" s="591"/>
      <c r="AVS155" s="591"/>
      <c r="AVT155" s="591"/>
      <c r="AVU155" s="591"/>
      <c r="AVV155" s="591"/>
      <c r="AVW155" s="591"/>
      <c r="AVX155" s="591"/>
      <c r="AVY155" s="591"/>
      <c r="AVZ155" s="591"/>
      <c r="AWA155" s="591"/>
      <c r="AWB155" s="591"/>
      <c r="AWC155" s="591"/>
      <c r="AWD155" s="591"/>
      <c r="AWE155" s="591"/>
      <c r="AWF155" s="591"/>
      <c r="AWG155" s="591"/>
      <c r="AWH155" s="591"/>
      <c r="AWI155" s="591"/>
      <c r="AWJ155" s="591"/>
      <c r="AWK155" s="591"/>
      <c r="AWL155" s="591"/>
      <c r="AWM155" s="591"/>
      <c r="AWN155" s="591"/>
      <c r="AWO155" s="591"/>
      <c r="AWP155" s="591"/>
      <c r="AWQ155" s="591"/>
      <c r="AWR155" s="591"/>
      <c r="AWS155" s="591"/>
      <c r="AWT155" s="591"/>
      <c r="AWU155" s="591"/>
      <c r="AWV155" s="591"/>
      <c r="AWW155" s="591"/>
      <c r="AWX155" s="591"/>
      <c r="AWY155" s="591"/>
      <c r="AWZ155" s="591"/>
      <c r="AXA155" s="591"/>
      <c r="AXB155" s="591"/>
      <c r="AXC155" s="591"/>
      <c r="AXD155" s="591"/>
      <c r="AXE155" s="591"/>
      <c r="AXF155" s="591"/>
      <c r="AXG155" s="591"/>
      <c r="AXH155" s="591"/>
      <c r="AXI155" s="591"/>
      <c r="AXJ155" s="591"/>
      <c r="AXK155" s="591"/>
      <c r="AXL155" s="591"/>
      <c r="AXM155" s="591"/>
      <c r="AXN155" s="591"/>
      <c r="AXO155" s="591"/>
      <c r="AXP155" s="591"/>
      <c r="AXQ155" s="591"/>
      <c r="AXR155" s="591"/>
      <c r="AXS155" s="591"/>
      <c r="AXT155" s="591"/>
      <c r="AXU155" s="591"/>
      <c r="AXV155" s="591"/>
      <c r="AXW155" s="591"/>
      <c r="AXX155" s="591"/>
      <c r="AXY155" s="591"/>
      <c r="AXZ155" s="591"/>
      <c r="AYA155" s="591"/>
      <c r="AYB155" s="591"/>
      <c r="AYC155" s="591"/>
      <c r="AYD155" s="591"/>
      <c r="AYE155" s="591"/>
      <c r="AYF155" s="591"/>
      <c r="AYG155" s="591"/>
      <c r="AYH155" s="591"/>
      <c r="AYI155" s="591"/>
      <c r="AYJ155" s="591"/>
      <c r="AYK155" s="591"/>
      <c r="AYL155" s="591"/>
      <c r="AYM155" s="591"/>
      <c r="AYN155" s="591"/>
      <c r="AYO155" s="591"/>
      <c r="AYP155" s="591"/>
      <c r="AYQ155" s="591"/>
      <c r="AYR155" s="591"/>
      <c r="AYS155" s="591"/>
      <c r="AYT155" s="591"/>
      <c r="AYU155" s="591"/>
      <c r="AYV155" s="591"/>
      <c r="AYW155" s="591"/>
      <c r="AYX155" s="591"/>
      <c r="AYY155" s="591"/>
      <c r="AYZ155" s="591"/>
      <c r="AZA155" s="591"/>
      <c r="AZB155" s="591"/>
      <c r="AZC155" s="591"/>
      <c r="AZD155" s="591"/>
      <c r="AZE155" s="591"/>
      <c r="AZF155" s="591"/>
      <c r="AZG155" s="591"/>
      <c r="AZH155" s="591"/>
      <c r="AZI155" s="591"/>
      <c r="AZJ155" s="591"/>
      <c r="AZK155" s="591"/>
      <c r="AZL155" s="591"/>
      <c r="AZM155" s="591"/>
      <c r="AZN155" s="591"/>
      <c r="AZO155" s="591"/>
      <c r="AZP155" s="591"/>
      <c r="AZQ155" s="591"/>
      <c r="AZR155" s="591"/>
      <c r="AZS155" s="591"/>
      <c r="AZT155" s="591"/>
      <c r="AZU155" s="591"/>
      <c r="AZV155" s="591"/>
      <c r="AZW155" s="591"/>
      <c r="AZX155" s="591"/>
      <c r="AZY155" s="591"/>
      <c r="AZZ155" s="591"/>
      <c r="BAA155" s="591"/>
      <c r="BAB155" s="591"/>
      <c r="BAC155" s="591"/>
      <c r="BAD155" s="591"/>
      <c r="BAE155" s="591"/>
      <c r="BAF155" s="591"/>
      <c r="BAG155" s="591"/>
      <c r="BAH155" s="591"/>
      <c r="BAI155" s="591"/>
      <c r="BAJ155" s="591"/>
      <c r="BAK155" s="591"/>
      <c r="BAL155" s="591"/>
      <c r="BAM155" s="591"/>
      <c r="BAN155" s="591"/>
      <c r="BAO155" s="591"/>
      <c r="BAP155" s="591"/>
      <c r="BAQ155" s="591"/>
      <c r="BAR155" s="591"/>
      <c r="BAS155" s="591"/>
      <c r="BAT155" s="591"/>
      <c r="BAU155" s="591"/>
      <c r="BAV155" s="591"/>
      <c r="BAW155" s="591"/>
      <c r="BAX155" s="591"/>
      <c r="BAY155" s="591"/>
      <c r="BAZ155" s="591"/>
      <c r="BBA155" s="591"/>
      <c r="BBB155" s="591"/>
      <c r="BBC155" s="591"/>
      <c r="BBD155" s="591"/>
      <c r="BBE155" s="591"/>
      <c r="BBF155" s="591"/>
      <c r="BBG155" s="591"/>
      <c r="BBH155" s="591"/>
      <c r="BBI155" s="591"/>
      <c r="BBJ155" s="591"/>
      <c r="BBK155" s="591"/>
      <c r="BBL155" s="591"/>
      <c r="BBM155" s="591"/>
      <c r="BBN155" s="591"/>
      <c r="BBO155" s="591"/>
      <c r="BBP155" s="591"/>
      <c r="BBQ155" s="591"/>
      <c r="BBR155" s="591"/>
      <c r="BBS155" s="591"/>
      <c r="BBT155" s="591"/>
      <c r="BBU155" s="591"/>
      <c r="BBV155" s="591"/>
      <c r="BBW155" s="591"/>
      <c r="BBX155" s="591"/>
      <c r="BBY155" s="591"/>
      <c r="BBZ155" s="591"/>
      <c r="BCA155" s="591"/>
      <c r="BCB155" s="591"/>
      <c r="BCC155" s="591"/>
      <c r="BCD155" s="591"/>
      <c r="BCE155" s="591"/>
      <c r="BCF155" s="591"/>
      <c r="BCG155" s="591"/>
      <c r="BCH155" s="591"/>
      <c r="BCI155" s="591"/>
      <c r="BCJ155" s="591"/>
      <c r="BCK155" s="591"/>
      <c r="BCL155" s="591"/>
      <c r="BCM155" s="591"/>
      <c r="BCN155" s="591"/>
      <c r="BCO155" s="591"/>
      <c r="BCP155" s="591"/>
      <c r="BCQ155" s="591"/>
      <c r="BCR155" s="591"/>
      <c r="BCS155" s="591"/>
      <c r="BCT155" s="591"/>
      <c r="BCU155" s="591"/>
      <c r="BCV155" s="591"/>
      <c r="BCW155" s="591"/>
      <c r="BCX155" s="591"/>
      <c r="BCY155" s="591"/>
      <c r="BCZ155" s="591"/>
      <c r="BDA155" s="591"/>
      <c r="BDB155" s="591"/>
      <c r="BDC155" s="591"/>
      <c r="BDD155" s="591"/>
      <c r="BDE155" s="591"/>
      <c r="BDF155" s="591"/>
      <c r="BDG155" s="591"/>
      <c r="BDH155" s="591"/>
      <c r="BDI155" s="591"/>
      <c r="BDJ155" s="591"/>
      <c r="BDK155" s="591"/>
      <c r="BDL155" s="591"/>
      <c r="BDM155" s="591"/>
      <c r="BDN155" s="591"/>
      <c r="BDO155" s="591"/>
      <c r="BDP155" s="591"/>
      <c r="BDQ155" s="591"/>
      <c r="BDR155" s="591"/>
      <c r="BDS155" s="591"/>
      <c r="BDT155" s="591"/>
      <c r="BDU155" s="591"/>
      <c r="BDV155" s="591"/>
      <c r="BDW155" s="591"/>
      <c r="BDX155" s="591"/>
      <c r="BDY155" s="591"/>
      <c r="BDZ155" s="591"/>
      <c r="BEA155" s="591"/>
      <c r="BEB155" s="591"/>
      <c r="BEC155" s="591"/>
      <c r="BED155" s="591"/>
      <c r="BEE155" s="591"/>
      <c r="BEF155" s="591"/>
      <c r="BEG155" s="591"/>
      <c r="BEH155" s="591"/>
      <c r="BEI155" s="591"/>
      <c r="BEJ155" s="591"/>
      <c r="BEK155" s="591"/>
      <c r="BEL155" s="591"/>
      <c r="BEM155" s="591"/>
      <c r="BEN155" s="591"/>
      <c r="BEO155" s="591"/>
      <c r="BEP155" s="591"/>
      <c r="BEQ155" s="591"/>
      <c r="BER155" s="591"/>
      <c r="BES155" s="591"/>
      <c r="BET155" s="591"/>
      <c r="BEU155" s="591"/>
      <c r="BEV155" s="591"/>
      <c r="BEW155" s="591"/>
      <c r="BEX155" s="591"/>
      <c r="BEY155" s="591"/>
      <c r="BEZ155" s="591"/>
      <c r="BFA155" s="591"/>
      <c r="BFB155" s="591"/>
      <c r="BFC155" s="591"/>
      <c r="BFD155" s="591"/>
      <c r="BFE155" s="591"/>
      <c r="BFF155" s="591"/>
      <c r="BFG155" s="591"/>
      <c r="BFH155" s="591"/>
      <c r="BFI155" s="591"/>
      <c r="BFJ155" s="591"/>
      <c r="BFK155" s="591"/>
      <c r="BFL155" s="591"/>
      <c r="BFM155" s="591"/>
      <c r="BFN155" s="591"/>
      <c r="BFO155" s="591"/>
      <c r="BFP155" s="591"/>
      <c r="BFQ155" s="591"/>
      <c r="BFR155" s="591"/>
      <c r="BFS155" s="591"/>
      <c r="BFT155" s="591"/>
      <c r="BFU155" s="591"/>
      <c r="BFV155" s="591"/>
      <c r="BFW155" s="591"/>
      <c r="BFX155" s="591"/>
      <c r="BFY155" s="591"/>
      <c r="BFZ155" s="591"/>
      <c r="BGA155" s="591"/>
      <c r="BGB155" s="591"/>
      <c r="BGC155" s="591"/>
      <c r="BGD155" s="591"/>
      <c r="BGE155" s="591"/>
      <c r="BGF155" s="591"/>
      <c r="BGG155" s="591"/>
      <c r="BGH155" s="591"/>
      <c r="BGI155" s="591"/>
      <c r="BGJ155" s="591"/>
      <c r="BGK155" s="591"/>
      <c r="BGL155" s="591"/>
      <c r="BGM155" s="591"/>
      <c r="BGN155" s="591"/>
      <c r="BGO155" s="591"/>
      <c r="BGP155" s="591"/>
      <c r="BGQ155" s="591"/>
      <c r="BGR155" s="591"/>
      <c r="BGS155" s="591"/>
      <c r="BGT155" s="591"/>
      <c r="BGU155" s="591"/>
      <c r="BGV155" s="591"/>
      <c r="BGW155" s="591"/>
      <c r="BGX155" s="591"/>
      <c r="BGY155" s="591"/>
      <c r="BGZ155" s="591"/>
      <c r="BHA155" s="591"/>
      <c r="BHB155" s="591"/>
      <c r="BHC155" s="591"/>
      <c r="BHD155" s="591"/>
      <c r="BHE155" s="591"/>
      <c r="BHF155" s="591"/>
      <c r="BHG155" s="591"/>
      <c r="BHH155" s="591"/>
      <c r="BHI155" s="591"/>
      <c r="BHJ155" s="591"/>
      <c r="BHK155" s="591"/>
      <c r="BHL155" s="591"/>
      <c r="BHM155" s="591"/>
      <c r="BHN155" s="591"/>
      <c r="BHO155" s="591"/>
      <c r="BHP155" s="591"/>
      <c r="BHQ155" s="591"/>
      <c r="BHR155" s="591"/>
      <c r="BHS155" s="591"/>
      <c r="BHT155" s="591"/>
      <c r="BHU155" s="591"/>
      <c r="BHV155" s="591"/>
      <c r="BHW155" s="591"/>
      <c r="BHX155" s="591"/>
      <c r="BHY155" s="591"/>
      <c r="BHZ155" s="591"/>
      <c r="BIA155" s="591"/>
      <c r="BIB155" s="591"/>
      <c r="BIC155" s="591"/>
      <c r="BID155" s="591"/>
      <c r="BIE155" s="591"/>
      <c r="BIF155" s="591"/>
      <c r="BIG155" s="591"/>
      <c r="BIH155" s="591"/>
      <c r="BII155" s="591"/>
      <c r="BIJ155" s="591"/>
      <c r="BIK155" s="591"/>
      <c r="BIL155" s="591"/>
      <c r="BIM155" s="591"/>
      <c r="BIN155" s="591"/>
      <c r="BIO155" s="591"/>
      <c r="BIP155" s="591"/>
      <c r="BIQ155" s="591"/>
      <c r="BIR155" s="591"/>
      <c r="BIS155" s="591"/>
      <c r="BIT155" s="591"/>
      <c r="BIU155" s="591"/>
      <c r="BIV155" s="591"/>
      <c r="BIW155" s="591"/>
      <c r="BIX155" s="591"/>
      <c r="BIY155" s="591"/>
      <c r="BIZ155" s="591"/>
      <c r="BJA155" s="591"/>
      <c r="BJB155" s="591"/>
      <c r="BJC155" s="591"/>
      <c r="BJD155" s="591"/>
      <c r="BJE155" s="591"/>
      <c r="BJF155" s="591"/>
      <c r="BJG155" s="591"/>
      <c r="BJH155" s="591"/>
      <c r="BJI155" s="591"/>
      <c r="BJJ155" s="591"/>
      <c r="BJK155" s="591"/>
      <c r="BJL155" s="591"/>
      <c r="BJM155" s="591"/>
      <c r="BJN155" s="591"/>
      <c r="BJO155" s="591"/>
      <c r="BJP155" s="591"/>
      <c r="BJQ155" s="591"/>
      <c r="BJR155" s="591"/>
      <c r="BJS155" s="591"/>
      <c r="BJT155" s="591"/>
      <c r="BJU155" s="591"/>
      <c r="BJV155" s="591"/>
      <c r="BJW155" s="591"/>
      <c r="BJX155" s="591"/>
      <c r="BJY155" s="591"/>
      <c r="BJZ155" s="591"/>
      <c r="BKA155" s="591"/>
      <c r="BKB155" s="591"/>
      <c r="BKC155" s="591"/>
      <c r="BKD155" s="591"/>
      <c r="BKE155" s="591"/>
      <c r="BKF155" s="591"/>
      <c r="BKG155" s="591"/>
      <c r="BKH155" s="591"/>
      <c r="BKI155" s="591"/>
      <c r="BKJ155" s="591"/>
      <c r="BKK155" s="591"/>
      <c r="BKL155" s="591"/>
      <c r="BKM155" s="591"/>
      <c r="BKN155" s="591"/>
      <c r="BKO155" s="591"/>
      <c r="BKP155" s="591"/>
      <c r="BKQ155" s="591"/>
      <c r="BKR155" s="591"/>
      <c r="BKS155" s="591"/>
      <c r="BKT155" s="591"/>
      <c r="BKU155" s="591"/>
      <c r="BKV155" s="591"/>
      <c r="BKW155" s="591"/>
      <c r="BKX155" s="591"/>
      <c r="BKY155" s="591"/>
      <c r="BKZ155" s="591"/>
      <c r="BLA155" s="591"/>
      <c r="BLB155" s="591"/>
      <c r="BLC155" s="591"/>
      <c r="BLD155" s="591"/>
      <c r="BLE155" s="591"/>
      <c r="BLF155" s="591"/>
      <c r="BLG155" s="591"/>
      <c r="BLH155" s="591"/>
      <c r="BLI155" s="591"/>
      <c r="BLJ155" s="591"/>
      <c r="BLK155" s="591"/>
      <c r="BLL155" s="591"/>
      <c r="BLM155" s="591"/>
      <c r="BLN155" s="591"/>
      <c r="BLO155" s="591"/>
      <c r="BLP155" s="591"/>
      <c r="BLQ155" s="591"/>
      <c r="BLR155" s="591"/>
      <c r="BLS155" s="591"/>
      <c r="BLT155" s="591"/>
      <c r="BLU155" s="591"/>
      <c r="BLV155" s="591"/>
      <c r="BLW155" s="591"/>
      <c r="BLX155" s="591"/>
      <c r="BLY155" s="591"/>
      <c r="BLZ155" s="591"/>
      <c r="BMA155" s="591"/>
      <c r="BMB155" s="591"/>
      <c r="BMC155" s="591"/>
      <c r="BMD155" s="591"/>
      <c r="BME155" s="591"/>
      <c r="BMF155" s="591"/>
      <c r="BMG155" s="591"/>
      <c r="BMH155" s="591"/>
      <c r="BMI155" s="591"/>
      <c r="BMJ155" s="591"/>
      <c r="BMK155" s="591"/>
      <c r="BML155" s="591"/>
      <c r="BMM155" s="591"/>
      <c r="BMN155" s="591"/>
      <c r="BMO155" s="591"/>
      <c r="BMP155" s="591"/>
      <c r="BMQ155" s="591"/>
      <c r="BMR155" s="591"/>
      <c r="BMS155" s="591"/>
      <c r="BMT155" s="591"/>
      <c r="BMU155" s="591"/>
      <c r="BMV155" s="591"/>
      <c r="BMW155" s="591"/>
      <c r="BMX155" s="591"/>
      <c r="BMY155" s="591"/>
      <c r="BMZ155" s="591"/>
      <c r="BNA155" s="591"/>
      <c r="BNB155" s="591"/>
      <c r="BNC155" s="591"/>
      <c r="BND155" s="591"/>
      <c r="BNE155" s="591"/>
      <c r="BNF155" s="591"/>
      <c r="BNG155" s="591"/>
      <c r="BNH155" s="591"/>
      <c r="BNI155" s="591"/>
      <c r="BNJ155" s="591"/>
      <c r="BNK155" s="591"/>
      <c r="BNL155" s="591"/>
      <c r="BNM155" s="591"/>
      <c r="BNN155" s="591"/>
      <c r="BNO155" s="591"/>
      <c r="BNP155" s="591"/>
      <c r="BNQ155" s="591"/>
      <c r="BNR155" s="591"/>
      <c r="BNS155" s="591"/>
      <c r="BNT155" s="591"/>
      <c r="BNU155" s="591"/>
      <c r="BNV155" s="591"/>
      <c r="BNW155" s="591"/>
      <c r="BNX155" s="591"/>
      <c r="BNY155" s="591"/>
      <c r="BNZ155" s="591"/>
      <c r="BOA155" s="591"/>
      <c r="BOB155" s="591"/>
      <c r="BOC155" s="591"/>
      <c r="BOD155" s="591"/>
      <c r="BOE155" s="591"/>
      <c r="BOF155" s="591"/>
      <c r="BOG155" s="591"/>
      <c r="BOH155" s="591"/>
      <c r="BOI155" s="591"/>
      <c r="BOJ155" s="591"/>
      <c r="BOK155" s="591"/>
      <c r="BOL155" s="591"/>
      <c r="BOM155" s="591"/>
      <c r="BON155" s="591"/>
      <c r="BOO155" s="591"/>
      <c r="BOP155" s="591"/>
      <c r="BOQ155" s="591"/>
      <c r="BOR155" s="591"/>
      <c r="BOS155" s="591"/>
      <c r="BOT155" s="591"/>
      <c r="BOU155" s="591"/>
      <c r="BOV155" s="591"/>
      <c r="BOW155" s="591"/>
      <c r="BOX155" s="591"/>
      <c r="BOY155" s="591"/>
      <c r="BOZ155" s="591"/>
      <c r="BPA155" s="591"/>
      <c r="BPB155" s="591"/>
      <c r="BPC155" s="591"/>
      <c r="BPD155" s="591"/>
      <c r="BPE155" s="591"/>
      <c r="BPF155" s="591"/>
      <c r="BPG155" s="591"/>
      <c r="BPH155" s="591"/>
      <c r="BPI155" s="591"/>
      <c r="BPJ155" s="591"/>
      <c r="BPK155" s="591"/>
      <c r="BPL155" s="591"/>
      <c r="BPM155" s="591"/>
      <c r="BPN155" s="591"/>
      <c r="BPO155" s="591"/>
      <c r="BPP155" s="591"/>
      <c r="BPQ155" s="591"/>
      <c r="BPR155" s="591"/>
      <c r="BPS155" s="591"/>
      <c r="BPT155" s="591"/>
      <c r="BPU155" s="591"/>
      <c r="BPV155" s="591"/>
      <c r="BPW155" s="591"/>
      <c r="BPX155" s="591"/>
      <c r="BPY155" s="591"/>
      <c r="BPZ155" s="591"/>
      <c r="BQA155" s="591"/>
      <c r="BQB155" s="591"/>
      <c r="BQC155" s="591"/>
      <c r="BQD155" s="591"/>
      <c r="BQE155" s="591"/>
      <c r="BQF155" s="591"/>
      <c r="BQG155" s="591"/>
      <c r="BQH155" s="591"/>
      <c r="BQI155" s="591"/>
      <c r="BQJ155" s="591"/>
      <c r="BQK155" s="591"/>
      <c r="BQL155" s="591"/>
      <c r="BQM155" s="591"/>
      <c r="BQN155" s="591"/>
      <c r="BQO155" s="591"/>
      <c r="BQP155" s="591"/>
      <c r="BQQ155" s="591"/>
      <c r="BQR155" s="591"/>
      <c r="BQS155" s="591"/>
      <c r="BQT155" s="591"/>
      <c r="BQU155" s="591"/>
      <c r="BQV155" s="591"/>
      <c r="BQW155" s="591"/>
      <c r="BQX155" s="591"/>
      <c r="BQY155" s="591"/>
      <c r="BQZ155" s="591"/>
      <c r="BRA155" s="591"/>
      <c r="BRB155" s="591"/>
      <c r="BRC155" s="591"/>
      <c r="BRD155" s="591"/>
      <c r="BRE155" s="591"/>
      <c r="BRF155" s="591"/>
      <c r="BRG155" s="591"/>
      <c r="BRH155" s="591"/>
      <c r="BRI155" s="591"/>
      <c r="BRJ155" s="591"/>
      <c r="BRK155" s="591"/>
      <c r="BRL155" s="591"/>
      <c r="BRM155" s="591"/>
      <c r="BRN155" s="591"/>
      <c r="BRO155" s="591"/>
      <c r="BRP155" s="591"/>
      <c r="BRQ155" s="591"/>
      <c r="BRR155" s="591"/>
      <c r="BRS155" s="591"/>
      <c r="BRT155" s="591"/>
      <c r="BRU155" s="591"/>
      <c r="BRV155" s="591"/>
      <c r="BRW155" s="591"/>
      <c r="BRX155" s="591"/>
      <c r="BRY155" s="591"/>
      <c r="BRZ155" s="591"/>
      <c r="BSA155" s="591"/>
      <c r="BSB155" s="591"/>
      <c r="BSC155" s="591"/>
      <c r="BSD155" s="591"/>
      <c r="BSE155" s="591"/>
      <c r="BSF155" s="591"/>
      <c r="BSG155" s="591"/>
      <c r="BSH155" s="591"/>
      <c r="BSI155" s="591"/>
      <c r="BSJ155" s="591"/>
      <c r="BSK155" s="591"/>
      <c r="BSL155" s="591"/>
      <c r="BSM155" s="591"/>
      <c r="BSN155" s="591"/>
      <c r="BSO155" s="591"/>
      <c r="BSP155" s="591"/>
      <c r="BSQ155" s="591"/>
      <c r="BSR155" s="591"/>
      <c r="BSS155" s="591"/>
      <c r="BST155" s="591"/>
      <c r="BSU155" s="591"/>
      <c r="BSV155" s="591"/>
      <c r="BSW155" s="591"/>
      <c r="BSX155" s="591"/>
      <c r="BSY155" s="591"/>
      <c r="BSZ155" s="591"/>
      <c r="BTA155" s="591"/>
      <c r="BTB155" s="591"/>
      <c r="BTC155" s="591"/>
      <c r="BTD155" s="591"/>
      <c r="BTE155" s="591"/>
      <c r="BTF155" s="591"/>
      <c r="BTG155" s="591"/>
      <c r="BTH155" s="591"/>
      <c r="BTI155" s="591"/>
      <c r="BTJ155" s="591"/>
      <c r="BTK155" s="591"/>
      <c r="BTL155" s="591"/>
      <c r="BTM155" s="591"/>
      <c r="BTN155" s="591"/>
      <c r="BTO155" s="591"/>
      <c r="BTP155" s="591"/>
      <c r="BTQ155" s="591"/>
      <c r="BTR155" s="591"/>
      <c r="BTS155" s="591"/>
      <c r="BTT155" s="591"/>
      <c r="BTU155" s="591"/>
      <c r="BTV155" s="591"/>
      <c r="BTW155" s="591"/>
      <c r="BTX155" s="591"/>
      <c r="BTY155" s="591"/>
      <c r="BTZ155" s="591"/>
      <c r="BUA155" s="591"/>
      <c r="BUB155" s="591"/>
      <c r="BUC155" s="591"/>
      <c r="BUD155" s="591"/>
      <c r="BUE155" s="591"/>
      <c r="BUF155" s="591"/>
      <c r="BUG155" s="591"/>
      <c r="BUH155" s="591"/>
      <c r="BUI155" s="591"/>
      <c r="BUJ155" s="591"/>
      <c r="BUK155" s="591"/>
      <c r="BUL155" s="591"/>
      <c r="BUM155" s="591"/>
      <c r="BUN155" s="591"/>
      <c r="BUO155" s="591"/>
      <c r="BUP155" s="591"/>
      <c r="BUQ155" s="591"/>
      <c r="BUR155" s="591"/>
      <c r="BUS155" s="591"/>
      <c r="BUT155" s="591"/>
      <c r="BUU155" s="591"/>
      <c r="BUV155" s="591"/>
      <c r="BUW155" s="591"/>
      <c r="BUX155" s="591"/>
      <c r="BUY155" s="591"/>
      <c r="BUZ155" s="591"/>
      <c r="BVA155" s="591"/>
      <c r="BVB155" s="591"/>
      <c r="BVC155" s="591"/>
      <c r="BVD155" s="591"/>
      <c r="BVE155" s="591"/>
      <c r="BVF155" s="591"/>
      <c r="BVG155" s="591"/>
      <c r="BVH155" s="591"/>
      <c r="BVI155" s="591"/>
      <c r="BVJ155" s="591"/>
      <c r="BVK155" s="591"/>
      <c r="BVL155" s="591"/>
      <c r="BVM155" s="591"/>
      <c r="BVN155" s="591"/>
      <c r="BVO155" s="591"/>
      <c r="BVP155" s="591"/>
      <c r="BVQ155" s="591"/>
      <c r="BVR155" s="591"/>
      <c r="BVS155" s="591"/>
      <c r="BVT155" s="591"/>
      <c r="BVU155" s="591"/>
      <c r="BVV155" s="591"/>
      <c r="BVW155" s="591"/>
      <c r="BVX155" s="591"/>
      <c r="BVY155" s="591"/>
      <c r="BVZ155" s="591"/>
      <c r="BWA155" s="591"/>
      <c r="BWB155" s="591"/>
      <c r="BWC155" s="591"/>
      <c r="BWD155" s="591"/>
      <c r="BWE155" s="591"/>
      <c r="BWF155" s="591"/>
      <c r="BWG155" s="591"/>
      <c r="BWH155" s="591"/>
      <c r="BWI155" s="591"/>
      <c r="BWJ155" s="591"/>
      <c r="BWK155" s="591"/>
      <c r="BWL155" s="591"/>
      <c r="BWM155" s="591"/>
      <c r="BWN155" s="591"/>
      <c r="BWO155" s="591"/>
      <c r="BWP155" s="591"/>
      <c r="BWQ155" s="591"/>
      <c r="BWR155" s="591"/>
      <c r="BWS155" s="591"/>
      <c r="BWT155" s="591"/>
      <c r="BWU155" s="591"/>
      <c r="BWV155" s="591"/>
      <c r="BWW155" s="591"/>
      <c r="BWX155" s="591"/>
      <c r="BWY155" s="591"/>
      <c r="BWZ155" s="591"/>
      <c r="BXA155" s="591"/>
      <c r="BXB155" s="591"/>
      <c r="BXC155" s="591"/>
      <c r="BXD155" s="591"/>
      <c r="BXE155" s="591"/>
      <c r="BXF155" s="591"/>
      <c r="BXG155" s="591"/>
      <c r="BXH155" s="591"/>
      <c r="BXI155" s="591"/>
      <c r="BXJ155" s="591"/>
      <c r="BXK155" s="591"/>
      <c r="BXL155" s="591"/>
      <c r="BXM155" s="591"/>
      <c r="BXN155" s="591"/>
      <c r="BXO155" s="591"/>
      <c r="BXP155" s="591"/>
      <c r="BXQ155" s="591"/>
      <c r="BXR155" s="591"/>
      <c r="BXS155" s="591"/>
      <c r="BXT155" s="591"/>
      <c r="BXU155" s="591"/>
      <c r="BXV155" s="591"/>
      <c r="BXW155" s="591"/>
      <c r="BXX155" s="591"/>
      <c r="BXY155" s="591"/>
      <c r="BXZ155" s="591"/>
      <c r="BYA155" s="591"/>
      <c r="BYB155" s="591"/>
      <c r="BYC155" s="591"/>
      <c r="BYD155" s="591"/>
      <c r="BYE155" s="591"/>
      <c r="BYF155" s="591"/>
      <c r="BYG155" s="591"/>
      <c r="BYH155" s="591"/>
      <c r="BYI155" s="591"/>
      <c r="BYJ155" s="591"/>
      <c r="BYK155" s="591"/>
      <c r="BYL155" s="591"/>
      <c r="BYM155" s="591"/>
      <c r="BYN155" s="591"/>
      <c r="BYO155" s="591"/>
      <c r="BYP155" s="591"/>
      <c r="BYQ155" s="591"/>
      <c r="BYR155" s="591"/>
      <c r="BYS155" s="591"/>
      <c r="BYT155" s="591"/>
      <c r="BYU155" s="591"/>
      <c r="BYV155" s="591"/>
      <c r="BYW155" s="591"/>
      <c r="BYX155" s="591"/>
      <c r="BYY155" s="591"/>
      <c r="BYZ155" s="591"/>
      <c r="BZA155" s="591"/>
      <c r="BZB155" s="591"/>
      <c r="BZC155" s="591"/>
      <c r="BZD155" s="591"/>
      <c r="BZE155" s="591"/>
      <c r="BZF155" s="591"/>
      <c r="BZG155" s="591"/>
      <c r="BZH155" s="591"/>
      <c r="BZI155" s="591"/>
      <c r="BZJ155" s="591"/>
      <c r="BZK155" s="591"/>
      <c r="BZL155" s="591"/>
      <c r="BZM155" s="591"/>
      <c r="BZN155" s="591"/>
      <c r="BZO155" s="591"/>
      <c r="BZP155" s="591"/>
      <c r="BZQ155" s="591"/>
      <c r="BZR155" s="591"/>
      <c r="BZS155" s="591"/>
      <c r="BZT155" s="591"/>
      <c r="BZU155" s="591"/>
      <c r="BZV155" s="591"/>
      <c r="BZW155" s="591"/>
      <c r="BZX155" s="591"/>
      <c r="BZY155" s="591"/>
      <c r="BZZ155" s="591"/>
      <c r="CAA155" s="591"/>
      <c r="CAB155" s="591"/>
      <c r="CAC155" s="591"/>
      <c r="CAD155" s="591"/>
      <c r="CAE155" s="591"/>
      <c r="CAF155" s="591"/>
      <c r="CAG155" s="591"/>
      <c r="CAH155" s="591"/>
      <c r="CAI155" s="591"/>
      <c r="CAJ155" s="591"/>
      <c r="CAK155" s="591"/>
      <c r="CAL155" s="591"/>
      <c r="CAM155" s="591"/>
      <c r="CAN155" s="591"/>
      <c r="CAO155" s="591"/>
      <c r="CAP155" s="591"/>
      <c r="CAQ155" s="591"/>
      <c r="CAR155" s="591"/>
      <c r="CAS155" s="591"/>
      <c r="CAT155" s="591"/>
      <c r="CAU155" s="591"/>
      <c r="CAV155" s="591"/>
      <c r="CAW155" s="591"/>
      <c r="CAX155" s="591"/>
      <c r="CAY155" s="591"/>
      <c r="CAZ155" s="591"/>
      <c r="CBA155" s="591"/>
      <c r="CBB155" s="591"/>
      <c r="CBC155" s="591"/>
      <c r="CBD155" s="591"/>
      <c r="CBE155" s="591"/>
      <c r="CBF155" s="591"/>
      <c r="CBG155" s="591"/>
      <c r="CBH155" s="591"/>
      <c r="CBI155" s="591"/>
      <c r="CBJ155" s="591"/>
      <c r="CBK155" s="591"/>
      <c r="CBL155" s="591"/>
      <c r="CBM155" s="591"/>
      <c r="CBN155" s="591"/>
      <c r="CBO155" s="591"/>
      <c r="CBP155" s="591"/>
      <c r="CBQ155" s="591"/>
      <c r="CBR155" s="591"/>
      <c r="CBS155" s="591"/>
      <c r="CBT155" s="591"/>
      <c r="CBU155" s="591"/>
      <c r="CBV155" s="591"/>
      <c r="CBW155" s="591"/>
      <c r="CBX155" s="591"/>
      <c r="CBY155" s="591"/>
      <c r="CBZ155" s="591"/>
      <c r="CCA155" s="591"/>
      <c r="CCB155" s="591"/>
      <c r="CCC155" s="591"/>
      <c r="CCD155" s="591"/>
      <c r="CCE155" s="591"/>
      <c r="CCF155" s="591"/>
      <c r="CCG155" s="591"/>
      <c r="CCH155" s="591"/>
      <c r="CCI155" s="591"/>
      <c r="CCJ155" s="591"/>
      <c r="CCK155" s="591"/>
      <c r="CCL155" s="591"/>
      <c r="CCM155" s="591"/>
      <c r="CCN155" s="591"/>
      <c r="CCO155" s="591"/>
      <c r="CCP155" s="591"/>
      <c r="CCQ155" s="591"/>
      <c r="CCR155" s="591"/>
      <c r="CCS155" s="591"/>
      <c r="CCT155" s="591"/>
      <c r="CCU155" s="591"/>
      <c r="CCV155" s="591"/>
      <c r="CCW155" s="591"/>
      <c r="CCX155" s="591"/>
      <c r="CCY155" s="591"/>
      <c r="CCZ155" s="591"/>
      <c r="CDA155" s="591"/>
      <c r="CDB155" s="591"/>
      <c r="CDC155" s="591"/>
      <c r="CDD155" s="591"/>
      <c r="CDE155" s="591"/>
      <c r="CDF155" s="591"/>
      <c r="CDG155" s="591"/>
      <c r="CDH155" s="591"/>
      <c r="CDI155" s="591"/>
      <c r="CDJ155" s="591"/>
      <c r="CDK155" s="591"/>
      <c r="CDL155" s="591"/>
      <c r="CDM155" s="591"/>
      <c r="CDN155" s="591"/>
      <c r="CDO155" s="591"/>
      <c r="CDP155" s="591"/>
      <c r="CDQ155" s="591"/>
      <c r="CDR155" s="591"/>
      <c r="CDS155" s="591"/>
      <c r="CDT155" s="591"/>
      <c r="CDU155" s="591"/>
      <c r="CDV155" s="591"/>
      <c r="CDW155" s="591"/>
      <c r="CDX155" s="591"/>
      <c r="CDY155" s="591"/>
      <c r="CDZ155" s="591"/>
      <c r="CEA155" s="591"/>
      <c r="CEB155" s="591"/>
      <c r="CEC155" s="591"/>
      <c r="CED155" s="591"/>
      <c r="CEE155" s="591"/>
      <c r="CEF155" s="591"/>
      <c r="CEG155" s="591"/>
      <c r="CEH155" s="591"/>
      <c r="CEI155" s="591"/>
      <c r="CEJ155" s="591"/>
      <c r="CEK155" s="591"/>
      <c r="CEL155" s="591"/>
      <c r="CEM155" s="591"/>
      <c r="CEN155" s="591"/>
      <c r="CEO155" s="591"/>
      <c r="CEP155" s="591"/>
      <c r="CEQ155" s="591"/>
      <c r="CER155" s="591"/>
      <c r="CES155" s="591"/>
      <c r="CET155" s="591"/>
      <c r="CEU155" s="591"/>
      <c r="CEV155" s="591"/>
      <c r="CEW155" s="591"/>
      <c r="CEX155" s="591"/>
      <c r="CEY155" s="591"/>
      <c r="CEZ155" s="591"/>
      <c r="CFA155" s="591"/>
      <c r="CFB155" s="591"/>
      <c r="CFC155" s="591"/>
      <c r="CFD155" s="591"/>
      <c r="CFE155" s="591"/>
      <c r="CFF155" s="591"/>
      <c r="CFG155" s="591"/>
      <c r="CFH155" s="591"/>
      <c r="CFI155" s="591"/>
      <c r="CFJ155" s="591"/>
      <c r="CFK155" s="591"/>
      <c r="CFL155" s="591"/>
      <c r="CFM155" s="591"/>
      <c r="CFN155" s="591"/>
      <c r="CFO155" s="591"/>
      <c r="CFP155" s="591"/>
      <c r="CFQ155" s="591"/>
      <c r="CFR155" s="591"/>
      <c r="CFS155" s="591"/>
      <c r="CFT155" s="591"/>
      <c r="CFU155" s="591"/>
      <c r="CFV155" s="591"/>
      <c r="CFW155" s="591"/>
      <c r="CFX155" s="591"/>
      <c r="CFY155" s="591"/>
      <c r="CFZ155" s="591"/>
      <c r="CGA155" s="591"/>
      <c r="CGB155" s="591"/>
      <c r="CGC155" s="591"/>
      <c r="CGD155" s="591"/>
      <c r="CGE155" s="591"/>
      <c r="CGF155" s="591"/>
      <c r="CGG155" s="591"/>
      <c r="CGH155" s="591"/>
      <c r="CGI155" s="591"/>
      <c r="CGJ155" s="591"/>
      <c r="CGK155" s="591"/>
      <c r="CGL155" s="591"/>
      <c r="CGM155" s="591"/>
      <c r="CGN155" s="591"/>
      <c r="CGO155" s="591"/>
      <c r="CGP155" s="591"/>
      <c r="CGQ155" s="591"/>
      <c r="CGR155" s="591"/>
      <c r="CGS155" s="591"/>
      <c r="CGT155" s="591"/>
      <c r="CGU155" s="591"/>
      <c r="CGV155" s="591"/>
      <c r="CGW155" s="591"/>
      <c r="CGX155" s="591"/>
      <c r="CGY155" s="591"/>
      <c r="CGZ155" s="591"/>
      <c r="CHA155" s="591"/>
      <c r="CHB155" s="591"/>
      <c r="CHC155" s="591"/>
      <c r="CHD155" s="591"/>
      <c r="CHE155" s="591"/>
      <c r="CHF155" s="591"/>
      <c r="CHG155" s="591"/>
      <c r="CHH155" s="591"/>
      <c r="CHI155" s="591"/>
      <c r="CHJ155" s="591"/>
      <c r="CHK155" s="591"/>
      <c r="CHL155" s="591"/>
      <c r="CHM155" s="591"/>
      <c r="CHN155" s="591"/>
      <c r="CHO155" s="591"/>
      <c r="CHP155" s="591"/>
      <c r="CHQ155" s="591"/>
      <c r="CHR155" s="591"/>
      <c r="CHS155" s="591"/>
      <c r="CHT155" s="591"/>
      <c r="CHU155" s="591"/>
      <c r="CHV155" s="591"/>
      <c r="CHW155" s="591"/>
      <c r="CHX155" s="591"/>
      <c r="CHY155" s="591"/>
      <c r="CHZ155" s="591"/>
      <c r="CIA155" s="591"/>
      <c r="CIB155" s="591"/>
      <c r="CIC155" s="591"/>
      <c r="CID155" s="591"/>
      <c r="CIE155" s="591"/>
      <c r="CIF155" s="591"/>
      <c r="CIG155" s="591"/>
      <c r="CIH155" s="591"/>
      <c r="CII155" s="591"/>
      <c r="CIJ155" s="591"/>
      <c r="CIK155" s="591"/>
      <c r="CIL155" s="591"/>
      <c r="CIM155" s="591"/>
      <c r="CIN155" s="591"/>
      <c r="CIO155" s="591"/>
      <c r="CIP155" s="591"/>
      <c r="CIQ155" s="591"/>
      <c r="CIR155" s="591"/>
      <c r="CIS155" s="591"/>
      <c r="CIT155" s="591"/>
      <c r="CIU155" s="591"/>
      <c r="CIV155" s="591"/>
      <c r="CIW155" s="591"/>
      <c r="CIX155" s="591"/>
      <c r="CIY155" s="591"/>
      <c r="CIZ155" s="591"/>
      <c r="CJA155" s="591"/>
      <c r="CJB155" s="591"/>
      <c r="CJC155" s="591"/>
      <c r="CJD155" s="591"/>
      <c r="CJE155" s="591"/>
      <c r="CJF155" s="591"/>
      <c r="CJG155" s="591"/>
      <c r="CJH155" s="591"/>
      <c r="CJI155" s="591"/>
      <c r="CJJ155" s="591"/>
      <c r="CJK155" s="591"/>
      <c r="CJL155" s="591"/>
      <c r="CJM155" s="591"/>
      <c r="CJN155" s="591"/>
      <c r="CJO155" s="591"/>
      <c r="CJP155" s="591"/>
      <c r="CJQ155" s="591"/>
      <c r="CJR155" s="591"/>
      <c r="CJS155" s="591"/>
      <c r="CJT155" s="591"/>
      <c r="CJU155" s="591"/>
      <c r="CJV155" s="591"/>
      <c r="CJW155" s="591"/>
      <c r="CJX155" s="591"/>
      <c r="CJY155" s="591"/>
      <c r="CJZ155" s="591"/>
      <c r="CKA155" s="591"/>
      <c r="CKB155" s="591"/>
      <c r="CKC155" s="591"/>
      <c r="CKD155" s="591"/>
      <c r="CKE155" s="591"/>
      <c r="CKF155" s="591"/>
      <c r="CKG155" s="591"/>
      <c r="CKH155" s="591"/>
      <c r="CKI155" s="591"/>
      <c r="CKJ155" s="591"/>
      <c r="CKK155" s="591"/>
      <c r="CKL155" s="591"/>
      <c r="CKM155" s="591"/>
      <c r="CKN155" s="591"/>
      <c r="CKO155" s="591"/>
      <c r="CKP155" s="591"/>
      <c r="CKQ155" s="591"/>
      <c r="CKR155" s="591"/>
      <c r="CKS155" s="591"/>
      <c r="CKT155" s="591"/>
      <c r="CKU155" s="591"/>
      <c r="CKV155" s="591"/>
      <c r="CKW155" s="591"/>
      <c r="CKX155" s="591"/>
      <c r="CKY155" s="591"/>
      <c r="CKZ155" s="591"/>
      <c r="CLA155" s="591"/>
      <c r="CLB155" s="591"/>
      <c r="CLC155" s="591"/>
      <c r="CLD155" s="591"/>
      <c r="CLE155" s="591"/>
      <c r="CLF155" s="591"/>
      <c r="CLG155" s="591"/>
      <c r="CLH155" s="591"/>
      <c r="CLI155" s="591"/>
      <c r="CLJ155" s="591"/>
      <c r="CLK155" s="591"/>
      <c r="CLL155" s="591"/>
      <c r="CLM155" s="591"/>
      <c r="CLN155" s="591"/>
      <c r="CLO155" s="591"/>
      <c r="CLP155" s="591"/>
      <c r="CLQ155" s="591"/>
      <c r="CLR155" s="591"/>
      <c r="CLS155" s="591"/>
      <c r="CLT155" s="591"/>
      <c r="CLU155" s="591"/>
      <c r="CLV155" s="591"/>
      <c r="CLW155" s="591"/>
      <c r="CLX155" s="591"/>
      <c r="CLY155" s="591"/>
      <c r="CLZ155" s="591"/>
      <c r="CMA155" s="591"/>
      <c r="CMB155" s="591"/>
      <c r="CMC155" s="591"/>
      <c r="CMD155" s="591"/>
      <c r="CME155" s="591"/>
      <c r="CMF155" s="591"/>
      <c r="CMG155" s="591"/>
      <c r="CMH155" s="591"/>
      <c r="CMI155" s="591"/>
      <c r="CMJ155" s="591"/>
      <c r="CMK155" s="591"/>
      <c r="CML155" s="591"/>
      <c r="CMM155" s="591"/>
      <c r="CMN155" s="591"/>
      <c r="CMO155" s="591"/>
      <c r="CMP155" s="591"/>
      <c r="CMQ155" s="591"/>
      <c r="CMR155" s="591"/>
      <c r="CMS155" s="591"/>
      <c r="CMT155" s="591"/>
      <c r="CMU155" s="591"/>
      <c r="CMV155" s="591"/>
      <c r="CMW155" s="591"/>
      <c r="CMX155" s="591"/>
      <c r="CMY155" s="591"/>
      <c r="CMZ155" s="591"/>
      <c r="CNA155" s="591"/>
      <c r="CNB155" s="591"/>
      <c r="CNC155" s="591"/>
      <c r="CND155" s="591"/>
      <c r="CNE155" s="591"/>
      <c r="CNF155" s="591"/>
      <c r="CNG155" s="591"/>
      <c r="CNH155" s="591"/>
      <c r="CNI155" s="591"/>
      <c r="CNJ155" s="591"/>
      <c r="CNK155" s="591"/>
      <c r="CNL155" s="591"/>
      <c r="CNM155" s="591"/>
      <c r="CNN155" s="591"/>
      <c r="CNO155" s="591"/>
      <c r="CNP155" s="591"/>
      <c r="CNQ155" s="591"/>
      <c r="CNR155" s="591"/>
      <c r="CNS155" s="591"/>
      <c r="CNT155" s="591"/>
      <c r="CNU155" s="591"/>
      <c r="CNV155" s="591"/>
      <c r="CNW155" s="591"/>
      <c r="CNX155" s="591"/>
      <c r="CNY155" s="591"/>
      <c r="CNZ155" s="591"/>
      <c r="COA155" s="591"/>
      <c r="COB155" s="591"/>
      <c r="COC155" s="591"/>
      <c r="COD155" s="591"/>
      <c r="COE155" s="591"/>
      <c r="COF155" s="591"/>
      <c r="COG155" s="591"/>
      <c r="COH155" s="591"/>
      <c r="COI155" s="591"/>
      <c r="COJ155" s="591"/>
      <c r="COK155" s="591"/>
      <c r="COL155" s="591"/>
      <c r="COM155" s="591"/>
      <c r="CON155" s="591"/>
      <c r="COO155" s="591"/>
      <c r="COP155" s="591"/>
      <c r="COQ155" s="591"/>
      <c r="COR155" s="591"/>
      <c r="COS155" s="591"/>
      <c r="COT155" s="591"/>
      <c r="COU155" s="591"/>
      <c r="COV155" s="591"/>
      <c r="COW155" s="591"/>
      <c r="COX155" s="591"/>
      <c r="COY155" s="591"/>
      <c r="COZ155" s="591"/>
      <c r="CPA155" s="591"/>
      <c r="CPB155" s="591"/>
      <c r="CPC155" s="591"/>
      <c r="CPD155" s="591"/>
      <c r="CPE155" s="591"/>
      <c r="CPF155" s="591"/>
      <c r="CPG155" s="591"/>
      <c r="CPH155" s="591"/>
      <c r="CPI155" s="591"/>
      <c r="CPJ155" s="591"/>
      <c r="CPK155" s="591"/>
      <c r="CPL155" s="591"/>
      <c r="CPM155" s="591"/>
      <c r="CPN155" s="591"/>
      <c r="CPO155" s="591"/>
      <c r="CPP155" s="591"/>
      <c r="CPQ155" s="591"/>
      <c r="CPR155" s="591"/>
      <c r="CPS155" s="591"/>
      <c r="CPT155" s="591"/>
      <c r="CPU155" s="591"/>
      <c r="CPV155" s="591"/>
      <c r="CPW155" s="591"/>
      <c r="CPX155" s="591"/>
      <c r="CPY155" s="591"/>
      <c r="CPZ155" s="591"/>
      <c r="CQA155" s="591"/>
      <c r="CQB155" s="591"/>
      <c r="CQC155" s="591"/>
      <c r="CQD155" s="591"/>
      <c r="CQE155" s="591"/>
      <c r="CQF155" s="591"/>
      <c r="CQG155" s="591"/>
      <c r="CQH155" s="591"/>
      <c r="CQI155" s="591"/>
      <c r="CQJ155" s="591"/>
      <c r="CQK155" s="591"/>
      <c r="CQL155" s="591"/>
      <c r="CQM155" s="591"/>
      <c r="CQN155" s="591"/>
      <c r="CQO155" s="591"/>
      <c r="CQP155" s="591"/>
      <c r="CQQ155" s="591"/>
      <c r="CQR155" s="591"/>
      <c r="CQS155" s="591"/>
      <c r="CQT155" s="591"/>
      <c r="CQU155" s="591"/>
      <c r="CQV155" s="591"/>
      <c r="CQW155" s="591"/>
      <c r="CQX155" s="591"/>
      <c r="CQY155" s="591"/>
      <c r="CQZ155" s="591"/>
      <c r="CRA155" s="591"/>
      <c r="CRB155" s="591"/>
      <c r="CRC155" s="591"/>
      <c r="CRD155" s="591"/>
      <c r="CRE155" s="591"/>
      <c r="CRF155" s="591"/>
      <c r="CRG155" s="591"/>
      <c r="CRH155" s="591"/>
      <c r="CRI155" s="591"/>
      <c r="CRJ155" s="591"/>
      <c r="CRK155" s="591"/>
      <c r="CRL155" s="591"/>
      <c r="CRM155" s="591"/>
      <c r="CRN155" s="591"/>
      <c r="CRO155" s="591"/>
      <c r="CRP155" s="591"/>
      <c r="CRQ155" s="591"/>
      <c r="CRR155" s="591"/>
      <c r="CRS155" s="591"/>
      <c r="CRT155" s="591"/>
      <c r="CRU155" s="591"/>
      <c r="CRV155" s="591"/>
      <c r="CRW155" s="591"/>
      <c r="CRX155" s="591"/>
      <c r="CRY155" s="591"/>
      <c r="CRZ155" s="591"/>
      <c r="CSA155" s="591"/>
      <c r="CSB155" s="591"/>
      <c r="CSC155" s="591"/>
      <c r="CSD155" s="591"/>
      <c r="CSE155" s="591"/>
      <c r="CSF155" s="591"/>
      <c r="CSG155" s="591"/>
      <c r="CSH155" s="591"/>
      <c r="CSI155" s="591"/>
      <c r="CSJ155" s="591"/>
      <c r="CSK155" s="591"/>
      <c r="CSL155" s="591"/>
      <c r="CSM155" s="591"/>
      <c r="CSN155" s="591"/>
      <c r="CSO155" s="591"/>
      <c r="CSP155" s="591"/>
      <c r="CSQ155" s="591"/>
      <c r="CSR155" s="591"/>
      <c r="CSS155" s="591"/>
      <c r="CST155" s="591"/>
      <c r="CSU155" s="591"/>
      <c r="CSV155" s="591"/>
      <c r="CSW155" s="591"/>
      <c r="CSX155" s="591"/>
      <c r="CSY155" s="591"/>
      <c r="CSZ155" s="591"/>
      <c r="CTA155" s="591"/>
      <c r="CTB155" s="591"/>
      <c r="CTC155" s="591"/>
      <c r="CTD155" s="591"/>
      <c r="CTE155" s="591"/>
      <c r="CTF155" s="591"/>
      <c r="CTG155" s="591"/>
      <c r="CTH155" s="591"/>
      <c r="CTI155" s="591"/>
      <c r="CTJ155" s="591"/>
      <c r="CTK155" s="591"/>
      <c r="CTL155" s="591"/>
      <c r="CTM155" s="591"/>
      <c r="CTN155" s="591"/>
      <c r="CTO155" s="591"/>
      <c r="CTP155" s="591"/>
      <c r="CTQ155" s="591"/>
      <c r="CTR155" s="591"/>
      <c r="CTS155" s="591"/>
      <c r="CTT155" s="591"/>
      <c r="CTU155" s="591"/>
      <c r="CTV155" s="591"/>
      <c r="CTW155" s="591"/>
      <c r="CTX155" s="591"/>
      <c r="CTY155" s="591"/>
      <c r="CTZ155" s="591"/>
      <c r="CUA155" s="591"/>
      <c r="CUB155" s="591"/>
      <c r="CUC155" s="591"/>
      <c r="CUD155" s="591"/>
      <c r="CUE155" s="591"/>
      <c r="CUF155" s="591"/>
      <c r="CUG155" s="591"/>
      <c r="CUH155" s="591"/>
      <c r="CUI155" s="591"/>
      <c r="CUJ155" s="591"/>
      <c r="CUK155" s="591"/>
      <c r="CUL155" s="591"/>
      <c r="CUM155" s="591"/>
      <c r="CUN155" s="591"/>
      <c r="CUO155" s="591"/>
      <c r="CUP155" s="591"/>
      <c r="CUQ155" s="591"/>
      <c r="CUR155" s="591"/>
      <c r="CUS155" s="591"/>
      <c r="CUT155" s="591"/>
      <c r="CUU155" s="591"/>
      <c r="CUV155" s="591"/>
      <c r="CUW155" s="591"/>
      <c r="CUX155" s="591"/>
      <c r="CUY155" s="591"/>
      <c r="CUZ155" s="591"/>
      <c r="CVA155" s="591"/>
      <c r="CVB155" s="591"/>
      <c r="CVC155" s="591"/>
      <c r="CVD155" s="591"/>
      <c r="CVE155" s="591"/>
      <c r="CVF155" s="591"/>
      <c r="CVG155" s="591"/>
      <c r="CVH155" s="591"/>
      <c r="CVI155" s="591"/>
      <c r="CVJ155" s="591"/>
      <c r="CVK155" s="591"/>
      <c r="CVL155" s="591"/>
      <c r="CVM155" s="591"/>
      <c r="CVN155" s="591"/>
      <c r="CVO155" s="591"/>
      <c r="CVP155" s="591"/>
      <c r="CVQ155" s="591"/>
      <c r="CVR155" s="591"/>
      <c r="CVS155" s="591"/>
      <c r="CVT155" s="591"/>
      <c r="CVU155" s="591"/>
      <c r="CVV155" s="591"/>
      <c r="CVW155" s="591"/>
      <c r="CVX155" s="591"/>
      <c r="CVY155" s="591"/>
      <c r="CVZ155" s="591"/>
      <c r="CWA155" s="591"/>
      <c r="CWB155" s="591"/>
      <c r="CWC155" s="591"/>
      <c r="CWD155" s="591"/>
      <c r="CWE155" s="591"/>
      <c r="CWF155" s="591"/>
      <c r="CWG155" s="591"/>
      <c r="CWH155" s="591"/>
      <c r="CWI155" s="591"/>
      <c r="CWJ155" s="591"/>
      <c r="CWK155" s="591"/>
      <c r="CWL155" s="591"/>
      <c r="CWM155" s="591"/>
      <c r="CWN155" s="591"/>
      <c r="CWO155" s="591"/>
      <c r="CWP155" s="591"/>
      <c r="CWQ155" s="591"/>
      <c r="CWR155" s="591"/>
      <c r="CWS155" s="591"/>
      <c r="CWT155" s="591"/>
      <c r="CWU155" s="591"/>
      <c r="CWV155" s="591"/>
      <c r="CWW155" s="591"/>
      <c r="CWX155" s="591"/>
      <c r="CWY155" s="591"/>
      <c r="CWZ155" s="591"/>
      <c r="CXA155" s="591"/>
      <c r="CXB155" s="591"/>
      <c r="CXC155" s="591"/>
      <c r="CXD155" s="591"/>
      <c r="CXE155" s="591"/>
      <c r="CXF155" s="591"/>
      <c r="CXG155" s="591"/>
      <c r="CXH155" s="591"/>
      <c r="CXI155" s="591"/>
      <c r="CXJ155" s="591"/>
      <c r="CXK155" s="591"/>
      <c r="CXL155" s="591"/>
      <c r="CXM155" s="591"/>
      <c r="CXN155" s="591"/>
      <c r="CXO155" s="591"/>
      <c r="CXP155" s="591"/>
      <c r="CXQ155" s="591"/>
      <c r="CXR155" s="591"/>
      <c r="CXS155" s="591"/>
      <c r="CXT155" s="591"/>
      <c r="CXU155" s="591"/>
      <c r="CXV155" s="591"/>
      <c r="CXW155" s="591"/>
      <c r="CXX155" s="591"/>
      <c r="CXY155" s="591"/>
      <c r="CXZ155" s="591"/>
      <c r="CYA155" s="591"/>
      <c r="CYB155" s="591"/>
      <c r="CYC155" s="591"/>
      <c r="CYD155" s="591"/>
      <c r="CYE155" s="591"/>
      <c r="CYF155" s="591"/>
      <c r="CYG155" s="591"/>
      <c r="CYH155" s="591"/>
      <c r="CYI155" s="591"/>
      <c r="CYJ155" s="591"/>
      <c r="CYK155" s="591"/>
      <c r="CYL155" s="591"/>
      <c r="CYM155" s="591"/>
      <c r="CYN155" s="591"/>
      <c r="CYO155" s="591"/>
      <c r="CYP155" s="591"/>
      <c r="CYQ155" s="591"/>
      <c r="CYR155" s="591"/>
      <c r="CYS155" s="591"/>
      <c r="CYT155" s="591"/>
      <c r="CYU155" s="591"/>
      <c r="CYV155" s="591"/>
      <c r="CYW155" s="591"/>
      <c r="CYX155" s="591"/>
      <c r="CYY155" s="591"/>
      <c r="CYZ155" s="591"/>
      <c r="CZA155" s="591"/>
      <c r="CZB155" s="591"/>
      <c r="CZC155" s="591"/>
      <c r="CZD155" s="591"/>
      <c r="CZE155" s="591"/>
      <c r="CZF155" s="591"/>
      <c r="CZG155" s="591"/>
      <c r="CZH155" s="591"/>
      <c r="CZI155" s="591"/>
      <c r="CZJ155" s="591"/>
      <c r="CZK155" s="591"/>
      <c r="CZL155" s="591"/>
      <c r="CZM155" s="591"/>
      <c r="CZN155" s="591"/>
      <c r="CZO155" s="591"/>
      <c r="CZP155" s="591"/>
      <c r="CZQ155" s="591"/>
      <c r="CZR155" s="591"/>
      <c r="CZS155" s="591"/>
      <c r="CZT155" s="591"/>
      <c r="CZU155" s="591"/>
      <c r="CZV155" s="591"/>
      <c r="CZW155" s="591"/>
      <c r="CZX155" s="591"/>
      <c r="CZY155" s="591"/>
      <c r="CZZ155" s="591"/>
      <c r="DAA155" s="591"/>
      <c r="DAB155" s="591"/>
      <c r="DAC155" s="591"/>
      <c r="DAD155" s="591"/>
      <c r="DAE155" s="591"/>
      <c r="DAF155" s="591"/>
      <c r="DAG155" s="591"/>
      <c r="DAH155" s="591"/>
      <c r="DAI155" s="591"/>
      <c r="DAJ155" s="591"/>
      <c r="DAK155" s="591"/>
      <c r="DAL155" s="591"/>
      <c r="DAM155" s="591"/>
      <c r="DAN155" s="591"/>
      <c r="DAO155" s="591"/>
      <c r="DAP155" s="591"/>
      <c r="DAQ155" s="591"/>
      <c r="DAR155" s="591"/>
      <c r="DAS155" s="591"/>
      <c r="DAT155" s="591"/>
      <c r="DAU155" s="591"/>
      <c r="DAV155" s="591"/>
      <c r="DAW155" s="591"/>
      <c r="DAX155" s="591"/>
      <c r="DAY155" s="591"/>
      <c r="DAZ155" s="591"/>
      <c r="DBA155" s="591"/>
      <c r="DBB155" s="591"/>
      <c r="DBC155" s="591"/>
      <c r="DBD155" s="591"/>
      <c r="DBE155" s="591"/>
      <c r="DBF155" s="591"/>
      <c r="DBG155" s="591"/>
      <c r="DBH155" s="591"/>
      <c r="DBI155" s="591"/>
      <c r="DBJ155" s="591"/>
      <c r="DBK155" s="591"/>
      <c r="DBL155" s="591"/>
      <c r="DBM155" s="591"/>
      <c r="DBN155" s="591"/>
      <c r="DBO155" s="591"/>
      <c r="DBP155" s="591"/>
      <c r="DBQ155" s="591"/>
      <c r="DBR155" s="591"/>
      <c r="DBS155" s="591"/>
      <c r="DBT155" s="591"/>
      <c r="DBU155" s="591"/>
      <c r="DBV155" s="591"/>
      <c r="DBW155" s="591"/>
      <c r="DBX155" s="591"/>
      <c r="DBY155" s="591"/>
      <c r="DBZ155" s="591"/>
      <c r="DCA155" s="591"/>
      <c r="DCB155" s="591"/>
      <c r="DCC155" s="591"/>
      <c r="DCD155" s="591"/>
      <c r="DCE155" s="591"/>
      <c r="DCF155" s="591"/>
      <c r="DCG155" s="591"/>
      <c r="DCH155" s="591"/>
      <c r="DCI155" s="591"/>
      <c r="DCJ155" s="591"/>
      <c r="DCK155" s="591"/>
      <c r="DCL155" s="591"/>
      <c r="DCM155" s="591"/>
      <c r="DCN155" s="591"/>
      <c r="DCO155" s="591"/>
      <c r="DCP155" s="591"/>
      <c r="DCQ155" s="591"/>
      <c r="DCR155" s="591"/>
      <c r="DCS155" s="591"/>
      <c r="DCT155" s="591"/>
      <c r="DCU155" s="591"/>
      <c r="DCV155" s="591"/>
      <c r="DCW155" s="591"/>
      <c r="DCX155" s="591"/>
      <c r="DCY155" s="591"/>
      <c r="DCZ155" s="591"/>
      <c r="DDA155" s="591"/>
      <c r="DDB155" s="591"/>
      <c r="DDC155" s="591"/>
      <c r="DDD155" s="591"/>
      <c r="DDE155" s="591"/>
      <c r="DDF155" s="591"/>
      <c r="DDG155" s="591"/>
      <c r="DDH155" s="591"/>
      <c r="DDI155" s="591"/>
      <c r="DDJ155" s="591"/>
      <c r="DDK155" s="591"/>
      <c r="DDL155" s="591"/>
      <c r="DDM155" s="591"/>
      <c r="DDN155" s="591"/>
      <c r="DDO155" s="591"/>
      <c r="DDP155" s="591"/>
      <c r="DDQ155" s="591"/>
      <c r="DDR155" s="591"/>
      <c r="DDS155" s="591"/>
      <c r="DDT155" s="591"/>
      <c r="DDU155" s="591"/>
      <c r="DDV155" s="591"/>
      <c r="DDW155" s="591"/>
      <c r="DDX155" s="591"/>
      <c r="DDY155" s="591"/>
      <c r="DDZ155" s="591"/>
      <c r="DEA155" s="591"/>
      <c r="DEB155" s="591"/>
      <c r="DEC155" s="591"/>
      <c r="DED155" s="591"/>
      <c r="DEE155" s="591"/>
      <c r="DEF155" s="591"/>
      <c r="DEG155" s="591"/>
      <c r="DEH155" s="591"/>
      <c r="DEI155" s="591"/>
      <c r="DEJ155" s="591"/>
      <c r="DEK155" s="591"/>
      <c r="DEL155" s="591"/>
      <c r="DEM155" s="591"/>
      <c r="DEN155" s="591"/>
      <c r="DEO155" s="591"/>
      <c r="DEP155" s="591"/>
      <c r="DEQ155" s="591"/>
      <c r="DER155" s="591"/>
      <c r="DES155" s="591"/>
      <c r="DET155" s="591"/>
      <c r="DEU155" s="591"/>
      <c r="DEV155" s="591"/>
      <c r="DEW155" s="591"/>
      <c r="DEX155" s="591"/>
      <c r="DEY155" s="591"/>
      <c r="DEZ155" s="591"/>
      <c r="DFA155" s="591"/>
      <c r="DFB155" s="591"/>
      <c r="DFC155" s="591"/>
      <c r="DFD155" s="591"/>
      <c r="DFE155" s="591"/>
      <c r="DFF155" s="591"/>
      <c r="DFG155" s="591"/>
      <c r="DFH155" s="591"/>
      <c r="DFI155" s="591"/>
      <c r="DFJ155" s="591"/>
      <c r="DFK155" s="591"/>
      <c r="DFL155" s="591"/>
      <c r="DFM155" s="591"/>
      <c r="DFN155" s="591"/>
      <c r="DFO155" s="591"/>
      <c r="DFP155" s="591"/>
      <c r="DFQ155" s="591"/>
      <c r="DFR155" s="591"/>
      <c r="DFS155" s="591"/>
      <c r="DFT155" s="591"/>
      <c r="DFU155" s="591"/>
      <c r="DFV155" s="591"/>
      <c r="DFW155" s="591"/>
      <c r="DFX155" s="591"/>
      <c r="DFY155" s="591"/>
      <c r="DFZ155" s="591"/>
      <c r="DGA155" s="591"/>
      <c r="DGB155" s="591"/>
      <c r="DGC155" s="591"/>
      <c r="DGD155" s="591"/>
      <c r="DGE155" s="591"/>
      <c r="DGF155" s="591"/>
      <c r="DGG155" s="591"/>
      <c r="DGH155" s="591"/>
      <c r="DGI155" s="591"/>
      <c r="DGJ155" s="591"/>
      <c r="DGK155" s="591"/>
      <c r="DGL155" s="591"/>
      <c r="DGM155" s="591"/>
      <c r="DGN155" s="591"/>
      <c r="DGO155" s="591"/>
      <c r="DGP155" s="591"/>
      <c r="DGQ155" s="591"/>
      <c r="DGR155" s="591"/>
      <c r="DGS155" s="591"/>
      <c r="DGT155" s="591"/>
      <c r="DGU155" s="591"/>
      <c r="DGV155" s="591"/>
      <c r="DGW155" s="591"/>
      <c r="DGX155" s="591"/>
      <c r="DGY155" s="591"/>
      <c r="DGZ155" s="591"/>
      <c r="DHA155" s="591"/>
      <c r="DHB155" s="591"/>
      <c r="DHC155" s="591"/>
      <c r="DHD155" s="591"/>
      <c r="DHE155" s="591"/>
      <c r="DHF155" s="591"/>
      <c r="DHG155" s="591"/>
      <c r="DHH155" s="591"/>
      <c r="DHI155" s="591"/>
      <c r="DHJ155" s="591"/>
      <c r="DHK155" s="591"/>
      <c r="DHL155" s="591"/>
      <c r="DHM155" s="591"/>
      <c r="DHN155" s="591"/>
      <c r="DHO155" s="591"/>
      <c r="DHP155" s="591"/>
      <c r="DHQ155" s="591"/>
      <c r="DHR155" s="591"/>
      <c r="DHS155" s="591"/>
      <c r="DHT155" s="591"/>
      <c r="DHU155" s="591"/>
      <c r="DHV155" s="591"/>
      <c r="DHW155" s="591"/>
      <c r="DHX155" s="591"/>
      <c r="DHY155" s="591"/>
      <c r="DHZ155" s="591"/>
      <c r="DIA155" s="591"/>
      <c r="DIB155" s="591"/>
      <c r="DIC155" s="591"/>
      <c r="DID155" s="591"/>
      <c r="DIE155" s="591"/>
      <c r="DIF155" s="591"/>
      <c r="DIG155" s="591"/>
      <c r="DIH155" s="591"/>
      <c r="DII155" s="591"/>
      <c r="DIJ155" s="591"/>
      <c r="DIK155" s="591"/>
      <c r="DIL155" s="591"/>
      <c r="DIM155" s="591"/>
      <c r="DIN155" s="591"/>
      <c r="DIO155" s="591"/>
      <c r="DIP155" s="591"/>
      <c r="DIQ155" s="591"/>
      <c r="DIR155" s="591"/>
      <c r="DIS155" s="591"/>
      <c r="DIT155" s="591"/>
      <c r="DIU155" s="591"/>
      <c r="DIV155" s="591"/>
      <c r="DIW155" s="591"/>
      <c r="DIX155" s="591"/>
      <c r="DIY155" s="591"/>
      <c r="DIZ155" s="591"/>
      <c r="DJA155" s="591"/>
      <c r="DJB155" s="591"/>
      <c r="DJC155" s="591"/>
      <c r="DJD155" s="591"/>
      <c r="DJE155" s="591"/>
      <c r="DJF155" s="591"/>
      <c r="DJG155" s="591"/>
      <c r="DJH155" s="591"/>
      <c r="DJI155" s="591"/>
      <c r="DJJ155" s="591"/>
      <c r="DJK155" s="591"/>
      <c r="DJL155" s="591"/>
      <c r="DJM155" s="591"/>
      <c r="DJN155" s="591"/>
      <c r="DJO155" s="591"/>
      <c r="DJP155" s="591"/>
      <c r="DJQ155" s="591"/>
      <c r="DJR155" s="591"/>
      <c r="DJS155" s="591"/>
      <c r="DJT155" s="591"/>
      <c r="DJU155" s="591"/>
      <c r="DJV155" s="591"/>
      <c r="DJW155" s="591"/>
      <c r="DJX155" s="591"/>
      <c r="DJY155" s="591"/>
      <c r="DJZ155" s="591"/>
      <c r="DKA155" s="591"/>
      <c r="DKB155" s="591"/>
      <c r="DKC155" s="591"/>
      <c r="DKD155" s="591"/>
      <c r="DKE155" s="591"/>
      <c r="DKF155" s="591"/>
      <c r="DKG155" s="591"/>
      <c r="DKH155" s="591"/>
      <c r="DKI155" s="591"/>
      <c r="DKJ155" s="591"/>
      <c r="DKK155" s="591"/>
      <c r="DKL155" s="591"/>
      <c r="DKM155" s="591"/>
      <c r="DKN155" s="591"/>
      <c r="DKO155" s="591"/>
      <c r="DKP155" s="591"/>
      <c r="DKQ155" s="591"/>
      <c r="DKR155" s="591"/>
      <c r="DKS155" s="591"/>
      <c r="DKT155" s="591"/>
      <c r="DKU155" s="591"/>
      <c r="DKV155" s="591"/>
      <c r="DKW155" s="591"/>
      <c r="DKX155" s="591"/>
      <c r="DKY155" s="591"/>
      <c r="DKZ155" s="591"/>
      <c r="DLA155" s="591"/>
      <c r="DLB155" s="591"/>
      <c r="DLC155" s="591"/>
      <c r="DLD155" s="591"/>
      <c r="DLE155" s="591"/>
      <c r="DLF155" s="591"/>
      <c r="DLG155" s="591"/>
      <c r="DLH155" s="591"/>
      <c r="DLI155" s="591"/>
      <c r="DLJ155" s="591"/>
      <c r="DLK155" s="591"/>
      <c r="DLL155" s="591"/>
      <c r="DLM155" s="591"/>
      <c r="DLN155" s="591"/>
      <c r="DLO155" s="591"/>
      <c r="DLP155" s="591"/>
      <c r="DLQ155" s="591"/>
      <c r="DLR155" s="591"/>
      <c r="DLS155" s="591"/>
      <c r="DLT155" s="591"/>
      <c r="DLU155" s="591"/>
      <c r="DLV155" s="591"/>
      <c r="DLW155" s="591"/>
      <c r="DLX155" s="591"/>
      <c r="DLY155" s="591"/>
      <c r="DLZ155" s="591"/>
      <c r="DMA155" s="591"/>
      <c r="DMB155" s="591"/>
      <c r="DMC155" s="591"/>
      <c r="DMD155" s="591"/>
      <c r="DME155" s="591"/>
      <c r="DMF155" s="591"/>
      <c r="DMG155" s="591"/>
      <c r="DMH155" s="591"/>
      <c r="DMI155" s="591"/>
      <c r="DMJ155" s="591"/>
      <c r="DMK155" s="591"/>
      <c r="DML155" s="591"/>
      <c r="DMM155" s="591"/>
      <c r="DMN155" s="591"/>
      <c r="DMO155" s="591"/>
      <c r="DMP155" s="591"/>
      <c r="DMQ155" s="591"/>
      <c r="DMR155" s="591"/>
      <c r="DMS155" s="591"/>
      <c r="DMT155" s="591"/>
      <c r="DMU155" s="591"/>
      <c r="DMV155" s="591"/>
      <c r="DMW155" s="591"/>
      <c r="DMX155" s="591"/>
      <c r="DMY155" s="591"/>
      <c r="DMZ155" s="591"/>
      <c r="DNA155" s="591"/>
      <c r="DNB155" s="591"/>
      <c r="DNC155" s="591"/>
      <c r="DND155" s="591"/>
      <c r="DNE155" s="591"/>
      <c r="DNF155" s="591"/>
      <c r="DNG155" s="591"/>
      <c r="DNH155" s="591"/>
      <c r="DNI155" s="591"/>
      <c r="DNJ155" s="591"/>
      <c r="DNK155" s="591"/>
      <c r="DNL155" s="591"/>
      <c r="DNM155" s="591"/>
      <c r="DNN155" s="591"/>
      <c r="DNO155" s="591"/>
      <c r="DNP155" s="591"/>
      <c r="DNQ155" s="591"/>
      <c r="DNR155" s="591"/>
      <c r="DNS155" s="591"/>
      <c r="DNT155" s="591"/>
      <c r="DNU155" s="591"/>
      <c r="DNV155" s="591"/>
      <c r="DNW155" s="591"/>
      <c r="DNX155" s="591"/>
      <c r="DNY155" s="591"/>
      <c r="DNZ155" s="591"/>
      <c r="DOA155" s="591"/>
      <c r="DOB155" s="591"/>
      <c r="DOC155" s="591"/>
      <c r="DOD155" s="591"/>
      <c r="DOE155" s="591"/>
      <c r="DOF155" s="591"/>
      <c r="DOG155" s="591"/>
      <c r="DOH155" s="591"/>
      <c r="DOI155" s="591"/>
      <c r="DOJ155" s="591"/>
      <c r="DOK155" s="591"/>
      <c r="DOL155" s="591"/>
      <c r="DOM155" s="591"/>
      <c r="DON155" s="591"/>
      <c r="DOO155" s="591"/>
      <c r="DOP155" s="591"/>
      <c r="DOQ155" s="591"/>
      <c r="DOR155" s="591"/>
      <c r="DOS155" s="591"/>
      <c r="DOT155" s="591"/>
      <c r="DOU155" s="591"/>
      <c r="DOV155" s="591"/>
      <c r="DOW155" s="591"/>
      <c r="DOX155" s="591"/>
      <c r="DOY155" s="591"/>
      <c r="DOZ155" s="591"/>
      <c r="DPA155" s="591"/>
      <c r="DPB155" s="591"/>
      <c r="DPC155" s="591"/>
      <c r="DPD155" s="591"/>
      <c r="DPE155" s="591"/>
      <c r="DPF155" s="591"/>
      <c r="DPG155" s="591"/>
      <c r="DPH155" s="591"/>
      <c r="DPI155" s="591"/>
      <c r="DPJ155" s="591"/>
      <c r="DPK155" s="591"/>
      <c r="DPL155" s="591"/>
      <c r="DPM155" s="591"/>
      <c r="DPN155" s="591"/>
      <c r="DPO155" s="591"/>
      <c r="DPP155" s="591"/>
      <c r="DPQ155" s="591"/>
      <c r="DPR155" s="591"/>
      <c r="DPS155" s="591"/>
      <c r="DPT155" s="591"/>
      <c r="DPU155" s="591"/>
      <c r="DPV155" s="591"/>
      <c r="DPW155" s="591"/>
      <c r="DPX155" s="591"/>
      <c r="DPY155" s="591"/>
      <c r="DPZ155" s="591"/>
      <c r="DQA155" s="591"/>
      <c r="DQB155" s="591"/>
      <c r="DQC155" s="591"/>
      <c r="DQD155" s="591"/>
      <c r="DQE155" s="591"/>
      <c r="DQF155" s="591"/>
      <c r="DQG155" s="591"/>
      <c r="DQH155" s="591"/>
      <c r="DQI155" s="591"/>
      <c r="DQJ155" s="591"/>
      <c r="DQK155" s="591"/>
      <c r="DQL155" s="591"/>
      <c r="DQM155" s="591"/>
      <c r="DQN155" s="591"/>
      <c r="DQO155" s="591"/>
      <c r="DQP155" s="591"/>
      <c r="DQQ155" s="591"/>
      <c r="DQR155" s="591"/>
      <c r="DQS155" s="591"/>
      <c r="DQT155" s="591"/>
      <c r="DQU155" s="591"/>
      <c r="DQV155" s="591"/>
      <c r="DQW155" s="591"/>
      <c r="DQX155" s="591"/>
      <c r="DQY155" s="591"/>
      <c r="DQZ155" s="591"/>
      <c r="DRA155" s="591"/>
      <c r="DRB155" s="591"/>
      <c r="DRC155" s="591"/>
      <c r="DRD155" s="591"/>
      <c r="DRE155" s="591"/>
      <c r="DRF155" s="591"/>
      <c r="DRG155" s="591"/>
      <c r="DRH155" s="591"/>
      <c r="DRI155" s="591"/>
      <c r="DRJ155" s="591"/>
      <c r="DRK155" s="591"/>
      <c r="DRL155" s="591"/>
      <c r="DRM155" s="591"/>
      <c r="DRN155" s="591"/>
      <c r="DRO155" s="591"/>
      <c r="DRP155" s="591"/>
      <c r="DRQ155" s="591"/>
      <c r="DRR155" s="591"/>
      <c r="DRS155" s="591"/>
      <c r="DRT155" s="591"/>
      <c r="DRU155" s="591"/>
      <c r="DRV155" s="591"/>
      <c r="DRW155" s="591"/>
      <c r="DRX155" s="591"/>
      <c r="DRY155" s="591"/>
      <c r="DRZ155" s="591"/>
      <c r="DSA155" s="591"/>
      <c r="DSB155" s="591"/>
      <c r="DSC155" s="591"/>
      <c r="DSD155" s="591"/>
      <c r="DSE155" s="591"/>
      <c r="DSF155" s="591"/>
      <c r="DSG155" s="591"/>
      <c r="DSH155" s="591"/>
      <c r="DSI155" s="591"/>
      <c r="DSJ155" s="591"/>
      <c r="DSK155" s="591"/>
      <c r="DSL155" s="591"/>
      <c r="DSM155" s="591"/>
      <c r="DSN155" s="591"/>
      <c r="DSO155" s="591"/>
      <c r="DSP155" s="591"/>
      <c r="DSQ155" s="591"/>
      <c r="DSR155" s="591"/>
      <c r="DSS155" s="591"/>
      <c r="DST155" s="591"/>
      <c r="DSU155" s="591"/>
      <c r="DSV155" s="591"/>
      <c r="DSW155" s="591"/>
      <c r="DSX155" s="591"/>
      <c r="DSY155" s="591"/>
      <c r="DSZ155" s="591"/>
      <c r="DTA155" s="591"/>
      <c r="DTB155" s="591"/>
      <c r="DTC155" s="591"/>
      <c r="DTD155" s="591"/>
      <c r="DTE155" s="591"/>
      <c r="DTF155" s="591"/>
      <c r="DTG155" s="591"/>
      <c r="DTH155" s="591"/>
      <c r="DTI155" s="591"/>
      <c r="DTJ155" s="591"/>
      <c r="DTK155" s="591"/>
      <c r="DTL155" s="591"/>
      <c r="DTM155" s="591"/>
      <c r="DTN155" s="591"/>
      <c r="DTO155" s="591"/>
      <c r="DTP155" s="591"/>
      <c r="DTQ155" s="591"/>
      <c r="DTR155" s="591"/>
      <c r="DTS155" s="591"/>
      <c r="DTT155" s="591"/>
      <c r="DTU155" s="591"/>
      <c r="DTV155" s="591"/>
      <c r="DTW155" s="591"/>
      <c r="DTX155" s="591"/>
      <c r="DTY155" s="591"/>
      <c r="DTZ155" s="591"/>
      <c r="DUA155" s="591"/>
      <c r="DUB155" s="591"/>
      <c r="DUC155" s="591"/>
      <c r="DUD155" s="591"/>
      <c r="DUE155" s="591"/>
      <c r="DUF155" s="591"/>
      <c r="DUG155" s="591"/>
      <c r="DUH155" s="591"/>
      <c r="DUI155" s="591"/>
      <c r="DUJ155" s="591"/>
      <c r="DUK155" s="591"/>
      <c r="DUL155" s="591"/>
      <c r="DUM155" s="591"/>
      <c r="DUN155" s="591"/>
      <c r="DUO155" s="591"/>
      <c r="DUP155" s="591"/>
      <c r="DUQ155" s="591"/>
      <c r="DUR155" s="591"/>
      <c r="DUS155" s="591"/>
      <c r="DUT155" s="591"/>
      <c r="DUU155" s="591"/>
      <c r="DUV155" s="591"/>
      <c r="DUW155" s="591"/>
      <c r="DUX155" s="591"/>
      <c r="DUY155" s="591"/>
      <c r="DUZ155" s="591"/>
      <c r="DVA155" s="591"/>
      <c r="DVB155" s="591"/>
      <c r="DVC155" s="591"/>
      <c r="DVD155" s="591"/>
      <c r="DVE155" s="591"/>
      <c r="DVF155" s="591"/>
      <c r="DVG155" s="591"/>
      <c r="DVH155" s="591"/>
      <c r="DVI155" s="591"/>
      <c r="DVJ155" s="591"/>
      <c r="DVK155" s="591"/>
      <c r="DVL155" s="591"/>
      <c r="DVM155" s="591"/>
      <c r="DVN155" s="591"/>
      <c r="DVO155" s="591"/>
      <c r="DVP155" s="591"/>
      <c r="DVQ155" s="591"/>
      <c r="DVR155" s="591"/>
      <c r="DVS155" s="591"/>
      <c r="DVT155" s="591"/>
      <c r="DVU155" s="591"/>
      <c r="DVV155" s="591"/>
      <c r="DVW155" s="591"/>
      <c r="DVX155" s="591"/>
      <c r="DVY155" s="591"/>
      <c r="DVZ155" s="591"/>
      <c r="DWA155" s="591"/>
      <c r="DWB155" s="591"/>
      <c r="DWC155" s="591"/>
      <c r="DWD155" s="591"/>
      <c r="DWE155" s="591"/>
      <c r="DWF155" s="591"/>
      <c r="DWG155" s="591"/>
      <c r="DWH155" s="591"/>
      <c r="DWI155" s="591"/>
      <c r="DWJ155" s="591"/>
      <c r="DWK155" s="591"/>
      <c r="DWL155" s="591"/>
      <c r="DWM155" s="591"/>
      <c r="DWN155" s="591"/>
      <c r="DWO155" s="591"/>
      <c r="DWP155" s="591"/>
      <c r="DWQ155" s="591"/>
      <c r="DWR155" s="591"/>
      <c r="DWS155" s="591"/>
      <c r="DWT155" s="591"/>
      <c r="DWU155" s="591"/>
      <c r="DWV155" s="591"/>
      <c r="DWW155" s="591"/>
      <c r="DWX155" s="591"/>
      <c r="DWY155" s="591"/>
      <c r="DWZ155" s="591"/>
      <c r="DXA155" s="591"/>
      <c r="DXB155" s="591"/>
      <c r="DXC155" s="591"/>
      <c r="DXD155" s="591"/>
      <c r="DXE155" s="591"/>
      <c r="DXF155" s="591"/>
      <c r="DXG155" s="591"/>
      <c r="DXH155" s="591"/>
      <c r="DXI155" s="591"/>
      <c r="DXJ155" s="591"/>
      <c r="DXK155" s="591"/>
      <c r="DXL155" s="591"/>
      <c r="DXM155" s="591"/>
      <c r="DXN155" s="591"/>
      <c r="DXO155" s="591"/>
      <c r="DXP155" s="591"/>
      <c r="DXQ155" s="591"/>
      <c r="DXR155" s="591"/>
      <c r="DXS155" s="591"/>
      <c r="DXT155" s="591"/>
      <c r="DXU155" s="591"/>
      <c r="DXV155" s="591"/>
      <c r="DXW155" s="591"/>
      <c r="DXX155" s="591"/>
      <c r="DXY155" s="591"/>
      <c r="DXZ155" s="591"/>
      <c r="DYA155" s="591"/>
      <c r="DYB155" s="591"/>
      <c r="DYC155" s="591"/>
      <c r="DYD155" s="591"/>
      <c r="DYE155" s="591"/>
      <c r="DYF155" s="591"/>
      <c r="DYG155" s="591"/>
      <c r="DYH155" s="591"/>
      <c r="DYI155" s="591"/>
      <c r="DYJ155" s="591"/>
      <c r="DYK155" s="591"/>
      <c r="DYL155" s="591"/>
      <c r="DYM155" s="591"/>
      <c r="DYN155" s="591"/>
      <c r="DYO155" s="591"/>
      <c r="DYP155" s="591"/>
      <c r="DYQ155" s="591"/>
      <c r="DYR155" s="591"/>
      <c r="DYS155" s="591"/>
      <c r="DYT155" s="591"/>
      <c r="DYU155" s="591"/>
      <c r="DYV155" s="591"/>
      <c r="DYW155" s="591"/>
      <c r="DYX155" s="591"/>
      <c r="DYY155" s="591"/>
      <c r="DYZ155" s="591"/>
      <c r="DZA155" s="591"/>
      <c r="DZB155" s="591"/>
      <c r="DZC155" s="591"/>
      <c r="DZD155" s="591"/>
      <c r="DZE155" s="591"/>
      <c r="DZF155" s="591"/>
      <c r="DZG155" s="591"/>
      <c r="DZH155" s="591"/>
      <c r="DZI155" s="591"/>
      <c r="DZJ155" s="591"/>
      <c r="DZK155" s="591"/>
      <c r="DZL155" s="591"/>
      <c r="DZM155" s="591"/>
      <c r="DZN155" s="591"/>
      <c r="DZO155" s="591"/>
      <c r="DZP155" s="591"/>
      <c r="DZQ155" s="591"/>
      <c r="DZR155" s="591"/>
      <c r="DZS155" s="591"/>
      <c r="DZT155" s="591"/>
      <c r="DZU155" s="591"/>
      <c r="DZV155" s="591"/>
      <c r="DZW155" s="591"/>
      <c r="DZX155" s="591"/>
      <c r="DZY155" s="591"/>
      <c r="DZZ155" s="591"/>
      <c r="EAA155" s="591"/>
      <c r="EAB155" s="591"/>
      <c r="EAC155" s="591"/>
      <c r="EAD155" s="591"/>
      <c r="EAE155" s="591"/>
      <c r="EAF155" s="591"/>
      <c r="EAG155" s="591"/>
      <c r="EAH155" s="591"/>
      <c r="EAI155" s="591"/>
      <c r="EAJ155" s="591"/>
      <c r="EAK155" s="591"/>
      <c r="EAL155" s="591"/>
      <c r="EAM155" s="591"/>
      <c r="EAN155" s="591"/>
      <c r="EAO155" s="591"/>
      <c r="EAP155" s="591"/>
      <c r="EAQ155" s="591"/>
      <c r="EAR155" s="591"/>
      <c r="EAS155" s="591"/>
      <c r="EAT155" s="591"/>
      <c r="EAU155" s="591"/>
      <c r="EAV155" s="591"/>
      <c r="EAW155" s="591"/>
      <c r="EAX155" s="591"/>
      <c r="EAY155" s="591"/>
      <c r="EAZ155" s="591"/>
      <c r="EBA155" s="591"/>
      <c r="EBB155" s="591"/>
      <c r="EBC155" s="591"/>
      <c r="EBD155" s="591"/>
      <c r="EBE155" s="591"/>
      <c r="EBF155" s="591"/>
      <c r="EBG155" s="591"/>
      <c r="EBH155" s="591"/>
      <c r="EBI155" s="591"/>
      <c r="EBJ155" s="591"/>
      <c r="EBK155" s="591"/>
      <c r="EBL155" s="591"/>
      <c r="EBM155" s="591"/>
      <c r="EBN155" s="591"/>
      <c r="EBO155" s="591"/>
      <c r="EBP155" s="591"/>
      <c r="EBQ155" s="591"/>
      <c r="EBR155" s="591"/>
      <c r="EBS155" s="591"/>
      <c r="EBT155" s="591"/>
      <c r="EBU155" s="591"/>
      <c r="EBV155" s="591"/>
      <c r="EBW155" s="591"/>
      <c r="EBX155" s="591"/>
      <c r="EBY155" s="591"/>
      <c r="EBZ155" s="591"/>
      <c r="ECA155" s="591"/>
      <c r="ECB155" s="591"/>
      <c r="ECC155" s="591"/>
      <c r="ECD155" s="591"/>
      <c r="ECE155" s="591"/>
      <c r="ECF155" s="591"/>
      <c r="ECG155" s="591"/>
      <c r="ECH155" s="591"/>
      <c r="ECI155" s="591"/>
      <c r="ECJ155" s="591"/>
      <c r="ECK155" s="591"/>
      <c r="ECL155" s="591"/>
      <c r="ECM155" s="591"/>
      <c r="ECN155" s="591"/>
      <c r="ECO155" s="591"/>
      <c r="ECP155" s="591"/>
      <c r="ECQ155" s="591"/>
      <c r="ECR155" s="591"/>
      <c r="ECS155" s="591"/>
      <c r="ECT155" s="591"/>
      <c r="ECU155" s="591"/>
      <c r="ECV155" s="591"/>
      <c r="ECW155" s="591"/>
      <c r="ECX155" s="591"/>
      <c r="ECY155" s="591"/>
      <c r="ECZ155" s="591"/>
      <c r="EDA155" s="591"/>
      <c r="EDB155" s="591"/>
      <c r="EDC155" s="591"/>
      <c r="EDD155" s="591"/>
      <c r="EDE155" s="591"/>
      <c r="EDF155" s="591"/>
      <c r="EDG155" s="591"/>
      <c r="EDH155" s="591"/>
      <c r="EDI155" s="591"/>
      <c r="EDJ155" s="591"/>
      <c r="EDK155" s="591"/>
      <c r="EDL155" s="591"/>
      <c r="EDM155" s="591"/>
      <c r="EDN155" s="591"/>
      <c r="EDO155" s="591"/>
      <c r="EDP155" s="591"/>
      <c r="EDQ155" s="591"/>
      <c r="EDR155" s="591"/>
      <c r="EDS155" s="591"/>
      <c r="EDT155" s="591"/>
      <c r="EDU155" s="591"/>
      <c r="EDV155" s="591"/>
      <c r="EDW155" s="591"/>
      <c r="EDX155" s="591"/>
      <c r="EDY155" s="591"/>
      <c r="EDZ155" s="591"/>
      <c r="EEA155" s="591"/>
      <c r="EEB155" s="591"/>
      <c r="EEC155" s="591"/>
      <c r="EED155" s="591"/>
      <c r="EEE155" s="591"/>
      <c r="EEF155" s="591"/>
      <c r="EEG155" s="591"/>
      <c r="EEH155" s="591"/>
      <c r="EEI155" s="591"/>
      <c r="EEJ155" s="591"/>
      <c r="EEK155" s="591"/>
      <c r="EEL155" s="591"/>
      <c r="EEM155" s="591"/>
      <c r="EEN155" s="591"/>
      <c r="EEO155" s="591"/>
      <c r="EEP155" s="591"/>
      <c r="EEQ155" s="591"/>
      <c r="EER155" s="591"/>
      <c r="EES155" s="591"/>
      <c r="EET155" s="591"/>
      <c r="EEU155" s="591"/>
      <c r="EEV155" s="591"/>
      <c r="EEW155" s="591"/>
      <c r="EEX155" s="591"/>
      <c r="EEY155" s="591"/>
      <c r="EEZ155" s="591"/>
      <c r="EFA155" s="591"/>
      <c r="EFB155" s="591"/>
      <c r="EFC155" s="591"/>
      <c r="EFD155" s="591"/>
      <c r="EFE155" s="591"/>
      <c r="EFF155" s="591"/>
      <c r="EFG155" s="591"/>
      <c r="EFH155" s="591"/>
      <c r="EFI155" s="591"/>
      <c r="EFJ155" s="591"/>
      <c r="EFK155" s="591"/>
      <c r="EFL155" s="591"/>
      <c r="EFM155" s="591"/>
      <c r="EFN155" s="591"/>
      <c r="EFO155" s="591"/>
      <c r="EFP155" s="591"/>
      <c r="EFQ155" s="591"/>
      <c r="EFR155" s="591"/>
      <c r="EFS155" s="591"/>
      <c r="EFT155" s="591"/>
      <c r="EFU155" s="591"/>
      <c r="EFV155" s="591"/>
      <c r="EFW155" s="591"/>
      <c r="EFX155" s="591"/>
      <c r="EFY155" s="591"/>
      <c r="EFZ155" s="591"/>
      <c r="EGA155" s="591"/>
      <c r="EGB155" s="591"/>
      <c r="EGC155" s="591"/>
      <c r="EGD155" s="591"/>
      <c r="EGE155" s="591"/>
      <c r="EGF155" s="591"/>
      <c r="EGG155" s="591"/>
      <c r="EGH155" s="591"/>
      <c r="EGI155" s="591"/>
      <c r="EGJ155" s="591"/>
      <c r="EGK155" s="591"/>
      <c r="EGL155" s="591"/>
      <c r="EGM155" s="591"/>
      <c r="EGN155" s="591"/>
      <c r="EGO155" s="591"/>
      <c r="EGP155" s="591"/>
      <c r="EGQ155" s="591"/>
      <c r="EGR155" s="591"/>
      <c r="EGS155" s="591"/>
      <c r="EGT155" s="591"/>
      <c r="EGU155" s="591"/>
      <c r="EGV155" s="591"/>
      <c r="EGW155" s="591"/>
      <c r="EGX155" s="591"/>
      <c r="EGY155" s="591"/>
      <c r="EGZ155" s="591"/>
      <c r="EHA155" s="591"/>
      <c r="EHB155" s="591"/>
      <c r="EHC155" s="591"/>
      <c r="EHD155" s="591"/>
      <c r="EHE155" s="591"/>
      <c r="EHF155" s="591"/>
      <c r="EHG155" s="591"/>
      <c r="EHH155" s="591"/>
      <c r="EHI155" s="591"/>
      <c r="EHJ155" s="591"/>
      <c r="EHK155" s="591"/>
      <c r="EHL155" s="591"/>
      <c r="EHM155" s="591"/>
      <c r="EHN155" s="591"/>
      <c r="EHO155" s="591"/>
      <c r="EHP155" s="591"/>
      <c r="EHQ155" s="591"/>
      <c r="EHR155" s="591"/>
      <c r="EHS155" s="591"/>
      <c r="EHT155" s="591"/>
      <c r="EHU155" s="591"/>
      <c r="EHV155" s="591"/>
      <c r="EHW155" s="591"/>
      <c r="EHX155" s="591"/>
      <c r="EHY155" s="591"/>
      <c r="EHZ155" s="591"/>
      <c r="EIA155" s="591"/>
      <c r="EIB155" s="591"/>
      <c r="EIC155" s="591"/>
      <c r="EID155" s="591"/>
      <c r="EIE155" s="591"/>
      <c r="EIF155" s="591"/>
      <c r="EIG155" s="591"/>
      <c r="EIH155" s="591"/>
      <c r="EII155" s="591"/>
      <c r="EIJ155" s="591"/>
      <c r="EIK155" s="591"/>
      <c r="EIL155" s="591"/>
      <c r="EIM155" s="591"/>
      <c r="EIN155" s="591"/>
      <c r="EIO155" s="591"/>
      <c r="EIP155" s="591"/>
      <c r="EIQ155" s="591"/>
      <c r="EIR155" s="591"/>
      <c r="EIS155" s="591"/>
      <c r="EIT155" s="591"/>
      <c r="EIU155" s="591"/>
      <c r="EIV155" s="591"/>
      <c r="EIW155" s="591"/>
      <c r="EIX155" s="591"/>
      <c r="EIY155" s="591"/>
      <c r="EIZ155" s="591"/>
      <c r="EJA155" s="591"/>
      <c r="EJB155" s="591"/>
      <c r="EJC155" s="591"/>
      <c r="EJD155" s="591"/>
      <c r="EJE155" s="591"/>
      <c r="EJF155" s="591"/>
      <c r="EJG155" s="591"/>
      <c r="EJH155" s="591"/>
      <c r="EJI155" s="591"/>
      <c r="EJJ155" s="591"/>
      <c r="EJK155" s="591"/>
      <c r="EJL155" s="591"/>
      <c r="EJM155" s="591"/>
      <c r="EJN155" s="591"/>
      <c r="EJO155" s="591"/>
      <c r="EJP155" s="591"/>
      <c r="EJQ155" s="591"/>
      <c r="EJR155" s="591"/>
      <c r="EJS155" s="591"/>
      <c r="EJT155" s="591"/>
      <c r="EJU155" s="591"/>
      <c r="EJV155" s="591"/>
      <c r="EJW155" s="591"/>
      <c r="EJX155" s="591"/>
      <c r="EJY155" s="591"/>
      <c r="EJZ155" s="591"/>
      <c r="EKA155" s="591"/>
      <c r="EKB155" s="591"/>
      <c r="EKC155" s="591"/>
      <c r="EKD155" s="591"/>
      <c r="EKE155" s="591"/>
      <c r="EKF155" s="591"/>
      <c r="EKG155" s="591"/>
      <c r="EKH155" s="591"/>
      <c r="EKI155" s="591"/>
      <c r="EKJ155" s="591"/>
      <c r="EKK155" s="591"/>
      <c r="EKL155" s="591"/>
      <c r="EKM155" s="591"/>
      <c r="EKN155" s="591"/>
      <c r="EKO155" s="591"/>
      <c r="EKP155" s="591"/>
      <c r="EKQ155" s="591"/>
      <c r="EKR155" s="591"/>
      <c r="EKS155" s="591"/>
      <c r="EKT155" s="591"/>
      <c r="EKU155" s="591"/>
      <c r="EKV155" s="591"/>
      <c r="EKW155" s="591"/>
      <c r="EKX155" s="591"/>
      <c r="EKY155" s="591"/>
      <c r="EKZ155" s="591"/>
      <c r="ELA155" s="591"/>
      <c r="ELB155" s="591"/>
      <c r="ELC155" s="591"/>
      <c r="ELD155" s="591"/>
      <c r="ELE155" s="591"/>
      <c r="ELF155" s="591"/>
      <c r="ELG155" s="591"/>
      <c r="ELH155" s="591"/>
      <c r="ELI155" s="591"/>
      <c r="ELJ155" s="591"/>
      <c r="ELK155" s="591"/>
      <c r="ELL155" s="591"/>
      <c r="ELM155" s="591"/>
      <c r="ELN155" s="591"/>
      <c r="ELO155" s="591"/>
      <c r="ELP155" s="591"/>
      <c r="ELQ155" s="591"/>
      <c r="ELR155" s="591"/>
      <c r="ELS155" s="591"/>
      <c r="ELT155" s="591"/>
      <c r="ELU155" s="591"/>
      <c r="ELV155" s="591"/>
      <c r="ELW155" s="591"/>
      <c r="ELX155" s="591"/>
      <c r="ELY155" s="591"/>
      <c r="ELZ155" s="591"/>
      <c r="EMA155" s="591"/>
      <c r="EMB155" s="591"/>
      <c r="EMC155" s="591"/>
      <c r="EMD155" s="591"/>
      <c r="EME155" s="591"/>
      <c r="EMF155" s="591"/>
      <c r="EMG155" s="591"/>
      <c r="EMH155" s="591"/>
      <c r="EMI155" s="591"/>
      <c r="EMJ155" s="591"/>
      <c r="EMK155" s="591"/>
      <c r="EML155" s="591"/>
      <c r="EMM155" s="591"/>
      <c r="EMN155" s="591"/>
      <c r="EMO155" s="591"/>
      <c r="EMP155" s="591"/>
      <c r="EMQ155" s="591"/>
      <c r="EMR155" s="591"/>
      <c r="EMS155" s="591"/>
      <c r="EMT155" s="591"/>
      <c r="EMU155" s="591"/>
      <c r="EMV155" s="591"/>
      <c r="EMW155" s="591"/>
      <c r="EMX155" s="591"/>
      <c r="EMY155" s="591"/>
      <c r="EMZ155" s="591"/>
      <c r="ENA155" s="591"/>
      <c r="ENB155" s="591"/>
      <c r="ENC155" s="591"/>
      <c r="END155" s="591"/>
      <c r="ENE155" s="591"/>
      <c r="ENF155" s="591"/>
      <c r="ENG155" s="591"/>
      <c r="ENH155" s="591"/>
      <c r="ENI155" s="591"/>
      <c r="ENJ155" s="591"/>
      <c r="ENK155" s="591"/>
      <c r="ENL155" s="591"/>
      <c r="ENM155" s="591"/>
      <c r="ENN155" s="591"/>
      <c r="ENO155" s="591"/>
      <c r="ENP155" s="591"/>
      <c r="ENQ155" s="591"/>
      <c r="ENR155" s="591"/>
      <c r="ENS155" s="591"/>
      <c r="ENT155" s="591"/>
      <c r="ENU155" s="591"/>
      <c r="ENV155" s="591"/>
      <c r="ENW155" s="591"/>
      <c r="ENX155" s="591"/>
      <c r="ENY155" s="591"/>
      <c r="ENZ155" s="591"/>
      <c r="EOA155" s="591"/>
      <c r="EOB155" s="591"/>
      <c r="EOC155" s="591"/>
      <c r="EOD155" s="591"/>
      <c r="EOE155" s="591"/>
      <c r="EOF155" s="591"/>
      <c r="EOG155" s="591"/>
      <c r="EOH155" s="591"/>
      <c r="EOI155" s="591"/>
      <c r="EOJ155" s="591"/>
      <c r="EOK155" s="591"/>
      <c r="EOL155" s="591"/>
      <c r="EOM155" s="591"/>
      <c r="EON155" s="591"/>
      <c r="EOO155" s="591"/>
      <c r="EOP155" s="591"/>
      <c r="EOQ155" s="591"/>
      <c r="EOR155" s="591"/>
      <c r="EOS155" s="591"/>
      <c r="EOT155" s="591"/>
      <c r="EOU155" s="591"/>
      <c r="EOV155" s="591"/>
      <c r="EOW155" s="591"/>
      <c r="EOX155" s="591"/>
      <c r="EOY155" s="591"/>
      <c r="EOZ155" s="591"/>
      <c r="EPA155" s="591"/>
      <c r="EPB155" s="591"/>
      <c r="EPC155" s="591"/>
      <c r="EPD155" s="591"/>
      <c r="EPE155" s="591"/>
      <c r="EPF155" s="591"/>
      <c r="EPG155" s="591"/>
      <c r="EPH155" s="591"/>
      <c r="EPI155" s="591"/>
      <c r="EPJ155" s="591"/>
      <c r="EPK155" s="591"/>
      <c r="EPL155" s="591"/>
      <c r="EPM155" s="591"/>
      <c r="EPN155" s="591"/>
      <c r="EPO155" s="591"/>
      <c r="EPP155" s="591"/>
      <c r="EPQ155" s="591"/>
      <c r="EPR155" s="591"/>
      <c r="EPS155" s="591"/>
      <c r="EPT155" s="591"/>
      <c r="EPU155" s="591"/>
      <c r="EPV155" s="591"/>
      <c r="EPW155" s="591"/>
      <c r="EPX155" s="591"/>
      <c r="EPY155" s="591"/>
      <c r="EPZ155" s="591"/>
      <c r="EQA155" s="591"/>
      <c r="EQB155" s="591"/>
      <c r="EQC155" s="591"/>
      <c r="EQD155" s="591"/>
      <c r="EQE155" s="591"/>
      <c r="EQF155" s="591"/>
      <c r="EQG155" s="591"/>
      <c r="EQH155" s="591"/>
      <c r="EQI155" s="591"/>
      <c r="EQJ155" s="591"/>
      <c r="EQK155" s="591"/>
      <c r="EQL155" s="591"/>
      <c r="EQM155" s="591"/>
      <c r="EQN155" s="591"/>
      <c r="EQO155" s="591"/>
      <c r="EQP155" s="591"/>
      <c r="EQQ155" s="591"/>
      <c r="EQR155" s="591"/>
      <c r="EQS155" s="591"/>
      <c r="EQT155" s="591"/>
      <c r="EQU155" s="591"/>
      <c r="EQV155" s="591"/>
      <c r="EQW155" s="591"/>
      <c r="EQX155" s="591"/>
      <c r="EQY155" s="591"/>
      <c r="EQZ155" s="591"/>
      <c r="ERA155" s="591"/>
      <c r="ERB155" s="591"/>
      <c r="ERC155" s="591"/>
      <c r="ERD155" s="591"/>
      <c r="ERE155" s="591"/>
      <c r="ERF155" s="591"/>
      <c r="ERG155" s="591"/>
      <c r="ERH155" s="591"/>
      <c r="ERI155" s="591"/>
      <c r="ERJ155" s="591"/>
      <c r="ERK155" s="591"/>
      <c r="ERL155" s="591"/>
      <c r="ERM155" s="591"/>
      <c r="ERN155" s="591"/>
      <c r="ERO155" s="591"/>
      <c r="ERP155" s="591"/>
      <c r="ERQ155" s="591"/>
      <c r="ERR155" s="591"/>
      <c r="ERS155" s="591"/>
      <c r="ERT155" s="591"/>
      <c r="ERU155" s="591"/>
      <c r="ERV155" s="591"/>
      <c r="ERW155" s="591"/>
      <c r="ERX155" s="591"/>
      <c r="ERY155" s="591"/>
      <c r="ERZ155" s="591"/>
      <c r="ESA155" s="591"/>
      <c r="ESB155" s="591"/>
      <c r="ESC155" s="591"/>
      <c r="ESD155" s="591"/>
      <c r="ESE155" s="591"/>
      <c r="ESF155" s="591"/>
      <c r="ESG155" s="591"/>
      <c r="ESH155" s="591"/>
      <c r="ESI155" s="591"/>
      <c r="ESJ155" s="591"/>
      <c r="ESK155" s="591"/>
      <c r="ESL155" s="591"/>
      <c r="ESM155" s="591"/>
      <c r="ESN155" s="591"/>
      <c r="ESO155" s="591"/>
      <c r="ESP155" s="591"/>
      <c r="ESQ155" s="591"/>
      <c r="ESR155" s="591"/>
      <c r="ESS155" s="591"/>
      <c r="EST155" s="591"/>
      <c r="ESU155" s="591"/>
      <c r="ESV155" s="591"/>
      <c r="ESW155" s="591"/>
      <c r="ESX155" s="591"/>
      <c r="ESY155" s="591"/>
      <c r="ESZ155" s="591"/>
      <c r="ETA155" s="591"/>
      <c r="ETB155" s="591"/>
      <c r="ETC155" s="591"/>
      <c r="ETD155" s="591"/>
      <c r="ETE155" s="591"/>
      <c r="ETF155" s="591"/>
      <c r="ETG155" s="591"/>
      <c r="ETH155" s="591"/>
      <c r="ETI155" s="591"/>
      <c r="ETJ155" s="591"/>
      <c r="ETK155" s="591"/>
      <c r="ETL155" s="591"/>
      <c r="ETM155" s="591"/>
      <c r="ETN155" s="591"/>
      <c r="ETO155" s="591"/>
      <c r="ETP155" s="591"/>
      <c r="ETQ155" s="591"/>
      <c r="ETR155" s="591"/>
      <c r="ETS155" s="591"/>
      <c r="ETT155" s="591"/>
      <c r="ETU155" s="591"/>
      <c r="ETV155" s="591"/>
      <c r="ETW155" s="591"/>
      <c r="ETX155" s="591"/>
      <c r="ETY155" s="591"/>
      <c r="ETZ155" s="591"/>
      <c r="EUA155" s="591"/>
      <c r="EUB155" s="591"/>
      <c r="EUC155" s="591"/>
      <c r="EUD155" s="591"/>
      <c r="EUE155" s="591"/>
      <c r="EUF155" s="591"/>
      <c r="EUG155" s="591"/>
      <c r="EUH155" s="591"/>
      <c r="EUI155" s="591"/>
      <c r="EUJ155" s="591"/>
      <c r="EUK155" s="591"/>
      <c r="EUL155" s="591"/>
      <c r="EUM155" s="591"/>
      <c r="EUN155" s="591"/>
      <c r="EUO155" s="591"/>
      <c r="EUP155" s="591"/>
      <c r="EUQ155" s="591"/>
      <c r="EUR155" s="591"/>
      <c r="EUS155" s="591"/>
      <c r="EUT155" s="591"/>
      <c r="EUU155" s="591"/>
      <c r="EUV155" s="591"/>
      <c r="EUW155" s="591"/>
      <c r="EUX155" s="591"/>
      <c r="EUY155" s="591"/>
      <c r="EUZ155" s="591"/>
      <c r="EVA155" s="591"/>
      <c r="EVB155" s="591"/>
      <c r="EVC155" s="591"/>
      <c r="EVD155" s="591"/>
      <c r="EVE155" s="591"/>
      <c r="EVF155" s="591"/>
      <c r="EVG155" s="591"/>
      <c r="EVH155" s="591"/>
      <c r="EVI155" s="591"/>
      <c r="EVJ155" s="591"/>
      <c r="EVK155" s="591"/>
      <c r="EVL155" s="591"/>
      <c r="EVM155" s="591"/>
      <c r="EVN155" s="591"/>
      <c r="EVO155" s="591"/>
      <c r="EVP155" s="591"/>
      <c r="EVQ155" s="591"/>
      <c r="EVR155" s="591"/>
      <c r="EVS155" s="591"/>
      <c r="EVT155" s="591"/>
      <c r="EVU155" s="591"/>
      <c r="EVV155" s="591"/>
      <c r="EVW155" s="591"/>
      <c r="EVX155" s="591"/>
      <c r="EVY155" s="591"/>
      <c r="EVZ155" s="591"/>
      <c r="EWA155" s="591"/>
      <c r="EWB155" s="591"/>
      <c r="EWC155" s="591"/>
      <c r="EWD155" s="591"/>
      <c r="EWE155" s="591"/>
      <c r="EWF155" s="591"/>
      <c r="EWG155" s="591"/>
      <c r="EWH155" s="591"/>
      <c r="EWI155" s="591"/>
      <c r="EWJ155" s="591"/>
      <c r="EWK155" s="591"/>
      <c r="EWL155" s="591"/>
      <c r="EWM155" s="591"/>
      <c r="EWN155" s="591"/>
      <c r="EWO155" s="591"/>
      <c r="EWP155" s="591"/>
      <c r="EWQ155" s="591"/>
      <c r="EWR155" s="591"/>
      <c r="EWS155" s="591"/>
      <c r="EWT155" s="591"/>
      <c r="EWU155" s="591"/>
      <c r="EWV155" s="591"/>
      <c r="EWW155" s="591"/>
      <c r="EWX155" s="591"/>
      <c r="EWY155" s="591"/>
      <c r="EWZ155" s="591"/>
      <c r="EXA155" s="591"/>
      <c r="EXB155" s="591"/>
      <c r="EXC155" s="591"/>
      <c r="EXD155" s="591"/>
      <c r="EXE155" s="591"/>
      <c r="EXF155" s="591"/>
      <c r="EXG155" s="591"/>
      <c r="EXH155" s="591"/>
      <c r="EXI155" s="591"/>
      <c r="EXJ155" s="591"/>
      <c r="EXK155" s="591"/>
      <c r="EXL155" s="591"/>
      <c r="EXM155" s="591"/>
      <c r="EXN155" s="591"/>
      <c r="EXO155" s="591"/>
      <c r="EXP155" s="591"/>
      <c r="EXQ155" s="591"/>
      <c r="EXR155" s="591"/>
      <c r="EXS155" s="591"/>
      <c r="EXT155" s="591"/>
      <c r="EXU155" s="591"/>
      <c r="EXV155" s="591"/>
      <c r="EXW155" s="591"/>
      <c r="EXX155" s="591"/>
      <c r="EXY155" s="591"/>
      <c r="EXZ155" s="591"/>
      <c r="EYA155" s="591"/>
      <c r="EYB155" s="591"/>
      <c r="EYC155" s="591"/>
      <c r="EYD155" s="591"/>
      <c r="EYE155" s="591"/>
      <c r="EYF155" s="591"/>
      <c r="EYG155" s="591"/>
      <c r="EYH155" s="591"/>
      <c r="EYI155" s="591"/>
      <c r="EYJ155" s="591"/>
      <c r="EYK155" s="591"/>
      <c r="EYL155" s="591"/>
      <c r="EYM155" s="591"/>
      <c r="EYN155" s="591"/>
      <c r="EYO155" s="591"/>
      <c r="EYP155" s="591"/>
      <c r="EYQ155" s="591"/>
      <c r="EYR155" s="591"/>
      <c r="EYS155" s="591"/>
      <c r="EYT155" s="591"/>
      <c r="EYU155" s="591"/>
      <c r="EYV155" s="591"/>
      <c r="EYW155" s="591"/>
      <c r="EYX155" s="591"/>
      <c r="EYY155" s="591"/>
      <c r="EYZ155" s="591"/>
      <c r="EZA155" s="591"/>
      <c r="EZB155" s="591"/>
      <c r="EZC155" s="591"/>
      <c r="EZD155" s="591"/>
      <c r="EZE155" s="591"/>
      <c r="EZF155" s="591"/>
      <c r="EZG155" s="591"/>
      <c r="EZH155" s="591"/>
      <c r="EZI155" s="591"/>
      <c r="EZJ155" s="591"/>
      <c r="EZK155" s="591"/>
      <c r="EZL155" s="591"/>
      <c r="EZM155" s="591"/>
      <c r="EZN155" s="591"/>
      <c r="EZO155" s="591"/>
      <c r="EZP155" s="591"/>
      <c r="EZQ155" s="591"/>
      <c r="EZR155" s="591"/>
      <c r="EZS155" s="591"/>
      <c r="EZT155" s="591"/>
      <c r="EZU155" s="591"/>
      <c r="EZV155" s="591"/>
      <c r="EZW155" s="591"/>
      <c r="EZX155" s="591"/>
      <c r="EZY155" s="591"/>
      <c r="EZZ155" s="591"/>
      <c r="FAA155" s="591"/>
      <c r="FAB155" s="591"/>
      <c r="FAC155" s="591"/>
      <c r="FAD155" s="591"/>
      <c r="FAE155" s="591"/>
      <c r="FAF155" s="591"/>
      <c r="FAG155" s="591"/>
      <c r="FAH155" s="591"/>
      <c r="FAI155" s="591"/>
      <c r="FAJ155" s="591"/>
      <c r="FAK155" s="591"/>
      <c r="FAL155" s="591"/>
      <c r="FAM155" s="591"/>
      <c r="FAN155" s="591"/>
      <c r="FAO155" s="591"/>
      <c r="FAP155" s="591"/>
      <c r="FAQ155" s="591"/>
      <c r="FAR155" s="591"/>
      <c r="FAS155" s="591"/>
      <c r="FAT155" s="591"/>
      <c r="FAU155" s="591"/>
      <c r="FAV155" s="591"/>
      <c r="FAW155" s="591"/>
      <c r="FAX155" s="591"/>
      <c r="FAY155" s="591"/>
      <c r="FAZ155" s="591"/>
      <c r="FBA155" s="591"/>
      <c r="FBB155" s="591"/>
      <c r="FBC155" s="591"/>
      <c r="FBD155" s="591"/>
      <c r="FBE155" s="591"/>
      <c r="FBF155" s="591"/>
      <c r="FBG155" s="591"/>
      <c r="FBH155" s="591"/>
      <c r="FBI155" s="591"/>
      <c r="FBJ155" s="591"/>
      <c r="FBK155" s="591"/>
      <c r="FBL155" s="591"/>
      <c r="FBM155" s="591"/>
      <c r="FBN155" s="591"/>
      <c r="FBO155" s="591"/>
      <c r="FBP155" s="591"/>
      <c r="FBQ155" s="591"/>
      <c r="FBR155" s="591"/>
      <c r="FBS155" s="591"/>
      <c r="FBT155" s="591"/>
      <c r="FBU155" s="591"/>
      <c r="FBV155" s="591"/>
      <c r="FBW155" s="591"/>
      <c r="FBX155" s="591"/>
      <c r="FBY155" s="591"/>
      <c r="FBZ155" s="591"/>
      <c r="FCA155" s="591"/>
      <c r="FCB155" s="591"/>
      <c r="FCC155" s="591"/>
      <c r="FCD155" s="591"/>
      <c r="FCE155" s="591"/>
      <c r="FCF155" s="591"/>
      <c r="FCG155" s="591"/>
      <c r="FCH155" s="591"/>
      <c r="FCI155" s="591"/>
      <c r="FCJ155" s="591"/>
      <c r="FCK155" s="591"/>
      <c r="FCL155" s="591"/>
      <c r="FCM155" s="591"/>
      <c r="FCN155" s="591"/>
      <c r="FCO155" s="591"/>
      <c r="FCP155" s="591"/>
      <c r="FCQ155" s="591"/>
      <c r="FCR155" s="591"/>
      <c r="FCS155" s="591"/>
      <c r="FCT155" s="591"/>
      <c r="FCU155" s="591"/>
      <c r="FCV155" s="591"/>
      <c r="FCW155" s="591"/>
      <c r="FCX155" s="591"/>
      <c r="FCY155" s="591"/>
      <c r="FCZ155" s="591"/>
      <c r="FDA155" s="591"/>
      <c r="FDB155" s="591"/>
      <c r="FDC155" s="591"/>
      <c r="FDD155" s="591"/>
      <c r="FDE155" s="591"/>
      <c r="FDF155" s="591"/>
      <c r="FDG155" s="591"/>
      <c r="FDH155" s="591"/>
      <c r="FDI155" s="591"/>
      <c r="FDJ155" s="591"/>
      <c r="FDK155" s="591"/>
      <c r="FDL155" s="591"/>
      <c r="FDM155" s="591"/>
      <c r="FDN155" s="591"/>
      <c r="FDO155" s="591"/>
      <c r="FDP155" s="591"/>
      <c r="FDQ155" s="591"/>
      <c r="FDR155" s="591"/>
      <c r="FDS155" s="591"/>
      <c r="FDT155" s="591"/>
      <c r="FDU155" s="591"/>
      <c r="FDV155" s="591"/>
      <c r="FDW155" s="591"/>
      <c r="FDX155" s="591"/>
      <c r="FDY155" s="591"/>
      <c r="FDZ155" s="591"/>
      <c r="FEA155" s="591"/>
      <c r="FEB155" s="591"/>
      <c r="FEC155" s="591"/>
      <c r="FED155" s="591"/>
      <c r="FEE155" s="591"/>
      <c r="FEF155" s="591"/>
      <c r="FEG155" s="591"/>
      <c r="FEH155" s="591"/>
      <c r="FEI155" s="591"/>
      <c r="FEJ155" s="591"/>
      <c r="FEK155" s="591"/>
      <c r="FEL155" s="591"/>
      <c r="FEM155" s="591"/>
      <c r="FEN155" s="591"/>
      <c r="FEO155" s="591"/>
      <c r="FEP155" s="591"/>
      <c r="FEQ155" s="591"/>
      <c r="FER155" s="591"/>
      <c r="FES155" s="591"/>
      <c r="FET155" s="591"/>
      <c r="FEU155" s="591"/>
      <c r="FEV155" s="591"/>
      <c r="FEW155" s="591"/>
      <c r="FEX155" s="591"/>
      <c r="FEY155" s="591"/>
      <c r="FEZ155" s="591"/>
      <c r="FFA155" s="591"/>
      <c r="FFB155" s="591"/>
      <c r="FFC155" s="591"/>
      <c r="FFD155" s="591"/>
      <c r="FFE155" s="591"/>
      <c r="FFF155" s="591"/>
      <c r="FFG155" s="591"/>
      <c r="FFH155" s="591"/>
      <c r="FFI155" s="591"/>
      <c r="FFJ155" s="591"/>
      <c r="FFK155" s="591"/>
      <c r="FFL155" s="591"/>
      <c r="FFM155" s="591"/>
      <c r="FFN155" s="591"/>
      <c r="FFO155" s="591"/>
      <c r="FFP155" s="591"/>
      <c r="FFQ155" s="591"/>
      <c r="FFR155" s="591"/>
      <c r="FFS155" s="591"/>
      <c r="FFT155" s="591"/>
      <c r="FFU155" s="591"/>
      <c r="FFV155" s="591"/>
      <c r="FFW155" s="591"/>
      <c r="FFX155" s="591"/>
      <c r="FFY155" s="591"/>
      <c r="FFZ155" s="591"/>
      <c r="FGA155" s="591"/>
      <c r="FGB155" s="591"/>
      <c r="FGC155" s="591"/>
      <c r="FGD155" s="591"/>
      <c r="FGE155" s="591"/>
      <c r="FGF155" s="591"/>
      <c r="FGG155" s="591"/>
      <c r="FGH155" s="591"/>
      <c r="FGI155" s="591"/>
      <c r="FGJ155" s="591"/>
      <c r="FGK155" s="591"/>
      <c r="FGL155" s="591"/>
      <c r="FGM155" s="591"/>
      <c r="FGN155" s="591"/>
      <c r="FGO155" s="591"/>
      <c r="FGP155" s="591"/>
      <c r="FGQ155" s="591"/>
      <c r="FGR155" s="591"/>
      <c r="FGS155" s="591"/>
      <c r="FGT155" s="591"/>
      <c r="FGU155" s="591"/>
      <c r="FGV155" s="591"/>
      <c r="FGW155" s="591"/>
      <c r="FGX155" s="591"/>
      <c r="FGY155" s="591"/>
      <c r="FGZ155" s="591"/>
      <c r="FHA155" s="591"/>
      <c r="FHB155" s="591"/>
      <c r="FHC155" s="591"/>
      <c r="FHD155" s="591"/>
      <c r="FHE155" s="591"/>
      <c r="FHF155" s="591"/>
      <c r="FHG155" s="591"/>
      <c r="FHH155" s="591"/>
      <c r="FHI155" s="591"/>
      <c r="FHJ155" s="591"/>
      <c r="FHK155" s="591"/>
      <c r="FHL155" s="591"/>
      <c r="FHM155" s="591"/>
      <c r="FHN155" s="591"/>
      <c r="FHO155" s="591"/>
      <c r="FHP155" s="591"/>
      <c r="FHQ155" s="591"/>
      <c r="FHR155" s="591"/>
      <c r="FHS155" s="591"/>
      <c r="FHT155" s="591"/>
      <c r="FHU155" s="591"/>
      <c r="FHV155" s="591"/>
      <c r="FHW155" s="591"/>
      <c r="FHX155" s="591"/>
      <c r="FHY155" s="591"/>
      <c r="FHZ155" s="591"/>
      <c r="FIA155" s="591"/>
      <c r="FIB155" s="591"/>
      <c r="FIC155" s="591"/>
      <c r="FID155" s="591"/>
      <c r="FIE155" s="591"/>
      <c r="FIF155" s="591"/>
      <c r="FIG155" s="591"/>
      <c r="FIH155" s="591"/>
      <c r="FII155" s="591"/>
      <c r="FIJ155" s="591"/>
      <c r="FIK155" s="591"/>
      <c r="FIL155" s="591"/>
      <c r="FIM155" s="591"/>
      <c r="FIN155" s="591"/>
      <c r="FIO155" s="591"/>
      <c r="FIP155" s="591"/>
      <c r="FIQ155" s="591"/>
      <c r="FIR155" s="591"/>
      <c r="FIS155" s="591"/>
      <c r="FIT155" s="591"/>
      <c r="FIU155" s="591"/>
      <c r="FIV155" s="591"/>
      <c r="FIW155" s="591"/>
      <c r="FIX155" s="591"/>
      <c r="FIY155" s="591"/>
      <c r="FIZ155" s="591"/>
      <c r="FJA155" s="591"/>
      <c r="FJB155" s="591"/>
      <c r="FJC155" s="591"/>
      <c r="FJD155" s="591"/>
      <c r="FJE155" s="591"/>
      <c r="FJF155" s="591"/>
      <c r="FJG155" s="591"/>
      <c r="FJH155" s="591"/>
      <c r="FJI155" s="591"/>
      <c r="FJJ155" s="591"/>
      <c r="FJK155" s="591"/>
      <c r="FJL155" s="591"/>
      <c r="FJM155" s="591"/>
      <c r="FJN155" s="591"/>
      <c r="FJO155" s="591"/>
      <c r="FJP155" s="591"/>
      <c r="FJQ155" s="591"/>
      <c r="FJR155" s="591"/>
      <c r="FJS155" s="591"/>
      <c r="FJT155" s="591"/>
      <c r="FJU155" s="591"/>
      <c r="FJV155" s="591"/>
      <c r="FJW155" s="591"/>
      <c r="FJX155" s="591"/>
      <c r="FJY155" s="591"/>
      <c r="FJZ155" s="591"/>
      <c r="FKA155" s="591"/>
      <c r="FKB155" s="591"/>
      <c r="FKC155" s="591"/>
      <c r="FKD155" s="591"/>
      <c r="FKE155" s="591"/>
      <c r="FKF155" s="591"/>
      <c r="FKG155" s="591"/>
      <c r="FKH155" s="591"/>
      <c r="FKI155" s="591"/>
      <c r="FKJ155" s="591"/>
      <c r="FKK155" s="591"/>
      <c r="FKL155" s="591"/>
      <c r="FKM155" s="591"/>
      <c r="FKN155" s="591"/>
      <c r="FKO155" s="591"/>
      <c r="FKP155" s="591"/>
      <c r="FKQ155" s="591"/>
      <c r="FKR155" s="591"/>
      <c r="FKS155" s="591"/>
      <c r="FKT155" s="591"/>
      <c r="FKU155" s="591"/>
      <c r="FKV155" s="591"/>
      <c r="FKW155" s="591"/>
      <c r="FKX155" s="591"/>
      <c r="FKY155" s="591"/>
      <c r="FKZ155" s="591"/>
      <c r="FLA155" s="591"/>
      <c r="FLB155" s="591"/>
      <c r="FLC155" s="591"/>
      <c r="FLD155" s="591"/>
      <c r="FLE155" s="591"/>
      <c r="FLF155" s="591"/>
      <c r="FLG155" s="591"/>
      <c r="FLH155" s="591"/>
      <c r="FLI155" s="591"/>
      <c r="FLJ155" s="591"/>
      <c r="FLK155" s="591"/>
      <c r="FLL155" s="591"/>
      <c r="FLM155" s="591"/>
      <c r="FLN155" s="591"/>
      <c r="FLO155" s="591"/>
      <c r="FLP155" s="591"/>
      <c r="FLQ155" s="591"/>
      <c r="FLR155" s="591"/>
      <c r="FLS155" s="591"/>
      <c r="FLT155" s="591"/>
      <c r="FLU155" s="591"/>
      <c r="FLV155" s="591"/>
      <c r="FLW155" s="591"/>
      <c r="FLX155" s="591"/>
      <c r="FLY155" s="591"/>
      <c r="FLZ155" s="591"/>
      <c r="FMA155" s="591"/>
      <c r="FMB155" s="591"/>
      <c r="FMC155" s="591"/>
      <c r="FMD155" s="591"/>
      <c r="FME155" s="591"/>
      <c r="FMF155" s="591"/>
      <c r="FMG155" s="591"/>
      <c r="FMH155" s="591"/>
      <c r="FMI155" s="591"/>
      <c r="FMJ155" s="591"/>
      <c r="FMK155" s="591"/>
      <c r="FML155" s="591"/>
      <c r="FMM155" s="591"/>
      <c r="FMN155" s="591"/>
      <c r="FMO155" s="591"/>
      <c r="FMP155" s="591"/>
      <c r="FMQ155" s="591"/>
      <c r="FMR155" s="591"/>
      <c r="FMS155" s="591"/>
      <c r="FMT155" s="591"/>
      <c r="FMU155" s="591"/>
      <c r="FMV155" s="591"/>
      <c r="FMW155" s="591"/>
      <c r="FMX155" s="591"/>
      <c r="FMY155" s="591"/>
      <c r="FMZ155" s="591"/>
      <c r="FNA155" s="591"/>
      <c r="FNB155" s="591"/>
      <c r="FNC155" s="591"/>
      <c r="FND155" s="591"/>
      <c r="FNE155" s="591"/>
      <c r="FNF155" s="591"/>
      <c r="FNG155" s="591"/>
      <c r="FNH155" s="591"/>
      <c r="FNI155" s="591"/>
      <c r="FNJ155" s="591"/>
      <c r="FNK155" s="591"/>
      <c r="FNL155" s="591"/>
      <c r="FNM155" s="591"/>
      <c r="FNN155" s="591"/>
      <c r="FNO155" s="591"/>
      <c r="FNP155" s="591"/>
      <c r="FNQ155" s="591"/>
      <c r="FNR155" s="591"/>
      <c r="FNS155" s="591"/>
      <c r="FNT155" s="591"/>
      <c r="FNU155" s="591"/>
      <c r="FNV155" s="591"/>
      <c r="FNW155" s="591"/>
      <c r="FNX155" s="591"/>
      <c r="FNY155" s="591"/>
      <c r="FNZ155" s="591"/>
      <c r="FOA155" s="591"/>
      <c r="FOB155" s="591"/>
      <c r="FOC155" s="591"/>
      <c r="FOD155" s="591"/>
      <c r="FOE155" s="591"/>
      <c r="FOF155" s="591"/>
      <c r="FOG155" s="591"/>
      <c r="FOH155" s="591"/>
      <c r="FOI155" s="591"/>
      <c r="FOJ155" s="591"/>
      <c r="FOK155" s="591"/>
      <c r="FOL155" s="591"/>
      <c r="FOM155" s="591"/>
      <c r="FON155" s="591"/>
      <c r="FOO155" s="591"/>
      <c r="FOP155" s="591"/>
      <c r="FOQ155" s="591"/>
      <c r="FOR155" s="591"/>
      <c r="FOS155" s="591"/>
      <c r="FOT155" s="591"/>
      <c r="FOU155" s="591"/>
      <c r="FOV155" s="591"/>
      <c r="FOW155" s="591"/>
      <c r="FOX155" s="591"/>
      <c r="FOY155" s="591"/>
      <c r="FOZ155" s="591"/>
      <c r="FPA155" s="591"/>
      <c r="FPB155" s="591"/>
      <c r="FPC155" s="591"/>
      <c r="FPD155" s="591"/>
      <c r="FPE155" s="591"/>
      <c r="FPF155" s="591"/>
      <c r="FPG155" s="591"/>
      <c r="FPH155" s="591"/>
      <c r="FPI155" s="591"/>
      <c r="FPJ155" s="591"/>
      <c r="FPK155" s="591"/>
      <c r="FPL155" s="591"/>
      <c r="FPM155" s="591"/>
      <c r="FPN155" s="591"/>
      <c r="FPO155" s="591"/>
      <c r="FPP155" s="591"/>
      <c r="FPQ155" s="591"/>
      <c r="FPR155" s="591"/>
      <c r="FPS155" s="591"/>
      <c r="FPT155" s="591"/>
      <c r="FPU155" s="591"/>
      <c r="FPV155" s="591"/>
      <c r="FPW155" s="591"/>
      <c r="FPX155" s="591"/>
      <c r="FPY155" s="591"/>
      <c r="FPZ155" s="591"/>
      <c r="FQA155" s="591"/>
      <c r="FQB155" s="591"/>
      <c r="FQC155" s="591"/>
      <c r="FQD155" s="591"/>
      <c r="FQE155" s="591"/>
      <c r="FQF155" s="591"/>
      <c r="FQG155" s="591"/>
      <c r="FQH155" s="591"/>
      <c r="FQI155" s="591"/>
      <c r="FQJ155" s="591"/>
      <c r="FQK155" s="591"/>
      <c r="FQL155" s="591"/>
      <c r="FQM155" s="591"/>
      <c r="FQN155" s="591"/>
      <c r="FQO155" s="591"/>
      <c r="FQP155" s="591"/>
      <c r="FQQ155" s="591"/>
      <c r="FQR155" s="591"/>
      <c r="FQS155" s="591"/>
      <c r="FQT155" s="591"/>
      <c r="FQU155" s="591"/>
      <c r="FQV155" s="591"/>
      <c r="FQW155" s="591"/>
      <c r="FQX155" s="591"/>
      <c r="FQY155" s="591"/>
      <c r="FQZ155" s="591"/>
      <c r="FRA155" s="591"/>
      <c r="FRB155" s="591"/>
      <c r="FRC155" s="591"/>
      <c r="FRD155" s="591"/>
      <c r="FRE155" s="591"/>
      <c r="FRF155" s="591"/>
      <c r="FRG155" s="591"/>
      <c r="FRH155" s="591"/>
      <c r="FRI155" s="591"/>
      <c r="FRJ155" s="591"/>
      <c r="FRK155" s="591"/>
      <c r="FRL155" s="591"/>
      <c r="FRM155" s="591"/>
      <c r="FRN155" s="591"/>
      <c r="FRO155" s="591"/>
      <c r="FRP155" s="591"/>
      <c r="FRQ155" s="591"/>
      <c r="FRR155" s="591"/>
      <c r="FRS155" s="591"/>
      <c r="FRT155" s="591"/>
      <c r="FRU155" s="591"/>
      <c r="FRV155" s="591"/>
      <c r="FRW155" s="591"/>
      <c r="FRX155" s="591"/>
      <c r="FRY155" s="591"/>
      <c r="FRZ155" s="591"/>
      <c r="FSA155" s="591"/>
      <c r="FSB155" s="591"/>
      <c r="FSC155" s="591"/>
      <c r="FSD155" s="591"/>
      <c r="FSE155" s="591"/>
      <c r="FSF155" s="591"/>
      <c r="FSG155" s="591"/>
      <c r="FSH155" s="591"/>
      <c r="FSI155" s="591"/>
      <c r="FSJ155" s="591"/>
      <c r="FSK155" s="591"/>
      <c r="FSL155" s="591"/>
      <c r="FSM155" s="591"/>
      <c r="FSN155" s="591"/>
      <c r="FSO155" s="591"/>
      <c r="FSP155" s="591"/>
      <c r="FSQ155" s="591"/>
      <c r="FSR155" s="591"/>
      <c r="FSS155" s="591"/>
      <c r="FST155" s="591"/>
      <c r="FSU155" s="591"/>
      <c r="FSV155" s="591"/>
      <c r="FSW155" s="591"/>
      <c r="FSX155" s="591"/>
      <c r="FSY155" s="591"/>
      <c r="FSZ155" s="591"/>
      <c r="FTA155" s="591"/>
      <c r="FTB155" s="591"/>
      <c r="FTC155" s="591"/>
      <c r="FTD155" s="591"/>
      <c r="FTE155" s="591"/>
      <c r="FTF155" s="591"/>
      <c r="FTG155" s="591"/>
      <c r="FTH155" s="591"/>
      <c r="FTI155" s="591"/>
      <c r="FTJ155" s="591"/>
      <c r="FTK155" s="591"/>
      <c r="FTL155" s="591"/>
      <c r="FTM155" s="591"/>
      <c r="FTN155" s="591"/>
      <c r="FTO155" s="591"/>
      <c r="FTP155" s="591"/>
      <c r="FTQ155" s="591"/>
      <c r="FTR155" s="591"/>
      <c r="FTS155" s="591"/>
      <c r="FTT155" s="591"/>
      <c r="FTU155" s="591"/>
      <c r="FTV155" s="591"/>
      <c r="FTW155" s="591"/>
      <c r="FTX155" s="591"/>
      <c r="FTY155" s="591"/>
      <c r="FTZ155" s="591"/>
      <c r="FUA155" s="591"/>
      <c r="FUB155" s="591"/>
      <c r="FUC155" s="591"/>
      <c r="FUD155" s="591"/>
      <c r="FUE155" s="591"/>
      <c r="FUF155" s="591"/>
      <c r="FUG155" s="591"/>
      <c r="FUH155" s="591"/>
      <c r="FUI155" s="591"/>
      <c r="FUJ155" s="591"/>
      <c r="FUK155" s="591"/>
      <c r="FUL155" s="591"/>
      <c r="FUM155" s="591"/>
      <c r="FUN155" s="591"/>
      <c r="FUO155" s="591"/>
      <c r="FUP155" s="591"/>
      <c r="FUQ155" s="591"/>
      <c r="FUR155" s="591"/>
      <c r="FUS155" s="591"/>
      <c r="FUT155" s="591"/>
      <c r="FUU155" s="591"/>
      <c r="FUV155" s="591"/>
      <c r="FUW155" s="591"/>
      <c r="FUX155" s="591"/>
      <c r="FUY155" s="591"/>
      <c r="FUZ155" s="591"/>
      <c r="FVA155" s="591"/>
      <c r="FVB155" s="591"/>
      <c r="FVC155" s="591"/>
      <c r="FVD155" s="591"/>
      <c r="FVE155" s="591"/>
      <c r="FVF155" s="591"/>
      <c r="FVG155" s="591"/>
      <c r="FVH155" s="591"/>
      <c r="FVI155" s="591"/>
      <c r="FVJ155" s="591"/>
      <c r="FVK155" s="591"/>
      <c r="FVL155" s="591"/>
      <c r="FVM155" s="591"/>
      <c r="FVN155" s="591"/>
      <c r="FVO155" s="591"/>
      <c r="FVP155" s="591"/>
      <c r="FVQ155" s="591"/>
      <c r="FVR155" s="591"/>
      <c r="FVS155" s="591"/>
      <c r="FVT155" s="591"/>
      <c r="FVU155" s="591"/>
      <c r="FVV155" s="591"/>
      <c r="FVW155" s="591"/>
      <c r="FVX155" s="591"/>
      <c r="FVY155" s="591"/>
      <c r="FVZ155" s="591"/>
      <c r="FWA155" s="591"/>
      <c r="FWB155" s="591"/>
      <c r="FWC155" s="591"/>
      <c r="FWD155" s="591"/>
      <c r="FWE155" s="591"/>
      <c r="FWF155" s="591"/>
      <c r="FWG155" s="591"/>
      <c r="FWH155" s="591"/>
      <c r="FWI155" s="591"/>
      <c r="FWJ155" s="591"/>
      <c r="FWK155" s="591"/>
      <c r="FWL155" s="591"/>
      <c r="FWM155" s="591"/>
      <c r="FWN155" s="591"/>
      <c r="FWO155" s="591"/>
      <c r="FWP155" s="591"/>
      <c r="FWQ155" s="591"/>
      <c r="FWR155" s="591"/>
      <c r="FWS155" s="591"/>
      <c r="FWT155" s="591"/>
      <c r="FWU155" s="591"/>
      <c r="FWV155" s="591"/>
      <c r="FWW155" s="591"/>
      <c r="FWX155" s="591"/>
      <c r="FWY155" s="591"/>
      <c r="FWZ155" s="591"/>
      <c r="FXA155" s="591"/>
      <c r="FXB155" s="591"/>
      <c r="FXC155" s="591"/>
      <c r="FXD155" s="591"/>
      <c r="FXE155" s="591"/>
      <c r="FXF155" s="591"/>
      <c r="FXG155" s="591"/>
      <c r="FXH155" s="591"/>
      <c r="FXI155" s="591"/>
      <c r="FXJ155" s="591"/>
      <c r="FXK155" s="591"/>
      <c r="FXL155" s="591"/>
      <c r="FXM155" s="591"/>
      <c r="FXN155" s="591"/>
      <c r="FXO155" s="591"/>
      <c r="FXP155" s="591"/>
      <c r="FXQ155" s="591"/>
      <c r="FXR155" s="591"/>
      <c r="FXS155" s="591"/>
      <c r="FXT155" s="591"/>
      <c r="FXU155" s="591"/>
      <c r="FXV155" s="591"/>
      <c r="FXW155" s="591"/>
      <c r="FXX155" s="591"/>
      <c r="FXY155" s="591"/>
      <c r="FXZ155" s="591"/>
      <c r="FYA155" s="591"/>
      <c r="FYB155" s="591"/>
      <c r="FYC155" s="591"/>
      <c r="FYD155" s="591"/>
      <c r="FYE155" s="591"/>
      <c r="FYF155" s="591"/>
      <c r="FYG155" s="591"/>
      <c r="FYH155" s="591"/>
      <c r="FYI155" s="591"/>
      <c r="FYJ155" s="591"/>
      <c r="FYK155" s="591"/>
      <c r="FYL155" s="591"/>
      <c r="FYM155" s="591"/>
      <c r="FYN155" s="591"/>
      <c r="FYO155" s="591"/>
      <c r="FYP155" s="591"/>
      <c r="FYQ155" s="591"/>
      <c r="FYR155" s="591"/>
      <c r="FYS155" s="591"/>
      <c r="FYT155" s="591"/>
      <c r="FYU155" s="591"/>
      <c r="FYV155" s="591"/>
      <c r="FYW155" s="591"/>
      <c r="FYX155" s="591"/>
      <c r="FYY155" s="591"/>
      <c r="FYZ155" s="591"/>
      <c r="FZA155" s="591"/>
      <c r="FZB155" s="591"/>
      <c r="FZC155" s="591"/>
      <c r="FZD155" s="591"/>
      <c r="FZE155" s="591"/>
      <c r="FZF155" s="591"/>
      <c r="FZG155" s="591"/>
      <c r="FZH155" s="591"/>
      <c r="FZI155" s="591"/>
      <c r="FZJ155" s="591"/>
      <c r="FZK155" s="591"/>
      <c r="FZL155" s="591"/>
      <c r="FZM155" s="591"/>
      <c r="FZN155" s="591"/>
      <c r="FZO155" s="591"/>
      <c r="FZP155" s="591"/>
      <c r="FZQ155" s="591"/>
      <c r="FZR155" s="591"/>
      <c r="FZS155" s="591"/>
      <c r="FZT155" s="591"/>
      <c r="FZU155" s="591"/>
      <c r="FZV155" s="591"/>
      <c r="FZW155" s="591"/>
      <c r="FZX155" s="591"/>
      <c r="FZY155" s="591"/>
      <c r="FZZ155" s="591"/>
      <c r="GAA155" s="591"/>
      <c r="GAB155" s="591"/>
      <c r="GAC155" s="591"/>
      <c r="GAD155" s="591"/>
      <c r="GAE155" s="591"/>
      <c r="GAF155" s="591"/>
      <c r="GAG155" s="591"/>
      <c r="GAH155" s="591"/>
      <c r="GAI155" s="591"/>
      <c r="GAJ155" s="591"/>
      <c r="GAK155" s="591"/>
      <c r="GAL155" s="591"/>
      <c r="GAM155" s="591"/>
      <c r="GAN155" s="591"/>
      <c r="GAO155" s="591"/>
      <c r="GAP155" s="591"/>
      <c r="GAQ155" s="591"/>
      <c r="GAR155" s="591"/>
      <c r="GAS155" s="591"/>
      <c r="GAT155" s="591"/>
      <c r="GAU155" s="591"/>
      <c r="GAV155" s="591"/>
      <c r="GAW155" s="591"/>
      <c r="GAX155" s="591"/>
      <c r="GAY155" s="591"/>
      <c r="GAZ155" s="591"/>
      <c r="GBA155" s="591"/>
      <c r="GBB155" s="591"/>
      <c r="GBC155" s="591"/>
      <c r="GBD155" s="591"/>
      <c r="GBE155" s="591"/>
      <c r="GBF155" s="591"/>
      <c r="GBG155" s="591"/>
      <c r="GBH155" s="591"/>
      <c r="GBI155" s="591"/>
      <c r="GBJ155" s="591"/>
      <c r="GBK155" s="591"/>
      <c r="GBL155" s="591"/>
      <c r="GBM155" s="591"/>
      <c r="GBN155" s="591"/>
      <c r="GBO155" s="591"/>
      <c r="GBP155" s="591"/>
      <c r="GBQ155" s="591"/>
      <c r="GBR155" s="591"/>
      <c r="GBS155" s="591"/>
      <c r="GBT155" s="591"/>
      <c r="GBU155" s="591"/>
      <c r="GBV155" s="591"/>
      <c r="GBW155" s="591"/>
      <c r="GBX155" s="591"/>
      <c r="GBY155" s="591"/>
      <c r="GBZ155" s="591"/>
      <c r="GCA155" s="591"/>
      <c r="GCB155" s="591"/>
      <c r="GCC155" s="591"/>
      <c r="GCD155" s="591"/>
      <c r="GCE155" s="591"/>
      <c r="GCF155" s="591"/>
      <c r="GCG155" s="591"/>
      <c r="GCH155" s="591"/>
      <c r="GCI155" s="591"/>
      <c r="GCJ155" s="591"/>
      <c r="GCK155" s="591"/>
      <c r="GCL155" s="591"/>
      <c r="GCM155" s="591"/>
      <c r="GCN155" s="591"/>
      <c r="GCO155" s="591"/>
      <c r="GCP155" s="591"/>
      <c r="GCQ155" s="591"/>
      <c r="GCR155" s="591"/>
      <c r="GCS155" s="591"/>
      <c r="GCT155" s="591"/>
      <c r="GCU155" s="591"/>
      <c r="GCV155" s="591"/>
      <c r="GCW155" s="591"/>
      <c r="GCX155" s="591"/>
      <c r="GCY155" s="591"/>
      <c r="GCZ155" s="591"/>
      <c r="GDA155" s="591"/>
      <c r="GDB155" s="591"/>
      <c r="GDC155" s="591"/>
      <c r="GDD155" s="591"/>
      <c r="GDE155" s="591"/>
      <c r="GDF155" s="591"/>
      <c r="GDG155" s="591"/>
      <c r="GDH155" s="591"/>
      <c r="GDI155" s="591"/>
      <c r="GDJ155" s="591"/>
      <c r="GDK155" s="591"/>
      <c r="GDL155" s="591"/>
      <c r="GDM155" s="591"/>
      <c r="GDN155" s="591"/>
      <c r="GDO155" s="591"/>
      <c r="GDP155" s="591"/>
      <c r="GDQ155" s="591"/>
      <c r="GDR155" s="591"/>
      <c r="GDS155" s="591"/>
      <c r="GDT155" s="591"/>
      <c r="GDU155" s="591"/>
      <c r="GDV155" s="591"/>
      <c r="GDW155" s="591"/>
      <c r="GDX155" s="591"/>
      <c r="GDY155" s="591"/>
      <c r="GDZ155" s="591"/>
      <c r="GEA155" s="591"/>
      <c r="GEB155" s="591"/>
      <c r="GEC155" s="591"/>
      <c r="GED155" s="591"/>
      <c r="GEE155" s="591"/>
      <c r="GEF155" s="591"/>
      <c r="GEG155" s="591"/>
      <c r="GEH155" s="591"/>
      <c r="GEI155" s="591"/>
      <c r="GEJ155" s="591"/>
      <c r="GEK155" s="591"/>
      <c r="GEL155" s="591"/>
      <c r="GEM155" s="591"/>
      <c r="GEN155" s="591"/>
      <c r="GEO155" s="591"/>
      <c r="GEP155" s="591"/>
      <c r="GEQ155" s="591"/>
      <c r="GER155" s="591"/>
      <c r="GES155" s="591"/>
      <c r="GET155" s="591"/>
      <c r="GEU155" s="591"/>
      <c r="GEV155" s="591"/>
      <c r="GEW155" s="591"/>
      <c r="GEX155" s="591"/>
      <c r="GEY155" s="591"/>
      <c r="GEZ155" s="591"/>
      <c r="GFA155" s="591"/>
      <c r="GFB155" s="591"/>
      <c r="GFC155" s="591"/>
      <c r="GFD155" s="591"/>
      <c r="GFE155" s="591"/>
      <c r="GFF155" s="591"/>
      <c r="GFG155" s="591"/>
      <c r="GFH155" s="591"/>
      <c r="GFI155" s="591"/>
      <c r="GFJ155" s="591"/>
      <c r="GFK155" s="591"/>
      <c r="GFL155" s="591"/>
      <c r="GFM155" s="591"/>
      <c r="GFN155" s="591"/>
      <c r="GFO155" s="591"/>
      <c r="GFP155" s="591"/>
      <c r="GFQ155" s="591"/>
      <c r="GFR155" s="591"/>
      <c r="GFS155" s="591"/>
      <c r="GFT155" s="591"/>
      <c r="GFU155" s="591"/>
      <c r="GFV155" s="591"/>
      <c r="GFW155" s="591"/>
      <c r="GFX155" s="591"/>
      <c r="GFY155" s="591"/>
      <c r="GFZ155" s="591"/>
      <c r="GGA155" s="591"/>
      <c r="GGB155" s="591"/>
      <c r="GGC155" s="591"/>
      <c r="GGD155" s="591"/>
      <c r="GGE155" s="591"/>
      <c r="GGF155" s="591"/>
      <c r="GGG155" s="591"/>
      <c r="GGH155" s="591"/>
      <c r="GGI155" s="591"/>
      <c r="GGJ155" s="591"/>
      <c r="GGK155" s="591"/>
      <c r="GGL155" s="591"/>
      <c r="GGM155" s="591"/>
      <c r="GGN155" s="591"/>
      <c r="GGO155" s="591"/>
      <c r="GGP155" s="591"/>
      <c r="GGQ155" s="591"/>
      <c r="GGR155" s="591"/>
      <c r="GGS155" s="591"/>
      <c r="GGT155" s="591"/>
      <c r="GGU155" s="591"/>
      <c r="GGV155" s="591"/>
      <c r="GGW155" s="591"/>
      <c r="GGX155" s="591"/>
      <c r="GGY155" s="591"/>
      <c r="GGZ155" s="591"/>
      <c r="GHA155" s="591"/>
      <c r="GHB155" s="591"/>
      <c r="GHC155" s="591"/>
      <c r="GHD155" s="591"/>
      <c r="GHE155" s="591"/>
      <c r="GHF155" s="591"/>
      <c r="GHG155" s="591"/>
      <c r="GHH155" s="591"/>
      <c r="GHI155" s="591"/>
      <c r="GHJ155" s="591"/>
      <c r="GHK155" s="591"/>
      <c r="GHL155" s="591"/>
      <c r="GHM155" s="591"/>
      <c r="GHN155" s="591"/>
      <c r="GHO155" s="591"/>
      <c r="GHP155" s="591"/>
      <c r="GHQ155" s="591"/>
      <c r="GHR155" s="591"/>
      <c r="GHS155" s="591"/>
      <c r="GHT155" s="591"/>
      <c r="GHU155" s="591"/>
      <c r="GHV155" s="591"/>
      <c r="GHW155" s="591"/>
      <c r="GHX155" s="591"/>
      <c r="GHY155" s="591"/>
      <c r="GHZ155" s="591"/>
      <c r="GIA155" s="591"/>
      <c r="GIB155" s="591"/>
      <c r="GIC155" s="591"/>
      <c r="GID155" s="591"/>
      <c r="GIE155" s="591"/>
      <c r="GIF155" s="591"/>
      <c r="GIG155" s="591"/>
      <c r="GIH155" s="591"/>
      <c r="GII155" s="591"/>
      <c r="GIJ155" s="591"/>
      <c r="GIK155" s="591"/>
      <c r="GIL155" s="591"/>
      <c r="GIM155" s="591"/>
      <c r="GIN155" s="591"/>
      <c r="GIO155" s="591"/>
      <c r="GIP155" s="591"/>
      <c r="GIQ155" s="591"/>
      <c r="GIR155" s="591"/>
      <c r="GIS155" s="591"/>
      <c r="GIT155" s="591"/>
      <c r="GIU155" s="591"/>
      <c r="GIV155" s="591"/>
      <c r="GIW155" s="591"/>
      <c r="GIX155" s="591"/>
      <c r="GIY155" s="591"/>
      <c r="GIZ155" s="591"/>
      <c r="GJA155" s="591"/>
      <c r="GJB155" s="591"/>
      <c r="GJC155" s="591"/>
      <c r="GJD155" s="591"/>
      <c r="GJE155" s="591"/>
      <c r="GJF155" s="591"/>
      <c r="GJG155" s="591"/>
      <c r="GJH155" s="591"/>
      <c r="GJI155" s="591"/>
      <c r="GJJ155" s="591"/>
      <c r="GJK155" s="591"/>
      <c r="GJL155" s="591"/>
      <c r="GJM155" s="591"/>
      <c r="GJN155" s="591"/>
      <c r="GJO155" s="591"/>
      <c r="GJP155" s="591"/>
      <c r="GJQ155" s="591"/>
      <c r="GJR155" s="591"/>
      <c r="GJS155" s="591"/>
      <c r="GJT155" s="591"/>
      <c r="GJU155" s="591"/>
      <c r="GJV155" s="591"/>
      <c r="GJW155" s="591"/>
      <c r="GJX155" s="591"/>
      <c r="GJY155" s="591"/>
      <c r="GJZ155" s="591"/>
      <c r="GKA155" s="591"/>
      <c r="GKB155" s="591"/>
      <c r="GKC155" s="591"/>
      <c r="GKD155" s="591"/>
      <c r="GKE155" s="591"/>
      <c r="GKF155" s="591"/>
      <c r="GKG155" s="591"/>
      <c r="GKH155" s="591"/>
      <c r="GKI155" s="591"/>
      <c r="GKJ155" s="591"/>
      <c r="GKK155" s="591"/>
      <c r="GKL155" s="591"/>
      <c r="GKM155" s="591"/>
      <c r="GKN155" s="591"/>
      <c r="GKO155" s="591"/>
      <c r="GKP155" s="591"/>
      <c r="GKQ155" s="591"/>
      <c r="GKR155" s="591"/>
      <c r="GKS155" s="591"/>
      <c r="GKT155" s="591"/>
      <c r="GKU155" s="591"/>
      <c r="GKV155" s="591"/>
      <c r="GKW155" s="591"/>
      <c r="GKX155" s="591"/>
      <c r="GKY155" s="591"/>
      <c r="GKZ155" s="591"/>
      <c r="GLA155" s="591"/>
      <c r="GLB155" s="591"/>
      <c r="GLC155" s="591"/>
      <c r="GLD155" s="591"/>
      <c r="GLE155" s="591"/>
      <c r="GLF155" s="591"/>
      <c r="GLG155" s="591"/>
      <c r="GLH155" s="591"/>
      <c r="GLI155" s="591"/>
      <c r="GLJ155" s="591"/>
      <c r="GLK155" s="591"/>
      <c r="GLL155" s="591"/>
      <c r="GLM155" s="591"/>
      <c r="GLN155" s="591"/>
      <c r="GLO155" s="591"/>
      <c r="GLP155" s="591"/>
      <c r="GLQ155" s="591"/>
      <c r="GLR155" s="591"/>
      <c r="GLS155" s="591"/>
      <c r="GLT155" s="591"/>
      <c r="GLU155" s="591"/>
      <c r="GLV155" s="591"/>
      <c r="GLW155" s="591"/>
      <c r="GLX155" s="591"/>
      <c r="GLY155" s="591"/>
      <c r="GLZ155" s="591"/>
      <c r="GMA155" s="591"/>
      <c r="GMB155" s="591"/>
      <c r="GMC155" s="591"/>
      <c r="GMD155" s="591"/>
      <c r="GME155" s="591"/>
      <c r="GMF155" s="591"/>
      <c r="GMG155" s="591"/>
      <c r="GMH155" s="591"/>
      <c r="GMI155" s="591"/>
      <c r="GMJ155" s="591"/>
      <c r="GMK155" s="591"/>
      <c r="GML155" s="591"/>
      <c r="GMM155" s="591"/>
      <c r="GMN155" s="591"/>
      <c r="GMO155" s="591"/>
      <c r="GMP155" s="591"/>
      <c r="GMQ155" s="591"/>
      <c r="GMR155" s="591"/>
      <c r="GMS155" s="591"/>
      <c r="GMT155" s="591"/>
      <c r="GMU155" s="591"/>
      <c r="GMV155" s="591"/>
      <c r="GMW155" s="591"/>
      <c r="GMX155" s="591"/>
      <c r="GMY155" s="591"/>
      <c r="GMZ155" s="591"/>
      <c r="GNA155" s="591"/>
      <c r="GNB155" s="591"/>
      <c r="GNC155" s="591"/>
      <c r="GND155" s="591"/>
      <c r="GNE155" s="591"/>
      <c r="GNF155" s="591"/>
      <c r="GNG155" s="591"/>
      <c r="GNH155" s="591"/>
      <c r="GNI155" s="591"/>
      <c r="GNJ155" s="591"/>
      <c r="GNK155" s="591"/>
      <c r="GNL155" s="591"/>
      <c r="GNM155" s="591"/>
      <c r="GNN155" s="591"/>
      <c r="GNO155" s="591"/>
      <c r="GNP155" s="591"/>
      <c r="GNQ155" s="591"/>
      <c r="GNR155" s="591"/>
      <c r="GNS155" s="591"/>
      <c r="GNT155" s="591"/>
      <c r="GNU155" s="591"/>
      <c r="GNV155" s="591"/>
      <c r="GNW155" s="591"/>
      <c r="GNX155" s="591"/>
      <c r="GNY155" s="591"/>
      <c r="GNZ155" s="591"/>
      <c r="GOA155" s="591"/>
      <c r="GOB155" s="591"/>
      <c r="GOC155" s="591"/>
      <c r="GOD155" s="591"/>
      <c r="GOE155" s="591"/>
      <c r="GOF155" s="591"/>
      <c r="GOG155" s="591"/>
      <c r="GOH155" s="591"/>
      <c r="GOI155" s="591"/>
      <c r="GOJ155" s="591"/>
      <c r="GOK155" s="591"/>
      <c r="GOL155" s="591"/>
      <c r="GOM155" s="591"/>
      <c r="GON155" s="591"/>
      <c r="GOO155" s="591"/>
      <c r="GOP155" s="591"/>
      <c r="GOQ155" s="591"/>
      <c r="GOR155" s="591"/>
      <c r="GOS155" s="591"/>
      <c r="GOT155" s="591"/>
      <c r="GOU155" s="591"/>
      <c r="GOV155" s="591"/>
      <c r="GOW155" s="591"/>
      <c r="GOX155" s="591"/>
      <c r="GOY155" s="591"/>
      <c r="GOZ155" s="591"/>
      <c r="GPA155" s="591"/>
      <c r="GPB155" s="591"/>
      <c r="GPC155" s="591"/>
      <c r="GPD155" s="591"/>
      <c r="GPE155" s="591"/>
      <c r="GPF155" s="591"/>
      <c r="GPG155" s="591"/>
      <c r="GPH155" s="591"/>
      <c r="GPI155" s="591"/>
      <c r="GPJ155" s="591"/>
      <c r="GPK155" s="591"/>
      <c r="GPL155" s="591"/>
      <c r="GPM155" s="591"/>
      <c r="GPN155" s="591"/>
      <c r="GPO155" s="591"/>
      <c r="GPP155" s="591"/>
      <c r="GPQ155" s="591"/>
      <c r="GPR155" s="591"/>
      <c r="GPS155" s="591"/>
      <c r="GPT155" s="591"/>
      <c r="GPU155" s="591"/>
      <c r="GPV155" s="591"/>
      <c r="GPW155" s="591"/>
      <c r="GPX155" s="591"/>
      <c r="GPY155" s="591"/>
      <c r="GPZ155" s="591"/>
      <c r="GQA155" s="591"/>
      <c r="GQB155" s="591"/>
      <c r="GQC155" s="591"/>
      <c r="GQD155" s="591"/>
      <c r="GQE155" s="591"/>
      <c r="GQF155" s="591"/>
      <c r="GQG155" s="591"/>
      <c r="GQH155" s="591"/>
      <c r="GQI155" s="591"/>
      <c r="GQJ155" s="591"/>
      <c r="GQK155" s="591"/>
      <c r="GQL155" s="591"/>
      <c r="GQM155" s="591"/>
      <c r="GQN155" s="591"/>
      <c r="GQO155" s="591"/>
      <c r="GQP155" s="591"/>
      <c r="GQQ155" s="591"/>
      <c r="GQR155" s="591"/>
      <c r="GQS155" s="591"/>
      <c r="GQT155" s="591"/>
      <c r="GQU155" s="591"/>
      <c r="GQV155" s="591"/>
      <c r="GQW155" s="591"/>
      <c r="GQX155" s="591"/>
      <c r="GQY155" s="591"/>
      <c r="GQZ155" s="591"/>
      <c r="GRA155" s="591"/>
      <c r="GRB155" s="591"/>
      <c r="GRC155" s="591"/>
      <c r="GRD155" s="591"/>
      <c r="GRE155" s="591"/>
      <c r="GRF155" s="591"/>
      <c r="GRG155" s="591"/>
      <c r="GRH155" s="591"/>
      <c r="GRI155" s="591"/>
      <c r="GRJ155" s="591"/>
      <c r="GRK155" s="591"/>
      <c r="GRL155" s="591"/>
      <c r="GRM155" s="591"/>
      <c r="GRN155" s="591"/>
      <c r="GRO155" s="591"/>
      <c r="GRP155" s="591"/>
      <c r="GRQ155" s="591"/>
      <c r="GRR155" s="591"/>
      <c r="GRS155" s="591"/>
      <c r="GRT155" s="591"/>
      <c r="GRU155" s="591"/>
      <c r="GRV155" s="591"/>
      <c r="GRW155" s="591"/>
      <c r="GRX155" s="591"/>
      <c r="GRY155" s="591"/>
      <c r="GRZ155" s="591"/>
      <c r="GSA155" s="591"/>
      <c r="GSB155" s="591"/>
      <c r="GSC155" s="591"/>
      <c r="GSD155" s="591"/>
      <c r="GSE155" s="591"/>
      <c r="GSF155" s="591"/>
      <c r="GSG155" s="591"/>
      <c r="GSH155" s="591"/>
      <c r="GSI155" s="591"/>
      <c r="GSJ155" s="591"/>
      <c r="GSK155" s="591"/>
      <c r="GSL155" s="591"/>
      <c r="GSM155" s="591"/>
      <c r="GSN155" s="591"/>
      <c r="GSO155" s="591"/>
      <c r="GSP155" s="591"/>
      <c r="GSQ155" s="591"/>
      <c r="GSR155" s="591"/>
      <c r="GSS155" s="591"/>
      <c r="GST155" s="591"/>
      <c r="GSU155" s="591"/>
      <c r="GSV155" s="591"/>
      <c r="GSW155" s="591"/>
      <c r="GSX155" s="591"/>
      <c r="GSY155" s="591"/>
      <c r="GSZ155" s="591"/>
      <c r="GTA155" s="591"/>
      <c r="GTB155" s="591"/>
      <c r="GTC155" s="591"/>
      <c r="GTD155" s="591"/>
      <c r="GTE155" s="591"/>
      <c r="GTF155" s="591"/>
      <c r="GTG155" s="591"/>
      <c r="GTH155" s="591"/>
      <c r="GTI155" s="591"/>
      <c r="GTJ155" s="591"/>
      <c r="GTK155" s="591"/>
      <c r="GTL155" s="591"/>
      <c r="GTM155" s="591"/>
      <c r="GTN155" s="591"/>
      <c r="GTO155" s="591"/>
      <c r="GTP155" s="591"/>
      <c r="GTQ155" s="591"/>
      <c r="GTR155" s="591"/>
      <c r="GTS155" s="591"/>
      <c r="GTT155" s="591"/>
      <c r="GTU155" s="591"/>
      <c r="GTV155" s="591"/>
      <c r="GTW155" s="591"/>
      <c r="GTX155" s="591"/>
      <c r="GTY155" s="591"/>
      <c r="GTZ155" s="591"/>
      <c r="GUA155" s="591"/>
      <c r="GUB155" s="591"/>
      <c r="GUC155" s="591"/>
      <c r="GUD155" s="591"/>
      <c r="GUE155" s="591"/>
      <c r="GUF155" s="591"/>
      <c r="GUG155" s="591"/>
      <c r="GUH155" s="591"/>
      <c r="GUI155" s="591"/>
      <c r="GUJ155" s="591"/>
      <c r="GUK155" s="591"/>
      <c r="GUL155" s="591"/>
      <c r="GUM155" s="591"/>
      <c r="GUN155" s="591"/>
      <c r="GUO155" s="591"/>
      <c r="GUP155" s="591"/>
      <c r="GUQ155" s="591"/>
      <c r="GUR155" s="591"/>
      <c r="GUS155" s="591"/>
      <c r="GUT155" s="591"/>
      <c r="GUU155" s="591"/>
      <c r="GUV155" s="591"/>
      <c r="GUW155" s="591"/>
      <c r="GUX155" s="591"/>
      <c r="GUY155" s="591"/>
      <c r="GUZ155" s="591"/>
      <c r="GVA155" s="591"/>
      <c r="GVB155" s="591"/>
      <c r="GVC155" s="591"/>
      <c r="GVD155" s="591"/>
      <c r="GVE155" s="591"/>
      <c r="GVF155" s="591"/>
      <c r="GVG155" s="591"/>
      <c r="GVH155" s="591"/>
      <c r="GVI155" s="591"/>
      <c r="GVJ155" s="591"/>
      <c r="GVK155" s="591"/>
      <c r="GVL155" s="591"/>
      <c r="GVM155" s="591"/>
      <c r="GVN155" s="591"/>
      <c r="GVO155" s="591"/>
      <c r="GVP155" s="591"/>
      <c r="GVQ155" s="591"/>
      <c r="GVR155" s="591"/>
      <c r="GVS155" s="591"/>
      <c r="GVT155" s="591"/>
      <c r="GVU155" s="591"/>
      <c r="GVV155" s="591"/>
      <c r="GVW155" s="591"/>
      <c r="GVX155" s="591"/>
      <c r="GVY155" s="591"/>
      <c r="GVZ155" s="591"/>
      <c r="GWA155" s="591"/>
      <c r="GWB155" s="591"/>
      <c r="GWC155" s="591"/>
      <c r="GWD155" s="591"/>
      <c r="GWE155" s="591"/>
      <c r="GWF155" s="591"/>
      <c r="GWG155" s="591"/>
      <c r="GWH155" s="591"/>
      <c r="GWI155" s="591"/>
      <c r="GWJ155" s="591"/>
      <c r="GWK155" s="591"/>
      <c r="GWL155" s="591"/>
      <c r="GWM155" s="591"/>
      <c r="GWN155" s="591"/>
      <c r="GWO155" s="591"/>
      <c r="GWP155" s="591"/>
      <c r="GWQ155" s="591"/>
      <c r="GWR155" s="591"/>
      <c r="GWS155" s="591"/>
      <c r="GWT155" s="591"/>
      <c r="GWU155" s="591"/>
      <c r="GWV155" s="591"/>
      <c r="GWW155" s="591"/>
      <c r="GWX155" s="591"/>
      <c r="GWY155" s="591"/>
      <c r="GWZ155" s="591"/>
      <c r="GXA155" s="591"/>
      <c r="GXB155" s="591"/>
      <c r="GXC155" s="591"/>
      <c r="GXD155" s="591"/>
      <c r="GXE155" s="591"/>
      <c r="GXF155" s="591"/>
      <c r="GXG155" s="591"/>
      <c r="GXH155" s="591"/>
      <c r="GXI155" s="591"/>
      <c r="GXJ155" s="591"/>
      <c r="GXK155" s="591"/>
      <c r="GXL155" s="591"/>
      <c r="GXM155" s="591"/>
      <c r="GXN155" s="591"/>
      <c r="GXO155" s="591"/>
      <c r="GXP155" s="591"/>
      <c r="GXQ155" s="591"/>
      <c r="GXR155" s="591"/>
      <c r="GXS155" s="591"/>
      <c r="GXT155" s="591"/>
      <c r="GXU155" s="591"/>
      <c r="GXV155" s="591"/>
      <c r="GXW155" s="591"/>
      <c r="GXX155" s="591"/>
      <c r="GXY155" s="591"/>
      <c r="GXZ155" s="591"/>
      <c r="GYA155" s="591"/>
      <c r="GYB155" s="591"/>
      <c r="GYC155" s="591"/>
      <c r="GYD155" s="591"/>
      <c r="GYE155" s="591"/>
      <c r="GYF155" s="591"/>
      <c r="GYG155" s="591"/>
      <c r="GYH155" s="591"/>
      <c r="GYI155" s="591"/>
      <c r="GYJ155" s="591"/>
      <c r="GYK155" s="591"/>
      <c r="GYL155" s="591"/>
      <c r="GYM155" s="591"/>
      <c r="GYN155" s="591"/>
      <c r="GYO155" s="591"/>
      <c r="GYP155" s="591"/>
      <c r="GYQ155" s="591"/>
      <c r="GYR155" s="591"/>
      <c r="GYS155" s="591"/>
      <c r="GYT155" s="591"/>
      <c r="GYU155" s="591"/>
      <c r="GYV155" s="591"/>
      <c r="GYW155" s="591"/>
      <c r="GYX155" s="591"/>
      <c r="GYY155" s="591"/>
      <c r="GYZ155" s="591"/>
      <c r="GZA155" s="591"/>
      <c r="GZB155" s="591"/>
      <c r="GZC155" s="591"/>
      <c r="GZD155" s="591"/>
      <c r="GZE155" s="591"/>
      <c r="GZF155" s="591"/>
      <c r="GZG155" s="591"/>
      <c r="GZH155" s="591"/>
      <c r="GZI155" s="591"/>
      <c r="GZJ155" s="591"/>
      <c r="GZK155" s="591"/>
      <c r="GZL155" s="591"/>
      <c r="GZM155" s="591"/>
      <c r="GZN155" s="591"/>
      <c r="GZO155" s="591"/>
      <c r="GZP155" s="591"/>
      <c r="GZQ155" s="591"/>
      <c r="GZR155" s="591"/>
      <c r="GZS155" s="591"/>
      <c r="GZT155" s="591"/>
      <c r="GZU155" s="591"/>
      <c r="GZV155" s="591"/>
      <c r="GZW155" s="591"/>
      <c r="GZX155" s="591"/>
      <c r="GZY155" s="591"/>
      <c r="GZZ155" s="591"/>
      <c r="HAA155" s="591"/>
      <c r="HAB155" s="591"/>
      <c r="HAC155" s="591"/>
      <c r="HAD155" s="591"/>
      <c r="HAE155" s="591"/>
      <c r="HAF155" s="591"/>
      <c r="HAG155" s="591"/>
      <c r="HAH155" s="591"/>
      <c r="HAI155" s="591"/>
      <c r="HAJ155" s="591"/>
      <c r="HAK155" s="591"/>
      <c r="HAL155" s="591"/>
      <c r="HAM155" s="591"/>
      <c r="HAN155" s="591"/>
      <c r="HAO155" s="591"/>
      <c r="HAP155" s="591"/>
      <c r="HAQ155" s="591"/>
      <c r="HAR155" s="591"/>
      <c r="HAS155" s="591"/>
      <c r="HAT155" s="591"/>
      <c r="HAU155" s="591"/>
      <c r="HAV155" s="591"/>
      <c r="HAW155" s="591"/>
      <c r="HAX155" s="591"/>
      <c r="HAY155" s="591"/>
      <c r="HAZ155" s="591"/>
      <c r="HBA155" s="591"/>
      <c r="HBB155" s="591"/>
      <c r="HBC155" s="591"/>
      <c r="HBD155" s="591"/>
      <c r="HBE155" s="591"/>
      <c r="HBF155" s="591"/>
      <c r="HBG155" s="591"/>
      <c r="HBH155" s="591"/>
      <c r="HBI155" s="591"/>
      <c r="HBJ155" s="591"/>
      <c r="HBK155" s="591"/>
      <c r="HBL155" s="591"/>
      <c r="HBM155" s="591"/>
      <c r="HBN155" s="591"/>
      <c r="HBO155" s="591"/>
      <c r="HBP155" s="591"/>
      <c r="HBQ155" s="591"/>
      <c r="HBR155" s="591"/>
      <c r="HBS155" s="591"/>
      <c r="HBT155" s="591"/>
      <c r="HBU155" s="591"/>
      <c r="HBV155" s="591"/>
      <c r="HBW155" s="591"/>
      <c r="HBX155" s="591"/>
      <c r="HBY155" s="591"/>
      <c r="HBZ155" s="591"/>
      <c r="HCA155" s="591"/>
      <c r="HCB155" s="591"/>
      <c r="HCC155" s="591"/>
      <c r="HCD155" s="591"/>
      <c r="HCE155" s="591"/>
      <c r="HCF155" s="591"/>
      <c r="HCG155" s="591"/>
      <c r="HCH155" s="591"/>
      <c r="HCI155" s="591"/>
      <c r="HCJ155" s="591"/>
      <c r="HCK155" s="591"/>
      <c r="HCL155" s="591"/>
      <c r="HCM155" s="591"/>
      <c r="HCN155" s="591"/>
      <c r="HCO155" s="591"/>
      <c r="HCP155" s="591"/>
      <c r="HCQ155" s="591"/>
      <c r="HCR155" s="591"/>
      <c r="HCS155" s="591"/>
      <c r="HCT155" s="591"/>
      <c r="HCU155" s="591"/>
      <c r="HCV155" s="591"/>
      <c r="HCW155" s="591"/>
      <c r="HCX155" s="591"/>
      <c r="HCY155" s="591"/>
      <c r="HCZ155" s="591"/>
      <c r="HDA155" s="591"/>
      <c r="HDB155" s="591"/>
      <c r="HDC155" s="591"/>
      <c r="HDD155" s="591"/>
      <c r="HDE155" s="591"/>
      <c r="HDF155" s="591"/>
      <c r="HDG155" s="591"/>
      <c r="HDH155" s="591"/>
      <c r="HDI155" s="591"/>
      <c r="HDJ155" s="591"/>
      <c r="HDK155" s="591"/>
      <c r="HDL155" s="591"/>
      <c r="HDM155" s="591"/>
      <c r="HDN155" s="591"/>
      <c r="HDO155" s="591"/>
      <c r="HDP155" s="591"/>
      <c r="HDQ155" s="591"/>
      <c r="HDR155" s="591"/>
      <c r="HDS155" s="591"/>
      <c r="HDT155" s="591"/>
      <c r="HDU155" s="591"/>
      <c r="HDV155" s="591"/>
      <c r="HDW155" s="591"/>
      <c r="HDX155" s="591"/>
      <c r="HDY155" s="591"/>
      <c r="HDZ155" s="591"/>
      <c r="HEA155" s="591"/>
      <c r="HEB155" s="591"/>
      <c r="HEC155" s="591"/>
      <c r="HED155" s="591"/>
      <c r="HEE155" s="591"/>
      <c r="HEF155" s="591"/>
      <c r="HEG155" s="591"/>
      <c r="HEH155" s="591"/>
      <c r="HEI155" s="591"/>
      <c r="HEJ155" s="591"/>
      <c r="HEK155" s="591"/>
      <c r="HEL155" s="591"/>
      <c r="HEM155" s="591"/>
      <c r="HEN155" s="591"/>
      <c r="HEO155" s="591"/>
      <c r="HEP155" s="591"/>
      <c r="HEQ155" s="591"/>
      <c r="HER155" s="591"/>
      <c r="HES155" s="591"/>
      <c r="HET155" s="591"/>
      <c r="HEU155" s="591"/>
      <c r="HEV155" s="591"/>
      <c r="HEW155" s="591"/>
      <c r="HEX155" s="591"/>
      <c r="HEY155" s="591"/>
      <c r="HEZ155" s="591"/>
      <c r="HFA155" s="591"/>
      <c r="HFB155" s="591"/>
      <c r="HFC155" s="591"/>
      <c r="HFD155" s="591"/>
      <c r="HFE155" s="591"/>
      <c r="HFF155" s="591"/>
      <c r="HFG155" s="591"/>
      <c r="HFH155" s="591"/>
      <c r="HFI155" s="591"/>
      <c r="HFJ155" s="591"/>
      <c r="HFK155" s="591"/>
      <c r="HFL155" s="591"/>
      <c r="HFM155" s="591"/>
      <c r="HFN155" s="591"/>
      <c r="HFO155" s="591"/>
      <c r="HFP155" s="591"/>
      <c r="HFQ155" s="591"/>
      <c r="HFR155" s="591"/>
      <c r="HFS155" s="591"/>
      <c r="HFT155" s="591"/>
      <c r="HFU155" s="591"/>
      <c r="HFV155" s="591"/>
      <c r="HFW155" s="591"/>
      <c r="HFX155" s="591"/>
      <c r="HFY155" s="591"/>
      <c r="HFZ155" s="591"/>
      <c r="HGA155" s="591"/>
      <c r="HGB155" s="591"/>
      <c r="HGC155" s="591"/>
      <c r="HGD155" s="591"/>
      <c r="HGE155" s="591"/>
      <c r="HGF155" s="591"/>
      <c r="HGG155" s="591"/>
      <c r="HGH155" s="591"/>
      <c r="HGI155" s="591"/>
      <c r="HGJ155" s="591"/>
      <c r="HGK155" s="591"/>
      <c r="HGL155" s="591"/>
      <c r="HGM155" s="591"/>
      <c r="HGN155" s="591"/>
      <c r="HGO155" s="591"/>
      <c r="HGP155" s="591"/>
      <c r="HGQ155" s="591"/>
      <c r="HGR155" s="591"/>
      <c r="HGS155" s="591"/>
      <c r="HGT155" s="591"/>
      <c r="HGU155" s="591"/>
      <c r="HGV155" s="591"/>
      <c r="HGW155" s="591"/>
      <c r="HGX155" s="591"/>
      <c r="HGY155" s="591"/>
      <c r="HGZ155" s="591"/>
      <c r="HHA155" s="591"/>
      <c r="HHB155" s="591"/>
      <c r="HHC155" s="591"/>
      <c r="HHD155" s="591"/>
      <c r="HHE155" s="591"/>
      <c r="HHF155" s="591"/>
      <c r="HHG155" s="591"/>
      <c r="HHH155" s="591"/>
      <c r="HHI155" s="591"/>
      <c r="HHJ155" s="591"/>
      <c r="HHK155" s="591"/>
      <c r="HHL155" s="591"/>
      <c r="HHM155" s="591"/>
      <c r="HHN155" s="591"/>
      <c r="HHO155" s="591"/>
      <c r="HHP155" s="591"/>
      <c r="HHQ155" s="591"/>
      <c r="HHR155" s="591"/>
      <c r="HHS155" s="591"/>
      <c r="HHT155" s="591"/>
      <c r="HHU155" s="591"/>
      <c r="HHV155" s="591"/>
      <c r="HHW155" s="591"/>
      <c r="HHX155" s="591"/>
      <c r="HHY155" s="591"/>
      <c r="HHZ155" s="591"/>
      <c r="HIA155" s="591"/>
      <c r="HIB155" s="591"/>
      <c r="HIC155" s="591"/>
      <c r="HID155" s="591"/>
      <c r="HIE155" s="591"/>
      <c r="HIF155" s="591"/>
      <c r="HIG155" s="591"/>
      <c r="HIH155" s="591"/>
      <c r="HII155" s="591"/>
      <c r="HIJ155" s="591"/>
      <c r="HIK155" s="591"/>
      <c r="HIL155" s="591"/>
      <c r="HIM155" s="591"/>
      <c r="HIN155" s="591"/>
      <c r="HIO155" s="591"/>
      <c r="HIP155" s="591"/>
      <c r="HIQ155" s="591"/>
      <c r="HIR155" s="591"/>
      <c r="HIS155" s="591"/>
      <c r="HIT155" s="591"/>
      <c r="HIU155" s="591"/>
      <c r="HIV155" s="591"/>
      <c r="HIW155" s="591"/>
      <c r="HIX155" s="591"/>
      <c r="HIY155" s="591"/>
      <c r="HIZ155" s="591"/>
      <c r="HJA155" s="591"/>
      <c r="HJB155" s="591"/>
      <c r="HJC155" s="591"/>
      <c r="HJD155" s="591"/>
      <c r="HJE155" s="591"/>
      <c r="HJF155" s="591"/>
      <c r="HJG155" s="591"/>
      <c r="HJH155" s="591"/>
      <c r="HJI155" s="591"/>
      <c r="HJJ155" s="591"/>
      <c r="HJK155" s="591"/>
      <c r="HJL155" s="591"/>
      <c r="HJM155" s="591"/>
      <c r="HJN155" s="591"/>
      <c r="HJO155" s="591"/>
      <c r="HJP155" s="591"/>
      <c r="HJQ155" s="591"/>
      <c r="HJR155" s="591"/>
      <c r="HJS155" s="591"/>
      <c r="HJT155" s="591"/>
      <c r="HJU155" s="591"/>
      <c r="HJV155" s="591"/>
      <c r="HJW155" s="591"/>
      <c r="HJX155" s="591"/>
      <c r="HJY155" s="591"/>
      <c r="HJZ155" s="591"/>
      <c r="HKA155" s="591"/>
      <c r="HKB155" s="591"/>
      <c r="HKC155" s="591"/>
      <c r="HKD155" s="591"/>
      <c r="HKE155" s="591"/>
      <c r="HKF155" s="591"/>
      <c r="HKG155" s="591"/>
      <c r="HKH155" s="591"/>
      <c r="HKI155" s="591"/>
      <c r="HKJ155" s="591"/>
      <c r="HKK155" s="591"/>
      <c r="HKL155" s="591"/>
      <c r="HKM155" s="591"/>
      <c r="HKN155" s="591"/>
      <c r="HKO155" s="591"/>
      <c r="HKP155" s="591"/>
      <c r="HKQ155" s="591"/>
      <c r="HKR155" s="591"/>
      <c r="HKS155" s="591"/>
      <c r="HKT155" s="591"/>
      <c r="HKU155" s="591"/>
      <c r="HKV155" s="591"/>
      <c r="HKW155" s="591"/>
      <c r="HKX155" s="591"/>
      <c r="HKY155" s="591"/>
      <c r="HKZ155" s="591"/>
      <c r="HLA155" s="591"/>
      <c r="HLB155" s="591"/>
      <c r="HLC155" s="591"/>
      <c r="HLD155" s="591"/>
      <c r="HLE155" s="591"/>
      <c r="HLF155" s="591"/>
      <c r="HLG155" s="591"/>
      <c r="HLH155" s="591"/>
      <c r="HLI155" s="591"/>
      <c r="HLJ155" s="591"/>
      <c r="HLK155" s="591"/>
      <c r="HLL155" s="591"/>
      <c r="HLM155" s="591"/>
      <c r="HLN155" s="591"/>
      <c r="HLO155" s="591"/>
      <c r="HLP155" s="591"/>
      <c r="HLQ155" s="591"/>
      <c r="HLR155" s="591"/>
      <c r="HLS155" s="591"/>
      <c r="HLT155" s="591"/>
      <c r="HLU155" s="591"/>
      <c r="HLV155" s="591"/>
      <c r="HLW155" s="591"/>
      <c r="HLX155" s="591"/>
      <c r="HLY155" s="591"/>
      <c r="HLZ155" s="591"/>
      <c r="HMA155" s="591"/>
      <c r="HMB155" s="591"/>
      <c r="HMC155" s="591"/>
      <c r="HMD155" s="591"/>
      <c r="HME155" s="591"/>
      <c r="HMF155" s="591"/>
      <c r="HMG155" s="591"/>
      <c r="HMH155" s="591"/>
      <c r="HMI155" s="591"/>
      <c r="HMJ155" s="591"/>
      <c r="HMK155" s="591"/>
      <c r="HML155" s="591"/>
      <c r="HMM155" s="591"/>
      <c r="HMN155" s="591"/>
      <c r="HMO155" s="591"/>
      <c r="HMP155" s="591"/>
      <c r="HMQ155" s="591"/>
      <c r="HMR155" s="591"/>
      <c r="HMS155" s="591"/>
      <c r="HMT155" s="591"/>
      <c r="HMU155" s="591"/>
      <c r="HMV155" s="591"/>
      <c r="HMW155" s="591"/>
      <c r="HMX155" s="591"/>
      <c r="HMY155" s="591"/>
      <c r="HMZ155" s="591"/>
      <c r="HNA155" s="591"/>
      <c r="HNB155" s="591"/>
      <c r="HNC155" s="591"/>
      <c r="HND155" s="591"/>
      <c r="HNE155" s="591"/>
      <c r="HNF155" s="591"/>
      <c r="HNG155" s="591"/>
      <c r="HNH155" s="591"/>
      <c r="HNI155" s="591"/>
      <c r="HNJ155" s="591"/>
      <c r="HNK155" s="591"/>
      <c r="HNL155" s="591"/>
      <c r="HNM155" s="591"/>
      <c r="HNN155" s="591"/>
      <c r="HNO155" s="591"/>
      <c r="HNP155" s="591"/>
      <c r="HNQ155" s="591"/>
      <c r="HNR155" s="591"/>
      <c r="HNS155" s="591"/>
      <c r="HNT155" s="591"/>
      <c r="HNU155" s="591"/>
      <c r="HNV155" s="591"/>
      <c r="HNW155" s="591"/>
      <c r="HNX155" s="591"/>
      <c r="HNY155" s="591"/>
      <c r="HNZ155" s="591"/>
      <c r="HOA155" s="591"/>
      <c r="HOB155" s="591"/>
      <c r="HOC155" s="591"/>
      <c r="HOD155" s="591"/>
      <c r="HOE155" s="591"/>
      <c r="HOF155" s="591"/>
      <c r="HOG155" s="591"/>
      <c r="HOH155" s="591"/>
      <c r="HOI155" s="591"/>
      <c r="HOJ155" s="591"/>
      <c r="HOK155" s="591"/>
      <c r="HOL155" s="591"/>
      <c r="HOM155" s="591"/>
      <c r="HON155" s="591"/>
      <c r="HOO155" s="591"/>
      <c r="HOP155" s="591"/>
      <c r="HOQ155" s="591"/>
      <c r="HOR155" s="591"/>
      <c r="HOS155" s="591"/>
      <c r="HOT155" s="591"/>
      <c r="HOU155" s="591"/>
      <c r="HOV155" s="591"/>
      <c r="HOW155" s="591"/>
      <c r="HOX155" s="591"/>
      <c r="HOY155" s="591"/>
      <c r="HOZ155" s="591"/>
      <c r="HPA155" s="591"/>
      <c r="HPB155" s="591"/>
      <c r="HPC155" s="591"/>
      <c r="HPD155" s="591"/>
      <c r="HPE155" s="591"/>
      <c r="HPF155" s="591"/>
      <c r="HPG155" s="591"/>
      <c r="HPH155" s="591"/>
      <c r="HPI155" s="591"/>
      <c r="HPJ155" s="591"/>
      <c r="HPK155" s="591"/>
      <c r="HPL155" s="591"/>
      <c r="HPM155" s="591"/>
      <c r="HPN155" s="591"/>
      <c r="HPO155" s="591"/>
      <c r="HPP155" s="591"/>
      <c r="HPQ155" s="591"/>
      <c r="HPR155" s="591"/>
      <c r="HPS155" s="591"/>
      <c r="HPT155" s="591"/>
      <c r="HPU155" s="591"/>
      <c r="HPV155" s="591"/>
      <c r="HPW155" s="591"/>
      <c r="HPX155" s="591"/>
      <c r="HPY155" s="591"/>
      <c r="HPZ155" s="591"/>
      <c r="HQA155" s="591"/>
      <c r="HQB155" s="591"/>
      <c r="HQC155" s="591"/>
      <c r="HQD155" s="591"/>
      <c r="HQE155" s="591"/>
      <c r="HQF155" s="591"/>
      <c r="HQG155" s="591"/>
      <c r="HQH155" s="591"/>
      <c r="HQI155" s="591"/>
      <c r="HQJ155" s="591"/>
      <c r="HQK155" s="591"/>
      <c r="HQL155" s="591"/>
      <c r="HQM155" s="591"/>
      <c r="HQN155" s="591"/>
      <c r="HQO155" s="591"/>
      <c r="HQP155" s="591"/>
      <c r="HQQ155" s="591"/>
      <c r="HQR155" s="591"/>
      <c r="HQS155" s="591"/>
      <c r="HQT155" s="591"/>
      <c r="HQU155" s="591"/>
      <c r="HQV155" s="591"/>
      <c r="HQW155" s="591"/>
      <c r="HQX155" s="591"/>
      <c r="HQY155" s="591"/>
      <c r="HQZ155" s="591"/>
      <c r="HRA155" s="591"/>
      <c r="HRB155" s="591"/>
      <c r="HRC155" s="591"/>
      <c r="HRD155" s="591"/>
      <c r="HRE155" s="591"/>
      <c r="HRF155" s="591"/>
      <c r="HRG155" s="591"/>
      <c r="HRH155" s="591"/>
      <c r="HRI155" s="591"/>
      <c r="HRJ155" s="591"/>
      <c r="HRK155" s="591"/>
      <c r="HRL155" s="591"/>
      <c r="HRM155" s="591"/>
      <c r="HRN155" s="591"/>
      <c r="HRO155" s="591"/>
      <c r="HRP155" s="591"/>
      <c r="HRQ155" s="591"/>
      <c r="HRR155" s="591"/>
      <c r="HRS155" s="591"/>
      <c r="HRT155" s="591"/>
      <c r="HRU155" s="591"/>
      <c r="HRV155" s="591"/>
      <c r="HRW155" s="591"/>
      <c r="HRX155" s="591"/>
      <c r="HRY155" s="591"/>
      <c r="HRZ155" s="591"/>
      <c r="HSA155" s="591"/>
      <c r="HSB155" s="591"/>
      <c r="HSC155" s="591"/>
      <c r="HSD155" s="591"/>
      <c r="HSE155" s="591"/>
      <c r="HSF155" s="591"/>
      <c r="HSG155" s="591"/>
      <c r="HSH155" s="591"/>
      <c r="HSI155" s="591"/>
      <c r="HSJ155" s="591"/>
      <c r="HSK155" s="591"/>
      <c r="HSL155" s="591"/>
      <c r="HSM155" s="591"/>
      <c r="HSN155" s="591"/>
      <c r="HSO155" s="591"/>
      <c r="HSP155" s="591"/>
      <c r="HSQ155" s="591"/>
      <c r="HSR155" s="591"/>
      <c r="HSS155" s="591"/>
      <c r="HST155" s="591"/>
      <c r="HSU155" s="591"/>
      <c r="HSV155" s="591"/>
      <c r="HSW155" s="591"/>
      <c r="HSX155" s="591"/>
      <c r="HSY155" s="591"/>
      <c r="HSZ155" s="591"/>
      <c r="HTA155" s="591"/>
      <c r="HTB155" s="591"/>
      <c r="HTC155" s="591"/>
      <c r="HTD155" s="591"/>
      <c r="HTE155" s="591"/>
      <c r="HTF155" s="591"/>
      <c r="HTG155" s="591"/>
      <c r="HTH155" s="591"/>
      <c r="HTI155" s="591"/>
      <c r="HTJ155" s="591"/>
      <c r="HTK155" s="591"/>
      <c r="HTL155" s="591"/>
      <c r="HTM155" s="591"/>
      <c r="HTN155" s="591"/>
      <c r="HTO155" s="591"/>
      <c r="HTP155" s="591"/>
      <c r="HTQ155" s="591"/>
      <c r="HTR155" s="591"/>
      <c r="HTS155" s="591"/>
      <c r="HTT155" s="591"/>
      <c r="HTU155" s="591"/>
      <c r="HTV155" s="591"/>
      <c r="HTW155" s="591"/>
      <c r="HTX155" s="591"/>
      <c r="HTY155" s="591"/>
      <c r="HTZ155" s="591"/>
      <c r="HUA155" s="591"/>
      <c r="HUB155" s="591"/>
      <c r="HUC155" s="591"/>
      <c r="HUD155" s="591"/>
      <c r="HUE155" s="591"/>
      <c r="HUF155" s="591"/>
      <c r="HUG155" s="591"/>
      <c r="HUH155" s="591"/>
      <c r="HUI155" s="591"/>
      <c r="HUJ155" s="591"/>
      <c r="HUK155" s="591"/>
      <c r="HUL155" s="591"/>
      <c r="HUM155" s="591"/>
      <c r="HUN155" s="591"/>
      <c r="HUO155" s="591"/>
      <c r="HUP155" s="591"/>
      <c r="HUQ155" s="591"/>
      <c r="HUR155" s="591"/>
      <c r="HUS155" s="591"/>
      <c r="HUT155" s="591"/>
      <c r="HUU155" s="591"/>
      <c r="HUV155" s="591"/>
      <c r="HUW155" s="591"/>
      <c r="HUX155" s="591"/>
      <c r="HUY155" s="591"/>
      <c r="HUZ155" s="591"/>
      <c r="HVA155" s="591"/>
      <c r="HVB155" s="591"/>
      <c r="HVC155" s="591"/>
      <c r="HVD155" s="591"/>
      <c r="HVE155" s="591"/>
      <c r="HVF155" s="591"/>
      <c r="HVG155" s="591"/>
      <c r="HVH155" s="591"/>
      <c r="HVI155" s="591"/>
      <c r="HVJ155" s="591"/>
      <c r="HVK155" s="591"/>
      <c r="HVL155" s="591"/>
      <c r="HVM155" s="591"/>
      <c r="HVN155" s="591"/>
      <c r="HVO155" s="591"/>
      <c r="HVP155" s="591"/>
      <c r="HVQ155" s="591"/>
      <c r="HVR155" s="591"/>
      <c r="HVS155" s="591"/>
      <c r="HVT155" s="591"/>
      <c r="HVU155" s="591"/>
      <c r="HVV155" s="591"/>
      <c r="HVW155" s="591"/>
      <c r="HVX155" s="591"/>
      <c r="HVY155" s="591"/>
      <c r="HVZ155" s="591"/>
      <c r="HWA155" s="591"/>
      <c r="HWB155" s="591"/>
      <c r="HWC155" s="591"/>
      <c r="HWD155" s="591"/>
      <c r="HWE155" s="591"/>
      <c r="HWF155" s="591"/>
      <c r="HWG155" s="591"/>
      <c r="HWH155" s="591"/>
      <c r="HWI155" s="591"/>
      <c r="HWJ155" s="591"/>
      <c r="HWK155" s="591"/>
      <c r="HWL155" s="591"/>
      <c r="HWM155" s="591"/>
      <c r="HWN155" s="591"/>
      <c r="HWO155" s="591"/>
      <c r="HWP155" s="591"/>
      <c r="HWQ155" s="591"/>
      <c r="HWR155" s="591"/>
      <c r="HWS155" s="591"/>
      <c r="HWT155" s="591"/>
      <c r="HWU155" s="591"/>
      <c r="HWV155" s="591"/>
      <c r="HWW155" s="591"/>
      <c r="HWX155" s="591"/>
      <c r="HWY155" s="591"/>
      <c r="HWZ155" s="591"/>
      <c r="HXA155" s="591"/>
      <c r="HXB155" s="591"/>
      <c r="HXC155" s="591"/>
      <c r="HXD155" s="591"/>
      <c r="HXE155" s="591"/>
      <c r="HXF155" s="591"/>
      <c r="HXG155" s="591"/>
      <c r="HXH155" s="591"/>
      <c r="HXI155" s="591"/>
      <c r="HXJ155" s="591"/>
      <c r="HXK155" s="591"/>
      <c r="HXL155" s="591"/>
      <c r="HXM155" s="591"/>
      <c r="HXN155" s="591"/>
      <c r="HXO155" s="591"/>
      <c r="HXP155" s="591"/>
      <c r="HXQ155" s="591"/>
      <c r="HXR155" s="591"/>
      <c r="HXS155" s="591"/>
      <c r="HXT155" s="591"/>
      <c r="HXU155" s="591"/>
      <c r="HXV155" s="591"/>
      <c r="HXW155" s="591"/>
      <c r="HXX155" s="591"/>
      <c r="HXY155" s="591"/>
      <c r="HXZ155" s="591"/>
      <c r="HYA155" s="591"/>
      <c r="HYB155" s="591"/>
      <c r="HYC155" s="591"/>
      <c r="HYD155" s="591"/>
      <c r="HYE155" s="591"/>
      <c r="HYF155" s="591"/>
      <c r="HYG155" s="591"/>
      <c r="HYH155" s="591"/>
      <c r="HYI155" s="591"/>
      <c r="HYJ155" s="591"/>
      <c r="HYK155" s="591"/>
      <c r="HYL155" s="591"/>
      <c r="HYM155" s="591"/>
      <c r="HYN155" s="591"/>
      <c r="HYO155" s="591"/>
      <c r="HYP155" s="591"/>
      <c r="HYQ155" s="591"/>
      <c r="HYR155" s="591"/>
      <c r="HYS155" s="591"/>
      <c r="HYT155" s="591"/>
      <c r="HYU155" s="591"/>
      <c r="HYV155" s="591"/>
      <c r="HYW155" s="591"/>
      <c r="HYX155" s="591"/>
      <c r="HYY155" s="591"/>
      <c r="HYZ155" s="591"/>
      <c r="HZA155" s="591"/>
      <c r="HZB155" s="591"/>
      <c r="HZC155" s="591"/>
      <c r="HZD155" s="591"/>
      <c r="HZE155" s="591"/>
      <c r="HZF155" s="591"/>
      <c r="HZG155" s="591"/>
      <c r="HZH155" s="591"/>
      <c r="HZI155" s="591"/>
      <c r="HZJ155" s="591"/>
      <c r="HZK155" s="591"/>
      <c r="HZL155" s="591"/>
      <c r="HZM155" s="591"/>
      <c r="HZN155" s="591"/>
      <c r="HZO155" s="591"/>
      <c r="HZP155" s="591"/>
      <c r="HZQ155" s="591"/>
      <c r="HZR155" s="591"/>
      <c r="HZS155" s="591"/>
      <c r="HZT155" s="591"/>
      <c r="HZU155" s="591"/>
      <c r="HZV155" s="591"/>
      <c r="HZW155" s="591"/>
      <c r="HZX155" s="591"/>
      <c r="HZY155" s="591"/>
      <c r="HZZ155" s="591"/>
      <c r="IAA155" s="591"/>
      <c r="IAB155" s="591"/>
      <c r="IAC155" s="591"/>
      <c r="IAD155" s="591"/>
      <c r="IAE155" s="591"/>
      <c r="IAF155" s="591"/>
      <c r="IAG155" s="591"/>
      <c r="IAH155" s="591"/>
      <c r="IAI155" s="591"/>
      <c r="IAJ155" s="591"/>
      <c r="IAK155" s="591"/>
      <c r="IAL155" s="591"/>
      <c r="IAM155" s="591"/>
      <c r="IAN155" s="591"/>
      <c r="IAO155" s="591"/>
      <c r="IAP155" s="591"/>
      <c r="IAQ155" s="591"/>
      <c r="IAR155" s="591"/>
      <c r="IAS155" s="591"/>
      <c r="IAT155" s="591"/>
      <c r="IAU155" s="591"/>
      <c r="IAV155" s="591"/>
      <c r="IAW155" s="591"/>
      <c r="IAX155" s="591"/>
      <c r="IAY155" s="591"/>
      <c r="IAZ155" s="591"/>
      <c r="IBA155" s="591"/>
      <c r="IBB155" s="591"/>
      <c r="IBC155" s="591"/>
      <c r="IBD155" s="591"/>
      <c r="IBE155" s="591"/>
      <c r="IBF155" s="591"/>
      <c r="IBG155" s="591"/>
      <c r="IBH155" s="591"/>
      <c r="IBI155" s="591"/>
      <c r="IBJ155" s="591"/>
      <c r="IBK155" s="591"/>
      <c r="IBL155" s="591"/>
      <c r="IBM155" s="591"/>
      <c r="IBN155" s="591"/>
      <c r="IBO155" s="591"/>
      <c r="IBP155" s="591"/>
      <c r="IBQ155" s="591"/>
      <c r="IBR155" s="591"/>
      <c r="IBS155" s="591"/>
      <c r="IBT155" s="591"/>
      <c r="IBU155" s="591"/>
      <c r="IBV155" s="591"/>
      <c r="IBW155" s="591"/>
      <c r="IBX155" s="591"/>
      <c r="IBY155" s="591"/>
      <c r="IBZ155" s="591"/>
      <c r="ICA155" s="591"/>
      <c r="ICB155" s="591"/>
      <c r="ICC155" s="591"/>
      <c r="ICD155" s="591"/>
      <c r="ICE155" s="591"/>
      <c r="ICF155" s="591"/>
      <c r="ICG155" s="591"/>
      <c r="ICH155" s="591"/>
      <c r="ICI155" s="591"/>
      <c r="ICJ155" s="591"/>
      <c r="ICK155" s="591"/>
      <c r="ICL155" s="591"/>
      <c r="ICM155" s="591"/>
      <c r="ICN155" s="591"/>
      <c r="ICO155" s="591"/>
      <c r="ICP155" s="591"/>
      <c r="ICQ155" s="591"/>
      <c r="ICR155" s="591"/>
      <c r="ICS155" s="591"/>
      <c r="ICT155" s="591"/>
      <c r="ICU155" s="591"/>
      <c r="ICV155" s="591"/>
      <c r="ICW155" s="591"/>
      <c r="ICX155" s="591"/>
      <c r="ICY155" s="591"/>
      <c r="ICZ155" s="591"/>
      <c r="IDA155" s="591"/>
      <c r="IDB155" s="591"/>
      <c r="IDC155" s="591"/>
      <c r="IDD155" s="591"/>
      <c r="IDE155" s="591"/>
      <c r="IDF155" s="591"/>
      <c r="IDG155" s="591"/>
      <c r="IDH155" s="591"/>
      <c r="IDI155" s="591"/>
      <c r="IDJ155" s="591"/>
      <c r="IDK155" s="591"/>
      <c r="IDL155" s="591"/>
      <c r="IDM155" s="591"/>
      <c r="IDN155" s="591"/>
      <c r="IDO155" s="591"/>
      <c r="IDP155" s="591"/>
      <c r="IDQ155" s="591"/>
      <c r="IDR155" s="591"/>
      <c r="IDS155" s="591"/>
      <c r="IDT155" s="591"/>
      <c r="IDU155" s="591"/>
      <c r="IDV155" s="591"/>
      <c r="IDW155" s="591"/>
      <c r="IDX155" s="591"/>
      <c r="IDY155" s="591"/>
      <c r="IDZ155" s="591"/>
      <c r="IEA155" s="591"/>
      <c r="IEB155" s="591"/>
      <c r="IEC155" s="591"/>
      <c r="IED155" s="591"/>
      <c r="IEE155" s="591"/>
      <c r="IEF155" s="591"/>
      <c r="IEG155" s="591"/>
      <c r="IEH155" s="591"/>
      <c r="IEI155" s="591"/>
      <c r="IEJ155" s="591"/>
      <c r="IEK155" s="591"/>
      <c r="IEL155" s="591"/>
      <c r="IEM155" s="591"/>
      <c r="IEN155" s="591"/>
      <c r="IEO155" s="591"/>
      <c r="IEP155" s="591"/>
      <c r="IEQ155" s="591"/>
      <c r="IER155" s="591"/>
      <c r="IES155" s="591"/>
      <c r="IET155" s="591"/>
      <c r="IEU155" s="591"/>
      <c r="IEV155" s="591"/>
      <c r="IEW155" s="591"/>
      <c r="IEX155" s="591"/>
      <c r="IEY155" s="591"/>
      <c r="IEZ155" s="591"/>
      <c r="IFA155" s="591"/>
      <c r="IFB155" s="591"/>
      <c r="IFC155" s="591"/>
      <c r="IFD155" s="591"/>
      <c r="IFE155" s="591"/>
      <c r="IFF155" s="591"/>
      <c r="IFG155" s="591"/>
      <c r="IFH155" s="591"/>
      <c r="IFI155" s="591"/>
      <c r="IFJ155" s="591"/>
      <c r="IFK155" s="591"/>
      <c r="IFL155" s="591"/>
      <c r="IFM155" s="591"/>
      <c r="IFN155" s="591"/>
      <c r="IFO155" s="591"/>
      <c r="IFP155" s="591"/>
      <c r="IFQ155" s="591"/>
      <c r="IFR155" s="591"/>
      <c r="IFS155" s="591"/>
      <c r="IFT155" s="591"/>
      <c r="IFU155" s="591"/>
      <c r="IFV155" s="591"/>
      <c r="IFW155" s="591"/>
      <c r="IFX155" s="591"/>
      <c r="IFY155" s="591"/>
      <c r="IFZ155" s="591"/>
      <c r="IGA155" s="591"/>
      <c r="IGB155" s="591"/>
      <c r="IGC155" s="591"/>
      <c r="IGD155" s="591"/>
      <c r="IGE155" s="591"/>
      <c r="IGF155" s="591"/>
      <c r="IGG155" s="591"/>
      <c r="IGH155" s="591"/>
      <c r="IGI155" s="591"/>
      <c r="IGJ155" s="591"/>
      <c r="IGK155" s="591"/>
      <c r="IGL155" s="591"/>
      <c r="IGM155" s="591"/>
      <c r="IGN155" s="591"/>
      <c r="IGO155" s="591"/>
      <c r="IGP155" s="591"/>
      <c r="IGQ155" s="591"/>
      <c r="IGR155" s="591"/>
      <c r="IGS155" s="591"/>
      <c r="IGT155" s="591"/>
      <c r="IGU155" s="591"/>
      <c r="IGV155" s="591"/>
      <c r="IGW155" s="591"/>
      <c r="IGX155" s="591"/>
      <c r="IGY155" s="591"/>
      <c r="IGZ155" s="591"/>
      <c r="IHA155" s="591"/>
      <c r="IHB155" s="591"/>
      <c r="IHC155" s="591"/>
      <c r="IHD155" s="591"/>
      <c r="IHE155" s="591"/>
      <c r="IHF155" s="591"/>
      <c r="IHG155" s="591"/>
      <c r="IHH155" s="591"/>
      <c r="IHI155" s="591"/>
      <c r="IHJ155" s="591"/>
      <c r="IHK155" s="591"/>
      <c r="IHL155" s="591"/>
      <c r="IHM155" s="591"/>
      <c r="IHN155" s="591"/>
      <c r="IHO155" s="591"/>
      <c r="IHP155" s="591"/>
      <c r="IHQ155" s="591"/>
      <c r="IHR155" s="591"/>
      <c r="IHS155" s="591"/>
      <c r="IHT155" s="591"/>
      <c r="IHU155" s="591"/>
      <c r="IHV155" s="591"/>
      <c r="IHW155" s="591"/>
      <c r="IHX155" s="591"/>
      <c r="IHY155" s="591"/>
      <c r="IHZ155" s="591"/>
      <c r="IIA155" s="591"/>
      <c r="IIB155" s="591"/>
      <c r="IIC155" s="591"/>
      <c r="IID155" s="591"/>
      <c r="IIE155" s="591"/>
      <c r="IIF155" s="591"/>
      <c r="IIG155" s="591"/>
      <c r="IIH155" s="591"/>
      <c r="III155" s="591"/>
      <c r="IIJ155" s="591"/>
      <c r="IIK155" s="591"/>
      <c r="IIL155" s="591"/>
      <c r="IIM155" s="591"/>
      <c r="IIN155" s="591"/>
      <c r="IIO155" s="591"/>
      <c r="IIP155" s="591"/>
      <c r="IIQ155" s="591"/>
      <c r="IIR155" s="591"/>
      <c r="IIS155" s="591"/>
      <c r="IIT155" s="591"/>
      <c r="IIU155" s="591"/>
      <c r="IIV155" s="591"/>
      <c r="IIW155" s="591"/>
      <c r="IIX155" s="591"/>
      <c r="IIY155" s="591"/>
      <c r="IIZ155" s="591"/>
      <c r="IJA155" s="591"/>
      <c r="IJB155" s="591"/>
      <c r="IJC155" s="591"/>
      <c r="IJD155" s="591"/>
      <c r="IJE155" s="591"/>
      <c r="IJF155" s="591"/>
      <c r="IJG155" s="591"/>
      <c r="IJH155" s="591"/>
      <c r="IJI155" s="591"/>
      <c r="IJJ155" s="591"/>
      <c r="IJK155" s="591"/>
      <c r="IJL155" s="591"/>
      <c r="IJM155" s="591"/>
      <c r="IJN155" s="591"/>
      <c r="IJO155" s="591"/>
      <c r="IJP155" s="591"/>
      <c r="IJQ155" s="591"/>
      <c r="IJR155" s="591"/>
      <c r="IJS155" s="591"/>
      <c r="IJT155" s="591"/>
      <c r="IJU155" s="591"/>
      <c r="IJV155" s="591"/>
      <c r="IJW155" s="591"/>
      <c r="IJX155" s="591"/>
      <c r="IJY155" s="591"/>
      <c r="IJZ155" s="591"/>
      <c r="IKA155" s="591"/>
      <c r="IKB155" s="591"/>
      <c r="IKC155" s="591"/>
      <c r="IKD155" s="591"/>
      <c r="IKE155" s="591"/>
      <c r="IKF155" s="591"/>
      <c r="IKG155" s="591"/>
      <c r="IKH155" s="591"/>
      <c r="IKI155" s="591"/>
      <c r="IKJ155" s="591"/>
      <c r="IKK155" s="591"/>
      <c r="IKL155" s="591"/>
      <c r="IKM155" s="591"/>
      <c r="IKN155" s="591"/>
      <c r="IKO155" s="591"/>
      <c r="IKP155" s="591"/>
      <c r="IKQ155" s="591"/>
      <c r="IKR155" s="591"/>
      <c r="IKS155" s="591"/>
      <c r="IKT155" s="591"/>
      <c r="IKU155" s="591"/>
      <c r="IKV155" s="591"/>
      <c r="IKW155" s="591"/>
      <c r="IKX155" s="591"/>
      <c r="IKY155" s="591"/>
      <c r="IKZ155" s="591"/>
      <c r="ILA155" s="591"/>
      <c r="ILB155" s="591"/>
      <c r="ILC155" s="591"/>
      <c r="ILD155" s="591"/>
      <c r="ILE155" s="591"/>
      <c r="ILF155" s="591"/>
      <c r="ILG155" s="591"/>
      <c r="ILH155" s="591"/>
      <c r="ILI155" s="591"/>
      <c r="ILJ155" s="591"/>
      <c r="ILK155" s="591"/>
      <c r="ILL155" s="591"/>
      <c r="ILM155" s="591"/>
      <c r="ILN155" s="591"/>
      <c r="ILO155" s="591"/>
      <c r="ILP155" s="591"/>
      <c r="ILQ155" s="591"/>
      <c r="ILR155" s="591"/>
      <c r="ILS155" s="591"/>
      <c r="ILT155" s="591"/>
      <c r="ILU155" s="591"/>
      <c r="ILV155" s="591"/>
      <c r="ILW155" s="591"/>
      <c r="ILX155" s="591"/>
      <c r="ILY155" s="591"/>
      <c r="ILZ155" s="591"/>
      <c r="IMA155" s="591"/>
      <c r="IMB155" s="591"/>
      <c r="IMC155" s="591"/>
      <c r="IMD155" s="591"/>
      <c r="IME155" s="591"/>
      <c r="IMF155" s="591"/>
      <c r="IMG155" s="591"/>
      <c r="IMH155" s="591"/>
      <c r="IMI155" s="591"/>
      <c r="IMJ155" s="591"/>
      <c r="IMK155" s="591"/>
      <c r="IML155" s="591"/>
      <c r="IMM155" s="591"/>
      <c r="IMN155" s="591"/>
      <c r="IMO155" s="591"/>
      <c r="IMP155" s="591"/>
      <c r="IMQ155" s="591"/>
      <c r="IMR155" s="591"/>
      <c r="IMS155" s="591"/>
      <c r="IMT155" s="591"/>
      <c r="IMU155" s="591"/>
      <c r="IMV155" s="591"/>
      <c r="IMW155" s="591"/>
      <c r="IMX155" s="591"/>
      <c r="IMY155" s="591"/>
      <c r="IMZ155" s="591"/>
      <c r="INA155" s="591"/>
      <c r="INB155" s="591"/>
      <c r="INC155" s="591"/>
      <c r="IND155" s="591"/>
      <c r="INE155" s="591"/>
      <c r="INF155" s="591"/>
      <c r="ING155" s="591"/>
      <c r="INH155" s="591"/>
      <c r="INI155" s="591"/>
      <c r="INJ155" s="591"/>
      <c r="INK155" s="591"/>
      <c r="INL155" s="591"/>
      <c r="INM155" s="591"/>
      <c r="INN155" s="591"/>
      <c r="INO155" s="591"/>
      <c r="INP155" s="591"/>
      <c r="INQ155" s="591"/>
      <c r="INR155" s="591"/>
      <c r="INS155" s="591"/>
      <c r="INT155" s="591"/>
      <c r="INU155" s="591"/>
      <c r="INV155" s="591"/>
      <c r="INW155" s="591"/>
      <c r="INX155" s="591"/>
      <c r="INY155" s="591"/>
      <c r="INZ155" s="591"/>
      <c r="IOA155" s="591"/>
      <c r="IOB155" s="591"/>
      <c r="IOC155" s="591"/>
      <c r="IOD155" s="591"/>
      <c r="IOE155" s="591"/>
      <c r="IOF155" s="591"/>
      <c r="IOG155" s="591"/>
      <c r="IOH155" s="591"/>
      <c r="IOI155" s="591"/>
      <c r="IOJ155" s="591"/>
      <c r="IOK155" s="591"/>
      <c r="IOL155" s="591"/>
      <c r="IOM155" s="591"/>
      <c r="ION155" s="591"/>
      <c r="IOO155" s="591"/>
      <c r="IOP155" s="591"/>
      <c r="IOQ155" s="591"/>
      <c r="IOR155" s="591"/>
      <c r="IOS155" s="591"/>
      <c r="IOT155" s="591"/>
      <c r="IOU155" s="591"/>
      <c r="IOV155" s="591"/>
      <c r="IOW155" s="591"/>
      <c r="IOX155" s="591"/>
      <c r="IOY155" s="591"/>
      <c r="IOZ155" s="591"/>
      <c r="IPA155" s="591"/>
      <c r="IPB155" s="591"/>
      <c r="IPC155" s="591"/>
      <c r="IPD155" s="591"/>
      <c r="IPE155" s="591"/>
      <c r="IPF155" s="591"/>
      <c r="IPG155" s="591"/>
      <c r="IPH155" s="591"/>
      <c r="IPI155" s="591"/>
      <c r="IPJ155" s="591"/>
      <c r="IPK155" s="591"/>
      <c r="IPL155" s="591"/>
      <c r="IPM155" s="591"/>
      <c r="IPN155" s="591"/>
      <c r="IPO155" s="591"/>
      <c r="IPP155" s="591"/>
      <c r="IPQ155" s="591"/>
      <c r="IPR155" s="591"/>
      <c r="IPS155" s="591"/>
      <c r="IPT155" s="591"/>
      <c r="IPU155" s="591"/>
      <c r="IPV155" s="591"/>
      <c r="IPW155" s="591"/>
      <c r="IPX155" s="591"/>
      <c r="IPY155" s="591"/>
      <c r="IPZ155" s="591"/>
      <c r="IQA155" s="591"/>
      <c r="IQB155" s="591"/>
      <c r="IQC155" s="591"/>
      <c r="IQD155" s="591"/>
      <c r="IQE155" s="591"/>
      <c r="IQF155" s="591"/>
      <c r="IQG155" s="591"/>
      <c r="IQH155" s="591"/>
      <c r="IQI155" s="591"/>
      <c r="IQJ155" s="591"/>
      <c r="IQK155" s="591"/>
      <c r="IQL155" s="591"/>
      <c r="IQM155" s="591"/>
      <c r="IQN155" s="591"/>
      <c r="IQO155" s="591"/>
      <c r="IQP155" s="591"/>
      <c r="IQQ155" s="591"/>
      <c r="IQR155" s="591"/>
      <c r="IQS155" s="591"/>
      <c r="IQT155" s="591"/>
      <c r="IQU155" s="591"/>
      <c r="IQV155" s="591"/>
      <c r="IQW155" s="591"/>
      <c r="IQX155" s="591"/>
      <c r="IQY155" s="591"/>
      <c r="IQZ155" s="591"/>
      <c r="IRA155" s="591"/>
      <c r="IRB155" s="591"/>
      <c r="IRC155" s="591"/>
      <c r="IRD155" s="591"/>
      <c r="IRE155" s="591"/>
      <c r="IRF155" s="591"/>
      <c r="IRG155" s="591"/>
      <c r="IRH155" s="591"/>
      <c r="IRI155" s="591"/>
      <c r="IRJ155" s="591"/>
      <c r="IRK155" s="591"/>
      <c r="IRL155" s="591"/>
      <c r="IRM155" s="591"/>
      <c r="IRN155" s="591"/>
      <c r="IRO155" s="591"/>
      <c r="IRP155" s="591"/>
      <c r="IRQ155" s="591"/>
      <c r="IRR155" s="591"/>
      <c r="IRS155" s="591"/>
      <c r="IRT155" s="591"/>
      <c r="IRU155" s="591"/>
      <c r="IRV155" s="591"/>
      <c r="IRW155" s="591"/>
      <c r="IRX155" s="591"/>
      <c r="IRY155" s="591"/>
      <c r="IRZ155" s="591"/>
      <c r="ISA155" s="591"/>
      <c r="ISB155" s="591"/>
      <c r="ISC155" s="591"/>
      <c r="ISD155" s="591"/>
      <c r="ISE155" s="591"/>
      <c r="ISF155" s="591"/>
      <c r="ISG155" s="591"/>
      <c r="ISH155" s="591"/>
      <c r="ISI155" s="591"/>
      <c r="ISJ155" s="591"/>
      <c r="ISK155" s="591"/>
      <c r="ISL155" s="591"/>
      <c r="ISM155" s="591"/>
      <c r="ISN155" s="591"/>
      <c r="ISO155" s="591"/>
      <c r="ISP155" s="591"/>
      <c r="ISQ155" s="591"/>
      <c r="ISR155" s="591"/>
      <c r="ISS155" s="591"/>
      <c r="IST155" s="591"/>
      <c r="ISU155" s="591"/>
      <c r="ISV155" s="591"/>
      <c r="ISW155" s="591"/>
      <c r="ISX155" s="591"/>
      <c r="ISY155" s="591"/>
      <c r="ISZ155" s="591"/>
      <c r="ITA155" s="591"/>
      <c r="ITB155" s="591"/>
      <c r="ITC155" s="591"/>
      <c r="ITD155" s="591"/>
      <c r="ITE155" s="591"/>
      <c r="ITF155" s="591"/>
      <c r="ITG155" s="591"/>
      <c r="ITH155" s="591"/>
      <c r="ITI155" s="591"/>
      <c r="ITJ155" s="591"/>
      <c r="ITK155" s="591"/>
      <c r="ITL155" s="591"/>
      <c r="ITM155" s="591"/>
      <c r="ITN155" s="591"/>
      <c r="ITO155" s="591"/>
      <c r="ITP155" s="591"/>
      <c r="ITQ155" s="591"/>
      <c r="ITR155" s="591"/>
      <c r="ITS155" s="591"/>
      <c r="ITT155" s="591"/>
      <c r="ITU155" s="591"/>
      <c r="ITV155" s="591"/>
      <c r="ITW155" s="591"/>
      <c r="ITX155" s="591"/>
      <c r="ITY155" s="591"/>
      <c r="ITZ155" s="591"/>
      <c r="IUA155" s="591"/>
      <c r="IUB155" s="591"/>
      <c r="IUC155" s="591"/>
      <c r="IUD155" s="591"/>
      <c r="IUE155" s="591"/>
      <c r="IUF155" s="591"/>
      <c r="IUG155" s="591"/>
      <c r="IUH155" s="591"/>
      <c r="IUI155" s="591"/>
      <c r="IUJ155" s="591"/>
      <c r="IUK155" s="591"/>
      <c r="IUL155" s="591"/>
      <c r="IUM155" s="591"/>
      <c r="IUN155" s="591"/>
      <c r="IUO155" s="591"/>
      <c r="IUP155" s="591"/>
      <c r="IUQ155" s="591"/>
      <c r="IUR155" s="591"/>
      <c r="IUS155" s="591"/>
      <c r="IUT155" s="591"/>
      <c r="IUU155" s="591"/>
      <c r="IUV155" s="591"/>
      <c r="IUW155" s="591"/>
      <c r="IUX155" s="591"/>
      <c r="IUY155" s="591"/>
      <c r="IUZ155" s="591"/>
      <c r="IVA155" s="591"/>
      <c r="IVB155" s="591"/>
      <c r="IVC155" s="591"/>
      <c r="IVD155" s="591"/>
      <c r="IVE155" s="591"/>
      <c r="IVF155" s="591"/>
      <c r="IVG155" s="591"/>
      <c r="IVH155" s="591"/>
      <c r="IVI155" s="591"/>
      <c r="IVJ155" s="591"/>
      <c r="IVK155" s="591"/>
      <c r="IVL155" s="591"/>
      <c r="IVM155" s="591"/>
      <c r="IVN155" s="591"/>
      <c r="IVO155" s="591"/>
      <c r="IVP155" s="591"/>
      <c r="IVQ155" s="591"/>
      <c r="IVR155" s="591"/>
      <c r="IVS155" s="591"/>
      <c r="IVT155" s="591"/>
      <c r="IVU155" s="591"/>
      <c r="IVV155" s="591"/>
      <c r="IVW155" s="591"/>
      <c r="IVX155" s="591"/>
      <c r="IVY155" s="591"/>
      <c r="IVZ155" s="591"/>
      <c r="IWA155" s="591"/>
      <c r="IWB155" s="591"/>
      <c r="IWC155" s="591"/>
      <c r="IWD155" s="591"/>
      <c r="IWE155" s="591"/>
      <c r="IWF155" s="591"/>
      <c r="IWG155" s="591"/>
      <c r="IWH155" s="591"/>
      <c r="IWI155" s="591"/>
      <c r="IWJ155" s="591"/>
      <c r="IWK155" s="591"/>
      <c r="IWL155" s="591"/>
      <c r="IWM155" s="591"/>
      <c r="IWN155" s="591"/>
      <c r="IWO155" s="591"/>
      <c r="IWP155" s="591"/>
      <c r="IWQ155" s="591"/>
      <c r="IWR155" s="591"/>
      <c r="IWS155" s="591"/>
      <c r="IWT155" s="591"/>
      <c r="IWU155" s="591"/>
      <c r="IWV155" s="591"/>
      <c r="IWW155" s="591"/>
      <c r="IWX155" s="591"/>
      <c r="IWY155" s="591"/>
      <c r="IWZ155" s="591"/>
      <c r="IXA155" s="591"/>
      <c r="IXB155" s="591"/>
      <c r="IXC155" s="591"/>
      <c r="IXD155" s="591"/>
      <c r="IXE155" s="591"/>
      <c r="IXF155" s="591"/>
      <c r="IXG155" s="591"/>
      <c r="IXH155" s="591"/>
      <c r="IXI155" s="591"/>
      <c r="IXJ155" s="591"/>
      <c r="IXK155" s="591"/>
      <c r="IXL155" s="591"/>
      <c r="IXM155" s="591"/>
      <c r="IXN155" s="591"/>
      <c r="IXO155" s="591"/>
      <c r="IXP155" s="591"/>
      <c r="IXQ155" s="591"/>
      <c r="IXR155" s="591"/>
      <c r="IXS155" s="591"/>
      <c r="IXT155" s="591"/>
      <c r="IXU155" s="591"/>
      <c r="IXV155" s="591"/>
      <c r="IXW155" s="591"/>
      <c r="IXX155" s="591"/>
      <c r="IXY155" s="591"/>
      <c r="IXZ155" s="591"/>
      <c r="IYA155" s="591"/>
      <c r="IYB155" s="591"/>
      <c r="IYC155" s="591"/>
      <c r="IYD155" s="591"/>
      <c r="IYE155" s="591"/>
      <c r="IYF155" s="591"/>
      <c r="IYG155" s="591"/>
      <c r="IYH155" s="591"/>
      <c r="IYI155" s="591"/>
      <c r="IYJ155" s="591"/>
      <c r="IYK155" s="591"/>
      <c r="IYL155" s="591"/>
      <c r="IYM155" s="591"/>
      <c r="IYN155" s="591"/>
      <c r="IYO155" s="591"/>
      <c r="IYP155" s="591"/>
      <c r="IYQ155" s="591"/>
      <c r="IYR155" s="591"/>
      <c r="IYS155" s="591"/>
      <c r="IYT155" s="591"/>
      <c r="IYU155" s="591"/>
      <c r="IYV155" s="591"/>
      <c r="IYW155" s="591"/>
      <c r="IYX155" s="591"/>
      <c r="IYY155" s="591"/>
      <c r="IYZ155" s="591"/>
      <c r="IZA155" s="591"/>
      <c r="IZB155" s="591"/>
      <c r="IZC155" s="591"/>
      <c r="IZD155" s="591"/>
      <c r="IZE155" s="591"/>
      <c r="IZF155" s="591"/>
      <c r="IZG155" s="591"/>
      <c r="IZH155" s="591"/>
      <c r="IZI155" s="591"/>
      <c r="IZJ155" s="591"/>
      <c r="IZK155" s="591"/>
      <c r="IZL155" s="591"/>
      <c r="IZM155" s="591"/>
      <c r="IZN155" s="591"/>
      <c r="IZO155" s="591"/>
      <c r="IZP155" s="591"/>
      <c r="IZQ155" s="591"/>
      <c r="IZR155" s="591"/>
      <c r="IZS155" s="591"/>
      <c r="IZT155" s="591"/>
      <c r="IZU155" s="591"/>
      <c r="IZV155" s="591"/>
      <c r="IZW155" s="591"/>
      <c r="IZX155" s="591"/>
      <c r="IZY155" s="591"/>
      <c r="IZZ155" s="591"/>
      <c r="JAA155" s="591"/>
      <c r="JAB155" s="591"/>
      <c r="JAC155" s="591"/>
      <c r="JAD155" s="591"/>
      <c r="JAE155" s="591"/>
      <c r="JAF155" s="591"/>
      <c r="JAG155" s="591"/>
      <c r="JAH155" s="591"/>
      <c r="JAI155" s="591"/>
      <c r="JAJ155" s="591"/>
      <c r="JAK155" s="591"/>
      <c r="JAL155" s="591"/>
      <c r="JAM155" s="591"/>
      <c r="JAN155" s="591"/>
      <c r="JAO155" s="591"/>
      <c r="JAP155" s="591"/>
      <c r="JAQ155" s="591"/>
      <c r="JAR155" s="591"/>
      <c r="JAS155" s="591"/>
      <c r="JAT155" s="591"/>
      <c r="JAU155" s="591"/>
      <c r="JAV155" s="591"/>
      <c r="JAW155" s="591"/>
      <c r="JAX155" s="591"/>
      <c r="JAY155" s="591"/>
      <c r="JAZ155" s="591"/>
      <c r="JBA155" s="591"/>
      <c r="JBB155" s="591"/>
      <c r="JBC155" s="591"/>
      <c r="JBD155" s="591"/>
      <c r="JBE155" s="591"/>
      <c r="JBF155" s="591"/>
      <c r="JBG155" s="591"/>
      <c r="JBH155" s="591"/>
      <c r="JBI155" s="591"/>
      <c r="JBJ155" s="591"/>
      <c r="JBK155" s="591"/>
      <c r="JBL155" s="591"/>
      <c r="JBM155" s="591"/>
      <c r="JBN155" s="591"/>
      <c r="JBO155" s="591"/>
      <c r="JBP155" s="591"/>
      <c r="JBQ155" s="591"/>
      <c r="JBR155" s="591"/>
      <c r="JBS155" s="591"/>
      <c r="JBT155" s="591"/>
      <c r="JBU155" s="591"/>
      <c r="JBV155" s="591"/>
      <c r="JBW155" s="591"/>
      <c r="JBX155" s="591"/>
      <c r="JBY155" s="591"/>
      <c r="JBZ155" s="591"/>
      <c r="JCA155" s="591"/>
      <c r="JCB155" s="591"/>
      <c r="JCC155" s="591"/>
      <c r="JCD155" s="591"/>
      <c r="JCE155" s="591"/>
      <c r="JCF155" s="591"/>
      <c r="JCG155" s="591"/>
      <c r="JCH155" s="591"/>
      <c r="JCI155" s="591"/>
      <c r="JCJ155" s="591"/>
      <c r="JCK155" s="591"/>
      <c r="JCL155" s="591"/>
      <c r="JCM155" s="591"/>
      <c r="JCN155" s="591"/>
      <c r="JCO155" s="591"/>
      <c r="JCP155" s="591"/>
      <c r="JCQ155" s="591"/>
      <c r="JCR155" s="591"/>
      <c r="JCS155" s="591"/>
      <c r="JCT155" s="591"/>
      <c r="JCU155" s="591"/>
      <c r="JCV155" s="591"/>
      <c r="JCW155" s="591"/>
      <c r="JCX155" s="591"/>
      <c r="JCY155" s="591"/>
      <c r="JCZ155" s="591"/>
      <c r="JDA155" s="591"/>
      <c r="JDB155" s="591"/>
      <c r="JDC155" s="591"/>
      <c r="JDD155" s="591"/>
      <c r="JDE155" s="591"/>
      <c r="JDF155" s="591"/>
      <c r="JDG155" s="591"/>
      <c r="JDH155" s="591"/>
      <c r="JDI155" s="591"/>
      <c r="JDJ155" s="591"/>
      <c r="JDK155" s="591"/>
      <c r="JDL155" s="591"/>
      <c r="JDM155" s="591"/>
      <c r="JDN155" s="591"/>
      <c r="JDO155" s="591"/>
      <c r="JDP155" s="591"/>
      <c r="JDQ155" s="591"/>
      <c r="JDR155" s="591"/>
      <c r="JDS155" s="591"/>
      <c r="JDT155" s="591"/>
      <c r="JDU155" s="591"/>
      <c r="JDV155" s="591"/>
      <c r="JDW155" s="591"/>
      <c r="JDX155" s="591"/>
      <c r="JDY155" s="591"/>
      <c r="JDZ155" s="591"/>
      <c r="JEA155" s="591"/>
      <c r="JEB155" s="591"/>
      <c r="JEC155" s="591"/>
      <c r="JED155" s="591"/>
      <c r="JEE155" s="591"/>
      <c r="JEF155" s="591"/>
      <c r="JEG155" s="591"/>
      <c r="JEH155" s="591"/>
      <c r="JEI155" s="591"/>
      <c r="JEJ155" s="591"/>
      <c r="JEK155" s="591"/>
      <c r="JEL155" s="591"/>
      <c r="JEM155" s="591"/>
      <c r="JEN155" s="591"/>
      <c r="JEO155" s="591"/>
      <c r="JEP155" s="591"/>
      <c r="JEQ155" s="591"/>
      <c r="JER155" s="591"/>
      <c r="JES155" s="591"/>
      <c r="JET155" s="591"/>
      <c r="JEU155" s="591"/>
      <c r="JEV155" s="591"/>
      <c r="JEW155" s="591"/>
      <c r="JEX155" s="591"/>
      <c r="JEY155" s="591"/>
      <c r="JEZ155" s="591"/>
      <c r="JFA155" s="591"/>
      <c r="JFB155" s="591"/>
      <c r="JFC155" s="591"/>
      <c r="JFD155" s="591"/>
      <c r="JFE155" s="591"/>
      <c r="JFF155" s="591"/>
      <c r="JFG155" s="591"/>
      <c r="JFH155" s="591"/>
      <c r="JFI155" s="591"/>
      <c r="JFJ155" s="591"/>
      <c r="JFK155" s="591"/>
      <c r="JFL155" s="591"/>
      <c r="JFM155" s="591"/>
      <c r="JFN155" s="591"/>
      <c r="JFO155" s="591"/>
      <c r="JFP155" s="591"/>
      <c r="JFQ155" s="591"/>
      <c r="JFR155" s="591"/>
      <c r="JFS155" s="591"/>
      <c r="JFT155" s="591"/>
      <c r="JFU155" s="591"/>
      <c r="JFV155" s="591"/>
      <c r="JFW155" s="591"/>
      <c r="JFX155" s="591"/>
      <c r="JFY155" s="591"/>
      <c r="JFZ155" s="591"/>
      <c r="JGA155" s="591"/>
      <c r="JGB155" s="591"/>
      <c r="JGC155" s="591"/>
      <c r="JGD155" s="591"/>
      <c r="JGE155" s="591"/>
      <c r="JGF155" s="591"/>
      <c r="JGG155" s="591"/>
      <c r="JGH155" s="591"/>
      <c r="JGI155" s="591"/>
      <c r="JGJ155" s="591"/>
      <c r="JGK155" s="591"/>
      <c r="JGL155" s="591"/>
      <c r="JGM155" s="591"/>
      <c r="JGN155" s="591"/>
      <c r="JGO155" s="591"/>
      <c r="JGP155" s="591"/>
      <c r="JGQ155" s="591"/>
      <c r="JGR155" s="591"/>
      <c r="JGS155" s="591"/>
      <c r="JGT155" s="591"/>
      <c r="JGU155" s="591"/>
      <c r="JGV155" s="591"/>
      <c r="JGW155" s="591"/>
      <c r="JGX155" s="591"/>
      <c r="JGY155" s="591"/>
      <c r="JGZ155" s="591"/>
      <c r="JHA155" s="591"/>
      <c r="JHB155" s="591"/>
      <c r="JHC155" s="591"/>
      <c r="JHD155" s="591"/>
      <c r="JHE155" s="591"/>
      <c r="JHF155" s="591"/>
      <c r="JHG155" s="591"/>
      <c r="JHH155" s="591"/>
      <c r="JHI155" s="591"/>
      <c r="JHJ155" s="591"/>
      <c r="JHK155" s="591"/>
      <c r="JHL155" s="591"/>
      <c r="JHM155" s="591"/>
      <c r="JHN155" s="591"/>
      <c r="JHO155" s="591"/>
      <c r="JHP155" s="591"/>
      <c r="JHQ155" s="591"/>
      <c r="JHR155" s="591"/>
      <c r="JHS155" s="591"/>
      <c r="JHT155" s="591"/>
      <c r="JHU155" s="591"/>
      <c r="JHV155" s="591"/>
      <c r="JHW155" s="591"/>
      <c r="JHX155" s="591"/>
      <c r="JHY155" s="591"/>
      <c r="JHZ155" s="591"/>
      <c r="JIA155" s="591"/>
      <c r="JIB155" s="591"/>
      <c r="JIC155" s="591"/>
      <c r="JID155" s="591"/>
      <c r="JIE155" s="591"/>
      <c r="JIF155" s="591"/>
      <c r="JIG155" s="591"/>
      <c r="JIH155" s="591"/>
      <c r="JII155" s="591"/>
      <c r="JIJ155" s="591"/>
      <c r="JIK155" s="591"/>
      <c r="JIL155" s="591"/>
      <c r="JIM155" s="591"/>
      <c r="JIN155" s="591"/>
      <c r="JIO155" s="591"/>
      <c r="JIP155" s="591"/>
      <c r="JIQ155" s="591"/>
      <c r="JIR155" s="591"/>
      <c r="JIS155" s="591"/>
      <c r="JIT155" s="591"/>
      <c r="JIU155" s="591"/>
      <c r="JIV155" s="591"/>
      <c r="JIW155" s="591"/>
      <c r="JIX155" s="591"/>
      <c r="JIY155" s="591"/>
      <c r="JIZ155" s="591"/>
      <c r="JJA155" s="591"/>
      <c r="JJB155" s="591"/>
      <c r="JJC155" s="591"/>
      <c r="JJD155" s="591"/>
      <c r="JJE155" s="591"/>
      <c r="JJF155" s="591"/>
      <c r="JJG155" s="591"/>
      <c r="JJH155" s="591"/>
      <c r="JJI155" s="591"/>
      <c r="JJJ155" s="591"/>
      <c r="JJK155" s="591"/>
      <c r="JJL155" s="591"/>
      <c r="JJM155" s="591"/>
      <c r="JJN155" s="591"/>
      <c r="JJO155" s="591"/>
      <c r="JJP155" s="591"/>
      <c r="JJQ155" s="591"/>
      <c r="JJR155" s="591"/>
      <c r="JJS155" s="591"/>
      <c r="JJT155" s="591"/>
      <c r="JJU155" s="591"/>
      <c r="JJV155" s="591"/>
      <c r="JJW155" s="591"/>
      <c r="JJX155" s="591"/>
      <c r="JJY155" s="591"/>
      <c r="JJZ155" s="591"/>
      <c r="JKA155" s="591"/>
      <c r="JKB155" s="591"/>
      <c r="JKC155" s="591"/>
      <c r="JKD155" s="591"/>
      <c r="JKE155" s="591"/>
      <c r="JKF155" s="591"/>
      <c r="JKG155" s="591"/>
      <c r="JKH155" s="591"/>
      <c r="JKI155" s="591"/>
      <c r="JKJ155" s="591"/>
      <c r="JKK155" s="591"/>
      <c r="JKL155" s="591"/>
      <c r="JKM155" s="591"/>
      <c r="JKN155" s="591"/>
      <c r="JKO155" s="591"/>
      <c r="JKP155" s="591"/>
      <c r="JKQ155" s="591"/>
      <c r="JKR155" s="591"/>
      <c r="JKS155" s="591"/>
      <c r="JKT155" s="591"/>
      <c r="JKU155" s="591"/>
      <c r="JKV155" s="591"/>
      <c r="JKW155" s="591"/>
      <c r="JKX155" s="591"/>
      <c r="JKY155" s="591"/>
      <c r="JKZ155" s="591"/>
      <c r="JLA155" s="591"/>
      <c r="JLB155" s="591"/>
      <c r="JLC155" s="591"/>
      <c r="JLD155" s="591"/>
      <c r="JLE155" s="591"/>
      <c r="JLF155" s="591"/>
      <c r="JLG155" s="591"/>
      <c r="JLH155" s="591"/>
      <c r="JLI155" s="591"/>
      <c r="JLJ155" s="591"/>
      <c r="JLK155" s="591"/>
      <c r="JLL155" s="591"/>
      <c r="JLM155" s="591"/>
      <c r="JLN155" s="591"/>
      <c r="JLO155" s="591"/>
      <c r="JLP155" s="591"/>
      <c r="JLQ155" s="591"/>
      <c r="JLR155" s="591"/>
      <c r="JLS155" s="591"/>
      <c r="JLT155" s="591"/>
      <c r="JLU155" s="591"/>
      <c r="JLV155" s="591"/>
      <c r="JLW155" s="591"/>
      <c r="JLX155" s="591"/>
      <c r="JLY155" s="591"/>
      <c r="JLZ155" s="591"/>
      <c r="JMA155" s="591"/>
      <c r="JMB155" s="591"/>
      <c r="JMC155" s="591"/>
      <c r="JMD155" s="591"/>
      <c r="JME155" s="591"/>
      <c r="JMF155" s="591"/>
      <c r="JMG155" s="591"/>
      <c r="JMH155" s="591"/>
      <c r="JMI155" s="591"/>
      <c r="JMJ155" s="591"/>
      <c r="JMK155" s="591"/>
      <c r="JML155" s="591"/>
      <c r="JMM155" s="591"/>
      <c r="JMN155" s="591"/>
      <c r="JMO155" s="591"/>
      <c r="JMP155" s="591"/>
      <c r="JMQ155" s="591"/>
      <c r="JMR155" s="591"/>
      <c r="JMS155" s="591"/>
      <c r="JMT155" s="591"/>
      <c r="JMU155" s="591"/>
      <c r="JMV155" s="591"/>
      <c r="JMW155" s="591"/>
      <c r="JMX155" s="591"/>
      <c r="JMY155" s="591"/>
      <c r="JMZ155" s="591"/>
      <c r="JNA155" s="591"/>
      <c r="JNB155" s="591"/>
      <c r="JNC155" s="591"/>
      <c r="JND155" s="591"/>
      <c r="JNE155" s="591"/>
      <c r="JNF155" s="591"/>
      <c r="JNG155" s="591"/>
      <c r="JNH155" s="591"/>
      <c r="JNI155" s="591"/>
      <c r="JNJ155" s="591"/>
      <c r="JNK155" s="591"/>
      <c r="JNL155" s="591"/>
      <c r="JNM155" s="591"/>
      <c r="JNN155" s="591"/>
      <c r="JNO155" s="591"/>
      <c r="JNP155" s="591"/>
      <c r="JNQ155" s="591"/>
      <c r="JNR155" s="591"/>
      <c r="JNS155" s="591"/>
      <c r="JNT155" s="591"/>
      <c r="JNU155" s="591"/>
      <c r="JNV155" s="591"/>
      <c r="JNW155" s="591"/>
      <c r="JNX155" s="591"/>
      <c r="JNY155" s="591"/>
      <c r="JNZ155" s="591"/>
      <c r="JOA155" s="591"/>
      <c r="JOB155" s="591"/>
      <c r="JOC155" s="591"/>
      <c r="JOD155" s="591"/>
      <c r="JOE155" s="591"/>
      <c r="JOF155" s="591"/>
      <c r="JOG155" s="591"/>
      <c r="JOH155" s="591"/>
      <c r="JOI155" s="591"/>
      <c r="JOJ155" s="591"/>
      <c r="JOK155" s="591"/>
      <c r="JOL155" s="591"/>
      <c r="JOM155" s="591"/>
      <c r="JON155" s="591"/>
      <c r="JOO155" s="591"/>
      <c r="JOP155" s="591"/>
      <c r="JOQ155" s="591"/>
      <c r="JOR155" s="591"/>
      <c r="JOS155" s="591"/>
      <c r="JOT155" s="591"/>
      <c r="JOU155" s="591"/>
      <c r="JOV155" s="591"/>
      <c r="JOW155" s="591"/>
      <c r="JOX155" s="591"/>
      <c r="JOY155" s="591"/>
      <c r="JOZ155" s="591"/>
      <c r="JPA155" s="591"/>
      <c r="JPB155" s="591"/>
      <c r="JPC155" s="591"/>
      <c r="JPD155" s="591"/>
      <c r="JPE155" s="591"/>
      <c r="JPF155" s="591"/>
      <c r="JPG155" s="591"/>
      <c r="JPH155" s="591"/>
      <c r="JPI155" s="591"/>
      <c r="JPJ155" s="591"/>
      <c r="JPK155" s="591"/>
      <c r="JPL155" s="591"/>
      <c r="JPM155" s="591"/>
      <c r="JPN155" s="591"/>
      <c r="JPO155" s="591"/>
      <c r="JPP155" s="591"/>
      <c r="JPQ155" s="591"/>
      <c r="JPR155" s="591"/>
      <c r="JPS155" s="591"/>
      <c r="JPT155" s="591"/>
      <c r="JPU155" s="591"/>
      <c r="JPV155" s="591"/>
      <c r="JPW155" s="591"/>
      <c r="JPX155" s="591"/>
      <c r="JPY155" s="591"/>
      <c r="JPZ155" s="591"/>
      <c r="JQA155" s="591"/>
      <c r="JQB155" s="591"/>
      <c r="JQC155" s="591"/>
      <c r="JQD155" s="591"/>
      <c r="JQE155" s="591"/>
      <c r="JQF155" s="591"/>
      <c r="JQG155" s="591"/>
      <c r="JQH155" s="591"/>
      <c r="JQI155" s="591"/>
      <c r="JQJ155" s="591"/>
      <c r="JQK155" s="591"/>
      <c r="JQL155" s="591"/>
      <c r="JQM155" s="591"/>
      <c r="JQN155" s="591"/>
      <c r="JQO155" s="591"/>
      <c r="JQP155" s="591"/>
      <c r="JQQ155" s="591"/>
      <c r="JQR155" s="591"/>
      <c r="JQS155" s="591"/>
      <c r="JQT155" s="591"/>
      <c r="JQU155" s="591"/>
      <c r="JQV155" s="591"/>
      <c r="JQW155" s="591"/>
      <c r="JQX155" s="591"/>
      <c r="JQY155" s="591"/>
      <c r="JQZ155" s="591"/>
      <c r="JRA155" s="591"/>
      <c r="JRB155" s="591"/>
      <c r="JRC155" s="591"/>
      <c r="JRD155" s="591"/>
      <c r="JRE155" s="591"/>
      <c r="JRF155" s="591"/>
      <c r="JRG155" s="591"/>
      <c r="JRH155" s="591"/>
      <c r="JRI155" s="591"/>
      <c r="JRJ155" s="591"/>
      <c r="JRK155" s="591"/>
      <c r="JRL155" s="591"/>
      <c r="JRM155" s="591"/>
      <c r="JRN155" s="591"/>
      <c r="JRO155" s="591"/>
      <c r="JRP155" s="591"/>
      <c r="JRQ155" s="591"/>
      <c r="JRR155" s="591"/>
      <c r="JRS155" s="591"/>
      <c r="JRT155" s="591"/>
      <c r="JRU155" s="591"/>
      <c r="JRV155" s="591"/>
      <c r="JRW155" s="591"/>
      <c r="JRX155" s="591"/>
      <c r="JRY155" s="591"/>
      <c r="JRZ155" s="591"/>
      <c r="JSA155" s="591"/>
      <c r="JSB155" s="591"/>
      <c r="JSC155" s="591"/>
      <c r="JSD155" s="591"/>
      <c r="JSE155" s="591"/>
      <c r="JSF155" s="591"/>
      <c r="JSG155" s="591"/>
      <c r="JSH155" s="591"/>
      <c r="JSI155" s="591"/>
      <c r="JSJ155" s="591"/>
      <c r="JSK155" s="591"/>
      <c r="JSL155" s="591"/>
      <c r="JSM155" s="591"/>
      <c r="JSN155" s="591"/>
      <c r="JSO155" s="591"/>
      <c r="JSP155" s="591"/>
      <c r="JSQ155" s="591"/>
      <c r="JSR155" s="591"/>
      <c r="JSS155" s="591"/>
      <c r="JST155" s="591"/>
      <c r="JSU155" s="591"/>
      <c r="JSV155" s="591"/>
      <c r="JSW155" s="591"/>
      <c r="JSX155" s="591"/>
      <c r="JSY155" s="591"/>
      <c r="JSZ155" s="591"/>
      <c r="JTA155" s="591"/>
      <c r="JTB155" s="591"/>
      <c r="JTC155" s="591"/>
      <c r="JTD155" s="591"/>
      <c r="JTE155" s="591"/>
      <c r="JTF155" s="591"/>
      <c r="JTG155" s="591"/>
      <c r="JTH155" s="591"/>
      <c r="JTI155" s="591"/>
      <c r="JTJ155" s="591"/>
      <c r="JTK155" s="591"/>
      <c r="JTL155" s="591"/>
      <c r="JTM155" s="591"/>
      <c r="JTN155" s="591"/>
      <c r="JTO155" s="591"/>
      <c r="JTP155" s="591"/>
      <c r="JTQ155" s="591"/>
      <c r="JTR155" s="591"/>
      <c r="JTS155" s="591"/>
      <c r="JTT155" s="591"/>
      <c r="JTU155" s="591"/>
      <c r="JTV155" s="591"/>
      <c r="JTW155" s="591"/>
      <c r="JTX155" s="591"/>
      <c r="JTY155" s="591"/>
      <c r="JTZ155" s="591"/>
      <c r="JUA155" s="591"/>
      <c r="JUB155" s="591"/>
      <c r="JUC155" s="591"/>
      <c r="JUD155" s="591"/>
      <c r="JUE155" s="591"/>
      <c r="JUF155" s="591"/>
      <c r="JUG155" s="591"/>
      <c r="JUH155" s="591"/>
      <c r="JUI155" s="591"/>
      <c r="JUJ155" s="591"/>
      <c r="JUK155" s="591"/>
      <c r="JUL155" s="591"/>
      <c r="JUM155" s="591"/>
      <c r="JUN155" s="591"/>
      <c r="JUO155" s="591"/>
      <c r="JUP155" s="591"/>
      <c r="JUQ155" s="591"/>
      <c r="JUR155" s="591"/>
      <c r="JUS155" s="591"/>
      <c r="JUT155" s="591"/>
      <c r="JUU155" s="591"/>
      <c r="JUV155" s="591"/>
      <c r="JUW155" s="591"/>
      <c r="JUX155" s="591"/>
      <c r="JUY155" s="591"/>
      <c r="JUZ155" s="591"/>
      <c r="JVA155" s="591"/>
      <c r="JVB155" s="591"/>
      <c r="JVC155" s="591"/>
      <c r="JVD155" s="591"/>
      <c r="JVE155" s="591"/>
      <c r="JVF155" s="591"/>
      <c r="JVG155" s="591"/>
      <c r="JVH155" s="591"/>
      <c r="JVI155" s="591"/>
      <c r="JVJ155" s="591"/>
      <c r="JVK155" s="591"/>
      <c r="JVL155" s="591"/>
      <c r="JVM155" s="591"/>
      <c r="JVN155" s="591"/>
      <c r="JVO155" s="591"/>
      <c r="JVP155" s="591"/>
      <c r="JVQ155" s="591"/>
      <c r="JVR155" s="591"/>
      <c r="JVS155" s="591"/>
      <c r="JVT155" s="591"/>
      <c r="JVU155" s="591"/>
      <c r="JVV155" s="591"/>
      <c r="JVW155" s="591"/>
      <c r="JVX155" s="591"/>
      <c r="JVY155" s="591"/>
      <c r="JVZ155" s="591"/>
      <c r="JWA155" s="591"/>
      <c r="JWB155" s="591"/>
      <c r="JWC155" s="591"/>
      <c r="JWD155" s="591"/>
      <c r="JWE155" s="591"/>
      <c r="JWF155" s="591"/>
      <c r="JWG155" s="591"/>
      <c r="JWH155" s="591"/>
      <c r="JWI155" s="591"/>
      <c r="JWJ155" s="591"/>
      <c r="JWK155" s="591"/>
      <c r="JWL155" s="591"/>
      <c r="JWM155" s="591"/>
      <c r="JWN155" s="591"/>
      <c r="JWO155" s="591"/>
      <c r="JWP155" s="591"/>
      <c r="JWQ155" s="591"/>
      <c r="JWR155" s="591"/>
      <c r="JWS155" s="591"/>
      <c r="JWT155" s="591"/>
      <c r="JWU155" s="591"/>
      <c r="JWV155" s="591"/>
      <c r="JWW155" s="591"/>
      <c r="JWX155" s="591"/>
      <c r="JWY155" s="591"/>
      <c r="JWZ155" s="591"/>
      <c r="JXA155" s="591"/>
      <c r="JXB155" s="591"/>
      <c r="JXC155" s="591"/>
      <c r="JXD155" s="591"/>
      <c r="JXE155" s="591"/>
      <c r="JXF155" s="591"/>
      <c r="JXG155" s="591"/>
      <c r="JXH155" s="591"/>
      <c r="JXI155" s="591"/>
      <c r="JXJ155" s="591"/>
      <c r="JXK155" s="591"/>
      <c r="JXL155" s="591"/>
      <c r="JXM155" s="591"/>
      <c r="JXN155" s="591"/>
      <c r="JXO155" s="591"/>
      <c r="JXP155" s="591"/>
      <c r="JXQ155" s="591"/>
      <c r="JXR155" s="591"/>
      <c r="JXS155" s="591"/>
      <c r="JXT155" s="591"/>
      <c r="JXU155" s="591"/>
      <c r="JXV155" s="591"/>
      <c r="JXW155" s="591"/>
      <c r="JXX155" s="591"/>
      <c r="JXY155" s="591"/>
      <c r="JXZ155" s="591"/>
      <c r="JYA155" s="591"/>
      <c r="JYB155" s="591"/>
      <c r="JYC155" s="591"/>
      <c r="JYD155" s="591"/>
      <c r="JYE155" s="591"/>
      <c r="JYF155" s="591"/>
      <c r="JYG155" s="591"/>
      <c r="JYH155" s="591"/>
      <c r="JYI155" s="591"/>
      <c r="JYJ155" s="591"/>
      <c r="JYK155" s="591"/>
      <c r="JYL155" s="591"/>
      <c r="JYM155" s="591"/>
      <c r="JYN155" s="591"/>
      <c r="JYO155" s="591"/>
      <c r="JYP155" s="591"/>
      <c r="JYQ155" s="591"/>
      <c r="JYR155" s="591"/>
      <c r="JYS155" s="591"/>
      <c r="JYT155" s="591"/>
      <c r="JYU155" s="591"/>
      <c r="JYV155" s="591"/>
      <c r="JYW155" s="591"/>
      <c r="JYX155" s="591"/>
      <c r="JYY155" s="591"/>
      <c r="JYZ155" s="591"/>
      <c r="JZA155" s="591"/>
      <c r="JZB155" s="591"/>
      <c r="JZC155" s="591"/>
      <c r="JZD155" s="591"/>
      <c r="JZE155" s="591"/>
      <c r="JZF155" s="591"/>
      <c r="JZG155" s="591"/>
      <c r="JZH155" s="591"/>
      <c r="JZI155" s="591"/>
      <c r="JZJ155" s="591"/>
      <c r="JZK155" s="591"/>
      <c r="JZL155" s="591"/>
      <c r="JZM155" s="591"/>
      <c r="JZN155" s="591"/>
      <c r="JZO155" s="591"/>
      <c r="JZP155" s="591"/>
      <c r="JZQ155" s="591"/>
      <c r="JZR155" s="591"/>
      <c r="JZS155" s="591"/>
      <c r="JZT155" s="591"/>
      <c r="JZU155" s="591"/>
      <c r="JZV155" s="591"/>
      <c r="JZW155" s="591"/>
      <c r="JZX155" s="591"/>
      <c r="JZY155" s="591"/>
      <c r="JZZ155" s="591"/>
      <c r="KAA155" s="591"/>
      <c r="KAB155" s="591"/>
      <c r="KAC155" s="591"/>
      <c r="KAD155" s="591"/>
      <c r="KAE155" s="591"/>
      <c r="KAF155" s="591"/>
      <c r="KAG155" s="591"/>
      <c r="KAH155" s="591"/>
      <c r="KAI155" s="591"/>
      <c r="KAJ155" s="591"/>
      <c r="KAK155" s="591"/>
      <c r="KAL155" s="591"/>
      <c r="KAM155" s="591"/>
      <c r="KAN155" s="591"/>
      <c r="KAO155" s="591"/>
      <c r="KAP155" s="591"/>
      <c r="KAQ155" s="591"/>
      <c r="KAR155" s="591"/>
      <c r="KAS155" s="591"/>
      <c r="KAT155" s="591"/>
      <c r="KAU155" s="591"/>
      <c r="KAV155" s="591"/>
      <c r="KAW155" s="591"/>
      <c r="KAX155" s="591"/>
      <c r="KAY155" s="591"/>
      <c r="KAZ155" s="591"/>
      <c r="KBA155" s="591"/>
      <c r="KBB155" s="591"/>
      <c r="KBC155" s="591"/>
      <c r="KBD155" s="591"/>
      <c r="KBE155" s="591"/>
      <c r="KBF155" s="591"/>
      <c r="KBG155" s="591"/>
      <c r="KBH155" s="591"/>
      <c r="KBI155" s="591"/>
      <c r="KBJ155" s="591"/>
      <c r="KBK155" s="591"/>
      <c r="KBL155" s="591"/>
      <c r="KBM155" s="591"/>
      <c r="KBN155" s="591"/>
      <c r="KBO155" s="591"/>
      <c r="KBP155" s="591"/>
      <c r="KBQ155" s="591"/>
      <c r="KBR155" s="591"/>
      <c r="KBS155" s="591"/>
      <c r="KBT155" s="591"/>
      <c r="KBU155" s="591"/>
      <c r="KBV155" s="591"/>
      <c r="KBW155" s="591"/>
      <c r="KBX155" s="591"/>
      <c r="KBY155" s="591"/>
      <c r="KBZ155" s="591"/>
      <c r="KCA155" s="591"/>
      <c r="KCB155" s="591"/>
      <c r="KCC155" s="591"/>
      <c r="KCD155" s="591"/>
      <c r="KCE155" s="591"/>
      <c r="KCF155" s="591"/>
      <c r="KCG155" s="591"/>
      <c r="KCH155" s="591"/>
      <c r="KCI155" s="591"/>
      <c r="KCJ155" s="591"/>
      <c r="KCK155" s="591"/>
      <c r="KCL155" s="591"/>
      <c r="KCM155" s="591"/>
      <c r="KCN155" s="591"/>
      <c r="KCO155" s="591"/>
      <c r="KCP155" s="591"/>
      <c r="KCQ155" s="591"/>
      <c r="KCR155" s="591"/>
      <c r="KCS155" s="591"/>
      <c r="KCT155" s="591"/>
      <c r="KCU155" s="591"/>
      <c r="KCV155" s="591"/>
      <c r="KCW155" s="591"/>
      <c r="KCX155" s="591"/>
      <c r="KCY155" s="591"/>
      <c r="KCZ155" s="591"/>
      <c r="KDA155" s="591"/>
      <c r="KDB155" s="591"/>
      <c r="KDC155" s="591"/>
      <c r="KDD155" s="591"/>
      <c r="KDE155" s="591"/>
      <c r="KDF155" s="591"/>
      <c r="KDG155" s="591"/>
      <c r="KDH155" s="591"/>
      <c r="KDI155" s="591"/>
      <c r="KDJ155" s="591"/>
      <c r="KDK155" s="591"/>
      <c r="KDL155" s="591"/>
      <c r="KDM155" s="591"/>
      <c r="KDN155" s="591"/>
      <c r="KDO155" s="591"/>
      <c r="KDP155" s="591"/>
      <c r="KDQ155" s="591"/>
      <c r="KDR155" s="591"/>
      <c r="KDS155" s="591"/>
      <c r="KDT155" s="591"/>
      <c r="KDU155" s="591"/>
      <c r="KDV155" s="591"/>
      <c r="KDW155" s="591"/>
      <c r="KDX155" s="591"/>
      <c r="KDY155" s="591"/>
      <c r="KDZ155" s="591"/>
      <c r="KEA155" s="591"/>
      <c r="KEB155" s="591"/>
      <c r="KEC155" s="591"/>
      <c r="KED155" s="591"/>
      <c r="KEE155" s="591"/>
      <c r="KEF155" s="591"/>
      <c r="KEG155" s="591"/>
      <c r="KEH155" s="591"/>
      <c r="KEI155" s="591"/>
      <c r="KEJ155" s="591"/>
      <c r="KEK155" s="591"/>
      <c r="KEL155" s="591"/>
      <c r="KEM155" s="591"/>
      <c r="KEN155" s="591"/>
      <c r="KEO155" s="591"/>
      <c r="KEP155" s="591"/>
      <c r="KEQ155" s="591"/>
      <c r="KER155" s="591"/>
      <c r="KES155" s="591"/>
      <c r="KET155" s="591"/>
      <c r="KEU155" s="591"/>
      <c r="KEV155" s="591"/>
      <c r="KEW155" s="591"/>
      <c r="KEX155" s="591"/>
      <c r="KEY155" s="591"/>
      <c r="KEZ155" s="591"/>
      <c r="KFA155" s="591"/>
      <c r="KFB155" s="591"/>
      <c r="KFC155" s="591"/>
      <c r="KFD155" s="591"/>
      <c r="KFE155" s="591"/>
      <c r="KFF155" s="591"/>
      <c r="KFG155" s="591"/>
      <c r="KFH155" s="591"/>
      <c r="KFI155" s="591"/>
      <c r="KFJ155" s="591"/>
      <c r="KFK155" s="591"/>
      <c r="KFL155" s="591"/>
      <c r="KFM155" s="591"/>
      <c r="KFN155" s="591"/>
      <c r="KFO155" s="591"/>
      <c r="KFP155" s="591"/>
      <c r="KFQ155" s="591"/>
      <c r="KFR155" s="591"/>
      <c r="KFS155" s="591"/>
      <c r="KFT155" s="591"/>
      <c r="KFU155" s="591"/>
      <c r="KFV155" s="591"/>
      <c r="KFW155" s="591"/>
      <c r="KFX155" s="591"/>
      <c r="KFY155" s="591"/>
      <c r="KFZ155" s="591"/>
      <c r="KGA155" s="591"/>
      <c r="KGB155" s="591"/>
      <c r="KGC155" s="591"/>
      <c r="KGD155" s="591"/>
      <c r="KGE155" s="591"/>
      <c r="KGF155" s="591"/>
      <c r="KGG155" s="591"/>
      <c r="KGH155" s="591"/>
      <c r="KGI155" s="591"/>
      <c r="KGJ155" s="591"/>
      <c r="KGK155" s="591"/>
      <c r="KGL155" s="591"/>
      <c r="KGM155" s="591"/>
      <c r="KGN155" s="591"/>
      <c r="KGO155" s="591"/>
      <c r="KGP155" s="591"/>
      <c r="KGQ155" s="591"/>
      <c r="KGR155" s="591"/>
      <c r="KGS155" s="591"/>
      <c r="KGT155" s="591"/>
      <c r="KGU155" s="591"/>
      <c r="KGV155" s="591"/>
      <c r="KGW155" s="591"/>
      <c r="KGX155" s="591"/>
      <c r="KGY155" s="591"/>
      <c r="KGZ155" s="591"/>
      <c r="KHA155" s="591"/>
      <c r="KHB155" s="591"/>
      <c r="KHC155" s="591"/>
      <c r="KHD155" s="591"/>
      <c r="KHE155" s="591"/>
      <c r="KHF155" s="591"/>
      <c r="KHG155" s="591"/>
      <c r="KHH155" s="591"/>
      <c r="KHI155" s="591"/>
      <c r="KHJ155" s="591"/>
      <c r="KHK155" s="591"/>
      <c r="KHL155" s="591"/>
      <c r="KHM155" s="591"/>
      <c r="KHN155" s="591"/>
      <c r="KHO155" s="591"/>
      <c r="KHP155" s="591"/>
      <c r="KHQ155" s="591"/>
      <c r="KHR155" s="591"/>
      <c r="KHS155" s="591"/>
      <c r="KHT155" s="591"/>
      <c r="KHU155" s="591"/>
      <c r="KHV155" s="591"/>
      <c r="KHW155" s="591"/>
      <c r="KHX155" s="591"/>
      <c r="KHY155" s="591"/>
      <c r="KHZ155" s="591"/>
      <c r="KIA155" s="591"/>
      <c r="KIB155" s="591"/>
      <c r="KIC155" s="591"/>
      <c r="KID155" s="591"/>
      <c r="KIE155" s="591"/>
      <c r="KIF155" s="591"/>
      <c r="KIG155" s="591"/>
      <c r="KIH155" s="591"/>
      <c r="KII155" s="591"/>
      <c r="KIJ155" s="591"/>
      <c r="KIK155" s="591"/>
      <c r="KIL155" s="591"/>
      <c r="KIM155" s="591"/>
      <c r="KIN155" s="591"/>
      <c r="KIO155" s="591"/>
      <c r="KIP155" s="591"/>
      <c r="KIQ155" s="591"/>
      <c r="KIR155" s="591"/>
      <c r="KIS155" s="591"/>
      <c r="KIT155" s="591"/>
      <c r="KIU155" s="591"/>
      <c r="KIV155" s="591"/>
      <c r="KIW155" s="591"/>
      <c r="KIX155" s="591"/>
      <c r="KIY155" s="591"/>
      <c r="KIZ155" s="591"/>
      <c r="KJA155" s="591"/>
      <c r="KJB155" s="591"/>
      <c r="KJC155" s="591"/>
      <c r="KJD155" s="591"/>
      <c r="KJE155" s="591"/>
      <c r="KJF155" s="591"/>
      <c r="KJG155" s="591"/>
      <c r="KJH155" s="591"/>
      <c r="KJI155" s="591"/>
      <c r="KJJ155" s="591"/>
      <c r="KJK155" s="591"/>
      <c r="KJL155" s="591"/>
      <c r="KJM155" s="591"/>
      <c r="KJN155" s="591"/>
      <c r="KJO155" s="591"/>
      <c r="KJP155" s="591"/>
      <c r="KJQ155" s="591"/>
      <c r="KJR155" s="591"/>
      <c r="KJS155" s="591"/>
      <c r="KJT155" s="591"/>
      <c r="KJU155" s="591"/>
      <c r="KJV155" s="591"/>
      <c r="KJW155" s="591"/>
      <c r="KJX155" s="591"/>
      <c r="KJY155" s="591"/>
      <c r="KJZ155" s="591"/>
      <c r="KKA155" s="591"/>
      <c r="KKB155" s="591"/>
      <c r="KKC155" s="591"/>
      <c r="KKD155" s="591"/>
      <c r="KKE155" s="591"/>
      <c r="KKF155" s="591"/>
      <c r="KKG155" s="591"/>
      <c r="KKH155" s="591"/>
      <c r="KKI155" s="591"/>
      <c r="KKJ155" s="591"/>
      <c r="KKK155" s="591"/>
      <c r="KKL155" s="591"/>
      <c r="KKM155" s="591"/>
      <c r="KKN155" s="591"/>
      <c r="KKO155" s="591"/>
      <c r="KKP155" s="591"/>
      <c r="KKQ155" s="591"/>
      <c r="KKR155" s="591"/>
      <c r="KKS155" s="591"/>
      <c r="KKT155" s="591"/>
      <c r="KKU155" s="591"/>
      <c r="KKV155" s="591"/>
      <c r="KKW155" s="591"/>
      <c r="KKX155" s="591"/>
      <c r="KKY155" s="591"/>
      <c r="KKZ155" s="591"/>
      <c r="KLA155" s="591"/>
      <c r="KLB155" s="591"/>
      <c r="KLC155" s="591"/>
      <c r="KLD155" s="591"/>
      <c r="KLE155" s="591"/>
      <c r="KLF155" s="591"/>
      <c r="KLG155" s="591"/>
      <c r="KLH155" s="591"/>
      <c r="KLI155" s="591"/>
      <c r="KLJ155" s="591"/>
      <c r="KLK155" s="591"/>
      <c r="KLL155" s="591"/>
      <c r="KLM155" s="591"/>
      <c r="KLN155" s="591"/>
      <c r="KLO155" s="591"/>
      <c r="KLP155" s="591"/>
      <c r="KLQ155" s="591"/>
      <c r="KLR155" s="591"/>
      <c r="KLS155" s="591"/>
      <c r="KLT155" s="591"/>
      <c r="KLU155" s="591"/>
      <c r="KLV155" s="591"/>
      <c r="KLW155" s="591"/>
      <c r="KLX155" s="591"/>
      <c r="KLY155" s="591"/>
      <c r="KLZ155" s="591"/>
      <c r="KMA155" s="591"/>
      <c r="KMB155" s="591"/>
      <c r="KMC155" s="591"/>
      <c r="KMD155" s="591"/>
      <c r="KME155" s="591"/>
      <c r="KMF155" s="591"/>
      <c r="KMG155" s="591"/>
      <c r="KMH155" s="591"/>
      <c r="KMI155" s="591"/>
      <c r="KMJ155" s="591"/>
      <c r="KMK155" s="591"/>
      <c r="KML155" s="591"/>
      <c r="KMM155" s="591"/>
      <c r="KMN155" s="591"/>
      <c r="KMO155" s="591"/>
      <c r="KMP155" s="591"/>
      <c r="KMQ155" s="591"/>
      <c r="KMR155" s="591"/>
      <c r="KMS155" s="591"/>
      <c r="KMT155" s="591"/>
      <c r="KMU155" s="591"/>
      <c r="KMV155" s="591"/>
      <c r="KMW155" s="591"/>
      <c r="KMX155" s="591"/>
      <c r="KMY155" s="591"/>
      <c r="KMZ155" s="591"/>
      <c r="KNA155" s="591"/>
      <c r="KNB155" s="591"/>
      <c r="KNC155" s="591"/>
      <c r="KND155" s="591"/>
      <c r="KNE155" s="591"/>
      <c r="KNF155" s="591"/>
      <c r="KNG155" s="591"/>
      <c r="KNH155" s="591"/>
      <c r="KNI155" s="591"/>
      <c r="KNJ155" s="591"/>
      <c r="KNK155" s="591"/>
      <c r="KNL155" s="591"/>
      <c r="KNM155" s="591"/>
      <c r="KNN155" s="591"/>
      <c r="KNO155" s="591"/>
      <c r="KNP155" s="591"/>
      <c r="KNQ155" s="591"/>
      <c r="KNR155" s="591"/>
      <c r="KNS155" s="591"/>
      <c r="KNT155" s="591"/>
      <c r="KNU155" s="591"/>
      <c r="KNV155" s="591"/>
      <c r="KNW155" s="591"/>
      <c r="KNX155" s="591"/>
      <c r="KNY155" s="591"/>
      <c r="KNZ155" s="591"/>
      <c r="KOA155" s="591"/>
      <c r="KOB155" s="591"/>
      <c r="KOC155" s="591"/>
      <c r="KOD155" s="591"/>
      <c r="KOE155" s="591"/>
      <c r="KOF155" s="591"/>
      <c r="KOG155" s="591"/>
      <c r="KOH155" s="591"/>
      <c r="KOI155" s="591"/>
      <c r="KOJ155" s="591"/>
      <c r="KOK155" s="591"/>
      <c r="KOL155" s="591"/>
      <c r="KOM155" s="591"/>
      <c r="KON155" s="591"/>
      <c r="KOO155" s="591"/>
      <c r="KOP155" s="591"/>
      <c r="KOQ155" s="591"/>
      <c r="KOR155" s="591"/>
      <c r="KOS155" s="591"/>
      <c r="KOT155" s="591"/>
      <c r="KOU155" s="591"/>
      <c r="KOV155" s="591"/>
      <c r="KOW155" s="591"/>
      <c r="KOX155" s="591"/>
      <c r="KOY155" s="591"/>
      <c r="KOZ155" s="591"/>
      <c r="KPA155" s="591"/>
      <c r="KPB155" s="591"/>
      <c r="KPC155" s="591"/>
      <c r="KPD155" s="591"/>
      <c r="KPE155" s="591"/>
      <c r="KPF155" s="591"/>
      <c r="KPG155" s="591"/>
      <c r="KPH155" s="591"/>
      <c r="KPI155" s="591"/>
      <c r="KPJ155" s="591"/>
      <c r="KPK155" s="591"/>
      <c r="KPL155" s="591"/>
      <c r="KPM155" s="591"/>
      <c r="KPN155" s="591"/>
      <c r="KPO155" s="591"/>
      <c r="KPP155" s="591"/>
      <c r="KPQ155" s="591"/>
      <c r="KPR155" s="591"/>
      <c r="KPS155" s="591"/>
      <c r="KPT155" s="591"/>
      <c r="KPU155" s="591"/>
      <c r="KPV155" s="591"/>
      <c r="KPW155" s="591"/>
      <c r="KPX155" s="591"/>
      <c r="KPY155" s="591"/>
      <c r="KPZ155" s="591"/>
      <c r="KQA155" s="591"/>
      <c r="KQB155" s="591"/>
      <c r="KQC155" s="591"/>
      <c r="KQD155" s="591"/>
      <c r="KQE155" s="591"/>
      <c r="KQF155" s="591"/>
      <c r="KQG155" s="591"/>
      <c r="KQH155" s="591"/>
      <c r="KQI155" s="591"/>
      <c r="KQJ155" s="591"/>
      <c r="KQK155" s="591"/>
      <c r="KQL155" s="591"/>
      <c r="KQM155" s="591"/>
      <c r="KQN155" s="591"/>
      <c r="KQO155" s="591"/>
      <c r="KQP155" s="591"/>
      <c r="KQQ155" s="591"/>
      <c r="KQR155" s="591"/>
      <c r="KQS155" s="591"/>
      <c r="KQT155" s="591"/>
      <c r="KQU155" s="591"/>
      <c r="KQV155" s="591"/>
      <c r="KQW155" s="591"/>
      <c r="KQX155" s="591"/>
      <c r="KQY155" s="591"/>
      <c r="KQZ155" s="591"/>
      <c r="KRA155" s="591"/>
      <c r="KRB155" s="591"/>
      <c r="KRC155" s="591"/>
      <c r="KRD155" s="591"/>
      <c r="KRE155" s="591"/>
      <c r="KRF155" s="591"/>
      <c r="KRG155" s="591"/>
      <c r="KRH155" s="591"/>
      <c r="KRI155" s="591"/>
      <c r="KRJ155" s="591"/>
      <c r="KRK155" s="591"/>
      <c r="KRL155" s="591"/>
      <c r="KRM155" s="591"/>
      <c r="KRN155" s="591"/>
      <c r="KRO155" s="591"/>
      <c r="KRP155" s="591"/>
      <c r="KRQ155" s="591"/>
      <c r="KRR155" s="591"/>
      <c r="KRS155" s="591"/>
      <c r="KRT155" s="591"/>
      <c r="KRU155" s="591"/>
      <c r="KRV155" s="591"/>
      <c r="KRW155" s="591"/>
      <c r="KRX155" s="591"/>
      <c r="KRY155" s="591"/>
      <c r="KRZ155" s="591"/>
      <c r="KSA155" s="591"/>
      <c r="KSB155" s="591"/>
      <c r="KSC155" s="591"/>
      <c r="KSD155" s="591"/>
      <c r="KSE155" s="591"/>
      <c r="KSF155" s="591"/>
      <c r="KSG155" s="591"/>
      <c r="KSH155" s="591"/>
      <c r="KSI155" s="591"/>
      <c r="KSJ155" s="591"/>
      <c r="KSK155" s="591"/>
      <c r="KSL155" s="591"/>
      <c r="KSM155" s="591"/>
      <c r="KSN155" s="591"/>
      <c r="KSO155" s="591"/>
      <c r="KSP155" s="591"/>
      <c r="KSQ155" s="591"/>
      <c r="KSR155" s="591"/>
      <c r="KSS155" s="591"/>
      <c r="KST155" s="591"/>
      <c r="KSU155" s="591"/>
      <c r="KSV155" s="591"/>
      <c r="KSW155" s="591"/>
      <c r="KSX155" s="591"/>
      <c r="KSY155" s="591"/>
      <c r="KSZ155" s="591"/>
      <c r="KTA155" s="591"/>
      <c r="KTB155" s="591"/>
      <c r="KTC155" s="591"/>
      <c r="KTD155" s="591"/>
      <c r="KTE155" s="591"/>
      <c r="KTF155" s="591"/>
      <c r="KTG155" s="591"/>
      <c r="KTH155" s="591"/>
      <c r="KTI155" s="591"/>
      <c r="KTJ155" s="591"/>
      <c r="KTK155" s="591"/>
      <c r="KTL155" s="591"/>
      <c r="KTM155" s="591"/>
      <c r="KTN155" s="591"/>
      <c r="KTO155" s="591"/>
      <c r="KTP155" s="591"/>
      <c r="KTQ155" s="591"/>
      <c r="KTR155" s="591"/>
      <c r="KTS155" s="591"/>
      <c r="KTT155" s="591"/>
      <c r="KTU155" s="591"/>
      <c r="KTV155" s="591"/>
      <c r="KTW155" s="591"/>
      <c r="KTX155" s="591"/>
      <c r="KTY155" s="591"/>
      <c r="KTZ155" s="591"/>
      <c r="KUA155" s="591"/>
      <c r="KUB155" s="591"/>
      <c r="KUC155" s="591"/>
      <c r="KUD155" s="591"/>
      <c r="KUE155" s="591"/>
      <c r="KUF155" s="591"/>
      <c r="KUG155" s="591"/>
      <c r="KUH155" s="591"/>
      <c r="KUI155" s="591"/>
      <c r="KUJ155" s="591"/>
      <c r="KUK155" s="591"/>
      <c r="KUL155" s="591"/>
      <c r="KUM155" s="591"/>
      <c r="KUN155" s="591"/>
      <c r="KUO155" s="591"/>
      <c r="KUP155" s="591"/>
      <c r="KUQ155" s="591"/>
      <c r="KUR155" s="591"/>
      <c r="KUS155" s="591"/>
      <c r="KUT155" s="591"/>
      <c r="KUU155" s="591"/>
      <c r="KUV155" s="591"/>
      <c r="KUW155" s="591"/>
      <c r="KUX155" s="591"/>
      <c r="KUY155" s="591"/>
      <c r="KUZ155" s="591"/>
      <c r="KVA155" s="591"/>
      <c r="KVB155" s="591"/>
      <c r="KVC155" s="591"/>
      <c r="KVD155" s="591"/>
      <c r="KVE155" s="591"/>
      <c r="KVF155" s="591"/>
      <c r="KVG155" s="591"/>
      <c r="KVH155" s="591"/>
      <c r="KVI155" s="591"/>
      <c r="KVJ155" s="591"/>
      <c r="KVK155" s="591"/>
      <c r="KVL155" s="591"/>
      <c r="KVM155" s="591"/>
      <c r="KVN155" s="591"/>
      <c r="KVO155" s="591"/>
      <c r="KVP155" s="591"/>
      <c r="KVQ155" s="591"/>
      <c r="KVR155" s="591"/>
      <c r="KVS155" s="591"/>
      <c r="KVT155" s="591"/>
      <c r="KVU155" s="591"/>
      <c r="KVV155" s="591"/>
      <c r="KVW155" s="591"/>
      <c r="KVX155" s="591"/>
      <c r="KVY155" s="591"/>
      <c r="KVZ155" s="591"/>
      <c r="KWA155" s="591"/>
      <c r="KWB155" s="591"/>
      <c r="KWC155" s="591"/>
      <c r="KWD155" s="591"/>
      <c r="KWE155" s="591"/>
      <c r="KWF155" s="591"/>
      <c r="KWG155" s="591"/>
      <c r="KWH155" s="591"/>
      <c r="KWI155" s="591"/>
      <c r="KWJ155" s="591"/>
      <c r="KWK155" s="591"/>
      <c r="KWL155" s="591"/>
      <c r="KWM155" s="591"/>
      <c r="KWN155" s="591"/>
      <c r="KWO155" s="591"/>
      <c r="KWP155" s="591"/>
      <c r="KWQ155" s="591"/>
      <c r="KWR155" s="591"/>
      <c r="KWS155" s="591"/>
      <c r="KWT155" s="591"/>
      <c r="KWU155" s="591"/>
      <c r="KWV155" s="591"/>
      <c r="KWW155" s="591"/>
      <c r="KWX155" s="591"/>
      <c r="KWY155" s="591"/>
      <c r="KWZ155" s="591"/>
      <c r="KXA155" s="591"/>
      <c r="KXB155" s="591"/>
      <c r="KXC155" s="591"/>
      <c r="KXD155" s="591"/>
      <c r="KXE155" s="591"/>
      <c r="KXF155" s="591"/>
      <c r="KXG155" s="591"/>
      <c r="KXH155" s="591"/>
      <c r="KXI155" s="591"/>
      <c r="KXJ155" s="591"/>
      <c r="KXK155" s="591"/>
      <c r="KXL155" s="591"/>
      <c r="KXM155" s="591"/>
      <c r="KXN155" s="591"/>
      <c r="KXO155" s="591"/>
      <c r="KXP155" s="591"/>
      <c r="KXQ155" s="591"/>
      <c r="KXR155" s="591"/>
      <c r="KXS155" s="591"/>
      <c r="KXT155" s="591"/>
      <c r="KXU155" s="591"/>
      <c r="KXV155" s="591"/>
      <c r="KXW155" s="591"/>
      <c r="KXX155" s="591"/>
      <c r="KXY155" s="591"/>
      <c r="KXZ155" s="591"/>
      <c r="KYA155" s="591"/>
      <c r="KYB155" s="591"/>
      <c r="KYC155" s="591"/>
      <c r="KYD155" s="591"/>
      <c r="KYE155" s="591"/>
      <c r="KYF155" s="591"/>
      <c r="KYG155" s="591"/>
      <c r="KYH155" s="591"/>
      <c r="KYI155" s="591"/>
      <c r="KYJ155" s="591"/>
      <c r="KYK155" s="591"/>
      <c r="KYL155" s="591"/>
      <c r="KYM155" s="591"/>
      <c r="KYN155" s="591"/>
      <c r="KYO155" s="591"/>
      <c r="KYP155" s="591"/>
      <c r="KYQ155" s="591"/>
      <c r="KYR155" s="591"/>
      <c r="KYS155" s="591"/>
      <c r="KYT155" s="591"/>
      <c r="KYU155" s="591"/>
      <c r="KYV155" s="591"/>
      <c r="KYW155" s="591"/>
      <c r="KYX155" s="591"/>
      <c r="KYY155" s="591"/>
      <c r="KYZ155" s="591"/>
      <c r="KZA155" s="591"/>
      <c r="KZB155" s="591"/>
      <c r="KZC155" s="591"/>
      <c r="KZD155" s="591"/>
      <c r="KZE155" s="591"/>
      <c r="KZF155" s="591"/>
      <c r="KZG155" s="591"/>
      <c r="KZH155" s="591"/>
      <c r="KZI155" s="591"/>
      <c r="KZJ155" s="591"/>
      <c r="KZK155" s="591"/>
      <c r="KZL155" s="591"/>
      <c r="KZM155" s="591"/>
      <c r="KZN155" s="591"/>
      <c r="KZO155" s="591"/>
      <c r="KZP155" s="591"/>
      <c r="KZQ155" s="591"/>
      <c r="KZR155" s="591"/>
      <c r="KZS155" s="591"/>
      <c r="KZT155" s="591"/>
      <c r="KZU155" s="591"/>
      <c r="KZV155" s="591"/>
      <c r="KZW155" s="591"/>
      <c r="KZX155" s="591"/>
      <c r="KZY155" s="591"/>
      <c r="KZZ155" s="591"/>
      <c r="LAA155" s="591"/>
      <c r="LAB155" s="591"/>
      <c r="LAC155" s="591"/>
      <c r="LAD155" s="591"/>
      <c r="LAE155" s="591"/>
      <c r="LAF155" s="591"/>
      <c r="LAG155" s="591"/>
      <c r="LAH155" s="591"/>
      <c r="LAI155" s="591"/>
      <c r="LAJ155" s="591"/>
      <c r="LAK155" s="591"/>
      <c r="LAL155" s="591"/>
      <c r="LAM155" s="591"/>
      <c r="LAN155" s="591"/>
      <c r="LAO155" s="591"/>
      <c r="LAP155" s="591"/>
      <c r="LAQ155" s="591"/>
      <c r="LAR155" s="591"/>
      <c r="LAS155" s="591"/>
      <c r="LAT155" s="591"/>
      <c r="LAU155" s="591"/>
      <c r="LAV155" s="591"/>
      <c r="LAW155" s="591"/>
      <c r="LAX155" s="591"/>
      <c r="LAY155" s="591"/>
      <c r="LAZ155" s="591"/>
      <c r="LBA155" s="591"/>
      <c r="LBB155" s="591"/>
      <c r="LBC155" s="591"/>
      <c r="LBD155" s="591"/>
      <c r="LBE155" s="591"/>
      <c r="LBF155" s="591"/>
      <c r="LBG155" s="591"/>
      <c r="LBH155" s="591"/>
      <c r="LBI155" s="591"/>
      <c r="LBJ155" s="591"/>
      <c r="LBK155" s="591"/>
      <c r="LBL155" s="591"/>
      <c r="LBM155" s="591"/>
      <c r="LBN155" s="591"/>
      <c r="LBO155" s="591"/>
      <c r="LBP155" s="591"/>
      <c r="LBQ155" s="591"/>
      <c r="LBR155" s="591"/>
      <c r="LBS155" s="591"/>
      <c r="LBT155" s="591"/>
      <c r="LBU155" s="591"/>
      <c r="LBV155" s="591"/>
      <c r="LBW155" s="591"/>
      <c r="LBX155" s="591"/>
      <c r="LBY155" s="591"/>
      <c r="LBZ155" s="591"/>
      <c r="LCA155" s="591"/>
      <c r="LCB155" s="591"/>
      <c r="LCC155" s="591"/>
      <c r="LCD155" s="591"/>
      <c r="LCE155" s="591"/>
      <c r="LCF155" s="591"/>
      <c r="LCG155" s="591"/>
      <c r="LCH155" s="591"/>
      <c r="LCI155" s="591"/>
      <c r="LCJ155" s="591"/>
      <c r="LCK155" s="591"/>
      <c r="LCL155" s="591"/>
      <c r="LCM155" s="591"/>
      <c r="LCN155" s="591"/>
      <c r="LCO155" s="591"/>
      <c r="LCP155" s="591"/>
      <c r="LCQ155" s="591"/>
      <c r="LCR155" s="591"/>
      <c r="LCS155" s="591"/>
      <c r="LCT155" s="591"/>
      <c r="LCU155" s="591"/>
      <c r="LCV155" s="591"/>
      <c r="LCW155" s="591"/>
      <c r="LCX155" s="591"/>
      <c r="LCY155" s="591"/>
      <c r="LCZ155" s="591"/>
      <c r="LDA155" s="591"/>
      <c r="LDB155" s="591"/>
      <c r="LDC155" s="591"/>
      <c r="LDD155" s="591"/>
      <c r="LDE155" s="591"/>
      <c r="LDF155" s="591"/>
      <c r="LDG155" s="591"/>
      <c r="LDH155" s="591"/>
      <c r="LDI155" s="591"/>
      <c r="LDJ155" s="591"/>
      <c r="LDK155" s="591"/>
      <c r="LDL155" s="591"/>
      <c r="LDM155" s="591"/>
      <c r="LDN155" s="591"/>
      <c r="LDO155" s="591"/>
      <c r="LDP155" s="591"/>
      <c r="LDQ155" s="591"/>
      <c r="LDR155" s="591"/>
      <c r="LDS155" s="591"/>
      <c r="LDT155" s="591"/>
      <c r="LDU155" s="591"/>
      <c r="LDV155" s="591"/>
      <c r="LDW155" s="591"/>
      <c r="LDX155" s="591"/>
      <c r="LDY155" s="591"/>
      <c r="LDZ155" s="591"/>
      <c r="LEA155" s="591"/>
      <c r="LEB155" s="591"/>
      <c r="LEC155" s="591"/>
      <c r="LED155" s="591"/>
      <c r="LEE155" s="591"/>
      <c r="LEF155" s="591"/>
      <c r="LEG155" s="591"/>
      <c r="LEH155" s="591"/>
      <c r="LEI155" s="591"/>
      <c r="LEJ155" s="591"/>
      <c r="LEK155" s="591"/>
      <c r="LEL155" s="591"/>
      <c r="LEM155" s="591"/>
      <c r="LEN155" s="591"/>
      <c r="LEO155" s="591"/>
      <c r="LEP155" s="591"/>
      <c r="LEQ155" s="591"/>
      <c r="LER155" s="591"/>
      <c r="LES155" s="591"/>
      <c r="LET155" s="591"/>
      <c r="LEU155" s="591"/>
      <c r="LEV155" s="591"/>
      <c r="LEW155" s="591"/>
      <c r="LEX155" s="591"/>
      <c r="LEY155" s="591"/>
      <c r="LEZ155" s="591"/>
      <c r="LFA155" s="591"/>
      <c r="LFB155" s="591"/>
      <c r="LFC155" s="591"/>
      <c r="LFD155" s="591"/>
      <c r="LFE155" s="591"/>
      <c r="LFF155" s="591"/>
      <c r="LFG155" s="591"/>
      <c r="LFH155" s="591"/>
      <c r="LFI155" s="591"/>
      <c r="LFJ155" s="591"/>
      <c r="LFK155" s="591"/>
      <c r="LFL155" s="591"/>
      <c r="LFM155" s="591"/>
      <c r="LFN155" s="591"/>
      <c r="LFO155" s="591"/>
      <c r="LFP155" s="591"/>
      <c r="LFQ155" s="591"/>
      <c r="LFR155" s="591"/>
      <c r="LFS155" s="591"/>
      <c r="LFT155" s="591"/>
      <c r="LFU155" s="591"/>
      <c r="LFV155" s="591"/>
      <c r="LFW155" s="591"/>
      <c r="LFX155" s="591"/>
      <c r="LFY155" s="591"/>
      <c r="LFZ155" s="591"/>
      <c r="LGA155" s="591"/>
      <c r="LGB155" s="591"/>
      <c r="LGC155" s="591"/>
      <c r="LGD155" s="591"/>
      <c r="LGE155" s="591"/>
      <c r="LGF155" s="591"/>
      <c r="LGG155" s="591"/>
      <c r="LGH155" s="591"/>
      <c r="LGI155" s="591"/>
      <c r="LGJ155" s="591"/>
      <c r="LGK155" s="591"/>
      <c r="LGL155" s="591"/>
      <c r="LGM155" s="591"/>
      <c r="LGN155" s="591"/>
      <c r="LGO155" s="591"/>
      <c r="LGP155" s="591"/>
      <c r="LGQ155" s="591"/>
      <c r="LGR155" s="591"/>
      <c r="LGS155" s="591"/>
      <c r="LGT155" s="591"/>
      <c r="LGU155" s="591"/>
      <c r="LGV155" s="591"/>
      <c r="LGW155" s="591"/>
      <c r="LGX155" s="591"/>
      <c r="LGY155" s="591"/>
      <c r="LGZ155" s="591"/>
      <c r="LHA155" s="591"/>
      <c r="LHB155" s="591"/>
      <c r="LHC155" s="591"/>
      <c r="LHD155" s="591"/>
      <c r="LHE155" s="591"/>
      <c r="LHF155" s="591"/>
      <c r="LHG155" s="591"/>
      <c r="LHH155" s="591"/>
      <c r="LHI155" s="591"/>
      <c r="LHJ155" s="591"/>
      <c r="LHK155" s="591"/>
      <c r="LHL155" s="591"/>
      <c r="LHM155" s="591"/>
      <c r="LHN155" s="591"/>
      <c r="LHO155" s="591"/>
      <c r="LHP155" s="591"/>
      <c r="LHQ155" s="591"/>
      <c r="LHR155" s="591"/>
      <c r="LHS155" s="591"/>
      <c r="LHT155" s="591"/>
      <c r="LHU155" s="591"/>
      <c r="LHV155" s="591"/>
      <c r="LHW155" s="591"/>
      <c r="LHX155" s="591"/>
      <c r="LHY155" s="591"/>
      <c r="LHZ155" s="591"/>
      <c r="LIA155" s="591"/>
      <c r="LIB155" s="591"/>
      <c r="LIC155" s="591"/>
      <c r="LID155" s="591"/>
      <c r="LIE155" s="591"/>
      <c r="LIF155" s="591"/>
      <c r="LIG155" s="591"/>
      <c r="LIH155" s="591"/>
      <c r="LII155" s="591"/>
      <c r="LIJ155" s="591"/>
      <c r="LIK155" s="591"/>
      <c r="LIL155" s="591"/>
      <c r="LIM155" s="591"/>
      <c r="LIN155" s="591"/>
      <c r="LIO155" s="591"/>
      <c r="LIP155" s="591"/>
      <c r="LIQ155" s="591"/>
      <c r="LIR155" s="591"/>
      <c r="LIS155" s="591"/>
      <c r="LIT155" s="591"/>
      <c r="LIU155" s="591"/>
      <c r="LIV155" s="591"/>
      <c r="LIW155" s="591"/>
      <c r="LIX155" s="591"/>
      <c r="LIY155" s="591"/>
      <c r="LIZ155" s="591"/>
      <c r="LJA155" s="591"/>
      <c r="LJB155" s="591"/>
      <c r="LJC155" s="591"/>
      <c r="LJD155" s="591"/>
      <c r="LJE155" s="591"/>
      <c r="LJF155" s="591"/>
      <c r="LJG155" s="591"/>
      <c r="LJH155" s="591"/>
      <c r="LJI155" s="591"/>
      <c r="LJJ155" s="591"/>
      <c r="LJK155" s="591"/>
      <c r="LJL155" s="591"/>
      <c r="LJM155" s="591"/>
      <c r="LJN155" s="591"/>
      <c r="LJO155" s="591"/>
      <c r="LJP155" s="591"/>
      <c r="LJQ155" s="591"/>
      <c r="LJR155" s="591"/>
      <c r="LJS155" s="591"/>
      <c r="LJT155" s="591"/>
      <c r="LJU155" s="591"/>
      <c r="LJV155" s="591"/>
      <c r="LJW155" s="591"/>
      <c r="LJX155" s="591"/>
      <c r="LJY155" s="591"/>
      <c r="LJZ155" s="591"/>
      <c r="LKA155" s="591"/>
      <c r="LKB155" s="591"/>
      <c r="LKC155" s="591"/>
      <c r="LKD155" s="591"/>
      <c r="LKE155" s="591"/>
      <c r="LKF155" s="591"/>
      <c r="LKG155" s="591"/>
      <c r="LKH155" s="591"/>
      <c r="LKI155" s="591"/>
      <c r="LKJ155" s="591"/>
      <c r="LKK155" s="591"/>
      <c r="LKL155" s="591"/>
      <c r="LKM155" s="591"/>
      <c r="LKN155" s="591"/>
      <c r="LKO155" s="591"/>
      <c r="LKP155" s="591"/>
      <c r="LKQ155" s="591"/>
      <c r="LKR155" s="591"/>
      <c r="LKS155" s="591"/>
      <c r="LKT155" s="591"/>
      <c r="LKU155" s="591"/>
      <c r="LKV155" s="591"/>
      <c r="LKW155" s="591"/>
      <c r="LKX155" s="591"/>
      <c r="LKY155" s="591"/>
      <c r="LKZ155" s="591"/>
      <c r="LLA155" s="591"/>
      <c r="LLB155" s="591"/>
      <c r="LLC155" s="591"/>
      <c r="LLD155" s="591"/>
      <c r="LLE155" s="591"/>
      <c r="LLF155" s="591"/>
      <c r="LLG155" s="591"/>
      <c r="LLH155" s="591"/>
      <c r="LLI155" s="591"/>
      <c r="LLJ155" s="591"/>
      <c r="LLK155" s="591"/>
      <c r="LLL155" s="591"/>
      <c r="LLM155" s="591"/>
      <c r="LLN155" s="591"/>
      <c r="LLO155" s="591"/>
      <c r="LLP155" s="591"/>
      <c r="LLQ155" s="591"/>
      <c r="LLR155" s="591"/>
      <c r="LLS155" s="591"/>
      <c r="LLT155" s="591"/>
      <c r="LLU155" s="591"/>
      <c r="LLV155" s="591"/>
      <c r="LLW155" s="591"/>
      <c r="LLX155" s="591"/>
      <c r="LLY155" s="591"/>
      <c r="LLZ155" s="591"/>
      <c r="LMA155" s="591"/>
      <c r="LMB155" s="591"/>
      <c r="LMC155" s="591"/>
      <c r="LMD155" s="591"/>
      <c r="LME155" s="591"/>
      <c r="LMF155" s="591"/>
      <c r="LMG155" s="591"/>
      <c r="LMH155" s="591"/>
      <c r="LMI155" s="591"/>
      <c r="LMJ155" s="591"/>
      <c r="LMK155" s="591"/>
      <c r="LML155" s="591"/>
      <c r="LMM155" s="591"/>
      <c r="LMN155" s="591"/>
      <c r="LMO155" s="591"/>
      <c r="LMP155" s="591"/>
      <c r="LMQ155" s="591"/>
      <c r="LMR155" s="591"/>
      <c r="LMS155" s="591"/>
      <c r="LMT155" s="591"/>
      <c r="LMU155" s="591"/>
      <c r="LMV155" s="591"/>
      <c r="LMW155" s="591"/>
      <c r="LMX155" s="591"/>
      <c r="LMY155" s="591"/>
      <c r="LMZ155" s="591"/>
      <c r="LNA155" s="591"/>
      <c r="LNB155" s="591"/>
      <c r="LNC155" s="591"/>
      <c r="LND155" s="591"/>
      <c r="LNE155" s="591"/>
      <c r="LNF155" s="591"/>
      <c r="LNG155" s="591"/>
      <c r="LNH155" s="591"/>
      <c r="LNI155" s="591"/>
      <c r="LNJ155" s="591"/>
      <c r="LNK155" s="591"/>
      <c r="LNL155" s="591"/>
      <c r="LNM155" s="591"/>
      <c r="LNN155" s="591"/>
      <c r="LNO155" s="591"/>
      <c r="LNP155" s="591"/>
      <c r="LNQ155" s="591"/>
      <c r="LNR155" s="591"/>
      <c r="LNS155" s="591"/>
      <c r="LNT155" s="591"/>
      <c r="LNU155" s="591"/>
      <c r="LNV155" s="591"/>
      <c r="LNW155" s="591"/>
      <c r="LNX155" s="591"/>
      <c r="LNY155" s="591"/>
      <c r="LNZ155" s="591"/>
      <c r="LOA155" s="591"/>
      <c r="LOB155" s="591"/>
      <c r="LOC155" s="591"/>
      <c r="LOD155" s="591"/>
      <c r="LOE155" s="591"/>
      <c r="LOF155" s="591"/>
      <c r="LOG155" s="591"/>
      <c r="LOH155" s="591"/>
      <c r="LOI155" s="591"/>
      <c r="LOJ155" s="591"/>
      <c r="LOK155" s="591"/>
      <c r="LOL155" s="591"/>
      <c r="LOM155" s="591"/>
      <c r="LON155" s="591"/>
      <c r="LOO155" s="591"/>
      <c r="LOP155" s="591"/>
      <c r="LOQ155" s="591"/>
      <c r="LOR155" s="591"/>
      <c r="LOS155" s="591"/>
      <c r="LOT155" s="591"/>
      <c r="LOU155" s="591"/>
      <c r="LOV155" s="591"/>
      <c r="LOW155" s="591"/>
      <c r="LOX155" s="591"/>
      <c r="LOY155" s="591"/>
      <c r="LOZ155" s="591"/>
      <c r="LPA155" s="591"/>
      <c r="LPB155" s="591"/>
      <c r="LPC155" s="591"/>
      <c r="LPD155" s="591"/>
      <c r="LPE155" s="591"/>
      <c r="LPF155" s="591"/>
      <c r="LPG155" s="591"/>
      <c r="LPH155" s="591"/>
      <c r="LPI155" s="591"/>
      <c r="LPJ155" s="591"/>
      <c r="LPK155" s="591"/>
      <c r="LPL155" s="591"/>
      <c r="LPM155" s="591"/>
      <c r="LPN155" s="591"/>
      <c r="LPO155" s="591"/>
      <c r="LPP155" s="591"/>
      <c r="LPQ155" s="591"/>
      <c r="LPR155" s="591"/>
      <c r="LPS155" s="591"/>
      <c r="LPT155" s="591"/>
      <c r="LPU155" s="591"/>
      <c r="LPV155" s="591"/>
      <c r="LPW155" s="591"/>
      <c r="LPX155" s="591"/>
      <c r="LPY155" s="591"/>
      <c r="LPZ155" s="591"/>
      <c r="LQA155" s="591"/>
      <c r="LQB155" s="591"/>
      <c r="LQC155" s="591"/>
      <c r="LQD155" s="591"/>
      <c r="LQE155" s="591"/>
      <c r="LQF155" s="591"/>
      <c r="LQG155" s="591"/>
      <c r="LQH155" s="591"/>
      <c r="LQI155" s="591"/>
      <c r="LQJ155" s="591"/>
      <c r="LQK155" s="591"/>
      <c r="LQL155" s="591"/>
      <c r="LQM155" s="591"/>
      <c r="LQN155" s="591"/>
      <c r="LQO155" s="591"/>
      <c r="LQP155" s="591"/>
      <c r="LQQ155" s="591"/>
      <c r="LQR155" s="591"/>
      <c r="LQS155" s="591"/>
      <c r="LQT155" s="591"/>
      <c r="LQU155" s="591"/>
      <c r="LQV155" s="591"/>
      <c r="LQW155" s="591"/>
      <c r="LQX155" s="591"/>
      <c r="LQY155" s="591"/>
      <c r="LQZ155" s="591"/>
      <c r="LRA155" s="591"/>
      <c r="LRB155" s="591"/>
      <c r="LRC155" s="591"/>
      <c r="LRD155" s="591"/>
      <c r="LRE155" s="591"/>
      <c r="LRF155" s="591"/>
      <c r="LRG155" s="591"/>
      <c r="LRH155" s="591"/>
      <c r="LRI155" s="591"/>
      <c r="LRJ155" s="591"/>
      <c r="LRK155" s="591"/>
      <c r="LRL155" s="591"/>
      <c r="LRM155" s="591"/>
      <c r="LRN155" s="591"/>
      <c r="LRO155" s="591"/>
      <c r="LRP155" s="591"/>
      <c r="LRQ155" s="591"/>
      <c r="LRR155" s="591"/>
      <c r="LRS155" s="591"/>
      <c r="LRT155" s="591"/>
      <c r="LRU155" s="591"/>
      <c r="LRV155" s="591"/>
      <c r="LRW155" s="591"/>
      <c r="LRX155" s="591"/>
      <c r="LRY155" s="591"/>
      <c r="LRZ155" s="591"/>
      <c r="LSA155" s="591"/>
      <c r="LSB155" s="591"/>
      <c r="LSC155" s="591"/>
      <c r="LSD155" s="591"/>
      <c r="LSE155" s="591"/>
      <c r="LSF155" s="591"/>
      <c r="LSG155" s="591"/>
      <c r="LSH155" s="591"/>
      <c r="LSI155" s="591"/>
      <c r="LSJ155" s="591"/>
      <c r="LSK155" s="591"/>
      <c r="LSL155" s="591"/>
      <c r="LSM155" s="591"/>
      <c r="LSN155" s="591"/>
      <c r="LSO155" s="591"/>
      <c r="LSP155" s="591"/>
      <c r="LSQ155" s="591"/>
      <c r="LSR155" s="591"/>
      <c r="LSS155" s="591"/>
      <c r="LST155" s="591"/>
      <c r="LSU155" s="591"/>
      <c r="LSV155" s="591"/>
      <c r="LSW155" s="591"/>
      <c r="LSX155" s="591"/>
      <c r="LSY155" s="591"/>
      <c r="LSZ155" s="591"/>
      <c r="LTA155" s="591"/>
      <c r="LTB155" s="591"/>
      <c r="LTC155" s="591"/>
      <c r="LTD155" s="591"/>
      <c r="LTE155" s="591"/>
      <c r="LTF155" s="591"/>
      <c r="LTG155" s="591"/>
      <c r="LTH155" s="591"/>
      <c r="LTI155" s="591"/>
      <c r="LTJ155" s="591"/>
      <c r="LTK155" s="591"/>
      <c r="LTL155" s="591"/>
      <c r="LTM155" s="591"/>
      <c r="LTN155" s="591"/>
      <c r="LTO155" s="591"/>
      <c r="LTP155" s="591"/>
      <c r="LTQ155" s="591"/>
      <c r="LTR155" s="591"/>
      <c r="LTS155" s="591"/>
      <c r="LTT155" s="591"/>
      <c r="LTU155" s="591"/>
      <c r="LTV155" s="591"/>
      <c r="LTW155" s="591"/>
      <c r="LTX155" s="591"/>
      <c r="LTY155" s="591"/>
      <c r="LTZ155" s="591"/>
      <c r="LUA155" s="591"/>
      <c r="LUB155" s="591"/>
      <c r="LUC155" s="591"/>
      <c r="LUD155" s="591"/>
      <c r="LUE155" s="591"/>
      <c r="LUF155" s="591"/>
      <c r="LUG155" s="591"/>
      <c r="LUH155" s="591"/>
      <c r="LUI155" s="591"/>
      <c r="LUJ155" s="591"/>
      <c r="LUK155" s="591"/>
      <c r="LUL155" s="591"/>
      <c r="LUM155" s="591"/>
      <c r="LUN155" s="591"/>
      <c r="LUO155" s="591"/>
      <c r="LUP155" s="591"/>
      <c r="LUQ155" s="591"/>
      <c r="LUR155" s="591"/>
      <c r="LUS155" s="591"/>
      <c r="LUT155" s="591"/>
      <c r="LUU155" s="591"/>
      <c r="LUV155" s="591"/>
      <c r="LUW155" s="591"/>
      <c r="LUX155" s="591"/>
      <c r="LUY155" s="591"/>
      <c r="LUZ155" s="591"/>
      <c r="LVA155" s="591"/>
      <c r="LVB155" s="591"/>
      <c r="LVC155" s="591"/>
      <c r="LVD155" s="591"/>
      <c r="LVE155" s="591"/>
      <c r="LVF155" s="591"/>
      <c r="LVG155" s="591"/>
      <c r="LVH155" s="591"/>
      <c r="LVI155" s="591"/>
      <c r="LVJ155" s="591"/>
      <c r="LVK155" s="591"/>
      <c r="LVL155" s="591"/>
      <c r="LVM155" s="591"/>
      <c r="LVN155" s="591"/>
      <c r="LVO155" s="591"/>
      <c r="LVP155" s="591"/>
      <c r="LVQ155" s="591"/>
      <c r="LVR155" s="591"/>
      <c r="LVS155" s="591"/>
      <c r="LVT155" s="591"/>
      <c r="LVU155" s="591"/>
      <c r="LVV155" s="591"/>
      <c r="LVW155" s="591"/>
      <c r="LVX155" s="591"/>
      <c r="LVY155" s="591"/>
      <c r="LVZ155" s="591"/>
      <c r="LWA155" s="591"/>
      <c r="LWB155" s="591"/>
      <c r="LWC155" s="591"/>
      <c r="LWD155" s="591"/>
      <c r="LWE155" s="591"/>
      <c r="LWF155" s="591"/>
      <c r="LWG155" s="591"/>
      <c r="LWH155" s="591"/>
      <c r="LWI155" s="591"/>
      <c r="LWJ155" s="591"/>
      <c r="LWK155" s="591"/>
      <c r="LWL155" s="591"/>
      <c r="LWM155" s="591"/>
      <c r="LWN155" s="591"/>
      <c r="LWO155" s="591"/>
      <c r="LWP155" s="591"/>
      <c r="LWQ155" s="591"/>
      <c r="LWR155" s="591"/>
      <c r="LWS155" s="591"/>
      <c r="LWT155" s="591"/>
      <c r="LWU155" s="591"/>
      <c r="LWV155" s="591"/>
      <c r="LWW155" s="591"/>
      <c r="LWX155" s="591"/>
      <c r="LWY155" s="591"/>
      <c r="LWZ155" s="591"/>
      <c r="LXA155" s="591"/>
      <c r="LXB155" s="591"/>
      <c r="LXC155" s="591"/>
      <c r="LXD155" s="591"/>
      <c r="LXE155" s="591"/>
      <c r="LXF155" s="591"/>
      <c r="LXG155" s="591"/>
      <c r="LXH155" s="591"/>
      <c r="LXI155" s="591"/>
      <c r="LXJ155" s="591"/>
      <c r="LXK155" s="591"/>
      <c r="LXL155" s="591"/>
      <c r="LXM155" s="591"/>
      <c r="LXN155" s="591"/>
      <c r="LXO155" s="591"/>
      <c r="LXP155" s="591"/>
      <c r="LXQ155" s="591"/>
      <c r="LXR155" s="591"/>
      <c r="LXS155" s="591"/>
      <c r="LXT155" s="591"/>
      <c r="LXU155" s="591"/>
      <c r="LXV155" s="591"/>
      <c r="LXW155" s="591"/>
      <c r="LXX155" s="591"/>
      <c r="LXY155" s="591"/>
      <c r="LXZ155" s="591"/>
      <c r="LYA155" s="591"/>
      <c r="LYB155" s="591"/>
      <c r="LYC155" s="591"/>
      <c r="LYD155" s="591"/>
      <c r="LYE155" s="591"/>
      <c r="LYF155" s="591"/>
      <c r="LYG155" s="591"/>
      <c r="LYH155" s="591"/>
      <c r="LYI155" s="591"/>
      <c r="LYJ155" s="591"/>
      <c r="LYK155" s="591"/>
      <c r="LYL155" s="591"/>
      <c r="LYM155" s="591"/>
      <c r="LYN155" s="591"/>
      <c r="LYO155" s="591"/>
      <c r="LYP155" s="591"/>
      <c r="LYQ155" s="591"/>
      <c r="LYR155" s="591"/>
      <c r="LYS155" s="591"/>
      <c r="LYT155" s="591"/>
      <c r="LYU155" s="591"/>
      <c r="LYV155" s="591"/>
      <c r="LYW155" s="591"/>
      <c r="LYX155" s="591"/>
      <c r="LYY155" s="591"/>
      <c r="LYZ155" s="591"/>
      <c r="LZA155" s="591"/>
      <c r="LZB155" s="591"/>
      <c r="LZC155" s="591"/>
      <c r="LZD155" s="591"/>
      <c r="LZE155" s="591"/>
      <c r="LZF155" s="591"/>
      <c r="LZG155" s="591"/>
      <c r="LZH155" s="591"/>
      <c r="LZI155" s="591"/>
      <c r="LZJ155" s="591"/>
      <c r="LZK155" s="591"/>
      <c r="LZL155" s="591"/>
      <c r="LZM155" s="591"/>
      <c r="LZN155" s="591"/>
      <c r="LZO155" s="591"/>
      <c r="LZP155" s="591"/>
      <c r="LZQ155" s="591"/>
      <c r="LZR155" s="591"/>
      <c r="LZS155" s="591"/>
      <c r="LZT155" s="591"/>
      <c r="LZU155" s="591"/>
      <c r="LZV155" s="591"/>
      <c r="LZW155" s="591"/>
      <c r="LZX155" s="591"/>
      <c r="LZY155" s="591"/>
      <c r="LZZ155" s="591"/>
      <c r="MAA155" s="591"/>
      <c r="MAB155" s="591"/>
      <c r="MAC155" s="591"/>
      <c r="MAD155" s="591"/>
      <c r="MAE155" s="591"/>
      <c r="MAF155" s="591"/>
      <c r="MAG155" s="591"/>
      <c r="MAH155" s="591"/>
      <c r="MAI155" s="591"/>
      <c r="MAJ155" s="591"/>
      <c r="MAK155" s="591"/>
      <c r="MAL155" s="591"/>
      <c r="MAM155" s="591"/>
      <c r="MAN155" s="591"/>
      <c r="MAO155" s="591"/>
      <c r="MAP155" s="591"/>
      <c r="MAQ155" s="591"/>
      <c r="MAR155" s="591"/>
      <c r="MAS155" s="591"/>
      <c r="MAT155" s="591"/>
      <c r="MAU155" s="591"/>
      <c r="MAV155" s="591"/>
      <c r="MAW155" s="591"/>
      <c r="MAX155" s="591"/>
      <c r="MAY155" s="591"/>
      <c r="MAZ155" s="591"/>
      <c r="MBA155" s="591"/>
      <c r="MBB155" s="591"/>
      <c r="MBC155" s="591"/>
      <c r="MBD155" s="591"/>
      <c r="MBE155" s="591"/>
      <c r="MBF155" s="591"/>
      <c r="MBG155" s="591"/>
      <c r="MBH155" s="591"/>
      <c r="MBI155" s="591"/>
      <c r="MBJ155" s="591"/>
      <c r="MBK155" s="591"/>
      <c r="MBL155" s="591"/>
      <c r="MBM155" s="591"/>
      <c r="MBN155" s="591"/>
      <c r="MBO155" s="591"/>
      <c r="MBP155" s="591"/>
      <c r="MBQ155" s="591"/>
      <c r="MBR155" s="591"/>
      <c r="MBS155" s="591"/>
      <c r="MBT155" s="591"/>
      <c r="MBU155" s="591"/>
      <c r="MBV155" s="591"/>
      <c r="MBW155" s="591"/>
      <c r="MBX155" s="591"/>
      <c r="MBY155" s="591"/>
      <c r="MBZ155" s="591"/>
      <c r="MCA155" s="591"/>
      <c r="MCB155" s="591"/>
      <c r="MCC155" s="591"/>
      <c r="MCD155" s="591"/>
      <c r="MCE155" s="591"/>
      <c r="MCF155" s="591"/>
      <c r="MCG155" s="591"/>
      <c r="MCH155" s="591"/>
      <c r="MCI155" s="591"/>
      <c r="MCJ155" s="591"/>
      <c r="MCK155" s="591"/>
      <c r="MCL155" s="591"/>
      <c r="MCM155" s="591"/>
      <c r="MCN155" s="591"/>
      <c r="MCO155" s="591"/>
      <c r="MCP155" s="591"/>
      <c r="MCQ155" s="591"/>
      <c r="MCR155" s="591"/>
      <c r="MCS155" s="591"/>
      <c r="MCT155" s="591"/>
      <c r="MCU155" s="591"/>
      <c r="MCV155" s="591"/>
      <c r="MCW155" s="591"/>
      <c r="MCX155" s="591"/>
      <c r="MCY155" s="591"/>
      <c r="MCZ155" s="591"/>
      <c r="MDA155" s="591"/>
      <c r="MDB155" s="591"/>
      <c r="MDC155" s="591"/>
      <c r="MDD155" s="591"/>
      <c r="MDE155" s="591"/>
      <c r="MDF155" s="591"/>
      <c r="MDG155" s="591"/>
      <c r="MDH155" s="591"/>
      <c r="MDI155" s="591"/>
      <c r="MDJ155" s="591"/>
      <c r="MDK155" s="591"/>
      <c r="MDL155" s="591"/>
      <c r="MDM155" s="591"/>
      <c r="MDN155" s="591"/>
      <c r="MDO155" s="591"/>
      <c r="MDP155" s="591"/>
      <c r="MDQ155" s="591"/>
      <c r="MDR155" s="591"/>
      <c r="MDS155" s="591"/>
      <c r="MDT155" s="591"/>
      <c r="MDU155" s="591"/>
      <c r="MDV155" s="591"/>
      <c r="MDW155" s="591"/>
      <c r="MDX155" s="591"/>
      <c r="MDY155" s="591"/>
      <c r="MDZ155" s="591"/>
      <c r="MEA155" s="591"/>
      <c r="MEB155" s="591"/>
      <c r="MEC155" s="591"/>
      <c r="MED155" s="591"/>
      <c r="MEE155" s="591"/>
      <c r="MEF155" s="591"/>
      <c r="MEG155" s="591"/>
      <c r="MEH155" s="591"/>
      <c r="MEI155" s="591"/>
      <c r="MEJ155" s="591"/>
      <c r="MEK155" s="591"/>
      <c r="MEL155" s="591"/>
      <c r="MEM155" s="591"/>
      <c r="MEN155" s="591"/>
      <c r="MEO155" s="591"/>
      <c r="MEP155" s="591"/>
      <c r="MEQ155" s="591"/>
      <c r="MER155" s="591"/>
      <c r="MES155" s="591"/>
      <c r="MET155" s="591"/>
      <c r="MEU155" s="591"/>
      <c r="MEV155" s="591"/>
      <c r="MEW155" s="591"/>
      <c r="MEX155" s="591"/>
      <c r="MEY155" s="591"/>
      <c r="MEZ155" s="591"/>
      <c r="MFA155" s="591"/>
      <c r="MFB155" s="591"/>
      <c r="MFC155" s="591"/>
      <c r="MFD155" s="591"/>
      <c r="MFE155" s="591"/>
      <c r="MFF155" s="591"/>
      <c r="MFG155" s="591"/>
      <c r="MFH155" s="591"/>
      <c r="MFI155" s="591"/>
      <c r="MFJ155" s="591"/>
      <c r="MFK155" s="591"/>
      <c r="MFL155" s="591"/>
      <c r="MFM155" s="591"/>
      <c r="MFN155" s="591"/>
      <c r="MFO155" s="591"/>
      <c r="MFP155" s="591"/>
      <c r="MFQ155" s="591"/>
      <c r="MFR155" s="591"/>
      <c r="MFS155" s="591"/>
      <c r="MFT155" s="591"/>
      <c r="MFU155" s="591"/>
      <c r="MFV155" s="591"/>
      <c r="MFW155" s="591"/>
      <c r="MFX155" s="591"/>
      <c r="MFY155" s="591"/>
      <c r="MFZ155" s="591"/>
      <c r="MGA155" s="591"/>
      <c r="MGB155" s="591"/>
      <c r="MGC155" s="591"/>
      <c r="MGD155" s="591"/>
      <c r="MGE155" s="591"/>
      <c r="MGF155" s="591"/>
      <c r="MGG155" s="591"/>
      <c r="MGH155" s="591"/>
      <c r="MGI155" s="591"/>
      <c r="MGJ155" s="591"/>
      <c r="MGK155" s="591"/>
      <c r="MGL155" s="591"/>
      <c r="MGM155" s="591"/>
      <c r="MGN155" s="591"/>
      <c r="MGO155" s="591"/>
      <c r="MGP155" s="591"/>
      <c r="MGQ155" s="591"/>
      <c r="MGR155" s="591"/>
      <c r="MGS155" s="591"/>
      <c r="MGT155" s="591"/>
      <c r="MGU155" s="591"/>
      <c r="MGV155" s="591"/>
      <c r="MGW155" s="591"/>
      <c r="MGX155" s="591"/>
      <c r="MGY155" s="591"/>
      <c r="MGZ155" s="591"/>
      <c r="MHA155" s="591"/>
      <c r="MHB155" s="591"/>
      <c r="MHC155" s="591"/>
      <c r="MHD155" s="591"/>
      <c r="MHE155" s="591"/>
      <c r="MHF155" s="591"/>
      <c r="MHG155" s="591"/>
      <c r="MHH155" s="591"/>
      <c r="MHI155" s="591"/>
      <c r="MHJ155" s="591"/>
      <c r="MHK155" s="591"/>
      <c r="MHL155" s="591"/>
      <c r="MHM155" s="591"/>
      <c r="MHN155" s="591"/>
      <c r="MHO155" s="591"/>
      <c r="MHP155" s="591"/>
      <c r="MHQ155" s="591"/>
      <c r="MHR155" s="591"/>
      <c r="MHS155" s="591"/>
      <c r="MHT155" s="591"/>
      <c r="MHU155" s="591"/>
      <c r="MHV155" s="591"/>
      <c r="MHW155" s="591"/>
      <c r="MHX155" s="591"/>
      <c r="MHY155" s="591"/>
      <c r="MHZ155" s="591"/>
      <c r="MIA155" s="591"/>
      <c r="MIB155" s="591"/>
      <c r="MIC155" s="591"/>
      <c r="MID155" s="591"/>
      <c r="MIE155" s="591"/>
      <c r="MIF155" s="591"/>
      <c r="MIG155" s="591"/>
      <c r="MIH155" s="591"/>
      <c r="MII155" s="591"/>
      <c r="MIJ155" s="591"/>
      <c r="MIK155" s="591"/>
      <c r="MIL155" s="591"/>
      <c r="MIM155" s="591"/>
      <c r="MIN155" s="591"/>
      <c r="MIO155" s="591"/>
      <c r="MIP155" s="591"/>
      <c r="MIQ155" s="591"/>
      <c r="MIR155" s="591"/>
      <c r="MIS155" s="591"/>
      <c r="MIT155" s="591"/>
      <c r="MIU155" s="591"/>
      <c r="MIV155" s="591"/>
      <c r="MIW155" s="591"/>
      <c r="MIX155" s="591"/>
      <c r="MIY155" s="591"/>
      <c r="MIZ155" s="591"/>
      <c r="MJA155" s="591"/>
      <c r="MJB155" s="591"/>
      <c r="MJC155" s="591"/>
      <c r="MJD155" s="591"/>
      <c r="MJE155" s="591"/>
      <c r="MJF155" s="591"/>
      <c r="MJG155" s="591"/>
      <c r="MJH155" s="591"/>
      <c r="MJI155" s="591"/>
      <c r="MJJ155" s="591"/>
      <c r="MJK155" s="591"/>
      <c r="MJL155" s="591"/>
      <c r="MJM155" s="591"/>
      <c r="MJN155" s="591"/>
      <c r="MJO155" s="591"/>
      <c r="MJP155" s="591"/>
      <c r="MJQ155" s="591"/>
      <c r="MJR155" s="591"/>
      <c r="MJS155" s="591"/>
      <c r="MJT155" s="591"/>
      <c r="MJU155" s="591"/>
      <c r="MJV155" s="591"/>
      <c r="MJW155" s="591"/>
      <c r="MJX155" s="591"/>
      <c r="MJY155" s="591"/>
      <c r="MJZ155" s="591"/>
      <c r="MKA155" s="591"/>
      <c r="MKB155" s="591"/>
      <c r="MKC155" s="591"/>
      <c r="MKD155" s="591"/>
      <c r="MKE155" s="591"/>
      <c r="MKF155" s="591"/>
      <c r="MKG155" s="591"/>
      <c r="MKH155" s="591"/>
      <c r="MKI155" s="591"/>
      <c r="MKJ155" s="591"/>
      <c r="MKK155" s="591"/>
      <c r="MKL155" s="591"/>
      <c r="MKM155" s="591"/>
      <c r="MKN155" s="591"/>
      <c r="MKO155" s="591"/>
      <c r="MKP155" s="591"/>
      <c r="MKQ155" s="591"/>
      <c r="MKR155" s="591"/>
      <c r="MKS155" s="591"/>
      <c r="MKT155" s="591"/>
      <c r="MKU155" s="591"/>
      <c r="MKV155" s="591"/>
      <c r="MKW155" s="591"/>
      <c r="MKX155" s="591"/>
      <c r="MKY155" s="591"/>
      <c r="MKZ155" s="591"/>
      <c r="MLA155" s="591"/>
      <c r="MLB155" s="591"/>
      <c r="MLC155" s="591"/>
      <c r="MLD155" s="591"/>
      <c r="MLE155" s="591"/>
      <c r="MLF155" s="591"/>
      <c r="MLG155" s="591"/>
      <c r="MLH155" s="591"/>
      <c r="MLI155" s="591"/>
      <c r="MLJ155" s="591"/>
      <c r="MLK155" s="591"/>
      <c r="MLL155" s="591"/>
      <c r="MLM155" s="591"/>
      <c r="MLN155" s="591"/>
      <c r="MLO155" s="591"/>
      <c r="MLP155" s="591"/>
      <c r="MLQ155" s="591"/>
      <c r="MLR155" s="591"/>
      <c r="MLS155" s="591"/>
      <c r="MLT155" s="591"/>
      <c r="MLU155" s="591"/>
      <c r="MLV155" s="591"/>
      <c r="MLW155" s="591"/>
      <c r="MLX155" s="591"/>
      <c r="MLY155" s="591"/>
      <c r="MLZ155" s="591"/>
      <c r="MMA155" s="591"/>
      <c r="MMB155" s="591"/>
      <c r="MMC155" s="591"/>
      <c r="MMD155" s="591"/>
      <c r="MME155" s="591"/>
      <c r="MMF155" s="591"/>
      <c r="MMG155" s="591"/>
      <c r="MMH155" s="591"/>
      <c r="MMI155" s="591"/>
      <c r="MMJ155" s="591"/>
      <c r="MMK155" s="591"/>
      <c r="MML155" s="591"/>
      <c r="MMM155" s="591"/>
      <c r="MMN155" s="591"/>
      <c r="MMO155" s="591"/>
      <c r="MMP155" s="591"/>
      <c r="MMQ155" s="591"/>
      <c r="MMR155" s="591"/>
      <c r="MMS155" s="591"/>
      <c r="MMT155" s="591"/>
      <c r="MMU155" s="591"/>
      <c r="MMV155" s="591"/>
      <c r="MMW155" s="591"/>
      <c r="MMX155" s="591"/>
      <c r="MMY155" s="591"/>
      <c r="MMZ155" s="591"/>
      <c r="MNA155" s="591"/>
      <c r="MNB155" s="591"/>
      <c r="MNC155" s="591"/>
      <c r="MND155" s="591"/>
      <c r="MNE155" s="591"/>
      <c r="MNF155" s="591"/>
      <c r="MNG155" s="591"/>
      <c r="MNH155" s="591"/>
      <c r="MNI155" s="591"/>
      <c r="MNJ155" s="591"/>
      <c r="MNK155" s="591"/>
      <c r="MNL155" s="591"/>
      <c r="MNM155" s="591"/>
      <c r="MNN155" s="591"/>
      <c r="MNO155" s="591"/>
      <c r="MNP155" s="591"/>
      <c r="MNQ155" s="591"/>
      <c r="MNR155" s="591"/>
      <c r="MNS155" s="591"/>
      <c r="MNT155" s="591"/>
      <c r="MNU155" s="591"/>
      <c r="MNV155" s="591"/>
      <c r="MNW155" s="591"/>
      <c r="MNX155" s="591"/>
      <c r="MNY155" s="591"/>
      <c r="MNZ155" s="591"/>
      <c r="MOA155" s="591"/>
      <c r="MOB155" s="591"/>
      <c r="MOC155" s="591"/>
      <c r="MOD155" s="591"/>
      <c r="MOE155" s="591"/>
      <c r="MOF155" s="591"/>
      <c r="MOG155" s="591"/>
      <c r="MOH155" s="591"/>
      <c r="MOI155" s="591"/>
      <c r="MOJ155" s="591"/>
      <c r="MOK155" s="591"/>
      <c r="MOL155" s="591"/>
      <c r="MOM155" s="591"/>
      <c r="MON155" s="591"/>
      <c r="MOO155" s="591"/>
      <c r="MOP155" s="591"/>
      <c r="MOQ155" s="591"/>
      <c r="MOR155" s="591"/>
      <c r="MOS155" s="591"/>
      <c r="MOT155" s="591"/>
      <c r="MOU155" s="591"/>
      <c r="MOV155" s="591"/>
      <c r="MOW155" s="591"/>
      <c r="MOX155" s="591"/>
      <c r="MOY155" s="591"/>
      <c r="MOZ155" s="591"/>
      <c r="MPA155" s="591"/>
      <c r="MPB155" s="591"/>
      <c r="MPC155" s="591"/>
      <c r="MPD155" s="591"/>
      <c r="MPE155" s="591"/>
      <c r="MPF155" s="591"/>
      <c r="MPG155" s="591"/>
      <c r="MPH155" s="591"/>
      <c r="MPI155" s="591"/>
      <c r="MPJ155" s="591"/>
      <c r="MPK155" s="591"/>
      <c r="MPL155" s="591"/>
      <c r="MPM155" s="591"/>
      <c r="MPN155" s="591"/>
      <c r="MPO155" s="591"/>
      <c r="MPP155" s="591"/>
      <c r="MPQ155" s="591"/>
      <c r="MPR155" s="591"/>
      <c r="MPS155" s="591"/>
      <c r="MPT155" s="591"/>
      <c r="MPU155" s="591"/>
      <c r="MPV155" s="591"/>
      <c r="MPW155" s="591"/>
      <c r="MPX155" s="591"/>
      <c r="MPY155" s="591"/>
      <c r="MPZ155" s="591"/>
      <c r="MQA155" s="591"/>
      <c r="MQB155" s="591"/>
      <c r="MQC155" s="591"/>
      <c r="MQD155" s="591"/>
      <c r="MQE155" s="591"/>
      <c r="MQF155" s="591"/>
      <c r="MQG155" s="591"/>
      <c r="MQH155" s="591"/>
      <c r="MQI155" s="591"/>
      <c r="MQJ155" s="591"/>
      <c r="MQK155" s="591"/>
      <c r="MQL155" s="591"/>
      <c r="MQM155" s="591"/>
      <c r="MQN155" s="591"/>
      <c r="MQO155" s="591"/>
      <c r="MQP155" s="591"/>
      <c r="MQQ155" s="591"/>
      <c r="MQR155" s="591"/>
      <c r="MQS155" s="591"/>
      <c r="MQT155" s="591"/>
      <c r="MQU155" s="591"/>
      <c r="MQV155" s="591"/>
      <c r="MQW155" s="591"/>
      <c r="MQX155" s="591"/>
      <c r="MQY155" s="591"/>
      <c r="MQZ155" s="591"/>
      <c r="MRA155" s="591"/>
      <c r="MRB155" s="591"/>
      <c r="MRC155" s="591"/>
      <c r="MRD155" s="591"/>
      <c r="MRE155" s="591"/>
      <c r="MRF155" s="591"/>
      <c r="MRG155" s="591"/>
      <c r="MRH155" s="591"/>
      <c r="MRI155" s="591"/>
      <c r="MRJ155" s="591"/>
      <c r="MRK155" s="591"/>
      <c r="MRL155" s="591"/>
      <c r="MRM155" s="591"/>
      <c r="MRN155" s="591"/>
      <c r="MRO155" s="591"/>
      <c r="MRP155" s="591"/>
      <c r="MRQ155" s="591"/>
      <c r="MRR155" s="591"/>
      <c r="MRS155" s="591"/>
      <c r="MRT155" s="591"/>
      <c r="MRU155" s="591"/>
      <c r="MRV155" s="591"/>
      <c r="MRW155" s="591"/>
      <c r="MRX155" s="591"/>
      <c r="MRY155" s="591"/>
      <c r="MRZ155" s="591"/>
      <c r="MSA155" s="591"/>
      <c r="MSB155" s="591"/>
      <c r="MSC155" s="591"/>
      <c r="MSD155" s="591"/>
      <c r="MSE155" s="591"/>
      <c r="MSF155" s="591"/>
      <c r="MSG155" s="591"/>
      <c r="MSH155" s="591"/>
      <c r="MSI155" s="591"/>
      <c r="MSJ155" s="591"/>
      <c r="MSK155" s="591"/>
      <c r="MSL155" s="591"/>
      <c r="MSM155" s="591"/>
      <c r="MSN155" s="591"/>
      <c r="MSO155" s="591"/>
      <c r="MSP155" s="591"/>
      <c r="MSQ155" s="591"/>
      <c r="MSR155" s="591"/>
      <c r="MSS155" s="591"/>
      <c r="MST155" s="591"/>
      <c r="MSU155" s="591"/>
      <c r="MSV155" s="591"/>
      <c r="MSW155" s="591"/>
      <c r="MSX155" s="591"/>
      <c r="MSY155" s="591"/>
      <c r="MSZ155" s="591"/>
      <c r="MTA155" s="591"/>
      <c r="MTB155" s="591"/>
      <c r="MTC155" s="591"/>
      <c r="MTD155" s="591"/>
      <c r="MTE155" s="591"/>
      <c r="MTF155" s="591"/>
      <c r="MTG155" s="591"/>
      <c r="MTH155" s="591"/>
      <c r="MTI155" s="591"/>
      <c r="MTJ155" s="591"/>
      <c r="MTK155" s="591"/>
      <c r="MTL155" s="591"/>
      <c r="MTM155" s="591"/>
      <c r="MTN155" s="591"/>
      <c r="MTO155" s="591"/>
      <c r="MTP155" s="591"/>
      <c r="MTQ155" s="591"/>
      <c r="MTR155" s="591"/>
      <c r="MTS155" s="591"/>
      <c r="MTT155" s="591"/>
      <c r="MTU155" s="591"/>
      <c r="MTV155" s="591"/>
      <c r="MTW155" s="591"/>
      <c r="MTX155" s="591"/>
      <c r="MTY155" s="591"/>
      <c r="MTZ155" s="591"/>
      <c r="MUA155" s="591"/>
      <c r="MUB155" s="591"/>
      <c r="MUC155" s="591"/>
      <c r="MUD155" s="591"/>
      <c r="MUE155" s="591"/>
      <c r="MUF155" s="591"/>
      <c r="MUG155" s="591"/>
      <c r="MUH155" s="591"/>
      <c r="MUI155" s="591"/>
      <c r="MUJ155" s="591"/>
      <c r="MUK155" s="591"/>
      <c r="MUL155" s="591"/>
      <c r="MUM155" s="591"/>
      <c r="MUN155" s="591"/>
      <c r="MUO155" s="591"/>
      <c r="MUP155" s="591"/>
      <c r="MUQ155" s="591"/>
      <c r="MUR155" s="591"/>
      <c r="MUS155" s="591"/>
      <c r="MUT155" s="591"/>
      <c r="MUU155" s="591"/>
      <c r="MUV155" s="591"/>
      <c r="MUW155" s="591"/>
      <c r="MUX155" s="591"/>
      <c r="MUY155" s="591"/>
      <c r="MUZ155" s="591"/>
      <c r="MVA155" s="591"/>
      <c r="MVB155" s="591"/>
      <c r="MVC155" s="591"/>
      <c r="MVD155" s="591"/>
      <c r="MVE155" s="591"/>
      <c r="MVF155" s="591"/>
      <c r="MVG155" s="591"/>
      <c r="MVH155" s="591"/>
      <c r="MVI155" s="591"/>
      <c r="MVJ155" s="591"/>
      <c r="MVK155" s="591"/>
      <c r="MVL155" s="591"/>
      <c r="MVM155" s="591"/>
      <c r="MVN155" s="591"/>
      <c r="MVO155" s="591"/>
      <c r="MVP155" s="591"/>
      <c r="MVQ155" s="591"/>
      <c r="MVR155" s="591"/>
      <c r="MVS155" s="591"/>
      <c r="MVT155" s="591"/>
      <c r="MVU155" s="591"/>
      <c r="MVV155" s="591"/>
      <c r="MVW155" s="591"/>
      <c r="MVX155" s="591"/>
      <c r="MVY155" s="591"/>
      <c r="MVZ155" s="591"/>
      <c r="MWA155" s="591"/>
      <c r="MWB155" s="591"/>
      <c r="MWC155" s="591"/>
      <c r="MWD155" s="591"/>
      <c r="MWE155" s="591"/>
      <c r="MWF155" s="591"/>
      <c r="MWG155" s="591"/>
      <c r="MWH155" s="591"/>
      <c r="MWI155" s="591"/>
      <c r="MWJ155" s="591"/>
      <c r="MWK155" s="591"/>
      <c r="MWL155" s="591"/>
      <c r="MWM155" s="591"/>
      <c r="MWN155" s="591"/>
      <c r="MWO155" s="591"/>
      <c r="MWP155" s="591"/>
      <c r="MWQ155" s="591"/>
      <c r="MWR155" s="591"/>
      <c r="MWS155" s="591"/>
      <c r="MWT155" s="591"/>
      <c r="MWU155" s="591"/>
      <c r="MWV155" s="591"/>
      <c r="MWW155" s="591"/>
      <c r="MWX155" s="591"/>
      <c r="MWY155" s="591"/>
      <c r="MWZ155" s="591"/>
      <c r="MXA155" s="591"/>
      <c r="MXB155" s="591"/>
      <c r="MXC155" s="591"/>
      <c r="MXD155" s="591"/>
      <c r="MXE155" s="591"/>
      <c r="MXF155" s="591"/>
      <c r="MXG155" s="591"/>
      <c r="MXH155" s="591"/>
      <c r="MXI155" s="591"/>
      <c r="MXJ155" s="591"/>
      <c r="MXK155" s="591"/>
      <c r="MXL155" s="591"/>
      <c r="MXM155" s="591"/>
      <c r="MXN155" s="591"/>
      <c r="MXO155" s="591"/>
      <c r="MXP155" s="591"/>
      <c r="MXQ155" s="591"/>
      <c r="MXR155" s="591"/>
      <c r="MXS155" s="591"/>
      <c r="MXT155" s="591"/>
      <c r="MXU155" s="591"/>
      <c r="MXV155" s="591"/>
      <c r="MXW155" s="591"/>
      <c r="MXX155" s="591"/>
      <c r="MXY155" s="591"/>
      <c r="MXZ155" s="591"/>
      <c r="MYA155" s="591"/>
      <c r="MYB155" s="591"/>
      <c r="MYC155" s="591"/>
      <c r="MYD155" s="591"/>
      <c r="MYE155" s="591"/>
      <c r="MYF155" s="591"/>
      <c r="MYG155" s="591"/>
      <c r="MYH155" s="591"/>
      <c r="MYI155" s="591"/>
      <c r="MYJ155" s="591"/>
      <c r="MYK155" s="591"/>
      <c r="MYL155" s="591"/>
      <c r="MYM155" s="591"/>
      <c r="MYN155" s="591"/>
      <c r="MYO155" s="591"/>
      <c r="MYP155" s="591"/>
      <c r="MYQ155" s="591"/>
      <c r="MYR155" s="591"/>
      <c r="MYS155" s="591"/>
      <c r="MYT155" s="591"/>
      <c r="MYU155" s="591"/>
      <c r="MYV155" s="591"/>
      <c r="MYW155" s="591"/>
      <c r="MYX155" s="591"/>
      <c r="MYY155" s="591"/>
      <c r="MYZ155" s="591"/>
      <c r="MZA155" s="591"/>
      <c r="MZB155" s="591"/>
      <c r="MZC155" s="591"/>
      <c r="MZD155" s="591"/>
      <c r="MZE155" s="591"/>
      <c r="MZF155" s="591"/>
      <c r="MZG155" s="591"/>
      <c r="MZH155" s="591"/>
      <c r="MZI155" s="591"/>
      <c r="MZJ155" s="591"/>
      <c r="MZK155" s="591"/>
      <c r="MZL155" s="591"/>
      <c r="MZM155" s="591"/>
      <c r="MZN155" s="591"/>
      <c r="MZO155" s="591"/>
      <c r="MZP155" s="591"/>
      <c r="MZQ155" s="591"/>
      <c r="MZR155" s="591"/>
      <c r="MZS155" s="591"/>
      <c r="MZT155" s="591"/>
      <c r="MZU155" s="591"/>
      <c r="MZV155" s="591"/>
      <c r="MZW155" s="591"/>
      <c r="MZX155" s="591"/>
      <c r="MZY155" s="591"/>
      <c r="MZZ155" s="591"/>
      <c r="NAA155" s="591"/>
      <c r="NAB155" s="591"/>
      <c r="NAC155" s="591"/>
      <c r="NAD155" s="591"/>
      <c r="NAE155" s="591"/>
      <c r="NAF155" s="591"/>
      <c r="NAG155" s="591"/>
      <c r="NAH155" s="591"/>
      <c r="NAI155" s="591"/>
      <c r="NAJ155" s="591"/>
      <c r="NAK155" s="591"/>
      <c r="NAL155" s="591"/>
      <c r="NAM155" s="591"/>
      <c r="NAN155" s="591"/>
      <c r="NAO155" s="591"/>
      <c r="NAP155" s="591"/>
      <c r="NAQ155" s="591"/>
      <c r="NAR155" s="591"/>
      <c r="NAS155" s="591"/>
      <c r="NAT155" s="591"/>
      <c r="NAU155" s="591"/>
      <c r="NAV155" s="591"/>
      <c r="NAW155" s="591"/>
      <c r="NAX155" s="591"/>
      <c r="NAY155" s="591"/>
      <c r="NAZ155" s="591"/>
      <c r="NBA155" s="591"/>
      <c r="NBB155" s="591"/>
      <c r="NBC155" s="591"/>
      <c r="NBD155" s="591"/>
      <c r="NBE155" s="591"/>
      <c r="NBF155" s="591"/>
      <c r="NBG155" s="591"/>
      <c r="NBH155" s="591"/>
      <c r="NBI155" s="591"/>
      <c r="NBJ155" s="591"/>
      <c r="NBK155" s="591"/>
      <c r="NBL155" s="591"/>
      <c r="NBM155" s="591"/>
      <c r="NBN155" s="591"/>
      <c r="NBO155" s="591"/>
      <c r="NBP155" s="591"/>
      <c r="NBQ155" s="591"/>
      <c r="NBR155" s="591"/>
      <c r="NBS155" s="591"/>
      <c r="NBT155" s="591"/>
      <c r="NBU155" s="591"/>
      <c r="NBV155" s="591"/>
      <c r="NBW155" s="591"/>
      <c r="NBX155" s="591"/>
      <c r="NBY155" s="591"/>
      <c r="NBZ155" s="591"/>
      <c r="NCA155" s="591"/>
      <c r="NCB155" s="591"/>
      <c r="NCC155" s="591"/>
      <c r="NCD155" s="591"/>
      <c r="NCE155" s="591"/>
      <c r="NCF155" s="591"/>
      <c r="NCG155" s="591"/>
      <c r="NCH155" s="591"/>
      <c r="NCI155" s="591"/>
      <c r="NCJ155" s="591"/>
      <c r="NCK155" s="591"/>
      <c r="NCL155" s="591"/>
      <c r="NCM155" s="591"/>
      <c r="NCN155" s="591"/>
      <c r="NCO155" s="591"/>
      <c r="NCP155" s="591"/>
      <c r="NCQ155" s="591"/>
      <c r="NCR155" s="591"/>
      <c r="NCS155" s="591"/>
      <c r="NCT155" s="591"/>
      <c r="NCU155" s="591"/>
      <c r="NCV155" s="591"/>
      <c r="NCW155" s="591"/>
      <c r="NCX155" s="591"/>
      <c r="NCY155" s="591"/>
      <c r="NCZ155" s="591"/>
      <c r="NDA155" s="591"/>
      <c r="NDB155" s="591"/>
      <c r="NDC155" s="591"/>
      <c r="NDD155" s="591"/>
      <c r="NDE155" s="591"/>
      <c r="NDF155" s="591"/>
      <c r="NDG155" s="591"/>
      <c r="NDH155" s="591"/>
      <c r="NDI155" s="591"/>
      <c r="NDJ155" s="591"/>
      <c r="NDK155" s="591"/>
      <c r="NDL155" s="591"/>
      <c r="NDM155" s="591"/>
      <c r="NDN155" s="591"/>
      <c r="NDO155" s="591"/>
      <c r="NDP155" s="591"/>
      <c r="NDQ155" s="591"/>
      <c r="NDR155" s="591"/>
      <c r="NDS155" s="591"/>
      <c r="NDT155" s="591"/>
      <c r="NDU155" s="591"/>
      <c r="NDV155" s="591"/>
      <c r="NDW155" s="591"/>
      <c r="NDX155" s="591"/>
      <c r="NDY155" s="591"/>
      <c r="NDZ155" s="591"/>
      <c r="NEA155" s="591"/>
      <c r="NEB155" s="591"/>
      <c r="NEC155" s="591"/>
      <c r="NED155" s="591"/>
      <c r="NEE155" s="591"/>
      <c r="NEF155" s="591"/>
      <c r="NEG155" s="591"/>
      <c r="NEH155" s="591"/>
      <c r="NEI155" s="591"/>
      <c r="NEJ155" s="591"/>
      <c r="NEK155" s="591"/>
      <c r="NEL155" s="591"/>
      <c r="NEM155" s="591"/>
      <c r="NEN155" s="591"/>
      <c r="NEO155" s="591"/>
      <c r="NEP155" s="591"/>
      <c r="NEQ155" s="591"/>
      <c r="NER155" s="591"/>
      <c r="NES155" s="591"/>
      <c r="NET155" s="591"/>
      <c r="NEU155" s="591"/>
      <c r="NEV155" s="591"/>
      <c r="NEW155" s="591"/>
      <c r="NEX155" s="591"/>
      <c r="NEY155" s="591"/>
      <c r="NEZ155" s="591"/>
      <c r="NFA155" s="591"/>
      <c r="NFB155" s="591"/>
      <c r="NFC155" s="591"/>
      <c r="NFD155" s="591"/>
      <c r="NFE155" s="591"/>
      <c r="NFF155" s="591"/>
      <c r="NFG155" s="591"/>
      <c r="NFH155" s="591"/>
      <c r="NFI155" s="591"/>
      <c r="NFJ155" s="591"/>
      <c r="NFK155" s="591"/>
      <c r="NFL155" s="591"/>
      <c r="NFM155" s="591"/>
      <c r="NFN155" s="591"/>
      <c r="NFO155" s="591"/>
      <c r="NFP155" s="591"/>
      <c r="NFQ155" s="591"/>
      <c r="NFR155" s="591"/>
      <c r="NFS155" s="591"/>
      <c r="NFT155" s="591"/>
      <c r="NFU155" s="591"/>
      <c r="NFV155" s="591"/>
      <c r="NFW155" s="591"/>
      <c r="NFX155" s="591"/>
      <c r="NFY155" s="591"/>
      <c r="NFZ155" s="591"/>
      <c r="NGA155" s="591"/>
      <c r="NGB155" s="591"/>
      <c r="NGC155" s="591"/>
      <c r="NGD155" s="591"/>
      <c r="NGE155" s="591"/>
      <c r="NGF155" s="591"/>
      <c r="NGG155" s="591"/>
      <c r="NGH155" s="591"/>
      <c r="NGI155" s="591"/>
      <c r="NGJ155" s="591"/>
      <c r="NGK155" s="591"/>
      <c r="NGL155" s="591"/>
      <c r="NGM155" s="591"/>
      <c r="NGN155" s="591"/>
      <c r="NGO155" s="591"/>
      <c r="NGP155" s="591"/>
      <c r="NGQ155" s="591"/>
      <c r="NGR155" s="591"/>
      <c r="NGS155" s="591"/>
      <c r="NGT155" s="591"/>
      <c r="NGU155" s="591"/>
      <c r="NGV155" s="591"/>
      <c r="NGW155" s="591"/>
      <c r="NGX155" s="591"/>
      <c r="NGY155" s="591"/>
      <c r="NGZ155" s="591"/>
      <c r="NHA155" s="591"/>
      <c r="NHB155" s="591"/>
      <c r="NHC155" s="591"/>
      <c r="NHD155" s="591"/>
      <c r="NHE155" s="591"/>
      <c r="NHF155" s="591"/>
      <c r="NHG155" s="591"/>
      <c r="NHH155" s="591"/>
      <c r="NHI155" s="591"/>
      <c r="NHJ155" s="591"/>
      <c r="NHK155" s="591"/>
      <c r="NHL155" s="591"/>
      <c r="NHM155" s="591"/>
      <c r="NHN155" s="591"/>
      <c r="NHO155" s="591"/>
      <c r="NHP155" s="591"/>
      <c r="NHQ155" s="591"/>
      <c r="NHR155" s="591"/>
      <c r="NHS155" s="591"/>
      <c r="NHT155" s="591"/>
      <c r="NHU155" s="591"/>
      <c r="NHV155" s="591"/>
      <c r="NHW155" s="591"/>
      <c r="NHX155" s="591"/>
      <c r="NHY155" s="591"/>
      <c r="NHZ155" s="591"/>
      <c r="NIA155" s="591"/>
      <c r="NIB155" s="591"/>
      <c r="NIC155" s="591"/>
      <c r="NID155" s="591"/>
      <c r="NIE155" s="591"/>
      <c r="NIF155" s="591"/>
      <c r="NIG155" s="591"/>
      <c r="NIH155" s="591"/>
      <c r="NII155" s="591"/>
      <c r="NIJ155" s="591"/>
      <c r="NIK155" s="591"/>
      <c r="NIL155" s="591"/>
      <c r="NIM155" s="591"/>
      <c r="NIN155" s="591"/>
      <c r="NIO155" s="591"/>
      <c r="NIP155" s="591"/>
      <c r="NIQ155" s="591"/>
      <c r="NIR155" s="591"/>
      <c r="NIS155" s="591"/>
      <c r="NIT155" s="591"/>
      <c r="NIU155" s="591"/>
      <c r="NIV155" s="591"/>
      <c r="NIW155" s="591"/>
      <c r="NIX155" s="591"/>
      <c r="NIY155" s="591"/>
      <c r="NIZ155" s="591"/>
      <c r="NJA155" s="591"/>
      <c r="NJB155" s="591"/>
      <c r="NJC155" s="591"/>
      <c r="NJD155" s="591"/>
      <c r="NJE155" s="591"/>
      <c r="NJF155" s="591"/>
      <c r="NJG155" s="591"/>
      <c r="NJH155" s="591"/>
      <c r="NJI155" s="591"/>
      <c r="NJJ155" s="591"/>
      <c r="NJK155" s="591"/>
      <c r="NJL155" s="591"/>
      <c r="NJM155" s="591"/>
      <c r="NJN155" s="591"/>
      <c r="NJO155" s="591"/>
      <c r="NJP155" s="591"/>
      <c r="NJQ155" s="591"/>
      <c r="NJR155" s="591"/>
      <c r="NJS155" s="591"/>
      <c r="NJT155" s="591"/>
      <c r="NJU155" s="591"/>
      <c r="NJV155" s="591"/>
      <c r="NJW155" s="591"/>
      <c r="NJX155" s="591"/>
      <c r="NJY155" s="591"/>
      <c r="NJZ155" s="591"/>
      <c r="NKA155" s="591"/>
      <c r="NKB155" s="591"/>
      <c r="NKC155" s="591"/>
      <c r="NKD155" s="591"/>
      <c r="NKE155" s="591"/>
      <c r="NKF155" s="591"/>
      <c r="NKG155" s="591"/>
      <c r="NKH155" s="591"/>
      <c r="NKI155" s="591"/>
      <c r="NKJ155" s="591"/>
      <c r="NKK155" s="591"/>
      <c r="NKL155" s="591"/>
      <c r="NKM155" s="591"/>
      <c r="NKN155" s="591"/>
      <c r="NKO155" s="591"/>
      <c r="NKP155" s="591"/>
      <c r="NKQ155" s="591"/>
      <c r="NKR155" s="591"/>
      <c r="NKS155" s="591"/>
      <c r="NKT155" s="591"/>
      <c r="NKU155" s="591"/>
      <c r="NKV155" s="591"/>
      <c r="NKW155" s="591"/>
      <c r="NKX155" s="591"/>
      <c r="NKY155" s="591"/>
      <c r="NKZ155" s="591"/>
      <c r="NLA155" s="591"/>
      <c r="NLB155" s="591"/>
      <c r="NLC155" s="591"/>
      <c r="NLD155" s="591"/>
      <c r="NLE155" s="591"/>
      <c r="NLF155" s="591"/>
      <c r="NLG155" s="591"/>
      <c r="NLH155" s="591"/>
      <c r="NLI155" s="591"/>
      <c r="NLJ155" s="591"/>
      <c r="NLK155" s="591"/>
      <c r="NLL155" s="591"/>
      <c r="NLM155" s="591"/>
      <c r="NLN155" s="591"/>
      <c r="NLO155" s="591"/>
      <c r="NLP155" s="591"/>
      <c r="NLQ155" s="591"/>
      <c r="NLR155" s="591"/>
      <c r="NLS155" s="591"/>
      <c r="NLT155" s="591"/>
      <c r="NLU155" s="591"/>
      <c r="NLV155" s="591"/>
      <c r="NLW155" s="591"/>
      <c r="NLX155" s="591"/>
      <c r="NLY155" s="591"/>
      <c r="NLZ155" s="591"/>
      <c r="NMA155" s="591"/>
      <c r="NMB155" s="591"/>
      <c r="NMC155" s="591"/>
      <c r="NMD155" s="591"/>
      <c r="NME155" s="591"/>
      <c r="NMF155" s="591"/>
      <c r="NMG155" s="591"/>
      <c r="NMH155" s="591"/>
      <c r="NMI155" s="591"/>
      <c r="NMJ155" s="591"/>
      <c r="NMK155" s="591"/>
      <c r="NML155" s="591"/>
      <c r="NMM155" s="591"/>
      <c r="NMN155" s="591"/>
      <c r="NMO155" s="591"/>
      <c r="NMP155" s="591"/>
      <c r="NMQ155" s="591"/>
      <c r="NMR155" s="591"/>
      <c r="NMS155" s="591"/>
      <c r="NMT155" s="591"/>
      <c r="NMU155" s="591"/>
      <c r="NMV155" s="591"/>
      <c r="NMW155" s="591"/>
      <c r="NMX155" s="591"/>
      <c r="NMY155" s="591"/>
      <c r="NMZ155" s="591"/>
      <c r="NNA155" s="591"/>
      <c r="NNB155" s="591"/>
      <c r="NNC155" s="591"/>
      <c r="NND155" s="591"/>
      <c r="NNE155" s="591"/>
      <c r="NNF155" s="591"/>
      <c r="NNG155" s="591"/>
      <c r="NNH155" s="591"/>
      <c r="NNI155" s="591"/>
      <c r="NNJ155" s="591"/>
      <c r="NNK155" s="591"/>
      <c r="NNL155" s="591"/>
      <c r="NNM155" s="591"/>
      <c r="NNN155" s="591"/>
      <c r="NNO155" s="591"/>
      <c r="NNP155" s="591"/>
      <c r="NNQ155" s="591"/>
      <c r="NNR155" s="591"/>
      <c r="NNS155" s="591"/>
      <c r="NNT155" s="591"/>
      <c r="NNU155" s="591"/>
      <c r="NNV155" s="591"/>
      <c r="NNW155" s="591"/>
      <c r="NNX155" s="591"/>
      <c r="NNY155" s="591"/>
      <c r="NNZ155" s="591"/>
      <c r="NOA155" s="591"/>
      <c r="NOB155" s="591"/>
      <c r="NOC155" s="591"/>
      <c r="NOD155" s="591"/>
      <c r="NOE155" s="591"/>
      <c r="NOF155" s="591"/>
      <c r="NOG155" s="591"/>
      <c r="NOH155" s="591"/>
      <c r="NOI155" s="591"/>
      <c r="NOJ155" s="591"/>
      <c r="NOK155" s="591"/>
      <c r="NOL155" s="591"/>
      <c r="NOM155" s="591"/>
      <c r="NON155" s="591"/>
      <c r="NOO155" s="591"/>
      <c r="NOP155" s="591"/>
      <c r="NOQ155" s="591"/>
      <c r="NOR155" s="591"/>
      <c r="NOS155" s="591"/>
      <c r="NOT155" s="591"/>
      <c r="NOU155" s="591"/>
      <c r="NOV155" s="591"/>
      <c r="NOW155" s="591"/>
      <c r="NOX155" s="591"/>
      <c r="NOY155" s="591"/>
      <c r="NOZ155" s="591"/>
      <c r="NPA155" s="591"/>
      <c r="NPB155" s="591"/>
      <c r="NPC155" s="591"/>
      <c r="NPD155" s="591"/>
      <c r="NPE155" s="591"/>
      <c r="NPF155" s="591"/>
      <c r="NPG155" s="591"/>
      <c r="NPH155" s="591"/>
      <c r="NPI155" s="591"/>
      <c r="NPJ155" s="591"/>
      <c r="NPK155" s="591"/>
      <c r="NPL155" s="591"/>
      <c r="NPM155" s="591"/>
      <c r="NPN155" s="591"/>
      <c r="NPO155" s="591"/>
      <c r="NPP155" s="591"/>
      <c r="NPQ155" s="591"/>
      <c r="NPR155" s="591"/>
      <c r="NPS155" s="591"/>
      <c r="NPT155" s="591"/>
      <c r="NPU155" s="591"/>
      <c r="NPV155" s="591"/>
      <c r="NPW155" s="591"/>
      <c r="NPX155" s="591"/>
      <c r="NPY155" s="591"/>
      <c r="NPZ155" s="591"/>
      <c r="NQA155" s="591"/>
      <c r="NQB155" s="591"/>
      <c r="NQC155" s="591"/>
      <c r="NQD155" s="591"/>
      <c r="NQE155" s="591"/>
      <c r="NQF155" s="591"/>
      <c r="NQG155" s="591"/>
      <c r="NQH155" s="591"/>
      <c r="NQI155" s="591"/>
      <c r="NQJ155" s="591"/>
      <c r="NQK155" s="591"/>
      <c r="NQL155" s="591"/>
      <c r="NQM155" s="591"/>
      <c r="NQN155" s="591"/>
      <c r="NQO155" s="591"/>
      <c r="NQP155" s="591"/>
      <c r="NQQ155" s="591"/>
      <c r="NQR155" s="591"/>
      <c r="NQS155" s="591"/>
      <c r="NQT155" s="591"/>
      <c r="NQU155" s="591"/>
      <c r="NQV155" s="591"/>
      <c r="NQW155" s="591"/>
      <c r="NQX155" s="591"/>
      <c r="NQY155" s="591"/>
      <c r="NQZ155" s="591"/>
      <c r="NRA155" s="591"/>
      <c r="NRB155" s="591"/>
      <c r="NRC155" s="591"/>
      <c r="NRD155" s="591"/>
      <c r="NRE155" s="591"/>
      <c r="NRF155" s="591"/>
      <c r="NRG155" s="591"/>
      <c r="NRH155" s="591"/>
      <c r="NRI155" s="591"/>
      <c r="NRJ155" s="591"/>
      <c r="NRK155" s="591"/>
      <c r="NRL155" s="591"/>
      <c r="NRM155" s="591"/>
      <c r="NRN155" s="591"/>
      <c r="NRO155" s="591"/>
      <c r="NRP155" s="591"/>
      <c r="NRQ155" s="591"/>
      <c r="NRR155" s="591"/>
      <c r="NRS155" s="591"/>
      <c r="NRT155" s="591"/>
      <c r="NRU155" s="591"/>
      <c r="NRV155" s="591"/>
      <c r="NRW155" s="591"/>
      <c r="NRX155" s="591"/>
      <c r="NRY155" s="591"/>
      <c r="NRZ155" s="591"/>
      <c r="NSA155" s="591"/>
      <c r="NSB155" s="591"/>
      <c r="NSC155" s="591"/>
      <c r="NSD155" s="591"/>
      <c r="NSE155" s="591"/>
      <c r="NSF155" s="591"/>
      <c r="NSG155" s="591"/>
      <c r="NSH155" s="591"/>
      <c r="NSI155" s="591"/>
      <c r="NSJ155" s="591"/>
      <c r="NSK155" s="591"/>
      <c r="NSL155" s="591"/>
      <c r="NSM155" s="591"/>
      <c r="NSN155" s="591"/>
      <c r="NSO155" s="591"/>
      <c r="NSP155" s="591"/>
      <c r="NSQ155" s="591"/>
      <c r="NSR155" s="591"/>
      <c r="NSS155" s="591"/>
      <c r="NST155" s="591"/>
      <c r="NSU155" s="591"/>
      <c r="NSV155" s="591"/>
      <c r="NSW155" s="591"/>
      <c r="NSX155" s="591"/>
      <c r="NSY155" s="591"/>
      <c r="NSZ155" s="591"/>
      <c r="NTA155" s="591"/>
      <c r="NTB155" s="591"/>
      <c r="NTC155" s="591"/>
      <c r="NTD155" s="591"/>
      <c r="NTE155" s="591"/>
      <c r="NTF155" s="591"/>
      <c r="NTG155" s="591"/>
      <c r="NTH155" s="591"/>
      <c r="NTI155" s="591"/>
      <c r="NTJ155" s="591"/>
      <c r="NTK155" s="591"/>
      <c r="NTL155" s="591"/>
      <c r="NTM155" s="591"/>
      <c r="NTN155" s="591"/>
      <c r="NTO155" s="591"/>
      <c r="NTP155" s="591"/>
      <c r="NTQ155" s="591"/>
      <c r="NTR155" s="591"/>
      <c r="NTS155" s="591"/>
      <c r="NTT155" s="591"/>
      <c r="NTU155" s="591"/>
      <c r="NTV155" s="591"/>
      <c r="NTW155" s="591"/>
      <c r="NTX155" s="591"/>
      <c r="NTY155" s="591"/>
      <c r="NTZ155" s="591"/>
      <c r="NUA155" s="591"/>
      <c r="NUB155" s="591"/>
      <c r="NUC155" s="591"/>
      <c r="NUD155" s="591"/>
      <c r="NUE155" s="591"/>
      <c r="NUF155" s="591"/>
      <c r="NUG155" s="591"/>
      <c r="NUH155" s="591"/>
      <c r="NUI155" s="591"/>
      <c r="NUJ155" s="591"/>
      <c r="NUK155" s="591"/>
      <c r="NUL155" s="591"/>
      <c r="NUM155" s="591"/>
      <c r="NUN155" s="591"/>
      <c r="NUO155" s="591"/>
      <c r="NUP155" s="591"/>
      <c r="NUQ155" s="591"/>
      <c r="NUR155" s="591"/>
      <c r="NUS155" s="591"/>
      <c r="NUT155" s="591"/>
      <c r="NUU155" s="591"/>
      <c r="NUV155" s="591"/>
      <c r="NUW155" s="591"/>
      <c r="NUX155" s="591"/>
      <c r="NUY155" s="591"/>
      <c r="NUZ155" s="591"/>
      <c r="NVA155" s="591"/>
      <c r="NVB155" s="591"/>
      <c r="NVC155" s="591"/>
      <c r="NVD155" s="591"/>
      <c r="NVE155" s="591"/>
      <c r="NVF155" s="591"/>
      <c r="NVG155" s="591"/>
      <c r="NVH155" s="591"/>
      <c r="NVI155" s="591"/>
      <c r="NVJ155" s="591"/>
      <c r="NVK155" s="591"/>
      <c r="NVL155" s="591"/>
      <c r="NVM155" s="591"/>
      <c r="NVN155" s="591"/>
      <c r="NVO155" s="591"/>
      <c r="NVP155" s="591"/>
      <c r="NVQ155" s="591"/>
      <c r="NVR155" s="591"/>
      <c r="NVS155" s="591"/>
      <c r="NVT155" s="591"/>
      <c r="NVU155" s="591"/>
      <c r="NVV155" s="591"/>
      <c r="NVW155" s="591"/>
      <c r="NVX155" s="591"/>
      <c r="NVY155" s="591"/>
      <c r="NVZ155" s="591"/>
      <c r="NWA155" s="591"/>
      <c r="NWB155" s="591"/>
      <c r="NWC155" s="591"/>
      <c r="NWD155" s="591"/>
      <c r="NWE155" s="591"/>
      <c r="NWF155" s="591"/>
      <c r="NWG155" s="591"/>
      <c r="NWH155" s="591"/>
      <c r="NWI155" s="591"/>
      <c r="NWJ155" s="591"/>
      <c r="NWK155" s="591"/>
      <c r="NWL155" s="591"/>
      <c r="NWM155" s="591"/>
      <c r="NWN155" s="591"/>
      <c r="NWO155" s="591"/>
      <c r="NWP155" s="591"/>
      <c r="NWQ155" s="591"/>
      <c r="NWR155" s="591"/>
      <c r="NWS155" s="591"/>
      <c r="NWT155" s="591"/>
      <c r="NWU155" s="591"/>
      <c r="NWV155" s="591"/>
      <c r="NWW155" s="591"/>
      <c r="NWX155" s="591"/>
      <c r="NWY155" s="591"/>
      <c r="NWZ155" s="591"/>
      <c r="NXA155" s="591"/>
      <c r="NXB155" s="591"/>
      <c r="NXC155" s="591"/>
      <c r="NXD155" s="591"/>
      <c r="NXE155" s="591"/>
      <c r="NXF155" s="591"/>
      <c r="NXG155" s="591"/>
      <c r="NXH155" s="591"/>
      <c r="NXI155" s="591"/>
      <c r="NXJ155" s="591"/>
      <c r="NXK155" s="591"/>
      <c r="NXL155" s="591"/>
      <c r="NXM155" s="591"/>
      <c r="NXN155" s="591"/>
      <c r="NXO155" s="591"/>
      <c r="NXP155" s="591"/>
      <c r="NXQ155" s="591"/>
      <c r="NXR155" s="591"/>
      <c r="NXS155" s="591"/>
      <c r="NXT155" s="591"/>
      <c r="NXU155" s="591"/>
      <c r="NXV155" s="591"/>
      <c r="NXW155" s="591"/>
      <c r="NXX155" s="591"/>
      <c r="NXY155" s="591"/>
      <c r="NXZ155" s="591"/>
      <c r="NYA155" s="591"/>
      <c r="NYB155" s="591"/>
      <c r="NYC155" s="591"/>
      <c r="NYD155" s="591"/>
      <c r="NYE155" s="591"/>
      <c r="NYF155" s="591"/>
      <c r="NYG155" s="591"/>
      <c r="NYH155" s="591"/>
      <c r="NYI155" s="591"/>
      <c r="NYJ155" s="591"/>
      <c r="NYK155" s="591"/>
      <c r="NYL155" s="591"/>
      <c r="NYM155" s="591"/>
      <c r="NYN155" s="591"/>
      <c r="NYO155" s="591"/>
      <c r="NYP155" s="591"/>
      <c r="NYQ155" s="591"/>
      <c r="NYR155" s="591"/>
      <c r="NYS155" s="591"/>
      <c r="NYT155" s="591"/>
      <c r="NYU155" s="591"/>
      <c r="NYV155" s="591"/>
      <c r="NYW155" s="591"/>
      <c r="NYX155" s="591"/>
      <c r="NYY155" s="591"/>
      <c r="NYZ155" s="591"/>
      <c r="NZA155" s="591"/>
      <c r="NZB155" s="591"/>
      <c r="NZC155" s="591"/>
      <c r="NZD155" s="591"/>
      <c r="NZE155" s="591"/>
      <c r="NZF155" s="591"/>
      <c r="NZG155" s="591"/>
      <c r="NZH155" s="591"/>
      <c r="NZI155" s="591"/>
      <c r="NZJ155" s="591"/>
      <c r="NZK155" s="591"/>
      <c r="NZL155" s="591"/>
      <c r="NZM155" s="591"/>
      <c r="NZN155" s="591"/>
      <c r="NZO155" s="591"/>
      <c r="NZP155" s="591"/>
      <c r="NZQ155" s="591"/>
      <c r="NZR155" s="591"/>
      <c r="NZS155" s="591"/>
      <c r="NZT155" s="591"/>
      <c r="NZU155" s="591"/>
      <c r="NZV155" s="591"/>
      <c r="NZW155" s="591"/>
      <c r="NZX155" s="591"/>
      <c r="NZY155" s="591"/>
      <c r="NZZ155" s="591"/>
      <c r="OAA155" s="591"/>
      <c r="OAB155" s="591"/>
      <c r="OAC155" s="591"/>
      <c r="OAD155" s="591"/>
      <c r="OAE155" s="591"/>
      <c r="OAF155" s="591"/>
      <c r="OAG155" s="591"/>
      <c r="OAH155" s="591"/>
      <c r="OAI155" s="591"/>
      <c r="OAJ155" s="591"/>
      <c r="OAK155" s="591"/>
      <c r="OAL155" s="591"/>
      <c r="OAM155" s="591"/>
      <c r="OAN155" s="591"/>
      <c r="OAO155" s="591"/>
      <c r="OAP155" s="591"/>
      <c r="OAQ155" s="591"/>
      <c r="OAR155" s="591"/>
      <c r="OAS155" s="591"/>
      <c r="OAT155" s="591"/>
      <c r="OAU155" s="591"/>
      <c r="OAV155" s="591"/>
      <c r="OAW155" s="591"/>
      <c r="OAX155" s="591"/>
      <c r="OAY155" s="591"/>
      <c r="OAZ155" s="591"/>
      <c r="OBA155" s="591"/>
      <c r="OBB155" s="591"/>
      <c r="OBC155" s="591"/>
      <c r="OBD155" s="591"/>
      <c r="OBE155" s="591"/>
      <c r="OBF155" s="591"/>
      <c r="OBG155" s="591"/>
      <c r="OBH155" s="591"/>
      <c r="OBI155" s="591"/>
      <c r="OBJ155" s="591"/>
      <c r="OBK155" s="591"/>
      <c r="OBL155" s="591"/>
      <c r="OBM155" s="591"/>
      <c r="OBN155" s="591"/>
      <c r="OBO155" s="591"/>
      <c r="OBP155" s="591"/>
      <c r="OBQ155" s="591"/>
      <c r="OBR155" s="591"/>
      <c r="OBS155" s="591"/>
      <c r="OBT155" s="591"/>
      <c r="OBU155" s="591"/>
      <c r="OBV155" s="591"/>
      <c r="OBW155" s="591"/>
      <c r="OBX155" s="591"/>
      <c r="OBY155" s="591"/>
      <c r="OBZ155" s="591"/>
      <c r="OCA155" s="591"/>
      <c r="OCB155" s="591"/>
      <c r="OCC155" s="591"/>
      <c r="OCD155" s="591"/>
      <c r="OCE155" s="591"/>
      <c r="OCF155" s="591"/>
      <c r="OCG155" s="591"/>
      <c r="OCH155" s="591"/>
      <c r="OCI155" s="591"/>
      <c r="OCJ155" s="591"/>
      <c r="OCK155" s="591"/>
      <c r="OCL155" s="591"/>
      <c r="OCM155" s="591"/>
      <c r="OCN155" s="591"/>
      <c r="OCO155" s="591"/>
      <c r="OCP155" s="591"/>
      <c r="OCQ155" s="591"/>
      <c r="OCR155" s="591"/>
      <c r="OCS155" s="591"/>
      <c r="OCT155" s="591"/>
      <c r="OCU155" s="591"/>
      <c r="OCV155" s="591"/>
      <c r="OCW155" s="591"/>
      <c r="OCX155" s="591"/>
      <c r="OCY155" s="591"/>
      <c r="OCZ155" s="591"/>
      <c r="ODA155" s="591"/>
      <c r="ODB155" s="591"/>
      <c r="ODC155" s="591"/>
      <c r="ODD155" s="591"/>
      <c r="ODE155" s="591"/>
      <c r="ODF155" s="591"/>
      <c r="ODG155" s="591"/>
      <c r="ODH155" s="591"/>
      <c r="ODI155" s="591"/>
      <c r="ODJ155" s="591"/>
      <c r="ODK155" s="591"/>
      <c r="ODL155" s="591"/>
      <c r="ODM155" s="591"/>
      <c r="ODN155" s="591"/>
      <c r="ODO155" s="591"/>
      <c r="ODP155" s="591"/>
      <c r="ODQ155" s="591"/>
      <c r="ODR155" s="591"/>
      <c r="ODS155" s="591"/>
      <c r="ODT155" s="591"/>
      <c r="ODU155" s="591"/>
      <c r="ODV155" s="591"/>
      <c r="ODW155" s="591"/>
      <c r="ODX155" s="591"/>
      <c r="ODY155" s="591"/>
      <c r="ODZ155" s="591"/>
      <c r="OEA155" s="591"/>
      <c r="OEB155" s="591"/>
      <c r="OEC155" s="591"/>
      <c r="OED155" s="591"/>
      <c r="OEE155" s="591"/>
      <c r="OEF155" s="591"/>
      <c r="OEG155" s="591"/>
      <c r="OEH155" s="591"/>
      <c r="OEI155" s="591"/>
      <c r="OEJ155" s="591"/>
      <c r="OEK155" s="591"/>
      <c r="OEL155" s="591"/>
      <c r="OEM155" s="591"/>
      <c r="OEN155" s="591"/>
      <c r="OEO155" s="591"/>
      <c r="OEP155" s="591"/>
      <c r="OEQ155" s="591"/>
      <c r="OER155" s="591"/>
      <c r="OES155" s="591"/>
      <c r="OET155" s="591"/>
      <c r="OEU155" s="591"/>
      <c r="OEV155" s="591"/>
      <c r="OEW155" s="591"/>
      <c r="OEX155" s="591"/>
      <c r="OEY155" s="591"/>
      <c r="OEZ155" s="591"/>
      <c r="OFA155" s="591"/>
      <c r="OFB155" s="591"/>
      <c r="OFC155" s="591"/>
      <c r="OFD155" s="591"/>
      <c r="OFE155" s="591"/>
      <c r="OFF155" s="591"/>
      <c r="OFG155" s="591"/>
      <c r="OFH155" s="591"/>
      <c r="OFI155" s="591"/>
      <c r="OFJ155" s="591"/>
      <c r="OFK155" s="591"/>
      <c r="OFL155" s="591"/>
      <c r="OFM155" s="591"/>
      <c r="OFN155" s="591"/>
      <c r="OFO155" s="591"/>
      <c r="OFP155" s="591"/>
      <c r="OFQ155" s="591"/>
      <c r="OFR155" s="591"/>
      <c r="OFS155" s="591"/>
      <c r="OFT155" s="591"/>
      <c r="OFU155" s="591"/>
      <c r="OFV155" s="591"/>
      <c r="OFW155" s="591"/>
      <c r="OFX155" s="591"/>
      <c r="OFY155" s="591"/>
      <c r="OFZ155" s="591"/>
      <c r="OGA155" s="591"/>
      <c r="OGB155" s="591"/>
      <c r="OGC155" s="591"/>
      <c r="OGD155" s="591"/>
      <c r="OGE155" s="591"/>
      <c r="OGF155" s="591"/>
      <c r="OGG155" s="591"/>
      <c r="OGH155" s="591"/>
      <c r="OGI155" s="591"/>
      <c r="OGJ155" s="591"/>
      <c r="OGK155" s="591"/>
      <c r="OGL155" s="591"/>
      <c r="OGM155" s="591"/>
      <c r="OGN155" s="591"/>
      <c r="OGO155" s="591"/>
      <c r="OGP155" s="591"/>
      <c r="OGQ155" s="591"/>
      <c r="OGR155" s="591"/>
      <c r="OGS155" s="591"/>
      <c r="OGT155" s="591"/>
      <c r="OGU155" s="591"/>
      <c r="OGV155" s="591"/>
      <c r="OGW155" s="591"/>
      <c r="OGX155" s="591"/>
      <c r="OGY155" s="591"/>
      <c r="OGZ155" s="591"/>
      <c r="OHA155" s="591"/>
      <c r="OHB155" s="591"/>
      <c r="OHC155" s="591"/>
      <c r="OHD155" s="591"/>
      <c r="OHE155" s="591"/>
      <c r="OHF155" s="591"/>
      <c r="OHG155" s="591"/>
      <c r="OHH155" s="591"/>
      <c r="OHI155" s="591"/>
      <c r="OHJ155" s="591"/>
      <c r="OHK155" s="591"/>
      <c r="OHL155" s="591"/>
      <c r="OHM155" s="591"/>
      <c r="OHN155" s="591"/>
      <c r="OHO155" s="591"/>
      <c r="OHP155" s="591"/>
      <c r="OHQ155" s="591"/>
      <c r="OHR155" s="591"/>
      <c r="OHS155" s="591"/>
      <c r="OHT155" s="591"/>
      <c r="OHU155" s="591"/>
      <c r="OHV155" s="591"/>
      <c r="OHW155" s="591"/>
      <c r="OHX155" s="591"/>
      <c r="OHY155" s="591"/>
      <c r="OHZ155" s="591"/>
      <c r="OIA155" s="591"/>
      <c r="OIB155" s="591"/>
      <c r="OIC155" s="591"/>
      <c r="OID155" s="591"/>
      <c r="OIE155" s="591"/>
      <c r="OIF155" s="591"/>
      <c r="OIG155" s="591"/>
      <c r="OIH155" s="591"/>
      <c r="OII155" s="591"/>
      <c r="OIJ155" s="591"/>
      <c r="OIK155" s="591"/>
      <c r="OIL155" s="591"/>
      <c r="OIM155" s="591"/>
      <c r="OIN155" s="591"/>
      <c r="OIO155" s="591"/>
      <c r="OIP155" s="591"/>
      <c r="OIQ155" s="591"/>
      <c r="OIR155" s="591"/>
      <c r="OIS155" s="591"/>
      <c r="OIT155" s="591"/>
      <c r="OIU155" s="591"/>
      <c r="OIV155" s="591"/>
      <c r="OIW155" s="591"/>
      <c r="OIX155" s="591"/>
      <c r="OIY155" s="591"/>
      <c r="OIZ155" s="591"/>
      <c r="OJA155" s="591"/>
      <c r="OJB155" s="591"/>
      <c r="OJC155" s="591"/>
      <c r="OJD155" s="591"/>
      <c r="OJE155" s="591"/>
      <c r="OJF155" s="591"/>
      <c r="OJG155" s="591"/>
      <c r="OJH155" s="591"/>
      <c r="OJI155" s="591"/>
      <c r="OJJ155" s="591"/>
      <c r="OJK155" s="591"/>
      <c r="OJL155" s="591"/>
      <c r="OJM155" s="591"/>
      <c r="OJN155" s="591"/>
      <c r="OJO155" s="591"/>
      <c r="OJP155" s="591"/>
      <c r="OJQ155" s="591"/>
      <c r="OJR155" s="591"/>
      <c r="OJS155" s="591"/>
      <c r="OJT155" s="591"/>
      <c r="OJU155" s="591"/>
      <c r="OJV155" s="591"/>
      <c r="OJW155" s="591"/>
      <c r="OJX155" s="591"/>
      <c r="OJY155" s="591"/>
      <c r="OJZ155" s="591"/>
      <c r="OKA155" s="591"/>
      <c r="OKB155" s="591"/>
      <c r="OKC155" s="591"/>
      <c r="OKD155" s="591"/>
      <c r="OKE155" s="591"/>
      <c r="OKF155" s="591"/>
      <c r="OKG155" s="591"/>
      <c r="OKH155" s="591"/>
      <c r="OKI155" s="591"/>
      <c r="OKJ155" s="591"/>
      <c r="OKK155" s="591"/>
      <c r="OKL155" s="591"/>
      <c r="OKM155" s="591"/>
      <c r="OKN155" s="591"/>
      <c r="OKO155" s="591"/>
      <c r="OKP155" s="591"/>
      <c r="OKQ155" s="591"/>
      <c r="OKR155" s="591"/>
      <c r="OKS155" s="591"/>
      <c r="OKT155" s="591"/>
      <c r="OKU155" s="591"/>
      <c r="OKV155" s="591"/>
      <c r="OKW155" s="591"/>
      <c r="OKX155" s="591"/>
      <c r="OKY155" s="591"/>
      <c r="OKZ155" s="591"/>
      <c r="OLA155" s="591"/>
      <c r="OLB155" s="591"/>
      <c r="OLC155" s="591"/>
      <c r="OLD155" s="591"/>
      <c r="OLE155" s="591"/>
      <c r="OLF155" s="591"/>
      <c r="OLG155" s="591"/>
      <c r="OLH155" s="591"/>
      <c r="OLI155" s="591"/>
      <c r="OLJ155" s="591"/>
      <c r="OLK155" s="591"/>
      <c r="OLL155" s="591"/>
      <c r="OLM155" s="591"/>
      <c r="OLN155" s="591"/>
      <c r="OLO155" s="591"/>
      <c r="OLP155" s="591"/>
      <c r="OLQ155" s="591"/>
      <c r="OLR155" s="591"/>
      <c r="OLS155" s="591"/>
      <c r="OLT155" s="591"/>
      <c r="OLU155" s="591"/>
      <c r="OLV155" s="591"/>
      <c r="OLW155" s="591"/>
      <c r="OLX155" s="591"/>
      <c r="OLY155" s="591"/>
      <c r="OLZ155" s="591"/>
      <c r="OMA155" s="591"/>
      <c r="OMB155" s="591"/>
      <c r="OMC155" s="591"/>
      <c r="OMD155" s="591"/>
      <c r="OME155" s="591"/>
      <c r="OMF155" s="591"/>
      <c r="OMG155" s="591"/>
      <c r="OMH155" s="591"/>
      <c r="OMI155" s="591"/>
      <c r="OMJ155" s="591"/>
      <c r="OMK155" s="591"/>
      <c r="OML155" s="591"/>
      <c r="OMM155" s="591"/>
      <c r="OMN155" s="591"/>
      <c r="OMO155" s="591"/>
      <c r="OMP155" s="591"/>
      <c r="OMQ155" s="591"/>
      <c r="OMR155" s="591"/>
      <c r="OMS155" s="591"/>
      <c r="OMT155" s="591"/>
      <c r="OMU155" s="591"/>
      <c r="OMV155" s="591"/>
      <c r="OMW155" s="591"/>
      <c r="OMX155" s="591"/>
      <c r="OMY155" s="591"/>
      <c r="OMZ155" s="591"/>
      <c r="ONA155" s="591"/>
      <c r="ONB155" s="591"/>
      <c r="ONC155" s="591"/>
      <c r="OND155" s="591"/>
      <c r="ONE155" s="591"/>
      <c r="ONF155" s="591"/>
      <c r="ONG155" s="591"/>
      <c r="ONH155" s="591"/>
      <c r="ONI155" s="591"/>
      <c r="ONJ155" s="591"/>
      <c r="ONK155" s="591"/>
      <c r="ONL155" s="591"/>
      <c r="ONM155" s="591"/>
      <c r="ONN155" s="591"/>
      <c r="ONO155" s="591"/>
      <c r="ONP155" s="591"/>
      <c r="ONQ155" s="591"/>
      <c r="ONR155" s="591"/>
      <c r="ONS155" s="591"/>
      <c r="ONT155" s="591"/>
      <c r="ONU155" s="591"/>
      <c r="ONV155" s="591"/>
      <c r="ONW155" s="591"/>
      <c r="ONX155" s="591"/>
      <c r="ONY155" s="591"/>
      <c r="ONZ155" s="591"/>
      <c r="OOA155" s="591"/>
      <c r="OOB155" s="591"/>
      <c r="OOC155" s="591"/>
      <c r="OOD155" s="591"/>
      <c r="OOE155" s="591"/>
      <c r="OOF155" s="591"/>
      <c r="OOG155" s="591"/>
      <c r="OOH155" s="591"/>
      <c r="OOI155" s="591"/>
      <c r="OOJ155" s="591"/>
      <c r="OOK155" s="591"/>
      <c r="OOL155" s="591"/>
      <c r="OOM155" s="591"/>
      <c r="OON155" s="591"/>
      <c r="OOO155" s="591"/>
      <c r="OOP155" s="591"/>
      <c r="OOQ155" s="591"/>
      <c r="OOR155" s="591"/>
      <c r="OOS155" s="591"/>
      <c r="OOT155" s="591"/>
      <c r="OOU155" s="591"/>
      <c r="OOV155" s="591"/>
      <c r="OOW155" s="591"/>
      <c r="OOX155" s="591"/>
      <c r="OOY155" s="591"/>
      <c r="OOZ155" s="591"/>
      <c r="OPA155" s="591"/>
      <c r="OPB155" s="591"/>
      <c r="OPC155" s="591"/>
      <c r="OPD155" s="591"/>
      <c r="OPE155" s="591"/>
      <c r="OPF155" s="591"/>
      <c r="OPG155" s="591"/>
      <c r="OPH155" s="591"/>
      <c r="OPI155" s="591"/>
      <c r="OPJ155" s="591"/>
      <c r="OPK155" s="591"/>
      <c r="OPL155" s="591"/>
      <c r="OPM155" s="591"/>
      <c r="OPN155" s="591"/>
      <c r="OPO155" s="591"/>
      <c r="OPP155" s="591"/>
      <c r="OPQ155" s="591"/>
      <c r="OPR155" s="591"/>
      <c r="OPS155" s="591"/>
      <c r="OPT155" s="591"/>
      <c r="OPU155" s="591"/>
      <c r="OPV155" s="591"/>
      <c r="OPW155" s="591"/>
      <c r="OPX155" s="591"/>
      <c r="OPY155" s="591"/>
      <c r="OPZ155" s="591"/>
      <c r="OQA155" s="591"/>
      <c r="OQB155" s="591"/>
      <c r="OQC155" s="591"/>
      <c r="OQD155" s="591"/>
      <c r="OQE155" s="591"/>
      <c r="OQF155" s="591"/>
      <c r="OQG155" s="591"/>
      <c r="OQH155" s="591"/>
      <c r="OQI155" s="591"/>
      <c r="OQJ155" s="591"/>
      <c r="OQK155" s="591"/>
      <c r="OQL155" s="591"/>
      <c r="OQM155" s="591"/>
      <c r="OQN155" s="591"/>
      <c r="OQO155" s="591"/>
      <c r="OQP155" s="591"/>
      <c r="OQQ155" s="591"/>
      <c r="OQR155" s="591"/>
      <c r="OQS155" s="591"/>
      <c r="OQT155" s="591"/>
      <c r="OQU155" s="591"/>
      <c r="OQV155" s="591"/>
      <c r="OQW155" s="591"/>
      <c r="OQX155" s="591"/>
      <c r="OQY155" s="591"/>
      <c r="OQZ155" s="591"/>
      <c r="ORA155" s="591"/>
      <c r="ORB155" s="591"/>
      <c r="ORC155" s="591"/>
      <c r="ORD155" s="591"/>
      <c r="ORE155" s="591"/>
      <c r="ORF155" s="591"/>
      <c r="ORG155" s="591"/>
      <c r="ORH155" s="591"/>
      <c r="ORI155" s="591"/>
      <c r="ORJ155" s="591"/>
      <c r="ORK155" s="591"/>
      <c r="ORL155" s="591"/>
      <c r="ORM155" s="591"/>
      <c r="ORN155" s="591"/>
      <c r="ORO155" s="591"/>
      <c r="ORP155" s="591"/>
      <c r="ORQ155" s="591"/>
      <c r="ORR155" s="591"/>
      <c r="ORS155" s="591"/>
      <c r="ORT155" s="591"/>
      <c r="ORU155" s="591"/>
      <c r="ORV155" s="591"/>
      <c r="ORW155" s="591"/>
      <c r="ORX155" s="591"/>
      <c r="ORY155" s="591"/>
      <c r="ORZ155" s="591"/>
      <c r="OSA155" s="591"/>
      <c r="OSB155" s="591"/>
      <c r="OSC155" s="591"/>
      <c r="OSD155" s="591"/>
      <c r="OSE155" s="591"/>
      <c r="OSF155" s="591"/>
      <c r="OSG155" s="591"/>
      <c r="OSH155" s="591"/>
      <c r="OSI155" s="591"/>
      <c r="OSJ155" s="591"/>
      <c r="OSK155" s="591"/>
      <c r="OSL155" s="591"/>
      <c r="OSM155" s="591"/>
      <c r="OSN155" s="591"/>
      <c r="OSO155" s="591"/>
      <c r="OSP155" s="591"/>
      <c r="OSQ155" s="591"/>
      <c r="OSR155" s="591"/>
      <c r="OSS155" s="591"/>
      <c r="OST155" s="591"/>
      <c r="OSU155" s="591"/>
      <c r="OSV155" s="591"/>
      <c r="OSW155" s="591"/>
      <c r="OSX155" s="591"/>
      <c r="OSY155" s="591"/>
      <c r="OSZ155" s="591"/>
      <c r="OTA155" s="591"/>
      <c r="OTB155" s="591"/>
      <c r="OTC155" s="591"/>
      <c r="OTD155" s="591"/>
      <c r="OTE155" s="591"/>
      <c r="OTF155" s="591"/>
      <c r="OTG155" s="591"/>
      <c r="OTH155" s="591"/>
      <c r="OTI155" s="591"/>
      <c r="OTJ155" s="591"/>
      <c r="OTK155" s="591"/>
      <c r="OTL155" s="591"/>
      <c r="OTM155" s="591"/>
      <c r="OTN155" s="591"/>
      <c r="OTO155" s="591"/>
      <c r="OTP155" s="591"/>
      <c r="OTQ155" s="591"/>
      <c r="OTR155" s="591"/>
      <c r="OTS155" s="591"/>
      <c r="OTT155" s="591"/>
      <c r="OTU155" s="591"/>
      <c r="OTV155" s="591"/>
      <c r="OTW155" s="591"/>
      <c r="OTX155" s="591"/>
      <c r="OTY155" s="591"/>
      <c r="OTZ155" s="591"/>
      <c r="OUA155" s="591"/>
      <c r="OUB155" s="591"/>
      <c r="OUC155" s="591"/>
      <c r="OUD155" s="591"/>
      <c r="OUE155" s="591"/>
      <c r="OUF155" s="591"/>
      <c r="OUG155" s="591"/>
      <c r="OUH155" s="591"/>
      <c r="OUI155" s="591"/>
      <c r="OUJ155" s="591"/>
      <c r="OUK155" s="591"/>
      <c r="OUL155" s="591"/>
      <c r="OUM155" s="591"/>
      <c r="OUN155" s="591"/>
      <c r="OUO155" s="591"/>
      <c r="OUP155" s="591"/>
      <c r="OUQ155" s="591"/>
      <c r="OUR155" s="591"/>
      <c r="OUS155" s="591"/>
      <c r="OUT155" s="591"/>
      <c r="OUU155" s="591"/>
      <c r="OUV155" s="591"/>
      <c r="OUW155" s="591"/>
      <c r="OUX155" s="591"/>
      <c r="OUY155" s="591"/>
      <c r="OUZ155" s="591"/>
      <c r="OVA155" s="591"/>
      <c r="OVB155" s="591"/>
      <c r="OVC155" s="591"/>
      <c r="OVD155" s="591"/>
      <c r="OVE155" s="591"/>
      <c r="OVF155" s="591"/>
      <c r="OVG155" s="591"/>
      <c r="OVH155" s="591"/>
      <c r="OVI155" s="591"/>
      <c r="OVJ155" s="591"/>
      <c r="OVK155" s="591"/>
      <c r="OVL155" s="591"/>
      <c r="OVM155" s="591"/>
      <c r="OVN155" s="591"/>
      <c r="OVO155" s="591"/>
      <c r="OVP155" s="591"/>
      <c r="OVQ155" s="591"/>
      <c r="OVR155" s="591"/>
      <c r="OVS155" s="591"/>
      <c r="OVT155" s="591"/>
      <c r="OVU155" s="591"/>
      <c r="OVV155" s="591"/>
      <c r="OVW155" s="591"/>
      <c r="OVX155" s="591"/>
      <c r="OVY155" s="591"/>
      <c r="OVZ155" s="591"/>
      <c r="OWA155" s="591"/>
      <c r="OWB155" s="591"/>
      <c r="OWC155" s="591"/>
      <c r="OWD155" s="591"/>
      <c r="OWE155" s="591"/>
      <c r="OWF155" s="591"/>
      <c r="OWG155" s="591"/>
      <c r="OWH155" s="591"/>
      <c r="OWI155" s="591"/>
      <c r="OWJ155" s="591"/>
      <c r="OWK155" s="591"/>
      <c r="OWL155" s="591"/>
      <c r="OWM155" s="591"/>
      <c r="OWN155" s="591"/>
      <c r="OWO155" s="591"/>
      <c r="OWP155" s="591"/>
      <c r="OWQ155" s="591"/>
      <c r="OWR155" s="591"/>
      <c r="OWS155" s="591"/>
      <c r="OWT155" s="591"/>
      <c r="OWU155" s="591"/>
      <c r="OWV155" s="591"/>
      <c r="OWW155" s="591"/>
      <c r="OWX155" s="591"/>
      <c r="OWY155" s="591"/>
      <c r="OWZ155" s="591"/>
      <c r="OXA155" s="591"/>
      <c r="OXB155" s="591"/>
      <c r="OXC155" s="591"/>
      <c r="OXD155" s="591"/>
      <c r="OXE155" s="591"/>
      <c r="OXF155" s="591"/>
      <c r="OXG155" s="591"/>
      <c r="OXH155" s="591"/>
      <c r="OXI155" s="591"/>
      <c r="OXJ155" s="591"/>
      <c r="OXK155" s="591"/>
      <c r="OXL155" s="591"/>
      <c r="OXM155" s="591"/>
      <c r="OXN155" s="591"/>
      <c r="OXO155" s="591"/>
      <c r="OXP155" s="591"/>
      <c r="OXQ155" s="591"/>
      <c r="OXR155" s="591"/>
      <c r="OXS155" s="591"/>
      <c r="OXT155" s="591"/>
      <c r="OXU155" s="591"/>
      <c r="OXV155" s="591"/>
      <c r="OXW155" s="591"/>
      <c r="OXX155" s="591"/>
      <c r="OXY155" s="591"/>
      <c r="OXZ155" s="591"/>
      <c r="OYA155" s="591"/>
      <c r="OYB155" s="591"/>
      <c r="OYC155" s="591"/>
      <c r="OYD155" s="591"/>
      <c r="OYE155" s="591"/>
      <c r="OYF155" s="591"/>
      <c r="OYG155" s="591"/>
      <c r="OYH155" s="591"/>
      <c r="OYI155" s="591"/>
      <c r="OYJ155" s="591"/>
      <c r="OYK155" s="591"/>
      <c r="OYL155" s="591"/>
      <c r="OYM155" s="591"/>
      <c r="OYN155" s="591"/>
      <c r="OYO155" s="591"/>
      <c r="OYP155" s="591"/>
      <c r="OYQ155" s="591"/>
      <c r="OYR155" s="591"/>
      <c r="OYS155" s="591"/>
      <c r="OYT155" s="591"/>
      <c r="OYU155" s="591"/>
      <c r="OYV155" s="591"/>
      <c r="OYW155" s="591"/>
      <c r="OYX155" s="591"/>
      <c r="OYY155" s="591"/>
      <c r="OYZ155" s="591"/>
      <c r="OZA155" s="591"/>
      <c r="OZB155" s="591"/>
      <c r="OZC155" s="591"/>
      <c r="OZD155" s="591"/>
      <c r="OZE155" s="591"/>
      <c r="OZF155" s="591"/>
      <c r="OZG155" s="591"/>
      <c r="OZH155" s="591"/>
      <c r="OZI155" s="591"/>
      <c r="OZJ155" s="591"/>
      <c r="OZK155" s="591"/>
      <c r="OZL155" s="591"/>
      <c r="OZM155" s="591"/>
      <c r="OZN155" s="591"/>
      <c r="OZO155" s="591"/>
      <c r="OZP155" s="591"/>
      <c r="OZQ155" s="591"/>
      <c r="OZR155" s="591"/>
      <c r="OZS155" s="591"/>
      <c r="OZT155" s="591"/>
      <c r="OZU155" s="591"/>
      <c r="OZV155" s="591"/>
      <c r="OZW155" s="591"/>
      <c r="OZX155" s="591"/>
      <c r="OZY155" s="591"/>
      <c r="OZZ155" s="591"/>
      <c r="PAA155" s="591"/>
      <c r="PAB155" s="591"/>
      <c r="PAC155" s="591"/>
      <c r="PAD155" s="591"/>
      <c r="PAE155" s="591"/>
      <c r="PAF155" s="591"/>
      <c r="PAG155" s="591"/>
      <c r="PAH155" s="591"/>
      <c r="PAI155" s="591"/>
      <c r="PAJ155" s="591"/>
      <c r="PAK155" s="591"/>
      <c r="PAL155" s="591"/>
      <c r="PAM155" s="591"/>
      <c r="PAN155" s="591"/>
      <c r="PAO155" s="591"/>
      <c r="PAP155" s="591"/>
      <c r="PAQ155" s="591"/>
      <c r="PAR155" s="591"/>
      <c r="PAS155" s="591"/>
      <c r="PAT155" s="591"/>
      <c r="PAU155" s="591"/>
      <c r="PAV155" s="591"/>
      <c r="PAW155" s="591"/>
      <c r="PAX155" s="591"/>
      <c r="PAY155" s="591"/>
      <c r="PAZ155" s="591"/>
      <c r="PBA155" s="591"/>
      <c r="PBB155" s="591"/>
      <c r="PBC155" s="591"/>
      <c r="PBD155" s="591"/>
      <c r="PBE155" s="591"/>
      <c r="PBF155" s="591"/>
      <c r="PBG155" s="591"/>
      <c r="PBH155" s="591"/>
      <c r="PBI155" s="591"/>
      <c r="PBJ155" s="591"/>
      <c r="PBK155" s="591"/>
      <c r="PBL155" s="591"/>
      <c r="PBM155" s="591"/>
      <c r="PBN155" s="591"/>
      <c r="PBO155" s="591"/>
      <c r="PBP155" s="591"/>
      <c r="PBQ155" s="591"/>
      <c r="PBR155" s="591"/>
      <c r="PBS155" s="591"/>
      <c r="PBT155" s="591"/>
      <c r="PBU155" s="591"/>
      <c r="PBV155" s="591"/>
      <c r="PBW155" s="591"/>
      <c r="PBX155" s="591"/>
      <c r="PBY155" s="591"/>
      <c r="PBZ155" s="591"/>
      <c r="PCA155" s="591"/>
      <c r="PCB155" s="591"/>
      <c r="PCC155" s="591"/>
      <c r="PCD155" s="591"/>
      <c r="PCE155" s="591"/>
      <c r="PCF155" s="591"/>
      <c r="PCG155" s="591"/>
      <c r="PCH155" s="591"/>
      <c r="PCI155" s="591"/>
      <c r="PCJ155" s="591"/>
      <c r="PCK155" s="591"/>
      <c r="PCL155" s="591"/>
      <c r="PCM155" s="591"/>
      <c r="PCN155" s="591"/>
      <c r="PCO155" s="591"/>
      <c r="PCP155" s="591"/>
      <c r="PCQ155" s="591"/>
      <c r="PCR155" s="591"/>
      <c r="PCS155" s="591"/>
      <c r="PCT155" s="591"/>
      <c r="PCU155" s="591"/>
      <c r="PCV155" s="591"/>
      <c r="PCW155" s="591"/>
      <c r="PCX155" s="591"/>
      <c r="PCY155" s="591"/>
      <c r="PCZ155" s="591"/>
      <c r="PDA155" s="591"/>
      <c r="PDB155" s="591"/>
      <c r="PDC155" s="591"/>
      <c r="PDD155" s="591"/>
      <c r="PDE155" s="591"/>
      <c r="PDF155" s="591"/>
      <c r="PDG155" s="591"/>
      <c r="PDH155" s="591"/>
      <c r="PDI155" s="591"/>
      <c r="PDJ155" s="591"/>
      <c r="PDK155" s="591"/>
      <c r="PDL155" s="591"/>
      <c r="PDM155" s="591"/>
      <c r="PDN155" s="591"/>
      <c r="PDO155" s="591"/>
      <c r="PDP155" s="591"/>
      <c r="PDQ155" s="591"/>
      <c r="PDR155" s="591"/>
      <c r="PDS155" s="591"/>
      <c r="PDT155" s="591"/>
      <c r="PDU155" s="591"/>
      <c r="PDV155" s="591"/>
      <c r="PDW155" s="591"/>
      <c r="PDX155" s="591"/>
      <c r="PDY155" s="591"/>
      <c r="PDZ155" s="591"/>
      <c r="PEA155" s="591"/>
      <c r="PEB155" s="591"/>
      <c r="PEC155" s="591"/>
      <c r="PED155" s="591"/>
      <c r="PEE155" s="591"/>
      <c r="PEF155" s="591"/>
      <c r="PEG155" s="591"/>
      <c r="PEH155" s="591"/>
      <c r="PEI155" s="591"/>
      <c r="PEJ155" s="591"/>
      <c r="PEK155" s="591"/>
      <c r="PEL155" s="591"/>
      <c r="PEM155" s="591"/>
      <c r="PEN155" s="591"/>
      <c r="PEO155" s="591"/>
      <c r="PEP155" s="591"/>
      <c r="PEQ155" s="591"/>
      <c r="PER155" s="591"/>
      <c r="PES155" s="591"/>
      <c r="PET155" s="591"/>
      <c r="PEU155" s="591"/>
      <c r="PEV155" s="591"/>
      <c r="PEW155" s="591"/>
      <c r="PEX155" s="591"/>
      <c r="PEY155" s="591"/>
      <c r="PEZ155" s="591"/>
      <c r="PFA155" s="591"/>
      <c r="PFB155" s="591"/>
      <c r="PFC155" s="591"/>
      <c r="PFD155" s="591"/>
      <c r="PFE155" s="591"/>
      <c r="PFF155" s="591"/>
      <c r="PFG155" s="591"/>
      <c r="PFH155" s="591"/>
      <c r="PFI155" s="591"/>
      <c r="PFJ155" s="591"/>
      <c r="PFK155" s="591"/>
      <c r="PFL155" s="591"/>
      <c r="PFM155" s="591"/>
      <c r="PFN155" s="591"/>
      <c r="PFO155" s="591"/>
      <c r="PFP155" s="591"/>
      <c r="PFQ155" s="591"/>
      <c r="PFR155" s="591"/>
      <c r="PFS155" s="591"/>
      <c r="PFT155" s="591"/>
      <c r="PFU155" s="591"/>
      <c r="PFV155" s="591"/>
      <c r="PFW155" s="591"/>
      <c r="PFX155" s="591"/>
      <c r="PFY155" s="591"/>
      <c r="PFZ155" s="591"/>
      <c r="PGA155" s="591"/>
      <c r="PGB155" s="591"/>
      <c r="PGC155" s="591"/>
      <c r="PGD155" s="591"/>
      <c r="PGE155" s="591"/>
      <c r="PGF155" s="591"/>
      <c r="PGG155" s="591"/>
      <c r="PGH155" s="591"/>
      <c r="PGI155" s="591"/>
      <c r="PGJ155" s="591"/>
      <c r="PGK155" s="591"/>
      <c r="PGL155" s="591"/>
      <c r="PGM155" s="591"/>
      <c r="PGN155" s="591"/>
      <c r="PGO155" s="591"/>
      <c r="PGP155" s="591"/>
      <c r="PGQ155" s="591"/>
      <c r="PGR155" s="591"/>
      <c r="PGS155" s="591"/>
      <c r="PGT155" s="591"/>
      <c r="PGU155" s="591"/>
      <c r="PGV155" s="591"/>
      <c r="PGW155" s="591"/>
      <c r="PGX155" s="591"/>
      <c r="PGY155" s="591"/>
      <c r="PGZ155" s="591"/>
      <c r="PHA155" s="591"/>
      <c r="PHB155" s="591"/>
      <c r="PHC155" s="591"/>
      <c r="PHD155" s="591"/>
      <c r="PHE155" s="591"/>
      <c r="PHF155" s="591"/>
      <c r="PHG155" s="591"/>
      <c r="PHH155" s="591"/>
      <c r="PHI155" s="591"/>
      <c r="PHJ155" s="591"/>
      <c r="PHK155" s="591"/>
      <c r="PHL155" s="591"/>
      <c r="PHM155" s="591"/>
      <c r="PHN155" s="591"/>
      <c r="PHO155" s="591"/>
      <c r="PHP155" s="591"/>
      <c r="PHQ155" s="591"/>
      <c r="PHR155" s="591"/>
      <c r="PHS155" s="591"/>
      <c r="PHT155" s="591"/>
      <c r="PHU155" s="591"/>
      <c r="PHV155" s="591"/>
      <c r="PHW155" s="591"/>
      <c r="PHX155" s="591"/>
      <c r="PHY155" s="591"/>
      <c r="PHZ155" s="591"/>
      <c r="PIA155" s="591"/>
      <c r="PIB155" s="591"/>
      <c r="PIC155" s="591"/>
      <c r="PID155" s="591"/>
      <c r="PIE155" s="591"/>
      <c r="PIF155" s="591"/>
      <c r="PIG155" s="591"/>
      <c r="PIH155" s="591"/>
      <c r="PII155" s="591"/>
      <c r="PIJ155" s="591"/>
      <c r="PIK155" s="591"/>
      <c r="PIL155" s="591"/>
      <c r="PIM155" s="591"/>
      <c r="PIN155" s="591"/>
      <c r="PIO155" s="591"/>
      <c r="PIP155" s="591"/>
      <c r="PIQ155" s="591"/>
      <c r="PIR155" s="591"/>
      <c r="PIS155" s="591"/>
      <c r="PIT155" s="591"/>
      <c r="PIU155" s="591"/>
      <c r="PIV155" s="591"/>
      <c r="PIW155" s="591"/>
      <c r="PIX155" s="591"/>
      <c r="PIY155" s="591"/>
      <c r="PIZ155" s="591"/>
      <c r="PJA155" s="591"/>
      <c r="PJB155" s="591"/>
      <c r="PJC155" s="591"/>
      <c r="PJD155" s="591"/>
      <c r="PJE155" s="591"/>
      <c r="PJF155" s="591"/>
      <c r="PJG155" s="591"/>
      <c r="PJH155" s="591"/>
      <c r="PJI155" s="591"/>
      <c r="PJJ155" s="591"/>
      <c r="PJK155" s="591"/>
      <c r="PJL155" s="591"/>
      <c r="PJM155" s="591"/>
      <c r="PJN155" s="591"/>
      <c r="PJO155" s="591"/>
      <c r="PJP155" s="591"/>
      <c r="PJQ155" s="591"/>
      <c r="PJR155" s="591"/>
      <c r="PJS155" s="591"/>
      <c r="PJT155" s="591"/>
      <c r="PJU155" s="591"/>
      <c r="PJV155" s="591"/>
      <c r="PJW155" s="591"/>
      <c r="PJX155" s="591"/>
      <c r="PJY155" s="591"/>
      <c r="PJZ155" s="591"/>
      <c r="PKA155" s="591"/>
      <c r="PKB155" s="591"/>
      <c r="PKC155" s="591"/>
      <c r="PKD155" s="591"/>
      <c r="PKE155" s="591"/>
      <c r="PKF155" s="591"/>
      <c r="PKG155" s="591"/>
      <c r="PKH155" s="591"/>
      <c r="PKI155" s="591"/>
      <c r="PKJ155" s="591"/>
      <c r="PKK155" s="591"/>
      <c r="PKL155" s="591"/>
      <c r="PKM155" s="591"/>
      <c r="PKN155" s="591"/>
      <c r="PKO155" s="591"/>
      <c r="PKP155" s="591"/>
      <c r="PKQ155" s="591"/>
      <c r="PKR155" s="591"/>
      <c r="PKS155" s="591"/>
      <c r="PKT155" s="591"/>
      <c r="PKU155" s="591"/>
      <c r="PKV155" s="591"/>
      <c r="PKW155" s="591"/>
      <c r="PKX155" s="591"/>
      <c r="PKY155" s="591"/>
      <c r="PKZ155" s="591"/>
      <c r="PLA155" s="591"/>
      <c r="PLB155" s="591"/>
      <c r="PLC155" s="591"/>
      <c r="PLD155" s="591"/>
      <c r="PLE155" s="591"/>
      <c r="PLF155" s="591"/>
      <c r="PLG155" s="591"/>
      <c r="PLH155" s="591"/>
      <c r="PLI155" s="591"/>
      <c r="PLJ155" s="591"/>
      <c r="PLK155" s="591"/>
      <c r="PLL155" s="591"/>
      <c r="PLM155" s="591"/>
      <c r="PLN155" s="591"/>
      <c r="PLO155" s="591"/>
      <c r="PLP155" s="591"/>
      <c r="PLQ155" s="591"/>
      <c r="PLR155" s="591"/>
      <c r="PLS155" s="591"/>
      <c r="PLT155" s="591"/>
      <c r="PLU155" s="591"/>
      <c r="PLV155" s="591"/>
      <c r="PLW155" s="591"/>
      <c r="PLX155" s="591"/>
      <c r="PLY155" s="591"/>
      <c r="PLZ155" s="591"/>
      <c r="PMA155" s="591"/>
      <c r="PMB155" s="591"/>
      <c r="PMC155" s="591"/>
      <c r="PMD155" s="591"/>
      <c r="PME155" s="591"/>
      <c r="PMF155" s="591"/>
      <c r="PMG155" s="591"/>
      <c r="PMH155" s="591"/>
      <c r="PMI155" s="591"/>
      <c r="PMJ155" s="591"/>
      <c r="PMK155" s="591"/>
      <c r="PML155" s="591"/>
      <c r="PMM155" s="591"/>
      <c r="PMN155" s="591"/>
      <c r="PMO155" s="591"/>
      <c r="PMP155" s="591"/>
      <c r="PMQ155" s="591"/>
      <c r="PMR155" s="591"/>
      <c r="PMS155" s="591"/>
      <c r="PMT155" s="591"/>
      <c r="PMU155" s="591"/>
      <c r="PMV155" s="591"/>
      <c r="PMW155" s="591"/>
      <c r="PMX155" s="591"/>
      <c r="PMY155" s="591"/>
      <c r="PMZ155" s="591"/>
      <c r="PNA155" s="591"/>
      <c r="PNB155" s="591"/>
      <c r="PNC155" s="591"/>
      <c r="PND155" s="591"/>
      <c r="PNE155" s="591"/>
      <c r="PNF155" s="591"/>
      <c r="PNG155" s="591"/>
      <c r="PNH155" s="591"/>
      <c r="PNI155" s="591"/>
      <c r="PNJ155" s="591"/>
      <c r="PNK155" s="591"/>
      <c r="PNL155" s="591"/>
      <c r="PNM155" s="591"/>
      <c r="PNN155" s="591"/>
      <c r="PNO155" s="591"/>
      <c r="PNP155" s="591"/>
      <c r="PNQ155" s="591"/>
      <c r="PNR155" s="591"/>
      <c r="PNS155" s="591"/>
      <c r="PNT155" s="591"/>
      <c r="PNU155" s="591"/>
      <c r="PNV155" s="591"/>
      <c r="PNW155" s="591"/>
      <c r="PNX155" s="591"/>
      <c r="PNY155" s="591"/>
      <c r="PNZ155" s="591"/>
      <c r="POA155" s="591"/>
      <c r="POB155" s="591"/>
      <c r="POC155" s="591"/>
      <c r="POD155" s="591"/>
      <c r="POE155" s="591"/>
      <c r="POF155" s="591"/>
      <c r="POG155" s="591"/>
      <c r="POH155" s="591"/>
      <c r="POI155" s="591"/>
      <c r="POJ155" s="591"/>
      <c r="POK155" s="591"/>
      <c r="POL155" s="591"/>
      <c r="POM155" s="591"/>
      <c r="PON155" s="591"/>
      <c r="POO155" s="591"/>
      <c r="POP155" s="591"/>
      <c r="POQ155" s="591"/>
      <c r="POR155" s="591"/>
      <c r="POS155" s="591"/>
      <c r="POT155" s="591"/>
      <c r="POU155" s="591"/>
      <c r="POV155" s="591"/>
      <c r="POW155" s="591"/>
      <c r="POX155" s="591"/>
      <c r="POY155" s="591"/>
      <c r="POZ155" s="591"/>
      <c r="PPA155" s="591"/>
      <c r="PPB155" s="591"/>
      <c r="PPC155" s="591"/>
      <c r="PPD155" s="591"/>
      <c r="PPE155" s="591"/>
      <c r="PPF155" s="591"/>
      <c r="PPG155" s="591"/>
      <c r="PPH155" s="591"/>
      <c r="PPI155" s="591"/>
      <c r="PPJ155" s="591"/>
      <c r="PPK155" s="591"/>
      <c r="PPL155" s="591"/>
      <c r="PPM155" s="591"/>
      <c r="PPN155" s="591"/>
      <c r="PPO155" s="591"/>
      <c r="PPP155" s="591"/>
      <c r="PPQ155" s="591"/>
      <c r="PPR155" s="591"/>
      <c r="PPS155" s="591"/>
      <c r="PPT155" s="591"/>
      <c r="PPU155" s="591"/>
      <c r="PPV155" s="591"/>
      <c r="PPW155" s="591"/>
      <c r="PPX155" s="591"/>
      <c r="PPY155" s="591"/>
      <c r="PPZ155" s="591"/>
      <c r="PQA155" s="591"/>
      <c r="PQB155" s="591"/>
      <c r="PQC155" s="591"/>
      <c r="PQD155" s="591"/>
      <c r="PQE155" s="591"/>
      <c r="PQF155" s="591"/>
      <c r="PQG155" s="591"/>
      <c r="PQH155" s="591"/>
      <c r="PQI155" s="591"/>
      <c r="PQJ155" s="591"/>
      <c r="PQK155" s="591"/>
      <c r="PQL155" s="591"/>
      <c r="PQM155" s="591"/>
      <c r="PQN155" s="591"/>
      <c r="PQO155" s="591"/>
      <c r="PQP155" s="591"/>
      <c r="PQQ155" s="591"/>
      <c r="PQR155" s="591"/>
      <c r="PQS155" s="591"/>
      <c r="PQT155" s="591"/>
      <c r="PQU155" s="591"/>
      <c r="PQV155" s="591"/>
      <c r="PQW155" s="591"/>
      <c r="PQX155" s="591"/>
      <c r="PQY155" s="591"/>
      <c r="PQZ155" s="591"/>
      <c r="PRA155" s="591"/>
      <c r="PRB155" s="591"/>
      <c r="PRC155" s="591"/>
      <c r="PRD155" s="591"/>
      <c r="PRE155" s="591"/>
      <c r="PRF155" s="591"/>
      <c r="PRG155" s="591"/>
      <c r="PRH155" s="591"/>
      <c r="PRI155" s="591"/>
      <c r="PRJ155" s="591"/>
      <c r="PRK155" s="591"/>
      <c r="PRL155" s="591"/>
      <c r="PRM155" s="591"/>
      <c r="PRN155" s="591"/>
      <c r="PRO155" s="591"/>
      <c r="PRP155" s="591"/>
      <c r="PRQ155" s="591"/>
      <c r="PRR155" s="591"/>
      <c r="PRS155" s="591"/>
      <c r="PRT155" s="591"/>
      <c r="PRU155" s="591"/>
      <c r="PRV155" s="591"/>
      <c r="PRW155" s="591"/>
      <c r="PRX155" s="591"/>
      <c r="PRY155" s="591"/>
      <c r="PRZ155" s="591"/>
      <c r="PSA155" s="591"/>
      <c r="PSB155" s="591"/>
      <c r="PSC155" s="591"/>
      <c r="PSD155" s="591"/>
      <c r="PSE155" s="591"/>
      <c r="PSF155" s="591"/>
      <c r="PSG155" s="591"/>
      <c r="PSH155" s="591"/>
      <c r="PSI155" s="591"/>
      <c r="PSJ155" s="591"/>
      <c r="PSK155" s="591"/>
      <c r="PSL155" s="591"/>
      <c r="PSM155" s="591"/>
      <c r="PSN155" s="591"/>
      <c r="PSO155" s="591"/>
      <c r="PSP155" s="591"/>
      <c r="PSQ155" s="591"/>
      <c r="PSR155" s="591"/>
      <c r="PSS155" s="591"/>
      <c r="PST155" s="591"/>
      <c r="PSU155" s="591"/>
      <c r="PSV155" s="591"/>
      <c r="PSW155" s="591"/>
      <c r="PSX155" s="591"/>
      <c r="PSY155" s="591"/>
      <c r="PSZ155" s="591"/>
      <c r="PTA155" s="591"/>
      <c r="PTB155" s="591"/>
      <c r="PTC155" s="591"/>
      <c r="PTD155" s="591"/>
      <c r="PTE155" s="591"/>
      <c r="PTF155" s="591"/>
      <c r="PTG155" s="591"/>
      <c r="PTH155" s="591"/>
      <c r="PTI155" s="591"/>
      <c r="PTJ155" s="591"/>
      <c r="PTK155" s="591"/>
      <c r="PTL155" s="591"/>
      <c r="PTM155" s="591"/>
      <c r="PTN155" s="591"/>
      <c r="PTO155" s="591"/>
      <c r="PTP155" s="591"/>
      <c r="PTQ155" s="591"/>
      <c r="PTR155" s="591"/>
      <c r="PTS155" s="591"/>
      <c r="PTT155" s="591"/>
      <c r="PTU155" s="591"/>
      <c r="PTV155" s="591"/>
      <c r="PTW155" s="591"/>
      <c r="PTX155" s="591"/>
      <c r="PTY155" s="591"/>
      <c r="PTZ155" s="591"/>
      <c r="PUA155" s="591"/>
      <c r="PUB155" s="591"/>
      <c r="PUC155" s="591"/>
      <c r="PUD155" s="591"/>
      <c r="PUE155" s="591"/>
      <c r="PUF155" s="591"/>
      <c r="PUG155" s="591"/>
      <c r="PUH155" s="591"/>
      <c r="PUI155" s="591"/>
      <c r="PUJ155" s="591"/>
      <c r="PUK155" s="591"/>
      <c r="PUL155" s="591"/>
      <c r="PUM155" s="591"/>
      <c r="PUN155" s="591"/>
      <c r="PUO155" s="591"/>
      <c r="PUP155" s="591"/>
      <c r="PUQ155" s="591"/>
      <c r="PUR155" s="591"/>
      <c r="PUS155" s="591"/>
      <c r="PUT155" s="591"/>
      <c r="PUU155" s="591"/>
      <c r="PUV155" s="591"/>
      <c r="PUW155" s="591"/>
      <c r="PUX155" s="591"/>
      <c r="PUY155" s="591"/>
      <c r="PUZ155" s="591"/>
      <c r="PVA155" s="591"/>
      <c r="PVB155" s="591"/>
      <c r="PVC155" s="591"/>
      <c r="PVD155" s="591"/>
      <c r="PVE155" s="591"/>
      <c r="PVF155" s="591"/>
      <c r="PVG155" s="591"/>
      <c r="PVH155" s="591"/>
      <c r="PVI155" s="591"/>
      <c r="PVJ155" s="591"/>
      <c r="PVK155" s="591"/>
      <c r="PVL155" s="591"/>
      <c r="PVM155" s="591"/>
      <c r="PVN155" s="591"/>
      <c r="PVO155" s="591"/>
      <c r="PVP155" s="591"/>
      <c r="PVQ155" s="591"/>
      <c r="PVR155" s="591"/>
      <c r="PVS155" s="591"/>
      <c r="PVT155" s="591"/>
      <c r="PVU155" s="591"/>
      <c r="PVV155" s="591"/>
      <c r="PVW155" s="591"/>
      <c r="PVX155" s="591"/>
      <c r="PVY155" s="591"/>
      <c r="PVZ155" s="591"/>
      <c r="PWA155" s="591"/>
      <c r="PWB155" s="591"/>
      <c r="PWC155" s="591"/>
      <c r="PWD155" s="591"/>
      <c r="PWE155" s="591"/>
      <c r="PWF155" s="591"/>
      <c r="PWG155" s="591"/>
      <c r="PWH155" s="591"/>
      <c r="PWI155" s="591"/>
      <c r="PWJ155" s="591"/>
      <c r="PWK155" s="591"/>
      <c r="PWL155" s="591"/>
      <c r="PWM155" s="591"/>
      <c r="PWN155" s="591"/>
      <c r="PWO155" s="591"/>
      <c r="PWP155" s="591"/>
      <c r="PWQ155" s="591"/>
      <c r="PWR155" s="591"/>
      <c r="PWS155" s="591"/>
      <c r="PWT155" s="591"/>
      <c r="PWU155" s="591"/>
      <c r="PWV155" s="591"/>
      <c r="PWW155" s="591"/>
      <c r="PWX155" s="591"/>
      <c r="PWY155" s="591"/>
      <c r="PWZ155" s="591"/>
      <c r="PXA155" s="591"/>
      <c r="PXB155" s="591"/>
      <c r="PXC155" s="591"/>
      <c r="PXD155" s="591"/>
      <c r="PXE155" s="591"/>
      <c r="PXF155" s="591"/>
      <c r="PXG155" s="591"/>
      <c r="PXH155" s="591"/>
      <c r="PXI155" s="591"/>
      <c r="PXJ155" s="591"/>
      <c r="PXK155" s="591"/>
      <c r="PXL155" s="591"/>
      <c r="PXM155" s="591"/>
      <c r="PXN155" s="591"/>
      <c r="PXO155" s="591"/>
      <c r="PXP155" s="591"/>
      <c r="PXQ155" s="591"/>
      <c r="PXR155" s="591"/>
      <c r="PXS155" s="591"/>
      <c r="PXT155" s="591"/>
      <c r="PXU155" s="591"/>
      <c r="PXV155" s="591"/>
      <c r="PXW155" s="591"/>
      <c r="PXX155" s="591"/>
      <c r="PXY155" s="591"/>
      <c r="PXZ155" s="591"/>
      <c r="PYA155" s="591"/>
      <c r="PYB155" s="591"/>
      <c r="PYC155" s="591"/>
      <c r="PYD155" s="591"/>
      <c r="PYE155" s="591"/>
      <c r="PYF155" s="591"/>
      <c r="PYG155" s="591"/>
      <c r="PYH155" s="591"/>
      <c r="PYI155" s="591"/>
      <c r="PYJ155" s="591"/>
      <c r="PYK155" s="591"/>
      <c r="PYL155" s="591"/>
      <c r="PYM155" s="591"/>
      <c r="PYN155" s="591"/>
      <c r="PYO155" s="591"/>
      <c r="PYP155" s="591"/>
      <c r="PYQ155" s="591"/>
      <c r="PYR155" s="591"/>
      <c r="PYS155" s="591"/>
      <c r="PYT155" s="591"/>
      <c r="PYU155" s="591"/>
      <c r="PYV155" s="591"/>
      <c r="PYW155" s="591"/>
      <c r="PYX155" s="591"/>
      <c r="PYY155" s="591"/>
      <c r="PYZ155" s="591"/>
      <c r="PZA155" s="591"/>
      <c r="PZB155" s="591"/>
      <c r="PZC155" s="591"/>
      <c r="PZD155" s="591"/>
      <c r="PZE155" s="591"/>
      <c r="PZF155" s="591"/>
      <c r="PZG155" s="591"/>
      <c r="PZH155" s="591"/>
      <c r="PZI155" s="591"/>
      <c r="PZJ155" s="591"/>
      <c r="PZK155" s="591"/>
      <c r="PZL155" s="591"/>
      <c r="PZM155" s="591"/>
      <c r="PZN155" s="591"/>
      <c r="PZO155" s="591"/>
      <c r="PZP155" s="591"/>
      <c r="PZQ155" s="591"/>
      <c r="PZR155" s="591"/>
      <c r="PZS155" s="591"/>
      <c r="PZT155" s="591"/>
      <c r="PZU155" s="591"/>
      <c r="PZV155" s="591"/>
      <c r="PZW155" s="591"/>
      <c r="PZX155" s="591"/>
      <c r="PZY155" s="591"/>
      <c r="PZZ155" s="591"/>
      <c r="QAA155" s="591"/>
      <c r="QAB155" s="591"/>
      <c r="QAC155" s="591"/>
      <c r="QAD155" s="591"/>
      <c r="QAE155" s="591"/>
      <c r="QAF155" s="591"/>
      <c r="QAG155" s="591"/>
      <c r="QAH155" s="591"/>
      <c r="QAI155" s="591"/>
      <c r="QAJ155" s="591"/>
      <c r="QAK155" s="591"/>
      <c r="QAL155" s="591"/>
      <c r="QAM155" s="591"/>
      <c r="QAN155" s="591"/>
      <c r="QAO155" s="591"/>
      <c r="QAP155" s="591"/>
      <c r="QAQ155" s="591"/>
      <c r="QAR155" s="591"/>
      <c r="QAS155" s="591"/>
      <c r="QAT155" s="591"/>
      <c r="QAU155" s="591"/>
      <c r="QAV155" s="591"/>
      <c r="QAW155" s="591"/>
      <c r="QAX155" s="591"/>
      <c r="QAY155" s="591"/>
      <c r="QAZ155" s="591"/>
      <c r="QBA155" s="591"/>
      <c r="QBB155" s="591"/>
      <c r="QBC155" s="591"/>
      <c r="QBD155" s="591"/>
      <c r="QBE155" s="591"/>
      <c r="QBF155" s="591"/>
      <c r="QBG155" s="591"/>
      <c r="QBH155" s="591"/>
      <c r="QBI155" s="591"/>
      <c r="QBJ155" s="591"/>
      <c r="QBK155" s="591"/>
      <c r="QBL155" s="591"/>
      <c r="QBM155" s="591"/>
      <c r="QBN155" s="591"/>
      <c r="QBO155" s="591"/>
      <c r="QBP155" s="591"/>
      <c r="QBQ155" s="591"/>
      <c r="QBR155" s="591"/>
      <c r="QBS155" s="591"/>
      <c r="QBT155" s="591"/>
      <c r="QBU155" s="591"/>
      <c r="QBV155" s="591"/>
      <c r="QBW155" s="591"/>
      <c r="QBX155" s="591"/>
      <c r="QBY155" s="591"/>
      <c r="QBZ155" s="591"/>
      <c r="QCA155" s="591"/>
      <c r="QCB155" s="591"/>
      <c r="QCC155" s="591"/>
      <c r="QCD155" s="591"/>
      <c r="QCE155" s="591"/>
      <c r="QCF155" s="591"/>
      <c r="QCG155" s="591"/>
      <c r="QCH155" s="591"/>
      <c r="QCI155" s="591"/>
      <c r="QCJ155" s="591"/>
      <c r="QCK155" s="591"/>
      <c r="QCL155" s="591"/>
      <c r="QCM155" s="591"/>
      <c r="QCN155" s="591"/>
      <c r="QCO155" s="591"/>
      <c r="QCP155" s="591"/>
      <c r="QCQ155" s="591"/>
      <c r="QCR155" s="591"/>
      <c r="QCS155" s="591"/>
      <c r="QCT155" s="591"/>
      <c r="QCU155" s="591"/>
      <c r="QCV155" s="591"/>
      <c r="QCW155" s="591"/>
      <c r="QCX155" s="591"/>
      <c r="QCY155" s="591"/>
      <c r="QCZ155" s="591"/>
      <c r="QDA155" s="591"/>
      <c r="QDB155" s="591"/>
      <c r="QDC155" s="591"/>
      <c r="QDD155" s="591"/>
      <c r="QDE155" s="591"/>
      <c r="QDF155" s="591"/>
      <c r="QDG155" s="591"/>
      <c r="QDH155" s="591"/>
      <c r="QDI155" s="591"/>
      <c r="QDJ155" s="591"/>
      <c r="QDK155" s="591"/>
      <c r="QDL155" s="591"/>
      <c r="QDM155" s="591"/>
      <c r="QDN155" s="591"/>
      <c r="QDO155" s="591"/>
      <c r="QDP155" s="591"/>
      <c r="QDQ155" s="591"/>
      <c r="QDR155" s="591"/>
      <c r="QDS155" s="591"/>
      <c r="QDT155" s="591"/>
      <c r="QDU155" s="591"/>
      <c r="QDV155" s="591"/>
      <c r="QDW155" s="591"/>
      <c r="QDX155" s="591"/>
      <c r="QDY155" s="591"/>
      <c r="QDZ155" s="591"/>
      <c r="QEA155" s="591"/>
      <c r="QEB155" s="591"/>
      <c r="QEC155" s="591"/>
      <c r="QED155" s="591"/>
      <c r="QEE155" s="591"/>
      <c r="QEF155" s="591"/>
      <c r="QEG155" s="591"/>
      <c r="QEH155" s="591"/>
      <c r="QEI155" s="591"/>
      <c r="QEJ155" s="591"/>
      <c r="QEK155" s="591"/>
      <c r="QEL155" s="591"/>
      <c r="QEM155" s="591"/>
      <c r="QEN155" s="591"/>
      <c r="QEO155" s="591"/>
      <c r="QEP155" s="591"/>
      <c r="QEQ155" s="591"/>
      <c r="QER155" s="591"/>
      <c r="QES155" s="591"/>
      <c r="QET155" s="591"/>
      <c r="QEU155" s="591"/>
      <c r="QEV155" s="591"/>
      <c r="QEW155" s="591"/>
      <c r="QEX155" s="591"/>
      <c r="QEY155" s="591"/>
      <c r="QEZ155" s="591"/>
      <c r="QFA155" s="591"/>
      <c r="QFB155" s="591"/>
      <c r="QFC155" s="591"/>
      <c r="QFD155" s="591"/>
      <c r="QFE155" s="591"/>
      <c r="QFF155" s="591"/>
      <c r="QFG155" s="591"/>
      <c r="QFH155" s="591"/>
      <c r="QFI155" s="591"/>
      <c r="QFJ155" s="591"/>
      <c r="QFK155" s="591"/>
      <c r="QFL155" s="591"/>
      <c r="QFM155" s="591"/>
      <c r="QFN155" s="591"/>
      <c r="QFO155" s="591"/>
      <c r="QFP155" s="591"/>
      <c r="QFQ155" s="591"/>
      <c r="QFR155" s="591"/>
      <c r="QFS155" s="591"/>
      <c r="QFT155" s="591"/>
      <c r="QFU155" s="591"/>
      <c r="QFV155" s="591"/>
      <c r="QFW155" s="591"/>
      <c r="QFX155" s="591"/>
      <c r="QFY155" s="591"/>
      <c r="QFZ155" s="591"/>
      <c r="QGA155" s="591"/>
      <c r="QGB155" s="591"/>
      <c r="QGC155" s="591"/>
      <c r="QGD155" s="591"/>
      <c r="QGE155" s="591"/>
      <c r="QGF155" s="591"/>
      <c r="QGG155" s="591"/>
      <c r="QGH155" s="591"/>
      <c r="QGI155" s="591"/>
      <c r="QGJ155" s="591"/>
      <c r="QGK155" s="591"/>
      <c r="QGL155" s="591"/>
      <c r="QGM155" s="591"/>
      <c r="QGN155" s="591"/>
      <c r="QGO155" s="591"/>
      <c r="QGP155" s="591"/>
      <c r="QGQ155" s="591"/>
      <c r="QGR155" s="591"/>
      <c r="QGS155" s="591"/>
      <c r="QGT155" s="591"/>
      <c r="QGU155" s="591"/>
      <c r="QGV155" s="591"/>
      <c r="QGW155" s="591"/>
      <c r="QGX155" s="591"/>
      <c r="QGY155" s="591"/>
      <c r="QGZ155" s="591"/>
      <c r="QHA155" s="591"/>
      <c r="QHB155" s="591"/>
      <c r="QHC155" s="591"/>
      <c r="QHD155" s="591"/>
      <c r="QHE155" s="591"/>
      <c r="QHF155" s="591"/>
      <c r="QHG155" s="591"/>
      <c r="QHH155" s="591"/>
      <c r="QHI155" s="591"/>
      <c r="QHJ155" s="591"/>
      <c r="QHK155" s="591"/>
      <c r="QHL155" s="591"/>
      <c r="QHM155" s="591"/>
      <c r="QHN155" s="591"/>
      <c r="QHO155" s="591"/>
      <c r="QHP155" s="591"/>
      <c r="QHQ155" s="591"/>
      <c r="QHR155" s="591"/>
      <c r="QHS155" s="591"/>
      <c r="QHT155" s="591"/>
      <c r="QHU155" s="591"/>
      <c r="QHV155" s="591"/>
      <c r="QHW155" s="591"/>
      <c r="QHX155" s="591"/>
      <c r="QHY155" s="591"/>
      <c r="QHZ155" s="591"/>
      <c r="QIA155" s="591"/>
      <c r="QIB155" s="591"/>
      <c r="QIC155" s="591"/>
      <c r="QID155" s="591"/>
      <c r="QIE155" s="591"/>
      <c r="QIF155" s="591"/>
      <c r="QIG155" s="591"/>
      <c r="QIH155" s="591"/>
      <c r="QII155" s="591"/>
      <c r="QIJ155" s="591"/>
      <c r="QIK155" s="591"/>
      <c r="QIL155" s="591"/>
      <c r="QIM155" s="591"/>
      <c r="QIN155" s="591"/>
      <c r="QIO155" s="591"/>
      <c r="QIP155" s="591"/>
      <c r="QIQ155" s="591"/>
      <c r="QIR155" s="591"/>
      <c r="QIS155" s="591"/>
      <c r="QIT155" s="591"/>
      <c r="QIU155" s="591"/>
      <c r="QIV155" s="591"/>
      <c r="QIW155" s="591"/>
      <c r="QIX155" s="591"/>
      <c r="QIY155" s="591"/>
      <c r="QIZ155" s="591"/>
      <c r="QJA155" s="591"/>
      <c r="QJB155" s="591"/>
      <c r="QJC155" s="591"/>
      <c r="QJD155" s="591"/>
      <c r="QJE155" s="591"/>
      <c r="QJF155" s="591"/>
      <c r="QJG155" s="591"/>
      <c r="QJH155" s="591"/>
      <c r="QJI155" s="591"/>
      <c r="QJJ155" s="591"/>
      <c r="QJK155" s="591"/>
      <c r="QJL155" s="591"/>
      <c r="QJM155" s="591"/>
      <c r="QJN155" s="591"/>
      <c r="QJO155" s="591"/>
      <c r="QJP155" s="591"/>
      <c r="QJQ155" s="591"/>
      <c r="QJR155" s="591"/>
      <c r="QJS155" s="591"/>
      <c r="QJT155" s="591"/>
      <c r="QJU155" s="591"/>
      <c r="QJV155" s="591"/>
      <c r="QJW155" s="591"/>
      <c r="QJX155" s="591"/>
      <c r="QJY155" s="591"/>
      <c r="QJZ155" s="591"/>
      <c r="QKA155" s="591"/>
      <c r="QKB155" s="591"/>
      <c r="QKC155" s="591"/>
      <c r="QKD155" s="591"/>
      <c r="QKE155" s="591"/>
      <c r="QKF155" s="591"/>
      <c r="QKG155" s="591"/>
      <c r="QKH155" s="591"/>
      <c r="QKI155" s="591"/>
      <c r="QKJ155" s="591"/>
      <c r="QKK155" s="591"/>
      <c r="QKL155" s="591"/>
      <c r="QKM155" s="591"/>
      <c r="QKN155" s="591"/>
      <c r="QKO155" s="591"/>
      <c r="QKP155" s="591"/>
      <c r="QKQ155" s="591"/>
      <c r="QKR155" s="591"/>
      <c r="QKS155" s="591"/>
      <c r="QKT155" s="591"/>
      <c r="QKU155" s="591"/>
      <c r="QKV155" s="591"/>
      <c r="QKW155" s="591"/>
      <c r="QKX155" s="591"/>
      <c r="QKY155" s="591"/>
      <c r="QKZ155" s="591"/>
      <c r="QLA155" s="591"/>
      <c r="QLB155" s="591"/>
      <c r="QLC155" s="591"/>
      <c r="QLD155" s="591"/>
      <c r="QLE155" s="591"/>
      <c r="QLF155" s="591"/>
      <c r="QLG155" s="591"/>
      <c r="QLH155" s="591"/>
      <c r="QLI155" s="591"/>
      <c r="QLJ155" s="591"/>
      <c r="QLK155" s="591"/>
      <c r="QLL155" s="591"/>
      <c r="QLM155" s="591"/>
      <c r="QLN155" s="591"/>
      <c r="QLO155" s="591"/>
      <c r="QLP155" s="591"/>
      <c r="QLQ155" s="591"/>
      <c r="QLR155" s="591"/>
      <c r="QLS155" s="591"/>
      <c r="QLT155" s="591"/>
      <c r="QLU155" s="591"/>
      <c r="QLV155" s="591"/>
      <c r="QLW155" s="591"/>
      <c r="QLX155" s="591"/>
      <c r="QLY155" s="591"/>
      <c r="QLZ155" s="591"/>
      <c r="QMA155" s="591"/>
      <c r="QMB155" s="591"/>
      <c r="QMC155" s="591"/>
      <c r="QMD155" s="591"/>
      <c r="QME155" s="591"/>
      <c r="QMF155" s="591"/>
      <c r="QMG155" s="591"/>
      <c r="QMH155" s="591"/>
      <c r="QMI155" s="591"/>
      <c r="QMJ155" s="591"/>
      <c r="QMK155" s="591"/>
      <c r="QML155" s="591"/>
      <c r="QMM155" s="591"/>
      <c r="QMN155" s="591"/>
      <c r="QMO155" s="591"/>
      <c r="QMP155" s="591"/>
      <c r="QMQ155" s="591"/>
      <c r="QMR155" s="591"/>
      <c r="QMS155" s="591"/>
      <c r="QMT155" s="591"/>
      <c r="QMU155" s="591"/>
      <c r="QMV155" s="591"/>
      <c r="QMW155" s="591"/>
      <c r="QMX155" s="591"/>
      <c r="QMY155" s="591"/>
      <c r="QMZ155" s="591"/>
      <c r="QNA155" s="591"/>
      <c r="QNB155" s="591"/>
      <c r="QNC155" s="591"/>
      <c r="QND155" s="591"/>
      <c r="QNE155" s="591"/>
      <c r="QNF155" s="591"/>
      <c r="QNG155" s="591"/>
      <c r="QNH155" s="591"/>
      <c r="QNI155" s="591"/>
      <c r="QNJ155" s="591"/>
      <c r="QNK155" s="591"/>
      <c r="QNL155" s="591"/>
      <c r="QNM155" s="591"/>
      <c r="QNN155" s="591"/>
      <c r="QNO155" s="591"/>
      <c r="QNP155" s="591"/>
      <c r="QNQ155" s="591"/>
      <c r="QNR155" s="591"/>
      <c r="QNS155" s="591"/>
      <c r="QNT155" s="591"/>
      <c r="QNU155" s="591"/>
      <c r="QNV155" s="591"/>
      <c r="QNW155" s="591"/>
      <c r="QNX155" s="591"/>
      <c r="QNY155" s="591"/>
      <c r="QNZ155" s="591"/>
      <c r="QOA155" s="591"/>
      <c r="QOB155" s="591"/>
      <c r="QOC155" s="591"/>
      <c r="QOD155" s="591"/>
      <c r="QOE155" s="591"/>
      <c r="QOF155" s="591"/>
      <c r="QOG155" s="591"/>
      <c r="QOH155" s="591"/>
      <c r="QOI155" s="591"/>
      <c r="QOJ155" s="591"/>
      <c r="QOK155" s="591"/>
      <c r="QOL155" s="591"/>
      <c r="QOM155" s="591"/>
      <c r="QON155" s="591"/>
      <c r="QOO155" s="591"/>
      <c r="QOP155" s="591"/>
      <c r="QOQ155" s="591"/>
      <c r="QOR155" s="591"/>
      <c r="QOS155" s="591"/>
      <c r="QOT155" s="591"/>
      <c r="QOU155" s="591"/>
      <c r="QOV155" s="591"/>
      <c r="QOW155" s="591"/>
      <c r="QOX155" s="591"/>
      <c r="QOY155" s="591"/>
      <c r="QOZ155" s="591"/>
      <c r="QPA155" s="591"/>
      <c r="QPB155" s="591"/>
      <c r="QPC155" s="591"/>
      <c r="QPD155" s="591"/>
      <c r="QPE155" s="591"/>
      <c r="QPF155" s="591"/>
      <c r="QPG155" s="591"/>
      <c r="QPH155" s="591"/>
      <c r="QPI155" s="591"/>
      <c r="QPJ155" s="591"/>
      <c r="QPK155" s="591"/>
      <c r="QPL155" s="591"/>
      <c r="QPM155" s="591"/>
      <c r="QPN155" s="591"/>
      <c r="QPO155" s="591"/>
      <c r="QPP155" s="591"/>
      <c r="QPQ155" s="591"/>
      <c r="QPR155" s="591"/>
      <c r="QPS155" s="591"/>
      <c r="QPT155" s="591"/>
      <c r="QPU155" s="591"/>
      <c r="QPV155" s="591"/>
      <c r="QPW155" s="591"/>
      <c r="QPX155" s="591"/>
      <c r="QPY155" s="591"/>
      <c r="QPZ155" s="591"/>
      <c r="QQA155" s="591"/>
      <c r="QQB155" s="591"/>
      <c r="QQC155" s="591"/>
      <c r="QQD155" s="591"/>
      <c r="QQE155" s="591"/>
      <c r="QQF155" s="591"/>
      <c r="QQG155" s="591"/>
      <c r="QQH155" s="591"/>
      <c r="QQI155" s="591"/>
      <c r="QQJ155" s="591"/>
      <c r="QQK155" s="591"/>
      <c r="QQL155" s="591"/>
      <c r="QQM155" s="591"/>
      <c r="QQN155" s="591"/>
      <c r="QQO155" s="591"/>
      <c r="QQP155" s="591"/>
      <c r="QQQ155" s="591"/>
      <c r="QQR155" s="591"/>
      <c r="QQS155" s="591"/>
      <c r="QQT155" s="591"/>
      <c r="QQU155" s="591"/>
      <c r="QQV155" s="591"/>
      <c r="QQW155" s="591"/>
      <c r="QQX155" s="591"/>
      <c r="QQY155" s="591"/>
      <c r="QQZ155" s="591"/>
      <c r="QRA155" s="591"/>
      <c r="QRB155" s="591"/>
      <c r="QRC155" s="591"/>
      <c r="QRD155" s="591"/>
      <c r="QRE155" s="591"/>
      <c r="QRF155" s="591"/>
      <c r="QRG155" s="591"/>
      <c r="QRH155" s="591"/>
      <c r="QRI155" s="591"/>
      <c r="QRJ155" s="591"/>
      <c r="QRK155" s="591"/>
      <c r="QRL155" s="591"/>
      <c r="QRM155" s="591"/>
      <c r="QRN155" s="591"/>
      <c r="QRO155" s="591"/>
      <c r="QRP155" s="591"/>
      <c r="QRQ155" s="591"/>
      <c r="QRR155" s="591"/>
      <c r="QRS155" s="591"/>
      <c r="QRT155" s="591"/>
      <c r="QRU155" s="591"/>
      <c r="QRV155" s="591"/>
      <c r="QRW155" s="591"/>
      <c r="QRX155" s="591"/>
      <c r="QRY155" s="591"/>
      <c r="QRZ155" s="591"/>
      <c r="QSA155" s="591"/>
      <c r="QSB155" s="591"/>
      <c r="QSC155" s="591"/>
      <c r="QSD155" s="591"/>
      <c r="QSE155" s="591"/>
      <c r="QSF155" s="591"/>
      <c r="QSG155" s="591"/>
      <c r="QSH155" s="591"/>
      <c r="QSI155" s="591"/>
      <c r="QSJ155" s="591"/>
      <c r="QSK155" s="591"/>
      <c r="QSL155" s="591"/>
      <c r="QSM155" s="591"/>
      <c r="QSN155" s="591"/>
      <c r="QSO155" s="591"/>
      <c r="QSP155" s="591"/>
      <c r="QSQ155" s="591"/>
      <c r="QSR155" s="591"/>
      <c r="QSS155" s="591"/>
      <c r="QST155" s="591"/>
      <c r="QSU155" s="591"/>
      <c r="QSV155" s="591"/>
      <c r="QSW155" s="591"/>
      <c r="QSX155" s="591"/>
      <c r="QSY155" s="591"/>
      <c r="QSZ155" s="591"/>
      <c r="QTA155" s="591"/>
      <c r="QTB155" s="591"/>
      <c r="QTC155" s="591"/>
      <c r="QTD155" s="591"/>
      <c r="QTE155" s="591"/>
      <c r="QTF155" s="591"/>
      <c r="QTG155" s="591"/>
      <c r="QTH155" s="591"/>
      <c r="QTI155" s="591"/>
      <c r="QTJ155" s="591"/>
      <c r="QTK155" s="591"/>
      <c r="QTL155" s="591"/>
      <c r="QTM155" s="591"/>
      <c r="QTN155" s="591"/>
      <c r="QTO155" s="591"/>
      <c r="QTP155" s="591"/>
      <c r="QTQ155" s="591"/>
      <c r="QTR155" s="591"/>
      <c r="QTS155" s="591"/>
      <c r="QTT155" s="591"/>
      <c r="QTU155" s="591"/>
      <c r="QTV155" s="591"/>
      <c r="QTW155" s="591"/>
      <c r="QTX155" s="591"/>
      <c r="QTY155" s="591"/>
      <c r="QTZ155" s="591"/>
      <c r="QUA155" s="591"/>
      <c r="QUB155" s="591"/>
      <c r="QUC155" s="591"/>
      <c r="QUD155" s="591"/>
      <c r="QUE155" s="591"/>
      <c r="QUF155" s="591"/>
      <c r="QUG155" s="591"/>
      <c r="QUH155" s="591"/>
      <c r="QUI155" s="591"/>
      <c r="QUJ155" s="591"/>
      <c r="QUK155" s="591"/>
      <c r="QUL155" s="591"/>
      <c r="QUM155" s="591"/>
      <c r="QUN155" s="591"/>
      <c r="QUO155" s="591"/>
      <c r="QUP155" s="591"/>
      <c r="QUQ155" s="591"/>
      <c r="QUR155" s="591"/>
      <c r="QUS155" s="591"/>
      <c r="QUT155" s="591"/>
      <c r="QUU155" s="591"/>
      <c r="QUV155" s="591"/>
      <c r="QUW155" s="591"/>
      <c r="QUX155" s="591"/>
      <c r="QUY155" s="591"/>
      <c r="QUZ155" s="591"/>
      <c r="QVA155" s="591"/>
      <c r="QVB155" s="591"/>
      <c r="QVC155" s="591"/>
      <c r="QVD155" s="591"/>
      <c r="QVE155" s="591"/>
      <c r="QVF155" s="591"/>
      <c r="QVG155" s="591"/>
      <c r="QVH155" s="591"/>
      <c r="QVI155" s="591"/>
      <c r="QVJ155" s="591"/>
      <c r="QVK155" s="591"/>
      <c r="QVL155" s="591"/>
      <c r="QVM155" s="591"/>
      <c r="QVN155" s="591"/>
      <c r="QVO155" s="591"/>
      <c r="QVP155" s="591"/>
      <c r="QVQ155" s="591"/>
      <c r="QVR155" s="591"/>
      <c r="QVS155" s="591"/>
      <c r="QVT155" s="591"/>
      <c r="QVU155" s="591"/>
      <c r="QVV155" s="591"/>
      <c r="QVW155" s="591"/>
      <c r="QVX155" s="591"/>
      <c r="QVY155" s="591"/>
      <c r="QVZ155" s="591"/>
      <c r="QWA155" s="591"/>
      <c r="QWB155" s="591"/>
      <c r="QWC155" s="591"/>
      <c r="QWD155" s="591"/>
      <c r="QWE155" s="591"/>
      <c r="QWF155" s="591"/>
      <c r="QWG155" s="591"/>
      <c r="QWH155" s="591"/>
      <c r="QWI155" s="591"/>
      <c r="QWJ155" s="591"/>
      <c r="QWK155" s="591"/>
      <c r="QWL155" s="591"/>
      <c r="QWM155" s="591"/>
      <c r="QWN155" s="591"/>
      <c r="QWO155" s="591"/>
      <c r="QWP155" s="591"/>
      <c r="QWQ155" s="591"/>
      <c r="QWR155" s="591"/>
      <c r="QWS155" s="591"/>
      <c r="QWT155" s="591"/>
      <c r="QWU155" s="591"/>
      <c r="QWV155" s="591"/>
      <c r="QWW155" s="591"/>
      <c r="QWX155" s="591"/>
      <c r="QWY155" s="591"/>
      <c r="QWZ155" s="591"/>
      <c r="QXA155" s="591"/>
      <c r="QXB155" s="591"/>
      <c r="QXC155" s="591"/>
      <c r="QXD155" s="591"/>
      <c r="QXE155" s="591"/>
      <c r="QXF155" s="591"/>
      <c r="QXG155" s="591"/>
      <c r="QXH155" s="591"/>
      <c r="QXI155" s="591"/>
      <c r="QXJ155" s="591"/>
      <c r="QXK155" s="591"/>
      <c r="QXL155" s="591"/>
      <c r="QXM155" s="591"/>
      <c r="QXN155" s="591"/>
      <c r="QXO155" s="591"/>
      <c r="QXP155" s="591"/>
      <c r="QXQ155" s="591"/>
      <c r="QXR155" s="591"/>
      <c r="QXS155" s="591"/>
      <c r="QXT155" s="591"/>
      <c r="QXU155" s="591"/>
      <c r="QXV155" s="591"/>
      <c r="QXW155" s="591"/>
      <c r="QXX155" s="591"/>
      <c r="QXY155" s="591"/>
      <c r="QXZ155" s="591"/>
      <c r="QYA155" s="591"/>
      <c r="QYB155" s="591"/>
      <c r="QYC155" s="591"/>
      <c r="QYD155" s="591"/>
      <c r="QYE155" s="591"/>
      <c r="QYF155" s="591"/>
      <c r="QYG155" s="591"/>
      <c r="QYH155" s="591"/>
      <c r="QYI155" s="591"/>
      <c r="QYJ155" s="591"/>
      <c r="QYK155" s="591"/>
      <c r="QYL155" s="591"/>
      <c r="QYM155" s="591"/>
      <c r="QYN155" s="591"/>
      <c r="QYO155" s="591"/>
      <c r="QYP155" s="591"/>
      <c r="QYQ155" s="591"/>
      <c r="QYR155" s="591"/>
      <c r="QYS155" s="591"/>
      <c r="QYT155" s="591"/>
      <c r="QYU155" s="591"/>
      <c r="QYV155" s="591"/>
      <c r="QYW155" s="591"/>
      <c r="QYX155" s="591"/>
      <c r="QYY155" s="591"/>
      <c r="QYZ155" s="591"/>
      <c r="QZA155" s="591"/>
      <c r="QZB155" s="591"/>
      <c r="QZC155" s="591"/>
      <c r="QZD155" s="591"/>
      <c r="QZE155" s="591"/>
      <c r="QZF155" s="591"/>
      <c r="QZG155" s="591"/>
      <c r="QZH155" s="591"/>
      <c r="QZI155" s="591"/>
      <c r="QZJ155" s="591"/>
      <c r="QZK155" s="591"/>
      <c r="QZL155" s="591"/>
      <c r="QZM155" s="591"/>
      <c r="QZN155" s="591"/>
      <c r="QZO155" s="591"/>
      <c r="QZP155" s="591"/>
      <c r="QZQ155" s="591"/>
      <c r="QZR155" s="591"/>
      <c r="QZS155" s="591"/>
      <c r="QZT155" s="591"/>
      <c r="QZU155" s="591"/>
      <c r="QZV155" s="591"/>
      <c r="QZW155" s="591"/>
      <c r="QZX155" s="591"/>
      <c r="QZY155" s="591"/>
      <c r="QZZ155" s="591"/>
      <c r="RAA155" s="591"/>
      <c r="RAB155" s="591"/>
      <c r="RAC155" s="591"/>
      <c r="RAD155" s="591"/>
      <c r="RAE155" s="591"/>
      <c r="RAF155" s="591"/>
      <c r="RAG155" s="591"/>
      <c r="RAH155" s="591"/>
      <c r="RAI155" s="591"/>
      <c r="RAJ155" s="591"/>
      <c r="RAK155" s="591"/>
      <c r="RAL155" s="591"/>
      <c r="RAM155" s="591"/>
      <c r="RAN155" s="591"/>
      <c r="RAO155" s="591"/>
      <c r="RAP155" s="591"/>
      <c r="RAQ155" s="591"/>
      <c r="RAR155" s="591"/>
      <c r="RAS155" s="591"/>
      <c r="RAT155" s="591"/>
      <c r="RAU155" s="591"/>
      <c r="RAV155" s="591"/>
      <c r="RAW155" s="591"/>
      <c r="RAX155" s="591"/>
      <c r="RAY155" s="591"/>
      <c r="RAZ155" s="591"/>
      <c r="RBA155" s="591"/>
      <c r="RBB155" s="591"/>
      <c r="RBC155" s="591"/>
      <c r="RBD155" s="591"/>
      <c r="RBE155" s="591"/>
      <c r="RBF155" s="591"/>
      <c r="RBG155" s="591"/>
      <c r="RBH155" s="591"/>
      <c r="RBI155" s="591"/>
      <c r="RBJ155" s="591"/>
      <c r="RBK155" s="591"/>
      <c r="RBL155" s="591"/>
      <c r="RBM155" s="591"/>
      <c r="RBN155" s="591"/>
      <c r="RBO155" s="591"/>
      <c r="RBP155" s="591"/>
      <c r="RBQ155" s="591"/>
      <c r="RBR155" s="591"/>
      <c r="RBS155" s="591"/>
      <c r="RBT155" s="591"/>
      <c r="RBU155" s="591"/>
      <c r="RBV155" s="591"/>
      <c r="RBW155" s="591"/>
      <c r="RBX155" s="591"/>
      <c r="RBY155" s="591"/>
      <c r="RBZ155" s="591"/>
      <c r="RCA155" s="591"/>
      <c r="RCB155" s="591"/>
      <c r="RCC155" s="591"/>
      <c r="RCD155" s="591"/>
      <c r="RCE155" s="591"/>
      <c r="RCF155" s="591"/>
      <c r="RCG155" s="591"/>
      <c r="RCH155" s="591"/>
      <c r="RCI155" s="591"/>
      <c r="RCJ155" s="591"/>
      <c r="RCK155" s="591"/>
      <c r="RCL155" s="591"/>
      <c r="RCM155" s="591"/>
      <c r="RCN155" s="591"/>
      <c r="RCO155" s="591"/>
      <c r="RCP155" s="591"/>
      <c r="RCQ155" s="591"/>
      <c r="RCR155" s="591"/>
      <c r="RCS155" s="591"/>
      <c r="RCT155" s="591"/>
      <c r="RCU155" s="591"/>
      <c r="RCV155" s="591"/>
      <c r="RCW155" s="591"/>
      <c r="RCX155" s="591"/>
      <c r="RCY155" s="591"/>
      <c r="RCZ155" s="591"/>
      <c r="RDA155" s="591"/>
      <c r="RDB155" s="591"/>
      <c r="RDC155" s="591"/>
      <c r="RDD155" s="591"/>
      <c r="RDE155" s="591"/>
      <c r="RDF155" s="591"/>
      <c r="RDG155" s="591"/>
      <c r="RDH155" s="591"/>
      <c r="RDI155" s="591"/>
      <c r="RDJ155" s="591"/>
      <c r="RDK155" s="591"/>
      <c r="RDL155" s="591"/>
      <c r="RDM155" s="591"/>
      <c r="RDN155" s="591"/>
      <c r="RDO155" s="591"/>
      <c r="RDP155" s="591"/>
      <c r="RDQ155" s="591"/>
      <c r="RDR155" s="591"/>
      <c r="RDS155" s="591"/>
      <c r="RDT155" s="591"/>
      <c r="RDU155" s="591"/>
      <c r="RDV155" s="591"/>
      <c r="RDW155" s="591"/>
      <c r="RDX155" s="591"/>
      <c r="RDY155" s="591"/>
      <c r="RDZ155" s="591"/>
      <c r="REA155" s="591"/>
      <c r="REB155" s="591"/>
      <c r="REC155" s="591"/>
      <c r="RED155" s="591"/>
      <c r="REE155" s="591"/>
      <c r="REF155" s="591"/>
      <c r="REG155" s="591"/>
      <c r="REH155" s="591"/>
      <c r="REI155" s="591"/>
      <c r="REJ155" s="591"/>
      <c r="REK155" s="591"/>
      <c r="REL155" s="591"/>
      <c r="REM155" s="591"/>
      <c r="REN155" s="591"/>
      <c r="REO155" s="591"/>
      <c r="REP155" s="591"/>
      <c r="REQ155" s="591"/>
      <c r="RER155" s="591"/>
      <c r="RES155" s="591"/>
      <c r="RET155" s="591"/>
      <c r="REU155" s="591"/>
      <c r="REV155" s="591"/>
      <c r="REW155" s="591"/>
      <c r="REX155" s="591"/>
      <c r="REY155" s="591"/>
      <c r="REZ155" s="591"/>
      <c r="RFA155" s="591"/>
      <c r="RFB155" s="591"/>
      <c r="RFC155" s="591"/>
      <c r="RFD155" s="591"/>
      <c r="RFE155" s="591"/>
      <c r="RFF155" s="591"/>
      <c r="RFG155" s="591"/>
      <c r="RFH155" s="591"/>
      <c r="RFI155" s="591"/>
      <c r="RFJ155" s="591"/>
      <c r="RFK155" s="591"/>
      <c r="RFL155" s="591"/>
      <c r="RFM155" s="591"/>
      <c r="RFN155" s="591"/>
      <c r="RFO155" s="591"/>
      <c r="RFP155" s="591"/>
      <c r="RFQ155" s="591"/>
      <c r="RFR155" s="591"/>
      <c r="RFS155" s="591"/>
      <c r="RFT155" s="591"/>
      <c r="RFU155" s="591"/>
      <c r="RFV155" s="591"/>
      <c r="RFW155" s="591"/>
      <c r="RFX155" s="591"/>
      <c r="RFY155" s="591"/>
      <c r="RFZ155" s="591"/>
      <c r="RGA155" s="591"/>
      <c r="RGB155" s="591"/>
      <c r="RGC155" s="591"/>
      <c r="RGD155" s="591"/>
      <c r="RGE155" s="591"/>
      <c r="RGF155" s="591"/>
      <c r="RGG155" s="591"/>
      <c r="RGH155" s="591"/>
      <c r="RGI155" s="591"/>
      <c r="RGJ155" s="591"/>
      <c r="RGK155" s="591"/>
      <c r="RGL155" s="591"/>
      <c r="RGM155" s="591"/>
      <c r="RGN155" s="591"/>
      <c r="RGO155" s="591"/>
      <c r="RGP155" s="591"/>
      <c r="RGQ155" s="591"/>
      <c r="RGR155" s="591"/>
      <c r="RGS155" s="591"/>
      <c r="RGT155" s="591"/>
      <c r="RGU155" s="591"/>
      <c r="RGV155" s="591"/>
      <c r="RGW155" s="591"/>
      <c r="RGX155" s="591"/>
      <c r="RGY155" s="591"/>
      <c r="RGZ155" s="591"/>
      <c r="RHA155" s="591"/>
      <c r="RHB155" s="591"/>
      <c r="RHC155" s="591"/>
      <c r="RHD155" s="591"/>
      <c r="RHE155" s="591"/>
      <c r="RHF155" s="591"/>
      <c r="RHG155" s="591"/>
      <c r="RHH155" s="591"/>
      <c r="RHI155" s="591"/>
      <c r="RHJ155" s="591"/>
      <c r="RHK155" s="591"/>
      <c r="RHL155" s="591"/>
      <c r="RHM155" s="591"/>
      <c r="RHN155" s="591"/>
      <c r="RHO155" s="591"/>
      <c r="RHP155" s="591"/>
      <c r="RHQ155" s="591"/>
      <c r="RHR155" s="591"/>
      <c r="RHS155" s="591"/>
      <c r="RHT155" s="591"/>
      <c r="RHU155" s="591"/>
      <c r="RHV155" s="591"/>
      <c r="RHW155" s="591"/>
      <c r="RHX155" s="591"/>
      <c r="RHY155" s="591"/>
      <c r="RHZ155" s="591"/>
      <c r="RIA155" s="591"/>
      <c r="RIB155" s="591"/>
      <c r="RIC155" s="591"/>
      <c r="RID155" s="591"/>
      <c r="RIE155" s="591"/>
      <c r="RIF155" s="591"/>
      <c r="RIG155" s="591"/>
      <c r="RIH155" s="591"/>
      <c r="RII155" s="591"/>
      <c r="RIJ155" s="591"/>
      <c r="RIK155" s="591"/>
      <c r="RIL155" s="591"/>
      <c r="RIM155" s="591"/>
      <c r="RIN155" s="591"/>
      <c r="RIO155" s="591"/>
      <c r="RIP155" s="591"/>
      <c r="RIQ155" s="591"/>
      <c r="RIR155" s="591"/>
      <c r="RIS155" s="591"/>
      <c r="RIT155" s="591"/>
      <c r="RIU155" s="591"/>
      <c r="RIV155" s="591"/>
      <c r="RIW155" s="591"/>
      <c r="RIX155" s="591"/>
      <c r="RIY155" s="591"/>
      <c r="RIZ155" s="591"/>
      <c r="RJA155" s="591"/>
      <c r="RJB155" s="591"/>
      <c r="RJC155" s="591"/>
      <c r="RJD155" s="591"/>
      <c r="RJE155" s="591"/>
      <c r="RJF155" s="591"/>
      <c r="RJG155" s="591"/>
      <c r="RJH155" s="591"/>
      <c r="RJI155" s="591"/>
      <c r="RJJ155" s="591"/>
      <c r="RJK155" s="591"/>
      <c r="RJL155" s="591"/>
      <c r="RJM155" s="591"/>
      <c r="RJN155" s="591"/>
      <c r="RJO155" s="591"/>
      <c r="RJP155" s="591"/>
      <c r="RJQ155" s="591"/>
      <c r="RJR155" s="591"/>
      <c r="RJS155" s="591"/>
      <c r="RJT155" s="591"/>
      <c r="RJU155" s="591"/>
      <c r="RJV155" s="591"/>
      <c r="RJW155" s="591"/>
      <c r="RJX155" s="591"/>
      <c r="RJY155" s="591"/>
      <c r="RJZ155" s="591"/>
      <c r="RKA155" s="591"/>
      <c r="RKB155" s="591"/>
      <c r="RKC155" s="591"/>
      <c r="RKD155" s="591"/>
      <c r="RKE155" s="591"/>
      <c r="RKF155" s="591"/>
      <c r="RKG155" s="591"/>
      <c r="RKH155" s="591"/>
      <c r="RKI155" s="591"/>
      <c r="RKJ155" s="591"/>
      <c r="RKK155" s="591"/>
      <c r="RKL155" s="591"/>
      <c r="RKM155" s="591"/>
      <c r="RKN155" s="591"/>
      <c r="RKO155" s="591"/>
      <c r="RKP155" s="591"/>
      <c r="RKQ155" s="591"/>
      <c r="RKR155" s="591"/>
      <c r="RKS155" s="591"/>
      <c r="RKT155" s="591"/>
      <c r="RKU155" s="591"/>
      <c r="RKV155" s="591"/>
      <c r="RKW155" s="591"/>
      <c r="RKX155" s="591"/>
      <c r="RKY155" s="591"/>
      <c r="RKZ155" s="591"/>
      <c r="RLA155" s="591"/>
      <c r="RLB155" s="591"/>
      <c r="RLC155" s="591"/>
      <c r="RLD155" s="591"/>
      <c r="RLE155" s="591"/>
      <c r="RLF155" s="591"/>
      <c r="RLG155" s="591"/>
      <c r="RLH155" s="591"/>
      <c r="RLI155" s="591"/>
      <c r="RLJ155" s="591"/>
      <c r="RLK155" s="591"/>
      <c r="RLL155" s="591"/>
      <c r="RLM155" s="591"/>
      <c r="RLN155" s="591"/>
      <c r="RLO155" s="591"/>
      <c r="RLP155" s="591"/>
      <c r="RLQ155" s="591"/>
      <c r="RLR155" s="591"/>
      <c r="RLS155" s="591"/>
      <c r="RLT155" s="591"/>
      <c r="RLU155" s="591"/>
      <c r="RLV155" s="591"/>
      <c r="RLW155" s="591"/>
      <c r="RLX155" s="591"/>
      <c r="RLY155" s="591"/>
      <c r="RLZ155" s="591"/>
      <c r="RMA155" s="591"/>
      <c r="RMB155" s="591"/>
      <c r="RMC155" s="591"/>
      <c r="RMD155" s="591"/>
      <c r="RME155" s="591"/>
      <c r="RMF155" s="591"/>
      <c r="RMG155" s="591"/>
      <c r="RMH155" s="591"/>
      <c r="RMI155" s="591"/>
      <c r="RMJ155" s="591"/>
      <c r="RMK155" s="591"/>
      <c r="RML155" s="591"/>
      <c r="RMM155" s="591"/>
      <c r="RMN155" s="591"/>
      <c r="RMO155" s="591"/>
      <c r="RMP155" s="591"/>
      <c r="RMQ155" s="591"/>
      <c r="RMR155" s="591"/>
      <c r="RMS155" s="591"/>
      <c r="RMT155" s="591"/>
      <c r="RMU155" s="591"/>
      <c r="RMV155" s="591"/>
      <c r="RMW155" s="591"/>
      <c r="RMX155" s="591"/>
      <c r="RMY155" s="591"/>
      <c r="RMZ155" s="591"/>
      <c r="RNA155" s="591"/>
      <c r="RNB155" s="591"/>
      <c r="RNC155" s="591"/>
      <c r="RND155" s="591"/>
      <c r="RNE155" s="591"/>
      <c r="RNF155" s="591"/>
      <c r="RNG155" s="591"/>
      <c r="RNH155" s="591"/>
      <c r="RNI155" s="591"/>
      <c r="RNJ155" s="591"/>
      <c r="RNK155" s="591"/>
      <c r="RNL155" s="591"/>
      <c r="RNM155" s="591"/>
      <c r="RNN155" s="591"/>
      <c r="RNO155" s="591"/>
      <c r="RNP155" s="591"/>
      <c r="RNQ155" s="591"/>
      <c r="RNR155" s="591"/>
      <c r="RNS155" s="591"/>
      <c r="RNT155" s="591"/>
      <c r="RNU155" s="591"/>
      <c r="RNV155" s="591"/>
      <c r="RNW155" s="591"/>
      <c r="RNX155" s="591"/>
      <c r="RNY155" s="591"/>
      <c r="RNZ155" s="591"/>
      <c r="ROA155" s="591"/>
      <c r="ROB155" s="591"/>
      <c r="ROC155" s="591"/>
      <c r="ROD155" s="591"/>
      <c r="ROE155" s="591"/>
      <c r="ROF155" s="591"/>
      <c r="ROG155" s="591"/>
      <c r="ROH155" s="591"/>
      <c r="ROI155" s="591"/>
      <c r="ROJ155" s="591"/>
      <c r="ROK155" s="591"/>
      <c r="ROL155" s="591"/>
      <c r="ROM155" s="591"/>
      <c r="RON155" s="591"/>
      <c r="ROO155" s="591"/>
      <c r="ROP155" s="591"/>
      <c r="ROQ155" s="591"/>
      <c r="ROR155" s="591"/>
      <c r="ROS155" s="591"/>
      <c r="ROT155" s="591"/>
      <c r="ROU155" s="591"/>
      <c r="ROV155" s="591"/>
      <c r="ROW155" s="591"/>
      <c r="ROX155" s="591"/>
      <c r="ROY155" s="591"/>
      <c r="ROZ155" s="591"/>
      <c r="RPA155" s="591"/>
      <c r="RPB155" s="591"/>
      <c r="RPC155" s="591"/>
      <c r="RPD155" s="591"/>
      <c r="RPE155" s="591"/>
      <c r="RPF155" s="591"/>
      <c r="RPG155" s="591"/>
      <c r="RPH155" s="591"/>
      <c r="RPI155" s="591"/>
      <c r="RPJ155" s="591"/>
      <c r="RPK155" s="591"/>
      <c r="RPL155" s="591"/>
      <c r="RPM155" s="591"/>
      <c r="RPN155" s="591"/>
      <c r="RPO155" s="591"/>
      <c r="RPP155" s="591"/>
      <c r="RPQ155" s="591"/>
      <c r="RPR155" s="591"/>
      <c r="RPS155" s="591"/>
      <c r="RPT155" s="591"/>
      <c r="RPU155" s="591"/>
      <c r="RPV155" s="591"/>
      <c r="RPW155" s="591"/>
      <c r="RPX155" s="591"/>
      <c r="RPY155" s="591"/>
      <c r="RPZ155" s="591"/>
      <c r="RQA155" s="591"/>
      <c r="RQB155" s="591"/>
      <c r="RQC155" s="591"/>
      <c r="RQD155" s="591"/>
      <c r="RQE155" s="591"/>
      <c r="RQF155" s="591"/>
      <c r="RQG155" s="591"/>
      <c r="RQH155" s="591"/>
      <c r="RQI155" s="591"/>
      <c r="RQJ155" s="591"/>
      <c r="RQK155" s="591"/>
      <c r="RQL155" s="591"/>
      <c r="RQM155" s="591"/>
      <c r="RQN155" s="591"/>
      <c r="RQO155" s="591"/>
      <c r="RQP155" s="591"/>
      <c r="RQQ155" s="591"/>
      <c r="RQR155" s="591"/>
      <c r="RQS155" s="591"/>
      <c r="RQT155" s="591"/>
      <c r="RQU155" s="591"/>
      <c r="RQV155" s="591"/>
      <c r="RQW155" s="591"/>
      <c r="RQX155" s="591"/>
      <c r="RQY155" s="591"/>
      <c r="RQZ155" s="591"/>
      <c r="RRA155" s="591"/>
      <c r="RRB155" s="591"/>
      <c r="RRC155" s="591"/>
      <c r="RRD155" s="591"/>
      <c r="RRE155" s="591"/>
      <c r="RRF155" s="591"/>
      <c r="RRG155" s="591"/>
      <c r="RRH155" s="591"/>
      <c r="RRI155" s="591"/>
      <c r="RRJ155" s="591"/>
      <c r="RRK155" s="591"/>
      <c r="RRL155" s="591"/>
      <c r="RRM155" s="591"/>
      <c r="RRN155" s="591"/>
      <c r="RRO155" s="591"/>
      <c r="RRP155" s="591"/>
      <c r="RRQ155" s="591"/>
      <c r="RRR155" s="591"/>
      <c r="RRS155" s="591"/>
      <c r="RRT155" s="591"/>
      <c r="RRU155" s="591"/>
      <c r="RRV155" s="591"/>
      <c r="RRW155" s="591"/>
      <c r="RRX155" s="591"/>
      <c r="RRY155" s="591"/>
      <c r="RRZ155" s="591"/>
      <c r="RSA155" s="591"/>
      <c r="RSB155" s="591"/>
      <c r="RSC155" s="591"/>
      <c r="RSD155" s="591"/>
      <c r="RSE155" s="591"/>
      <c r="RSF155" s="591"/>
      <c r="RSG155" s="591"/>
      <c r="RSH155" s="591"/>
      <c r="RSI155" s="591"/>
      <c r="RSJ155" s="591"/>
      <c r="RSK155" s="591"/>
      <c r="RSL155" s="591"/>
      <c r="RSM155" s="591"/>
      <c r="RSN155" s="591"/>
      <c r="RSO155" s="591"/>
      <c r="RSP155" s="591"/>
      <c r="RSQ155" s="591"/>
      <c r="RSR155" s="591"/>
      <c r="RSS155" s="591"/>
      <c r="RST155" s="591"/>
      <c r="RSU155" s="591"/>
      <c r="RSV155" s="591"/>
      <c r="RSW155" s="591"/>
      <c r="RSX155" s="591"/>
      <c r="RSY155" s="591"/>
      <c r="RSZ155" s="591"/>
      <c r="RTA155" s="591"/>
      <c r="RTB155" s="591"/>
      <c r="RTC155" s="591"/>
      <c r="RTD155" s="591"/>
      <c r="RTE155" s="591"/>
      <c r="RTF155" s="591"/>
      <c r="RTG155" s="591"/>
      <c r="RTH155" s="591"/>
      <c r="RTI155" s="591"/>
      <c r="RTJ155" s="591"/>
      <c r="RTK155" s="591"/>
      <c r="RTL155" s="591"/>
      <c r="RTM155" s="591"/>
      <c r="RTN155" s="591"/>
      <c r="RTO155" s="591"/>
      <c r="RTP155" s="591"/>
      <c r="RTQ155" s="591"/>
      <c r="RTR155" s="591"/>
      <c r="RTS155" s="591"/>
      <c r="RTT155" s="591"/>
      <c r="RTU155" s="591"/>
      <c r="RTV155" s="591"/>
      <c r="RTW155" s="591"/>
      <c r="RTX155" s="591"/>
      <c r="RTY155" s="591"/>
      <c r="RTZ155" s="591"/>
      <c r="RUA155" s="591"/>
      <c r="RUB155" s="591"/>
      <c r="RUC155" s="591"/>
      <c r="RUD155" s="591"/>
      <c r="RUE155" s="591"/>
      <c r="RUF155" s="591"/>
      <c r="RUG155" s="591"/>
      <c r="RUH155" s="591"/>
      <c r="RUI155" s="591"/>
      <c r="RUJ155" s="591"/>
      <c r="RUK155" s="591"/>
      <c r="RUL155" s="591"/>
      <c r="RUM155" s="591"/>
      <c r="RUN155" s="591"/>
      <c r="RUO155" s="591"/>
      <c r="RUP155" s="591"/>
      <c r="RUQ155" s="591"/>
      <c r="RUR155" s="591"/>
      <c r="RUS155" s="591"/>
      <c r="RUT155" s="591"/>
      <c r="RUU155" s="591"/>
      <c r="RUV155" s="591"/>
      <c r="RUW155" s="591"/>
      <c r="RUX155" s="591"/>
      <c r="RUY155" s="591"/>
      <c r="RUZ155" s="591"/>
      <c r="RVA155" s="591"/>
      <c r="RVB155" s="591"/>
      <c r="RVC155" s="591"/>
      <c r="RVD155" s="591"/>
      <c r="RVE155" s="591"/>
      <c r="RVF155" s="591"/>
      <c r="RVG155" s="591"/>
      <c r="RVH155" s="591"/>
      <c r="RVI155" s="591"/>
      <c r="RVJ155" s="591"/>
      <c r="RVK155" s="591"/>
      <c r="RVL155" s="591"/>
      <c r="RVM155" s="591"/>
      <c r="RVN155" s="591"/>
      <c r="RVO155" s="591"/>
      <c r="RVP155" s="591"/>
      <c r="RVQ155" s="591"/>
      <c r="RVR155" s="591"/>
      <c r="RVS155" s="591"/>
      <c r="RVT155" s="591"/>
      <c r="RVU155" s="591"/>
      <c r="RVV155" s="591"/>
      <c r="RVW155" s="591"/>
      <c r="RVX155" s="591"/>
      <c r="RVY155" s="591"/>
      <c r="RVZ155" s="591"/>
      <c r="RWA155" s="591"/>
      <c r="RWB155" s="591"/>
      <c r="RWC155" s="591"/>
      <c r="RWD155" s="591"/>
      <c r="RWE155" s="591"/>
      <c r="RWF155" s="591"/>
      <c r="RWG155" s="591"/>
      <c r="RWH155" s="591"/>
      <c r="RWI155" s="591"/>
      <c r="RWJ155" s="591"/>
      <c r="RWK155" s="591"/>
      <c r="RWL155" s="591"/>
      <c r="RWM155" s="591"/>
      <c r="RWN155" s="591"/>
      <c r="RWO155" s="591"/>
      <c r="RWP155" s="591"/>
      <c r="RWQ155" s="591"/>
      <c r="RWR155" s="591"/>
      <c r="RWS155" s="591"/>
      <c r="RWT155" s="591"/>
      <c r="RWU155" s="591"/>
      <c r="RWV155" s="591"/>
      <c r="RWW155" s="591"/>
      <c r="RWX155" s="591"/>
      <c r="RWY155" s="591"/>
      <c r="RWZ155" s="591"/>
      <c r="RXA155" s="591"/>
      <c r="RXB155" s="591"/>
      <c r="RXC155" s="591"/>
      <c r="RXD155" s="591"/>
      <c r="RXE155" s="591"/>
      <c r="RXF155" s="591"/>
      <c r="RXG155" s="591"/>
      <c r="RXH155" s="591"/>
      <c r="RXI155" s="591"/>
      <c r="RXJ155" s="591"/>
      <c r="RXK155" s="591"/>
      <c r="RXL155" s="591"/>
      <c r="RXM155" s="591"/>
      <c r="RXN155" s="591"/>
      <c r="RXO155" s="591"/>
      <c r="RXP155" s="591"/>
      <c r="RXQ155" s="591"/>
      <c r="RXR155" s="591"/>
      <c r="RXS155" s="591"/>
      <c r="RXT155" s="591"/>
      <c r="RXU155" s="591"/>
      <c r="RXV155" s="591"/>
      <c r="RXW155" s="591"/>
      <c r="RXX155" s="591"/>
      <c r="RXY155" s="591"/>
      <c r="RXZ155" s="591"/>
      <c r="RYA155" s="591"/>
      <c r="RYB155" s="591"/>
      <c r="RYC155" s="591"/>
      <c r="RYD155" s="591"/>
      <c r="RYE155" s="591"/>
      <c r="RYF155" s="591"/>
      <c r="RYG155" s="591"/>
      <c r="RYH155" s="591"/>
      <c r="RYI155" s="591"/>
      <c r="RYJ155" s="591"/>
      <c r="RYK155" s="591"/>
      <c r="RYL155" s="591"/>
      <c r="RYM155" s="591"/>
      <c r="RYN155" s="591"/>
      <c r="RYO155" s="591"/>
      <c r="RYP155" s="591"/>
      <c r="RYQ155" s="591"/>
      <c r="RYR155" s="591"/>
      <c r="RYS155" s="591"/>
      <c r="RYT155" s="591"/>
      <c r="RYU155" s="591"/>
      <c r="RYV155" s="591"/>
      <c r="RYW155" s="591"/>
      <c r="RYX155" s="591"/>
      <c r="RYY155" s="591"/>
      <c r="RYZ155" s="591"/>
      <c r="RZA155" s="591"/>
      <c r="RZB155" s="591"/>
      <c r="RZC155" s="591"/>
      <c r="RZD155" s="591"/>
      <c r="RZE155" s="591"/>
      <c r="RZF155" s="591"/>
      <c r="RZG155" s="591"/>
      <c r="RZH155" s="591"/>
      <c r="RZI155" s="591"/>
      <c r="RZJ155" s="591"/>
      <c r="RZK155" s="591"/>
      <c r="RZL155" s="591"/>
      <c r="RZM155" s="591"/>
      <c r="RZN155" s="591"/>
      <c r="RZO155" s="591"/>
      <c r="RZP155" s="591"/>
      <c r="RZQ155" s="591"/>
      <c r="RZR155" s="591"/>
      <c r="RZS155" s="591"/>
      <c r="RZT155" s="591"/>
      <c r="RZU155" s="591"/>
      <c r="RZV155" s="591"/>
      <c r="RZW155" s="591"/>
      <c r="RZX155" s="591"/>
      <c r="RZY155" s="591"/>
      <c r="RZZ155" s="591"/>
      <c r="SAA155" s="591"/>
      <c r="SAB155" s="591"/>
      <c r="SAC155" s="591"/>
      <c r="SAD155" s="591"/>
      <c r="SAE155" s="591"/>
      <c r="SAF155" s="591"/>
      <c r="SAG155" s="591"/>
      <c r="SAH155" s="591"/>
      <c r="SAI155" s="591"/>
      <c r="SAJ155" s="591"/>
      <c r="SAK155" s="591"/>
      <c r="SAL155" s="591"/>
      <c r="SAM155" s="591"/>
      <c r="SAN155" s="591"/>
      <c r="SAO155" s="591"/>
      <c r="SAP155" s="591"/>
      <c r="SAQ155" s="591"/>
      <c r="SAR155" s="591"/>
      <c r="SAS155" s="591"/>
      <c r="SAT155" s="591"/>
      <c r="SAU155" s="591"/>
      <c r="SAV155" s="591"/>
      <c r="SAW155" s="591"/>
      <c r="SAX155" s="591"/>
      <c r="SAY155" s="591"/>
      <c r="SAZ155" s="591"/>
      <c r="SBA155" s="591"/>
      <c r="SBB155" s="591"/>
      <c r="SBC155" s="591"/>
      <c r="SBD155" s="591"/>
      <c r="SBE155" s="591"/>
      <c r="SBF155" s="591"/>
      <c r="SBG155" s="591"/>
      <c r="SBH155" s="591"/>
      <c r="SBI155" s="591"/>
      <c r="SBJ155" s="591"/>
      <c r="SBK155" s="591"/>
      <c r="SBL155" s="591"/>
      <c r="SBM155" s="591"/>
      <c r="SBN155" s="591"/>
      <c r="SBO155" s="591"/>
      <c r="SBP155" s="591"/>
      <c r="SBQ155" s="591"/>
      <c r="SBR155" s="591"/>
      <c r="SBS155" s="591"/>
      <c r="SBT155" s="591"/>
      <c r="SBU155" s="591"/>
      <c r="SBV155" s="591"/>
      <c r="SBW155" s="591"/>
      <c r="SBX155" s="591"/>
      <c r="SBY155" s="591"/>
      <c r="SBZ155" s="591"/>
      <c r="SCA155" s="591"/>
      <c r="SCB155" s="591"/>
      <c r="SCC155" s="591"/>
      <c r="SCD155" s="591"/>
      <c r="SCE155" s="591"/>
      <c r="SCF155" s="591"/>
      <c r="SCG155" s="591"/>
      <c r="SCH155" s="591"/>
      <c r="SCI155" s="591"/>
      <c r="SCJ155" s="591"/>
      <c r="SCK155" s="591"/>
      <c r="SCL155" s="591"/>
      <c r="SCM155" s="591"/>
      <c r="SCN155" s="591"/>
      <c r="SCO155" s="591"/>
      <c r="SCP155" s="591"/>
      <c r="SCQ155" s="591"/>
      <c r="SCR155" s="591"/>
      <c r="SCS155" s="591"/>
      <c r="SCT155" s="591"/>
      <c r="SCU155" s="591"/>
      <c r="SCV155" s="591"/>
      <c r="SCW155" s="591"/>
      <c r="SCX155" s="591"/>
      <c r="SCY155" s="591"/>
      <c r="SCZ155" s="591"/>
      <c r="SDA155" s="591"/>
      <c r="SDB155" s="591"/>
      <c r="SDC155" s="591"/>
      <c r="SDD155" s="591"/>
      <c r="SDE155" s="591"/>
      <c r="SDF155" s="591"/>
      <c r="SDG155" s="591"/>
      <c r="SDH155" s="591"/>
      <c r="SDI155" s="591"/>
      <c r="SDJ155" s="591"/>
      <c r="SDK155" s="591"/>
      <c r="SDL155" s="591"/>
      <c r="SDM155" s="591"/>
      <c r="SDN155" s="591"/>
      <c r="SDO155" s="591"/>
      <c r="SDP155" s="591"/>
      <c r="SDQ155" s="591"/>
      <c r="SDR155" s="591"/>
      <c r="SDS155" s="591"/>
      <c r="SDT155" s="591"/>
      <c r="SDU155" s="591"/>
      <c r="SDV155" s="591"/>
      <c r="SDW155" s="591"/>
      <c r="SDX155" s="591"/>
      <c r="SDY155" s="591"/>
      <c r="SDZ155" s="591"/>
      <c r="SEA155" s="591"/>
      <c r="SEB155" s="591"/>
      <c r="SEC155" s="591"/>
      <c r="SED155" s="591"/>
      <c r="SEE155" s="591"/>
      <c r="SEF155" s="591"/>
      <c r="SEG155" s="591"/>
      <c r="SEH155" s="591"/>
      <c r="SEI155" s="591"/>
      <c r="SEJ155" s="591"/>
      <c r="SEK155" s="591"/>
      <c r="SEL155" s="591"/>
      <c r="SEM155" s="591"/>
      <c r="SEN155" s="591"/>
      <c r="SEO155" s="591"/>
      <c r="SEP155" s="591"/>
      <c r="SEQ155" s="591"/>
      <c r="SER155" s="591"/>
      <c r="SES155" s="591"/>
      <c r="SET155" s="591"/>
      <c r="SEU155" s="591"/>
      <c r="SEV155" s="591"/>
      <c r="SEW155" s="591"/>
      <c r="SEX155" s="591"/>
      <c r="SEY155" s="591"/>
      <c r="SEZ155" s="591"/>
      <c r="SFA155" s="591"/>
      <c r="SFB155" s="591"/>
      <c r="SFC155" s="591"/>
      <c r="SFD155" s="591"/>
      <c r="SFE155" s="591"/>
      <c r="SFF155" s="591"/>
      <c r="SFG155" s="591"/>
      <c r="SFH155" s="591"/>
      <c r="SFI155" s="591"/>
      <c r="SFJ155" s="591"/>
      <c r="SFK155" s="591"/>
      <c r="SFL155" s="591"/>
      <c r="SFM155" s="591"/>
      <c r="SFN155" s="591"/>
      <c r="SFO155" s="591"/>
      <c r="SFP155" s="591"/>
      <c r="SFQ155" s="591"/>
      <c r="SFR155" s="591"/>
      <c r="SFS155" s="591"/>
      <c r="SFT155" s="591"/>
      <c r="SFU155" s="591"/>
      <c r="SFV155" s="591"/>
      <c r="SFW155" s="591"/>
      <c r="SFX155" s="591"/>
      <c r="SFY155" s="591"/>
      <c r="SFZ155" s="591"/>
      <c r="SGA155" s="591"/>
      <c r="SGB155" s="591"/>
      <c r="SGC155" s="591"/>
      <c r="SGD155" s="591"/>
      <c r="SGE155" s="591"/>
      <c r="SGF155" s="591"/>
      <c r="SGG155" s="591"/>
      <c r="SGH155" s="591"/>
      <c r="SGI155" s="591"/>
      <c r="SGJ155" s="591"/>
      <c r="SGK155" s="591"/>
      <c r="SGL155" s="591"/>
      <c r="SGM155" s="591"/>
      <c r="SGN155" s="591"/>
      <c r="SGO155" s="591"/>
      <c r="SGP155" s="591"/>
      <c r="SGQ155" s="591"/>
      <c r="SGR155" s="591"/>
      <c r="SGS155" s="591"/>
      <c r="SGT155" s="591"/>
      <c r="SGU155" s="591"/>
      <c r="SGV155" s="591"/>
      <c r="SGW155" s="591"/>
      <c r="SGX155" s="591"/>
      <c r="SGY155" s="591"/>
      <c r="SGZ155" s="591"/>
      <c r="SHA155" s="591"/>
      <c r="SHB155" s="591"/>
      <c r="SHC155" s="591"/>
      <c r="SHD155" s="591"/>
      <c r="SHE155" s="591"/>
      <c r="SHF155" s="591"/>
      <c r="SHG155" s="591"/>
      <c r="SHH155" s="591"/>
      <c r="SHI155" s="591"/>
      <c r="SHJ155" s="591"/>
      <c r="SHK155" s="591"/>
      <c r="SHL155" s="591"/>
      <c r="SHM155" s="591"/>
      <c r="SHN155" s="591"/>
      <c r="SHO155" s="591"/>
      <c r="SHP155" s="591"/>
      <c r="SHQ155" s="591"/>
      <c r="SHR155" s="591"/>
      <c r="SHS155" s="591"/>
      <c r="SHT155" s="591"/>
      <c r="SHU155" s="591"/>
      <c r="SHV155" s="591"/>
      <c r="SHW155" s="591"/>
      <c r="SHX155" s="591"/>
      <c r="SHY155" s="591"/>
      <c r="SHZ155" s="591"/>
      <c r="SIA155" s="591"/>
      <c r="SIB155" s="591"/>
      <c r="SIC155" s="591"/>
      <c r="SID155" s="591"/>
      <c r="SIE155" s="591"/>
      <c r="SIF155" s="591"/>
      <c r="SIG155" s="591"/>
      <c r="SIH155" s="591"/>
      <c r="SII155" s="591"/>
      <c r="SIJ155" s="591"/>
      <c r="SIK155" s="591"/>
      <c r="SIL155" s="591"/>
      <c r="SIM155" s="591"/>
      <c r="SIN155" s="591"/>
      <c r="SIO155" s="591"/>
      <c r="SIP155" s="591"/>
      <c r="SIQ155" s="591"/>
      <c r="SIR155" s="591"/>
      <c r="SIS155" s="591"/>
      <c r="SIT155" s="591"/>
      <c r="SIU155" s="591"/>
      <c r="SIV155" s="591"/>
      <c r="SIW155" s="591"/>
      <c r="SIX155" s="591"/>
      <c r="SIY155" s="591"/>
      <c r="SIZ155" s="591"/>
      <c r="SJA155" s="591"/>
      <c r="SJB155" s="591"/>
      <c r="SJC155" s="591"/>
      <c r="SJD155" s="591"/>
      <c r="SJE155" s="591"/>
      <c r="SJF155" s="591"/>
      <c r="SJG155" s="591"/>
      <c r="SJH155" s="591"/>
      <c r="SJI155" s="591"/>
      <c r="SJJ155" s="591"/>
      <c r="SJK155" s="591"/>
      <c r="SJL155" s="591"/>
      <c r="SJM155" s="591"/>
      <c r="SJN155" s="591"/>
      <c r="SJO155" s="591"/>
      <c r="SJP155" s="591"/>
      <c r="SJQ155" s="591"/>
      <c r="SJR155" s="591"/>
      <c r="SJS155" s="591"/>
      <c r="SJT155" s="591"/>
      <c r="SJU155" s="591"/>
      <c r="SJV155" s="591"/>
      <c r="SJW155" s="591"/>
      <c r="SJX155" s="591"/>
      <c r="SJY155" s="591"/>
      <c r="SJZ155" s="591"/>
      <c r="SKA155" s="591"/>
      <c r="SKB155" s="591"/>
      <c r="SKC155" s="591"/>
      <c r="SKD155" s="591"/>
      <c r="SKE155" s="591"/>
      <c r="SKF155" s="591"/>
      <c r="SKG155" s="591"/>
      <c r="SKH155" s="591"/>
      <c r="SKI155" s="591"/>
      <c r="SKJ155" s="591"/>
      <c r="SKK155" s="591"/>
      <c r="SKL155" s="591"/>
      <c r="SKM155" s="591"/>
      <c r="SKN155" s="591"/>
      <c r="SKO155" s="591"/>
      <c r="SKP155" s="591"/>
      <c r="SKQ155" s="591"/>
      <c r="SKR155" s="591"/>
      <c r="SKS155" s="591"/>
      <c r="SKT155" s="591"/>
      <c r="SKU155" s="591"/>
      <c r="SKV155" s="591"/>
      <c r="SKW155" s="591"/>
      <c r="SKX155" s="591"/>
      <c r="SKY155" s="591"/>
      <c r="SKZ155" s="591"/>
      <c r="SLA155" s="591"/>
      <c r="SLB155" s="591"/>
      <c r="SLC155" s="591"/>
      <c r="SLD155" s="591"/>
      <c r="SLE155" s="591"/>
      <c r="SLF155" s="591"/>
      <c r="SLG155" s="591"/>
      <c r="SLH155" s="591"/>
      <c r="SLI155" s="591"/>
      <c r="SLJ155" s="591"/>
      <c r="SLK155" s="591"/>
      <c r="SLL155" s="591"/>
      <c r="SLM155" s="591"/>
      <c r="SLN155" s="591"/>
      <c r="SLO155" s="591"/>
      <c r="SLP155" s="591"/>
      <c r="SLQ155" s="591"/>
      <c r="SLR155" s="591"/>
      <c r="SLS155" s="591"/>
      <c r="SLT155" s="591"/>
      <c r="SLU155" s="591"/>
      <c r="SLV155" s="591"/>
      <c r="SLW155" s="591"/>
      <c r="SLX155" s="591"/>
      <c r="SLY155" s="591"/>
      <c r="SLZ155" s="591"/>
      <c r="SMA155" s="591"/>
      <c r="SMB155" s="591"/>
      <c r="SMC155" s="591"/>
      <c r="SMD155" s="591"/>
      <c r="SME155" s="591"/>
      <c r="SMF155" s="591"/>
      <c r="SMG155" s="591"/>
      <c r="SMH155" s="591"/>
      <c r="SMI155" s="591"/>
      <c r="SMJ155" s="591"/>
      <c r="SMK155" s="591"/>
      <c r="SML155" s="591"/>
      <c r="SMM155" s="591"/>
      <c r="SMN155" s="591"/>
      <c r="SMO155" s="591"/>
      <c r="SMP155" s="591"/>
      <c r="SMQ155" s="591"/>
      <c r="SMR155" s="591"/>
      <c r="SMS155" s="591"/>
      <c r="SMT155" s="591"/>
      <c r="SMU155" s="591"/>
      <c r="SMV155" s="591"/>
      <c r="SMW155" s="591"/>
      <c r="SMX155" s="591"/>
      <c r="SMY155" s="591"/>
      <c r="SMZ155" s="591"/>
      <c r="SNA155" s="591"/>
      <c r="SNB155" s="591"/>
      <c r="SNC155" s="591"/>
      <c r="SND155" s="591"/>
      <c r="SNE155" s="591"/>
      <c r="SNF155" s="591"/>
      <c r="SNG155" s="591"/>
      <c r="SNH155" s="591"/>
      <c r="SNI155" s="591"/>
      <c r="SNJ155" s="591"/>
      <c r="SNK155" s="591"/>
      <c r="SNL155" s="591"/>
      <c r="SNM155" s="591"/>
      <c r="SNN155" s="591"/>
      <c r="SNO155" s="591"/>
      <c r="SNP155" s="591"/>
      <c r="SNQ155" s="591"/>
      <c r="SNR155" s="591"/>
      <c r="SNS155" s="591"/>
      <c r="SNT155" s="591"/>
      <c r="SNU155" s="591"/>
      <c r="SNV155" s="591"/>
      <c r="SNW155" s="591"/>
      <c r="SNX155" s="591"/>
      <c r="SNY155" s="591"/>
      <c r="SNZ155" s="591"/>
      <c r="SOA155" s="591"/>
      <c r="SOB155" s="591"/>
      <c r="SOC155" s="591"/>
      <c r="SOD155" s="591"/>
      <c r="SOE155" s="591"/>
      <c r="SOF155" s="591"/>
      <c r="SOG155" s="591"/>
      <c r="SOH155" s="591"/>
      <c r="SOI155" s="591"/>
      <c r="SOJ155" s="591"/>
      <c r="SOK155" s="591"/>
      <c r="SOL155" s="591"/>
      <c r="SOM155" s="591"/>
      <c r="SON155" s="591"/>
      <c r="SOO155" s="591"/>
      <c r="SOP155" s="591"/>
      <c r="SOQ155" s="591"/>
      <c r="SOR155" s="591"/>
      <c r="SOS155" s="591"/>
      <c r="SOT155" s="591"/>
      <c r="SOU155" s="591"/>
      <c r="SOV155" s="591"/>
      <c r="SOW155" s="591"/>
      <c r="SOX155" s="591"/>
      <c r="SOY155" s="591"/>
      <c r="SOZ155" s="591"/>
      <c r="SPA155" s="591"/>
      <c r="SPB155" s="591"/>
      <c r="SPC155" s="591"/>
      <c r="SPD155" s="591"/>
      <c r="SPE155" s="591"/>
      <c r="SPF155" s="591"/>
      <c r="SPG155" s="591"/>
      <c r="SPH155" s="591"/>
      <c r="SPI155" s="591"/>
      <c r="SPJ155" s="591"/>
      <c r="SPK155" s="591"/>
      <c r="SPL155" s="591"/>
      <c r="SPM155" s="591"/>
      <c r="SPN155" s="591"/>
      <c r="SPO155" s="591"/>
      <c r="SPP155" s="591"/>
      <c r="SPQ155" s="591"/>
      <c r="SPR155" s="591"/>
      <c r="SPS155" s="591"/>
      <c r="SPT155" s="591"/>
      <c r="SPU155" s="591"/>
      <c r="SPV155" s="591"/>
      <c r="SPW155" s="591"/>
      <c r="SPX155" s="591"/>
      <c r="SPY155" s="591"/>
      <c r="SPZ155" s="591"/>
      <c r="SQA155" s="591"/>
      <c r="SQB155" s="591"/>
      <c r="SQC155" s="591"/>
      <c r="SQD155" s="591"/>
      <c r="SQE155" s="591"/>
      <c r="SQF155" s="591"/>
      <c r="SQG155" s="591"/>
      <c r="SQH155" s="591"/>
      <c r="SQI155" s="591"/>
      <c r="SQJ155" s="591"/>
      <c r="SQK155" s="591"/>
      <c r="SQL155" s="591"/>
      <c r="SQM155" s="591"/>
      <c r="SQN155" s="591"/>
      <c r="SQO155" s="591"/>
      <c r="SQP155" s="591"/>
      <c r="SQQ155" s="591"/>
      <c r="SQR155" s="591"/>
      <c r="SQS155" s="591"/>
      <c r="SQT155" s="591"/>
      <c r="SQU155" s="591"/>
      <c r="SQV155" s="591"/>
      <c r="SQW155" s="591"/>
      <c r="SQX155" s="591"/>
      <c r="SQY155" s="591"/>
      <c r="SQZ155" s="591"/>
      <c r="SRA155" s="591"/>
      <c r="SRB155" s="591"/>
      <c r="SRC155" s="591"/>
      <c r="SRD155" s="591"/>
      <c r="SRE155" s="591"/>
      <c r="SRF155" s="591"/>
      <c r="SRG155" s="591"/>
      <c r="SRH155" s="591"/>
      <c r="SRI155" s="591"/>
      <c r="SRJ155" s="591"/>
      <c r="SRK155" s="591"/>
      <c r="SRL155" s="591"/>
      <c r="SRM155" s="591"/>
      <c r="SRN155" s="591"/>
      <c r="SRO155" s="591"/>
      <c r="SRP155" s="591"/>
      <c r="SRQ155" s="591"/>
      <c r="SRR155" s="591"/>
      <c r="SRS155" s="591"/>
      <c r="SRT155" s="591"/>
      <c r="SRU155" s="591"/>
      <c r="SRV155" s="591"/>
      <c r="SRW155" s="591"/>
      <c r="SRX155" s="591"/>
      <c r="SRY155" s="591"/>
      <c r="SRZ155" s="591"/>
      <c r="SSA155" s="591"/>
      <c r="SSB155" s="591"/>
      <c r="SSC155" s="591"/>
      <c r="SSD155" s="591"/>
      <c r="SSE155" s="591"/>
      <c r="SSF155" s="591"/>
      <c r="SSG155" s="591"/>
      <c r="SSH155" s="591"/>
      <c r="SSI155" s="591"/>
      <c r="SSJ155" s="591"/>
      <c r="SSK155" s="591"/>
      <c r="SSL155" s="591"/>
      <c r="SSM155" s="591"/>
      <c r="SSN155" s="591"/>
      <c r="SSO155" s="591"/>
      <c r="SSP155" s="591"/>
      <c r="SSQ155" s="591"/>
      <c r="SSR155" s="591"/>
      <c r="SSS155" s="591"/>
      <c r="SST155" s="591"/>
      <c r="SSU155" s="591"/>
      <c r="SSV155" s="591"/>
      <c r="SSW155" s="591"/>
      <c r="SSX155" s="591"/>
      <c r="SSY155" s="591"/>
      <c r="SSZ155" s="591"/>
      <c r="STA155" s="591"/>
      <c r="STB155" s="591"/>
      <c r="STC155" s="591"/>
      <c r="STD155" s="591"/>
      <c r="STE155" s="591"/>
      <c r="STF155" s="591"/>
      <c r="STG155" s="591"/>
      <c r="STH155" s="591"/>
      <c r="STI155" s="591"/>
      <c r="STJ155" s="591"/>
      <c r="STK155" s="591"/>
      <c r="STL155" s="591"/>
      <c r="STM155" s="591"/>
      <c r="STN155" s="591"/>
      <c r="STO155" s="591"/>
      <c r="STP155" s="591"/>
      <c r="STQ155" s="591"/>
      <c r="STR155" s="591"/>
      <c r="STS155" s="591"/>
      <c r="STT155" s="591"/>
      <c r="STU155" s="591"/>
      <c r="STV155" s="591"/>
      <c r="STW155" s="591"/>
      <c r="STX155" s="591"/>
      <c r="STY155" s="591"/>
      <c r="STZ155" s="591"/>
      <c r="SUA155" s="591"/>
      <c r="SUB155" s="591"/>
      <c r="SUC155" s="591"/>
      <c r="SUD155" s="591"/>
      <c r="SUE155" s="591"/>
      <c r="SUF155" s="591"/>
      <c r="SUG155" s="591"/>
      <c r="SUH155" s="591"/>
      <c r="SUI155" s="591"/>
      <c r="SUJ155" s="591"/>
      <c r="SUK155" s="591"/>
      <c r="SUL155" s="591"/>
      <c r="SUM155" s="591"/>
      <c r="SUN155" s="591"/>
      <c r="SUO155" s="591"/>
      <c r="SUP155" s="591"/>
      <c r="SUQ155" s="591"/>
      <c r="SUR155" s="591"/>
      <c r="SUS155" s="591"/>
      <c r="SUT155" s="591"/>
      <c r="SUU155" s="591"/>
      <c r="SUV155" s="591"/>
      <c r="SUW155" s="591"/>
      <c r="SUX155" s="591"/>
      <c r="SUY155" s="591"/>
      <c r="SUZ155" s="591"/>
      <c r="SVA155" s="591"/>
      <c r="SVB155" s="591"/>
      <c r="SVC155" s="591"/>
      <c r="SVD155" s="591"/>
      <c r="SVE155" s="591"/>
      <c r="SVF155" s="591"/>
      <c r="SVG155" s="591"/>
      <c r="SVH155" s="591"/>
      <c r="SVI155" s="591"/>
      <c r="SVJ155" s="591"/>
      <c r="SVK155" s="591"/>
      <c r="SVL155" s="591"/>
      <c r="SVM155" s="591"/>
      <c r="SVN155" s="591"/>
      <c r="SVO155" s="591"/>
      <c r="SVP155" s="591"/>
      <c r="SVQ155" s="591"/>
      <c r="SVR155" s="591"/>
      <c r="SVS155" s="591"/>
      <c r="SVT155" s="591"/>
      <c r="SVU155" s="591"/>
      <c r="SVV155" s="591"/>
      <c r="SVW155" s="591"/>
      <c r="SVX155" s="591"/>
      <c r="SVY155" s="591"/>
      <c r="SVZ155" s="591"/>
      <c r="SWA155" s="591"/>
      <c r="SWB155" s="591"/>
      <c r="SWC155" s="591"/>
      <c r="SWD155" s="591"/>
      <c r="SWE155" s="591"/>
      <c r="SWF155" s="591"/>
      <c r="SWG155" s="591"/>
      <c r="SWH155" s="591"/>
      <c r="SWI155" s="591"/>
      <c r="SWJ155" s="591"/>
      <c r="SWK155" s="591"/>
      <c r="SWL155" s="591"/>
      <c r="SWM155" s="591"/>
      <c r="SWN155" s="591"/>
      <c r="SWO155" s="591"/>
      <c r="SWP155" s="591"/>
      <c r="SWQ155" s="591"/>
      <c r="SWR155" s="591"/>
      <c r="SWS155" s="591"/>
      <c r="SWT155" s="591"/>
      <c r="SWU155" s="591"/>
      <c r="SWV155" s="591"/>
      <c r="SWW155" s="591"/>
      <c r="SWX155" s="591"/>
      <c r="SWY155" s="591"/>
      <c r="SWZ155" s="591"/>
      <c r="SXA155" s="591"/>
      <c r="SXB155" s="591"/>
      <c r="SXC155" s="591"/>
      <c r="SXD155" s="591"/>
      <c r="SXE155" s="591"/>
      <c r="SXF155" s="591"/>
      <c r="SXG155" s="591"/>
      <c r="SXH155" s="591"/>
      <c r="SXI155" s="591"/>
      <c r="SXJ155" s="591"/>
      <c r="SXK155" s="591"/>
      <c r="SXL155" s="591"/>
      <c r="SXM155" s="591"/>
      <c r="SXN155" s="591"/>
      <c r="SXO155" s="591"/>
      <c r="SXP155" s="591"/>
      <c r="SXQ155" s="591"/>
      <c r="SXR155" s="591"/>
      <c r="SXS155" s="591"/>
      <c r="SXT155" s="591"/>
      <c r="SXU155" s="591"/>
      <c r="SXV155" s="591"/>
      <c r="SXW155" s="591"/>
      <c r="SXX155" s="591"/>
      <c r="SXY155" s="591"/>
      <c r="SXZ155" s="591"/>
      <c r="SYA155" s="591"/>
      <c r="SYB155" s="591"/>
      <c r="SYC155" s="591"/>
      <c r="SYD155" s="591"/>
      <c r="SYE155" s="591"/>
      <c r="SYF155" s="591"/>
      <c r="SYG155" s="591"/>
      <c r="SYH155" s="591"/>
      <c r="SYI155" s="591"/>
      <c r="SYJ155" s="591"/>
      <c r="SYK155" s="591"/>
      <c r="SYL155" s="591"/>
      <c r="SYM155" s="591"/>
      <c r="SYN155" s="591"/>
      <c r="SYO155" s="591"/>
      <c r="SYP155" s="591"/>
      <c r="SYQ155" s="591"/>
      <c r="SYR155" s="591"/>
      <c r="SYS155" s="591"/>
      <c r="SYT155" s="591"/>
      <c r="SYU155" s="591"/>
      <c r="SYV155" s="591"/>
      <c r="SYW155" s="591"/>
      <c r="SYX155" s="591"/>
      <c r="SYY155" s="591"/>
      <c r="SYZ155" s="591"/>
      <c r="SZA155" s="591"/>
      <c r="SZB155" s="591"/>
      <c r="SZC155" s="591"/>
      <c r="SZD155" s="591"/>
      <c r="SZE155" s="591"/>
      <c r="SZF155" s="591"/>
      <c r="SZG155" s="591"/>
      <c r="SZH155" s="591"/>
      <c r="SZI155" s="591"/>
      <c r="SZJ155" s="591"/>
      <c r="SZK155" s="591"/>
      <c r="SZL155" s="591"/>
      <c r="SZM155" s="591"/>
      <c r="SZN155" s="591"/>
      <c r="SZO155" s="591"/>
      <c r="SZP155" s="591"/>
      <c r="SZQ155" s="591"/>
      <c r="SZR155" s="591"/>
      <c r="SZS155" s="591"/>
      <c r="SZT155" s="591"/>
      <c r="SZU155" s="591"/>
      <c r="SZV155" s="591"/>
      <c r="SZW155" s="591"/>
      <c r="SZX155" s="591"/>
      <c r="SZY155" s="591"/>
      <c r="SZZ155" s="591"/>
      <c r="TAA155" s="591"/>
      <c r="TAB155" s="591"/>
      <c r="TAC155" s="591"/>
      <c r="TAD155" s="591"/>
      <c r="TAE155" s="591"/>
      <c r="TAF155" s="591"/>
      <c r="TAG155" s="591"/>
      <c r="TAH155" s="591"/>
      <c r="TAI155" s="591"/>
      <c r="TAJ155" s="591"/>
      <c r="TAK155" s="591"/>
      <c r="TAL155" s="591"/>
      <c r="TAM155" s="591"/>
      <c r="TAN155" s="591"/>
      <c r="TAO155" s="591"/>
      <c r="TAP155" s="591"/>
      <c r="TAQ155" s="591"/>
      <c r="TAR155" s="591"/>
      <c r="TAS155" s="591"/>
      <c r="TAT155" s="591"/>
      <c r="TAU155" s="591"/>
      <c r="TAV155" s="591"/>
      <c r="TAW155" s="591"/>
      <c r="TAX155" s="591"/>
      <c r="TAY155" s="591"/>
      <c r="TAZ155" s="591"/>
      <c r="TBA155" s="591"/>
      <c r="TBB155" s="591"/>
      <c r="TBC155" s="591"/>
      <c r="TBD155" s="591"/>
      <c r="TBE155" s="591"/>
      <c r="TBF155" s="591"/>
      <c r="TBG155" s="591"/>
      <c r="TBH155" s="591"/>
      <c r="TBI155" s="591"/>
      <c r="TBJ155" s="591"/>
      <c r="TBK155" s="591"/>
      <c r="TBL155" s="591"/>
      <c r="TBM155" s="591"/>
      <c r="TBN155" s="591"/>
      <c r="TBO155" s="591"/>
      <c r="TBP155" s="591"/>
      <c r="TBQ155" s="591"/>
      <c r="TBR155" s="591"/>
      <c r="TBS155" s="591"/>
      <c r="TBT155" s="591"/>
      <c r="TBU155" s="591"/>
      <c r="TBV155" s="591"/>
      <c r="TBW155" s="591"/>
      <c r="TBX155" s="591"/>
      <c r="TBY155" s="591"/>
      <c r="TBZ155" s="591"/>
      <c r="TCA155" s="591"/>
      <c r="TCB155" s="591"/>
      <c r="TCC155" s="591"/>
      <c r="TCD155" s="591"/>
      <c r="TCE155" s="591"/>
      <c r="TCF155" s="591"/>
      <c r="TCG155" s="591"/>
      <c r="TCH155" s="591"/>
      <c r="TCI155" s="591"/>
      <c r="TCJ155" s="591"/>
      <c r="TCK155" s="591"/>
      <c r="TCL155" s="591"/>
      <c r="TCM155" s="591"/>
      <c r="TCN155" s="591"/>
      <c r="TCO155" s="591"/>
      <c r="TCP155" s="591"/>
      <c r="TCQ155" s="591"/>
      <c r="TCR155" s="591"/>
      <c r="TCS155" s="591"/>
      <c r="TCT155" s="591"/>
      <c r="TCU155" s="591"/>
      <c r="TCV155" s="591"/>
      <c r="TCW155" s="591"/>
      <c r="TCX155" s="591"/>
      <c r="TCY155" s="591"/>
      <c r="TCZ155" s="591"/>
      <c r="TDA155" s="591"/>
      <c r="TDB155" s="591"/>
      <c r="TDC155" s="591"/>
      <c r="TDD155" s="591"/>
      <c r="TDE155" s="591"/>
      <c r="TDF155" s="591"/>
      <c r="TDG155" s="591"/>
      <c r="TDH155" s="591"/>
      <c r="TDI155" s="591"/>
      <c r="TDJ155" s="591"/>
      <c r="TDK155" s="591"/>
      <c r="TDL155" s="591"/>
      <c r="TDM155" s="591"/>
      <c r="TDN155" s="591"/>
      <c r="TDO155" s="591"/>
      <c r="TDP155" s="591"/>
      <c r="TDQ155" s="591"/>
      <c r="TDR155" s="591"/>
      <c r="TDS155" s="591"/>
      <c r="TDT155" s="591"/>
      <c r="TDU155" s="591"/>
      <c r="TDV155" s="591"/>
      <c r="TDW155" s="591"/>
      <c r="TDX155" s="591"/>
      <c r="TDY155" s="591"/>
      <c r="TDZ155" s="591"/>
      <c r="TEA155" s="591"/>
      <c r="TEB155" s="591"/>
      <c r="TEC155" s="591"/>
      <c r="TED155" s="591"/>
      <c r="TEE155" s="591"/>
      <c r="TEF155" s="591"/>
      <c r="TEG155" s="591"/>
      <c r="TEH155" s="591"/>
      <c r="TEI155" s="591"/>
      <c r="TEJ155" s="591"/>
      <c r="TEK155" s="591"/>
      <c r="TEL155" s="591"/>
      <c r="TEM155" s="591"/>
      <c r="TEN155" s="591"/>
      <c r="TEO155" s="591"/>
      <c r="TEP155" s="591"/>
      <c r="TEQ155" s="591"/>
      <c r="TER155" s="591"/>
      <c r="TES155" s="591"/>
      <c r="TET155" s="591"/>
      <c r="TEU155" s="591"/>
      <c r="TEV155" s="591"/>
      <c r="TEW155" s="591"/>
      <c r="TEX155" s="591"/>
      <c r="TEY155" s="591"/>
      <c r="TEZ155" s="591"/>
      <c r="TFA155" s="591"/>
      <c r="TFB155" s="591"/>
      <c r="TFC155" s="591"/>
      <c r="TFD155" s="591"/>
      <c r="TFE155" s="591"/>
      <c r="TFF155" s="591"/>
      <c r="TFG155" s="591"/>
      <c r="TFH155" s="591"/>
      <c r="TFI155" s="591"/>
      <c r="TFJ155" s="591"/>
      <c r="TFK155" s="591"/>
      <c r="TFL155" s="591"/>
      <c r="TFM155" s="591"/>
      <c r="TFN155" s="591"/>
      <c r="TFO155" s="591"/>
      <c r="TFP155" s="591"/>
      <c r="TFQ155" s="591"/>
      <c r="TFR155" s="591"/>
      <c r="TFS155" s="591"/>
      <c r="TFT155" s="591"/>
      <c r="TFU155" s="591"/>
      <c r="TFV155" s="591"/>
      <c r="TFW155" s="591"/>
      <c r="TFX155" s="591"/>
      <c r="TFY155" s="591"/>
      <c r="TFZ155" s="591"/>
      <c r="TGA155" s="591"/>
      <c r="TGB155" s="591"/>
      <c r="TGC155" s="591"/>
      <c r="TGD155" s="591"/>
      <c r="TGE155" s="591"/>
      <c r="TGF155" s="591"/>
      <c r="TGG155" s="591"/>
      <c r="TGH155" s="591"/>
      <c r="TGI155" s="591"/>
      <c r="TGJ155" s="591"/>
      <c r="TGK155" s="591"/>
      <c r="TGL155" s="591"/>
      <c r="TGM155" s="591"/>
      <c r="TGN155" s="591"/>
      <c r="TGO155" s="591"/>
      <c r="TGP155" s="591"/>
      <c r="TGQ155" s="591"/>
      <c r="TGR155" s="591"/>
      <c r="TGS155" s="591"/>
      <c r="TGT155" s="591"/>
      <c r="TGU155" s="591"/>
      <c r="TGV155" s="591"/>
      <c r="TGW155" s="591"/>
      <c r="TGX155" s="591"/>
      <c r="TGY155" s="591"/>
      <c r="TGZ155" s="591"/>
      <c r="THA155" s="591"/>
      <c r="THB155" s="591"/>
      <c r="THC155" s="591"/>
      <c r="THD155" s="591"/>
      <c r="THE155" s="591"/>
      <c r="THF155" s="591"/>
      <c r="THG155" s="591"/>
      <c r="THH155" s="591"/>
      <c r="THI155" s="591"/>
      <c r="THJ155" s="591"/>
      <c r="THK155" s="591"/>
      <c r="THL155" s="591"/>
      <c r="THM155" s="591"/>
      <c r="THN155" s="591"/>
      <c r="THO155" s="591"/>
      <c r="THP155" s="591"/>
      <c r="THQ155" s="591"/>
      <c r="THR155" s="591"/>
      <c r="THS155" s="591"/>
      <c r="THT155" s="591"/>
      <c r="THU155" s="591"/>
      <c r="THV155" s="591"/>
      <c r="THW155" s="591"/>
      <c r="THX155" s="591"/>
      <c r="THY155" s="591"/>
      <c r="THZ155" s="591"/>
      <c r="TIA155" s="591"/>
      <c r="TIB155" s="591"/>
      <c r="TIC155" s="591"/>
      <c r="TID155" s="591"/>
      <c r="TIE155" s="591"/>
      <c r="TIF155" s="591"/>
      <c r="TIG155" s="591"/>
      <c r="TIH155" s="591"/>
      <c r="TII155" s="591"/>
      <c r="TIJ155" s="591"/>
      <c r="TIK155" s="591"/>
      <c r="TIL155" s="591"/>
      <c r="TIM155" s="591"/>
      <c r="TIN155" s="591"/>
      <c r="TIO155" s="591"/>
      <c r="TIP155" s="591"/>
      <c r="TIQ155" s="591"/>
      <c r="TIR155" s="591"/>
      <c r="TIS155" s="591"/>
      <c r="TIT155" s="591"/>
      <c r="TIU155" s="591"/>
      <c r="TIV155" s="591"/>
      <c r="TIW155" s="591"/>
      <c r="TIX155" s="591"/>
      <c r="TIY155" s="591"/>
      <c r="TIZ155" s="591"/>
      <c r="TJA155" s="591"/>
      <c r="TJB155" s="591"/>
      <c r="TJC155" s="591"/>
      <c r="TJD155" s="591"/>
      <c r="TJE155" s="591"/>
      <c r="TJF155" s="591"/>
      <c r="TJG155" s="591"/>
      <c r="TJH155" s="591"/>
      <c r="TJI155" s="591"/>
      <c r="TJJ155" s="591"/>
      <c r="TJK155" s="591"/>
      <c r="TJL155" s="591"/>
      <c r="TJM155" s="591"/>
      <c r="TJN155" s="591"/>
      <c r="TJO155" s="591"/>
      <c r="TJP155" s="591"/>
      <c r="TJQ155" s="591"/>
      <c r="TJR155" s="591"/>
      <c r="TJS155" s="591"/>
      <c r="TJT155" s="591"/>
      <c r="TJU155" s="591"/>
      <c r="TJV155" s="591"/>
      <c r="TJW155" s="591"/>
      <c r="TJX155" s="591"/>
      <c r="TJY155" s="591"/>
      <c r="TJZ155" s="591"/>
      <c r="TKA155" s="591"/>
      <c r="TKB155" s="591"/>
      <c r="TKC155" s="591"/>
      <c r="TKD155" s="591"/>
      <c r="TKE155" s="591"/>
      <c r="TKF155" s="591"/>
      <c r="TKG155" s="591"/>
      <c r="TKH155" s="591"/>
      <c r="TKI155" s="591"/>
      <c r="TKJ155" s="591"/>
      <c r="TKK155" s="591"/>
      <c r="TKL155" s="591"/>
      <c r="TKM155" s="591"/>
      <c r="TKN155" s="591"/>
      <c r="TKO155" s="591"/>
      <c r="TKP155" s="591"/>
      <c r="TKQ155" s="591"/>
      <c r="TKR155" s="591"/>
      <c r="TKS155" s="591"/>
      <c r="TKT155" s="591"/>
      <c r="TKU155" s="591"/>
      <c r="TKV155" s="591"/>
      <c r="TKW155" s="591"/>
      <c r="TKX155" s="591"/>
      <c r="TKY155" s="591"/>
      <c r="TKZ155" s="591"/>
      <c r="TLA155" s="591"/>
      <c r="TLB155" s="591"/>
      <c r="TLC155" s="591"/>
      <c r="TLD155" s="591"/>
      <c r="TLE155" s="591"/>
      <c r="TLF155" s="591"/>
      <c r="TLG155" s="591"/>
      <c r="TLH155" s="591"/>
      <c r="TLI155" s="591"/>
      <c r="TLJ155" s="591"/>
      <c r="TLK155" s="591"/>
      <c r="TLL155" s="591"/>
      <c r="TLM155" s="591"/>
      <c r="TLN155" s="591"/>
      <c r="TLO155" s="591"/>
      <c r="TLP155" s="591"/>
      <c r="TLQ155" s="591"/>
      <c r="TLR155" s="591"/>
      <c r="TLS155" s="591"/>
      <c r="TLT155" s="591"/>
      <c r="TLU155" s="591"/>
      <c r="TLV155" s="591"/>
      <c r="TLW155" s="591"/>
      <c r="TLX155" s="591"/>
      <c r="TLY155" s="591"/>
      <c r="TLZ155" s="591"/>
      <c r="TMA155" s="591"/>
      <c r="TMB155" s="591"/>
      <c r="TMC155" s="591"/>
      <c r="TMD155" s="591"/>
      <c r="TME155" s="591"/>
      <c r="TMF155" s="591"/>
      <c r="TMG155" s="591"/>
      <c r="TMH155" s="591"/>
      <c r="TMI155" s="591"/>
      <c r="TMJ155" s="591"/>
      <c r="TMK155" s="591"/>
      <c r="TML155" s="591"/>
      <c r="TMM155" s="591"/>
      <c r="TMN155" s="591"/>
      <c r="TMO155" s="591"/>
      <c r="TMP155" s="591"/>
      <c r="TMQ155" s="591"/>
      <c r="TMR155" s="591"/>
      <c r="TMS155" s="591"/>
      <c r="TMT155" s="591"/>
      <c r="TMU155" s="591"/>
      <c r="TMV155" s="591"/>
      <c r="TMW155" s="591"/>
      <c r="TMX155" s="591"/>
      <c r="TMY155" s="591"/>
      <c r="TMZ155" s="591"/>
      <c r="TNA155" s="591"/>
      <c r="TNB155" s="591"/>
      <c r="TNC155" s="591"/>
      <c r="TND155" s="591"/>
      <c r="TNE155" s="591"/>
      <c r="TNF155" s="591"/>
      <c r="TNG155" s="591"/>
      <c r="TNH155" s="591"/>
      <c r="TNI155" s="591"/>
      <c r="TNJ155" s="591"/>
      <c r="TNK155" s="591"/>
      <c r="TNL155" s="591"/>
      <c r="TNM155" s="591"/>
      <c r="TNN155" s="591"/>
      <c r="TNO155" s="591"/>
      <c r="TNP155" s="591"/>
      <c r="TNQ155" s="591"/>
      <c r="TNR155" s="591"/>
      <c r="TNS155" s="591"/>
      <c r="TNT155" s="591"/>
      <c r="TNU155" s="591"/>
      <c r="TNV155" s="591"/>
      <c r="TNW155" s="591"/>
      <c r="TNX155" s="591"/>
      <c r="TNY155" s="591"/>
      <c r="TNZ155" s="591"/>
      <c r="TOA155" s="591"/>
      <c r="TOB155" s="591"/>
      <c r="TOC155" s="591"/>
      <c r="TOD155" s="591"/>
      <c r="TOE155" s="591"/>
      <c r="TOF155" s="591"/>
      <c r="TOG155" s="591"/>
      <c r="TOH155" s="591"/>
      <c r="TOI155" s="591"/>
      <c r="TOJ155" s="591"/>
      <c r="TOK155" s="591"/>
      <c r="TOL155" s="591"/>
      <c r="TOM155" s="591"/>
      <c r="TON155" s="591"/>
      <c r="TOO155" s="591"/>
      <c r="TOP155" s="591"/>
      <c r="TOQ155" s="591"/>
      <c r="TOR155" s="591"/>
      <c r="TOS155" s="591"/>
      <c r="TOT155" s="591"/>
      <c r="TOU155" s="591"/>
      <c r="TOV155" s="591"/>
      <c r="TOW155" s="591"/>
      <c r="TOX155" s="591"/>
      <c r="TOY155" s="591"/>
      <c r="TOZ155" s="591"/>
      <c r="TPA155" s="591"/>
      <c r="TPB155" s="591"/>
      <c r="TPC155" s="591"/>
      <c r="TPD155" s="591"/>
      <c r="TPE155" s="591"/>
      <c r="TPF155" s="591"/>
      <c r="TPG155" s="591"/>
      <c r="TPH155" s="591"/>
      <c r="TPI155" s="591"/>
      <c r="TPJ155" s="591"/>
      <c r="TPK155" s="591"/>
      <c r="TPL155" s="591"/>
      <c r="TPM155" s="591"/>
      <c r="TPN155" s="591"/>
      <c r="TPO155" s="591"/>
      <c r="TPP155" s="591"/>
      <c r="TPQ155" s="591"/>
      <c r="TPR155" s="591"/>
      <c r="TPS155" s="591"/>
      <c r="TPT155" s="591"/>
      <c r="TPU155" s="591"/>
      <c r="TPV155" s="591"/>
      <c r="TPW155" s="591"/>
      <c r="TPX155" s="591"/>
      <c r="TPY155" s="591"/>
      <c r="TPZ155" s="591"/>
      <c r="TQA155" s="591"/>
      <c r="TQB155" s="591"/>
      <c r="TQC155" s="591"/>
      <c r="TQD155" s="591"/>
      <c r="TQE155" s="591"/>
      <c r="TQF155" s="591"/>
      <c r="TQG155" s="591"/>
      <c r="TQH155" s="591"/>
      <c r="TQI155" s="591"/>
      <c r="TQJ155" s="591"/>
      <c r="TQK155" s="591"/>
      <c r="TQL155" s="591"/>
      <c r="TQM155" s="591"/>
      <c r="TQN155" s="591"/>
      <c r="TQO155" s="591"/>
      <c r="TQP155" s="591"/>
      <c r="TQQ155" s="591"/>
      <c r="TQR155" s="591"/>
      <c r="TQS155" s="591"/>
      <c r="TQT155" s="591"/>
      <c r="TQU155" s="591"/>
      <c r="TQV155" s="591"/>
      <c r="TQW155" s="591"/>
      <c r="TQX155" s="591"/>
      <c r="TQY155" s="591"/>
      <c r="TQZ155" s="591"/>
      <c r="TRA155" s="591"/>
      <c r="TRB155" s="591"/>
      <c r="TRC155" s="591"/>
      <c r="TRD155" s="591"/>
      <c r="TRE155" s="591"/>
      <c r="TRF155" s="591"/>
      <c r="TRG155" s="591"/>
      <c r="TRH155" s="591"/>
      <c r="TRI155" s="591"/>
      <c r="TRJ155" s="591"/>
      <c r="TRK155" s="591"/>
      <c r="TRL155" s="591"/>
      <c r="TRM155" s="591"/>
      <c r="TRN155" s="591"/>
      <c r="TRO155" s="591"/>
      <c r="TRP155" s="591"/>
      <c r="TRQ155" s="591"/>
      <c r="TRR155" s="591"/>
      <c r="TRS155" s="591"/>
      <c r="TRT155" s="591"/>
      <c r="TRU155" s="591"/>
      <c r="TRV155" s="591"/>
      <c r="TRW155" s="591"/>
      <c r="TRX155" s="591"/>
      <c r="TRY155" s="591"/>
      <c r="TRZ155" s="591"/>
      <c r="TSA155" s="591"/>
      <c r="TSB155" s="591"/>
      <c r="TSC155" s="591"/>
      <c r="TSD155" s="591"/>
      <c r="TSE155" s="591"/>
      <c r="TSF155" s="591"/>
      <c r="TSG155" s="591"/>
      <c r="TSH155" s="591"/>
      <c r="TSI155" s="591"/>
      <c r="TSJ155" s="591"/>
      <c r="TSK155" s="591"/>
      <c r="TSL155" s="591"/>
      <c r="TSM155" s="591"/>
      <c r="TSN155" s="591"/>
      <c r="TSO155" s="591"/>
      <c r="TSP155" s="591"/>
      <c r="TSQ155" s="591"/>
      <c r="TSR155" s="591"/>
      <c r="TSS155" s="591"/>
      <c r="TST155" s="591"/>
      <c r="TSU155" s="591"/>
      <c r="TSV155" s="591"/>
      <c r="TSW155" s="591"/>
      <c r="TSX155" s="591"/>
      <c r="TSY155" s="591"/>
      <c r="TSZ155" s="591"/>
      <c r="TTA155" s="591"/>
      <c r="TTB155" s="591"/>
      <c r="TTC155" s="591"/>
      <c r="TTD155" s="591"/>
      <c r="TTE155" s="591"/>
      <c r="TTF155" s="591"/>
      <c r="TTG155" s="591"/>
      <c r="TTH155" s="591"/>
      <c r="TTI155" s="591"/>
      <c r="TTJ155" s="591"/>
      <c r="TTK155" s="591"/>
      <c r="TTL155" s="591"/>
      <c r="TTM155" s="591"/>
      <c r="TTN155" s="591"/>
      <c r="TTO155" s="591"/>
      <c r="TTP155" s="591"/>
      <c r="TTQ155" s="591"/>
      <c r="TTR155" s="591"/>
      <c r="TTS155" s="591"/>
      <c r="TTT155" s="591"/>
      <c r="TTU155" s="591"/>
      <c r="TTV155" s="591"/>
      <c r="TTW155" s="591"/>
      <c r="TTX155" s="591"/>
      <c r="TTY155" s="591"/>
      <c r="TTZ155" s="591"/>
      <c r="TUA155" s="591"/>
      <c r="TUB155" s="591"/>
      <c r="TUC155" s="591"/>
      <c r="TUD155" s="591"/>
      <c r="TUE155" s="591"/>
      <c r="TUF155" s="591"/>
      <c r="TUG155" s="591"/>
      <c r="TUH155" s="591"/>
      <c r="TUI155" s="591"/>
      <c r="TUJ155" s="591"/>
      <c r="TUK155" s="591"/>
      <c r="TUL155" s="591"/>
      <c r="TUM155" s="591"/>
      <c r="TUN155" s="591"/>
      <c r="TUO155" s="591"/>
      <c r="TUP155" s="591"/>
      <c r="TUQ155" s="591"/>
      <c r="TUR155" s="591"/>
      <c r="TUS155" s="591"/>
      <c r="TUT155" s="591"/>
      <c r="TUU155" s="591"/>
      <c r="TUV155" s="591"/>
      <c r="TUW155" s="591"/>
      <c r="TUX155" s="591"/>
      <c r="TUY155" s="591"/>
      <c r="TUZ155" s="591"/>
      <c r="TVA155" s="591"/>
      <c r="TVB155" s="591"/>
      <c r="TVC155" s="591"/>
      <c r="TVD155" s="591"/>
      <c r="TVE155" s="591"/>
      <c r="TVF155" s="591"/>
      <c r="TVG155" s="591"/>
      <c r="TVH155" s="591"/>
      <c r="TVI155" s="591"/>
      <c r="TVJ155" s="591"/>
      <c r="TVK155" s="591"/>
      <c r="TVL155" s="591"/>
      <c r="TVM155" s="591"/>
      <c r="TVN155" s="591"/>
      <c r="TVO155" s="591"/>
      <c r="TVP155" s="591"/>
      <c r="TVQ155" s="591"/>
      <c r="TVR155" s="591"/>
      <c r="TVS155" s="591"/>
      <c r="TVT155" s="591"/>
      <c r="TVU155" s="591"/>
      <c r="TVV155" s="591"/>
      <c r="TVW155" s="591"/>
      <c r="TVX155" s="591"/>
      <c r="TVY155" s="591"/>
      <c r="TVZ155" s="591"/>
      <c r="TWA155" s="591"/>
      <c r="TWB155" s="591"/>
      <c r="TWC155" s="591"/>
      <c r="TWD155" s="591"/>
      <c r="TWE155" s="591"/>
      <c r="TWF155" s="591"/>
      <c r="TWG155" s="591"/>
      <c r="TWH155" s="591"/>
      <c r="TWI155" s="591"/>
      <c r="TWJ155" s="591"/>
      <c r="TWK155" s="591"/>
      <c r="TWL155" s="591"/>
      <c r="TWM155" s="591"/>
      <c r="TWN155" s="591"/>
      <c r="TWO155" s="591"/>
      <c r="TWP155" s="591"/>
      <c r="TWQ155" s="591"/>
      <c r="TWR155" s="591"/>
      <c r="TWS155" s="591"/>
      <c r="TWT155" s="591"/>
      <c r="TWU155" s="591"/>
      <c r="TWV155" s="591"/>
      <c r="TWW155" s="591"/>
      <c r="TWX155" s="591"/>
      <c r="TWY155" s="591"/>
      <c r="TWZ155" s="591"/>
      <c r="TXA155" s="591"/>
      <c r="TXB155" s="591"/>
      <c r="TXC155" s="591"/>
      <c r="TXD155" s="591"/>
      <c r="TXE155" s="591"/>
      <c r="TXF155" s="591"/>
      <c r="TXG155" s="591"/>
      <c r="TXH155" s="591"/>
      <c r="TXI155" s="591"/>
      <c r="TXJ155" s="591"/>
      <c r="TXK155" s="591"/>
      <c r="TXL155" s="591"/>
      <c r="TXM155" s="591"/>
      <c r="TXN155" s="591"/>
      <c r="TXO155" s="591"/>
      <c r="TXP155" s="591"/>
      <c r="TXQ155" s="591"/>
      <c r="TXR155" s="591"/>
      <c r="TXS155" s="591"/>
      <c r="TXT155" s="591"/>
      <c r="TXU155" s="591"/>
      <c r="TXV155" s="591"/>
      <c r="TXW155" s="591"/>
      <c r="TXX155" s="591"/>
      <c r="TXY155" s="591"/>
      <c r="TXZ155" s="591"/>
      <c r="TYA155" s="591"/>
      <c r="TYB155" s="591"/>
      <c r="TYC155" s="591"/>
      <c r="TYD155" s="591"/>
      <c r="TYE155" s="591"/>
      <c r="TYF155" s="591"/>
      <c r="TYG155" s="591"/>
      <c r="TYH155" s="591"/>
      <c r="TYI155" s="591"/>
      <c r="TYJ155" s="591"/>
      <c r="TYK155" s="591"/>
      <c r="TYL155" s="591"/>
      <c r="TYM155" s="591"/>
      <c r="TYN155" s="591"/>
      <c r="TYO155" s="591"/>
      <c r="TYP155" s="591"/>
      <c r="TYQ155" s="591"/>
      <c r="TYR155" s="591"/>
      <c r="TYS155" s="591"/>
      <c r="TYT155" s="591"/>
      <c r="TYU155" s="591"/>
      <c r="TYV155" s="591"/>
      <c r="TYW155" s="591"/>
      <c r="TYX155" s="591"/>
      <c r="TYY155" s="591"/>
      <c r="TYZ155" s="591"/>
      <c r="TZA155" s="591"/>
      <c r="TZB155" s="591"/>
      <c r="TZC155" s="591"/>
      <c r="TZD155" s="591"/>
      <c r="TZE155" s="591"/>
      <c r="TZF155" s="591"/>
      <c r="TZG155" s="591"/>
      <c r="TZH155" s="591"/>
      <c r="TZI155" s="591"/>
      <c r="TZJ155" s="591"/>
      <c r="TZK155" s="591"/>
      <c r="TZL155" s="591"/>
      <c r="TZM155" s="591"/>
      <c r="TZN155" s="591"/>
      <c r="TZO155" s="591"/>
      <c r="TZP155" s="591"/>
      <c r="TZQ155" s="591"/>
      <c r="TZR155" s="591"/>
      <c r="TZS155" s="591"/>
      <c r="TZT155" s="591"/>
      <c r="TZU155" s="591"/>
      <c r="TZV155" s="591"/>
      <c r="TZW155" s="591"/>
      <c r="TZX155" s="591"/>
      <c r="TZY155" s="591"/>
      <c r="TZZ155" s="591"/>
      <c r="UAA155" s="591"/>
      <c r="UAB155" s="591"/>
      <c r="UAC155" s="591"/>
      <c r="UAD155" s="591"/>
      <c r="UAE155" s="591"/>
      <c r="UAF155" s="591"/>
      <c r="UAG155" s="591"/>
      <c r="UAH155" s="591"/>
      <c r="UAI155" s="591"/>
      <c r="UAJ155" s="591"/>
      <c r="UAK155" s="591"/>
      <c r="UAL155" s="591"/>
      <c r="UAM155" s="591"/>
      <c r="UAN155" s="591"/>
      <c r="UAO155" s="591"/>
      <c r="UAP155" s="591"/>
      <c r="UAQ155" s="591"/>
      <c r="UAR155" s="591"/>
      <c r="UAS155" s="591"/>
      <c r="UAT155" s="591"/>
      <c r="UAU155" s="591"/>
      <c r="UAV155" s="591"/>
      <c r="UAW155" s="591"/>
      <c r="UAX155" s="591"/>
      <c r="UAY155" s="591"/>
      <c r="UAZ155" s="591"/>
      <c r="UBA155" s="591"/>
      <c r="UBB155" s="591"/>
      <c r="UBC155" s="591"/>
      <c r="UBD155" s="591"/>
      <c r="UBE155" s="591"/>
      <c r="UBF155" s="591"/>
      <c r="UBG155" s="591"/>
      <c r="UBH155" s="591"/>
      <c r="UBI155" s="591"/>
      <c r="UBJ155" s="591"/>
      <c r="UBK155" s="591"/>
      <c r="UBL155" s="591"/>
      <c r="UBM155" s="591"/>
      <c r="UBN155" s="591"/>
      <c r="UBO155" s="591"/>
      <c r="UBP155" s="591"/>
      <c r="UBQ155" s="591"/>
      <c r="UBR155" s="591"/>
      <c r="UBS155" s="591"/>
      <c r="UBT155" s="591"/>
      <c r="UBU155" s="591"/>
      <c r="UBV155" s="591"/>
      <c r="UBW155" s="591"/>
      <c r="UBX155" s="591"/>
      <c r="UBY155" s="591"/>
      <c r="UBZ155" s="591"/>
      <c r="UCA155" s="591"/>
      <c r="UCB155" s="591"/>
      <c r="UCC155" s="591"/>
      <c r="UCD155" s="591"/>
      <c r="UCE155" s="591"/>
      <c r="UCF155" s="591"/>
      <c r="UCG155" s="591"/>
      <c r="UCH155" s="591"/>
      <c r="UCI155" s="591"/>
      <c r="UCJ155" s="591"/>
      <c r="UCK155" s="591"/>
      <c r="UCL155" s="591"/>
      <c r="UCM155" s="591"/>
      <c r="UCN155" s="591"/>
      <c r="UCO155" s="591"/>
      <c r="UCP155" s="591"/>
      <c r="UCQ155" s="591"/>
      <c r="UCR155" s="591"/>
      <c r="UCS155" s="591"/>
      <c r="UCT155" s="591"/>
      <c r="UCU155" s="591"/>
      <c r="UCV155" s="591"/>
      <c r="UCW155" s="591"/>
      <c r="UCX155" s="591"/>
      <c r="UCY155" s="591"/>
      <c r="UCZ155" s="591"/>
      <c r="UDA155" s="591"/>
      <c r="UDB155" s="591"/>
      <c r="UDC155" s="591"/>
      <c r="UDD155" s="591"/>
      <c r="UDE155" s="591"/>
      <c r="UDF155" s="591"/>
      <c r="UDG155" s="591"/>
      <c r="UDH155" s="591"/>
      <c r="UDI155" s="591"/>
      <c r="UDJ155" s="591"/>
      <c r="UDK155" s="591"/>
      <c r="UDL155" s="591"/>
      <c r="UDM155" s="591"/>
      <c r="UDN155" s="591"/>
      <c r="UDO155" s="591"/>
      <c r="UDP155" s="591"/>
      <c r="UDQ155" s="591"/>
      <c r="UDR155" s="591"/>
      <c r="UDS155" s="591"/>
      <c r="UDT155" s="591"/>
      <c r="UDU155" s="591"/>
      <c r="UDV155" s="591"/>
      <c r="UDW155" s="591"/>
      <c r="UDX155" s="591"/>
      <c r="UDY155" s="591"/>
      <c r="UDZ155" s="591"/>
      <c r="UEA155" s="591"/>
      <c r="UEB155" s="591"/>
      <c r="UEC155" s="591"/>
      <c r="UED155" s="591"/>
      <c r="UEE155" s="591"/>
      <c r="UEF155" s="591"/>
      <c r="UEG155" s="591"/>
      <c r="UEH155" s="591"/>
      <c r="UEI155" s="591"/>
      <c r="UEJ155" s="591"/>
      <c r="UEK155" s="591"/>
      <c r="UEL155" s="591"/>
      <c r="UEM155" s="591"/>
      <c r="UEN155" s="591"/>
      <c r="UEO155" s="591"/>
      <c r="UEP155" s="591"/>
      <c r="UEQ155" s="591"/>
      <c r="UER155" s="591"/>
      <c r="UES155" s="591"/>
      <c r="UET155" s="591"/>
      <c r="UEU155" s="591"/>
      <c r="UEV155" s="591"/>
      <c r="UEW155" s="591"/>
      <c r="UEX155" s="591"/>
      <c r="UEY155" s="591"/>
      <c r="UEZ155" s="591"/>
      <c r="UFA155" s="591"/>
      <c r="UFB155" s="591"/>
      <c r="UFC155" s="591"/>
      <c r="UFD155" s="591"/>
      <c r="UFE155" s="591"/>
      <c r="UFF155" s="591"/>
      <c r="UFG155" s="591"/>
      <c r="UFH155" s="591"/>
      <c r="UFI155" s="591"/>
      <c r="UFJ155" s="591"/>
      <c r="UFK155" s="591"/>
      <c r="UFL155" s="591"/>
      <c r="UFM155" s="591"/>
      <c r="UFN155" s="591"/>
      <c r="UFO155" s="591"/>
      <c r="UFP155" s="591"/>
      <c r="UFQ155" s="591"/>
      <c r="UFR155" s="591"/>
      <c r="UFS155" s="591"/>
      <c r="UFT155" s="591"/>
      <c r="UFU155" s="591"/>
      <c r="UFV155" s="591"/>
      <c r="UFW155" s="591"/>
      <c r="UFX155" s="591"/>
      <c r="UFY155" s="591"/>
      <c r="UFZ155" s="591"/>
      <c r="UGA155" s="591"/>
      <c r="UGB155" s="591"/>
      <c r="UGC155" s="591"/>
      <c r="UGD155" s="591"/>
      <c r="UGE155" s="591"/>
      <c r="UGF155" s="591"/>
      <c r="UGG155" s="591"/>
      <c r="UGH155" s="591"/>
      <c r="UGI155" s="591"/>
      <c r="UGJ155" s="591"/>
      <c r="UGK155" s="591"/>
      <c r="UGL155" s="591"/>
      <c r="UGM155" s="591"/>
      <c r="UGN155" s="591"/>
      <c r="UGO155" s="591"/>
      <c r="UGP155" s="591"/>
      <c r="UGQ155" s="591"/>
      <c r="UGR155" s="591"/>
      <c r="UGS155" s="591"/>
      <c r="UGT155" s="591"/>
      <c r="UGU155" s="591"/>
      <c r="UGV155" s="591"/>
      <c r="UGW155" s="591"/>
      <c r="UGX155" s="591"/>
      <c r="UGY155" s="591"/>
      <c r="UGZ155" s="591"/>
      <c r="UHA155" s="591"/>
      <c r="UHB155" s="591"/>
      <c r="UHC155" s="591"/>
      <c r="UHD155" s="591"/>
      <c r="UHE155" s="591"/>
      <c r="UHF155" s="591"/>
      <c r="UHG155" s="591"/>
      <c r="UHH155" s="591"/>
      <c r="UHI155" s="591"/>
      <c r="UHJ155" s="591"/>
      <c r="UHK155" s="591"/>
      <c r="UHL155" s="591"/>
      <c r="UHM155" s="591"/>
      <c r="UHN155" s="591"/>
      <c r="UHO155" s="591"/>
      <c r="UHP155" s="591"/>
      <c r="UHQ155" s="591"/>
      <c r="UHR155" s="591"/>
      <c r="UHS155" s="591"/>
      <c r="UHT155" s="591"/>
      <c r="UHU155" s="591"/>
      <c r="UHV155" s="591"/>
      <c r="UHW155" s="591"/>
      <c r="UHX155" s="591"/>
      <c r="UHY155" s="591"/>
      <c r="UHZ155" s="591"/>
      <c r="UIA155" s="591"/>
      <c r="UIB155" s="591"/>
      <c r="UIC155" s="591"/>
      <c r="UID155" s="591"/>
      <c r="UIE155" s="591"/>
      <c r="UIF155" s="591"/>
      <c r="UIG155" s="591"/>
      <c r="UIH155" s="591"/>
      <c r="UII155" s="591"/>
      <c r="UIJ155" s="591"/>
      <c r="UIK155" s="591"/>
      <c r="UIL155" s="591"/>
      <c r="UIM155" s="591"/>
      <c r="UIN155" s="591"/>
      <c r="UIO155" s="591"/>
      <c r="UIP155" s="591"/>
      <c r="UIQ155" s="591"/>
      <c r="UIR155" s="591"/>
      <c r="UIS155" s="591"/>
      <c r="UIT155" s="591"/>
      <c r="UIU155" s="591"/>
      <c r="UIV155" s="591"/>
      <c r="UIW155" s="591"/>
      <c r="UIX155" s="591"/>
      <c r="UIY155" s="591"/>
      <c r="UIZ155" s="591"/>
      <c r="UJA155" s="591"/>
      <c r="UJB155" s="591"/>
      <c r="UJC155" s="591"/>
      <c r="UJD155" s="591"/>
      <c r="UJE155" s="591"/>
      <c r="UJF155" s="591"/>
      <c r="UJG155" s="591"/>
      <c r="UJH155" s="591"/>
      <c r="UJI155" s="591"/>
      <c r="UJJ155" s="591"/>
      <c r="UJK155" s="591"/>
      <c r="UJL155" s="591"/>
      <c r="UJM155" s="591"/>
      <c r="UJN155" s="591"/>
      <c r="UJO155" s="591"/>
      <c r="UJP155" s="591"/>
      <c r="UJQ155" s="591"/>
      <c r="UJR155" s="591"/>
      <c r="UJS155" s="591"/>
      <c r="UJT155" s="591"/>
      <c r="UJU155" s="591"/>
      <c r="UJV155" s="591"/>
      <c r="UJW155" s="591"/>
      <c r="UJX155" s="591"/>
      <c r="UJY155" s="591"/>
      <c r="UJZ155" s="591"/>
      <c r="UKA155" s="591"/>
      <c r="UKB155" s="591"/>
      <c r="UKC155" s="591"/>
      <c r="UKD155" s="591"/>
      <c r="UKE155" s="591"/>
      <c r="UKF155" s="591"/>
      <c r="UKG155" s="591"/>
      <c r="UKH155" s="591"/>
      <c r="UKI155" s="591"/>
      <c r="UKJ155" s="591"/>
      <c r="UKK155" s="591"/>
      <c r="UKL155" s="591"/>
      <c r="UKM155" s="591"/>
      <c r="UKN155" s="591"/>
      <c r="UKO155" s="591"/>
      <c r="UKP155" s="591"/>
      <c r="UKQ155" s="591"/>
      <c r="UKR155" s="591"/>
      <c r="UKS155" s="591"/>
      <c r="UKT155" s="591"/>
      <c r="UKU155" s="591"/>
      <c r="UKV155" s="591"/>
      <c r="UKW155" s="591"/>
      <c r="UKX155" s="591"/>
      <c r="UKY155" s="591"/>
      <c r="UKZ155" s="591"/>
      <c r="ULA155" s="591"/>
      <c r="ULB155" s="591"/>
      <c r="ULC155" s="591"/>
      <c r="ULD155" s="591"/>
      <c r="ULE155" s="591"/>
      <c r="ULF155" s="591"/>
      <c r="ULG155" s="591"/>
      <c r="ULH155" s="591"/>
      <c r="ULI155" s="591"/>
      <c r="ULJ155" s="591"/>
      <c r="ULK155" s="591"/>
      <c r="ULL155" s="591"/>
      <c r="ULM155" s="591"/>
      <c r="ULN155" s="591"/>
      <c r="ULO155" s="591"/>
      <c r="ULP155" s="591"/>
      <c r="ULQ155" s="591"/>
      <c r="ULR155" s="591"/>
      <c r="ULS155" s="591"/>
      <c r="ULT155" s="591"/>
      <c r="ULU155" s="591"/>
      <c r="ULV155" s="591"/>
      <c r="ULW155" s="591"/>
      <c r="ULX155" s="591"/>
      <c r="ULY155" s="591"/>
      <c r="ULZ155" s="591"/>
      <c r="UMA155" s="591"/>
      <c r="UMB155" s="591"/>
      <c r="UMC155" s="591"/>
      <c r="UMD155" s="591"/>
      <c r="UME155" s="591"/>
      <c r="UMF155" s="591"/>
      <c r="UMG155" s="591"/>
      <c r="UMH155" s="591"/>
      <c r="UMI155" s="591"/>
      <c r="UMJ155" s="591"/>
      <c r="UMK155" s="591"/>
      <c r="UML155" s="591"/>
      <c r="UMM155" s="591"/>
      <c r="UMN155" s="591"/>
      <c r="UMO155" s="591"/>
      <c r="UMP155" s="591"/>
      <c r="UMQ155" s="591"/>
      <c r="UMR155" s="591"/>
      <c r="UMS155" s="591"/>
      <c r="UMT155" s="591"/>
      <c r="UMU155" s="591"/>
      <c r="UMV155" s="591"/>
      <c r="UMW155" s="591"/>
      <c r="UMX155" s="591"/>
      <c r="UMY155" s="591"/>
      <c r="UMZ155" s="591"/>
      <c r="UNA155" s="591"/>
      <c r="UNB155" s="591"/>
      <c r="UNC155" s="591"/>
      <c r="UND155" s="591"/>
      <c r="UNE155" s="591"/>
      <c r="UNF155" s="591"/>
      <c r="UNG155" s="591"/>
      <c r="UNH155" s="591"/>
      <c r="UNI155" s="591"/>
      <c r="UNJ155" s="591"/>
      <c r="UNK155" s="591"/>
      <c r="UNL155" s="591"/>
      <c r="UNM155" s="591"/>
      <c r="UNN155" s="591"/>
      <c r="UNO155" s="591"/>
      <c r="UNP155" s="591"/>
      <c r="UNQ155" s="591"/>
      <c r="UNR155" s="591"/>
      <c r="UNS155" s="591"/>
      <c r="UNT155" s="591"/>
      <c r="UNU155" s="591"/>
      <c r="UNV155" s="591"/>
      <c r="UNW155" s="591"/>
      <c r="UNX155" s="591"/>
      <c r="UNY155" s="591"/>
      <c r="UNZ155" s="591"/>
      <c r="UOA155" s="591"/>
      <c r="UOB155" s="591"/>
      <c r="UOC155" s="591"/>
      <c r="UOD155" s="591"/>
      <c r="UOE155" s="591"/>
      <c r="UOF155" s="591"/>
      <c r="UOG155" s="591"/>
      <c r="UOH155" s="591"/>
      <c r="UOI155" s="591"/>
      <c r="UOJ155" s="591"/>
      <c r="UOK155" s="591"/>
      <c r="UOL155" s="591"/>
      <c r="UOM155" s="591"/>
      <c r="UON155" s="591"/>
      <c r="UOO155" s="591"/>
      <c r="UOP155" s="591"/>
      <c r="UOQ155" s="591"/>
      <c r="UOR155" s="591"/>
      <c r="UOS155" s="591"/>
      <c r="UOT155" s="591"/>
      <c r="UOU155" s="591"/>
      <c r="UOV155" s="591"/>
      <c r="UOW155" s="591"/>
      <c r="UOX155" s="591"/>
      <c r="UOY155" s="591"/>
      <c r="UOZ155" s="591"/>
      <c r="UPA155" s="591"/>
      <c r="UPB155" s="591"/>
      <c r="UPC155" s="591"/>
      <c r="UPD155" s="591"/>
      <c r="UPE155" s="591"/>
      <c r="UPF155" s="591"/>
      <c r="UPG155" s="591"/>
      <c r="UPH155" s="591"/>
      <c r="UPI155" s="591"/>
      <c r="UPJ155" s="591"/>
      <c r="UPK155" s="591"/>
      <c r="UPL155" s="591"/>
      <c r="UPM155" s="591"/>
      <c r="UPN155" s="591"/>
      <c r="UPO155" s="591"/>
      <c r="UPP155" s="591"/>
      <c r="UPQ155" s="591"/>
      <c r="UPR155" s="591"/>
      <c r="UPS155" s="591"/>
      <c r="UPT155" s="591"/>
      <c r="UPU155" s="591"/>
      <c r="UPV155" s="591"/>
      <c r="UPW155" s="591"/>
      <c r="UPX155" s="591"/>
      <c r="UPY155" s="591"/>
      <c r="UPZ155" s="591"/>
      <c r="UQA155" s="591"/>
      <c r="UQB155" s="591"/>
      <c r="UQC155" s="591"/>
      <c r="UQD155" s="591"/>
      <c r="UQE155" s="591"/>
      <c r="UQF155" s="591"/>
      <c r="UQG155" s="591"/>
      <c r="UQH155" s="591"/>
      <c r="UQI155" s="591"/>
      <c r="UQJ155" s="591"/>
      <c r="UQK155" s="591"/>
      <c r="UQL155" s="591"/>
      <c r="UQM155" s="591"/>
      <c r="UQN155" s="591"/>
      <c r="UQO155" s="591"/>
      <c r="UQP155" s="591"/>
      <c r="UQQ155" s="591"/>
      <c r="UQR155" s="591"/>
      <c r="UQS155" s="591"/>
      <c r="UQT155" s="591"/>
      <c r="UQU155" s="591"/>
      <c r="UQV155" s="591"/>
      <c r="UQW155" s="591"/>
      <c r="UQX155" s="591"/>
      <c r="UQY155" s="591"/>
      <c r="UQZ155" s="591"/>
      <c r="URA155" s="591"/>
      <c r="URB155" s="591"/>
      <c r="URC155" s="591"/>
      <c r="URD155" s="591"/>
      <c r="URE155" s="591"/>
      <c r="URF155" s="591"/>
      <c r="URG155" s="591"/>
      <c r="URH155" s="591"/>
      <c r="URI155" s="591"/>
      <c r="URJ155" s="591"/>
      <c r="URK155" s="591"/>
      <c r="URL155" s="591"/>
      <c r="URM155" s="591"/>
      <c r="URN155" s="591"/>
      <c r="URO155" s="591"/>
      <c r="URP155" s="591"/>
      <c r="URQ155" s="591"/>
      <c r="URR155" s="591"/>
      <c r="URS155" s="591"/>
      <c r="URT155" s="591"/>
      <c r="URU155" s="591"/>
      <c r="URV155" s="591"/>
      <c r="URW155" s="591"/>
      <c r="URX155" s="591"/>
      <c r="URY155" s="591"/>
      <c r="URZ155" s="591"/>
      <c r="USA155" s="591"/>
      <c r="USB155" s="591"/>
      <c r="USC155" s="591"/>
      <c r="USD155" s="591"/>
      <c r="USE155" s="591"/>
      <c r="USF155" s="591"/>
      <c r="USG155" s="591"/>
      <c r="USH155" s="591"/>
      <c r="USI155" s="591"/>
      <c r="USJ155" s="591"/>
      <c r="USK155" s="591"/>
      <c r="USL155" s="591"/>
      <c r="USM155" s="591"/>
      <c r="USN155" s="591"/>
      <c r="USO155" s="591"/>
      <c r="USP155" s="591"/>
      <c r="USQ155" s="591"/>
      <c r="USR155" s="591"/>
      <c r="USS155" s="591"/>
      <c r="UST155" s="591"/>
      <c r="USU155" s="591"/>
      <c r="USV155" s="591"/>
      <c r="USW155" s="591"/>
      <c r="USX155" s="591"/>
      <c r="USY155" s="591"/>
      <c r="USZ155" s="591"/>
      <c r="UTA155" s="591"/>
      <c r="UTB155" s="591"/>
      <c r="UTC155" s="591"/>
      <c r="UTD155" s="591"/>
      <c r="UTE155" s="591"/>
      <c r="UTF155" s="591"/>
      <c r="UTG155" s="591"/>
      <c r="UTH155" s="591"/>
      <c r="UTI155" s="591"/>
      <c r="UTJ155" s="591"/>
      <c r="UTK155" s="591"/>
      <c r="UTL155" s="591"/>
      <c r="UTM155" s="591"/>
      <c r="UTN155" s="591"/>
      <c r="UTO155" s="591"/>
      <c r="UTP155" s="591"/>
      <c r="UTQ155" s="591"/>
      <c r="UTR155" s="591"/>
      <c r="UTS155" s="591"/>
      <c r="UTT155" s="591"/>
      <c r="UTU155" s="591"/>
      <c r="UTV155" s="591"/>
      <c r="UTW155" s="591"/>
      <c r="UTX155" s="591"/>
      <c r="UTY155" s="591"/>
      <c r="UTZ155" s="591"/>
      <c r="UUA155" s="591"/>
      <c r="UUB155" s="591"/>
      <c r="UUC155" s="591"/>
      <c r="UUD155" s="591"/>
      <c r="UUE155" s="591"/>
      <c r="UUF155" s="591"/>
      <c r="UUG155" s="591"/>
      <c r="UUH155" s="591"/>
      <c r="UUI155" s="591"/>
      <c r="UUJ155" s="591"/>
      <c r="UUK155" s="591"/>
      <c r="UUL155" s="591"/>
      <c r="UUM155" s="591"/>
      <c r="UUN155" s="591"/>
      <c r="UUO155" s="591"/>
      <c r="UUP155" s="591"/>
      <c r="UUQ155" s="591"/>
      <c r="UUR155" s="591"/>
      <c r="UUS155" s="591"/>
      <c r="UUT155" s="591"/>
      <c r="UUU155" s="591"/>
      <c r="UUV155" s="591"/>
      <c r="UUW155" s="591"/>
      <c r="UUX155" s="591"/>
      <c r="UUY155" s="591"/>
      <c r="UUZ155" s="591"/>
      <c r="UVA155" s="591"/>
      <c r="UVB155" s="591"/>
      <c r="UVC155" s="591"/>
      <c r="UVD155" s="591"/>
      <c r="UVE155" s="591"/>
      <c r="UVF155" s="591"/>
      <c r="UVG155" s="591"/>
      <c r="UVH155" s="591"/>
      <c r="UVI155" s="591"/>
      <c r="UVJ155" s="591"/>
      <c r="UVK155" s="591"/>
      <c r="UVL155" s="591"/>
      <c r="UVM155" s="591"/>
      <c r="UVN155" s="591"/>
      <c r="UVO155" s="591"/>
      <c r="UVP155" s="591"/>
      <c r="UVQ155" s="591"/>
      <c r="UVR155" s="591"/>
      <c r="UVS155" s="591"/>
      <c r="UVT155" s="591"/>
      <c r="UVU155" s="591"/>
      <c r="UVV155" s="591"/>
      <c r="UVW155" s="591"/>
      <c r="UVX155" s="591"/>
      <c r="UVY155" s="591"/>
      <c r="UVZ155" s="591"/>
      <c r="UWA155" s="591"/>
      <c r="UWB155" s="591"/>
      <c r="UWC155" s="591"/>
      <c r="UWD155" s="591"/>
      <c r="UWE155" s="591"/>
      <c r="UWF155" s="591"/>
      <c r="UWG155" s="591"/>
      <c r="UWH155" s="591"/>
      <c r="UWI155" s="591"/>
      <c r="UWJ155" s="591"/>
      <c r="UWK155" s="591"/>
      <c r="UWL155" s="591"/>
      <c r="UWM155" s="591"/>
      <c r="UWN155" s="591"/>
      <c r="UWO155" s="591"/>
      <c r="UWP155" s="591"/>
      <c r="UWQ155" s="591"/>
      <c r="UWR155" s="591"/>
      <c r="UWS155" s="591"/>
      <c r="UWT155" s="591"/>
      <c r="UWU155" s="591"/>
      <c r="UWV155" s="591"/>
      <c r="UWW155" s="591"/>
      <c r="UWX155" s="591"/>
      <c r="UWY155" s="591"/>
      <c r="UWZ155" s="591"/>
      <c r="UXA155" s="591"/>
      <c r="UXB155" s="591"/>
      <c r="UXC155" s="591"/>
      <c r="UXD155" s="591"/>
      <c r="UXE155" s="591"/>
      <c r="UXF155" s="591"/>
      <c r="UXG155" s="591"/>
      <c r="UXH155" s="591"/>
      <c r="UXI155" s="591"/>
      <c r="UXJ155" s="591"/>
      <c r="UXK155" s="591"/>
      <c r="UXL155" s="591"/>
      <c r="UXM155" s="591"/>
      <c r="UXN155" s="591"/>
      <c r="UXO155" s="591"/>
      <c r="UXP155" s="591"/>
      <c r="UXQ155" s="591"/>
      <c r="UXR155" s="591"/>
      <c r="UXS155" s="591"/>
      <c r="UXT155" s="591"/>
      <c r="UXU155" s="591"/>
      <c r="UXV155" s="591"/>
      <c r="UXW155" s="591"/>
      <c r="UXX155" s="591"/>
      <c r="UXY155" s="591"/>
      <c r="UXZ155" s="591"/>
      <c r="UYA155" s="591"/>
      <c r="UYB155" s="591"/>
      <c r="UYC155" s="591"/>
      <c r="UYD155" s="591"/>
      <c r="UYE155" s="591"/>
      <c r="UYF155" s="591"/>
      <c r="UYG155" s="591"/>
      <c r="UYH155" s="591"/>
      <c r="UYI155" s="591"/>
      <c r="UYJ155" s="591"/>
      <c r="UYK155" s="591"/>
      <c r="UYL155" s="591"/>
      <c r="UYM155" s="591"/>
      <c r="UYN155" s="591"/>
      <c r="UYO155" s="591"/>
      <c r="UYP155" s="591"/>
      <c r="UYQ155" s="591"/>
      <c r="UYR155" s="591"/>
      <c r="UYS155" s="591"/>
      <c r="UYT155" s="591"/>
      <c r="UYU155" s="591"/>
      <c r="UYV155" s="591"/>
      <c r="UYW155" s="591"/>
      <c r="UYX155" s="591"/>
      <c r="UYY155" s="591"/>
      <c r="UYZ155" s="591"/>
      <c r="UZA155" s="591"/>
      <c r="UZB155" s="591"/>
      <c r="UZC155" s="591"/>
      <c r="UZD155" s="591"/>
      <c r="UZE155" s="591"/>
      <c r="UZF155" s="591"/>
      <c r="UZG155" s="591"/>
      <c r="UZH155" s="591"/>
      <c r="UZI155" s="591"/>
      <c r="UZJ155" s="591"/>
      <c r="UZK155" s="591"/>
      <c r="UZL155" s="591"/>
      <c r="UZM155" s="591"/>
      <c r="UZN155" s="591"/>
      <c r="UZO155" s="591"/>
      <c r="UZP155" s="591"/>
      <c r="UZQ155" s="591"/>
      <c r="UZR155" s="591"/>
      <c r="UZS155" s="591"/>
      <c r="UZT155" s="591"/>
      <c r="UZU155" s="591"/>
      <c r="UZV155" s="591"/>
      <c r="UZW155" s="591"/>
      <c r="UZX155" s="591"/>
      <c r="UZY155" s="591"/>
      <c r="UZZ155" s="591"/>
      <c r="VAA155" s="591"/>
      <c r="VAB155" s="591"/>
      <c r="VAC155" s="591"/>
      <c r="VAD155" s="591"/>
      <c r="VAE155" s="591"/>
      <c r="VAF155" s="591"/>
      <c r="VAG155" s="591"/>
      <c r="VAH155" s="591"/>
      <c r="VAI155" s="591"/>
      <c r="VAJ155" s="591"/>
      <c r="VAK155" s="591"/>
      <c r="VAL155" s="591"/>
      <c r="VAM155" s="591"/>
      <c r="VAN155" s="591"/>
      <c r="VAO155" s="591"/>
      <c r="VAP155" s="591"/>
      <c r="VAQ155" s="591"/>
      <c r="VAR155" s="591"/>
      <c r="VAS155" s="591"/>
      <c r="VAT155" s="591"/>
      <c r="VAU155" s="591"/>
      <c r="VAV155" s="591"/>
      <c r="VAW155" s="591"/>
      <c r="VAX155" s="591"/>
      <c r="VAY155" s="591"/>
      <c r="VAZ155" s="591"/>
      <c r="VBA155" s="591"/>
      <c r="VBB155" s="591"/>
      <c r="VBC155" s="591"/>
      <c r="VBD155" s="591"/>
      <c r="VBE155" s="591"/>
      <c r="VBF155" s="591"/>
      <c r="VBG155" s="591"/>
      <c r="VBH155" s="591"/>
      <c r="VBI155" s="591"/>
      <c r="VBJ155" s="591"/>
      <c r="VBK155" s="591"/>
      <c r="VBL155" s="591"/>
      <c r="VBM155" s="591"/>
      <c r="VBN155" s="591"/>
      <c r="VBO155" s="591"/>
      <c r="VBP155" s="591"/>
      <c r="VBQ155" s="591"/>
      <c r="VBR155" s="591"/>
      <c r="VBS155" s="591"/>
      <c r="VBT155" s="591"/>
      <c r="VBU155" s="591"/>
      <c r="VBV155" s="591"/>
      <c r="VBW155" s="591"/>
      <c r="VBX155" s="591"/>
      <c r="VBY155" s="591"/>
      <c r="VBZ155" s="591"/>
      <c r="VCA155" s="591"/>
      <c r="VCB155" s="591"/>
      <c r="VCC155" s="591"/>
      <c r="VCD155" s="591"/>
      <c r="VCE155" s="591"/>
      <c r="VCF155" s="591"/>
      <c r="VCG155" s="591"/>
      <c r="VCH155" s="591"/>
      <c r="VCI155" s="591"/>
      <c r="VCJ155" s="591"/>
      <c r="VCK155" s="591"/>
      <c r="VCL155" s="591"/>
      <c r="VCM155" s="591"/>
      <c r="VCN155" s="591"/>
      <c r="VCO155" s="591"/>
      <c r="VCP155" s="591"/>
      <c r="VCQ155" s="591"/>
      <c r="VCR155" s="591"/>
      <c r="VCS155" s="591"/>
      <c r="VCT155" s="591"/>
      <c r="VCU155" s="591"/>
      <c r="VCV155" s="591"/>
      <c r="VCW155" s="591"/>
      <c r="VCX155" s="591"/>
      <c r="VCY155" s="591"/>
      <c r="VCZ155" s="591"/>
      <c r="VDA155" s="591"/>
      <c r="VDB155" s="591"/>
      <c r="VDC155" s="591"/>
      <c r="VDD155" s="591"/>
      <c r="VDE155" s="591"/>
      <c r="VDF155" s="591"/>
      <c r="VDG155" s="591"/>
      <c r="VDH155" s="591"/>
      <c r="VDI155" s="591"/>
      <c r="VDJ155" s="591"/>
      <c r="VDK155" s="591"/>
      <c r="VDL155" s="591"/>
      <c r="VDM155" s="591"/>
      <c r="VDN155" s="591"/>
      <c r="VDO155" s="591"/>
      <c r="VDP155" s="591"/>
      <c r="VDQ155" s="591"/>
      <c r="VDR155" s="591"/>
      <c r="VDS155" s="591"/>
      <c r="VDT155" s="591"/>
      <c r="VDU155" s="591"/>
      <c r="VDV155" s="591"/>
      <c r="VDW155" s="591"/>
      <c r="VDX155" s="591"/>
      <c r="VDY155" s="591"/>
      <c r="VDZ155" s="591"/>
      <c r="VEA155" s="591"/>
      <c r="VEB155" s="591"/>
      <c r="VEC155" s="591"/>
      <c r="VED155" s="591"/>
      <c r="VEE155" s="591"/>
      <c r="VEF155" s="591"/>
      <c r="VEG155" s="591"/>
      <c r="VEH155" s="591"/>
      <c r="VEI155" s="591"/>
      <c r="VEJ155" s="591"/>
      <c r="VEK155" s="591"/>
      <c r="VEL155" s="591"/>
      <c r="VEM155" s="591"/>
      <c r="VEN155" s="591"/>
      <c r="VEO155" s="591"/>
      <c r="VEP155" s="591"/>
      <c r="VEQ155" s="591"/>
      <c r="VER155" s="591"/>
      <c r="VES155" s="591"/>
      <c r="VET155" s="591"/>
      <c r="VEU155" s="591"/>
      <c r="VEV155" s="591"/>
      <c r="VEW155" s="591"/>
      <c r="VEX155" s="591"/>
      <c r="VEY155" s="591"/>
      <c r="VEZ155" s="591"/>
      <c r="VFA155" s="591"/>
      <c r="VFB155" s="591"/>
      <c r="VFC155" s="591"/>
      <c r="VFD155" s="591"/>
      <c r="VFE155" s="591"/>
      <c r="VFF155" s="591"/>
      <c r="VFG155" s="591"/>
      <c r="VFH155" s="591"/>
      <c r="VFI155" s="591"/>
      <c r="VFJ155" s="591"/>
      <c r="VFK155" s="591"/>
      <c r="VFL155" s="591"/>
      <c r="VFM155" s="591"/>
      <c r="VFN155" s="591"/>
      <c r="VFO155" s="591"/>
      <c r="VFP155" s="591"/>
      <c r="VFQ155" s="591"/>
      <c r="VFR155" s="591"/>
      <c r="VFS155" s="591"/>
      <c r="VFT155" s="591"/>
      <c r="VFU155" s="591"/>
      <c r="VFV155" s="591"/>
      <c r="VFW155" s="591"/>
      <c r="VFX155" s="591"/>
      <c r="VFY155" s="591"/>
      <c r="VFZ155" s="591"/>
      <c r="VGA155" s="591"/>
      <c r="VGB155" s="591"/>
      <c r="VGC155" s="591"/>
      <c r="VGD155" s="591"/>
      <c r="VGE155" s="591"/>
      <c r="VGF155" s="591"/>
      <c r="VGG155" s="591"/>
      <c r="VGH155" s="591"/>
      <c r="VGI155" s="591"/>
      <c r="VGJ155" s="591"/>
      <c r="VGK155" s="591"/>
      <c r="VGL155" s="591"/>
      <c r="VGM155" s="591"/>
      <c r="VGN155" s="591"/>
      <c r="VGO155" s="591"/>
      <c r="VGP155" s="591"/>
      <c r="VGQ155" s="591"/>
      <c r="VGR155" s="591"/>
      <c r="VGS155" s="591"/>
      <c r="VGT155" s="591"/>
      <c r="VGU155" s="591"/>
      <c r="VGV155" s="591"/>
      <c r="VGW155" s="591"/>
      <c r="VGX155" s="591"/>
      <c r="VGY155" s="591"/>
      <c r="VGZ155" s="591"/>
      <c r="VHA155" s="591"/>
      <c r="VHB155" s="591"/>
      <c r="VHC155" s="591"/>
      <c r="VHD155" s="591"/>
      <c r="VHE155" s="591"/>
      <c r="VHF155" s="591"/>
      <c r="VHG155" s="591"/>
      <c r="VHH155" s="591"/>
      <c r="VHI155" s="591"/>
      <c r="VHJ155" s="591"/>
      <c r="VHK155" s="591"/>
      <c r="VHL155" s="591"/>
      <c r="VHM155" s="591"/>
      <c r="VHN155" s="591"/>
      <c r="VHO155" s="591"/>
      <c r="VHP155" s="591"/>
      <c r="VHQ155" s="591"/>
      <c r="VHR155" s="591"/>
      <c r="VHS155" s="591"/>
      <c r="VHT155" s="591"/>
      <c r="VHU155" s="591"/>
      <c r="VHV155" s="591"/>
      <c r="VHW155" s="591"/>
      <c r="VHX155" s="591"/>
      <c r="VHY155" s="591"/>
      <c r="VHZ155" s="591"/>
      <c r="VIA155" s="591"/>
      <c r="VIB155" s="591"/>
      <c r="VIC155" s="591"/>
      <c r="VID155" s="591"/>
      <c r="VIE155" s="591"/>
      <c r="VIF155" s="591"/>
      <c r="VIG155" s="591"/>
      <c r="VIH155" s="591"/>
      <c r="VII155" s="591"/>
      <c r="VIJ155" s="591"/>
      <c r="VIK155" s="591"/>
      <c r="VIL155" s="591"/>
      <c r="VIM155" s="591"/>
      <c r="VIN155" s="591"/>
      <c r="VIO155" s="591"/>
      <c r="VIP155" s="591"/>
      <c r="VIQ155" s="591"/>
      <c r="VIR155" s="591"/>
      <c r="VIS155" s="591"/>
      <c r="VIT155" s="591"/>
      <c r="VIU155" s="591"/>
      <c r="VIV155" s="591"/>
      <c r="VIW155" s="591"/>
      <c r="VIX155" s="591"/>
      <c r="VIY155" s="591"/>
      <c r="VIZ155" s="591"/>
      <c r="VJA155" s="591"/>
      <c r="VJB155" s="591"/>
      <c r="VJC155" s="591"/>
      <c r="VJD155" s="591"/>
      <c r="VJE155" s="591"/>
      <c r="VJF155" s="591"/>
      <c r="VJG155" s="591"/>
      <c r="VJH155" s="591"/>
      <c r="VJI155" s="591"/>
      <c r="VJJ155" s="591"/>
      <c r="VJK155" s="591"/>
      <c r="VJL155" s="591"/>
      <c r="VJM155" s="591"/>
      <c r="VJN155" s="591"/>
      <c r="VJO155" s="591"/>
      <c r="VJP155" s="591"/>
      <c r="VJQ155" s="591"/>
      <c r="VJR155" s="591"/>
      <c r="VJS155" s="591"/>
      <c r="VJT155" s="591"/>
      <c r="VJU155" s="591"/>
      <c r="VJV155" s="591"/>
      <c r="VJW155" s="591"/>
      <c r="VJX155" s="591"/>
      <c r="VJY155" s="591"/>
      <c r="VJZ155" s="591"/>
      <c r="VKA155" s="591"/>
      <c r="VKB155" s="591"/>
      <c r="VKC155" s="591"/>
      <c r="VKD155" s="591"/>
      <c r="VKE155" s="591"/>
      <c r="VKF155" s="591"/>
      <c r="VKG155" s="591"/>
      <c r="VKH155" s="591"/>
      <c r="VKI155" s="591"/>
      <c r="VKJ155" s="591"/>
      <c r="VKK155" s="591"/>
      <c r="VKL155" s="591"/>
      <c r="VKM155" s="591"/>
      <c r="VKN155" s="591"/>
      <c r="VKO155" s="591"/>
      <c r="VKP155" s="591"/>
      <c r="VKQ155" s="591"/>
      <c r="VKR155" s="591"/>
      <c r="VKS155" s="591"/>
      <c r="VKT155" s="591"/>
      <c r="VKU155" s="591"/>
      <c r="VKV155" s="591"/>
      <c r="VKW155" s="591"/>
      <c r="VKX155" s="591"/>
      <c r="VKY155" s="591"/>
      <c r="VKZ155" s="591"/>
      <c r="VLA155" s="591"/>
      <c r="VLB155" s="591"/>
      <c r="VLC155" s="591"/>
      <c r="VLD155" s="591"/>
      <c r="VLE155" s="591"/>
      <c r="VLF155" s="591"/>
      <c r="VLG155" s="591"/>
      <c r="VLH155" s="591"/>
      <c r="VLI155" s="591"/>
      <c r="VLJ155" s="591"/>
      <c r="VLK155" s="591"/>
      <c r="VLL155" s="591"/>
      <c r="VLM155" s="591"/>
      <c r="VLN155" s="591"/>
      <c r="VLO155" s="591"/>
      <c r="VLP155" s="591"/>
      <c r="VLQ155" s="591"/>
      <c r="VLR155" s="591"/>
      <c r="VLS155" s="591"/>
      <c r="VLT155" s="591"/>
      <c r="VLU155" s="591"/>
      <c r="VLV155" s="591"/>
      <c r="VLW155" s="591"/>
      <c r="VLX155" s="591"/>
      <c r="VLY155" s="591"/>
      <c r="VLZ155" s="591"/>
      <c r="VMA155" s="591"/>
      <c r="VMB155" s="591"/>
      <c r="VMC155" s="591"/>
      <c r="VMD155" s="591"/>
      <c r="VME155" s="591"/>
      <c r="VMF155" s="591"/>
      <c r="VMG155" s="591"/>
      <c r="VMH155" s="591"/>
      <c r="VMI155" s="591"/>
      <c r="VMJ155" s="591"/>
      <c r="VMK155" s="591"/>
      <c r="VML155" s="591"/>
      <c r="VMM155" s="591"/>
      <c r="VMN155" s="591"/>
      <c r="VMO155" s="591"/>
      <c r="VMP155" s="591"/>
      <c r="VMQ155" s="591"/>
      <c r="VMR155" s="591"/>
      <c r="VMS155" s="591"/>
      <c r="VMT155" s="591"/>
      <c r="VMU155" s="591"/>
      <c r="VMV155" s="591"/>
      <c r="VMW155" s="591"/>
      <c r="VMX155" s="591"/>
      <c r="VMY155" s="591"/>
      <c r="VMZ155" s="591"/>
      <c r="VNA155" s="591"/>
      <c r="VNB155" s="591"/>
      <c r="VNC155" s="591"/>
      <c r="VND155" s="591"/>
      <c r="VNE155" s="591"/>
      <c r="VNF155" s="591"/>
      <c r="VNG155" s="591"/>
      <c r="VNH155" s="591"/>
      <c r="VNI155" s="591"/>
      <c r="VNJ155" s="591"/>
      <c r="VNK155" s="591"/>
      <c r="VNL155" s="591"/>
      <c r="VNM155" s="591"/>
      <c r="VNN155" s="591"/>
      <c r="VNO155" s="591"/>
      <c r="VNP155" s="591"/>
      <c r="VNQ155" s="591"/>
      <c r="VNR155" s="591"/>
      <c r="VNS155" s="591"/>
      <c r="VNT155" s="591"/>
      <c r="VNU155" s="591"/>
      <c r="VNV155" s="591"/>
      <c r="VNW155" s="591"/>
      <c r="VNX155" s="591"/>
      <c r="VNY155" s="591"/>
      <c r="VNZ155" s="591"/>
      <c r="VOA155" s="591"/>
      <c r="VOB155" s="591"/>
      <c r="VOC155" s="591"/>
      <c r="VOD155" s="591"/>
      <c r="VOE155" s="591"/>
      <c r="VOF155" s="591"/>
      <c r="VOG155" s="591"/>
      <c r="VOH155" s="591"/>
      <c r="VOI155" s="591"/>
      <c r="VOJ155" s="591"/>
      <c r="VOK155" s="591"/>
      <c r="VOL155" s="591"/>
      <c r="VOM155" s="591"/>
      <c r="VON155" s="591"/>
      <c r="VOO155" s="591"/>
      <c r="VOP155" s="591"/>
      <c r="VOQ155" s="591"/>
      <c r="VOR155" s="591"/>
      <c r="VOS155" s="591"/>
      <c r="VOT155" s="591"/>
      <c r="VOU155" s="591"/>
      <c r="VOV155" s="591"/>
      <c r="VOW155" s="591"/>
      <c r="VOX155" s="591"/>
      <c r="VOY155" s="591"/>
      <c r="VOZ155" s="591"/>
      <c r="VPA155" s="591"/>
      <c r="VPB155" s="591"/>
      <c r="VPC155" s="591"/>
      <c r="VPD155" s="591"/>
      <c r="VPE155" s="591"/>
      <c r="VPF155" s="591"/>
      <c r="VPG155" s="591"/>
      <c r="VPH155" s="591"/>
      <c r="VPI155" s="591"/>
      <c r="VPJ155" s="591"/>
      <c r="VPK155" s="591"/>
      <c r="VPL155" s="591"/>
      <c r="VPM155" s="591"/>
      <c r="VPN155" s="591"/>
      <c r="VPO155" s="591"/>
      <c r="VPP155" s="591"/>
      <c r="VPQ155" s="591"/>
      <c r="VPR155" s="591"/>
      <c r="VPS155" s="591"/>
      <c r="VPT155" s="591"/>
      <c r="VPU155" s="591"/>
      <c r="VPV155" s="591"/>
      <c r="VPW155" s="591"/>
      <c r="VPX155" s="591"/>
      <c r="VPY155" s="591"/>
      <c r="VPZ155" s="591"/>
      <c r="VQA155" s="591"/>
      <c r="VQB155" s="591"/>
      <c r="VQC155" s="591"/>
      <c r="VQD155" s="591"/>
      <c r="VQE155" s="591"/>
      <c r="VQF155" s="591"/>
      <c r="VQG155" s="591"/>
      <c r="VQH155" s="591"/>
      <c r="VQI155" s="591"/>
      <c r="VQJ155" s="591"/>
      <c r="VQK155" s="591"/>
      <c r="VQL155" s="591"/>
      <c r="VQM155" s="591"/>
      <c r="VQN155" s="591"/>
      <c r="VQO155" s="591"/>
      <c r="VQP155" s="591"/>
      <c r="VQQ155" s="591"/>
      <c r="VQR155" s="591"/>
      <c r="VQS155" s="591"/>
      <c r="VQT155" s="591"/>
      <c r="VQU155" s="591"/>
      <c r="VQV155" s="591"/>
      <c r="VQW155" s="591"/>
      <c r="VQX155" s="591"/>
      <c r="VQY155" s="591"/>
      <c r="VQZ155" s="591"/>
      <c r="VRA155" s="591"/>
      <c r="VRB155" s="591"/>
      <c r="VRC155" s="591"/>
      <c r="VRD155" s="591"/>
      <c r="VRE155" s="591"/>
      <c r="VRF155" s="591"/>
      <c r="VRG155" s="591"/>
      <c r="VRH155" s="591"/>
      <c r="VRI155" s="591"/>
      <c r="VRJ155" s="591"/>
      <c r="VRK155" s="591"/>
      <c r="VRL155" s="591"/>
      <c r="VRM155" s="591"/>
      <c r="VRN155" s="591"/>
      <c r="VRO155" s="591"/>
      <c r="VRP155" s="591"/>
      <c r="VRQ155" s="591"/>
      <c r="VRR155" s="591"/>
      <c r="VRS155" s="591"/>
      <c r="VRT155" s="591"/>
      <c r="VRU155" s="591"/>
      <c r="VRV155" s="591"/>
      <c r="VRW155" s="591"/>
      <c r="VRX155" s="591"/>
      <c r="VRY155" s="591"/>
      <c r="VRZ155" s="591"/>
      <c r="VSA155" s="591"/>
      <c r="VSB155" s="591"/>
      <c r="VSC155" s="591"/>
      <c r="VSD155" s="591"/>
      <c r="VSE155" s="591"/>
      <c r="VSF155" s="591"/>
      <c r="VSG155" s="591"/>
      <c r="VSH155" s="591"/>
      <c r="VSI155" s="591"/>
      <c r="VSJ155" s="591"/>
      <c r="VSK155" s="591"/>
      <c r="VSL155" s="591"/>
      <c r="VSM155" s="591"/>
      <c r="VSN155" s="591"/>
      <c r="VSO155" s="591"/>
      <c r="VSP155" s="591"/>
      <c r="VSQ155" s="591"/>
      <c r="VSR155" s="591"/>
      <c r="VSS155" s="591"/>
      <c r="VST155" s="591"/>
      <c r="VSU155" s="591"/>
      <c r="VSV155" s="591"/>
      <c r="VSW155" s="591"/>
      <c r="VSX155" s="591"/>
      <c r="VSY155" s="591"/>
      <c r="VSZ155" s="591"/>
      <c r="VTA155" s="591"/>
      <c r="VTB155" s="591"/>
      <c r="VTC155" s="591"/>
      <c r="VTD155" s="591"/>
      <c r="VTE155" s="591"/>
      <c r="VTF155" s="591"/>
      <c r="VTG155" s="591"/>
      <c r="VTH155" s="591"/>
      <c r="VTI155" s="591"/>
      <c r="VTJ155" s="591"/>
      <c r="VTK155" s="591"/>
      <c r="VTL155" s="591"/>
      <c r="VTM155" s="591"/>
      <c r="VTN155" s="591"/>
      <c r="VTO155" s="591"/>
      <c r="VTP155" s="591"/>
      <c r="VTQ155" s="591"/>
      <c r="VTR155" s="591"/>
      <c r="VTS155" s="591"/>
      <c r="VTT155" s="591"/>
      <c r="VTU155" s="591"/>
      <c r="VTV155" s="591"/>
      <c r="VTW155" s="591"/>
      <c r="VTX155" s="591"/>
      <c r="VTY155" s="591"/>
      <c r="VTZ155" s="591"/>
      <c r="VUA155" s="591"/>
      <c r="VUB155" s="591"/>
      <c r="VUC155" s="591"/>
      <c r="VUD155" s="591"/>
      <c r="VUE155" s="591"/>
      <c r="VUF155" s="591"/>
      <c r="VUG155" s="591"/>
      <c r="VUH155" s="591"/>
      <c r="VUI155" s="591"/>
      <c r="VUJ155" s="591"/>
      <c r="VUK155" s="591"/>
      <c r="VUL155" s="591"/>
      <c r="VUM155" s="591"/>
      <c r="VUN155" s="591"/>
      <c r="VUO155" s="591"/>
      <c r="VUP155" s="591"/>
      <c r="VUQ155" s="591"/>
      <c r="VUR155" s="591"/>
      <c r="VUS155" s="591"/>
      <c r="VUT155" s="591"/>
      <c r="VUU155" s="591"/>
      <c r="VUV155" s="591"/>
      <c r="VUW155" s="591"/>
      <c r="VUX155" s="591"/>
      <c r="VUY155" s="591"/>
      <c r="VUZ155" s="591"/>
      <c r="VVA155" s="591"/>
      <c r="VVB155" s="591"/>
      <c r="VVC155" s="591"/>
      <c r="VVD155" s="591"/>
      <c r="VVE155" s="591"/>
      <c r="VVF155" s="591"/>
      <c r="VVG155" s="591"/>
      <c r="VVH155" s="591"/>
      <c r="VVI155" s="591"/>
      <c r="VVJ155" s="591"/>
      <c r="VVK155" s="591"/>
      <c r="VVL155" s="591"/>
      <c r="VVM155" s="591"/>
      <c r="VVN155" s="591"/>
      <c r="VVO155" s="591"/>
      <c r="VVP155" s="591"/>
      <c r="VVQ155" s="591"/>
      <c r="VVR155" s="591"/>
      <c r="VVS155" s="591"/>
      <c r="VVT155" s="591"/>
      <c r="VVU155" s="591"/>
      <c r="VVV155" s="591"/>
      <c r="VVW155" s="591"/>
      <c r="VVX155" s="591"/>
      <c r="VVY155" s="591"/>
      <c r="VVZ155" s="591"/>
      <c r="VWA155" s="591"/>
      <c r="VWB155" s="591"/>
      <c r="VWC155" s="591"/>
      <c r="VWD155" s="591"/>
      <c r="VWE155" s="591"/>
      <c r="VWF155" s="591"/>
      <c r="VWG155" s="591"/>
      <c r="VWH155" s="591"/>
      <c r="VWI155" s="591"/>
      <c r="VWJ155" s="591"/>
      <c r="VWK155" s="591"/>
      <c r="VWL155" s="591"/>
      <c r="VWM155" s="591"/>
      <c r="VWN155" s="591"/>
      <c r="VWO155" s="591"/>
      <c r="VWP155" s="591"/>
      <c r="VWQ155" s="591"/>
      <c r="VWR155" s="591"/>
      <c r="VWS155" s="591"/>
      <c r="VWT155" s="591"/>
      <c r="VWU155" s="591"/>
      <c r="VWV155" s="591"/>
      <c r="VWW155" s="591"/>
      <c r="VWX155" s="591"/>
      <c r="VWY155" s="591"/>
      <c r="VWZ155" s="591"/>
      <c r="VXA155" s="591"/>
      <c r="VXB155" s="591"/>
      <c r="VXC155" s="591"/>
      <c r="VXD155" s="591"/>
      <c r="VXE155" s="591"/>
      <c r="VXF155" s="591"/>
      <c r="VXG155" s="591"/>
      <c r="VXH155" s="591"/>
      <c r="VXI155" s="591"/>
      <c r="VXJ155" s="591"/>
      <c r="VXK155" s="591"/>
      <c r="VXL155" s="591"/>
      <c r="VXM155" s="591"/>
      <c r="VXN155" s="591"/>
      <c r="VXO155" s="591"/>
      <c r="VXP155" s="591"/>
      <c r="VXQ155" s="591"/>
      <c r="VXR155" s="591"/>
      <c r="VXS155" s="591"/>
      <c r="VXT155" s="591"/>
      <c r="VXU155" s="591"/>
      <c r="VXV155" s="591"/>
      <c r="VXW155" s="591"/>
      <c r="VXX155" s="591"/>
      <c r="VXY155" s="591"/>
      <c r="VXZ155" s="591"/>
      <c r="VYA155" s="591"/>
      <c r="VYB155" s="591"/>
      <c r="VYC155" s="591"/>
      <c r="VYD155" s="591"/>
      <c r="VYE155" s="591"/>
      <c r="VYF155" s="591"/>
      <c r="VYG155" s="591"/>
      <c r="VYH155" s="591"/>
      <c r="VYI155" s="591"/>
      <c r="VYJ155" s="591"/>
      <c r="VYK155" s="591"/>
      <c r="VYL155" s="591"/>
      <c r="VYM155" s="591"/>
      <c r="VYN155" s="591"/>
      <c r="VYO155" s="591"/>
      <c r="VYP155" s="591"/>
      <c r="VYQ155" s="591"/>
      <c r="VYR155" s="591"/>
      <c r="VYS155" s="591"/>
      <c r="VYT155" s="591"/>
      <c r="VYU155" s="591"/>
      <c r="VYV155" s="591"/>
      <c r="VYW155" s="591"/>
      <c r="VYX155" s="591"/>
      <c r="VYY155" s="591"/>
      <c r="VYZ155" s="591"/>
      <c r="VZA155" s="591"/>
      <c r="VZB155" s="591"/>
      <c r="VZC155" s="591"/>
      <c r="VZD155" s="591"/>
      <c r="VZE155" s="591"/>
      <c r="VZF155" s="591"/>
      <c r="VZG155" s="591"/>
      <c r="VZH155" s="591"/>
      <c r="VZI155" s="591"/>
      <c r="VZJ155" s="591"/>
      <c r="VZK155" s="591"/>
      <c r="VZL155" s="591"/>
      <c r="VZM155" s="591"/>
      <c r="VZN155" s="591"/>
      <c r="VZO155" s="591"/>
      <c r="VZP155" s="591"/>
      <c r="VZQ155" s="591"/>
      <c r="VZR155" s="591"/>
      <c r="VZS155" s="591"/>
      <c r="VZT155" s="591"/>
      <c r="VZU155" s="591"/>
      <c r="VZV155" s="591"/>
      <c r="VZW155" s="591"/>
      <c r="VZX155" s="591"/>
      <c r="VZY155" s="591"/>
      <c r="VZZ155" s="591"/>
      <c r="WAA155" s="591"/>
      <c r="WAB155" s="591"/>
      <c r="WAC155" s="591"/>
      <c r="WAD155" s="591"/>
      <c r="WAE155" s="591"/>
      <c r="WAF155" s="591"/>
      <c r="WAG155" s="591"/>
      <c r="WAH155" s="591"/>
      <c r="WAI155" s="591"/>
      <c r="WAJ155" s="591"/>
      <c r="WAK155" s="591"/>
      <c r="WAL155" s="591"/>
      <c r="WAM155" s="591"/>
      <c r="WAN155" s="591"/>
      <c r="WAO155" s="591"/>
      <c r="WAP155" s="591"/>
      <c r="WAQ155" s="591"/>
      <c r="WAR155" s="591"/>
      <c r="WAS155" s="591"/>
      <c r="WAT155" s="591"/>
      <c r="WAU155" s="591"/>
      <c r="WAV155" s="591"/>
      <c r="WAW155" s="591"/>
      <c r="WAX155" s="591"/>
      <c r="WAY155" s="591"/>
      <c r="WAZ155" s="591"/>
      <c r="WBA155" s="591"/>
      <c r="WBB155" s="591"/>
      <c r="WBC155" s="591"/>
      <c r="WBD155" s="591"/>
      <c r="WBE155" s="591"/>
      <c r="WBF155" s="591"/>
      <c r="WBG155" s="591"/>
      <c r="WBH155" s="591"/>
      <c r="WBI155" s="591"/>
      <c r="WBJ155" s="591"/>
      <c r="WBK155" s="591"/>
      <c r="WBL155" s="591"/>
      <c r="WBM155" s="591"/>
      <c r="WBN155" s="591"/>
      <c r="WBO155" s="591"/>
      <c r="WBP155" s="591"/>
      <c r="WBQ155" s="591"/>
      <c r="WBR155" s="591"/>
      <c r="WBS155" s="591"/>
      <c r="WBT155" s="591"/>
      <c r="WBU155" s="591"/>
      <c r="WBV155" s="591"/>
      <c r="WBW155" s="591"/>
      <c r="WBX155" s="591"/>
      <c r="WBY155" s="591"/>
      <c r="WBZ155" s="591"/>
      <c r="WCA155" s="591"/>
      <c r="WCB155" s="591"/>
      <c r="WCC155" s="591"/>
      <c r="WCD155" s="591"/>
      <c r="WCE155" s="591"/>
      <c r="WCF155" s="591"/>
      <c r="WCG155" s="591"/>
      <c r="WCH155" s="591"/>
      <c r="WCI155" s="591"/>
      <c r="WCJ155" s="591"/>
      <c r="WCK155" s="591"/>
      <c r="WCL155" s="591"/>
      <c r="WCM155" s="591"/>
      <c r="WCN155" s="591"/>
      <c r="WCO155" s="591"/>
      <c r="WCP155" s="591"/>
      <c r="WCQ155" s="591"/>
      <c r="WCR155" s="591"/>
      <c r="WCS155" s="591"/>
      <c r="WCT155" s="591"/>
      <c r="WCU155" s="591"/>
      <c r="WCV155" s="591"/>
      <c r="WCW155" s="591"/>
      <c r="WCX155" s="591"/>
      <c r="WCY155" s="591"/>
      <c r="WCZ155" s="591"/>
      <c r="WDA155" s="591"/>
      <c r="WDB155" s="591"/>
      <c r="WDC155" s="591"/>
      <c r="WDD155" s="591"/>
      <c r="WDE155" s="591"/>
      <c r="WDF155" s="591"/>
      <c r="WDG155" s="591"/>
      <c r="WDH155" s="591"/>
      <c r="WDI155" s="591"/>
      <c r="WDJ155" s="591"/>
      <c r="WDK155" s="591"/>
      <c r="WDL155" s="591"/>
      <c r="WDM155" s="591"/>
      <c r="WDN155" s="591"/>
      <c r="WDO155" s="591"/>
      <c r="WDP155" s="591"/>
      <c r="WDQ155" s="591"/>
      <c r="WDR155" s="591"/>
      <c r="WDS155" s="591"/>
      <c r="WDT155" s="591"/>
      <c r="WDU155" s="591"/>
      <c r="WDV155" s="591"/>
      <c r="WDW155" s="591"/>
      <c r="WDX155" s="591"/>
      <c r="WDY155" s="591"/>
      <c r="WDZ155" s="591"/>
      <c r="WEA155" s="591"/>
      <c r="WEB155" s="591"/>
      <c r="WEC155" s="591"/>
      <c r="WED155" s="591"/>
      <c r="WEE155" s="591"/>
      <c r="WEF155" s="591"/>
      <c r="WEG155" s="591"/>
      <c r="WEH155" s="591"/>
      <c r="WEI155" s="591"/>
      <c r="WEJ155" s="591"/>
      <c r="WEK155" s="591"/>
      <c r="WEL155" s="591"/>
      <c r="WEM155" s="591"/>
      <c r="WEN155" s="591"/>
      <c r="WEO155" s="591"/>
      <c r="WEP155" s="591"/>
      <c r="WEQ155" s="591"/>
      <c r="WER155" s="591"/>
      <c r="WES155" s="591"/>
      <c r="WET155" s="591"/>
      <c r="WEU155" s="591"/>
      <c r="WEV155" s="591"/>
      <c r="WEW155" s="591"/>
      <c r="WEX155" s="591"/>
      <c r="WEY155" s="591"/>
      <c r="WEZ155" s="591"/>
      <c r="WFA155" s="591"/>
      <c r="WFB155" s="591"/>
      <c r="WFC155" s="591"/>
      <c r="WFD155" s="591"/>
      <c r="WFE155" s="591"/>
      <c r="WFF155" s="591"/>
      <c r="WFG155" s="591"/>
      <c r="WFH155" s="591"/>
      <c r="WFI155" s="591"/>
      <c r="WFJ155" s="591"/>
      <c r="WFK155" s="591"/>
      <c r="WFL155" s="591"/>
      <c r="WFM155" s="591"/>
      <c r="WFN155" s="591"/>
      <c r="WFO155" s="591"/>
      <c r="WFP155" s="591"/>
      <c r="WFQ155" s="591"/>
      <c r="WFR155" s="591"/>
      <c r="WFS155" s="591"/>
      <c r="WFT155" s="591"/>
      <c r="WFU155" s="591"/>
      <c r="WFV155" s="591"/>
      <c r="WFW155" s="591"/>
      <c r="WFX155" s="591"/>
      <c r="WFY155" s="591"/>
      <c r="WFZ155" s="591"/>
      <c r="WGA155" s="591"/>
      <c r="WGB155" s="591"/>
      <c r="WGC155" s="591"/>
      <c r="WGD155" s="591"/>
      <c r="WGE155" s="591"/>
      <c r="WGF155" s="591"/>
      <c r="WGG155" s="591"/>
      <c r="WGH155" s="591"/>
      <c r="WGI155" s="591"/>
      <c r="WGJ155" s="591"/>
      <c r="WGK155" s="591"/>
      <c r="WGL155" s="591"/>
      <c r="WGM155" s="591"/>
      <c r="WGN155" s="591"/>
      <c r="WGO155" s="591"/>
      <c r="WGP155" s="591"/>
      <c r="WGQ155" s="591"/>
      <c r="WGR155" s="591"/>
      <c r="WGS155" s="591"/>
      <c r="WGT155" s="591"/>
      <c r="WGU155" s="591"/>
      <c r="WGV155" s="591"/>
      <c r="WGW155" s="591"/>
      <c r="WGX155" s="591"/>
      <c r="WGY155" s="591"/>
      <c r="WGZ155" s="591"/>
      <c r="WHA155" s="591"/>
      <c r="WHB155" s="591"/>
      <c r="WHC155" s="591"/>
      <c r="WHD155" s="591"/>
      <c r="WHE155" s="591"/>
      <c r="WHF155" s="591"/>
      <c r="WHG155" s="591"/>
      <c r="WHH155" s="591"/>
      <c r="WHI155" s="591"/>
      <c r="WHJ155" s="591"/>
      <c r="WHK155" s="591"/>
      <c r="WHL155" s="591"/>
      <c r="WHM155" s="591"/>
      <c r="WHN155" s="591"/>
      <c r="WHO155" s="591"/>
      <c r="WHP155" s="591"/>
      <c r="WHQ155" s="591"/>
      <c r="WHR155" s="591"/>
      <c r="WHS155" s="591"/>
      <c r="WHT155" s="591"/>
      <c r="WHU155" s="591"/>
      <c r="WHV155" s="591"/>
      <c r="WHW155" s="591"/>
      <c r="WHX155" s="591"/>
      <c r="WHY155" s="591"/>
      <c r="WHZ155" s="591"/>
      <c r="WIA155" s="591"/>
      <c r="WIB155" s="591"/>
      <c r="WIC155" s="591"/>
      <c r="WID155" s="591"/>
      <c r="WIE155" s="591"/>
      <c r="WIF155" s="591"/>
      <c r="WIG155" s="591"/>
      <c r="WIH155" s="591"/>
      <c r="WII155" s="591"/>
      <c r="WIJ155" s="591"/>
      <c r="WIK155" s="591"/>
      <c r="WIL155" s="591"/>
      <c r="WIM155" s="591"/>
      <c r="WIN155" s="591"/>
      <c r="WIO155" s="591"/>
      <c r="WIP155" s="591"/>
      <c r="WIQ155" s="591"/>
      <c r="WIR155" s="591"/>
      <c r="WIS155" s="591"/>
      <c r="WIT155" s="591"/>
      <c r="WIU155" s="591"/>
      <c r="WIV155" s="591"/>
      <c r="WIW155" s="591"/>
      <c r="WIX155" s="591"/>
      <c r="WIY155" s="591"/>
      <c r="WIZ155" s="591"/>
      <c r="WJA155" s="591"/>
      <c r="WJB155" s="591"/>
      <c r="WJC155" s="591"/>
      <c r="WJD155" s="591"/>
      <c r="WJE155" s="591"/>
      <c r="WJF155" s="591"/>
      <c r="WJG155" s="591"/>
      <c r="WJH155" s="591"/>
      <c r="WJI155" s="591"/>
      <c r="WJJ155" s="591"/>
      <c r="WJK155" s="591"/>
      <c r="WJL155" s="591"/>
      <c r="WJM155" s="591"/>
      <c r="WJN155" s="591"/>
      <c r="WJO155" s="591"/>
      <c r="WJP155" s="591"/>
      <c r="WJQ155" s="591"/>
      <c r="WJR155" s="591"/>
      <c r="WJS155" s="591"/>
      <c r="WJT155" s="591"/>
      <c r="WJU155" s="591"/>
      <c r="WJV155" s="591"/>
      <c r="WJW155" s="591"/>
      <c r="WJX155" s="591"/>
      <c r="WJY155" s="591"/>
      <c r="WJZ155" s="591"/>
      <c r="WKA155" s="591"/>
      <c r="WKB155" s="591"/>
      <c r="WKC155" s="591"/>
      <c r="WKD155" s="591"/>
      <c r="WKE155" s="591"/>
      <c r="WKF155" s="591"/>
      <c r="WKG155" s="591"/>
      <c r="WKH155" s="591"/>
      <c r="WKI155" s="591"/>
      <c r="WKJ155" s="591"/>
      <c r="WKK155" s="591"/>
      <c r="WKL155" s="591"/>
      <c r="WKM155" s="591"/>
      <c r="WKN155" s="591"/>
      <c r="WKO155" s="591"/>
      <c r="WKP155" s="591"/>
      <c r="WKQ155" s="591"/>
      <c r="WKR155" s="591"/>
      <c r="WKS155" s="591"/>
      <c r="WKT155" s="591"/>
      <c r="WKU155" s="591"/>
      <c r="WKV155" s="591"/>
      <c r="WKW155" s="591"/>
      <c r="WKX155" s="591"/>
      <c r="WKY155" s="591"/>
      <c r="WKZ155" s="591"/>
      <c r="WLA155" s="591"/>
      <c r="WLB155" s="591"/>
      <c r="WLC155" s="591"/>
      <c r="WLD155" s="591"/>
      <c r="WLE155" s="591"/>
      <c r="WLF155" s="591"/>
      <c r="WLG155" s="591"/>
      <c r="WLH155" s="591"/>
      <c r="WLI155" s="591"/>
      <c r="WLJ155" s="591"/>
      <c r="WLK155" s="591"/>
      <c r="WLL155" s="591"/>
      <c r="WLM155" s="591"/>
      <c r="WLN155" s="591"/>
      <c r="WLO155" s="591"/>
      <c r="WLP155" s="591"/>
      <c r="WLQ155" s="591"/>
      <c r="WLR155" s="591"/>
      <c r="WLS155" s="591"/>
      <c r="WLT155" s="591"/>
      <c r="WLU155" s="591"/>
      <c r="WLV155" s="591"/>
      <c r="WLW155" s="591"/>
      <c r="WLX155" s="591"/>
      <c r="WLY155" s="591"/>
      <c r="WLZ155" s="591"/>
      <c r="WMA155" s="591"/>
      <c r="WMB155" s="591"/>
      <c r="WMC155" s="591"/>
      <c r="WMD155" s="591"/>
      <c r="WME155" s="591"/>
      <c r="WMF155" s="591"/>
      <c r="WMG155" s="591"/>
      <c r="WMH155" s="591"/>
      <c r="WMI155" s="591"/>
      <c r="WMJ155" s="591"/>
      <c r="WMK155" s="591"/>
      <c r="WML155" s="591"/>
      <c r="WMM155" s="591"/>
      <c r="WMN155" s="591"/>
      <c r="WMO155" s="591"/>
      <c r="WMP155" s="591"/>
      <c r="WMQ155" s="591"/>
      <c r="WMR155" s="591"/>
      <c r="WMS155" s="591"/>
      <c r="WMT155" s="591"/>
      <c r="WMU155" s="591"/>
      <c r="WMV155" s="591"/>
      <c r="WMW155" s="591"/>
      <c r="WMX155" s="591"/>
      <c r="WMY155" s="591"/>
      <c r="WMZ155" s="591"/>
      <c r="WNA155" s="591"/>
      <c r="WNB155" s="591"/>
      <c r="WNC155" s="591"/>
      <c r="WND155" s="591"/>
      <c r="WNE155" s="591"/>
      <c r="WNF155" s="591"/>
      <c r="WNG155" s="591"/>
      <c r="WNH155" s="591"/>
      <c r="WNI155" s="591"/>
      <c r="WNJ155" s="591"/>
      <c r="WNK155" s="591"/>
      <c r="WNL155" s="591"/>
      <c r="WNM155" s="591"/>
      <c r="WNN155" s="591"/>
      <c r="WNO155" s="591"/>
      <c r="WNP155" s="591"/>
      <c r="WNQ155" s="591"/>
      <c r="WNR155" s="591"/>
      <c r="WNS155" s="591"/>
      <c r="WNT155" s="591"/>
      <c r="WNU155" s="591"/>
      <c r="WNV155" s="591"/>
      <c r="WNW155" s="591"/>
      <c r="WNX155" s="591"/>
      <c r="WNY155" s="591"/>
      <c r="WNZ155" s="591"/>
      <c r="WOA155" s="591"/>
      <c r="WOB155" s="591"/>
      <c r="WOC155" s="591"/>
      <c r="WOD155" s="591"/>
      <c r="WOE155" s="591"/>
      <c r="WOF155" s="591"/>
      <c r="WOG155" s="591"/>
      <c r="WOH155" s="591"/>
      <c r="WOI155" s="591"/>
      <c r="WOJ155" s="591"/>
      <c r="WOK155" s="591"/>
      <c r="WOL155" s="591"/>
      <c r="WOM155" s="591"/>
      <c r="WON155" s="591"/>
      <c r="WOO155" s="591"/>
      <c r="WOP155" s="591"/>
      <c r="WOQ155" s="591"/>
      <c r="WOR155" s="591"/>
      <c r="WOS155" s="591"/>
      <c r="WOT155" s="591"/>
      <c r="WOU155" s="591"/>
      <c r="WOV155" s="591"/>
      <c r="WOW155" s="590"/>
    </row>
    <row r="156" spans="1:15961" x14ac:dyDescent="0.25">
      <c r="E156" s="126" t="str">
        <f t="shared" ref="E156:AJ156" si="261" xml:space="preserve"> E$153</f>
        <v>Days in period</v>
      </c>
      <c r="F156" s="126">
        <f t="shared" si="261"/>
        <v>0</v>
      </c>
      <c r="G156" s="126" t="str">
        <f t="shared" si="261"/>
        <v>days</v>
      </c>
      <c r="H156" s="126">
        <f t="shared" si="261"/>
        <v>0</v>
      </c>
      <c r="I156" s="126">
        <f t="shared" si="261"/>
        <v>0</v>
      </c>
      <c r="J156" s="126">
        <f t="shared" si="261"/>
        <v>92</v>
      </c>
      <c r="K156" s="126">
        <f t="shared" si="261"/>
        <v>92</v>
      </c>
      <c r="L156" s="126">
        <f t="shared" si="261"/>
        <v>90</v>
      </c>
      <c r="M156" s="126">
        <f t="shared" si="261"/>
        <v>91</v>
      </c>
      <c r="N156" s="126">
        <f t="shared" si="261"/>
        <v>92</v>
      </c>
      <c r="O156" s="126">
        <f t="shared" si="261"/>
        <v>92</v>
      </c>
      <c r="P156" s="126">
        <f t="shared" si="261"/>
        <v>90</v>
      </c>
      <c r="Q156" s="126">
        <f t="shared" si="261"/>
        <v>91</v>
      </c>
      <c r="R156" s="126">
        <f t="shared" si="261"/>
        <v>92</v>
      </c>
      <c r="S156" s="126">
        <f t="shared" si="261"/>
        <v>92</v>
      </c>
      <c r="T156" s="126">
        <f t="shared" si="261"/>
        <v>90</v>
      </c>
      <c r="U156" s="126">
        <f t="shared" si="261"/>
        <v>91</v>
      </c>
      <c r="V156" s="126">
        <f t="shared" si="261"/>
        <v>92</v>
      </c>
      <c r="W156" s="126">
        <f t="shared" si="261"/>
        <v>92</v>
      </c>
      <c r="X156" s="126">
        <f t="shared" si="261"/>
        <v>91</v>
      </c>
      <c r="Y156" s="126">
        <f t="shared" si="261"/>
        <v>91</v>
      </c>
      <c r="Z156" s="126">
        <f t="shared" si="261"/>
        <v>92</v>
      </c>
      <c r="AA156" s="126">
        <f t="shared" si="261"/>
        <v>92</v>
      </c>
      <c r="AB156" s="126">
        <f t="shared" si="261"/>
        <v>90</v>
      </c>
      <c r="AC156" s="126">
        <f t="shared" si="261"/>
        <v>91</v>
      </c>
      <c r="AD156" s="126">
        <f t="shared" si="261"/>
        <v>92</v>
      </c>
      <c r="AE156" s="126">
        <f t="shared" si="261"/>
        <v>92</v>
      </c>
      <c r="AF156" s="126">
        <f t="shared" si="261"/>
        <v>90</v>
      </c>
      <c r="AG156" s="126">
        <f t="shared" si="261"/>
        <v>91</v>
      </c>
      <c r="AH156" s="126">
        <f t="shared" si="261"/>
        <v>92</v>
      </c>
      <c r="AI156" s="126">
        <f t="shared" si="261"/>
        <v>92</v>
      </c>
      <c r="AJ156" s="126">
        <f t="shared" si="261"/>
        <v>90</v>
      </c>
      <c r="AK156" s="126">
        <f t="shared" ref="AK156:BP156" si="262" xml:space="preserve"> AK$153</f>
        <v>91</v>
      </c>
      <c r="AL156" s="126">
        <f t="shared" si="262"/>
        <v>92</v>
      </c>
      <c r="AM156" s="126">
        <f t="shared" si="262"/>
        <v>92</v>
      </c>
      <c r="AN156" s="126">
        <f t="shared" si="262"/>
        <v>91</v>
      </c>
      <c r="AO156" s="126">
        <f t="shared" si="262"/>
        <v>91</v>
      </c>
      <c r="AP156" s="126">
        <f t="shared" si="262"/>
        <v>92</v>
      </c>
      <c r="AQ156" s="126">
        <f t="shared" si="262"/>
        <v>92</v>
      </c>
      <c r="AR156" s="126">
        <f t="shared" si="262"/>
        <v>90</v>
      </c>
      <c r="AS156" s="126">
        <f t="shared" si="262"/>
        <v>91</v>
      </c>
      <c r="AT156" s="126">
        <f t="shared" si="262"/>
        <v>92</v>
      </c>
      <c r="AU156" s="126">
        <f t="shared" si="262"/>
        <v>92</v>
      </c>
      <c r="AV156" s="126">
        <f t="shared" si="262"/>
        <v>90</v>
      </c>
      <c r="AW156" s="126">
        <f t="shared" si="262"/>
        <v>91</v>
      </c>
      <c r="AX156" s="126">
        <f t="shared" si="262"/>
        <v>92</v>
      </c>
      <c r="AY156" s="126">
        <f t="shared" si="262"/>
        <v>92</v>
      </c>
      <c r="AZ156" s="126">
        <f t="shared" si="262"/>
        <v>90</v>
      </c>
      <c r="BA156" s="126">
        <f t="shared" si="262"/>
        <v>91</v>
      </c>
      <c r="BB156" s="126">
        <f t="shared" si="262"/>
        <v>92</v>
      </c>
      <c r="BC156" s="126">
        <f t="shared" si="262"/>
        <v>92</v>
      </c>
      <c r="BD156" s="126">
        <f t="shared" si="262"/>
        <v>91</v>
      </c>
      <c r="BE156" s="126">
        <f t="shared" si="262"/>
        <v>91</v>
      </c>
      <c r="BF156" s="126">
        <f t="shared" si="262"/>
        <v>92</v>
      </c>
      <c r="BG156" s="126">
        <f t="shared" si="262"/>
        <v>92</v>
      </c>
      <c r="BH156" s="126">
        <f t="shared" si="262"/>
        <v>90</v>
      </c>
      <c r="BI156" s="126">
        <f t="shared" si="262"/>
        <v>91</v>
      </c>
      <c r="BJ156" s="126">
        <f t="shared" si="262"/>
        <v>92</v>
      </c>
      <c r="BK156" s="126">
        <f t="shared" si="262"/>
        <v>92</v>
      </c>
      <c r="BL156" s="126">
        <f t="shared" si="262"/>
        <v>90</v>
      </c>
      <c r="BM156" s="126">
        <f t="shared" si="262"/>
        <v>91</v>
      </c>
      <c r="BN156" s="126">
        <f t="shared" si="262"/>
        <v>92</v>
      </c>
      <c r="BO156" s="126">
        <f t="shared" si="262"/>
        <v>92</v>
      </c>
      <c r="BP156" s="126">
        <f t="shared" si="262"/>
        <v>90</v>
      </c>
      <c r="BQ156" s="126">
        <f t="shared" ref="BQ156:CV156" si="263" xml:space="preserve"> BQ$153</f>
        <v>91</v>
      </c>
      <c r="BR156" s="126">
        <f t="shared" si="263"/>
        <v>92</v>
      </c>
      <c r="BS156" s="126">
        <f t="shared" si="263"/>
        <v>92</v>
      </c>
      <c r="BT156" s="126">
        <f t="shared" si="263"/>
        <v>91</v>
      </c>
      <c r="BU156" s="126">
        <f t="shared" si="263"/>
        <v>91</v>
      </c>
      <c r="BV156" s="126">
        <f t="shared" si="263"/>
        <v>92</v>
      </c>
      <c r="BW156" s="126">
        <f t="shared" si="263"/>
        <v>92</v>
      </c>
      <c r="BX156" s="126">
        <f t="shared" si="263"/>
        <v>90</v>
      </c>
      <c r="BY156" s="126">
        <f t="shared" si="263"/>
        <v>91</v>
      </c>
      <c r="BZ156" s="126">
        <f t="shared" si="263"/>
        <v>92</v>
      </c>
      <c r="CA156" s="126">
        <f t="shared" si="263"/>
        <v>92</v>
      </c>
      <c r="CB156" s="126">
        <f t="shared" si="263"/>
        <v>90</v>
      </c>
      <c r="CC156" s="126">
        <f t="shared" si="263"/>
        <v>91</v>
      </c>
      <c r="CD156" s="126">
        <f t="shared" si="263"/>
        <v>92</v>
      </c>
      <c r="CE156" s="126">
        <f t="shared" si="263"/>
        <v>92</v>
      </c>
      <c r="CF156" s="126">
        <f t="shared" si="263"/>
        <v>90</v>
      </c>
      <c r="CG156" s="126">
        <f t="shared" si="263"/>
        <v>91</v>
      </c>
      <c r="CH156" s="126">
        <f t="shared" si="263"/>
        <v>92</v>
      </c>
      <c r="CI156" s="126">
        <f t="shared" si="263"/>
        <v>92</v>
      </c>
      <c r="CJ156" s="126">
        <f t="shared" si="263"/>
        <v>91</v>
      </c>
      <c r="CK156" s="126">
        <f t="shared" si="263"/>
        <v>91</v>
      </c>
      <c r="CL156" s="126">
        <f t="shared" si="263"/>
        <v>92</v>
      </c>
      <c r="CM156" s="126">
        <f t="shared" si="263"/>
        <v>92</v>
      </c>
      <c r="CN156" s="126">
        <f t="shared" si="263"/>
        <v>90</v>
      </c>
      <c r="CO156" s="126">
        <f t="shared" si="263"/>
        <v>91</v>
      </c>
      <c r="CP156" s="126">
        <f t="shared" si="263"/>
        <v>92</v>
      </c>
      <c r="CQ156" s="126">
        <f t="shared" si="263"/>
        <v>92</v>
      </c>
      <c r="CR156" s="126">
        <f t="shared" si="263"/>
        <v>90</v>
      </c>
      <c r="CS156" s="126">
        <f t="shared" si="263"/>
        <v>91</v>
      </c>
      <c r="CT156" s="126">
        <f t="shared" si="263"/>
        <v>92</v>
      </c>
      <c r="CU156" s="126">
        <f t="shared" si="263"/>
        <v>92</v>
      </c>
      <c r="CV156" s="126">
        <f t="shared" si="263"/>
        <v>90</v>
      </c>
      <c r="CW156" s="126">
        <f t="shared" ref="CW156:EB156" si="264" xml:space="preserve"> CW$153</f>
        <v>91</v>
      </c>
      <c r="CX156" s="126">
        <f t="shared" si="264"/>
        <v>92</v>
      </c>
      <c r="CY156" s="126">
        <f t="shared" si="264"/>
        <v>92</v>
      </c>
      <c r="CZ156" s="126">
        <f t="shared" si="264"/>
        <v>91</v>
      </c>
      <c r="DA156" s="126">
        <f t="shared" si="264"/>
        <v>91</v>
      </c>
      <c r="DB156" s="126">
        <f t="shared" si="264"/>
        <v>92</v>
      </c>
      <c r="DC156" s="126">
        <f t="shared" si="264"/>
        <v>92</v>
      </c>
      <c r="DD156" s="126">
        <f t="shared" si="264"/>
        <v>90</v>
      </c>
      <c r="DE156" s="126">
        <f t="shared" si="264"/>
        <v>91</v>
      </c>
      <c r="DF156" s="126">
        <f t="shared" si="264"/>
        <v>92</v>
      </c>
      <c r="DG156" s="126">
        <f t="shared" si="264"/>
        <v>92</v>
      </c>
      <c r="DH156" s="126">
        <f t="shared" si="264"/>
        <v>90</v>
      </c>
      <c r="DI156" s="126">
        <f t="shared" si="264"/>
        <v>91</v>
      </c>
      <c r="DJ156" s="126">
        <f t="shared" si="264"/>
        <v>92</v>
      </c>
      <c r="DK156" s="126">
        <f t="shared" si="264"/>
        <v>92</v>
      </c>
      <c r="DL156" s="126">
        <f t="shared" si="264"/>
        <v>90</v>
      </c>
      <c r="DM156" s="126">
        <f t="shared" si="264"/>
        <v>91</v>
      </c>
      <c r="DN156" s="126">
        <f t="shared" si="264"/>
        <v>92</v>
      </c>
      <c r="DO156" s="126">
        <f t="shared" si="264"/>
        <v>92</v>
      </c>
      <c r="DP156" s="126">
        <f t="shared" si="264"/>
        <v>91</v>
      </c>
      <c r="DQ156" s="126">
        <f t="shared" si="264"/>
        <v>91</v>
      </c>
      <c r="DR156" s="126">
        <f t="shared" si="264"/>
        <v>92</v>
      </c>
      <c r="DS156" s="126">
        <f t="shared" si="264"/>
        <v>92</v>
      </c>
      <c r="DT156" s="126">
        <f t="shared" si="264"/>
        <v>90</v>
      </c>
      <c r="DU156" s="126">
        <f t="shared" si="264"/>
        <v>91</v>
      </c>
      <c r="DV156" s="126">
        <f t="shared" si="264"/>
        <v>92</v>
      </c>
      <c r="DW156" s="126">
        <f t="shared" si="264"/>
        <v>92</v>
      </c>
      <c r="DX156" s="126">
        <f t="shared" si="264"/>
        <v>90</v>
      </c>
      <c r="DY156" s="126">
        <f t="shared" si="264"/>
        <v>91</v>
      </c>
      <c r="DZ156" s="126">
        <f t="shared" si="264"/>
        <v>92</v>
      </c>
      <c r="EA156" s="126">
        <f t="shared" si="264"/>
        <v>92</v>
      </c>
      <c r="EB156" s="126">
        <f t="shared" si="264"/>
        <v>90</v>
      </c>
      <c r="EC156" s="126">
        <f t="shared" ref="EC156:FH156" si="265" xml:space="preserve"> EC$153</f>
        <v>91</v>
      </c>
      <c r="ED156" s="126">
        <f t="shared" si="265"/>
        <v>92</v>
      </c>
      <c r="EE156" s="126">
        <f t="shared" si="265"/>
        <v>92</v>
      </c>
      <c r="EF156" s="126">
        <f t="shared" si="265"/>
        <v>91</v>
      </c>
      <c r="EG156" s="126">
        <f t="shared" si="265"/>
        <v>91</v>
      </c>
      <c r="EH156" s="126">
        <f t="shared" si="265"/>
        <v>92</v>
      </c>
      <c r="EI156" s="126">
        <f t="shared" si="265"/>
        <v>92</v>
      </c>
      <c r="EJ156" s="126">
        <f t="shared" si="265"/>
        <v>90</v>
      </c>
      <c r="EK156" s="126">
        <f t="shared" si="265"/>
        <v>91</v>
      </c>
      <c r="EL156" s="126">
        <f t="shared" si="265"/>
        <v>92</v>
      </c>
      <c r="EM156" s="126">
        <f t="shared" si="265"/>
        <v>92</v>
      </c>
      <c r="EN156" s="126">
        <f t="shared" si="265"/>
        <v>90</v>
      </c>
      <c r="EO156" s="126">
        <f t="shared" si="265"/>
        <v>91</v>
      </c>
      <c r="EP156" s="126">
        <f t="shared" si="265"/>
        <v>92</v>
      </c>
      <c r="EQ156" s="126">
        <f t="shared" si="265"/>
        <v>92</v>
      </c>
      <c r="ER156" s="126">
        <f t="shared" si="265"/>
        <v>90</v>
      </c>
      <c r="ES156" s="126">
        <f t="shared" si="265"/>
        <v>91</v>
      </c>
      <c r="ET156" s="126">
        <f t="shared" si="265"/>
        <v>92</v>
      </c>
      <c r="EU156" s="126">
        <f t="shared" si="265"/>
        <v>92</v>
      </c>
      <c r="EV156" s="126">
        <f t="shared" si="265"/>
        <v>91</v>
      </c>
      <c r="EW156" s="126">
        <f t="shared" si="265"/>
        <v>91</v>
      </c>
      <c r="EX156" s="126">
        <f t="shared" si="265"/>
        <v>92</v>
      </c>
      <c r="EY156" s="126">
        <f t="shared" si="265"/>
        <v>92</v>
      </c>
      <c r="EZ156" s="126">
        <f t="shared" si="265"/>
        <v>90</v>
      </c>
      <c r="FA156" s="126">
        <f t="shared" si="265"/>
        <v>91</v>
      </c>
      <c r="FB156" s="126">
        <f t="shared" si="265"/>
        <v>92</v>
      </c>
      <c r="FC156" s="126">
        <f t="shared" si="265"/>
        <v>92</v>
      </c>
      <c r="FD156" s="126">
        <f t="shared" si="265"/>
        <v>90</v>
      </c>
      <c r="FE156" s="126">
        <f t="shared" si="265"/>
        <v>91</v>
      </c>
      <c r="FF156" s="126">
        <f t="shared" si="265"/>
        <v>92</v>
      </c>
      <c r="FG156" s="126">
        <f t="shared" si="265"/>
        <v>92</v>
      </c>
      <c r="FH156" s="126">
        <f t="shared" si="265"/>
        <v>90</v>
      </c>
      <c r="FI156" s="126">
        <f t="shared" ref="FI156:GJ156" si="266" xml:space="preserve"> FI$153</f>
        <v>91</v>
      </c>
      <c r="FJ156" s="126">
        <f t="shared" si="266"/>
        <v>92</v>
      </c>
      <c r="FK156" s="126">
        <f t="shared" si="266"/>
        <v>92</v>
      </c>
      <c r="FL156" s="126">
        <f t="shared" si="266"/>
        <v>91</v>
      </c>
      <c r="FM156" s="126">
        <f t="shared" si="266"/>
        <v>91</v>
      </c>
      <c r="FN156" s="126">
        <f t="shared" si="266"/>
        <v>92</v>
      </c>
      <c r="FO156" s="126">
        <f t="shared" si="266"/>
        <v>92</v>
      </c>
      <c r="FP156" s="126">
        <f t="shared" si="266"/>
        <v>90</v>
      </c>
      <c r="FQ156" s="126">
        <f t="shared" si="266"/>
        <v>91</v>
      </c>
      <c r="FR156" s="126">
        <f t="shared" si="266"/>
        <v>92</v>
      </c>
      <c r="FS156" s="126">
        <f t="shared" si="266"/>
        <v>92</v>
      </c>
      <c r="FT156" s="126">
        <f t="shared" si="266"/>
        <v>90</v>
      </c>
      <c r="FU156" s="126">
        <f t="shared" si="266"/>
        <v>91</v>
      </c>
      <c r="FV156" s="126">
        <f t="shared" si="266"/>
        <v>92</v>
      </c>
      <c r="FW156" s="126">
        <f t="shared" si="266"/>
        <v>92</v>
      </c>
      <c r="FX156" s="126">
        <f t="shared" si="266"/>
        <v>90</v>
      </c>
      <c r="FY156" s="126">
        <f t="shared" si="266"/>
        <v>91</v>
      </c>
      <c r="FZ156" s="126">
        <f t="shared" si="266"/>
        <v>92</v>
      </c>
      <c r="GA156" s="126">
        <f t="shared" si="266"/>
        <v>92</v>
      </c>
      <c r="GB156" s="126">
        <f t="shared" si="266"/>
        <v>91</v>
      </c>
      <c r="GC156" s="126">
        <f t="shared" si="266"/>
        <v>91</v>
      </c>
      <c r="GD156" s="126">
        <f t="shared" si="266"/>
        <v>92</v>
      </c>
      <c r="GE156" s="126">
        <f t="shared" si="266"/>
        <v>92</v>
      </c>
      <c r="GF156" s="126">
        <f t="shared" si="266"/>
        <v>90</v>
      </c>
      <c r="GG156" s="126">
        <f t="shared" si="266"/>
        <v>91</v>
      </c>
      <c r="GH156" s="126">
        <f t="shared" si="266"/>
        <v>92</v>
      </c>
      <c r="GI156" s="126">
        <f t="shared" si="266"/>
        <v>92</v>
      </c>
      <c r="GJ156" s="126">
        <f t="shared" si="266"/>
        <v>90</v>
      </c>
    </row>
    <row r="157" spans="1:15961" s="547" customFormat="1" x14ac:dyDescent="0.25">
      <c r="A157" s="189"/>
      <c r="B157" s="189"/>
      <c r="C157" s="190"/>
      <c r="D157" s="191"/>
      <c r="E157" s="249" t="s">
        <v>247</v>
      </c>
      <c r="F157" s="249"/>
      <c r="G157" s="249" t="s">
        <v>217</v>
      </c>
      <c r="H157" s="249"/>
      <c r="I157" s="192"/>
      <c r="J157" s="249">
        <f t="shared" ref="J157:AO157" si="267" xml:space="preserve"> I157 + (J156 * J155)</f>
        <v>0</v>
      </c>
      <c r="K157" s="249">
        <f t="shared" si="267"/>
        <v>0</v>
      </c>
      <c r="L157" s="249">
        <f t="shared" si="267"/>
        <v>0</v>
      </c>
      <c r="M157" s="249">
        <f t="shared" si="267"/>
        <v>91</v>
      </c>
      <c r="N157" s="249">
        <f t="shared" si="267"/>
        <v>183</v>
      </c>
      <c r="O157" s="249">
        <f t="shared" si="267"/>
        <v>275</v>
      </c>
      <c r="P157" s="249">
        <f t="shared" si="267"/>
        <v>365</v>
      </c>
      <c r="Q157" s="249">
        <f t="shared" si="267"/>
        <v>456</v>
      </c>
      <c r="R157" s="249">
        <f t="shared" si="267"/>
        <v>548</v>
      </c>
      <c r="S157" s="249">
        <f t="shared" si="267"/>
        <v>640</v>
      </c>
      <c r="T157" s="249">
        <f t="shared" si="267"/>
        <v>730</v>
      </c>
      <c r="U157" s="249">
        <f t="shared" si="267"/>
        <v>821</v>
      </c>
      <c r="V157" s="249">
        <f t="shared" si="267"/>
        <v>913</v>
      </c>
      <c r="W157" s="249">
        <f t="shared" si="267"/>
        <v>1005</v>
      </c>
      <c r="X157" s="249">
        <f t="shared" si="267"/>
        <v>1096</v>
      </c>
      <c r="Y157" s="249">
        <f t="shared" si="267"/>
        <v>1187</v>
      </c>
      <c r="Z157" s="249">
        <f t="shared" si="267"/>
        <v>1279</v>
      </c>
      <c r="AA157" s="249">
        <f t="shared" si="267"/>
        <v>1371</v>
      </c>
      <c r="AB157" s="249">
        <f t="shared" si="267"/>
        <v>1461</v>
      </c>
      <c r="AC157" s="249">
        <f t="shared" si="267"/>
        <v>1552</v>
      </c>
      <c r="AD157" s="249">
        <f t="shared" si="267"/>
        <v>1644</v>
      </c>
      <c r="AE157" s="249">
        <f t="shared" si="267"/>
        <v>1736</v>
      </c>
      <c r="AF157" s="249">
        <f t="shared" si="267"/>
        <v>1826</v>
      </c>
      <c r="AG157" s="249">
        <f t="shared" si="267"/>
        <v>1917</v>
      </c>
      <c r="AH157" s="249">
        <f t="shared" si="267"/>
        <v>2009</v>
      </c>
      <c r="AI157" s="249">
        <f t="shared" si="267"/>
        <v>2101</v>
      </c>
      <c r="AJ157" s="249">
        <f t="shared" si="267"/>
        <v>2191</v>
      </c>
      <c r="AK157" s="249">
        <f t="shared" si="267"/>
        <v>2282</v>
      </c>
      <c r="AL157" s="249">
        <f t="shared" si="267"/>
        <v>2374</v>
      </c>
      <c r="AM157" s="249">
        <f t="shared" si="267"/>
        <v>2466</v>
      </c>
      <c r="AN157" s="249">
        <f t="shared" si="267"/>
        <v>2557</v>
      </c>
      <c r="AO157" s="249">
        <f t="shared" si="267"/>
        <v>2648</v>
      </c>
      <c r="AP157" s="249">
        <f t="shared" ref="AP157:BU157" si="268" xml:space="preserve"> AO157 + (AP156 * AP155)</f>
        <v>2740</v>
      </c>
      <c r="AQ157" s="249">
        <f t="shared" si="268"/>
        <v>2832</v>
      </c>
      <c r="AR157" s="249">
        <f t="shared" si="268"/>
        <v>2922</v>
      </c>
      <c r="AS157" s="249">
        <f t="shared" si="268"/>
        <v>3013</v>
      </c>
      <c r="AT157" s="249">
        <f t="shared" si="268"/>
        <v>3105</v>
      </c>
      <c r="AU157" s="249">
        <f t="shared" si="268"/>
        <v>3197</v>
      </c>
      <c r="AV157" s="249">
        <f t="shared" si="268"/>
        <v>3287</v>
      </c>
      <c r="AW157" s="249">
        <f t="shared" si="268"/>
        <v>3378</v>
      </c>
      <c r="AX157" s="249">
        <f t="shared" si="268"/>
        <v>3470</v>
      </c>
      <c r="AY157" s="249">
        <f t="shared" si="268"/>
        <v>3562</v>
      </c>
      <c r="AZ157" s="249">
        <f t="shared" si="268"/>
        <v>3652</v>
      </c>
      <c r="BA157" s="249">
        <f t="shared" si="268"/>
        <v>3743</v>
      </c>
      <c r="BB157" s="249">
        <f t="shared" si="268"/>
        <v>3835</v>
      </c>
      <c r="BC157" s="249">
        <f t="shared" si="268"/>
        <v>3927</v>
      </c>
      <c r="BD157" s="249">
        <f t="shared" si="268"/>
        <v>4018</v>
      </c>
      <c r="BE157" s="249">
        <f t="shared" si="268"/>
        <v>4109</v>
      </c>
      <c r="BF157" s="249">
        <f t="shared" si="268"/>
        <v>4201</v>
      </c>
      <c r="BG157" s="249">
        <f t="shared" si="268"/>
        <v>4293</v>
      </c>
      <c r="BH157" s="249">
        <f t="shared" si="268"/>
        <v>4383</v>
      </c>
      <c r="BI157" s="249">
        <f t="shared" si="268"/>
        <v>4474</v>
      </c>
      <c r="BJ157" s="249">
        <f t="shared" si="268"/>
        <v>4566</v>
      </c>
      <c r="BK157" s="249">
        <f t="shared" si="268"/>
        <v>4658</v>
      </c>
      <c r="BL157" s="249">
        <f t="shared" si="268"/>
        <v>4748</v>
      </c>
      <c r="BM157" s="249">
        <f t="shared" si="268"/>
        <v>4839</v>
      </c>
      <c r="BN157" s="249">
        <f t="shared" si="268"/>
        <v>4931</v>
      </c>
      <c r="BO157" s="249">
        <f t="shared" si="268"/>
        <v>5023</v>
      </c>
      <c r="BP157" s="249">
        <f t="shared" si="268"/>
        <v>5113</v>
      </c>
      <c r="BQ157" s="249">
        <f t="shared" si="268"/>
        <v>5204</v>
      </c>
      <c r="BR157" s="249">
        <f t="shared" si="268"/>
        <v>5296</v>
      </c>
      <c r="BS157" s="249">
        <f t="shared" si="268"/>
        <v>5388</v>
      </c>
      <c r="BT157" s="249">
        <f t="shared" si="268"/>
        <v>5479</v>
      </c>
      <c r="BU157" s="249">
        <f t="shared" si="268"/>
        <v>5570</v>
      </c>
      <c r="BV157" s="249">
        <f t="shared" ref="BV157:DA157" si="269" xml:space="preserve"> BU157 + (BV156 * BV155)</f>
        <v>5662</v>
      </c>
      <c r="BW157" s="249">
        <f t="shared" si="269"/>
        <v>5754</v>
      </c>
      <c r="BX157" s="249">
        <f t="shared" si="269"/>
        <v>5844</v>
      </c>
      <c r="BY157" s="249">
        <f t="shared" si="269"/>
        <v>5935</v>
      </c>
      <c r="BZ157" s="249">
        <f t="shared" si="269"/>
        <v>6027</v>
      </c>
      <c r="CA157" s="249">
        <f t="shared" si="269"/>
        <v>6119</v>
      </c>
      <c r="CB157" s="249">
        <f t="shared" si="269"/>
        <v>6209</v>
      </c>
      <c r="CC157" s="249">
        <f t="shared" si="269"/>
        <v>6300</v>
      </c>
      <c r="CD157" s="249">
        <f t="shared" si="269"/>
        <v>6392</v>
      </c>
      <c r="CE157" s="249">
        <f t="shared" si="269"/>
        <v>6484</v>
      </c>
      <c r="CF157" s="249">
        <f t="shared" si="269"/>
        <v>6574</v>
      </c>
      <c r="CG157" s="249">
        <f t="shared" si="269"/>
        <v>6665</v>
      </c>
      <c r="CH157" s="249">
        <f t="shared" si="269"/>
        <v>6757</v>
      </c>
      <c r="CI157" s="249">
        <f t="shared" si="269"/>
        <v>6849</v>
      </c>
      <c r="CJ157" s="249">
        <f t="shared" si="269"/>
        <v>6940</v>
      </c>
      <c r="CK157" s="249">
        <f t="shared" si="269"/>
        <v>7031</v>
      </c>
      <c r="CL157" s="249">
        <f t="shared" si="269"/>
        <v>7123</v>
      </c>
      <c r="CM157" s="249">
        <f t="shared" si="269"/>
        <v>7215</v>
      </c>
      <c r="CN157" s="249">
        <f t="shared" si="269"/>
        <v>7305</v>
      </c>
      <c r="CO157" s="249">
        <f t="shared" si="269"/>
        <v>7396</v>
      </c>
      <c r="CP157" s="249">
        <f t="shared" si="269"/>
        <v>7488</v>
      </c>
      <c r="CQ157" s="249">
        <f t="shared" si="269"/>
        <v>7580</v>
      </c>
      <c r="CR157" s="249">
        <f t="shared" si="269"/>
        <v>7670</v>
      </c>
      <c r="CS157" s="249">
        <f t="shared" si="269"/>
        <v>7761</v>
      </c>
      <c r="CT157" s="249">
        <f t="shared" si="269"/>
        <v>7853</v>
      </c>
      <c r="CU157" s="249">
        <f t="shared" si="269"/>
        <v>7945</v>
      </c>
      <c r="CV157" s="249">
        <f t="shared" si="269"/>
        <v>8035</v>
      </c>
      <c r="CW157" s="249">
        <f t="shared" si="269"/>
        <v>8126</v>
      </c>
      <c r="CX157" s="249">
        <f t="shared" si="269"/>
        <v>8218</v>
      </c>
      <c r="CY157" s="249">
        <f t="shared" si="269"/>
        <v>8310</v>
      </c>
      <c r="CZ157" s="249">
        <f t="shared" si="269"/>
        <v>8401</v>
      </c>
      <c r="DA157" s="249">
        <f t="shared" si="269"/>
        <v>8492</v>
      </c>
      <c r="DB157" s="249">
        <f t="shared" ref="DB157:EG157" si="270" xml:space="preserve"> DA157 + (DB156 * DB155)</f>
        <v>8584</v>
      </c>
      <c r="DC157" s="249">
        <f t="shared" si="270"/>
        <v>8676</v>
      </c>
      <c r="DD157" s="249">
        <f t="shared" si="270"/>
        <v>8766</v>
      </c>
      <c r="DE157" s="249">
        <f t="shared" si="270"/>
        <v>8857</v>
      </c>
      <c r="DF157" s="249">
        <f t="shared" si="270"/>
        <v>8949</v>
      </c>
      <c r="DG157" s="249">
        <f t="shared" si="270"/>
        <v>9041</v>
      </c>
      <c r="DH157" s="249">
        <f t="shared" si="270"/>
        <v>9131</v>
      </c>
      <c r="DI157" s="249">
        <f t="shared" si="270"/>
        <v>9222</v>
      </c>
      <c r="DJ157" s="249">
        <f t="shared" si="270"/>
        <v>9314</v>
      </c>
      <c r="DK157" s="249">
        <f t="shared" si="270"/>
        <v>9406</v>
      </c>
      <c r="DL157" s="249">
        <f t="shared" si="270"/>
        <v>9496</v>
      </c>
      <c r="DM157" s="249">
        <f t="shared" si="270"/>
        <v>9587</v>
      </c>
      <c r="DN157" s="249">
        <f t="shared" si="270"/>
        <v>9679</v>
      </c>
      <c r="DO157" s="249">
        <f t="shared" si="270"/>
        <v>9771</v>
      </c>
      <c r="DP157" s="249">
        <f t="shared" si="270"/>
        <v>9862</v>
      </c>
      <c r="DQ157" s="249">
        <f t="shared" si="270"/>
        <v>9953</v>
      </c>
      <c r="DR157" s="249">
        <f t="shared" si="270"/>
        <v>10045</v>
      </c>
      <c r="DS157" s="249">
        <f t="shared" si="270"/>
        <v>10137</v>
      </c>
      <c r="DT157" s="249">
        <f t="shared" si="270"/>
        <v>10227</v>
      </c>
      <c r="DU157" s="249">
        <f t="shared" si="270"/>
        <v>10318</v>
      </c>
      <c r="DV157" s="249">
        <f t="shared" si="270"/>
        <v>10410</v>
      </c>
      <c r="DW157" s="249">
        <f t="shared" si="270"/>
        <v>10502</v>
      </c>
      <c r="DX157" s="249">
        <f t="shared" si="270"/>
        <v>10592</v>
      </c>
      <c r="DY157" s="249">
        <f t="shared" si="270"/>
        <v>10683</v>
      </c>
      <c r="DZ157" s="249">
        <f t="shared" si="270"/>
        <v>10775</v>
      </c>
      <c r="EA157" s="249">
        <f t="shared" si="270"/>
        <v>10867</v>
      </c>
      <c r="EB157" s="249">
        <f t="shared" si="270"/>
        <v>10957</v>
      </c>
      <c r="EC157" s="249">
        <f t="shared" si="270"/>
        <v>10957</v>
      </c>
      <c r="ED157" s="249">
        <f t="shared" si="270"/>
        <v>10957</v>
      </c>
      <c r="EE157" s="249">
        <f t="shared" si="270"/>
        <v>10957</v>
      </c>
      <c r="EF157" s="249">
        <f t="shared" si="270"/>
        <v>10957</v>
      </c>
      <c r="EG157" s="249">
        <f t="shared" si="270"/>
        <v>10957</v>
      </c>
      <c r="EH157" s="249">
        <f t="shared" ref="EH157:FM157" si="271" xml:space="preserve"> EG157 + (EH156 * EH155)</f>
        <v>10957</v>
      </c>
      <c r="EI157" s="249">
        <f t="shared" si="271"/>
        <v>10957</v>
      </c>
      <c r="EJ157" s="249">
        <f t="shared" si="271"/>
        <v>10957</v>
      </c>
      <c r="EK157" s="249">
        <f t="shared" si="271"/>
        <v>10957</v>
      </c>
      <c r="EL157" s="249">
        <f t="shared" si="271"/>
        <v>10957</v>
      </c>
      <c r="EM157" s="249">
        <f t="shared" si="271"/>
        <v>10957</v>
      </c>
      <c r="EN157" s="249">
        <f t="shared" si="271"/>
        <v>10957</v>
      </c>
      <c r="EO157" s="249">
        <f t="shared" si="271"/>
        <v>10957</v>
      </c>
      <c r="EP157" s="249">
        <f t="shared" si="271"/>
        <v>10957</v>
      </c>
      <c r="EQ157" s="249">
        <f t="shared" si="271"/>
        <v>10957</v>
      </c>
      <c r="ER157" s="249">
        <f t="shared" si="271"/>
        <v>10957</v>
      </c>
      <c r="ES157" s="249">
        <f t="shared" si="271"/>
        <v>10957</v>
      </c>
      <c r="ET157" s="249">
        <f t="shared" si="271"/>
        <v>10957</v>
      </c>
      <c r="EU157" s="249">
        <f t="shared" si="271"/>
        <v>10957</v>
      </c>
      <c r="EV157" s="249">
        <f t="shared" si="271"/>
        <v>10957</v>
      </c>
      <c r="EW157" s="249">
        <f t="shared" si="271"/>
        <v>10957</v>
      </c>
      <c r="EX157" s="249">
        <f t="shared" si="271"/>
        <v>10957</v>
      </c>
      <c r="EY157" s="249">
        <f t="shared" si="271"/>
        <v>10957</v>
      </c>
      <c r="EZ157" s="249">
        <f t="shared" si="271"/>
        <v>10957</v>
      </c>
      <c r="FA157" s="249">
        <f t="shared" si="271"/>
        <v>10957</v>
      </c>
      <c r="FB157" s="249">
        <f t="shared" si="271"/>
        <v>10957</v>
      </c>
      <c r="FC157" s="249">
        <f t="shared" si="271"/>
        <v>10957</v>
      </c>
      <c r="FD157" s="249">
        <f t="shared" si="271"/>
        <v>10957</v>
      </c>
      <c r="FE157" s="249">
        <f t="shared" si="271"/>
        <v>10957</v>
      </c>
      <c r="FF157" s="249">
        <f t="shared" si="271"/>
        <v>10957</v>
      </c>
      <c r="FG157" s="249">
        <f t="shared" si="271"/>
        <v>10957</v>
      </c>
      <c r="FH157" s="249">
        <f t="shared" si="271"/>
        <v>10957</v>
      </c>
      <c r="FI157" s="249">
        <f t="shared" si="271"/>
        <v>10957</v>
      </c>
      <c r="FJ157" s="249">
        <f t="shared" si="271"/>
        <v>10957</v>
      </c>
      <c r="FK157" s="249">
        <f t="shared" si="271"/>
        <v>10957</v>
      </c>
      <c r="FL157" s="249">
        <f t="shared" si="271"/>
        <v>10957</v>
      </c>
      <c r="FM157" s="249">
        <f t="shared" si="271"/>
        <v>10957</v>
      </c>
      <c r="FN157" s="249">
        <f t="shared" ref="FN157:GJ157" si="272" xml:space="preserve"> FM157 + (FN156 * FN155)</f>
        <v>10957</v>
      </c>
      <c r="FO157" s="249">
        <f t="shared" si="272"/>
        <v>10957</v>
      </c>
      <c r="FP157" s="249">
        <f t="shared" si="272"/>
        <v>10957</v>
      </c>
      <c r="FQ157" s="249">
        <f t="shared" si="272"/>
        <v>10957</v>
      </c>
      <c r="FR157" s="249">
        <f t="shared" si="272"/>
        <v>10957</v>
      </c>
      <c r="FS157" s="249">
        <f t="shared" si="272"/>
        <v>10957</v>
      </c>
      <c r="FT157" s="249">
        <f t="shared" si="272"/>
        <v>10957</v>
      </c>
      <c r="FU157" s="249">
        <f t="shared" si="272"/>
        <v>10957</v>
      </c>
      <c r="FV157" s="249">
        <f t="shared" si="272"/>
        <v>10957</v>
      </c>
      <c r="FW157" s="249">
        <f t="shared" si="272"/>
        <v>10957</v>
      </c>
      <c r="FX157" s="249">
        <f t="shared" si="272"/>
        <v>10957</v>
      </c>
      <c r="FY157" s="249">
        <f t="shared" si="272"/>
        <v>10957</v>
      </c>
      <c r="FZ157" s="249">
        <f t="shared" si="272"/>
        <v>10957</v>
      </c>
      <c r="GA157" s="249">
        <f t="shared" si="272"/>
        <v>10957</v>
      </c>
      <c r="GB157" s="249">
        <f t="shared" si="272"/>
        <v>10957</v>
      </c>
      <c r="GC157" s="249">
        <f t="shared" si="272"/>
        <v>10957</v>
      </c>
      <c r="GD157" s="249">
        <f t="shared" si="272"/>
        <v>10957</v>
      </c>
      <c r="GE157" s="249">
        <f t="shared" si="272"/>
        <v>10957</v>
      </c>
      <c r="GF157" s="249">
        <f t="shared" si="272"/>
        <v>10957</v>
      </c>
      <c r="GG157" s="249">
        <f t="shared" si="272"/>
        <v>10957</v>
      </c>
      <c r="GH157" s="249">
        <f t="shared" si="272"/>
        <v>10957</v>
      </c>
      <c r="GI157" s="249">
        <f t="shared" si="272"/>
        <v>10957</v>
      </c>
      <c r="GJ157" s="249">
        <f t="shared" si="272"/>
        <v>10957</v>
      </c>
    </row>
    <row r="159" spans="1:15961" x14ac:dyDescent="0.25">
      <c r="A159" s="15" t="s">
        <v>63</v>
      </c>
    </row>
  </sheetData>
  <conditionalFormatting sqref="J3:GJ3">
    <cfRule type="cellIs" dxfId="158" priority="12" stopIfTrue="1" operator="equal">
      <formula>"Construction"</formula>
    </cfRule>
    <cfRule type="cellIs" dxfId="157" priority="13" stopIfTrue="1" operator="equal">
      <formula>"Operations"</formula>
    </cfRule>
  </conditionalFormatting>
  <conditionalFormatting sqref="J3:GJ3">
    <cfRule type="cellIs" dxfId="156" priority="11" operator="equal">
      <formula>"Fin Close"</formula>
    </cfRule>
  </conditionalFormatting>
  <conditionalFormatting sqref="J3:GJ3">
    <cfRule type="cellIs" dxfId="155" priority="5" operator="equal">
      <formula>"PPA ext."</formula>
    </cfRule>
    <cfRule type="cellIs" dxfId="154" priority="6" operator="equal">
      <formula>"Delay"</formula>
    </cfRule>
  </conditionalFormatting>
  <conditionalFormatting sqref="F2:F4">
    <cfRule type="cellIs" dxfId="153" priority="1" stopIfTrue="1" operator="notEqual">
      <formula>0</formula>
    </cfRule>
    <cfRule type="cellIs" dxfId="152" priority="2" stopIfTrue="1" operator="equal">
      <formula>""</formula>
    </cfRule>
  </conditionalFormatting>
  <conditionalFormatting sqref="F2:F4">
    <cfRule type="cellIs" dxfId="151" priority="3" stopIfTrue="1" operator="notEqual">
      <formula>0</formula>
    </cfRule>
    <cfRule type="cellIs" dxfId="150" priority="4" stopIfTrue="1" operator="equal">
      <formula>""</formula>
    </cfRule>
  </conditionalFormatting>
  <dataValidations disablePrompts="1" count="1">
    <dataValidation allowBlank="1" showInputMessage="1" showErrorMessage="1" sqref="E35:H35 E45:H45" xr:uid="{00000000-0002-0000-0100-000000000000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604CE-B76C-47BF-BFE3-F02FD7758433}">
  <sheetPr codeName="Sheet18">
    <outlinePr summaryBelow="0" summaryRight="0"/>
  </sheetPr>
  <dimension ref="A1:PY22"/>
  <sheetViews>
    <sheetView defaultGridColor="0" colorId="8" workbookViewId="0">
      <pane xSplit="9" ySplit="5" topLeftCell="J6" activePane="bottomRight" state="frozen"/>
      <selection activeCell="F117" sqref="F117"/>
      <selection pane="topRight" activeCell="F117" sqref="F117"/>
      <selection pane="bottomLeft" activeCell="F117" sqref="F117"/>
      <selection pane="bottomRight" activeCell="F117" sqref="F117"/>
    </sheetView>
  </sheetViews>
  <sheetFormatPr defaultColWidth="0" defaultRowHeight="13" x14ac:dyDescent="0.25"/>
  <cols>
    <col min="1" max="2" width="1.36328125" style="15" customWidth="1"/>
    <col min="3" max="3" width="1.36328125" style="21" customWidth="1"/>
    <col min="4" max="4" width="1.36328125" style="60" customWidth="1"/>
    <col min="5" max="5" width="40.6328125" style="12" customWidth="1"/>
    <col min="6" max="6" width="12.6328125" style="12" customWidth="1"/>
    <col min="7" max="8" width="11.6328125" style="12" customWidth="1"/>
    <col min="9" max="9" width="2.6328125" style="9" customWidth="1"/>
    <col min="10" max="192" width="11.6328125" style="12" customWidth="1"/>
    <col min="193" max="255" width="11.6328125" hidden="1" customWidth="1"/>
    <col min="256" max="16384" width="11.6328125" hidden="1"/>
  </cols>
  <sheetData>
    <row r="1" spans="1:441" s="43" customFormat="1" ht="25" x14ac:dyDescent="0.25">
      <c r="A1" s="24" t="str">
        <f ca="1" xml:space="preserve"> RIGHT(CELL("filename", A1), LEN(CELL("filename", A1)) - SEARCH("]", CELL("filename", A1))) &amp; " - " &amp; InpC!F3</f>
        <v>Esc - Scenario 1</v>
      </c>
      <c r="B1" s="15"/>
      <c r="C1" s="21"/>
      <c r="D1" s="60"/>
      <c r="E1" s="12"/>
      <c r="F1" s="12"/>
      <c r="G1" s="12"/>
      <c r="H1" s="12"/>
      <c r="I1" s="9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 s="12"/>
      <c r="BG1" s="12"/>
      <c r="BH1" s="12"/>
      <c r="BI1" s="12"/>
      <c r="BJ1" s="12"/>
      <c r="BK1" s="12"/>
      <c r="BL1" s="12"/>
      <c r="BM1" s="12"/>
      <c r="BN1" s="12"/>
      <c r="BO1" s="12"/>
      <c r="BP1" s="12"/>
      <c r="BQ1" s="12"/>
      <c r="BR1" s="12"/>
      <c r="BS1" s="12"/>
      <c r="BT1" s="12"/>
      <c r="BU1" s="12"/>
      <c r="BV1" s="12"/>
      <c r="BW1" s="12"/>
      <c r="BX1" s="12"/>
      <c r="BY1" s="12"/>
      <c r="BZ1" s="12"/>
      <c r="CA1" s="12"/>
      <c r="CB1" s="12"/>
      <c r="CC1" s="12"/>
      <c r="CD1" s="12"/>
      <c r="CE1" s="12"/>
      <c r="CF1" s="12"/>
      <c r="CG1" s="12"/>
      <c r="CH1" s="12"/>
      <c r="CI1" s="12"/>
      <c r="CJ1" s="12"/>
      <c r="CK1" s="12"/>
      <c r="CL1" s="12"/>
      <c r="CM1" s="12"/>
      <c r="CN1" s="12"/>
      <c r="CO1" s="12"/>
      <c r="CP1" s="12"/>
      <c r="CQ1" s="12"/>
      <c r="CR1" s="12"/>
      <c r="CS1" s="12"/>
      <c r="CT1" s="12"/>
      <c r="CU1" s="12"/>
      <c r="CV1" s="12"/>
      <c r="CW1" s="12"/>
      <c r="CX1" s="12"/>
      <c r="CY1" s="12"/>
      <c r="CZ1" s="12"/>
      <c r="DA1" s="12"/>
      <c r="DB1" s="12"/>
      <c r="DC1" s="12"/>
      <c r="DD1" s="12"/>
      <c r="DE1" s="12"/>
      <c r="DF1" s="12"/>
      <c r="DG1" s="12"/>
      <c r="DH1" s="12"/>
      <c r="DI1" s="12"/>
      <c r="DJ1" s="12"/>
      <c r="DK1" s="12"/>
      <c r="DL1" s="12"/>
      <c r="DM1" s="12"/>
      <c r="DN1" s="12"/>
      <c r="DO1" s="12"/>
      <c r="DP1" s="12"/>
      <c r="DQ1" s="12"/>
      <c r="DR1" s="12"/>
      <c r="DS1" s="12"/>
      <c r="DT1" s="12"/>
      <c r="DU1" s="12"/>
      <c r="DV1" s="12"/>
      <c r="DW1" s="12"/>
      <c r="DX1" s="12"/>
      <c r="DY1" s="12"/>
      <c r="DZ1" s="12"/>
      <c r="EA1" s="12"/>
      <c r="EB1" s="12"/>
      <c r="EC1" s="12"/>
      <c r="ED1" s="12"/>
      <c r="EE1" s="12"/>
      <c r="EF1" s="12"/>
      <c r="EG1" s="12"/>
      <c r="EH1" s="12"/>
      <c r="EI1" s="12"/>
      <c r="EJ1" s="12"/>
      <c r="EK1" s="12"/>
      <c r="EL1" s="12"/>
      <c r="EM1" s="12"/>
      <c r="EN1" s="12"/>
      <c r="EO1" s="12"/>
      <c r="EP1" s="12"/>
      <c r="EQ1" s="12"/>
      <c r="ER1" s="12"/>
      <c r="ES1" s="12"/>
      <c r="ET1" s="12"/>
      <c r="EU1" s="12"/>
      <c r="EV1" s="12"/>
      <c r="EW1" s="12"/>
      <c r="EX1" s="12"/>
      <c r="EY1" s="12"/>
      <c r="EZ1" s="12"/>
      <c r="FA1" s="12"/>
      <c r="FB1" s="12"/>
      <c r="FC1" s="12"/>
      <c r="FD1" s="12"/>
      <c r="FE1" s="12"/>
      <c r="FF1" s="12"/>
      <c r="FG1" s="12"/>
      <c r="FH1" s="12"/>
      <c r="FI1" s="12"/>
      <c r="FJ1" s="12"/>
      <c r="FK1" s="12"/>
      <c r="FL1" s="12"/>
      <c r="FM1" s="12"/>
      <c r="FN1" s="12"/>
      <c r="FO1" s="12"/>
      <c r="FP1" s="12"/>
      <c r="FQ1" s="12"/>
      <c r="FR1" s="12"/>
      <c r="FS1" s="12"/>
      <c r="FT1" s="12"/>
      <c r="FU1" s="12"/>
      <c r="FV1" s="12"/>
      <c r="FW1" s="12"/>
      <c r="FX1" s="12"/>
      <c r="FY1" s="12"/>
      <c r="FZ1" s="12"/>
      <c r="GA1" s="12"/>
      <c r="GB1" s="12"/>
      <c r="GC1" s="12"/>
      <c r="GD1" s="12"/>
      <c r="GE1" s="12"/>
      <c r="GF1" s="12"/>
      <c r="GG1" s="12"/>
      <c r="GH1" s="12"/>
      <c r="GI1" s="12"/>
      <c r="GJ1" s="12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</row>
    <row r="2" spans="1:441" s="53" customFormat="1" x14ac:dyDescent="0.25">
      <c r="A2" s="63"/>
      <c r="B2" s="63"/>
      <c r="C2" s="64"/>
      <c r="D2" s="65"/>
      <c r="E2" s="41" t="str">
        <f xml:space="preserve"> Time!E$25</f>
        <v>Model period ending</v>
      </c>
      <c r="F2" s="350">
        <f xml:space="preserve"> Check!$F$9</f>
        <v>0</v>
      </c>
      <c r="G2" s="42" t="s">
        <v>23</v>
      </c>
      <c r="H2" s="25"/>
      <c r="I2" s="179"/>
      <c r="J2" s="25">
        <f xml:space="preserve"> Time!J$25</f>
        <v>44104</v>
      </c>
      <c r="K2" s="25">
        <f xml:space="preserve"> Time!K$25</f>
        <v>44196</v>
      </c>
      <c r="L2" s="25">
        <f xml:space="preserve"> Time!L$25</f>
        <v>44286</v>
      </c>
      <c r="M2" s="25">
        <f xml:space="preserve"> Time!M$25</f>
        <v>44377</v>
      </c>
      <c r="N2" s="25">
        <f xml:space="preserve"> Time!N$25</f>
        <v>44469</v>
      </c>
      <c r="O2" s="25">
        <f xml:space="preserve"> Time!O$25</f>
        <v>44561</v>
      </c>
      <c r="P2" s="25">
        <f xml:space="preserve"> Time!P$25</f>
        <v>44651</v>
      </c>
      <c r="Q2" s="25">
        <f xml:space="preserve"> Time!Q$25</f>
        <v>44742</v>
      </c>
      <c r="R2" s="25">
        <f xml:space="preserve"> Time!R$25</f>
        <v>44834</v>
      </c>
      <c r="S2" s="25">
        <f xml:space="preserve"> Time!S$25</f>
        <v>44926</v>
      </c>
      <c r="T2" s="25">
        <f xml:space="preserve"> Time!T$25</f>
        <v>45016</v>
      </c>
      <c r="U2" s="25">
        <f xml:space="preserve"> Time!U$25</f>
        <v>45107</v>
      </c>
      <c r="V2" s="25">
        <f xml:space="preserve"> Time!V$25</f>
        <v>45199</v>
      </c>
      <c r="W2" s="25">
        <f xml:space="preserve"> Time!W$25</f>
        <v>45291</v>
      </c>
      <c r="X2" s="25">
        <f xml:space="preserve"> Time!X$25</f>
        <v>45382</v>
      </c>
      <c r="Y2" s="25">
        <f xml:space="preserve"> Time!Y$25</f>
        <v>45473</v>
      </c>
      <c r="Z2" s="25">
        <f xml:space="preserve"> Time!Z$25</f>
        <v>45565</v>
      </c>
      <c r="AA2" s="25">
        <f xml:space="preserve"> Time!AA$25</f>
        <v>45657</v>
      </c>
      <c r="AB2" s="25">
        <f xml:space="preserve"> Time!AB$25</f>
        <v>45747</v>
      </c>
      <c r="AC2" s="25">
        <f xml:space="preserve"> Time!AC$25</f>
        <v>45838</v>
      </c>
      <c r="AD2" s="25">
        <f xml:space="preserve"> Time!AD$25</f>
        <v>45930</v>
      </c>
      <c r="AE2" s="25">
        <f xml:space="preserve"> Time!AE$25</f>
        <v>46022</v>
      </c>
      <c r="AF2" s="25">
        <f xml:space="preserve"> Time!AF$25</f>
        <v>46112</v>
      </c>
      <c r="AG2" s="25">
        <f xml:space="preserve"> Time!AG$25</f>
        <v>46203</v>
      </c>
      <c r="AH2" s="25">
        <f xml:space="preserve"> Time!AH$25</f>
        <v>46295</v>
      </c>
      <c r="AI2" s="25">
        <f xml:space="preserve"> Time!AI$25</f>
        <v>46387</v>
      </c>
      <c r="AJ2" s="25">
        <f xml:space="preserve"> Time!AJ$25</f>
        <v>46477</v>
      </c>
      <c r="AK2" s="25">
        <f xml:space="preserve"> Time!AK$25</f>
        <v>46568</v>
      </c>
      <c r="AL2" s="25">
        <f xml:space="preserve"> Time!AL$25</f>
        <v>46660</v>
      </c>
      <c r="AM2" s="25">
        <f xml:space="preserve"> Time!AM$25</f>
        <v>46752</v>
      </c>
      <c r="AN2" s="25">
        <f xml:space="preserve"> Time!AN$25</f>
        <v>46843</v>
      </c>
      <c r="AO2" s="25">
        <f xml:space="preserve"> Time!AO$25</f>
        <v>46934</v>
      </c>
      <c r="AP2" s="25">
        <f xml:space="preserve"> Time!AP$25</f>
        <v>47026</v>
      </c>
      <c r="AQ2" s="25">
        <f xml:space="preserve"> Time!AQ$25</f>
        <v>47118</v>
      </c>
      <c r="AR2" s="25">
        <f xml:space="preserve"> Time!AR$25</f>
        <v>47208</v>
      </c>
      <c r="AS2" s="25">
        <f xml:space="preserve"> Time!AS$25</f>
        <v>47299</v>
      </c>
      <c r="AT2" s="25">
        <f xml:space="preserve"> Time!AT$25</f>
        <v>47391</v>
      </c>
      <c r="AU2" s="25">
        <f xml:space="preserve"> Time!AU$25</f>
        <v>47483</v>
      </c>
      <c r="AV2" s="25">
        <f xml:space="preserve"> Time!AV$25</f>
        <v>47573</v>
      </c>
      <c r="AW2" s="25">
        <f xml:space="preserve"> Time!AW$25</f>
        <v>47664</v>
      </c>
      <c r="AX2" s="25">
        <f xml:space="preserve"> Time!AX$25</f>
        <v>47756</v>
      </c>
      <c r="AY2" s="25">
        <f xml:space="preserve"> Time!AY$25</f>
        <v>47848</v>
      </c>
      <c r="AZ2" s="25">
        <f xml:space="preserve"> Time!AZ$25</f>
        <v>47938</v>
      </c>
      <c r="BA2" s="25">
        <f xml:space="preserve"> Time!BA$25</f>
        <v>48029</v>
      </c>
      <c r="BB2" s="25">
        <f xml:space="preserve"> Time!BB$25</f>
        <v>48121</v>
      </c>
      <c r="BC2" s="25">
        <f xml:space="preserve"> Time!BC$25</f>
        <v>48213</v>
      </c>
      <c r="BD2" s="25">
        <f xml:space="preserve"> Time!BD$25</f>
        <v>48304</v>
      </c>
      <c r="BE2" s="25">
        <f xml:space="preserve"> Time!BE$25</f>
        <v>48395</v>
      </c>
      <c r="BF2" s="25">
        <f xml:space="preserve"> Time!BF$25</f>
        <v>48487</v>
      </c>
      <c r="BG2" s="25">
        <f xml:space="preserve"> Time!BG$25</f>
        <v>48579</v>
      </c>
      <c r="BH2" s="25">
        <f xml:space="preserve"> Time!BH$25</f>
        <v>48669</v>
      </c>
      <c r="BI2" s="25">
        <f xml:space="preserve"> Time!BI$25</f>
        <v>48760</v>
      </c>
      <c r="BJ2" s="25">
        <f xml:space="preserve"> Time!BJ$25</f>
        <v>48852</v>
      </c>
      <c r="BK2" s="25">
        <f xml:space="preserve"> Time!BK$25</f>
        <v>48944</v>
      </c>
      <c r="BL2" s="25">
        <f xml:space="preserve"> Time!BL$25</f>
        <v>49034</v>
      </c>
      <c r="BM2" s="25">
        <f xml:space="preserve"> Time!BM$25</f>
        <v>49125</v>
      </c>
      <c r="BN2" s="25">
        <f xml:space="preserve"> Time!BN$25</f>
        <v>49217</v>
      </c>
      <c r="BO2" s="25">
        <f xml:space="preserve"> Time!BO$25</f>
        <v>49309</v>
      </c>
      <c r="BP2" s="25">
        <f xml:space="preserve"> Time!BP$25</f>
        <v>49399</v>
      </c>
      <c r="BQ2" s="25">
        <f xml:space="preserve"> Time!BQ$25</f>
        <v>49490</v>
      </c>
      <c r="BR2" s="25">
        <f xml:space="preserve"> Time!BR$25</f>
        <v>49582</v>
      </c>
      <c r="BS2" s="25">
        <f xml:space="preserve"> Time!BS$25</f>
        <v>49674</v>
      </c>
      <c r="BT2" s="25">
        <f xml:space="preserve"> Time!BT$25</f>
        <v>49765</v>
      </c>
      <c r="BU2" s="25">
        <f xml:space="preserve"> Time!BU$25</f>
        <v>49856</v>
      </c>
      <c r="BV2" s="25">
        <f xml:space="preserve"> Time!BV$25</f>
        <v>49948</v>
      </c>
      <c r="BW2" s="25">
        <f xml:space="preserve"> Time!BW$25</f>
        <v>50040</v>
      </c>
      <c r="BX2" s="25">
        <f xml:space="preserve"> Time!BX$25</f>
        <v>50130</v>
      </c>
      <c r="BY2" s="25">
        <f xml:space="preserve"> Time!BY$25</f>
        <v>50221</v>
      </c>
      <c r="BZ2" s="25">
        <f xml:space="preserve"> Time!BZ$25</f>
        <v>50313</v>
      </c>
      <c r="CA2" s="25">
        <f xml:space="preserve"> Time!CA$25</f>
        <v>50405</v>
      </c>
      <c r="CB2" s="25">
        <f xml:space="preserve"> Time!CB$25</f>
        <v>50495</v>
      </c>
      <c r="CC2" s="25">
        <f xml:space="preserve"> Time!CC$25</f>
        <v>50586</v>
      </c>
      <c r="CD2" s="25">
        <f xml:space="preserve"> Time!CD$25</f>
        <v>50678</v>
      </c>
      <c r="CE2" s="25">
        <f xml:space="preserve"> Time!CE$25</f>
        <v>50770</v>
      </c>
      <c r="CF2" s="25">
        <f xml:space="preserve"> Time!CF$25</f>
        <v>50860</v>
      </c>
      <c r="CG2" s="25">
        <f xml:space="preserve"> Time!CG$25</f>
        <v>50951</v>
      </c>
      <c r="CH2" s="25">
        <f xml:space="preserve"> Time!CH$25</f>
        <v>51043</v>
      </c>
      <c r="CI2" s="25">
        <f xml:space="preserve"> Time!CI$25</f>
        <v>51135</v>
      </c>
      <c r="CJ2" s="25">
        <f xml:space="preserve"> Time!CJ$25</f>
        <v>51226</v>
      </c>
      <c r="CK2" s="25">
        <f xml:space="preserve"> Time!CK$25</f>
        <v>51317</v>
      </c>
      <c r="CL2" s="25">
        <f xml:space="preserve"> Time!CL$25</f>
        <v>51409</v>
      </c>
      <c r="CM2" s="25">
        <f xml:space="preserve"> Time!CM$25</f>
        <v>51501</v>
      </c>
      <c r="CN2" s="25">
        <f xml:space="preserve"> Time!CN$25</f>
        <v>51591</v>
      </c>
      <c r="CO2" s="25">
        <f xml:space="preserve"> Time!CO$25</f>
        <v>51682</v>
      </c>
      <c r="CP2" s="25">
        <f xml:space="preserve"> Time!CP$25</f>
        <v>51774</v>
      </c>
      <c r="CQ2" s="25">
        <f xml:space="preserve"> Time!CQ$25</f>
        <v>51866</v>
      </c>
      <c r="CR2" s="25">
        <f xml:space="preserve"> Time!CR$25</f>
        <v>51956</v>
      </c>
      <c r="CS2" s="25">
        <f xml:space="preserve"> Time!CS$25</f>
        <v>52047</v>
      </c>
      <c r="CT2" s="25">
        <f xml:space="preserve"> Time!CT$25</f>
        <v>52139</v>
      </c>
      <c r="CU2" s="25">
        <f xml:space="preserve"> Time!CU$25</f>
        <v>52231</v>
      </c>
      <c r="CV2" s="25">
        <f xml:space="preserve"> Time!CV$25</f>
        <v>52321</v>
      </c>
      <c r="CW2" s="25">
        <f xml:space="preserve"> Time!CW$25</f>
        <v>52412</v>
      </c>
      <c r="CX2" s="25">
        <f xml:space="preserve"> Time!CX$25</f>
        <v>52504</v>
      </c>
      <c r="CY2" s="25">
        <f xml:space="preserve"> Time!CY$25</f>
        <v>52596</v>
      </c>
      <c r="CZ2" s="25">
        <f xml:space="preserve"> Time!CZ$25</f>
        <v>52687</v>
      </c>
      <c r="DA2" s="25">
        <f xml:space="preserve"> Time!DA$25</f>
        <v>52778</v>
      </c>
      <c r="DB2" s="25">
        <f xml:space="preserve"> Time!DB$25</f>
        <v>52870</v>
      </c>
      <c r="DC2" s="25">
        <f xml:space="preserve"> Time!DC$25</f>
        <v>52962</v>
      </c>
      <c r="DD2" s="25">
        <f xml:space="preserve"> Time!DD$25</f>
        <v>53052</v>
      </c>
      <c r="DE2" s="25">
        <f xml:space="preserve"> Time!DE$25</f>
        <v>53143</v>
      </c>
      <c r="DF2" s="25">
        <f xml:space="preserve"> Time!DF$25</f>
        <v>53235</v>
      </c>
      <c r="DG2" s="25">
        <f xml:space="preserve"> Time!DG$25</f>
        <v>53327</v>
      </c>
      <c r="DH2" s="25">
        <f xml:space="preserve"> Time!DH$25</f>
        <v>53417</v>
      </c>
      <c r="DI2" s="25">
        <f xml:space="preserve"> Time!DI$25</f>
        <v>53508</v>
      </c>
      <c r="DJ2" s="25">
        <f xml:space="preserve"> Time!DJ$25</f>
        <v>53600</v>
      </c>
      <c r="DK2" s="25">
        <f xml:space="preserve"> Time!DK$25</f>
        <v>53692</v>
      </c>
      <c r="DL2" s="25">
        <f xml:space="preserve"> Time!DL$25</f>
        <v>53782</v>
      </c>
      <c r="DM2" s="25">
        <f xml:space="preserve"> Time!DM$25</f>
        <v>53873</v>
      </c>
      <c r="DN2" s="25">
        <f xml:space="preserve"> Time!DN$25</f>
        <v>53965</v>
      </c>
      <c r="DO2" s="25">
        <f xml:space="preserve"> Time!DO$25</f>
        <v>54057</v>
      </c>
      <c r="DP2" s="25">
        <f xml:space="preserve"> Time!DP$25</f>
        <v>54148</v>
      </c>
      <c r="DQ2" s="25">
        <f xml:space="preserve"> Time!DQ$25</f>
        <v>54239</v>
      </c>
      <c r="DR2" s="25">
        <f xml:space="preserve"> Time!DR$25</f>
        <v>54331</v>
      </c>
      <c r="DS2" s="25">
        <f xml:space="preserve"> Time!DS$25</f>
        <v>54423</v>
      </c>
      <c r="DT2" s="25">
        <f xml:space="preserve"> Time!DT$25</f>
        <v>54513</v>
      </c>
      <c r="DU2" s="25">
        <f xml:space="preserve"> Time!DU$25</f>
        <v>54604</v>
      </c>
      <c r="DV2" s="25">
        <f xml:space="preserve"> Time!DV$25</f>
        <v>54696</v>
      </c>
      <c r="DW2" s="25">
        <f xml:space="preserve"> Time!DW$25</f>
        <v>54788</v>
      </c>
      <c r="DX2" s="25">
        <f xml:space="preserve"> Time!DX$25</f>
        <v>54878</v>
      </c>
      <c r="DY2" s="25">
        <f xml:space="preserve"> Time!DY$25</f>
        <v>54969</v>
      </c>
      <c r="DZ2" s="25">
        <f xml:space="preserve"> Time!DZ$25</f>
        <v>55061</v>
      </c>
      <c r="EA2" s="25">
        <f xml:space="preserve"> Time!EA$25</f>
        <v>55153</v>
      </c>
      <c r="EB2" s="25">
        <f xml:space="preserve"> Time!EB$25</f>
        <v>55243</v>
      </c>
      <c r="EC2" s="25">
        <f xml:space="preserve"> Time!EC$25</f>
        <v>55334</v>
      </c>
      <c r="ED2" s="25">
        <f xml:space="preserve"> Time!ED$25</f>
        <v>55426</v>
      </c>
      <c r="EE2" s="25">
        <f xml:space="preserve"> Time!EE$25</f>
        <v>55518</v>
      </c>
      <c r="EF2" s="25">
        <f xml:space="preserve"> Time!EF$25</f>
        <v>55609</v>
      </c>
      <c r="EG2" s="25">
        <f xml:space="preserve"> Time!EG$25</f>
        <v>55700</v>
      </c>
      <c r="EH2" s="25">
        <f xml:space="preserve"> Time!EH$25</f>
        <v>55792</v>
      </c>
      <c r="EI2" s="25">
        <f xml:space="preserve"> Time!EI$25</f>
        <v>55884</v>
      </c>
      <c r="EJ2" s="25">
        <f xml:space="preserve"> Time!EJ$25</f>
        <v>55974</v>
      </c>
      <c r="EK2" s="25">
        <f xml:space="preserve"> Time!EK$25</f>
        <v>56065</v>
      </c>
      <c r="EL2" s="25">
        <f xml:space="preserve"> Time!EL$25</f>
        <v>56157</v>
      </c>
      <c r="EM2" s="25">
        <f xml:space="preserve"> Time!EM$25</f>
        <v>56249</v>
      </c>
      <c r="EN2" s="25">
        <f xml:space="preserve"> Time!EN$25</f>
        <v>56339</v>
      </c>
      <c r="EO2" s="25">
        <f xml:space="preserve"> Time!EO$25</f>
        <v>56430</v>
      </c>
      <c r="EP2" s="25">
        <f xml:space="preserve"> Time!EP$25</f>
        <v>56522</v>
      </c>
      <c r="EQ2" s="25">
        <f xml:space="preserve"> Time!EQ$25</f>
        <v>56614</v>
      </c>
      <c r="ER2" s="25">
        <f xml:space="preserve"> Time!ER$25</f>
        <v>56704</v>
      </c>
      <c r="ES2" s="25">
        <f xml:space="preserve"> Time!ES$25</f>
        <v>56795</v>
      </c>
      <c r="ET2" s="25">
        <f xml:space="preserve"> Time!ET$25</f>
        <v>56887</v>
      </c>
      <c r="EU2" s="25">
        <f xml:space="preserve"> Time!EU$25</f>
        <v>56979</v>
      </c>
      <c r="EV2" s="25">
        <f xml:space="preserve"> Time!EV$25</f>
        <v>57070</v>
      </c>
      <c r="EW2" s="25">
        <f xml:space="preserve"> Time!EW$25</f>
        <v>57161</v>
      </c>
      <c r="EX2" s="25">
        <f xml:space="preserve"> Time!EX$25</f>
        <v>57253</v>
      </c>
      <c r="EY2" s="25">
        <f xml:space="preserve"> Time!EY$25</f>
        <v>57345</v>
      </c>
      <c r="EZ2" s="25">
        <f xml:space="preserve"> Time!EZ$25</f>
        <v>57435</v>
      </c>
      <c r="FA2" s="25">
        <f xml:space="preserve"> Time!FA$25</f>
        <v>57526</v>
      </c>
      <c r="FB2" s="25">
        <f xml:space="preserve"> Time!FB$25</f>
        <v>57618</v>
      </c>
      <c r="FC2" s="25">
        <f xml:space="preserve"> Time!FC$25</f>
        <v>57710</v>
      </c>
      <c r="FD2" s="25">
        <f xml:space="preserve"> Time!FD$25</f>
        <v>57800</v>
      </c>
      <c r="FE2" s="25">
        <f xml:space="preserve"> Time!FE$25</f>
        <v>57891</v>
      </c>
      <c r="FF2" s="25">
        <f xml:space="preserve"> Time!FF$25</f>
        <v>57983</v>
      </c>
      <c r="FG2" s="25">
        <f xml:space="preserve"> Time!FG$25</f>
        <v>58075</v>
      </c>
      <c r="FH2" s="25">
        <f xml:space="preserve"> Time!FH$25</f>
        <v>58165</v>
      </c>
      <c r="FI2" s="25">
        <f xml:space="preserve"> Time!FI$25</f>
        <v>58256</v>
      </c>
      <c r="FJ2" s="25">
        <f xml:space="preserve"> Time!FJ$25</f>
        <v>58348</v>
      </c>
      <c r="FK2" s="25">
        <f xml:space="preserve"> Time!FK$25</f>
        <v>58440</v>
      </c>
      <c r="FL2" s="25">
        <f xml:space="preserve"> Time!FL$25</f>
        <v>58531</v>
      </c>
      <c r="FM2" s="25">
        <f xml:space="preserve"> Time!FM$25</f>
        <v>58622</v>
      </c>
      <c r="FN2" s="25">
        <f xml:space="preserve"> Time!FN$25</f>
        <v>58714</v>
      </c>
      <c r="FO2" s="25">
        <f xml:space="preserve"> Time!FO$25</f>
        <v>58806</v>
      </c>
      <c r="FP2" s="25">
        <f xml:space="preserve"> Time!FP$25</f>
        <v>58896</v>
      </c>
      <c r="FQ2" s="25">
        <f xml:space="preserve"> Time!FQ$25</f>
        <v>58987</v>
      </c>
      <c r="FR2" s="25">
        <f xml:space="preserve"> Time!FR$25</f>
        <v>59079</v>
      </c>
      <c r="FS2" s="25">
        <f xml:space="preserve"> Time!FS$25</f>
        <v>59171</v>
      </c>
      <c r="FT2" s="25">
        <f xml:space="preserve"> Time!FT$25</f>
        <v>59261</v>
      </c>
      <c r="FU2" s="25">
        <f xml:space="preserve"> Time!FU$25</f>
        <v>59352</v>
      </c>
      <c r="FV2" s="25">
        <f xml:space="preserve"> Time!FV$25</f>
        <v>59444</v>
      </c>
      <c r="FW2" s="25">
        <f xml:space="preserve"> Time!FW$25</f>
        <v>59536</v>
      </c>
      <c r="FX2" s="25">
        <f xml:space="preserve"> Time!FX$25</f>
        <v>59626</v>
      </c>
      <c r="FY2" s="25">
        <f xml:space="preserve"> Time!FY$25</f>
        <v>59717</v>
      </c>
      <c r="FZ2" s="25">
        <f xml:space="preserve"> Time!FZ$25</f>
        <v>59809</v>
      </c>
      <c r="GA2" s="25">
        <f xml:space="preserve"> Time!GA$25</f>
        <v>59901</v>
      </c>
      <c r="GB2" s="25">
        <f xml:space="preserve"> Time!GB$25</f>
        <v>59992</v>
      </c>
      <c r="GC2" s="25">
        <f xml:space="preserve"> Time!GC$25</f>
        <v>60083</v>
      </c>
      <c r="GD2" s="25">
        <f xml:space="preserve"> Time!GD$25</f>
        <v>60175</v>
      </c>
      <c r="GE2" s="25">
        <f xml:space="preserve"> Time!GE$25</f>
        <v>60267</v>
      </c>
      <c r="GF2" s="25">
        <f xml:space="preserve"> Time!GF$25</f>
        <v>60357</v>
      </c>
      <c r="GG2" s="25">
        <f xml:space="preserve"> Time!GG$25</f>
        <v>60448</v>
      </c>
      <c r="GH2" s="25">
        <f xml:space="preserve"> Time!GH$25</f>
        <v>60540</v>
      </c>
      <c r="GI2" s="25">
        <f xml:space="preserve"> Time!GI$25</f>
        <v>60632</v>
      </c>
      <c r="GJ2" s="25">
        <f xml:space="preserve"> Time!GJ$25</f>
        <v>60722</v>
      </c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</row>
    <row r="3" spans="1:441" s="18" customFormat="1" x14ac:dyDescent="0.25">
      <c r="A3" s="15"/>
      <c r="B3" s="15"/>
      <c r="C3" s="21"/>
      <c r="D3" s="60"/>
      <c r="E3" s="17" t="str">
        <f xml:space="preserve"> Time!E$67</f>
        <v>Timeline label</v>
      </c>
      <c r="F3" s="350">
        <f xml:space="preserve"> Output!J2</f>
        <v>19</v>
      </c>
      <c r="G3" s="121" t="s">
        <v>25</v>
      </c>
      <c r="H3" s="17"/>
      <c r="I3" s="180"/>
      <c r="J3" s="48" t="str">
        <f xml:space="preserve"> Time!J$67</f>
        <v>Pre-fcst</v>
      </c>
      <c r="K3" s="48" t="str">
        <f xml:space="preserve"> Time!K$67</f>
        <v>Pre-fcst</v>
      </c>
      <c r="L3" s="48" t="str">
        <f xml:space="preserve"> Time!L$67</f>
        <v>Fin Close</v>
      </c>
      <c r="M3" s="48" t="str">
        <f xml:space="preserve"> Time!M$67</f>
        <v>Operations</v>
      </c>
      <c r="N3" s="48" t="str">
        <f xml:space="preserve"> Time!N$67</f>
        <v>Operations</v>
      </c>
      <c r="O3" s="48" t="str">
        <f xml:space="preserve"> Time!O$67</f>
        <v>Operations</v>
      </c>
      <c r="P3" s="48" t="str">
        <f xml:space="preserve"> Time!P$67</f>
        <v>Operations</v>
      </c>
      <c r="Q3" s="48" t="str">
        <f xml:space="preserve"> Time!Q$67</f>
        <v>Operations</v>
      </c>
      <c r="R3" s="48" t="str">
        <f xml:space="preserve"> Time!R$67</f>
        <v>Operations</v>
      </c>
      <c r="S3" s="48" t="str">
        <f xml:space="preserve"> Time!S$67</f>
        <v>Operations</v>
      </c>
      <c r="T3" s="48" t="str">
        <f xml:space="preserve"> Time!T$67</f>
        <v>Operations</v>
      </c>
      <c r="U3" s="48" t="str">
        <f xml:space="preserve"> Time!U$67</f>
        <v>Operations</v>
      </c>
      <c r="V3" s="48" t="str">
        <f xml:space="preserve"> Time!V$67</f>
        <v>Operations</v>
      </c>
      <c r="W3" s="48" t="str">
        <f xml:space="preserve"> Time!W$67</f>
        <v>Operations</v>
      </c>
      <c r="X3" s="48" t="str">
        <f xml:space="preserve"> Time!X$67</f>
        <v>Operations</v>
      </c>
      <c r="Y3" s="48" t="str">
        <f xml:space="preserve"> Time!Y$67</f>
        <v>Operations</v>
      </c>
      <c r="Z3" s="48" t="str">
        <f xml:space="preserve"> Time!Z$67</f>
        <v>Operations</v>
      </c>
      <c r="AA3" s="48" t="str">
        <f xml:space="preserve"> Time!AA$67</f>
        <v>Operations</v>
      </c>
      <c r="AB3" s="48" t="str">
        <f xml:space="preserve"> Time!AB$67</f>
        <v>Operations</v>
      </c>
      <c r="AC3" s="48" t="str">
        <f xml:space="preserve"> Time!AC$67</f>
        <v>Operations</v>
      </c>
      <c r="AD3" s="48" t="str">
        <f xml:space="preserve"> Time!AD$67</f>
        <v>Operations</v>
      </c>
      <c r="AE3" s="48" t="str">
        <f xml:space="preserve"> Time!AE$67</f>
        <v>Operations</v>
      </c>
      <c r="AF3" s="48" t="str">
        <f xml:space="preserve"> Time!AF$67</f>
        <v>Operations</v>
      </c>
      <c r="AG3" s="48" t="str">
        <f xml:space="preserve"> Time!AG$67</f>
        <v>Operations</v>
      </c>
      <c r="AH3" s="48" t="str">
        <f xml:space="preserve"> Time!AH$67</f>
        <v>Operations</v>
      </c>
      <c r="AI3" s="48" t="str">
        <f xml:space="preserve"> Time!AI$67</f>
        <v>Operations</v>
      </c>
      <c r="AJ3" s="48" t="str">
        <f xml:space="preserve"> Time!AJ$67</f>
        <v>Operations</v>
      </c>
      <c r="AK3" s="48" t="str">
        <f xml:space="preserve"> Time!AK$67</f>
        <v>Operations</v>
      </c>
      <c r="AL3" s="48" t="str">
        <f xml:space="preserve"> Time!AL$67</f>
        <v>Operations</v>
      </c>
      <c r="AM3" s="48" t="str">
        <f xml:space="preserve"> Time!AM$67</f>
        <v>Operations</v>
      </c>
      <c r="AN3" s="48" t="str">
        <f xml:space="preserve"> Time!AN$67</f>
        <v>Operations</v>
      </c>
      <c r="AO3" s="48" t="str">
        <f xml:space="preserve"> Time!AO$67</f>
        <v>Operations</v>
      </c>
      <c r="AP3" s="48" t="str">
        <f xml:space="preserve"> Time!AP$67</f>
        <v>Operations</v>
      </c>
      <c r="AQ3" s="48" t="str">
        <f xml:space="preserve"> Time!AQ$67</f>
        <v>Operations</v>
      </c>
      <c r="AR3" s="48" t="str">
        <f xml:space="preserve"> Time!AR$67</f>
        <v>Operations</v>
      </c>
      <c r="AS3" s="48" t="str">
        <f xml:space="preserve"> Time!AS$67</f>
        <v>Operations</v>
      </c>
      <c r="AT3" s="48" t="str">
        <f xml:space="preserve"> Time!AT$67</f>
        <v>Operations</v>
      </c>
      <c r="AU3" s="48" t="str">
        <f xml:space="preserve"> Time!AU$67</f>
        <v>Operations</v>
      </c>
      <c r="AV3" s="48" t="str">
        <f xml:space="preserve"> Time!AV$67</f>
        <v>Operations</v>
      </c>
      <c r="AW3" s="48" t="str">
        <f xml:space="preserve"> Time!AW$67</f>
        <v>Operations</v>
      </c>
      <c r="AX3" s="48" t="str">
        <f xml:space="preserve"> Time!AX$67</f>
        <v>Operations</v>
      </c>
      <c r="AY3" s="48" t="str">
        <f xml:space="preserve"> Time!AY$67</f>
        <v>Operations</v>
      </c>
      <c r="AZ3" s="48" t="str">
        <f xml:space="preserve"> Time!AZ$67</f>
        <v>Operations</v>
      </c>
      <c r="BA3" s="48" t="str">
        <f xml:space="preserve"> Time!BA$67</f>
        <v>Operations</v>
      </c>
      <c r="BB3" s="48" t="str">
        <f xml:space="preserve"> Time!BB$67</f>
        <v>Operations</v>
      </c>
      <c r="BC3" s="48" t="str">
        <f xml:space="preserve"> Time!BC$67</f>
        <v>Operations</v>
      </c>
      <c r="BD3" s="48" t="str">
        <f xml:space="preserve"> Time!BD$67</f>
        <v>Operations</v>
      </c>
      <c r="BE3" s="48" t="str">
        <f xml:space="preserve"> Time!BE$67</f>
        <v>Operations</v>
      </c>
      <c r="BF3" s="48" t="str">
        <f xml:space="preserve"> Time!BF$67</f>
        <v>Operations</v>
      </c>
      <c r="BG3" s="48" t="str">
        <f xml:space="preserve"> Time!BG$67</f>
        <v>Operations</v>
      </c>
      <c r="BH3" s="48" t="str">
        <f xml:space="preserve"> Time!BH$67</f>
        <v>Operations</v>
      </c>
      <c r="BI3" s="48" t="str">
        <f xml:space="preserve"> Time!BI$67</f>
        <v>Operations</v>
      </c>
      <c r="BJ3" s="48" t="str">
        <f xml:space="preserve"> Time!BJ$67</f>
        <v>Operations</v>
      </c>
      <c r="BK3" s="48" t="str">
        <f xml:space="preserve"> Time!BK$67</f>
        <v>Operations</v>
      </c>
      <c r="BL3" s="48" t="str">
        <f xml:space="preserve"> Time!BL$67</f>
        <v>Operations</v>
      </c>
      <c r="BM3" s="48" t="str">
        <f xml:space="preserve"> Time!BM$67</f>
        <v>Operations</v>
      </c>
      <c r="BN3" s="48" t="str">
        <f xml:space="preserve"> Time!BN$67</f>
        <v>Operations</v>
      </c>
      <c r="BO3" s="48" t="str">
        <f xml:space="preserve"> Time!BO$67</f>
        <v>Operations</v>
      </c>
      <c r="BP3" s="48" t="str">
        <f xml:space="preserve"> Time!BP$67</f>
        <v>Operations</v>
      </c>
      <c r="BQ3" s="48" t="str">
        <f xml:space="preserve"> Time!BQ$67</f>
        <v>Operations</v>
      </c>
      <c r="BR3" s="48" t="str">
        <f xml:space="preserve"> Time!BR$67</f>
        <v>Operations</v>
      </c>
      <c r="BS3" s="48" t="str">
        <f xml:space="preserve"> Time!BS$67</f>
        <v>Operations</v>
      </c>
      <c r="BT3" s="48" t="str">
        <f xml:space="preserve"> Time!BT$67</f>
        <v>Operations</v>
      </c>
      <c r="BU3" s="48" t="str">
        <f xml:space="preserve"> Time!BU$67</f>
        <v>Operations</v>
      </c>
      <c r="BV3" s="48" t="str">
        <f xml:space="preserve"> Time!BV$67</f>
        <v>Operations</v>
      </c>
      <c r="BW3" s="48" t="str">
        <f xml:space="preserve"> Time!BW$67</f>
        <v>Operations</v>
      </c>
      <c r="BX3" s="48" t="str">
        <f xml:space="preserve"> Time!BX$67</f>
        <v>Operations</v>
      </c>
      <c r="BY3" s="48" t="str">
        <f xml:space="preserve"> Time!BY$67</f>
        <v>Operations</v>
      </c>
      <c r="BZ3" s="48" t="str">
        <f xml:space="preserve"> Time!BZ$67</f>
        <v>Operations</v>
      </c>
      <c r="CA3" s="48" t="str">
        <f xml:space="preserve"> Time!CA$67</f>
        <v>Operations</v>
      </c>
      <c r="CB3" s="48" t="str">
        <f xml:space="preserve"> Time!CB$67</f>
        <v>Operations</v>
      </c>
      <c r="CC3" s="48" t="str">
        <f xml:space="preserve"> Time!CC$67</f>
        <v>Operations</v>
      </c>
      <c r="CD3" s="48" t="str">
        <f xml:space="preserve"> Time!CD$67</f>
        <v>Operations</v>
      </c>
      <c r="CE3" s="48" t="str">
        <f xml:space="preserve"> Time!CE$67</f>
        <v>Operations</v>
      </c>
      <c r="CF3" s="48" t="str">
        <f xml:space="preserve"> Time!CF$67</f>
        <v>Operations</v>
      </c>
      <c r="CG3" s="48" t="str">
        <f xml:space="preserve"> Time!CG$67</f>
        <v>Operations</v>
      </c>
      <c r="CH3" s="48" t="str">
        <f xml:space="preserve"> Time!CH$67</f>
        <v>Operations</v>
      </c>
      <c r="CI3" s="48" t="str">
        <f xml:space="preserve"> Time!CI$67</f>
        <v>Operations</v>
      </c>
      <c r="CJ3" s="48" t="str">
        <f xml:space="preserve"> Time!CJ$67</f>
        <v>Operations</v>
      </c>
      <c r="CK3" s="48" t="str">
        <f xml:space="preserve"> Time!CK$67</f>
        <v>Operations</v>
      </c>
      <c r="CL3" s="48" t="str">
        <f xml:space="preserve"> Time!CL$67</f>
        <v>Operations</v>
      </c>
      <c r="CM3" s="48" t="str">
        <f xml:space="preserve"> Time!CM$67</f>
        <v>Operations</v>
      </c>
      <c r="CN3" s="48" t="str">
        <f xml:space="preserve"> Time!CN$67</f>
        <v>Operations</v>
      </c>
      <c r="CO3" s="48" t="str">
        <f xml:space="preserve"> Time!CO$67</f>
        <v>Operations</v>
      </c>
      <c r="CP3" s="48" t="str">
        <f xml:space="preserve"> Time!CP$67</f>
        <v>Operations</v>
      </c>
      <c r="CQ3" s="48" t="str">
        <f xml:space="preserve"> Time!CQ$67</f>
        <v>Operations</v>
      </c>
      <c r="CR3" s="48" t="str">
        <f xml:space="preserve"> Time!CR$67</f>
        <v>Operations</v>
      </c>
      <c r="CS3" s="48" t="str">
        <f xml:space="preserve"> Time!CS$67</f>
        <v>Operations</v>
      </c>
      <c r="CT3" s="48" t="str">
        <f xml:space="preserve"> Time!CT$67</f>
        <v>Operations</v>
      </c>
      <c r="CU3" s="48" t="str">
        <f xml:space="preserve"> Time!CU$67</f>
        <v>Operations</v>
      </c>
      <c r="CV3" s="48" t="str">
        <f xml:space="preserve"> Time!CV$67</f>
        <v>Operations</v>
      </c>
      <c r="CW3" s="48" t="str">
        <f xml:space="preserve"> Time!CW$67</f>
        <v>Operations</v>
      </c>
      <c r="CX3" s="48" t="str">
        <f xml:space="preserve"> Time!CX$67</f>
        <v>Operations</v>
      </c>
      <c r="CY3" s="48" t="str">
        <f xml:space="preserve"> Time!CY$67</f>
        <v>Operations</v>
      </c>
      <c r="CZ3" s="48" t="str">
        <f xml:space="preserve"> Time!CZ$67</f>
        <v>Operations</v>
      </c>
      <c r="DA3" s="48" t="str">
        <f xml:space="preserve"> Time!DA$67</f>
        <v>Operations</v>
      </c>
      <c r="DB3" s="48" t="str">
        <f xml:space="preserve"> Time!DB$67</f>
        <v>Operations</v>
      </c>
      <c r="DC3" s="48" t="str">
        <f xml:space="preserve"> Time!DC$67</f>
        <v>Operations</v>
      </c>
      <c r="DD3" s="48" t="str">
        <f xml:space="preserve"> Time!DD$67</f>
        <v>Operations</v>
      </c>
      <c r="DE3" s="48" t="str">
        <f xml:space="preserve"> Time!DE$67</f>
        <v>Operations</v>
      </c>
      <c r="DF3" s="48" t="str">
        <f xml:space="preserve"> Time!DF$67</f>
        <v>Operations</v>
      </c>
      <c r="DG3" s="48" t="str">
        <f xml:space="preserve"> Time!DG$67</f>
        <v>Operations</v>
      </c>
      <c r="DH3" s="48" t="str">
        <f xml:space="preserve"> Time!DH$67</f>
        <v>Operations</v>
      </c>
      <c r="DI3" s="48" t="str">
        <f xml:space="preserve"> Time!DI$67</f>
        <v>Operations</v>
      </c>
      <c r="DJ3" s="48" t="str">
        <f xml:space="preserve"> Time!DJ$67</f>
        <v>Operations</v>
      </c>
      <c r="DK3" s="48" t="str">
        <f xml:space="preserve"> Time!DK$67</f>
        <v>Operations</v>
      </c>
      <c r="DL3" s="48" t="str">
        <f xml:space="preserve"> Time!DL$67</f>
        <v>Operations</v>
      </c>
      <c r="DM3" s="48" t="str">
        <f xml:space="preserve"> Time!DM$67</f>
        <v>Operations</v>
      </c>
      <c r="DN3" s="48" t="str">
        <f xml:space="preserve"> Time!DN$67</f>
        <v>Operations</v>
      </c>
      <c r="DO3" s="48" t="str">
        <f xml:space="preserve"> Time!DO$67</f>
        <v>Operations</v>
      </c>
      <c r="DP3" s="48" t="str">
        <f xml:space="preserve"> Time!DP$67</f>
        <v>Operations</v>
      </c>
      <c r="DQ3" s="48" t="str">
        <f xml:space="preserve"> Time!DQ$67</f>
        <v>Operations</v>
      </c>
      <c r="DR3" s="48" t="str">
        <f xml:space="preserve"> Time!DR$67</f>
        <v>Operations</v>
      </c>
      <c r="DS3" s="48" t="str">
        <f xml:space="preserve"> Time!DS$67</f>
        <v>Operations</v>
      </c>
      <c r="DT3" s="48" t="str">
        <f xml:space="preserve"> Time!DT$67</f>
        <v>Operations</v>
      </c>
      <c r="DU3" s="48" t="str">
        <f xml:space="preserve"> Time!DU$67</f>
        <v>Operations</v>
      </c>
      <c r="DV3" s="48" t="str">
        <f xml:space="preserve"> Time!DV$67</f>
        <v>Operations</v>
      </c>
      <c r="DW3" s="48" t="str">
        <f xml:space="preserve"> Time!DW$67</f>
        <v>Operations</v>
      </c>
      <c r="DX3" s="48" t="str">
        <f xml:space="preserve"> Time!DX$67</f>
        <v>Operations</v>
      </c>
      <c r="DY3" s="48" t="str">
        <f xml:space="preserve"> Time!DY$67</f>
        <v>Operations</v>
      </c>
      <c r="DZ3" s="48" t="str">
        <f xml:space="preserve"> Time!DZ$67</f>
        <v>Operations</v>
      </c>
      <c r="EA3" s="48" t="str">
        <f xml:space="preserve"> Time!EA$67</f>
        <v>Operations</v>
      </c>
      <c r="EB3" s="48" t="str">
        <f xml:space="preserve"> Time!EB$67</f>
        <v>Operations</v>
      </c>
      <c r="EC3" s="48" t="str">
        <f xml:space="preserve"> Time!EC$67</f>
        <v>Post ops</v>
      </c>
      <c r="ED3" s="48" t="str">
        <f xml:space="preserve"> Time!ED$67</f>
        <v>Post ops</v>
      </c>
      <c r="EE3" s="48" t="str">
        <f xml:space="preserve"> Time!EE$67</f>
        <v>Post ops</v>
      </c>
      <c r="EF3" s="48" t="str">
        <f xml:space="preserve"> Time!EF$67</f>
        <v>Post ops</v>
      </c>
      <c r="EG3" s="48" t="str">
        <f xml:space="preserve"> Time!EG$67</f>
        <v>Post ops</v>
      </c>
      <c r="EH3" s="48" t="str">
        <f xml:space="preserve"> Time!EH$67</f>
        <v>Post ops</v>
      </c>
      <c r="EI3" s="48" t="str">
        <f xml:space="preserve"> Time!EI$67</f>
        <v>Post ops</v>
      </c>
      <c r="EJ3" s="48" t="str">
        <f xml:space="preserve"> Time!EJ$67</f>
        <v>Post ops</v>
      </c>
      <c r="EK3" s="48" t="str">
        <f xml:space="preserve"> Time!EK$67</f>
        <v>Post ops</v>
      </c>
      <c r="EL3" s="48" t="str">
        <f xml:space="preserve"> Time!EL$67</f>
        <v>Post ops</v>
      </c>
      <c r="EM3" s="48" t="str">
        <f xml:space="preserve"> Time!EM$67</f>
        <v>Post ops</v>
      </c>
      <c r="EN3" s="48" t="str">
        <f xml:space="preserve"> Time!EN$67</f>
        <v>Post ops</v>
      </c>
      <c r="EO3" s="48" t="str">
        <f xml:space="preserve"> Time!EO$67</f>
        <v>Post ops</v>
      </c>
      <c r="EP3" s="48" t="str">
        <f xml:space="preserve"> Time!EP$67</f>
        <v>Post ops</v>
      </c>
      <c r="EQ3" s="48" t="str">
        <f xml:space="preserve"> Time!EQ$67</f>
        <v>Post ops</v>
      </c>
      <c r="ER3" s="48" t="str">
        <f xml:space="preserve"> Time!ER$67</f>
        <v>Post ops</v>
      </c>
      <c r="ES3" s="48" t="str">
        <f xml:space="preserve"> Time!ES$67</f>
        <v>Post ops</v>
      </c>
      <c r="ET3" s="48" t="str">
        <f xml:space="preserve"> Time!ET$67</f>
        <v>Post ops</v>
      </c>
      <c r="EU3" s="48" t="str">
        <f xml:space="preserve"> Time!EU$67</f>
        <v>Post ops</v>
      </c>
      <c r="EV3" s="48" t="str">
        <f xml:space="preserve"> Time!EV$67</f>
        <v>Post ops</v>
      </c>
      <c r="EW3" s="48" t="str">
        <f xml:space="preserve"> Time!EW$67</f>
        <v>Post ops</v>
      </c>
      <c r="EX3" s="48" t="str">
        <f xml:space="preserve"> Time!EX$67</f>
        <v>Post ops</v>
      </c>
      <c r="EY3" s="48" t="str">
        <f xml:space="preserve"> Time!EY$67</f>
        <v>Post ops</v>
      </c>
      <c r="EZ3" s="48" t="str">
        <f xml:space="preserve"> Time!EZ$67</f>
        <v>Post ops</v>
      </c>
      <c r="FA3" s="48" t="str">
        <f xml:space="preserve"> Time!FA$67</f>
        <v>Post ops</v>
      </c>
      <c r="FB3" s="48" t="str">
        <f xml:space="preserve"> Time!FB$67</f>
        <v>Post ops</v>
      </c>
      <c r="FC3" s="48" t="str">
        <f xml:space="preserve"> Time!FC$67</f>
        <v>Post ops</v>
      </c>
      <c r="FD3" s="48" t="str">
        <f xml:space="preserve"> Time!FD$67</f>
        <v>Post ops</v>
      </c>
      <c r="FE3" s="48" t="str">
        <f xml:space="preserve"> Time!FE$67</f>
        <v>Post ops</v>
      </c>
      <c r="FF3" s="48" t="str">
        <f xml:space="preserve"> Time!FF$67</f>
        <v>Post ops</v>
      </c>
      <c r="FG3" s="48" t="str">
        <f xml:space="preserve"> Time!FG$67</f>
        <v>Post ops</v>
      </c>
      <c r="FH3" s="48" t="str">
        <f xml:space="preserve"> Time!FH$67</f>
        <v>Post ops</v>
      </c>
      <c r="FI3" s="48" t="str">
        <f xml:space="preserve"> Time!FI$67</f>
        <v>Post ops</v>
      </c>
      <c r="FJ3" s="48" t="str">
        <f xml:space="preserve"> Time!FJ$67</f>
        <v>Post ops</v>
      </c>
      <c r="FK3" s="48" t="str">
        <f xml:space="preserve"> Time!FK$67</f>
        <v>Post ops</v>
      </c>
      <c r="FL3" s="48" t="str">
        <f xml:space="preserve"> Time!FL$67</f>
        <v>Post ops</v>
      </c>
      <c r="FM3" s="48" t="str">
        <f xml:space="preserve"> Time!FM$67</f>
        <v>Post ops</v>
      </c>
      <c r="FN3" s="48" t="str">
        <f xml:space="preserve"> Time!FN$67</f>
        <v>Post ops</v>
      </c>
      <c r="FO3" s="48" t="str">
        <f xml:space="preserve"> Time!FO$67</f>
        <v>Post ops</v>
      </c>
      <c r="FP3" s="48" t="str">
        <f xml:space="preserve"> Time!FP$67</f>
        <v>Post ops</v>
      </c>
      <c r="FQ3" s="48" t="str">
        <f xml:space="preserve"> Time!FQ$67</f>
        <v>Post ops</v>
      </c>
      <c r="FR3" s="48" t="str">
        <f xml:space="preserve"> Time!FR$67</f>
        <v>Post ops</v>
      </c>
      <c r="FS3" s="48" t="str">
        <f xml:space="preserve"> Time!FS$67</f>
        <v>Post ops</v>
      </c>
      <c r="FT3" s="48" t="str">
        <f xml:space="preserve"> Time!FT$67</f>
        <v>Post ops</v>
      </c>
      <c r="FU3" s="48" t="str">
        <f xml:space="preserve"> Time!FU$67</f>
        <v>Post ops</v>
      </c>
      <c r="FV3" s="48" t="str">
        <f xml:space="preserve"> Time!FV$67</f>
        <v>Post ops</v>
      </c>
      <c r="FW3" s="48" t="str">
        <f xml:space="preserve"> Time!FW$67</f>
        <v>Post ops</v>
      </c>
      <c r="FX3" s="48" t="str">
        <f xml:space="preserve"> Time!FX$67</f>
        <v>Post ops</v>
      </c>
      <c r="FY3" s="48" t="str">
        <f xml:space="preserve"> Time!FY$67</f>
        <v>Post ops</v>
      </c>
      <c r="FZ3" s="48" t="str">
        <f xml:space="preserve"> Time!FZ$67</f>
        <v>Post ops</v>
      </c>
      <c r="GA3" s="48" t="str">
        <f xml:space="preserve"> Time!GA$67</f>
        <v>Post ops</v>
      </c>
      <c r="GB3" s="48" t="str">
        <f xml:space="preserve"> Time!GB$67</f>
        <v>Post ops</v>
      </c>
      <c r="GC3" s="48" t="str">
        <f xml:space="preserve"> Time!GC$67</f>
        <v>Post ops</v>
      </c>
      <c r="GD3" s="48" t="str">
        <f xml:space="preserve"> Time!GD$67</f>
        <v>Post ops</v>
      </c>
      <c r="GE3" s="48" t="str">
        <f xml:space="preserve"> Time!GE$67</f>
        <v>Post ops</v>
      </c>
      <c r="GF3" s="48" t="str">
        <f xml:space="preserve"> Time!GF$67</f>
        <v>Post ops</v>
      </c>
      <c r="GG3" s="48" t="str">
        <f xml:space="preserve"> Time!GG$67</f>
        <v>Post ops</v>
      </c>
      <c r="GH3" s="48" t="str">
        <f xml:space="preserve"> Time!GH$67</f>
        <v>Post ops</v>
      </c>
      <c r="GI3" s="48" t="str">
        <f xml:space="preserve"> Time!GI$67</f>
        <v>Post ops</v>
      </c>
      <c r="GJ3" s="48" t="str">
        <f xml:space="preserve"> Time!GJ$67</f>
        <v>Post ops</v>
      </c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</row>
    <row r="4" spans="1:441" s="10" customFormat="1" x14ac:dyDescent="0.25">
      <c r="A4" s="15"/>
      <c r="B4" s="15"/>
      <c r="C4" s="21"/>
      <c r="D4" s="60"/>
      <c r="E4" s="266" t="str">
        <f xml:space="preserve"> Time!E$42</f>
        <v>Contract year</v>
      </c>
      <c r="F4" s="350">
        <f xml:space="preserve"> Check!$F$21</f>
        <v>0</v>
      </c>
      <c r="G4" s="121" t="s">
        <v>24</v>
      </c>
      <c r="H4" s="2"/>
      <c r="I4" s="16"/>
      <c r="J4" s="266">
        <f xml:space="preserve"> Time!J$42</f>
        <v>2020</v>
      </c>
      <c r="K4" s="266">
        <f xml:space="preserve"> Time!K$42</f>
        <v>2020</v>
      </c>
      <c r="L4" s="266">
        <f xml:space="preserve"> Time!L$42</f>
        <v>2020</v>
      </c>
      <c r="M4" s="266">
        <f xml:space="preserve"> Time!M$42</f>
        <v>2021</v>
      </c>
      <c r="N4" s="266">
        <f xml:space="preserve"> Time!N$42</f>
        <v>2021</v>
      </c>
      <c r="O4" s="266">
        <f xml:space="preserve"> Time!O$42</f>
        <v>2021</v>
      </c>
      <c r="P4" s="266">
        <f xml:space="preserve"> Time!P$42</f>
        <v>2021</v>
      </c>
      <c r="Q4" s="266">
        <f xml:space="preserve"> Time!Q$42</f>
        <v>2022</v>
      </c>
      <c r="R4" s="266">
        <f xml:space="preserve"> Time!R$42</f>
        <v>2022</v>
      </c>
      <c r="S4" s="266">
        <f xml:space="preserve"> Time!S$42</f>
        <v>2022</v>
      </c>
      <c r="T4" s="266">
        <f xml:space="preserve"> Time!T$42</f>
        <v>2022</v>
      </c>
      <c r="U4" s="266">
        <f xml:space="preserve"> Time!U$42</f>
        <v>2023</v>
      </c>
      <c r="V4" s="266">
        <f xml:space="preserve"> Time!V$42</f>
        <v>2023</v>
      </c>
      <c r="W4" s="266">
        <f xml:space="preserve"> Time!W$42</f>
        <v>2023</v>
      </c>
      <c r="X4" s="266">
        <f xml:space="preserve"> Time!X$42</f>
        <v>2023</v>
      </c>
      <c r="Y4" s="266">
        <f xml:space="preserve"> Time!Y$42</f>
        <v>2024</v>
      </c>
      <c r="Z4" s="266">
        <f xml:space="preserve"> Time!Z$42</f>
        <v>2024</v>
      </c>
      <c r="AA4" s="266">
        <f xml:space="preserve"> Time!AA$42</f>
        <v>2024</v>
      </c>
      <c r="AB4" s="266">
        <f xml:space="preserve"> Time!AB$42</f>
        <v>2024</v>
      </c>
      <c r="AC4" s="266">
        <f xml:space="preserve"> Time!AC$42</f>
        <v>2025</v>
      </c>
      <c r="AD4" s="266">
        <f xml:space="preserve"> Time!AD$42</f>
        <v>2025</v>
      </c>
      <c r="AE4" s="266">
        <f xml:space="preserve"> Time!AE$42</f>
        <v>2025</v>
      </c>
      <c r="AF4" s="266">
        <f xml:space="preserve"> Time!AF$42</f>
        <v>2025</v>
      </c>
      <c r="AG4" s="266">
        <f xml:space="preserve"> Time!AG$42</f>
        <v>2026</v>
      </c>
      <c r="AH4" s="266">
        <f xml:space="preserve"> Time!AH$42</f>
        <v>2026</v>
      </c>
      <c r="AI4" s="266">
        <f xml:space="preserve"> Time!AI$42</f>
        <v>2026</v>
      </c>
      <c r="AJ4" s="266">
        <f xml:space="preserve"> Time!AJ$42</f>
        <v>2026</v>
      </c>
      <c r="AK4" s="266">
        <f xml:space="preserve"> Time!AK$42</f>
        <v>2027</v>
      </c>
      <c r="AL4" s="266">
        <f xml:space="preserve"> Time!AL$42</f>
        <v>2027</v>
      </c>
      <c r="AM4" s="266">
        <f xml:space="preserve"> Time!AM$42</f>
        <v>2027</v>
      </c>
      <c r="AN4" s="266">
        <f xml:space="preserve"> Time!AN$42</f>
        <v>2027</v>
      </c>
      <c r="AO4" s="266">
        <f xml:space="preserve"> Time!AO$42</f>
        <v>2028</v>
      </c>
      <c r="AP4" s="266">
        <f xml:space="preserve"> Time!AP$42</f>
        <v>2028</v>
      </c>
      <c r="AQ4" s="266">
        <f xml:space="preserve"> Time!AQ$42</f>
        <v>2028</v>
      </c>
      <c r="AR4" s="266">
        <f xml:space="preserve"> Time!AR$42</f>
        <v>2028</v>
      </c>
      <c r="AS4" s="266">
        <f xml:space="preserve"> Time!AS$42</f>
        <v>2029</v>
      </c>
      <c r="AT4" s="266">
        <f xml:space="preserve"> Time!AT$42</f>
        <v>2029</v>
      </c>
      <c r="AU4" s="266">
        <f xml:space="preserve"> Time!AU$42</f>
        <v>2029</v>
      </c>
      <c r="AV4" s="266">
        <f xml:space="preserve"> Time!AV$42</f>
        <v>2029</v>
      </c>
      <c r="AW4" s="266">
        <f xml:space="preserve"> Time!AW$42</f>
        <v>2030</v>
      </c>
      <c r="AX4" s="266">
        <f xml:space="preserve"> Time!AX$42</f>
        <v>2030</v>
      </c>
      <c r="AY4" s="266">
        <f xml:space="preserve"> Time!AY$42</f>
        <v>2030</v>
      </c>
      <c r="AZ4" s="266">
        <f xml:space="preserve"> Time!AZ$42</f>
        <v>2030</v>
      </c>
      <c r="BA4" s="266">
        <f xml:space="preserve"> Time!BA$42</f>
        <v>2031</v>
      </c>
      <c r="BB4" s="266">
        <f xml:space="preserve"> Time!BB$42</f>
        <v>2031</v>
      </c>
      <c r="BC4" s="266">
        <f xml:space="preserve"> Time!BC$42</f>
        <v>2031</v>
      </c>
      <c r="BD4" s="266">
        <f xml:space="preserve"> Time!BD$42</f>
        <v>2031</v>
      </c>
      <c r="BE4" s="266">
        <f xml:space="preserve"> Time!BE$42</f>
        <v>2032</v>
      </c>
      <c r="BF4" s="266">
        <f xml:space="preserve"> Time!BF$42</f>
        <v>2032</v>
      </c>
      <c r="BG4" s="266">
        <f xml:space="preserve"> Time!BG$42</f>
        <v>2032</v>
      </c>
      <c r="BH4" s="266">
        <f xml:space="preserve"> Time!BH$42</f>
        <v>2032</v>
      </c>
      <c r="BI4" s="266">
        <f xml:space="preserve"> Time!BI$42</f>
        <v>2033</v>
      </c>
      <c r="BJ4" s="266">
        <f xml:space="preserve"> Time!BJ$42</f>
        <v>2033</v>
      </c>
      <c r="BK4" s="266">
        <f xml:space="preserve"> Time!BK$42</f>
        <v>2033</v>
      </c>
      <c r="BL4" s="266">
        <f xml:space="preserve"> Time!BL$42</f>
        <v>2033</v>
      </c>
      <c r="BM4" s="266">
        <f xml:space="preserve"> Time!BM$42</f>
        <v>2034</v>
      </c>
      <c r="BN4" s="266">
        <f xml:space="preserve"> Time!BN$42</f>
        <v>2034</v>
      </c>
      <c r="BO4" s="266">
        <f xml:space="preserve"> Time!BO$42</f>
        <v>2034</v>
      </c>
      <c r="BP4" s="266">
        <f xml:space="preserve"> Time!BP$42</f>
        <v>2034</v>
      </c>
      <c r="BQ4" s="266">
        <f xml:space="preserve"> Time!BQ$42</f>
        <v>2035</v>
      </c>
      <c r="BR4" s="266">
        <f xml:space="preserve"> Time!BR$42</f>
        <v>2035</v>
      </c>
      <c r="BS4" s="266">
        <f xml:space="preserve"> Time!BS$42</f>
        <v>2035</v>
      </c>
      <c r="BT4" s="266">
        <f xml:space="preserve"> Time!BT$42</f>
        <v>2035</v>
      </c>
      <c r="BU4" s="266">
        <f xml:space="preserve"> Time!BU$42</f>
        <v>2036</v>
      </c>
      <c r="BV4" s="266">
        <f xml:space="preserve"> Time!BV$42</f>
        <v>2036</v>
      </c>
      <c r="BW4" s="266">
        <f xml:space="preserve"> Time!BW$42</f>
        <v>2036</v>
      </c>
      <c r="BX4" s="266">
        <f xml:space="preserve"> Time!BX$42</f>
        <v>2036</v>
      </c>
      <c r="BY4" s="266">
        <f xml:space="preserve"> Time!BY$42</f>
        <v>2037</v>
      </c>
      <c r="BZ4" s="266">
        <f xml:space="preserve"> Time!BZ$42</f>
        <v>2037</v>
      </c>
      <c r="CA4" s="266">
        <f xml:space="preserve"> Time!CA$42</f>
        <v>2037</v>
      </c>
      <c r="CB4" s="266">
        <f xml:space="preserve"> Time!CB$42</f>
        <v>2037</v>
      </c>
      <c r="CC4" s="266">
        <f xml:space="preserve"> Time!CC$42</f>
        <v>2038</v>
      </c>
      <c r="CD4" s="266">
        <f xml:space="preserve"> Time!CD$42</f>
        <v>2038</v>
      </c>
      <c r="CE4" s="266">
        <f xml:space="preserve"> Time!CE$42</f>
        <v>2038</v>
      </c>
      <c r="CF4" s="266">
        <f xml:space="preserve"> Time!CF$42</f>
        <v>2038</v>
      </c>
      <c r="CG4" s="266">
        <f xml:space="preserve"> Time!CG$42</f>
        <v>2039</v>
      </c>
      <c r="CH4" s="266">
        <f xml:space="preserve"> Time!CH$42</f>
        <v>2039</v>
      </c>
      <c r="CI4" s="266">
        <f xml:space="preserve"> Time!CI$42</f>
        <v>2039</v>
      </c>
      <c r="CJ4" s="266">
        <f xml:space="preserve"> Time!CJ$42</f>
        <v>2039</v>
      </c>
      <c r="CK4" s="266">
        <f xml:space="preserve"> Time!CK$42</f>
        <v>2040</v>
      </c>
      <c r="CL4" s="266">
        <f xml:space="preserve"> Time!CL$42</f>
        <v>2040</v>
      </c>
      <c r="CM4" s="266">
        <f xml:space="preserve"> Time!CM$42</f>
        <v>2040</v>
      </c>
      <c r="CN4" s="266">
        <f xml:space="preserve"> Time!CN$42</f>
        <v>2040</v>
      </c>
      <c r="CO4" s="266">
        <f xml:space="preserve"> Time!CO$42</f>
        <v>2041</v>
      </c>
      <c r="CP4" s="266">
        <f xml:space="preserve"> Time!CP$42</f>
        <v>2041</v>
      </c>
      <c r="CQ4" s="266">
        <f xml:space="preserve"> Time!CQ$42</f>
        <v>2041</v>
      </c>
      <c r="CR4" s="266">
        <f xml:space="preserve"> Time!CR$42</f>
        <v>2041</v>
      </c>
      <c r="CS4" s="266">
        <f xml:space="preserve"> Time!CS$42</f>
        <v>2042</v>
      </c>
      <c r="CT4" s="266">
        <f xml:space="preserve"> Time!CT$42</f>
        <v>2042</v>
      </c>
      <c r="CU4" s="266">
        <f xml:space="preserve"> Time!CU$42</f>
        <v>2042</v>
      </c>
      <c r="CV4" s="266">
        <f xml:space="preserve"> Time!CV$42</f>
        <v>2042</v>
      </c>
      <c r="CW4" s="266">
        <f xml:space="preserve"> Time!CW$42</f>
        <v>2043</v>
      </c>
      <c r="CX4" s="266">
        <f xml:space="preserve"> Time!CX$42</f>
        <v>2043</v>
      </c>
      <c r="CY4" s="266">
        <f xml:space="preserve"> Time!CY$42</f>
        <v>2043</v>
      </c>
      <c r="CZ4" s="266">
        <f xml:space="preserve"> Time!CZ$42</f>
        <v>2043</v>
      </c>
      <c r="DA4" s="266">
        <f xml:space="preserve"> Time!DA$42</f>
        <v>2044</v>
      </c>
      <c r="DB4" s="266">
        <f xml:space="preserve"> Time!DB$42</f>
        <v>2044</v>
      </c>
      <c r="DC4" s="266">
        <f xml:space="preserve"> Time!DC$42</f>
        <v>2044</v>
      </c>
      <c r="DD4" s="266">
        <f xml:space="preserve"> Time!DD$42</f>
        <v>2044</v>
      </c>
      <c r="DE4" s="266">
        <f xml:space="preserve"> Time!DE$42</f>
        <v>2045</v>
      </c>
      <c r="DF4" s="266">
        <f xml:space="preserve"> Time!DF$42</f>
        <v>2045</v>
      </c>
      <c r="DG4" s="266">
        <f xml:space="preserve"> Time!DG$42</f>
        <v>2045</v>
      </c>
      <c r="DH4" s="266">
        <f xml:space="preserve"> Time!DH$42</f>
        <v>2045</v>
      </c>
      <c r="DI4" s="266">
        <f xml:space="preserve"> Time!DI$42</f>
        <v>2046</v>
      </c>
      <c r="DJ4" s="266">
        <f xml:space="preserve"> Time!DJ$42</f>
        <v>2046</v>
      </c>
      <c r="DK4" s="266">
        <f xml:space="preserve"> Time!DK$42</f>
        <v>2046</v>
      </c>
      <c r="DL4" s="266">
        <f xml:space="preserve"> Time!DL$42</f>
        <v>2046</v>
      </c>
      <c r="DM4" s="266">
        <f xml:space="preserve"> Time!DM$42</f>
        <v>2047</v>
      </c>
      <c r="DN4" s="266">
        <f xml:space="preserve"> Time!DN$42</f>
        <v>2047</v>
      </c>
      <c r="DO4" s="266">
        <f xml:space="preserve"> Time!DO$42</f>
        <v>2047</v>
      </c>
      <c r="DP4" s="266">
        <f xml:space="preserve"> Time!DP$42</f>
        <v>2047</v>
      </c>
      <c r="DQ4" s="266">
        <f xml:space="preserve"> Time!DQ$42</f>
        <v>2048</v>
      </c>
      <c r="DR4" s="266">
        <f xml:space="preserve"> Time!DR$42</f>
        <v>2048</v>
      </c>
      <c r="DS4" s="266">
        <f xml:space="preserve"> Time!DS$42</f>
        <v>2048</v>
      </c>
      <c r="DT4" s="266">
        <f xml:space="preserve"> Time!DT$42</f>
        <v>2048</v>
      </c>
      <c r="DU4" s="266">
        <f xml:space="preserve"> Time!DU$42</f>
        <v>2049</v>
      </c>
      <c r="DV4" s="266">
        <f xml:space="preserve"> Time!DV$42</f>
        <v>2049</v>
      </c>
      <c r="DW4" s="266">
        <f xml:space="preserve"> Time!DW$42</f>
        <v>2049</v>
      </c>
      <c r="DX4" s="266">
        <f xml:space="preserve"> Time!DX$42</f>
        <v>2049</v>
      </c>
      <c r="DY4" s="266">
        <f xml:space="preserve"> Time!DY$42</f>
        <v>2050</v>
      </c>
      <c r="DZ4" s="266">
        <f xml:space="preserve"> Time!DZ$42</f>
        <v>2050</v>
      </c>
      <c r="EA4" s="266">
        <f xml:space="preserve"> Time!EA$42</f>
        <v>2050</v>
      </c>
      <c r="EB4" s="266">
        <f xml:space="preserve"> Time!EB$42</f>
        <v>2050</v>
      </c>
      <c r="EC4" s="266">
        <f xml:space="preserve"> Time!EC$42</f>
        <v>2051</v>
      </c>
      <c r="ED4" s="266">
        <f xml:space="preserve"> Time!ED$42</f>
        <v>2051</v>
      </c>
      <c r="EE4" s="266">
        <f xml:space="preserve"> Time!EE$42</f>
        <v>2051</v>
      </c>
      <c r="EF4" s="266">
        <f xml:space="preserve"> Time!EF$42</f>
        <v>2051</v>
      </c>
      <c r="EG4" s="266">
        <f xml:space="preserve"> Time!EG$42</f>
        <v>2052</v>
      </c>
      <c r="EH4" s="266">
        <f xml:space="preserve"> Time!EH$42</f>
        <v>2052</v>
      </c>
      <c r="EI4" s="266">
        <f xml:space="preserve"> Time!EI$42</f>
        <v>2052</v>
      </c>
      <c r="EJ4" s="266">
        <f xml:space="preserve"> Time!EJ$42</f>
        <v>2052</v>
      </c>
      <c r="EK4" s="266">
        <f xml:space="preserve"> Time!EK$42</f>
        <v>2053</v>
      </c>
      <c r="EL4" s="266">
        <f xml:space="preserve"> Time!EL$42</f>
        <v>2053</v>
      </c>
      <c r="EM4" s="266">
        <f xml:space="preserve"> Time!EM$42</f>
        <v>2053</v>
      </c>
      <c r="EN4" s="266">
        <f xml:space="preserve"> Time!EN$42</f>
        <v>2053</v>
      </c>
      <c r="EO4" s="266">
        <f xml:space="preserve"> Time!EO$42</f>
        <v>2054</v>
      </c>
      <c r="EP4" s="266">
        <f xml:space="preserve"> Time!EP$42</f>
        <v>2054</v>
      </c>
      <c r="EQ4" s="266">
        <f xml:space="preserve"> Time!EQ$42</f>
        <v>2054</v>
      </c>
      <c r="ER4" s="266">
        <f xml:space="preserve"> Time!ER$42</f>
        <v>2054</v>
      </c>
      <c r="ES4" s="266">
        <f xml:space="preserve"> Time!ES$42</f>
        <v>2055</v>
      </c>
      <c r="ET4" s="266">
        <f xml:space="preserve"> Time!ET$42</f>
        <v>2055</v>
      </c>
      <c r="EU4" s="266">
        <f xml:space="preserve"> Time!EU$42</f>
        <v>2055</v>
      </c>
      <c r="EV4" s="266">
        <f xml:space="preserve"> Time!EV$42</f>
        <v>2055</v>
      </c>
      <c r="EW4" s="266">
        <f xml:space="preserve"> Time!EW$42</f>
        <v>2056</v>
      </c>
      <c r="EX4" s="266">
        <f xml:space="preserve"> Time!EX$42</f>
        <v>2056</v>
      </c>
      <c r="EY4" s="266">
        <f xml:space="preserve"> Time!EY$42</f>
        <v>2056</v>
      </c>
      <c r="EZ4" s="266">
        <f xml:space="preserve"> Time!EZ$42</f>
        <v>2056</v>
      </c>
      <c r="FA4" s="266">
        <f xml:space="preserve"> Time!FA$42</f>
        <v>2057</v>
      </c>
      <c r="FB4" s="266">
        <f xml:space="preserve"> Time!FB$42</f>
        <v>2057</v>
      </c>
      <c r="FC4" s="266">
        <f xml:space="preserve"> Time!FC$42</f>
        <v>2057</v>
      </c>
      <c r="FD4" s="266">
        <f xml:space="preserve"> Time!FD$42</f>
        <v>2057</v>
      </c>
      <c r="FE4" s="266">
        <f xml:space="preserve"> Time!FE$42</f>
        <v>2058</v>
      </c>
      <c r="FF4" s="266">
        <f xml:space="preserve"> Time!FF$42</f>
        <v>2058</v>
      </c>
      <c r="FG4" s="266">
        <f xml:space="preserve"> Time!FG$42</f>
        <v>2058</v>
      </c>
      <c r="FH4" s="266">
        <f xml:space="preserve"> Time!FH$42</f>
        <v>2058</v>
      </c>
      <c r="FI4" s="266">
        <f xml:space="preserve"> Time!FI$42</f>
        <v>2059</v>
      </c>
      <c r="FJ4" s="266">
        <f xml:space="preserve"> Time!FJ$42</f>
        <v>2059</v>
      </c>
      <c r="FK4" s="266">
        <f xml:space="preserve"> Time!FK$42</f>
        <v>2059</v>
      </c>
      <c r="FL4" s="266">
        <f xml:space="preserve"> Time!FL$42</f>
        <v>2059</v>
      </c>
      <c r="FM4" s="266">
        <f xml:space="preserve"> Time!FM$42</f>
        <v>2060</v>
      </c>
      <c r="FN4" s="266">
        <f xml:space="preserve"> Time!FN$42</f>
        <v>2060</v>
      </c>
      <c r="FO4" s="266">
        <f xml:space="preserve"> Time!FO$42</f>
        <v>2060</v>
      </c>
      <c r="FP4" s="266">
        <f xml:space="preserve"> Time!FP$42</f>
        <v>2060</v>
      </c>
      <c r="FQ4" s="266">
        <f xml:space="preserve"> Time!FQ$42</f>
        <v>2061</v>
      </c>
      <c r="FR4" s="266">
        <f xml:space="preserve"> Time!FR$42</f>
        <v>2061</v>
      </c>
      <c r="FS4" s="266">
        <f xml:space="preserve"> Time!FS$42</f>
        <v>2061</v>
      </c>
      <c r="FT4" s="266">
        <f xml:space="preserve"> Time!FT$42</f>
        <v>2061</v>
      </c>
      <c r="FU4" s="266">
        <f xml:space="preserve"> Time!FU$42</f>
        <v>2062</v>
      </c>
      <c r="FV4" s="266">
        <f xml:space="preserve"> Time!FV$42</f>
        <v>2062</v>
      </c>
      <c r="FW4" s="266">
        <f xml:space="preserve"> Time!FW$42</f>
        <v>2062</v>
      </c>
      <c r="FX4" s="266">
        <f xml:space="preserve"> Time!FX$42</f>
        <v>2062</v>
      </c>
      <c r="FY4" s="266">
        <f xml:space="preserve"> Time!FY$42</f>
        <v>2063</v>
      </c>
      <c r="FZ4" s="266">
        <f xml:space="preserve"> Time!FZ$42</f>
        <v>2063</v>
      </c>
      <c r="GA4" s="266">
        <f xml:space="preserve"> Time!GA$42</f>
        <v>2063</v>
      </c>
      <c r="GB4" s="266">
        <f xml:space="preserve"> Time!GB$42</f>
        <v>2063</v>
      </c>
      <c r="GC4" s="266">
        <f xml:space="preserve"> Time!GC$42</f>
        <v>2064</v>
      </c>
      <c r="GD4" s="266">
        <f xml:space="preserve"> Time!GD$42</f>
        <v>2064</v>
      </c>
      <c r="GE4" s="266">
        <f xml:space="preserve"> Time!GE$42</f>
        <v>2064</v>
      </c>
      <c r="GF4" s="266">
        <f xml:space="preserve"> Time!GF$42</f>
        <v>2064</v>
      </c>
      <c r="GG4" s="266">
        <f xml:space="preserve"> Time!GG$42</f>
        <v>2065</v>
      </c>
      <c r="GH4" s="266">
        <f xml:space="preserve"> Time!GH$42</f>
        <v>2065</v>
      </c>
      <c r="GI4" s="266">
        <f xml:space="preserve"> Time!GI$42</f>
        <v>2065</v>
      </c>
      <c r="GJ4" s="266">
        <f xml:space="preserve"> Time!GJ$42</f>
        <v>2065</v>
      </c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</row>
    <row r="5" spans="1:441" s="10" customFormat="1" x14ac:dyDescent="0.25">
      <c r="A5" s="15"/>
      <c r="B5" s="15"/>
      <c r="C5" s="21"/>
      <c r="D5" s="60"/>
      <c r="E5" s="2" t="str">
        <f xml:space="preserve"> Time!E$10</f>
        <v>Model column counter</v>
      </c>
      <c r="F5" s="44" t="s">
        <v>19</v>
      </c>
      <c r="G5" s="45" t="s">
        <v>17</v>
      </c>
      <c r="H5" s="44" t="s">
        <v>18</v>
      </c>
      <c r="I5" s="16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</row>
    <row r="6" spans="1:441" s="43" customFormat="1" x14ac:dyDescent="0.25">
      <c r="A6" s="15"/>
      <c r="B6" s="15"/>
      <c r="C6" s="21"/>
      <c r="D6" s="60"/>
      <c r="E6" s="12"/>
      <c r="F6" s="12"/>
      <c r="G6" s="12"/>
      <c r="H6" s="12"/>
      <c r="I6" s="9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 s="12"/>
      <c r="BG6" s="12"/>
      <c r="BH6" s="12"/>
      <c r="BI6" s="12"/>
      <c r="BJ6" s="12"/>
      <c r="BK6" s="12"/>
      <c r="BL6" s="12"/>
      <c r="BM6" s="12"/>
      <c r="BN6" s="12"/>
      <c r="BO6" s="12"/>
      <c r="BP6" s="12"/>
      <c r="BQ6" s="12"/>
      <c r="BR6" s="12"/>
      <c r="BS6" s="12"/>
      <c r="BT6" s="12"/>
      <c r="BU6" s="12"/>
      <c r="BV6" s="12"/>
      <c r="BW6" s="12"/>
      <c r="BX6" s="12"/>
      <c r="BY6" s="12"/>
      <c r="BZ6" s="12"/>
      <c r="CA6" s="12"/>
      <c r="CB6" s="12"/>
      <c r="CC6" s="12"/>
      <c r="CD6" s="12"/>
      <c r="CE6" s="12"/>
      <c r="CF6" s="12"/>
      <c r="CG6" s="12"/>
      <c r="CH6" s="12"/>
      <c r="CI6" s="12"/>
      <c r="CJ6" s="12"/>
      <c r="CK6" s="12"/>
      <c r="CL6" s="12"/>
      <c r="CM6" s="12"/>
      <c r="CN6" s="12"/>
      <c r="CO6" s="12"/>
      <c r="CP6" s="12"/>
      <c r="CQ6" s="12"/>
      <c r="CR6" s="12"/>
      <c r="CS6" s="12"/>
      <c r="CT6" s="12"/>
      <c r="CU6" s="12"/>
      <c r="CV6" s="12"/>
      <c r="CW6" s="12"/>
      <c r="CX6" s="12"/>
      <c r="CY6" s="12"/>
      <c r="CZ6" s="12"/>
      <c r="DA6" s="12"/>
      <c r="DB6" s="12"/>
      <c r="DC6" s="12"/>
      <c r="DD6" s="12"/>
      <c r="DE6" s="12"/>
      <c r="DF6" s="12"/>
      <c r="DG6" s="12"/>
      <c r="DH6" s="12"/>
      <c r="DI6" s="12"/>
      <c r="DJ6" s="12"/>
      <c r="DK6" s="12"/>
      <c r="DL6" s="12"/>
      <c r="DM6" s="12"/>
      <c r="DN6" s="12"/>
      <c r="DO6" s="12"/>
      <c r="DP6" s="12"/>
      <c r="DQ6" s="12"/>
      <c r="DR6" s="12"/>
      <c r="DS6" s="12"/>
      <c r="DT6" s="12"/>
      <c r="DU6" s="12"/>
      <c r="DV6" s="12"/>
      <c r="DW6" s="12"/>
      <c r="DX6" s="12"/>
      <c r="DY6" s="12"/>
      <c r="DZ6" s="12"/>
      <c r="EA6" s="12"/>
      <c r="EB6" s="12"/>
      <c r="EC6" s="12"/>
      <c r="ED6" s="12"/>
      <c r="EE6" s="12"/>
      <c r="EF6" s="12"/>
      <c r="EG6" s="12"/>
      <c r="EH6" s="12"/>
      <c r="EI6" s="12"/>
      <c r="EJ6" s="12"/>
      <c r="EK6" s="12"/>
      <c r="EL6" s="12"/>
      <c r="EM6" s="12"/>
      <c r="EN6" s="12"/>
      <c r="EO6" s="12"/>
      <c r="EP6" s="12"/>
      <c r="EQ6" s="12"/>
      <c r="ER6" s="12"/>
      <c r="ES6" s="12"/>
      <c r="ET6" s="12"/>
      <c r="EU6" s="12"/>
      <c r="EV6" s="12"/>
      <c r="EW6" s="12"/>
      <c r="EX6" s="12"/>
      <c r="EY6" s="12"/>
      <c r="EZ6" s="12"/>
      <c r="FA6" s="12"/>
      <c r="FB6" s="12"/>
      <c r="FC6" s="12"/>
      <c r="FD6" s="12"/>
      <c r="FE6" s="12"/>
      <c r="FF6" s="12"/>
      <c r="FG6" s="12"/>
      <c r="FH6" s="12"/>
      <c r="FI6" s="12"/>
      <c r="FJ6" s="12"/>
      <c r="FK6" s="12"/>
      <c r="FL6" s="12"/>
      <c r="FM6" s="12"/>
      <c r="FN6" s="12"/>
      <c r="FO6" s="12"/>
      <c r="FP6" s="12"/>
      <c r="FQ6" s="12"/>
      <c r="FR6" s="12"/>
      <c r="FS6" s="12"/>
      <c r="FT6" s="12"/>
      <c r="FU6" s="12"/>
      <c r="FV6" s="12"/>
      <c r="FW6" s="12"/>
      <c r="FX6" s="12"/>
      <c r="FY6" s="12"/>
      <c r="FZ6" s="12"/>
      <c r="GA6" s="12"/>
      <c r="GB6" s="12"/>
      <c r="GC6" s="12"/>
      <c r="GD6" s="12"/>
      <c r="GE6" s="12"/>
      <c r="GF6" s="12"/>
      <c r="GG6" s="12"/>
      <c r="GH6" s="12"/>
      <c r="GI6" s="12"/>
      <c r="GJ6" s="12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</row>
    <row r="8" spans="1:441" x14ac:dyDescent="0.25">
      <c r="A8" s="15" t="s">
        <v>352</v>
      </c>
    </row>
    <row r="9" spans="1:441" x14ac:dyDescent="0.25">
      <c r="E9" s="198" t="str">
        <f xml:space="preserve"> InpC!E$44</f>
        <v>Expected CPI at close</v>
      </c>
      <c r="F9" s="660">
        <f xml:space="preserve"> InpC!F$44</f>
        <v>170</v>
      </c>
      <c r="G9" s="198" t="str">
        <f xml:space="preserve"> InpC!G$44</f>
        <v>index</v>
      </c>
      <c r="H9" s="43"/>
    </row>
    <row r="10" spans="1:441" x14ac:dyDescent="0.25">
      <c r="E10" s="198" t="str">
        <f xml:space="preserve"> InpC!E$46</f>
        <v>Forecast CPI growth rate</v>
      </c>
      <c r="F10" s="427">
        <f xml:space="preserve"> InpC!F$46</f>
        <v>2.5000000000000001E-2</v>
      </c>
      <c r="G10" s="198" t="str">
        <f xml:space="preserve"> InpC!G$46</f>
        <v>% p.a.</v>
      </c>
      <c r="H10" s="43"/>
    </row>
    <row r="11" spans="1:441" x14ac:dyDescent="0.25">
      <c r="E11" s="248" t="str">
        <f xml:space="preserve"> InpC!E$109</f>
        <v>Number of periods in a year</v>
      </c>
      <c r="F11" s="248">
        <f xml:space="preserve"> InpC!F$109</f>
        <v>4</v>
      </c>
      <c r="G11" s="248" t="str">
        <f xml:space="preserve"> InpC!G$109</f>
        <v>periods</v>
      </c>
    </row>
    <row r="12" spans="1:441" x14ac:dyDescent="0.25">
      <c r="E12" s="252" t="str">
        <f xml:space="preserve"> Time!E$76</f>
        <v>Financial close date flag</v>
      </c>
      <c r="F12" s="252">
        <f xml:space="preserve"> Time!F$76</f>
        <v>0</v>
      </c>
      <c r="G12" s="252" t="str">
        <f xml:space="preserve"> Time!G$76</f>
        <v>flag</v>
      </c>
      <c r="H12" s="252">
        <f xml:space="preserve"> Time!H$76</f>
        <v>1</v>
      </c>
      <c r="I12" s="252">
        <f xml:space="preserve"> Time!I$76</f>
        <v>0</v>
      </c>
      <c r="J12" s="252">
        <f xml:space="preserve"> Time!J$76</f>
        <v>0</v>
      </c>
      <c r="K12" s="252">
        <f xml:space="preserve"> Time!K$76</f>
        <v>0</v>
      </c>
      <c r="L12" s="252">
        <f xml:space="preserve"> Time!L$76</f>
        <v>1</v>
      </c>
      <c r="M12" s="252">
        <f xml:space="preserve"> Time!M$76</f>
        <v>0</v>
      </c>
      <c r="N12" s="252">
        <f xml:space="preserve"> Time!N$76</f>
        <v>0</v>
      </c>
      <c r="O12" s="252">
        <f xml:space="preserve"> Time!O$76</f>
        <v>0</v>
      </c>
      <c r="P12" s="252">
        <f xml:space="preserve"> Time!P$76</f>
        <v>0</v>
      </c>
      <c r="Q12" s="252">
        <f xml:space="preserve"> Time!Q$76</f>
        <v>0</v>
      </c>
      <c r="R12" s="252">
        <f xml:space="preserve"> Time!R$76</f>
        <v>0</v>
      </c>
      <c r="S12" s="252">
        <f xml:space="preserve"> Time!S$76</f>
        <v>0</v>
      </c>
      <c r="T12" s="252">
        <f xml:space="preserve"> Time!T$76</f>
        <v>0</v>
      </c>
      <c r="U12" s="252">
        <f xml:space="preserve"> Time!U$76</f>
        <v>0</v>
      </c>
      <c r="V12" s="252">
        <f xml:space="preserve"> Time!V$76</f>
        <v>0</v>
      </c>
      <c r="W12" s="252">
        <f xml:space="preserve"> Time!W$76</f>
        <v>0</v>
      </c>
      <c r="X12" s="252">
        <f xml:space="preserve"> Time!X$76</f>
        <v>0</v>
      </c>
      <c r="Y12" s="252">
        <f xml:space="preserve"> Time!Y$76</f>
        <v>0</v>
      </c>
      <c r="Z12" s="252">
        <f xml:space="preserve"> Time!Z$76</f>
        <v>0</v>
      </c>
      <c r="AA12" s="252">
        <f xml:space="preserve"> Time!AA$76</f>
        <v>0</v>
      </c>
      <c r="AB12" s="252">
        <f xml:space="preserve"> Time!AB$76</f>
        <v>0</v>
      </c>
      <c r="AC12" s="252">
        <f xml:space="preserve"> Time!AC$76</f>
        <v>0</v>
      </c>
      <c r="AD12" s="252">
        <f xml:space="preserve"> Time!AD$76</f>
        <v>0</v>
      </c>
      <c r="AE12" s="252">
        <f xml:space="preserve"> Time!AE$76</f>
        <v>0</v>
      </c>
      <c r="AF12" s="252">
        <f xml:space="preserve"> Time!AF$76</f>
        <v>0</v>
      </c>
      <c r="AG12" s="252">
        <f xml:space="preserve"> Time!AG$76</f>
        <v>0</v>
      </c>
      <c r="AH12" s="252">
        <f xml:space="preserve"> Time!AH$76</f>
        <v>0</v>
      </c>
      <c r="AI12" s="252">
        <f xml:space="preserve"> Time!AI$76</f>
        <v>0</v>
      </c>
      <c r="AJ12" s="252">
        <f xml:space="preserve"> Time!AJ$76</f>
        <v>0</v>
      </c>
      <c r="AK12" s="252">
        <f xml:space="preserve"> Time!AK$76</f>
        <v>0</v>
      </c>
      <c r="AL12" s="252">
        <f xml:space="preserve"> Time!AL$76</f>
        <v>0</v>
      </c>
      <c r="AM12" s="252">
        <f xml:space="preserve"> Time!AM$76</f>
        <v>0</v>
      </c>
      <c r="AN12" s="252">
        <f xml:space="preserve"> Time!AN$76</f>
        <v>0</v>
      </c>
      <c r="AO12" s="252">
        <f xml:space="preserve"> Time!AO$76</f>
        <v>0</v>
      </c>
      <c r="AP12" s="252">
        <f xml:space="preserve"> Time!AP$76</f>
        <v>0</v>
      </c>
      <c r="AQ12" s="252">
        <f xml:space="preserve"> Time!AQ$76</f>
        <v>0</v>
      </c>
      <c r="AR12" s="252">
        <f xml:space="preserve"> Time!AR$76</f>
        <v>0</v>
      </c>
      <c r="AS12" s="252">
        <f xml:space="preserve"> Time!AS$76</f>
        <v>0</v>
      </c>
      <c r="AT12" s="252">
        <f xml:space="preserve"> Time!AT$76</f>
        <v>0</v>
      </c>
      <c r="AU12" s="252">
        <f xml:space="preserve"> Time!AU$76</f>
        <v>0</v>
      </c>
      <c r="AV12" s="252">
        <f xml:space="preserve"> Time!AV$76</f>
        <v>0</v>
      </c>
      <c r="AW12" s="252">
        <f xml:space="preserve"> Time!AW$76</f>
        <v>0</v>
      </c>
      <c r="AX12" s="252">
        <f xml:space="preserve"> Time!AX$76</f>
        <v>0</v>
      </c>
      <c r="AY12" s="252">
        <f xml:space="preserve"> Time!AY$76</f>
        <v>0</v>
      </c>
      <c r="AZ12" s="252">
        <f xml:space="preserve"> Time!AZ$76</f>
        <v>0</v>
      </c>
      <c r="BA12" s="252">
        <f xml:space="preserve"> Time!BA$76</f>
        <v>0</v>
      </c>
      <c r="BB12" s="252">
        <f xml:space="preserve"> Time!BB$76</f>
        <v>0</v>
      </c>
      <c r="BC12" s="252">
        <f xml:space="preserve"> Time!BC$76</f>
        <v>0</v>
      </c>
      <c r="BD12" s="252">
        <f xml:space="preserve"> Time!BD$76</f>
        <v>0</v>
      </c>
      <c r="BE12" s="252">
        <f xml:space="preserve"> Time!BE$76</f>
        <v>0</v>
      </c>
      <c r="BF12" s="252">
        <f xml:space="preserve"> Time!BF$76</f>
        <v>0</v>
      </c>
      <c r="BG12" s="252">
        <f xml:space="preserve"> Time!BG$76</f>
        <v>0</v>
      </c>
      <c r="BH12" s="252">
        <f xml:space="preserve"> Time!BH$76</f>
        <v>0</v>
      </c>
      <c r="BI12" s="252">
        <f xml:space="preserve"> Time!BI$76</f>
        <v>0</v>
      </c>
      <c r="BJ12" s="252">
        <f xml:space="preserve"> Time!BJ$76</f>
        <v>0</v>
      </c>
      <c r="BK12" s="252">
        <f xml:space="preserve"> Time!BK$76</f>
        <v>0</v>
      </c>
      <c r="BL12" s="252">
        <f xml:space="preserve"> Time!BL$76</f>
        <v>0</v>
      </c>
      <c r="BM12" s="252">
        <f xml:space="preserve"> Time!BM$76</f>
        <v>0</v>
      </c>
      <c r="BN12" s="252">
        <f xml:space="preserve"> Time!BN$76</f>
        <v>0</v>
      </c>
      <c r="BO12" s="252">
        <f xml:space="preserve"> Time!BO$76</f>
        <v>0</v>
      </c>
      <c r="BP12" s="252">
        <f xml:space="preserve"> Time!BP$76</f>
        <v>0</v>
      </c>
      <c r="BQ12" s="252">
        <f xml:space="preserve"> Time!BQ$76</f>
        <v>0</v>
      </c>
      <c r="BR12" s="252">
        <f xml:space="preserve"> Time!BR$76</f>
        <v>0</v>
      </c>
      <c r="BS12" s="252">
        <f xml:space="preserve"> Time!BS$76</f>
        <v>0</v>
      </c>
      <c r="BT12" s="252">
        <f xml:space="preserve"> Time!BT$76</f>
        <v>0</v>
      </c>
      <c r="BU12" s="252">
        <f xml:space="preserve"> Time!BU$76</f>
        <v>0</v>
      </c>
      <c r="BV12" s="252">
        <f xml:space="preserve"> Time!BV$76</f>
        <v>0</v>
      </c>
      <c r="BW12" s="252">
        <f xml:space="preserve"> Time!BW$76</f>
        <v>0</v>
      </c>
      <c r="BX12" s="252">
        <f xml:space="preserve"> Time!BX$76</f>
        <v>0</v>
      </c>
      <c r="BY12" s="252">
        <f xml:space="preserve"> Time!BY$76</f>
        <v>0</v>
      </c>
      <c r="BZ12" s="252">
        <f xml:space="preserve"> Time!BZ$76</f>
        <v>0</v>
      </c>
      <c r="CA12" s="252">
        <f xml:space="preserve"> Time!CA$76</f>
        <v>0</v>
      </c>
      <c r="CB12" s="252">
        <f xml:space="preserve"> Time!CB$76</f>
        <v>0</v>
      </c>
      <c r="CC12" s="252">
        <f xml:space="preserve"> Time!CC$76</f>
        <v>0</v>
      </c>
      <c r="CD12" s="252">
        <f xml:space="preserve"> Time!CD$76</f>
        <v>0</v>
      </c>
      <c r="CE12" s="252">
        <f xml:space="preserve"> Time!CE$76</f>
        <v>0</v>
      </c>
      <c r="CF12" s="252">
        <f xml:space="preserve"> Time!CF$76</f>
        <v>0</v>
      </c>
      <c r="CG12" s="252">
        <f xml:space="preserve"> Time!CG$76</f>
        <v>0</v>
      </c>
      <c r="CH12" s="252">
        <f xml:space="preserve"> Time!CH$76</f>
        <v>0</v>
      </c>
      <c r="CI12" s="252">
        <f xml:space="preserve"> Time!CI$76</f>
        <v>0</v>
      </c>
      <c r="CJ12" s="252">
        <f xml:space="preserve"> Time!CJ$76</f>
        <v>0</v>
      </c>
      <c r="CK12" s="252">
        <f xml:space="preserve"> Time!CK$76</f>
        <v>0</v>
      </c>
      <c r="CL12" s="252">
        <f xml:space="preserve"> Time!CL$76</f>
        <v>0</v>
      </c>
      <c r="CM12" s="252">
        <f xml:space="preserve"> Time!CM$76</f>
        <v>0</v>
      </c>
      <c r="CN12" s="252">
        <f xml:space="preserve"> Time!CN$76</f>
        <v>0</v>
      </c>
      <c r="CO12" s="252">
        <f xml:space="preserve"> Time!CO$76</f>
        <v>0</v>
      </c>
      <c r="CP12" s="252">
        <f xml:space="preserve"> Time!CP$76</f>
        <v>0</v>
      </c>
      <c r="CQ12" s="252">
        <f xml:space="preserve"> Time!CQ$76</f>
        <v>0</v>
      </c>
      <c r="CR12" s="252">
        <f xml:space="preserve"> Time!CR$76</f>
        <v>0</v>
      </c>
      <c r="CS12" s="252">
        <f xml:space="preserve"> Time!CS$76</f>
        <v>0</v>
      </c>
      <c r="CT12" s="252">
        <f xml:space="preserve"> Time!CT$76</f>
        <v>0</v>
      </c>
      <c r="CU12" s="252">
        <f xml:space="preserve"> Time!CU$76</f>
        <v>0</v>
      </c>
      <c r="CV12" s="252">
        <f xml:space="preserve"> Time!CV$76</f>
        <v>0</v>
      </c>
      <c r="CW12" s="252">
        <f xml:space="preserve"> Time!CW$76</f>
        <v>0</v>
      </c>
      <c r="CX12" s="252">
        <f xml:space="preserve"> Time!CX$76</f>
        <v>0</v>
      </c>
      <c r="CY12" s="252">
        <f xml:space="preserve"> Time!CY$76</f>
        <v>0</v>
      </c>
      <c r="CZ12" s="252">
        <f xml:space="preserve"> Time!CZ$76</f>
        <v>0</v>
      </c>
      <c r="DA12" s="252">
        <f xml:space="preserve"> Time!DA$76</f>
        <v>0</v>
      </c>
      <c r="DB12" s="252">
        <f xml:space="preserve"> Time!DB$76</f>
        <v>0</v>
      </c>
      <c r="DC12" s="252">
        <f xml:space="preserve"> Time!DC$76</f>
        <v>0</v>
      </c>
      <c r="DD12" s="252">
        <f xml:space="preserve"> Time!DD$76</f>
        <v>0</v>
      </c>
      <c r="DE12" s="252">
        <f xml:space="preserve"> Time!DE$76</f>
        <v>0</v>
      </c>
      <c r="DF12" s="252">
        <f xml:space="preserve"> Time!DF$76</f>
        <v>0</v>
      </c>
      <c r="DG12" s="252">
        <f xml:space="preserve"> Time!DG$76</f>
        <v>0</v>
      </c>
      <c r="DH12" s="252">
        <f xml:space="preserve"> Time!DH$76</f>
        <v>0</v>
      </c>
      <c r="DI12" s="252">
        <f xml:space="preserve"> Time!DI$76</f>
        <v>0</v>
      </c>
      <c r="DJ12" s="252">
        <f xml:space="preserve"> Time!DJ$76</f>
        <v>0</v>
      </c>
      <c r="DK12" s="252">
        <f xml:space="preserve"> Time!DK$76</f>
        <v>0</v>
      </c>
      <c r="DL12" s="252">
        <f xml:space="preserve"> Time!DL$76</f>
        <v>0</v>
      </c>
      <c r="DM12" s="252">
        <f xml:space="preserve"> Time!DM$76</f>
        <v>0</v>
      </c>
      <c r="DN12" s="252">
        <f xml:space="preserve"> Time!DN$76</f>
        <v>0</v>
      </c>
      <c r="DO12" s="252">
        <f xml:space="preserve"> Time!DO$76</f>
        <v>0</v>
      </c>
      <c r="DP12" s="252">
        <f xml:space="preserve"> Time!DP$76</f>
        <v>0</v>
      </c>
      <c r="DQ12" s="252">
        <f xml:space="preserve"> Time!DQ$76</f>
        <v>0</v>
      </c>
      <c r="DR12" s="252">
        <f xml:space="preserve"> Time!DR$76</f>
        <v>0</v>
      </c>
      <c r="DS12" s="252">
        <f xml:space="preserve"> Time!DS$76</f>
        <v>0</v>
      </c>
      <c r="DT12" s="252">
        <f xml:space="preserve"> Time!DT$76</f>
        <v>0</v>
      </c>
      <c r="DU12" s="252">
        <f xml:space="preserve"> Time!DU$76</f>
        <v>0</v>
      </c>
      <c r="DV12" s="252">
        <f xml:space="preserve"> Time!DV$76</f>
        <v>0</v>
      </c>
      <c r="DW12" s="252">
        <f xml:space="preserve"> Time!DW$76</f>
        <v>0</v>
      </c>
      <c r="DX12" s="252">
        <f xml:space="preserve"> Time!DX$76</f>
        <v>0</v>
      </c>
      <c r="DY12" s="252">
        <f xml:space="preserve"> Time!DY$76</f>
        <v>0</v>
      </c>
      <c r="DZ12" s="252">
        <f xml:space="preserve"> Time!DZ$76</f>
        <v>0</v>
      </c>
      <c r="EA12" s="252">
        <f xml:space="preserve"> Time!EA$76</f>
        <v>0</v>
      </c>
      <c r="EB12" s="252">
        <f xml:space="preserve"> Time!EB$76</f>
        <v>0</v>
      </c>
      <c r="EC12" s="252">
        <f xml:space="preserve"> Time!EC$76</f>
        <v>0</v>
      </c>
      <c r="ED12" s="252">
        <f xml:space="preserve"> Time!ED$76</f>
        <v>0</v>
      </c>
      <c r="EE12" s="252">
        <f xml:space="preserve"> Time!EE$76</f>
        <v>0</v>
      </c>
      <c r="EF12" s="252">
        <f xml:space="preserve"> Time!EF$76</f>
        <v>0</v>
      </c>
      <c r="EG12" s="252">
        <f xml:space="preserve"> Time!EG$76</f>
        <v>0</v>
      </c>
      <c r="EH12" s="252">
        <f xml:space="preserve"> Time!EH$76</f>
        <v>0</v>
      </c>
      <c r="EI12" s="252">
        <f xml:space="preserve"> Time!EI$76</f>
        <v>0</v>
      </c>
      <c r="EJ12" s="252">
        <f xml:space="preserve"> Time!EJ$76</f>
        <v>0</v>
      </c>
      <c r="EK12" s="252">
        <f xml:space="preserve"> Time!EK$76</f>
        <v>0</v>
      </c>
      <c r="EL12" s="252">
        <f xml:space="preserve"> Time!EL$76</f>
        <v>0</v>
      </c>
      <c r="EM12" s="252">
        <f xml:space="preserve"> Time!EM$76</f>
        <v>0</v>
      </c>
      <c r="EN12" s="252">
        <f xml:space="preserve"> Time!EN$76</f>
        <v>0</v>
      </c>
      <c r="EO12" s="252">
        <f xml:space="preserve"> Time!EO$76</f>
        <v>0</v>
      </c>
      <c r="EP12" s="252">
        <f xml:space="preserve"> Time!EP$76</f>
        <v>0</v>
      </c>
      <c r="EQ12" s="252">
        <f xml:space="preserve"> Time!EQ$76</f>
        <v>0</v>
      </c>
      <c r="ER12" s="252">
        <f xml:space="preserve"> Time!ER$76</f>
        <v>0</v>
      </c>
      <c r="ES12" s="252">
        <f xml:space="preserve"> Time!ES$76</f>
        <v>0</v>
      </c>
      <c r="ET12" s="252">
        <f xml:space="preserve"> Time!ET$76</f>
        <v>0</v>
      </c>
      <c r="EU12" s="252">
        <f xml:space="preserve"> Time!EU$76</f>
        <v>0</v>
      </c>
      <c r="EV12" s="252">
        <f xml:space="preserve"> Time!EV$76</f>
        <v>0</v>
      </c>
      <c r="EW12" s="252">
        <f xml:space="preserve"> Time!EW$76</f>
        <v>0</v>
      </c>
      <c r="EX12" s="252">
        <f xml:space="preserve"> Time!EX$76</f>
        <v>0</v>
      </c>
      <c r="EY12" s="252">
        <f xml:space="preserve"> Time!EY$76</f>
        <v>0</v>
      </c>
      <c r="EZ12" s="252">
        <f xml:space="preserve"> Time!EZ$76</f>
        <v>0</v>
      </c>
      <c r="FA12" s="252">
        <f xml:space="preserve"> Time!FA$76</f>
        <v>0</v>
      </c>
      <c r="FB12" s="252">
        <f xml:space="preserve"> Time!FB$76</f>
        <v>0</v>
      </c>
      <c r="FC12" s="252">
        <f xml:space="preserve"> Time!FC$76</f>
        <v>0</v>
      </c>
      <c r="FD12" s="252">
        <f xml:space="preserve"> Time!FD$76</f>
        <v>0</v>
      </c>
      <c r="FE12" s="252">
        <f xml:space="preserve"> Time!FE$76</f>
        <v>0</v>
      </c>
      <c r="FF12" s="252">
        <f xml:space="preserve"> Time!FF$76</f>
        <v>0</v>
      </c>
      <c r="FG12" s="252">
        <f xml:space="preserve"> Time!FG$76</f>
        <v>0</v>
      </c>
      <c r="FH12" s="252">
        <f xml:space="preserve"> Time!FH$76</f>
        <v>0</v>
      </c>
      <c r="FI12" s="252">
        <f xml:space="preserve"> Time!FI$76</f>
        <v>0</v>
      </c>
      <c r="FJ12" s="252">
        <f xml:space="preserve"> Time!FJ$76</f>
        <v>0</v>
      </c>
      <c r="FK12" s="252">
        <f xml:space="preserve"> Time!FK$76</f>
        <v>0</v>
      </c>
      <c r="FL12" s="252">
        <f xml:space="preserve"> Time!FL$76</f>
        <v>0</v>
      </c>
      <c r="FM12" s="252">
        <f xml:space="preserve"> Time!FM$76</f>
        <v>0</v>
      </c>
      <c r="FN12" s="252">
        <f xml:space="preserve"> Time!FN$76</f>
        <v>0</v>
      </c>
      <c r="FO12" s="252">
        <f xml:space="preserve"> Time!FO$76</f>
        <v>0</v>
      </c>
      <c r="FP12" s="252">
        <f xml:space="preserve"> Time!FP$76</f>
        <v>0</v>
      </c>
      <c r="FQ12" s="252">
        <f xml:space="preserve"> Time!FQ$76</f>
        <v>0</v>
      </c>
      <c r="FR12" s="252">
        <f xml:space="preserve"> Time!FR$76</f>
        <v>0</v>
      </c>
      <c r="FS12" s="252">
        <f xml:space="preserve"> Time!FS$76</f>
        <v>0</v>
      </c>
      <c r="FT12" s="252">
        <f xml:space="preserve"> Time!FT$76</f>
        <v>0</v>
      </c>
      <c r="FU12" s="252">
        <f xml:space="preserve"> Time!FU$76</f>
        <v>0</v>
      </c>
      <c r="FV12" s="252">
        <f xml:space="preserve"> Time!FV$76</f>
        <v>0</v>
      </c>
      <c r="FW12" s="252">
        <f xml:space="preserve"> Time!FW$76</f>
        <v>0</v>
      </c>
      <c r="FX12" s="252">
        <f xml:space="preserve"> Time!FX$76</f>
        <v>0</v>
      </c>
      <c r="FY12" s="252">
        <f xml:space="preserve"> Time!FY$76</f>
        <v>0</v>
      </c>
      <c r="FZ12" s="252">
        <f xml:space="preserve"> Time!FZ$76</f>
        <v>0</v>
      </c>
      <c r="GA12" s="252">
        <f xml:space="preserve"> Time!GA$76</f>
        <v>0</v>
      </c>
      <c r="GB12" s="252">
        <f xml:space="preserve"> Time!GB$76</f>
        <v>0</v>
      </c>
      <c r="GC12" s="252">
        <f xml:space="preserve"> Time!GC$76</f>
        <v>0</v>
      </c>
      <c r="GD12" s="252">
        <f xml:space="preserve"> Time!GD$76</f>
        <v>0</v>
      </c>
      <c r="GE12" s="252">
        <f xml:space="preserve"> Time!GE$76</f>
        <v>0</v>
      </c>
      <c r="GF12" s="252">
        <f xml:space="preserve"> Time!GF$76</f>
        <v>0</v>
      </c>
      <c r="GG12" s="252">
        <f xml:space="preserve"> Time!GG$76</f>
        <v>0</v>
      </c>
      <c r="GH12" s="252">
        <f xml:space="preserve"> Time!GH$76</f>
        <v>0</v>
      </c>
      <c r="GI12" s="252">
        <f xml:space="preserve"> Time!GI$76</f>
        <v>0</v>
      </c>
      <c r="GJ12" s="252">
        <f xml:space="preserve"> Time!GJ$76</f>
        <v>0</v>
      </c>
    </row>
    <row r="13" spans="1:441" x14ac:dyDescent="0.25">
      <c r="E13" s="12" t="s">
        <v>350</v>
      </c>
      <c r="G13" s="12" t="s">
        <v>342</v>
      </c>
      <c r="J13" s="124">
        <f t="shared" ref="J13:K13" si="0" xml:space="preserve"> IF( J12 = 1, $F9, I13 * ( 1 + $F10) ^ ( 1/ $F11))</f>
        <v>0</v>
      </c>
      <c r="K13" s="124">
        <f t="shared" si="0"/>
        <v>0</v>
      </c>
      <c r="L13" s="124">
        <f t="shared" ref="L13:AQ13" si="1" xml:space="preserve"> IF( L12 = 1, $F9, K13 * (( 1 + $F10) ^ ( 1/ $F11)))</f>
        <v>170</v>
      </c>
      <c r="M13" s="124">
        <f t="shared" si="1"/>
        <v>171.05268187535813</v>
      </c>
      <c r="N13" s="124">
        <f t="shared" si="1"/>
        <v>172.11188221619102</v>
      </c>
      <c r="O13" s="124">
        <f t="shared" si="1"/>
        <v>173.17764138644253</v>
      </c>
      <c r="P13" s="124">
        <f t="shared" si="1"/>
        <v>174.25000000000006</v>
      </c>
      <c r="Q13" s="124">
        <f t="shared" si="1"/>
        <v>175.32899892224214</v>
      </c>
      <c r="R13" s="124">
        <f t="shared" si="1"/>
        <v>176.41467927159584</v>
      </c>
      <c r="S13" s="124">
        <f t="shared" si="1"/>
        <v>177.50708242110366</v>
      </c>
      <c r="T13" s="124">
        <f t="shared" si="1"/>
        <v>178.60625000000013</v>
      </c>
      <c r="U13" s="124">
        <f t="shared" si="1"/>
        <v>179.71222389529828</v>
      </c>
      <c r="V13" s="124">
        <f t="shared" si="1"/>
        <v>180.82504625338584</v>
      </c>
      <c r="W13" s="124">
        <f t="shared" si="1"/>
        <v>181.94475948163134</v>
      </c>
      <c r="X13" s="124">
        <f t="shared" si="1"/>
        <v>183.07140625000022</v>
      </c>
      <c r="Y13" s="124">
        <f t="shared" si="1"/>
        <v>184.20502949268081</v>
      </c>
      <c r="Z13" s="124">
        <f t="shared" si="1"/>
        <v>185.34567240972055</v>
      </c>
      <c r="AA13" s="124">
        <f t="shared" si="1"/>
        <v>186.4933784686722</v>
      </c>
      <c r="AB13" s="124">
        <f t="shared" si="1"/>
        <v>187.64819140625031</v>
      </c>
      <c r="AC13" s="124">
        <f t="shared" si="1"/>
        <v>188.81015522999792</v>
      </c>
      <c r="AD13" s="124">
        <f t="shared" si="1"/>
        <v>189.97931421996364</v>
      </c>
      <c r="AE13" s="124">
        <f t="shared" si="1"/>
        <v>191.15571293038909</v>
      </c>
      <c r="AF13" s="124">
        <f t="shared" si="1"/>
        <v>192.33939619140662</v>
      </c>
      <c r="AG13" s="124">
        <f t="shared" si="1"/>
        <v>193.53040911074791</v>
      </c>
      <c r="AH13" s="124">
        <f t="shared" si="1"/>
        <v>194.72879707546278</v>
      </c>
      <c r="AI13" s="124">
        <f t="shared" si="1"/>
        <v>195.93460575364884</v>
      </c>
      <c r="AJ13" s="124">
        <f t="shared" si="1"/>
        <v>197.14788109619184</v>
      </c>
      <c r="AK13" s="124">
        <f t="shared" si="1"/>
        <v>198.36866933851667</v>
      </c>
      <c r="AL13" s="124">
        <f t="shared" si="1"/>
        <v>199.59701700234942</v>
      </c>
      <c r="AM13" s="124">
        <f t="shared" si="1"/>
        <v>200.83297089749013</v>
      </c>
      <c r="AN13" s="124">
        <f t="shared" si="1"/>
        <v>202.0765781235967</v>
      </c>
      <c r="AO13" s="124">
        <f t="shared" si="1"/>
        <v>203.32788607197966</v>
      </c>
      <c r="AP13" s="124">
        <f t="shared" si="1"/>
        <v>204.58694242740822</v>
      </c>
      <c r="AQ13" s="124">
        <f t="shared" si="1"/>
        <v>205.85379516992745</v>
      </c>
      <c r="AR13" s="124">
        <f t="shared" ref="AR13:BW13" si="2" xml:space="preserve"> IF( AR12 = 1, $F9, AQ13 * (( 1 + $F10) ^ ( 1/ $F11)))</f>
        <v>207.12849257668668</v>
      </c>
      <c r="AS13" s="124">
        <f t="shared" si="2"/>
        <v>208.4110832237792</v>
      </c>
      <c r="AT13" s="124">
        <f t="shared" si="2"/>
        <v>209.70161598809349</v>
      </c>
      <c r="AU13" s="124">
        <f t="shared" si="2"/>
        <v>211.00014004917571</v>
      </c>
      <c r="AV13" s="124">
        <f t="shared" si="2"/>
        <v>212.30670489110392</v>
      </c>
      <c r="AW13" s="124">
        <f t="shared" si="2"/>
        <v>213.62136030437375</v>
      </c>
      <c r="AX13" s="124">
        <f t="shared" si="2"/>
        <v>214.94415638779589</v>
      </c>
      <c r="AY13" s="124">
        <f t="shared" si="2"/>
        <v>216.27514355040518</v>
      </c>
      <c r="AZ13" s="124">
        <f t="shared" si="2"/>
        <v>217.6143725133816</v>
      </c>
      <c r="BA13" s="124">
        <f t="shared" si="2"/>
        <v>218.96189431198317</v>
      </c>
      <c r="BB13" s="124">
        <f t="shared" si="2"/>
        <v>220.31776029749088</v>
      </c>
      <c r="BC13" s="124">
        <f t="shared" si="2"/>
        <v>221.68202213916538</v>
      </c>
      <c r="BD13" s="124">
        <f t="shared" si="2"/>
        <v>223.0547318262162</v>
      </c>
      <c r="BE13" s="124">
        <f t="shared" si="2"/>
        <v>224.43594166978284</v>
      </c>
      <c r="BF13" s="124">
        <f t="shared" si="2"/>
        <v>225.82570430492822</v>
      </c>
      <c r="BG13" s="124">
        <f t="shared" si="2"/>
        <v>227.2240726926446</v>
      </c>
      <c r="BH13" s="124">
        <f t="shared" si="2"/>
        <v>228.6311001218717</v>
      </c>
      <c r="BI13" s="124">
        <f t="shared" si="2"/>
        <v>230.0468402115275</v>
      </c>
      <c r="BJ13" s="124">
        <f t="shared" si="2"/>
        <v>231.47134691255152</v>
      </c>
      <c r="BK13" s="124">
        <f t="shared" si="2"/>
        <v>232.90467450996081</v>
      </c>
      <c r="BL13" s="124">
        <f t="shared" si="2"/>
        <v>234.34687762491859</v>
      </c>
      <c r="BM13" s="124">
        <f t="shared" si="2"/>
        <v>235.79801121681578</v>
      </c>
      <c r="BN13" s="124">
        <f t="shared" si="2"/>
        <v>237.25813058536539</v>
      </c>
      <c r="BO13" s="124">
        <f t="shared" si="2"/>
        <v>238.72729137270991</v>
      </c>
      <c r="BP13" s="124">
        <f t="shared" si="2"/>
        <v>240.20554956554165</v>
      </c>
      <c r="BQ13" s="124">
        <f t="shared" si="2"/>
        <v>241.69296149723627</v>
      </c>
      <c r="BR13" s="124">
        <f t="shared" si="2"/>
        <v>243.18958384999962</v>
      </c>
      <c r="BS13" s="124">
        <f t="shared" si="2"/>
        <v>244.69547365702775</v>
      </c>
      <c r="BT13" s="124">
        <f t="shared" si="2"/>
        <v>246.21068830468025</v>
      </c>
      <c r="BU13" s="124">
        <f t="shared" si="2"/>
        <v>247.73528553466724</v>
      </c>
      <c r="BV13" s="124">
        <f t="shared" si="2"/>
        <v>249.2693234462497</v>
      </c>
      <c r="BW13" s="124">
        <f t="shared" si="2"/>
        <v>250.81286049845355</v>
      </c>
      <c r="BX13" s="124">
        <f t="shared" ref="BX13:DC13" si="3" xml:space="preserve"> IF( BX12 = 1, $F9, BW13 * (( 1 + $F10) ^ ( 1/ $F11)))</f>
        <v>252.36595551229738</v>
      </c>
      <c r="BY13" s="124">
        <f t="shared" si="3"/>
        <v>253.92866767303403</v>
      </c>
      <c r="BZ13" s="124">
        <f t="shared" si="3"/>
        <v>255.50105653240604</v>
      </c>
      <c r="CA13" s="124">
        <f t="shared" si="3"/>
        <v>257.08318201091498</v>
      </c>
      <c r="CB13" s="124">
        <f t="shared" si="3"/>
        <v>258.67510440010489</v>
      </c>
      <c r="CC13" s="124">
        <f t="shared" si="3"/>
        <v>260.27688436485994</v>
      </c>
      <c r="CD13" s="124">
        <f t="shared" si="3"/>
        <v>261.88858294571622</v>
      </c>
      <c r="CE13" s="124">
        <f t="shared" si="3"/>
        <v>263.51026156118786</v>
      </c>
      <c r="CF13" s="124">
        <f t="shared" si="3"/>
        <v>265.14198201010754</v>
      </c>
      <c r="CG13" s="124">
        <f t="shared" si="3"/>
        <v>266.78380647398149</v>
      </c>
      <c r="CH13" s="124">
        <f t="shared" si="3"/>
        <v>268.4357975193592</v>
      </c>
      <c r="CI13" s="124">
        <f t="shared" si="3"/>
        <v>270.09801810021764</v>
      </c>
      <c r="CJ13" s="124">
        <f t="shared" si="3"/>
        <v>271.77053156036033</v>
      </c>
      <c r="CK13" s="124">
        <f t="shared" si="3"/>
        <v>273.45340163583114</v>
      </c>
      <c r="CL13" s="124">
        <f t="shared" si="3"/>
        <v>275.14669245734331</v>
      </c>
      <c r="CM13" s="124">
        <f t="shared" si="3"/>
        <v>276.85046855272321</v>
      </c>
      <c r="CN13" s="124">
        <f t="shared" si="3"/>
        <v>278.56479484936943</v>
      </c>
      <c r="CO13" s="124">
        <f t="shared" si="3"/>
        <v>280.28973667672699</v>
      </c>
      <c r="CP13" s="124">
        <f t="shared" si="3"/>
        <v>282.02535976877698</v>
      </c>
      <c r="CQ13" s="124">
        <f t="shared" si="3"/>
        <v>283.7717302665414</v>
      </c>
      <c r="CR13" s="124">
        <f t="shared" si="3"/>
        <v>285.52891472060378</v>
      </c>
      <c r="CS13" s="124">
        <f t="shared" si="3"/>
        <v>287.29698009364529</v>
      </c>
      <c r="CT13" s="124">
        <f t="shared" si="3"/>
        <v>289.07599376299652</v>
      </c>
      <c r="CU13" s="124">
        <f t="shared" si="3"/>
        <v>290.86602352320506</v>
      </c>
      <c r="CV13" s="124">
        <f t="shared" si="3"/>
        <v>292.66713758861903</v>
      </c>
      <c r="CW13" s="124">
        <f t="shared" si="3"/>
        <v>294.47940459598658</v>
      </c>
      <c r="CX13" s="124">
        <f t="shared" si="3"/>
        <v>296.30289360707155</v>
      </c>
      <c r="CY13" s="124">
        <f t="shared" si="3"/>
        <v>298.13767411128526</v>
      </c>
      <c r="CZ13" s="124">
        <f t="shared" si="3"/>
        <v>299.98381602833456</v>
      </c>
      <c r="DA13" s="124">
        <f t="shared" si="3"/>
        <v>301.84138971088629</v>
      </c>
      <c r="DB13" s="124">
        <f t="shared" si="3"/>
        <v>303.71046594724839</v>
      </c>
      <c r="DC13" s="124">
        <f t="shared" si="3"/>
        <v>305.59111596406746</v>
      </c>
      <c r="DD13" s="124">
        <f t="shared" ref="DD13:EI13" si="4" xml:space="preserve"> IF( DD12 = 1, $F9, DC13 * (( 1 + $F10) ^ ( 1/ $F11)))</f>
        <v>307.48341142904297</v>
      </c>
      <c r="DE13" s="124">
        <f t="shared" si="4"/>
        <v>309.38742445365853</v>
      </c>
      <c r="DF13" s="124">
        <f t="shared" si="4"/>
        <v>311.30322759592968</v>
      </c>
      <c r="DG13" s="124">
        <f t="shared" si="4"/>
        <v>313.23089386316923</v>
      </c>
      <c r="DH13" s="124">
        <f t="shared" si="4"/>
        <v>315.17049671476917</v>
      </c>
      <c r="DI13" s="124">
        <f t="shared" si="4"/>
        <v>317.12211006500013</v>
      </c>
      <c r="DJ13" s="124">
        <f t="shared" si="4"/>
        <v>319.08580828582808</v>
      </c>
      <c r="DK13" s="124">
        <f t="shared" si="4"/>
        <v>321.06166620974864</v>
      </c>
      <c r="DL13" s="124">
        <f t="shared" si="4"/>
        <v>323.04975913263854</v>
      </c>
      <c r="DM13" s="124">
        <f t="shared" si="4"/>
        <v>325.05016281662523</v>
      </c>
      <c r="DN13" s="124">
        <f t="shared" si="4"/>
        <v>327.06295349297392</v>
      </c>
      <c r="DO13" s="124">
        <f t="shared" si="4"/>
        <v>329.08820786499246</v>
      </c>
      <c r="DP13" s="124">
        <f t="shared" si="4"/>
        <v>331.12600311095463</v>
      </c>
      <c r="DQ13" s="124">
        <f t="shared" si="4"/>
        <v>333.176416887041</v>
      </c>
      <c r="DR13" s="124">
        <f t="shared" si="4"/>
        <v>335.23952733029836</v>
      </c>
      <c r="DS13" s="124">
        <f t="shared" si="4"/>
        <v>337.31541306161739</v>
      </c>
      <c r="DT13" s="124">
        <f t="shared" si="4"/>
        <v>339.40415318872863</v>
      </c>
      <c r="DU13" s="124">
        <f t="shared" si="4"/>
        <v>341.50582730921718</v>
      </c>
      <c r="DV13" s="124">
        <f t="shared" si="4"/>
        <v>343.62051551355597</v>
      </c>
      <c r="DW13" s="124">
        <f t="shared" si="4"/>
        <v>345.74829838815799</v>
      </c>
      <c r="DX13" s="124">
        <f t="shared" si="4"/>
        <v>347.88925701844698</v>
      </c>
      <c r="DY13" s="124">
        <f t="shared" si="4"/>
        <v>350.04347299194774</v>
      </c>
      <c r="DZ13" s="124">
        <f t="shared" si="4"/>
        <v>352.21102840139503</v>
      </c>
      <c r="EA13" s="124">
        <f t="shared" si="4"/>
        <v>354.39200584786209</v>
      </c>
      <c r="EB13" s="124">
        <f t="shared" si="4"/>
        <v>356.58648844390831</v>
      </c>
      <c r="EC13" s="124">
        <f t="shared" si="4"/>
        <v>358.79455981674658</v>
      </c>
      <c r="ED13" s="124">
        <f t="shared" si="4"/>
        <v>361.01630411143003</v>
      </c>
      <c r="EE13" s="124">
        <f t="shared" si="4"/>
        <v>363.25180599405877</v>
      </c>
      <c r="EF13" s="124">
        <f t="shared" si="4"/>
        <v>365.50115065500614</v>
      </c>
      <c r="EG13" s="124">
        <f t="shared" si="4"/>
        <v>367.76442381216538</v>
      </c>
      <c r="EH13" s="124">
        <f t="shared" si="4"/>
        <v>370.04171171421592</v>
      </c>
      <c r="EI13" s="124">
        <f t="shared" si="4"/>
        <v>372.33310114391037</v>
      </c>
      <c r="EJ13" s="124">
        <f t="shared" ref="EJ13:FO13" si="5" xml:space="preserve"> IF( EJ12 = 1, $F9, EI13 * (( 1 + $F10) ^ ( 1/ $F11)))</f>
        <v>374.63867942138143</v>
      </c>
      <c r="EK13" s="124">
        <f t="shared" si="5"/>
        <v>376.95853440746964</v>
      </c>
      <c r="EL13" s="124">
        <f t="shared" si="5"/>
        <v>379.29275450707144</v>
      </c>
      <c r="EM13" s="124">
        <f t="shared" si="5"/>
        <v>381.64142867250825</v>
      </c>
      <c r="EN13" s="124">
        <f t="shared" si="5"/>
        <v>384.00464640691609</v>
      </c>
      <c r="EO13" s="124">
        <f t="shared" si="5"/>
        <v>386.3824977676565</v>
      </c>
      <c r="EP13" s="124">
        <f t="shared" si="5"/>
        <v>388.77507336974838</v>
      </c>
      <c r="EQ13" s="124">
        <f t="shared" si="5"/>
        <v>391.18246438932113</v>
      </c>
      <c r="ER13" s="124">
        <f t="shared" si="5"/>
        <v>393.60476256708915</v>
      </c>
      <c r="ES13" s="124">
        <f t="shared" si="5"/>
        <v>396.04206021184808</v>
      </c>
      <c r="ET13" s="124">
        <f t="shared" si="5"/>
        <v>398.49445020399224</v>
      </c>
      <c r="EU13" s="124">
        <f t="shared" si="5"/>
        <v>400.96202599905428</v>
      </c>
      <c r="EV13" s="124">
        <f t="shared" si="5"/>
        <v>403.44488163126653</v>
      </c>
      <c r="EW13" s="124">
        <f t="shared" si="5"/>
        <v>405.9431117171444</v>
      </c>
      <c r="EX13" s="124">
        <f t="shared" si="5"/>
        <v>408.45681145909219</v>
      </c>
      <c r="EY13" s="124">
        <f t="shared" si="5"/>
        <v>410.98607664903079</v>
      </c>
      <c r="EZ13" s="124">
        <f t="shared" si="5"/>
        <v>413.53100367204837</v>
      </c>
      <c r="FA13" s="124">
        <f t="shared" si="5"/>
        <v>416.09168951007319</v>
      </c>
      <c r="FB13" s="124">
        <f t="shared" si="5"/>
        <v>418.66823174556964</v>
      </c>
      <c r="FC13" s="124">
        <f t="shared" si="5"/>
        <v>421.26072856525673</v>
      </c>
      <c r="FD13" s="124">
        <f t="shared" si="5"/>
        <v>423.86927876384971</v>
      </c>
      <c r="FE13" s="124">
        <f t="shared" si="5"/>
        <v>426.49398174782516</v>
      </c>
      <c r="FF13" s="124">
        <f t="shared" si="5"/>
        <v>429.13493753920903</v>
      </c>
      <c r="FG13" s="124">
        <f t="shared" si="5"/>
        <v>431.79224677938828</v>
      </c>
      <c r="FH13" s="124">
        <f t="shared" si="5"/>
        <v>434.46601073294607</v>
      </c>
      <c r="FI13" s="124">
        <f t="shared" si="5"/>
        <v>437.15633129152093</v>
      </c>
      <c r="FJ13" s="124">
        <f t="shared" si="5"/>
        <v>439.86331097768942</v>
      </c>
      <c r="FK13" s="124">
        <f t="shared" si="5"/>
        <v>442.58705294887312</v>
      </c>
      <c r="FL13" s="124">
        <f t="shared" si="5"/>
        <v>445.32766100126986</v>
      </c>
      <c r="FM13" s="124">
        <f t="shared" si="5"/>
        <v>448.08523957380908</v>
      </c>
      <c r="FN13" s="124">
        <f t="shared" si="5"/>
        <v>450.85989375213177</v>
      </c>
      <c r="FO13" s="124">
        <f t="shared" si="5"/>
        <v>453.65172927259511</v>
      </c>
      <c r="FP13" s="124">
        <f t="shared" ref="FP13:GJ13" si="6" xml:space="preserve"> IF( FP12 = 1, $F9, FO13 * (( 1 + $F10) ^ ( 1/ $F11)))</f>
        <v>456.46085252630178</v>
      </c>
      <c r="FQ13" s="124">
        <f t="shared" si="6"/>
        <v>459.28737056315447</v>
      </c>
      <c r="FR13" s="124">
        <f t="shared" si="6"/>
        <v>462.13139109593521</v>
      </c>
      <c r="FS13" s="124">
        <f t="shared" si="6"/>
        <v>464.99302250441013</v>
      </c>
      <c r="FT13" s="124">
        <f t="shared" si="6"/>
        <v>467.8723738394595</v>
      </c>
      <c r="FU13" s="124">
        <f t="shared" si="6"/>
        <v>470.76955482723355</v>
      </c>
      <c r="FV13" s="124">
        <f t="shared" si="6"/>
        <v>473.68467587333384</v>
      </c>
      <c r="FW13" s="124">
        <f t="shared" si="6"/>
        <v>476.61784806702059</v>
      </c>
      <c r="FX13" s="124">
        <f t="shared" si="6"/>
        <v>479.56918318544615</v>
      </c>
      <c r="FY13" s="124">
        <f t="shared" si="6"/>
        <v>482.53879369791451</v>
      </c>
      <c r="FZ13" s="124">
        <f t="shared" si="6"/>
        <v>485.52679277016728</v>
      </c>
      <c r="GA13" s="124">
        <f t="shared" si="6"/>
        <v>488.53329426869624</v>
      </c>
      <c r="GB13" s="124">
        <f t="shared" si="6"/>
        <v>491.55841276508244</v>
      </c>
      <c r="GC13" s="124">
        <f t="shared" si="6"/>
        <v>494.60226354036251</v>
      </c>
      <c r="GD13" s="124">
        <f t="shared" si="6"/>
        <v>497.66496258942163</v>
      </c>
      <c r="GE13" s="124">
        <f t="shared" si="6"/>
        <v>500.7466266254138</v>
      </c>
      <c r="GF13" s="124">
        <f t="shared" si="6"/>
        <v>503.84737308420966</v>
      </c>
      <c r="GG13" s="124">
        <f t="shared" si="6"/>
        <v>506.96732012887173</v>
      </c>
      <c r="GH13" s="124">
        <f t="shared" si="6"/>
        <v>510.1065866541573</v>
      </c>
      <c r="GI13" s="124">
        <f t="shared" si="6"/>
        <v>513.26529229104926</v>
      </c>
      <c r="GJ13" s="124">
        <f t="shared" si="6"/>
        <v>516.44355741131506</v>
      </c>
    </row>
    <row r="14" spans="1:441" x14ac:dyDescent="0.25">
      <c r="P14" s="124"/>
    </row>
    <row r="15" spans="1:441" x14ac:dyDescent="0.25">
      <c r="P15" s="124"/>
    </row>
    <row r="16" spans="1:441" x14ac:dyDescent="0.25">
      <c r="A16" s="15" t="s">
        <v>351</v>
      </c>
      <c r="P16" s="124"/>
    </row>
    <row r="17" spans="1:192" x14ac:dyDescent="0.25">
      <c r="P17" s="124"/>
    </row>
    <row r="18" spans="1:192" x14ac:dyDescent="0.25">
      <c r="B18" s="15" t="s">
        <v>347</v>
      </c>
      <c r="P18" s="124"/>
    </row>
    <row r="19" spans="1:192" x14ac:dyDescent="0.25">
      <c r="E19" s="198" t="str">
        <f xml:space="preserve"> InpC!E$45</f>
        <v>CPI at O&amp;M contract signature date</v>
      </c>
      <c r="F19" s="660">
        <f xml:space="preserve"> InpC!F$45</f>
        <v>145</v>
      </c>
      <c r="G19" s="198" t="str">
        <f xml:space="preserve"> InpC!G$45</f>
        <v>index</v>
      </c>
      <c r="H19" s="43"/>
      <c r="P19" s="124"/>
    </row>
    <row r="20" spans="1:192" s="359" customFormat="1" x14ac:dyDescent="0.25">
      <c r="A20" s="357"/>
      <c r="B20" s="357"/>
      <c r="C20" s="574"/>
      <c r="D20" s="358"/>
      <c r="E20" s="124" t="str">
        <f t="shared" ref="E20:AJ20" si="7" xml:space="preserve"> E$13</f>
        <v>Forecast CPI</v>
      </c>
      <c r="F20" s="124">
        <f t="shared" si="7"/>
        <v>0</v>
      </c>
      <c r="G20" s="124" t="str">
        <f t="shared" si="7"/>
        <v>index</v>
      </c>
      <c r="H20" s="124">
        <f t="shared" si="7"/>
        <v>0</v>
      </c>
      <c r="I20" s="124">
        <f t="shared" si="7"/>
        <v>0</v>
      </c>
      <c r="J20" s="124">
        <f t="shared" si="7"/>
        <v>0</v>
      </c>
      <c r="K20" s="124">
        <f t="shared" si="7"/>
        <v>0</v>
      </c>
      <c r="L20" s="124">
        <f t="shared" si="7"/>
        <v>170</v>
      </c>
      <c r="M20" s="124">
        <f t="shared" si="7"/>
        <v>171.05268187535813</v>
      </c>
      <c r="N20" s="124">
        <f t="shared" si="7"/>
        <v>172.11188221619102</v>
      </c>
      <c r="O20" s="124">
        <f t="shared" si="7"/>
        <v>173.17764138644253</v>
      </c>
      <c r="P20" s="124">
        <f t="shared" si="7"/>
        <v>174.25000000000006</v>
      </c>
      <c r="Q20" s="124">
        <f t="shared" si="7"/>
        <v>175.32899892224214</v>
      </c>
      <c r="R20" s="124">
        <f t="shared" si="7"/>
        <v>176.41467927159584</v>
      </c>
      <c r="S20" s="124">
        <f t="shared" si="7"/>
        <v>177.50708242110366</v>
      </c>
      <c r="T20" s="124">
        <f t="shared" si="7"/>
        <v>178.60625000000013</v>
      </c>
      <c r="U20" s="124">
        <f t="shared" si="7"/>
        <v>179.71222389529828</v>
      </c>
      <c r="V20" s="124">
        <f t="shared" si="7"/>
        <v>180.82504625338584</v>
      </c>
      <c r="W20" s="124">
        <f t="shared" si="7"/>
        <v>181.94475948163134</v>
      </c>
      <c r="X20" s="124">
        <f t="shared" si="7"/>
        <v>183.07140625000022</v>
      </c>
      <c r="Y20" s="124">
        <f t="shared" si="7"/>
        <v>184.20502949268081</v>
      </c>
      <c r="Z20" s="124">
        <f t="shared" si="7"/>
        <v>185.34567240972055</v>
      </c>
      <c r="AA20" s="124">
        <f t="shared" si="7"/>
        <v>186.4933784686722</v>
      </c>
      <c r="AB20" s="124">
        <f t="shared" si="7"/>
        <v>187.64819140625031</v>
      </c>
      <c r="AC20" s="124">
        <f t="shared" si="7"/>
        <v>188.81015522999792</v>
      </c>
      <c r="AD20" s="124">
        <f t="shared" si="7"/>
        <v>189.97931421996364</v>
      </c>
      <c r="AE20" s="124">
        <f t="shared" si="7"/>
        <v>191.15571293038909</v>
      </c>
      <c r="AF20" s="124">
        <f t="shared" si="7"/>
        <v>192.33939619140662</v>
      </c>
      <c r="AG20" s="124">
        <f t="shared" si="7"/>
        <v>193.53040911074791</v>
      </c>
      <c r="AH20" s="124">
        <f t="shared" si="7"/>
        <v>194.72879707546278</v>
      </c>
      <c r="AI20" s="124">
        <f t="shared" si="7"/>
        <v>195.93460575364884</v>
      </c>
      <c r="AJ20" s="124">
        <f t="shared" si="7"/>
        <v>197.14788109619184</v>
      </c>
      <c r="AK20" s="124">
        <f t="shared" ref="AK20:BP20" si="8" xml:space="preserve"> AK$13</f>
        <v>198.36866933851667</v>
      </c>
      <c r="AL20" s="124">
        <f t="shared" si="8"/>
        <v>199.59701700234942</v>
      </c>
      <c r="AM20" s="124">
        <f t="shared" si="8"/>
        <v>200.83297089749013</v>
      </c>
      <c r="AN20" s="124">
        <f t="shared" si="8"/>
        <v>202.0765781235967</v>
      </c>
      <c r="AO20" s="124">
        <f t="shared" si="8"/>
        <v>203.32788607197966</v>
      </c>
      <c r="AP20" s="124">
        <f t="shared" si="8"/>
        <v>204.58694242740822</v>
      </c>
      <c r="AQ20" s="124">
        <f t="shared" si="8"/>
        <v>205.85379516992745</v>
      </c>
      <c r="AR20" s="124">
        <f t="shared" si="8"/>
        <v>207.12849257668668</v>
      </c>
      <c r="AS20" s="124">
        <f t="shared" si="8"/>
        <v>208.4110832237792</v>
      </c>
      <c r="AT20" s="124">
        <f t="shared" si="8"/>
        <v>209.70161598809349</v>
      </c>
      <c r="AU20" s="124">
        <f t="shared" si="8"/>
        <v>211.00014004917571</v>
      </c>
      <c r="AV20" s="124">
        <f t="shared" si="8"/>
        <v>212.30670489110392</v>
      </c>
      <c r="AW20" s="124">
        <f t="shared" si="8"/>
        <v>213.62136030437375</v>
      </c>
      <c r="AX20" s="124">
        <f t="shared" si="8"/>
        <v>214.94415638779589</v>
      </c>
      <c r="AY20" s="124">
        <f t="shared" si="8"/>
        <v>216.27514355040518</v>
      </c>
      <c r="AZ20" s="124">
        <f t="shared" si="8"/>
        <v>217.6143725133816</v>
      </c>
      <c r="BA20" s="124">
        <f t="shared" si="8"/>
        <v>218.96189431198317</v>
      </c>
      <c r="BB20" s="124">
        <f t="shared" si="8"/>
        <v>220.31776029749088</v>
      </c>
      <c r="BC20" s="124">
        <f t="shared" si="8"/>
        <v>221.68202213916538</v>
      </c>
      <c r="BD20" s="124">
        <f t="shared" si="8"/>
        <v>223.0547318262162</v>
      </c>
      <c r="BE20" s="124">
        <f t="shared" si="8"/>
        <v>224.43594166978284</v>
      </c>
      <c r="BF20" s="124">
        <f t="shared" si="8"/>
        <v>225.82570430492822</v>
      </c>
      <c r="BG20" s="124">
        <f t="shared" si="8"/>
        <v>227.2240726926446</v>
      </c>
      <c r="BH20" s="124">
        <f t="shared" si="8"/>
        <v>228.6311001218717</v>
      </c>
      <c r="BI20" s="124">
        <f t="shared" si="8"/>
        <v>230.0468402115275</v>
      </c>
      <c r="BJ20" s="124">
        <f t="shared" si="8"/>
        <v>231.47134691255152</v>
      </c>
      <c r="BK20" s="124">
        <f t="shared" si="8"/>
        <v>232.90467450996081</v>
      </c>
      <c r="BL20" s="124">
        <f t="shared" si="8"/>
        <v>234.34687762491859</v>
      </c>
      <c r="BM20" s="124">
        <f t="shared" si="8"/>
        <v>235.79801121681578</v>
      </c>
      <c r="BN20" s="124">
        <f t="shared" si="8"/>
        <v>237.25813058536539</v>
      </c>
      <c r="BO20" s="124">
        <f t="shared" si="8"/>
        <v>238.72729137270991</v>
      </c>
      <c r="BP20" s="124">
        <f t="shared" si="8"/>
        <v>240.20554956554165</v>
      </c>
      <c r="BQ20" s="124">
        <f t="shared" ref="BQ20:CV20" si="9" xml:space="preserve"> BQ$13</f>
        <v>241.69296149723627</v>
      </c>
      <c r="BR20" s="124">
        <f t="shared" si="9"/>
        <v>243.18958384999962</v>
      </c>
      <c r="BS20" s="124">
        <f t="shared" si="9"/>
        <v>244.69547365702775</v>
      </c>
      <c r="BT20" s="124">
        <f t="shared" si="9"/>
        <v>246.21068830468025</v>
      </c>
      <c r="BU20" s="124">
        <f t="shared" si="9"/>
        <v>247.73528553466724</v>
      </c>
      <c r="BV20" s="124">
        <f t="shared" si="9"/>
        <v>249.2693234462497</v>
      </c>
      <c r="BW20" s="124">
        <f t="shared" si="9"/>
        <v>250.81286049845355</v>
      </c>
      <c r="BX20" s="124">
        <f t="shared" si="9"/>
        <v>252.36595551229738</v>
      </c>
      <c r="BY20" s="124">
        <f t="shared" si="9"/>
        <v>253.92866767303403</v>
      </c>
      <c r="BZ20" s="124">
        <f t="shared" si="9"/>
        <v>255.50105653240604</v>
      </c>
      <c r="CA20" s="124">
        <f t="shared" si="9"/>
        <v>257.08318201091498</v>
      </c>
      <c r="CB20" s="124">
        <f t="shared" si="9"/>
        <v>258.67510440010489</v>
      </c>
      <c r="CC20" s="124">
        <f t="shared" si="9"/>
        <v>260.27688436485994</v>
      </c>
      <c r="CD20" s="124">
        <f t="shared" si="9"/>
        <v>261.88858294571622</v>
      </c>
      <c r="CE20" s="124">
        <f t="shared" si="9"/>
        <v>263.51026156118786</v>
      </c>
      <c r="CF20" s="124">
        <f t="shared" si="9"/>
        <v>265.14198201010754</v>
      </c>
      <c r="CG20" s="124">
        <f t="shared" si="9"/>
        <v>266.78380647398149</v>
      </c>
      <c r="CH20" s="124">
        <f t="shared" si="9"/>
        <v>268.4357975193592</v>
      </c>
      <c r="CI20" s="124">
        <f t="shared" si="9"/>
        <v>270.09801810021764</v>
      </c>
      <c r="CJ20" s="124">
        <f t="shared" si="9"/>
        <v>271.77053156036033</v>
      </c>
      <c r="CK20" s="124">
        <f t="shared" si="9"/>
        <v>273.45340163583114</v>
      </c>
      <c r="CL20" s="124">
        <f t="shared" si="9"/>
        <v>275.14669245734331</v>
      </c>
      <c r="CM20" s="124">
        <f t="shared" si="9"/>
        <v>276.85046855272321</v>
      </c>
      <c r="CN20" s="124">
        <f t="shared" si="9"/>
        <v>278.56479484936943</v>
      </c>
      <c r="CO20" s="124">
        <f t="shared" si="9"/>
        <v>280.28973667672699</v>
      </c>
      <c r="CP20" s="124">
        <f t="shared" si="9"/>
        <v>282.02535976877698</v>
      </c>
      <c r="CQ20" s="124">
        <f t="shared" si="9"/>
        <v>283.7717302665414</v>
      </c>
      <c r="CR20" s="124">
        <f t="shared" si="9"/>
        <v>285.52891472060378</v>
      </c>
      <c r="CS20" s="124">
        <f t="shared" si="9"/>
        <v>287.29698009364529</v>
      </c>
      <c r="CT20" s="124">
        <f t="shared" si="9"/>
        <v>289.07599376299652</v>
      </c>
      <c r="CU20" s="124">
        <f t="shared" si="9"/>
        <v>290.86602352320506</v>
      </c>
      <c r="CV20" s="124">
        <f t="shared" si="9"/>
        <v>292.66713758861903</v>
      </c>
      <c r="CW20" s="124">
        <f t="shared" ref="CW20:EB20" si="10" xml:space="preserve"> CW$13</f>
        <v>294.47940459598658</v>
      </c>
      <c r="CX20" s="124">
        <f t="shared" si="10"/>
        <v>296.30289360707155</v>
      </c>
      <c r="CY20" s="124">
        <f t="shared" si="10"/>
        <v>298.13767411128526</v>
      </c>
      <c r="CZ20" s="124">
        <f t="shared" si="10"/>
        <v>299.98381602833456</v>
      </c>
      <c r="DA20" s="124">
        <f t="shared" si="10"/>
        <v>301.84138971088629</v>
      </c>
      <c r="DB20" s="124">
        <f t="shared" si="10"/>
        <v>303.71046594724839</v>
      </c>
      <c r="DC20" s="124">
        <f t="shared" si="10"/>
        <v>305.59111596406746</v>
      </c>
      <c r="DD20" s="124">
        <f t="shared" si="10"/>
        <v>307.48341142904297</v>
      </c>
      <c r="DE20" s="124">
        <f t="shared" si="10"/>
        <v>309.38742445365853</v>
      </c>
      <c r="DF20" s="124">
        <f t="shared" si="10"/>
        <v>311.30322759592968</v>
      </c>
      <c r="DG20" s="124">
        <f t="shared" si="10"/>
        <v>313.23089386316923</v>
      </c>
      <c r="DH20" s="124">
        <f t="shared" si="10"/>
        <v>315.17049671476917</v>
      </c>
      <c r="DI20" s="124">
        <f t="shared" si="10"/>
        <v>317.12211006500013</v>
      </c>
      <c r="DJ20" s="124">
        <f t="shared" si="10"/>
        <v>319.08580828582808</v>
      </c>
      <c r="DK20" s="124">
        <f t="shared" si="10"/>
        <v>321.06166620974864</v>
      </c>
      <c r="DL20" s="124">
        <f t="shared" si="10"/>
        <v>323.04975913263854</v>
      </c>
      <c r="DM20" s="124">
        <f t="shared" si="10"/>
        <v>325.05016281662523</v>
      </c>
      <c r="DN20" s="124">
        <f t="shared" si="10"/>
        <v>327.06295349297392</v>
      </c>
      <c r="DO20" s="124">
        <f t="shared" si="10"/>
        <v>329.08820786499246</v>
      </c>
      <c r="DP20" s="124">
        <f t="shared" si="10"/>
        <v>331.12600311095463</v>
      </c>
      <c r="DQ20" s="124">
        <f t="shared" si="10"/>
        <v>333.176416887041</v>
      </c>
      <c r="DR20" s="124">
        <f t="shared" si="10"/>
        <v>335.23952733029836</v>
      </c>
      <c r="DS20" s="124">
        <f t="shared" si="10"/>
        <v>337.31541306161739</v>
      </c>
      <c r="DT20" s="124">
        <f t="shared" si="10"/>
        <v>339.40415318872863</v>
      </c>
      <c r="DU20" s="124">
        <f t="shared" si="10"/>
        <v>341.50582730921718</v>
      </c>
      <c r="DV20" s="124">
        <f t="shared" si="10"/>
        <v>343.62051551355597</v>
      </c>
      <c r="DW20" s="124">
        <f t="shared" si="10"/>
        <v>345.74829838815799</v>
      </c>
      <c r="DX20" s="124">
        <f t="shared" si="10"/>
        <v>347.88925701844698</v>
      </c>
      <c r="DY20" s="124">
        <f t="shared" si="10"/>
        <v>350.04347299194774</v>
      </c>
      <c r="DZ20" s="124">
        <f t="shared" si="10"/>
        <v>352.21102840139503</v>
      </c>
      <c r="EA20" s="124">
        <f t="shared" si="10"/>
        <v>354.39200584786209</v>
      </c>
      <c r="EB20" s="124">
        <f t="shared" si="10"/>
        <v>356.58648844390831</v>
      </c>
      <c r="EC20" s="124">
        <f t="shared" ref="EC20:FH20" si="11" xml:space="preserve"> EC$13</f>
        <v>358.79455981674658</v>
      </c>
      <c r="ED20" s="124">
        <f t="shared" si="11"/>
        <v>361.01630411143003</v>
      </c>
      <c r="EE20" s="124">
        <f t="shared" si="11"/>
        <v>363.25180599405877</v>
      </c>
      <c r="EF20" s="124">
        <f t="shared" si="11"/>
        <v>365.50115065500614</v>
      </c>
      <c r="EG20" s="124">
        <f t="shared" si="11"/>
        <v>367.76442381216538</v>
      </c>
      <c r="EH20" s="124">
        <f t="shared" si="11"/>
        <v>370.04171171421592</v>
      </c>
      <c r="EI20" s="124">
        <f t="shared" si="11"/>
        <v>372.33310114391037</v>
      </c>
      <c r="EJ20" s="124">
        <f t="shared" si="11"/>
        <v>374.63867942138143</v>
      </c>
      <c r="EK20" s="124">
        <f t="shared" si="11"/>
        <v>376.95853440746964</v>
      </c>
      <c r="EL20" s="124">
        <f t="shared" si="11"/>
        <v>379.29275450707144</v>
      </c>
      <c r="EM20" s="124">
        <f t="shared" si="11"/>
        <v>381.64142867250825</v>
      </c>
      <c r="EN20" s="124">
        <f t="shared" si="11"/>
        <v>384.00464640691609</v>
      </c>
      <c r="EO20" s="124">
        <f t="shared" si="11"/>
        <v>386.3824977676565</v>
      </c>
      <c r="EP20" s="124">
        <f t="shared" si="11"/>
        <v>388.77507336974838</v>
      </c>
      <c r="EQ20" s="124">
        <f t="shared" si="11"/>
        <v>391.18246438932113</v>
      </c>
      <c r="ER20" s="124">
        <f t="shared" si="11"/>
        <v>393.60476256708915</v>
      </c>
      <c r="ES20" s="124">
        <f t="shared" si="11"/>
        <v>396.04206021184808</v>
      </c>
      <c r="ET20" s="124">
        <f t="shared" si="11"/>
        <v>398.49445020399224</v>
      </c>
      <c r="EU20" s="124">
        <f t="shared" si="11"/>
        <v>400.96202599905428</v>
      </c>
      <c r="EV20" s="124">
        <f t="shared" si="11"/>
        <v>403.44488163126653</v>
      </c>
      <c r="EW20" s="124">
        <f t="shared" si="11"/>
        <v>405.9431117171444</v>
      </c>
      <c r="EX20" s="124">
        <f t="shared" si="11"/>
        <v>408.45681145909219</v>
      </c>
      <c r="EY20" s="124">
        <f t="shared" si="11"/>
        <v>410.98607664903079</v>
      </c>
      <c r="EZ20" s="124">
        <f t="shared" si="11"/>
        <v>413.53100367204837</v>
      </c>
      <c r="FA20" s="124">
        <f t="shared" si="11"/>
        <v>416.09168951007319</v>
      </c>
      <c r="FB20" s="124">
        <f t="shared" si="11"/>
        <v>418.66823174556964</v>
      </c>
      <c r="FC20" s="124">
        <f t="shared" si="11"/>
        <v>421.26072856525673</v>
      </c>
      <c r="FD20" s="124">
        <f t="shared" si="11"/>
        <v>423.86927876384971</v>
      </c>
      <c r="FE20" s="124">
        <f t="shared" si="11"/>
        <v>426.49398174782516</v>
      </c>
      <c r="FF20" s="124">
        <f t="shared" si="11"/>
        <v>429.13493753920903</v>
      </c>
      <c r="FG20" s="124">
        <f t="shared" si="11"/>
        <v>431.79224677938828</v>
      </c>
      <c r="FH20" s="124">
        <f t="shared" si="11"/>
        <v>434.46601073294607</v>
      </c>
      <c r="FI20" s="124">
        <f t="shared" ref="FI20:GJ20" si="12" xml:space="preserve"> FI$13</f>
        <v>437.15633129152093</v>
      </c>
      <c r="FJ20" s="124">
        <f t="shared" si="12"/>
        <v>439.86331097768942</v>
      </c>
      <c r="FK20" s="124">
        <f t="shared" si="12"/>
        <v>442.58705294887312</v>
      </c>
      <c r="FL20" s="124">
        <f t="shared" si="12"/>
        <v>445.32766100126986</v>
      </c>
      <c r="FM20" s="124">
        <f t="shared" si="12"/>
        <v>448.08523957380908</v>
      </c>
      <c r="FN20" s="124">
        <f t="shared" si="12"/>
        <v>450.85989375213177</v>
      </c>
      <c r="FO20" s="124">
        <f t="shared" si="12"/>
        <v>453.65172927259511</v>
      </c>
      <c r="FP20" s="124">
        <f t="shared" si="12"/>
        <v>456.46085252630178</v>
      </c>
      <c r="FQ20" s="124">
        <f t="shared" si="12"/>
        <v>459.28737056315447</v>
      </c>
      <c r="FR20" s="124">
        <f t="shared" si="12"/>
        <v>462.13139109593521</v>
      </c>
      <c r="FS20" s="124">
        <f t="shared" si="12"/>
        <v>464.99302250441013</v>
      </c>
      <c r="FT20" s="124">
        <f t="shared" si="12"/>
        <v>467.8723738394595</v>
      </c>
      <c r="FU20" s="124">
        <f t="shared" si="12"/>
        <v>470.76955482723355</v>
      </c>
      <c r="FV20" s="124">
        <f t="shared" si="12"/>
        <v>473.68467587333384</v>
      </c>
      <c r="FW20" s="124">
        <f t="shared" si="12"/>
        <v>476.61784806702059</v>
      </c>
      <c r="FX20" s="124">
        <f t="shared" si="12"/>
        <v>479.56918318544615</v>
      </c>
      <c r="FY20" s="124">
        <f t="shared" si="12"/>
        <v>482.53879369791451</v>
      </c>
      <c r="FZ20" s="124">
        <f t="shared" si="12"/>
        <v>485.52679277016728</v>
      </c>
      <c r="GA20" s="124">
        <f t="shared" si="12"/>
        <v>488.53329426869624</v>
      </c>
      <c r="GB20" s="124">
        <f t="shared" si="12"/>
        <v>491.55841276508244</v>
      </c>
      <c r="GC20" s="124">
        <f t="shared" si="12"/>
        <v>494.60226354036251</v>
      </c>
      <c r="GD20" s="124">
        <f t="shared" si="12"/>
        <v>497.66496258942163</v>
      </c>
      <c r="GE20" s="124">
        <f t="shared" si="12"/>
        <v>500.7466266254138</v>
      </c>
      <c r="GF20" s="124">
        <f t="shared" si="12"/>
        <v>503.84737308420966</v>
      </c>
      <c r="GG20" s="124">
        <f t="shared" si="12"/>
        <v>506.96732012887173</v>
      </c>
      <c r="GH20" s="124">
        <f t="shared" si="12"/>
        <v>510.1065866541573</v>
      </c>
      <c r="GI20" s="124">
        <f t="shared" si="12"/>
        <v>513.26529229104926</v>
      </c>
      <c r="GJ20" s="124">
        <f t="shared" si="12"/>
        <v>516.44355741131506</v>
      </c>
    </row>
    <row r="21" spans="1:192" x14ac:dyDescent="0.25">
      <c r="E21" s="248" t="str">
        <f xml:space="preserve"> Time!E$128</f>
        <v>Escalation year end month flag</v>
      </c>
      <c r="F21" s="248">
        <f xml:space="preserve"> Time!F$128</f>
        <v>0</v>
      </c>
      <c r="G21" s="248">
        <f xml:space="preserve"> Time!G$128</f>
        <v>0</v>
      </c>
      <c r="H21" s="248">
        <f xml:space="preserve"> Time!H$128</f>
        <v>0</v>
      </c>
      <c r="I21" s="248">
        <f xml:space="preserve"> Time!I$128</f>
        <v>0</v>
      </c>
      <c r="J21" s="248">
        <f xml:space="preserve"> Time!J$128</f>
        <v>0</v>
      </c>
      <c r="K21" s="248">
        <f xml:space="preserve"> Time!K$128</f>
        <v>0</v>
      </c>
      <c r="L21" s="248">
        <f xml:space="preserve"> Time!L$128</f>
        <v>1</v>
      </c>
      <c r="M21" s="248">
        <f xml:space="preserve"> Time!M$128</f>
        <v>0</v>
      </c>
      <c r="N21" s="248">
        <f xml:space="preserve"> Time!N$128</f>
        <v>0</v>
      </c>
      <c r="O21" s="248">
        <f xml:space="preserve"> Time!O$128</f>
        <v>0</v>
      </c>
      <c r="P21" s="248">
        <f xml:space="preserve"> Time!P$128</f>
        <v>1</v>
      </c>
      <c r="Q21" s="248">
        <f xml:space="preserve"> Time!Q$128</f>
        <v>0</v>
      </c>
      <c r="R21" s="248">
        <f xml:space="preserve"> Time!R$128</f>
        <v>0</v>
      </c>
      <c r="S21" s="248">
        <f xml:space="preserve"> Time!S$128</f>
        <v>0</v>
      </c>
      <c r="T21" s="248">
        <f xml:space="preserve"> Time!T$128</f>
        <v>1</v>
      </c>
      <c r="U21" s="248">
        <f xml:space="preserve"> Time!U$128</f>
        <v>0</v>
      </c>
      <c r="V21" s="248">
        <f xml:space="preserve"> Time!V$128</f>
        <v>0</v>
      </c>
      <c r="W21" s="248">
        <f xml:space="preserve"> Time!W$128</f>
        <v>0</v>
      </c>
      <c r="X21" s="248">
        <f xml:space="preserve"> Time!X$128</f>
        <v>1</v>
      </c>
      <c r="Y21" s="248">
        <f xml:space="preserve"> Time!Y$128</f>
        <v>0</v>
      </c>
      <c r="Z21" s="248">
        <f xml:space="preserve"> Time!Z$128</f>
        <v>0</v>
      </c>
      <c r="AA21" s="248">
        <f xml:space="preserve"> Time!AA$128</f>
        <v>0</v>
      </c>
      <c r="AB21" s="248">
        <f xml:space="preserve"> Time!AB$128</f>
        <v>1</v>
      </c>
      <c r="AC21" s="248">
        <f xml:space="preserve"> Time!AC$128</f>
        <v>0</v>
      </c>
      <c r="AD21" s="248">
        <f xml:space="preserve"> Time!AD$128</f>
        <v>0</v>
      </c>
      <c r="AE21" s="248">
        <f xml:space="preserve"> Time!AE$128</f>
        <v>0</v>
      </c>
      <c r="AF21" s="248">
        <f xml:space="preserve"> Time!AF$128</f>
        <v>1</v>
      </c>
      <c r="AG21" s="248">
        <f xml:space="preserve"> Time!AG$128</f>
        <v>0</v>
      </c>
      <c r="AH21" s="248">
        <f xml:space="preserve"> Time!AH$128</f>
        <v>0</v>
      </c>
      <c r="AI21" s="248">
        <f xml:space="preserve"> Time!AI$128</f>
        <v>0</v>
      </c>
      <c r="AJ21" s="248">
        <f xml:space="preserve"> Time!AJ$128</f>
        <v>1</v>
      </c>
      <c r="AK21" s="248">
        <f xml:space="preserve"> Time!AK$128</f>
        <v>0</v>
      </c>
      <c r="AL21" s="248">
        <f xml:space="preserve"> Time!AL$128</f>
        <v>0</v>
      </c>
      <c r="AM21" s="248">
        <f xml:space="preserve"> Time!AM$128</f>
        <v>0</v>
      </c>
      <c r="AN21" s="248">
        <f xml:space="preserve"> Time!AN$128</f>
        <v>1</v>
      </c>
      <c r="AO21" s="248">
        <f xml:space="preserve"> Time!AO$128</f>
        <v>0</v>
      </c>
      <c r="AP21" s="248">
        <f xml:space="preserve"> Time!AP$128</f>
        <v>0</v>
      </c>
      <c r="AQ21" s="248">
        <f xml:space="preserve"> Time!AQ$128</f>
        <v>0</v>
      </c>
      <c r="AR21" s="248">
        <f xml:space="preserve"> Time!AR$128</f>
        <v>1</v>
      </c>
      <c r="AS21" s="248">
        <f xml:space="preserve"> Time!AS$128</f>
        <v>0</v>
      </c>
      <c r="AT21" s="248">
        <f xml:space="preserve"> Time!AT$128</f>
        <v>0</v>
      </c>
      <c r="AU21" s="248">
        <f xml:space="preserve"> Time!AU$128</f>
        <v>0</v>
      </c>
      <c r="AV21" s="248">
        <f xml:space="preserve"> Time!AV$128</f>
        <v>1</v>
      </c>
      <c r="AW21" s="248">
        <f xml:space="preserve"> Time!AW$128</f>
        <v>0</v>
      </c>
      <c r="AX21" s="248">
        <f xml:space="preserve"> Time!AX$128</f>
        <v>0</v>
      </c>
      <c r="AY21" s="248">
        <f xml:space="preserve"> Time!AY$128</f>
        <v>0</v>
      </c>
      <c r="AZ21" s="248">
        <f xml:space="preserve"> Time!AZ$128</f>
        <v>1</v>
      </c>
      <c r="BA21" s="248">
        <f xml:space="preserve"> Time!BA$128</f>
        <v>0</v>
      </c>
      <c r="BB21" s="248">
        <f xml:space="preserve"> Time!BB$128</f>
        <v>0</v>
      </c>
      <c r="BC21" s="248">
        <f xml:space="preserve"> Time!BC$128</f>
        <v>0</v>
      </c>
      <c r="BD21" s="248">
        <f xml:space="preserve"> Time!BD$128</f>
        <v>1</v>
      </c>
      <c r="BE21" s="248">
        <f xml:space="preserve"> Time!BE$128</f>
        <v>0</v>
      </c>
      <c r="BF21" s="248">
        <f xml:space="preserve"> Time!BF$128</f>
        <v>0</v>
      </c>
      <c r="BG21" s="248">
        <f xml:space="preserve"> Time!BG$128</f>
        <v>0</v>
      </c>
      <c r="BH21" s="248">
        <f xml:space="preserve"> Time!BH$128</f>
        <v>1</v>
      </c>
      <c r="BI21" s="248">
        <f xml:space="preserve"> Time!BI$128</f>
        <v>0</v>
      </c>
      <c r="BJ21" s="248">
        <f xml:space="preserve"> Time!BJ$128</f>
        <v>0</v>
      </c>
      <c r="BK21" s="248">
        <f xml:space="preserve"> Time!BK$128</f>
        <v>0</v>
      </c>
      <c r="BL21" s="248">
        <f xml:space="preserve"> Time!BL$128</f>
        <v>1</v>
      </c>
      <c r="BM21" s="248">
        <f xml:space="preserve"> Time!BM$128</f>
        <v>0</v>
      </c>
      <c r="BN21" s="248">
        <f xml:space="preserve"> Time!BN$128</f>
        <v>0</v>
      </c>
      <c r="BO21" s="248">
        <f xml:space="preserve"> Time!BO$128</f>
        <v>0</v>
      </c>
      <c r="BP21" s="248">
        <f xml:space="preserve"> Time!BP$128</f>
        <v>1</v>
      </c>
      <c r="BQ21" s="248">
        <f xml:space="preserve"> Time!BQ$128</f>
        <v>0</v>
      </c>
      <c r="BR21" s="248">
        <f xml:space="preserve"> Time!BR$128</f>
        <v>0</v>
      </c>
      <c r="BS21" s="248">
        <f xml:space="preserve"> Time!BS$128</f>
        <v>0</v>
      </c>
      <c r="BT21" s="248">
        <f xml:space="preserve"> Time!BT$128</f>
        <v>1</v>
      </c>
      <c r="BU21" s="248">
        <f xml:space="preserve"> Time!BU$128</f>
        <v>0</v>
      </c>
      <c r="BV21" s="248">
        <f xml:space="preserve"> Time!BV$128</f>
        <v>0</v>
      </c>
      <c r="BW21" s="248">
        <f xml:space="preserve"> Time!BW$128</f>
        <v>0</v>
      </c>
      <c r="BX21" s="248">
        <f xml:space="preserve"> Time!BX$128</f>
        <v>1</v>
      </c>
      <c r="BY21" s="248">
        <f xml:space="preserve"> Time!BY$128</f>
        <v>0</v>
      </c>
      <c r="BZ21" s="248">
        <f xml:space="preserve"> Time!BZ$128</f>
        <v>0</v>
      </c>
      <c r="CA21" s="248">
        <f xml:space="preserve"> Time!CA$128</f>
        <v>0</v>
      </c>
      <c r="CB21" s="248">
        <f xml:space="preserve"> Time!CB$128</f>
        <v>1</v>
      </c>
      <c r="CC21" s="248">
        <f xml:space="preserve"> Time!CC$128</f>
        <v>0</v>
      </c>
      <c r="CD21" s="248">
        <f xml:space="preserve"> Time!CD$128</f>
        <v>0</v>
      </c>
      <c r="CE21" s="248">
        <f xml:space="preserve"> Time!CE$128</f>
        <v>0</v>
      </c>
      <c r="CF21" s="248">
        <f xml:space="preserve"> Time!CF$128</f>
        <v>1</v>
      </c>
      <c r="CG21" s="248">
        <f xml:space="preserve"> Time!CG$128</f>
        <v>0</v>
      </c>
      <c r="CH21" s="248">
        <f xml:space="preserve"> Time!CH$128</f>
        <v>0</v>
      </c>
      <c r="CI21" s="248">
        <f xml:space="preserve"> Time!CI$128</f>
        <v>0</v>
      </c>
      <c r="CJ21" s="248">
        <f xml:space="preserve"> Time!CJ$128</f>
        <v>1</v>
      </c>
      <c r="CK21" s="248">
        <f xml:space="preserve"> Time!CK$128</f>
        <v>0</v>
      </c>
      <c r="CL21" s="248">
        <f xml:space="preserve"> Time!CL$128</f>
        <v>0</v>
      </c>
      <c r="CM21" s="248">
        <f xml:space="preserve"> Time!CM$128</f>
        <v>0</v>
      </c>
      <c r="CN21" s="248">
        <f xml:space="preserve"> Time!CN$128</f>
        <v>1</v>
      </c>
      <c r="CO21" s="248">
        <f xml:space="preserve"> Time!CO$128</f>
        <v>0</v>
      </c>
      <c r="CP21" s="248">
        <f xml:space="preserve"> Time!CP$128</f>
        <v>0</v>
      </c>
      <c r="CQ21" s="248">
        <f xml:space="preserve"> Time!CQ$128</f>
        <v>0</v>
      </c>
      <c r="CR21" s="248">
        <f xml:space="preserve"> Time!CR$128</f>
        <v>1</v>
      </c>
      <c r="CS21" s="248">
        <f xml:space="preserve"> Time!CS$128</f>
        <v>0</v>
      </c>
      <c r="CT21" s="248">
        <f xml:space="preserve"> Time!CT$128</f>
        <v>0</v>
      </c>
      <c r="CU21" s="248">
        <f xml:space="preserve"> Time!CU$128</f>
        <v>0</v>
      </c>
      <c r="CV21" s="248">
        <f xml:space="preserve"> Time!CV$128</f>
        <v>1</v>
      </c>
      <c r="CW21" s="248">
        <f xml:space="preserve"> Time!CW$128</f>
        <v>0</v>
      </c>
      <c r="CX21" s="248">
        <f xml:space="preserve"> Time!CX$128</f>
        <v>0</v>
      </c>
      <c r="CY21" s="248">
        <f xml:space="preserve"> Time!CY$128</f>
        <v>0</v>
      </c>
      <c r="CZ21" s="248">
        <f xml:space="preserve"> Time!CZ$128</f>
        <v>1</v>
      </c>
      <c r="DA21" s="248">
        <f xml:space="preserve"> Time!DA$128</f>
        <v>0</v>
      </c>
      <c r="DB21" s="248">
        <f xml:space="preserve"> Time!DB$128</f>
        <v>0</v>
      </c>
      <c r="DC21" s="248">
        <f xml:space="preserve"> Time!DC$128</f>
        <v>0</v>
      </c>
      <c r="DD21" s="248">
        <f xml:space="preserve"> Time!DD$128</f>
        <v>1</v>
      </c>
      <c r="DE21" s="248">
        <f xml:space="preserve"> Time!DE$128</f>
        <v>0</v>
      </c>
      <c r="DF21" s="248">
        <f xml:space="preserve"> Time!DF$128</f>
        <v>0</v>
      </c>
      <c r="DG21" s="248">
        <f xml:space="preserve"> Time!DG$128</f>
        <v>0</v>
      </c>
      <c r="DH21" s="248">
        <f xml:space="preserve"> Time!DH$128</f>
        <v>1</v>
      </c>
      <c r="DI21" s="248">
        <f xml:space="preserve"> Time!DI$128</f>
        <v>0</v>
      </c>
      <c r="DJ21" s="248">
        <f xml:space="preserve"> Time!DJ$128</f>
        <v>0</v>
      </c>
      <c r="DK21" s="248">
        <f xml:space="preserve"> Time!DK$128</f>
        <v>0</v>
      </c>
      <c r="DL21" s="248">
        <f xml:space="preserve"> Time!DL$128</f>
        <v>1</v>
      </c>
      <c r="DM21" s="248">
        <f xml:space="preserve"> Time!DM$128</f>
        <v>0</v>
      </c>
      <c r="DN21" s="248">
        <f xml:space="preserve"> Time!DN$128</f>
        <v>0</v>
      </c>
      <c r="DO21" s="248">
        <f xml:space="preserve"> Time!DO$128</f>
        <v>0</v>
      </c>
      <c r="DP21" s="248">
        <f xml:space="preserve"> Time!DP$128</f>
        <v>1</v>
      </c>
      <c r="DQ21" s="248">
        <f xml:space="preserve"> Time!DQ$128</f>
        <v>0</v>
      </c>
      <c r="DR21" s="248">
        <f xml:space="preserve"> Time!DR$128</f>
        <v>0</v>
      </c>
      <c r="DS21" s="248">
        <f xml:space="preserve"> Time!DS$128</f>
        <v>0</v>
      </c>
      <c r="DT21" s="248">
        <f xml:space="preserve"> Time!DT$128</f>
        <v>1</v>
      </c>
      <c r="DU21" s="248">
        <f xml:space="preserve"> Time!DU$128</f>
        <v>0</v>
      </c>
      <c r="DV21" s="248">
        <f xml:space="preserve"> Time!DV$128</f>
        <v>0</v>
      </c>
      <c r="DW21" s="248">
        <f xml:space="preserve"> Time!DW$128</f>
        <v>0</v>
      </c>
      <c r="DX21" s="248">
        <f xml:space="preserve"> Time!DX$128</f>
        <v>1</v>
      </c>
      <c r="DY21" s="248">
        <f xml:space="preserve"> Time!DY$128</f>
        <v>0</v>
      </c>
      <c r="DZ21" s="248">
        <f xml:space="preserve"> Time!DZ$128</f>
        <v>0</v>
      </c>
      <c r="EA21" s="248">
        <f xml:space="preserve"> Time!EA$128</f>
        <v>0</v>
      </c>
      <c r="EB21" s="248">
        <f xml:space="preserve"> Time!EB$128</f>
        <v>1</v>
      </c>
      <c r="EC21" s="248">
        <f xml:space="preserve"> Time!EC$128</f>
        <v>0</v>
      </c>
      <c r="ED21" s="248">
        <f xml:space="preserve"> Time!ED$128</f>
        <v>0</v>
      </c>
      <c r="EE21" s="248">
        <f xml:space="preserve"> Time!EE$128</f>
        <v>0</v>
      </c>
      <c r="EF21" s="248">
        <f xml:space="preserve"> Time!EF$128</f>
        <v>1</v>
      </c>
      <c r="EG21" s="248">
        <f xml:space="preserve"> Time!EG$128</f>
        <v>0</v>
      </c>
      <c r="EH21" s="248">
        <f xml:space="preserve"> Time!EH$128</f>
        <v>0</v>
      </c>
      <c r="EI21" s="248">
        <f xml:space="preserve"> Time!EI$128</f>
        <v>0</v>
      </c>
      <c r="EJ21" s="248">
        <f xml:space="preserve"> Time!EJ$128</f>
        <v>1</v>
      </c>
      <c r="EK21" s="248">
        <f xml:space="preserve"> Time!EK$128</f>
        <v>0</v>
      </c>
      <c r="EL21" s="248">
        <f xml:space="preserve"> Time!EL$128</f>
        <v>0</v>
      </c>
      <c r="EM21" s="248">
        <f xml:space="preserve"> Time!EM$128</f>
        <v>0</v>
      </c>
      <c r="EN21" s="248">
        <f xml:space="preserve"> Time!EN$128</f>
        <v>1</v>
      </c>
      <c r="EO21" s="248">
        <f xml:space="preserve"> Time!EO$128</f>
        <v>0</v>
      </c>
      <c r="EP21" s="248">
        <f xml:space="preserve"> Time!EP$128</f>
        <v>0</v>
      </c>
      <c r="EQ21" s="248">
        <f xml:space="preserve"> Time!EQ$128</f>
        <v>0</v>
      </c>
      <c r="ER21" s="248">
        <f xml:space="preserve"> Time!ER$128</f>
        <v>1</v>
      </c>
      <c r="ES21" s="248">
        <f xml:space="preserve"> Time!ES$128</f>
        <v>0</v>
      </c>
      <c r="ET21" s="248">
        <f xml:space="preserve"> Time!ET$128</f>
        <v>0</v>
      </c>
      <c r="EU21" s="248">
        <f xml:space="preserve"> Time!EU$128</f>
        <v>0</v>
      </c>
      <c r="EV21" s="248">
        <f xml:space="preserve"> Time!EV$128</f>
        <v>1</v>
      </c>
      <c r="EW21" s="248">
        <f xml:space="preserve"> Time!EW$128</f>
        <v>0</v>
      </c>
      <c r="EX21" s="248">
        <f xml:space="preserve"> Time!EX$128</f>
        <v>0</v>
      </c>
      <c r="EY21" s="248">
        <f xml:space="preserve"> Time!EY$128</f>
        <v>0</v>
      </c>
      <c r="EZ21" s="248">
        <f xml:space="preserve"> Time!EZ$128</f>
        <v>1</v>
      </c>
      <c r="FA21" s="248">
        <f xml:space="preserve"> Time!FA$128</f>
        <v>0</v>
      </c>
      <c r="FB21" s="248">
        <f xml:space="preserve"> Time!FB$128</f>
        <v>0</v>
      </c>
      <c r="FC21" s="248">
        <f xml:space="preserve"> Time!FC$128</f>
        <v>0</v>
      </c>
      <c r="FD21" s="248">
        <f xml:space="preserve"> Time!FD$128</f>
        <v>1</v>
      </c>
      <c r="FE21" s="248">
        <f xml:space="preserve"> Time!FE$128</f>
        <v>0</v>
      </c>
      <c r="FF21" s="248">
        <f xml:space="preserve"> Time!FF$128</f>
        <v>0</v>
      </c>
      <c r="FG21" s="248">
        <f xml:space="preserve"> Time!FG$128</f>
        <v>0</v>
      </c>
      <c r="FH21" s="248">
        <f xml:space="preserve"> Time!FH$128</f>
        <v>1</v>
      </c>
      <c r="FI21" s="248">
        <f xml:space="preserve"> Time!FI$128</f>
        <v>0</v>
      </c>
      <c r="FJ21" s="248">
        <f xml:space="preserve"> Time!FJ$128</f>
        <v>0</v>
      </c>
      <c r="FK21" s="248">
        <f xml:space="preserve"> Time!FK$128</f>
        <v>0</v>
      </c>
      <c r="FL21" s="248">
        <f xml:space="preserve"> Time!FL$128</f>
        <v>1</v>
      </c>
      <c r="FM21" s="248">
        <f xml:space="preserve"> Time!FM$128</f>
        <v>0</v>
      </c>
      <c r="FN21" s="248">
        <f xml:space="preserve"> Time!FN$128</f>
        <v>0</v>
      </c>
      <c r="FO21" s="248">
        <f xml:space="preserve"> Time!FO$128</f>
        <v>0</v>
      </c>
      <c r="FP21" s="248">
        <f xml:space="preserve"> Time!FP$128</f>
        <v>1</v>
      </c>
      <c r="FQ21" s="248">
        <f xml:space="preserve"> Time!FQ$128</f>
        <v>0</v>
      </c>
      <c r="FR21" s="248">
        <f xml:space="preserve"> Time!FR$128</f>
        <v>0</v>
      </c>
      <c r="FS21" s="248">
        <f xml:space="preserve"> Time!FS$128</f>
        <v>0</v>
      </c>
      <c r="FT21" s="248">
        <f xml:space="preserve"> Time!FT$128</f>
        <v>1</v>
      </c>
      <c r="FU21" s="248">
        <f xml:space="preserve"> Time!FU$128</f>
        <v>0</v>
      </c>
      <c r="FV21" s="248">
        <f xml:space="preserve"> Time!FV$128</f>
        <v>0</v>
      </c>
      <c r="FW21" s="248">
        <f xml:space="preserve"> Time!FW$128</f>
        <v>0</v>
      </c>
      <c r="FX21" s="248">
        <f xml:space="preserve"> Time!FX$128</f>
        <v>1</v>
      </c>
      <c r="FY21" s="248">
        <f xml:space="preserve"> Time!FY$128</f>
        <v>0</v>
      </c>
      <c r="FZ21" s="248">
        <f xml:space="preserve"> Time!FZ$128</f>
        <v>0</v>
      </c>
      <c r="GA21" s="248">
        <f xml:space="preserve"> Time!GA$128</f>
        <v>0</v>
      </c>
      <c r="GB21" s="248">
        <f xml:space="preserve"> Time!GB$128</f>
        <v>1</v>
      </c>
      <c r="GC21" s="248">
        <f xml:space="preserve"> Time!GC$128</f>
        <v>0</v>
      </c>
      <c r="GD21" s="248">
        <f xml:space="preserve"> Time!GD$128</f>
        <v>0</v>
      </c>
      <c r="GE21" s="248">
        <f xml:space="preserve"> Time!GE$128</f>
        <v>0</v>
      </c>
      <c r="GF21" s="248">
        <f xml:space="preserve"> Time!GF$128</f>
        <v>1</v>
      </c>
      <c r="GG21" s="248">
        <f xml:space="preserve"> Time!GG$128</f>
        <v>0</v>
      </c>
      <c r="GH21" s="248">
        <f xml:space="preserve"> Time!GH$128</f>
        <v>0</v>
      </c>
      <c r="GI21" s="248">
        <f xml:space="preserve"> Time!GI$128</f>
        <v>0</v>
      </c>
      <c r="GJ21" s="248">
        <f xml:space="preserve"> Time!GJ$128</f>
        <v>1</v>
      </c>
    </row>
    <row r="22" spans="1:192" s="250" customFormat="1" x14ac:dyDescent="0.25">
      <c r="A22" s="189"/>
      <c r="B22" s="189"/>
      <c r="C22" s="190"/>
      <c r="D22" s="191"/>
      <c r="E22" s="249" t="s">
        <v>347</v>
      </c>
      <c r="F22" s="249"/>
      <c r="G22" s="249"/>
      <c r="H22" s="249"/>
      <c r="I22" s="192"/>
      <c r="J22" s="575">
        <f t="shared" ref="J22:K22" si="13" xml:space="preserve"> IF( I21 = 1, I20 / $F19, I22)</f>
        <v>0</v>
      </c>
      <c r="K22" s="575">
        <f t="shared" si="13"/>
        <v>0</v>
      </c>
      <c r="L22" s="575">
        <f t="shared" ref="L22:AQ22" si="14" xml:space="preserve"> IF( K21 = 1, K20 / $F19, K22)</f>
        <v>0</v>
      </c>
      <c r="M22" s="575">
        <f t="shared" si="14"/>
        <v>1.1724137931034482</v>
      </c>
      <c r="N22" s="575">
        <f t="shared" si="14"/>
        <v>1.1724137931034482</v>
      </c>
      <c r="O22" s="575">
        <f t="shared" si="14"/>
        <v>1.1724137931034482</v>
      </c>
      <c r="P22" s="575">
        <f t="shared" si="14"/>
        <v>1.1724137931034482</v>
      </c>
      <c r="Q22" s="575">
        <f t="shared" si="14"/>
        <v>1.2017241379310348</v>
      </c>
      <c r="R22" s="575">
        <f t="shared" si="14"/>
        <v>1.2017241379310348</v>
      </c>
      <c r="S22" s="575">
        <f t="shared" si="14"/>
        <v>1.2017241379310348</v>
      </c>
      <c r="T22" s="575">
        <f t="shared" si="14"/>
        <v>1.2017241379310348</v>
      </c>
      <c r="U22" s="575">
        <f t="shared" si="14"/>
        <v>1.2317672413793113</v>
      </c>
      <c r="V22" s="575">
        <f t="shared" si="14"/>
        <v>1.2317672413793113</v>
      </c>
      <c r="W22" s="575">
        <f t="shared" si="14"/>
        <v>1.2317672413793113</v>
      </c>
      <c r="X22" s="575">
        <f t="shared" si="14"/>
        <v>1.2317672413793113</v>
      </c>
      <c r="Y22" s="575">
        <f t="shared" si="14"/>
        <v>1.2625614224137947</v>
      </c>
      <c r="Z22" s="575">
        <f t="shared" si="14"/>
        <v>1.2625614224137947</v>
      </c>
      <c r="AA22" s="575">
        <f t="shared" si="14"/>
        <v>1.2625614224137947</v>
      </c>
      <c r="AB22" s="575">
        <f t="shared" si="14"/>
        <v>1.2625614224137947</v>
      </c>
      <c r="AC22" s="575">
        <f t="shared" si="14"/>
        <v>1.2941254579741401</v>
      </c>
      <c r="AD22" s="575">
        <f t="shared" si="14"/>
        <v>1.2941254579741401</v>
      </c>
      <c r="AE22" s="575">
        <f t="shared" si="14"/>
        <v>1.2941254579741401</v>
      </c>
      <c r="AF22" s="575">
        <f t="shared" si="14"/>
        <v>1.2941254579741401</v>
      </c>
      <c r="AG22" s="575">
        <f t="shared" si="14"/>
        <v>1.326478594423494</v>
      </c>
      <c r="AH22" s="575">
        <f t="shared" si="14"/>
        <v>1.326478594423494</v>
      </c>
      <c r="AI22" s="575">
        <f t="shared" si="14"/>
        <v>1.326478594423494</v>
      </c>
      <c r="AJ22" s="575">
        <f t="shared" si="14"/>
        <v>1.326478594423494</v>
      </c>
      <c r="AK22" s="575">
        <f t="shared" si="14"/>
        <v>1.3596405592840817</v>
      </c>
      <c r="AL22" s="575">
        <f t="shared" si="14"/>
        <v>1.3596405592840817</v>
      </c>
      <c r="AM22" s="575">
        <f t="shared" si="14"/>
        <v>1.3596405592840817</v>
      </c>
      <c r="AN22" s="575">
        <f t="shared" si="14"/>
        <v>1.3596405592840817</v>
      </c>
      <c r="AO22" s="575">
        <f t="shared" si="14"/>
        <v>1.3936315732661841</v>
      </c>
      <c r="AP22" s="575">
        <f t="shared" si="14"/>
        <v>1.3936315732661841</v>
      </c>
      <c r="AQ22" s="575">
        <f t="shared" si="14"/>
        <v>1.3936315732661841</v>
      </c>
      <c r="AR22" s="575">
        <f t="shared" ref="AR22:BW22" si="15" xml:space="preserve"> IF( AQ21 = 1, AQ20 / $F19, AQ22)</f>
        <v>1.3936315732661841</v>
      </c>
      <c r="AS22" s="575">
        <f t="shared" si="15"/>
        <v>1.4284723625978393</v>
      </c>
      <c r="AT22" s="575">
        <f t="shared" si="15"/>
        <v>1.4284723625978393</v>
      </c>
      <c r="AU22" s="575">
        <f t="shared" si="15"/>
        <v>1.4284723625978393</v>
      </c>
      <c r="AV22" s="575">
        <f t="shared" si="15"/>
        <v>1.4284723625978393</v>
      </c>
      <c r="AW22" s="575">
        <f t="shared" si="15"/>
        <v>1.4641841716627857</v>
      </c>
      <c r="AX22" s="575">
        <f t="shared" si="15"/>
        <v>1.4641841716627857</v>
      </c>
      <c r="AY22" s="575">
        <f t="shared" si="15"/>
        <v>1.4641841716627857</v>
      </c>
      <c r="AZ22" s="575">
        <f t="shared" si="15"/>
        <v>1.4641841716627857</v>
      </c>
      <c r="BA22" s="575">
        <f t="shared" si="15"/>
        <v>1.5007887759543559</v>
      </c>
      <c r="BB22" s="575">
        <f t="shared" si="15"/>
        <v>1.5007887759543559</v>
      </c>
      <c r="BC22" s="575">
        <f t="shared" si="15"/>
        <v>1.5007887759543559</v>
      </c>
      <c r="BD22" s="575">
        <f t="shared" si="15"/>
        <v>1.5007887759543559</v>
      </c>
      <c r="BE22" s="575">
        <f t="shared" si="15"/>
        <v>1.5383084953532151</v>
      </c>
      <c r="BF22" s="575">
        <f t="shared" si="15"/>
        <v>1.5383084953532151</v>
      </c>
      <c r="BG22" s="575">
        <f t="shared" si="15"/>
        <v>1.5383084953532151</v>
      </c>
      <c r="BH22" s="575">
        <f t="shared" si="15"/>
        <v>1.5383084953532151</v>
      </c>
      <c r="BI22" s="575">
        <f t="shared" si="15"/>
        <v>1.5767662077370461</v>
      </c>
      <c r="BJ22" s="575">
        <f t="shared" si="15"/>
        <v>1.5767662077370461</v>
      </c>
      <c r="BK22" s="575">
        <f t="shared" si="15"/>
        <v>1.5767662077370461</v>
      </c>
      <c r="BL22" s="575">
        <f t="shared" si="15"/>
        <v>1.5767662077370461</v>
      </c>
      <c r="BM22" s="575">
        <f t="shared" si="15"/>
        <v>1.616185362930473</v>
      </c>
      <c r="BN22" s="575">
        <f t="shared" si="15"/>
        <v>1.616185362930473</v>
      </c>
      <c r="BO22" s="575">
        <f t="shared" si="15"/>
        <v>1.616185362930473</v>
      </c>
      <c r="BP22" s="575">
        <f t="shared" si="15"/>
        <v>1.616185362930473</v>
      </c>
      <c r="BQ22" s="575">
        <f t="shared" si="15"/>
        <v>1.6565899970037354</v>
      </c>
      <c r="BR22" s="575">
        <f t="shared" si="15"/>
        <v>1.6565899970037354</v>
      </c>
      <c r="BS22" s="575">
        <f t="shared" si="15"/>
        <v>1.6565899970037354</v>
      </c>
      <c r="BT22" s="575">
        <f t="shared" si="15"/>
        <v>1.6565899970037354</v>
      </c>
      <c r="BU22" s="575">
        <f t="shared" si="15"/>
        <v>1.6980047469288293</v>
      </c>
      <c r="BV22" s="575">
        <f t="shared" si="15"/>
        <v>1.6980047469288293</v>
      </c>
      <c r="BW22" s="575">
        <f t="shared" si="15"/>
        <v>1.6980047469288293</v>
      </c>
      <c r="BX22" s="575">
        <f t="shared" ref="BX22:DC22" si="16" xml:space="preserve"> IF( BW21 = 1, BW20 / $F19, BW22)</f>
        <v>1.6980047469288293</v>
      </c>
      <c r="BY22" s="575">
        <f t="shared" si="16"/>
        <v>1.7404548656020509</v>
      </c>
      <c r="BZ22" s="575">
        <f t="shared" si="16"/>
        <v>1.7404548656020509</v>
      </c>
      <c r="CA22" s="575">
        <f t="shared" si="16"/>
        <v>1.7404548656020509</v>
      </c>
      <c r="CB22" s="575">
        <f t="shared" si="16"/>
        <v>1.7404548656020509</v>
      </c>
      <c r="CC22" s="575">
        <f t="shared" si="16"/>
        <v>1.7839662372421026</v>
      </c>
      <c r="CD22" s="575">
        <f t="shared" si="16"/>
        <v>1.7839662372421026</v>
      </c>
      <c r="CE22" s="575">
        <f t="shared" si="16"/>
        <v>1.7839662372421026</v>
      </c>
      <c r="CF22" s="575">
        <f t="shared" si="16"/>
        <v>1.7839662372421026</v>
      </c>
      <c r="CG22" s="575">
        <f t="shared" si="16"/>
        <v>1.8285653931731554</v>
      </c>
      <c r="CH22" s="575">
        <f t="shared" si="16"/>
        <v>1.8285653931731554</v>
      </c>
      <c r="CI22" s="575">
        <f t="shared" si="16"/>
        <v>1.8285653931731554</v>
      </c>
      <c r="CJ22" s="575">
        <f t="shared" si="16"/>
        <v>1.8285653931731554</v>
      </c>
      <c r="CK22" s="575">
        <f t="shared" si="16"/>
        <v>1.8742795280024851</v>
      </c>
      <c r="CL22" s="575">
        <f t="shared" si="16"/>
        <v>1.8742795280024851</v>
      </c>
      <c r="CM22" s="575">
        <f t="shared" si="16"/>
        <v>1.8742795280024851</v>
      </c>
      <c r="CN22" s="575">
        <f t="shared" si="16"/>
        <v>1.8742795280024851</v>
      </c>
      <c r="CO22" s="575">
        <f t="shared" si="16"/>
        <v>1.9211365162025478</v>
      </c>
      <c r="CP22" s="575">
        <f t="shared" si="16"/>
        <v>1.9211365162025478</v>
      </c>
      <c r="CQ22" s="575">
        <f t="shared" si="16"/>
        <v>1.9211365162025478</v>
      </c>
      <c r="CR22" s="575">
        <f t="shared" si="16"/>
        <v>1.9211365162025478</v>
      </c>
      <c r="CS22" s="575">
        <f t="shared" si="16"/>
        <v>1.9691649291076123</v>
      </c>
      <c r="CT22" s="575">
        <f t="shared" si="16"/>
        <v>1.9691649291076123</v>
      </c>
      <c r="CU22" s="575">
        <f t="shared" si="16"/>
        <v>1.9691649291076123</v>
      </c>
      <c r="CV22" s="575">
        <f t="shared" si="16"/>
        <v>1.9691649291076123</v>
      </c>
      <c r="CW22" s="575">
        <f t="shared" si="16"/>
        <v>2.0183940523353034</v>
      </c>
      <c r="CX22" s="575">
        <f t="shared" si="16"/>
        <v>2.0183940523353034</v>
      </c>
      <c r="CY22" s="575">
        <f t="shared" si="16"/>
        <v>2.0183940523353034</v>
      </c>
      <c r="CZ22" s="575">
        <f t="shared" si="16"/>
        <v>2.0183940523353034</v>
      </c>
      <c r="DA22" s="575">
        <f t="shared" si="16"/>
        <v>2.0688539036436868</v>
      </c>
      <c r="DB22" s="575">
        <f t="shared" si="16"/>
        <v>2.0688539036436868</v>
      </c>
      <c r="DC22" s="575">
        <f t="shared" si="16"/>
        <v>2.0688539036436868</v>
      </c>
      <c r="DD22" s="575">
        <f t="shared" ref="DD22:EI22" si="17" xml:space="preserve"> IF( DC21 = 1, DC20 / $F19, DC22)</f>
        <v>2.0688539036436868</v>
      </c>
      <c r="DE22" s="575">
        <f t="shared" si="17"/>
        <v>2.1205752512347793</v>
      </c>
      <c r="DF22" s="575">
        <f t="shared" si="17"/>
        <v>2.1205752512347793</v>
      </c>
      <c r="DG22" s="575">
        <f t="shared" si="17"/>
        <v>2.1205752512347793</v>
      </c>
      <c r="DH22" s="575">
        <f t="shared" si="17"/>
        <v>2.1205752512347793</v>
      </c>
      <c r="DI22" s="575">
        <f t="shared" si="17"/>
        <v>2.1735896325156494</v>
      </c>
      <c r="DJ22" s="575">
        <f t="shared" si="17"/>
        <v>2.1735896325156494</v>
      </c>
      <c r="DK22" s="575">
        <f t="shared" si="17"/>
        <v>2.1735896325156494</v>
      </c>
      <c r="DL22" s="575">
        <f t="shared" si="17"/>
        <v>2.1735896325156494</v>
      </c>
      <c r="DM22" s="575">
        <f t="shared" si="17"/>
        <v>2.2279293733285415</v>
      </c>
      <c r="DN22" s="575">
        <f t="shared" si="17"/>
        <v>2.2279293733285415</v>
      </c>
      <c r="DO22" s="575">
        <f t="shared" si="17"/>
        <v>2.2279293733285415</v>
      </c>
      <c r="DP22" s="575">
        <f t="shared" si="17"/>
        <v>2.2279293733285415</v>
      </c>
      <c r="DQ22" s="575">
        <f t="shared" si="17"/>
        <v>2.2836276076617561</v>
      </c>
      <c r="DR22" s="575">
        <f t="shared" si="17"/>
        <v>2.2836276076617561</v>
      </c>
      <c r="DS22" s="575">
        <f t="shared" si="17"/>
        <v>2.2836276076617561</v>
      </c>
      <c r="DT22" s="575">
        <f t="shared" si="17"/>
        <v>2.2836276076617561</v>
      </c>
      <c r="DU22" s="575">
        <f t="shared" si="17"/>
        <v>2.340718297853301</v>
      </c>
      <c r="DV22" s="575">
        <f t="shared" si="17"/>
        <v>2.340718297853301</v>
      </c>
      <c r="DW22" s="575">
        <f t="shared" si="17"/>
        <v>2.340718297853301</v>
      </c>
      <c r="DX22" s="575">
        <f t="shared" si="17"/>
        <v>2.340718297853301</v>
      </c>
      <c r="DY22" s="575">
        <f t="shared" si="17"/>
        <v>2.3992362552996345</v>
      </c>
      <c r="DZ22" s="575">
        <f t="shared" si="17"/>
        <v>2.3992362552996345</v>
      </c>
      <c r="EA22" s="575">
        <f t="shared" si="17"/>
        <v>2.3992362552996345</v>
      </c>
      <c r="EB22" s="575">
        <f t="shared" si="17"/>
        <v>2.3992362552996345</v>
      </c>
      <c r="EC22" s="575">
        <f t="shared" si="17"/>
        <v>2.4592171616821261</v>
      </c>
      <c r="ED22" s="575">
        <f t="shared" si="17"/>
        <v>2.4592171616821261</v>
      </c>
      <c r="EE22" s="575">
        <f t="shared" si="17"/>
        <v>2.4592171616821261</v>
      </c>
      <c r="EF22" s="575">
        <f t="shared" si="17"/>
        <v>2.4592171616821261</v>
      </c>
      <c r="EG22" s="575">
        <f t="shared" si="17"/>
        <v>2.5206975907241804</v>
      </c>
      <c r="EH22" s="575">
        <f t="shared" si="17"/>
        <v>2.5206975907241804</v>
      </c>
      <c r="EI22" s="575">
        <f t="shared" si="17"/>
        <v>2.5206975907241804</v>
      </c>
      <c r="EJ22" s="575">
        <f t="shared" ref="EJ22:FO22" si="18" xml:space="preserve"> IF( EI21 = 1, EI20 / $F19, EI22)</f>
        <v>2.5206975907241804</v>
      </c>
      <c r="EK22" s="575">
        <f t="shared" si="18"/>
        <v>2.5837150304922858</v>
      </c>
      <c r="EL22" s="575">
        <f t="shared" si="18"/>
        <v>2.5837150304922858</v>
      </c>
      <c r="EM22" s="575">
        <f t="shared" si="18"/>
        <v>2.5837150304922858</v>
      </c>
      <c r="EN22" s="575">
        <f t="shared" si="18"/>
        <v>2.5837150304922858</v>
      </c>
      <c r="EO22" s="575">
        <f t="shared" si="18"/>
        <v>2.6483079062545936</v>
      </c>
      <c r="EP22" s="575">
        <f t="shared" si="18"/>
        <v>2.6483079062545936</v>
      </c>
      <c r="EQ22" s="575">
        <f t="shared" si="18"/>
        <v>2.6483079062545936</v>
      </c>
      <c r="ER22" s="575">
        <f t="shared" si="18"/>
        <v>2.6483079062545936</v>
      </c>
      <c r="ES22" s="575">
        <f t="shared" si="18"/>
        <v>2.7145156039109595</v>
      </c>
      <c r="ET22" s="575">
        <f t="shared" si="18"/>
        <v>2.7145156039109595</v>
      </c>
      <c r="EU22" s="575">
        <f t="shared" si="18"/>
        <v>2.7145156039109595</v>
      </c>
      <c r="EV22" s="575">
        <f t="shared" si="18"/>
        <v>2.7145156039109595</v>
      </c>
      <c r="EW22" s="575">
        <f t="shared" si="18"/>
        <v>2.7823784940087348</v>
      </c>
      <c r="EX22" s="575">
        <f t="shared" si="18"/>
        <v>2.7823784940087348</v>
      </c>
      <c r="EY22" s="575">
        <f t="shared" si="18"/>
        <v>2.7823784940087348</v>
      </c>
      <c r="EZ22" s="575">
        <f t="shared" si="18"/>
        <v>2.7823784940087348</v>
      </c>
      <c r="FA22" s="575">
        <f t="shared" si="18"/>
        <v>2.8519379563589542</v>
      </c>
      <c r="FB22" s="575">
        <f t="shared" si="18"/>
        <v>2.8519379563589542</v>
      </c>
      <c r="FC22" s="575">
        <f t="shared" si="18"/>
        <v>2.8519379563589542</v>
      </c>
      <c r="FD22" s="575">
        <f t="shared" si="18"/>
        <v>2.8519379563589542</v>
      </c>
      <c r="FE22" s="575">
        <f t="shared" si="18"/>
        <v>2.9232364052679292</v>
      </c>
      <c r="FF22" s="575">
        <f t="shared" si="18"/>
        <v>2.9232364052679292</v>
      </c>
      <c r="FG22" s="575">
        <f t="shared" si="18"/>
        <v>2.9232364052679292</v>
      </c>
      <c r="FH22" s="575">
        <f t="shared" si="18"/>
        <v>2.9232364052679292</v>
      </c>
      <c r="FI22" s="575">
        <f t="shared" si="18"/>
        <v>2.9963173153996281</v>
      </c>
      <c r="FJ22" s="575">
        <f t="shared" si="18"/>
        <v>2.9963173153996281</v>
      </c>
      <c r="FK22" s="575">
        <f t="shared" si="18"/>
        <v>2.9963173153996281</v>
      </c>
      <c r="FL22" s="575">
        <f t="shared" si="18"/>
        <v>2.9963173153996281</v>
      </c>
      <c r="FM22" s="575">
        <f t="shared" si="18"/>
        <v>3.0712252482846196</v>
      </c>
      <c r="FN22" s="575">
        <f t="shared" si="18"/>
        <v>3.0712252482846196</v>
      </c>
      <c r="FO22" s="575">
        <f t="shared" si="18"/>
        <v>3.0712252482846196</v>
      </c>
      <c r="FP22" s="575">
        <f t="shared" ref="FP22:GJ22" si="19" xml:space="preserve"> IF( FO21 = 1, FO20 / $F19, FO22)</f>
        <v>3.0712252482846196</v>
      </c>
      <c r="FQ22" s="575">
        <f t="shared" si="19"/>
        <v>3.1480058794917363</v>
      </c>
      <c r="FR22" s="575">
        <f t="shared" si="19"/>
        <v>3.1480058794917363</v>
      </c>
      <c r="FS22" s="575">
        <f t="shared" si="19"/>
        <v>3.1480058794917363</v>
      </c>
      <c r="FT22" s="575">
        <f t="shared" si="19"/>
        <v>3.1480058794917363</v>
      </c>
      <c r="FU22" s="575">
        <f t="shared" si="19"/>
        <v>3.226706026479031</v>
      </c>
      <c r="FV22" s="575">
        <f t="shared" si="19"/>
        <v>3.226706026479031</v>
      </c>
      <c r="FW22" s="575">
        <f t="shared" si="19"/>
        <v>3.226706026479031</v>
      </c>
      <c r="FX22" s="575">
        <f t="shared" si="19"/>
        <v>3.226706026479031</v>
      </c>
      <c r="FY22" s="575">
        <f t="shared" si="19"/>
        <v>3.3073736771410078</v>
      </c>
      <c r="FZ22" s="575">
        <f t="shared" si="19"/>
        <v>3.3073736771410078</v>
      </c>
      <c r="GA22" s="575">
        <f t="shared" si="19"/>
        <v>3.3073736771410078</v>
      </c>
      <c r="GB22" s="575">
        <f t="shared" si="19"/>
        <v>3.3073736771410078</v>
      </c>
      <c r="GC22" s="575">
        <f t="shared" si="19"/>
        <v>3.3900580190695342</v>
      </c>
      <c r="GD22" s="575">
        <f t="shared" si="19"/>
        <v>3.3900580190695342</v>
      </c>
      <c r="GE22" s="575">
        <f t="shared" si="19"/>
        <v>3.3900580190695342</v>
      </c>
      <c r="GF22" s="575">
        <f t="shared" si="19"/>
        <v>3.3900580190695342</v>
      </c>
      <c r="GG22" s="575">
        <f t="shared" si="19"/>
        <v>3.4748094695462735</v>
      </c>
      <c r="GH22" s="575">
        <f t="shared" si="19"/>
        <v>3.4748094695462735</v>
      </c>
      <c r="GI22" s="575">
        <f t="shared" si="19"/>
        <v>3.4748094695462735</v>
      </c>
      <c r="GJ22" s="575">
        <f t="shared" si="19"/>
        <v>3.4748094695462735</v>
      </c>
    </row>
  </sheetData>
  <conditionalFormatting sqref="J3:GJ3">
    <cfRule type="cellIs" dxfId="149" priority="8" stopIfTrue="1" operator="equal">
      <formula>"Construction"</formula>
    </cfRule>
    <cfRule type="cellIs" dxfId="148" priority="9" stopIfTrue="1" operator="equal">
      <formula>"Operations"</formula>
    </cfRule>
  </conditionalFormatting>
  <conditionalFormatting sqref="J3:GJ3">
    <cfRule type="cellIs" dxfId="147" priority="7" operator="equal">
      <formula>"Fin Close"</formula>
    </cfRule>
  </conditionalFormatting>
  <conditionalFormatting sqref="J3:GJ3">
    <cfRule type="cellIs" dxfId="146" priority="5" operator="equal">
      <formula>"PPA ext."</formula>
    </cfRule>
    <cfRule type="cellIs" dxfId="145" priority="6" operator="equal">
      <formula>"Delay"</formula>
    </cfRule>
  </conditionalFormatting>
  <conditionalFormatting sqref="F2:F4">
    <cfRule type="cellIs" dxfId="144" priority="1" stopIfTrue="1" operator="notEqual">
      <formula>0</formula>
    </cfRule>
    <cfRule type="cellIs" dxfId="143" priority="2" stopIfTrue="1" operator="equal">
      <formula>""</formula>
    </cfRule>
  </conditionalFormatting>
  <conditionalFormatting sqref="F2:F4">
    <cfRule type="cellIs" dxfId="142" priority="3" stopIfTrue="1" operator="notEqual">
      <formula>0</formula>
    </cfRule>
    <cfRule type="cellIs" dxfId="141" priority="4" stopIfTrue="1" operator="equal">
      <formula>""</formula>
    </cfRule>
  </conditionalFormatting>
  <dataValidations disablePrompts="1" count="1">
    <dataValidation allowBlank="1" showInputMessage="1" showErrorMessage="1" sqref="E9:H10 E19:H19" xr:uid="{7E016C84-68A5-46A6-9B79-BFE00A1CBF04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>
    <outlinePr summaryBelow="0" summaryRight="0"/>
  </sheetPr>
  <dimension ref="A1:IU93"/>
  <sheetViews>
    <sheetView defaultGridColor="0" colorId="8" workbookViewId="0">
      <pane xSplit="9" ySplit="5" topLeftCell="J8" activePane="bottomRight" state="frozen"/>
      <selection activeCell="F117" sqref="F117"/>
      <selection pane="topRight" activeCell="F117" sqref="F117"/>
      <selection pane="bottomLeft" activeCell="F117" sqref="F117"/>
      <selection pane="bottomRight" activeCell="F117" sqref="F117"/>
    </sheetView>
  </sheetViews>
  <sheetFormatPr defaultColWidth="0" defaultRowHeight="13" x14ac:dyDescent="0.25"/>
  <cols>
    <col min="1" max="2" width="1.36328125" style="15" customWidth="1"/>
    <col min="3" max="3" width="1.36328125" style="21" customWidth="1"/>
    <col min="4" max="4" width="1.36328125" style="60" customWidth="1"/>
    <col min="5" max="5" width="40.6328125" style="12" customWidth="1"/>
    <col min="6" max="6" width="12.6328125" style="12" customWidth="1"/>
    <col min="7" max="8" width="11.6328125" style="12" customWidth="1"/>
    <col min="9" max="9" width="2.6328125" style="9" customWidth="1"/>
    <col min="10" max="192" width="11.6328125" style="12" customWidth="1"/>
    <col min="193" max="255" width="11.6328125" hidden="1" customWidth="1"/>
    <col min="256" max="16384" width="11.6328125" hidden="1"/>
  </cols>
  <sheetData>
    <row r="1" spans="1:192" s="256" customFormat="1" ht="25" x14ac:dyDescent="0.25">
      <c r="A1" s="373" t="str">
        <f ca="1" xml:space="preserve"> RIGHT(CELL("filename", A1), LEN(CELL("filename", A1)) - SEARCH("]", CELL("filename", A1))) &amp; " - " &amp; InpC!F3</f>
        <v>Ops - Scenario 1</v>
      </c>
      <c r="B1" s="313"/>
      <c r="C1" s="314"/>
      <c r="D1" s="315"/>
      <c r="E1" s="310"/>
      <c r="F1" s="310"/>
      <c r="G1" s="310"/>
      <c r="H1" s="310"/>
      <c r="I1" s="312"/>
      <c r="J1" s="310"/>
      <c r="K1" s="310"/>
      <c r="L1" s="310"/>
      <c r="M1" s="310"/>
      <c r="N1" s="310"/>
      <c r="O1" s="310"/>
      <c r="P1" s="310"/>
      <c r="Q1" s="310"/>
      <c r="R1" s="310"/>
      <c r="S1" s="310"/>
      <c r="T1" s="310"/>
      <c r="U1" s="310"/>
      <c r="V1" s="310"/>
      <c r="W1" s="310"/>
      <c r="X1" s="310"/>
      <c r="Y1" s="310"/>
      <c r="Z1" s="310"/>
      <c r="AA1" s="310"/>
      <c r="AB1" s="310"/>
      <c r="AC1" s="310"/>
      <c r="AD1" s="310"/>
      <c r="AE1" s="310"/>
      <c r="AF1" s="310"/>
      <c r="AG1" s="310"/>
      <c r="AH1" s="310"/>
      <c r="AI1" s="310"/>
      <c r="AJ1" s="310"/>
      <c r="AK1" s="310"/>
      <c r="AL1" s="310"/>
      <c r="AM1" s="310"/>
      <c r="AN1" s="310"/>
      <c r="AO1" s="310"/>
      <c r="AP1" s="310"/>
      <c r="AQ1" s="310"/>
      <c r="AR1" s="310"/>
      <c r="AS1" s="310"/>
      <c r="AT1" s="310"/>
      <c r="AU1" s="310"/>
      <c r="AV1" s="310"/>
      <c r="AW1" s="310"/>
      <c r="AX1" s="310"/>
      <c r="AY1" s="310"/>
      <c r="AZ1" s="310"/>
      <c r="BA1" s="310"/>
      <c r="BB1" s="310"/>
      <c r="BC1" s="310"/>
      <c r="BD1" s="310"/>
      <c r="BE1" s="310"/>
      <c r="BF1" s="310"/>
      <c r="BG1" s="310"/>
      <c r="BH1" s="310"/>
      <c r="BI1" s="310"/>
      <c r="BJ1" s="310"/>
      <c r="BK1" s="310"/>
      <c r="BL1" s="310"/>
      <c r="BM1" s="310"/>
      <c r="BN1" s="310"/>
      <c r="BO1" s="310"/>
      <c r="BP1" s="310"/>
      <c r="BQ1" s="310"/>
      <c r="BR1" s="310"/>
      <c r="BS1" s="310"/>
      <c r="BT1" s="310"/>
      <c r="BU1" s="310"/>
      <c r="BV1" s="310"/>
      <c r="BW1" s="310"/>
      <c r="BX1" s="310"/>
      <c r="BY1" s="310"/>
      <c r="BZ1" s="310"/>
      <c r="CA1" s="310"/>
      <c r="CB1" s="310"/>
      <c r="CC1" s="310"/>
      <c r="CD1" s="310"/>
      <c r="CE1" s="310"/>
      <c r="CF1" s="310"/>
      <c r="CG1" s="310"/>
      <c r="CH1" s="310"/>
      <c r="CI1" s="310"/>
      <c r="CJ1" s="310"/>
      <c r="CK1" s="310"/>
      <c r="CL1" s="310"/>
      <c r="CM1" s="310"/>
      <c r="CN1" s="310"/>
      <c r="CO1" s="310"/>
      <c r="CP1" s="310"/>
      <c r="CQ1" s="310"/>
      <c r="CR1" s="310"/>
      <c r="CS1" s="310"/>
      <c r="CT1" s="310"/>
      <c r="CU1" s="310"/>
      <c r="CV1" s="310"/>
      <c r="CW1" s="310"/>
      <c r="CX1" s="310"/>
      <c r="CY1" s="310"/>
      <c r="CZ1" s="310"/>
      <c r="DA1" s="310"/>
      <c r="DB1" s="310"/>
      <c r="DC1" s="310"/>
      <c r="DD1" s="310"/>
      <c r="DE1" s="310"/>
      <c r="DF1" s="310"/>
      <c r="DG1" s="310"/>
      <c r="DH1" s="310"/>
      <c r="DI1" s="310"/>
      <c r="DJ1" s="310"/>
      <c r="DK1" s="310"/>
      <c r="DL1" s="310"/>
      <c r="DM1" s="310"/>
      <c r="DN1" s="310"/>
      <c r="DO1" s="310"/>
      <c r="DP1" s="310"/>
      <c r="DQ1" s="310"/>
      <c r="DR1" s="310"/>
      <c r="DS1" s="310"/>
      <c r="DT1" s="310"/>
      <c r="DU1" s="310"/>
      <c r="DV1" s="310"/>
      <c r="DW1" s="310"/>
      <c r="DX1" s="310"/>
      <c r="DY1" s="310"/>
      <c r="DZ1" s="310"/>
      <c r="EA1" s="310"/>
      <c r="EB1" s="310"/>
      <c r="EC1" s="310"/>
      <c r="ED1" s="310"/>
      <c r="EE1" s="310"/>
      <c r="EF1" s="310"/>
      <c r="EG1" s="310"/>
      <c r="EH1" s="310"/>
      <c r="EI1" s="310"/>
      <c r="EJ1" s="310"/>
      <c r="EK1" s="310"/>
      <c r="EL1" s="310"/>
      <c r="EM1" s="310"/>
      <c r="EN1" s="310"/>
      <c r="EO1" s="310"/>
      <c r="EP1" s="310"/>
      <c r="EQ1" s="310"/>
      <c r="ER1" s="310"/>
      <c r="ES1" s="310"/>
      <c r="ET1" s="310"/>
      <c r="EU1" s="310"/>
      <c r="EV1" s="310"/>
      <c r="EW1" s="310"/>
      <c r="EX1" s="310"/>
      <c r="EY1" s="310"/>
      <c r="EZ1" s="310"/>
      <c r="FA1" s="310"/>
      <c r="FB1" s="310"/>
      <c r="FC1" s="310"/>
      <c r="FD1" s="310"/>
      <c r="FE1" s="310"/>
      <c r="FF1" s="310"/>
      <c r="FG1" s="310"/>
      <c r="FH1" s="310"/>
      <c r="FI1" s="310"/>
      <c r="FJ1" s="310"/>
      <c r="FK1" s="310"/>
      <c r="FL1" s="310"/>
      <c r="FM1" s="310"/>
      <c r="FN1" s="310"/>
      <c r="FO1" s="310"/>
      <c r="FP1" s="310"/>
      <c r="FQ1" s="310"/>
      <c r="FR1" s="310"/>
      <c r="FS1" s="310"/>
      <c r="FT1" s="310"/>
      <c r="FU1" s="310"/>
      <c r="FV1" s="310"/>
      <c r="FW1" s="310"/>
      <c r="FX1" s="310"/>
      <c r="FY1" s="310"/>
      <c r="FZ1" s="310"/>
      <c r="GA1" s="310"/>
      <c r="GB1" s="310"/>
      <c r="GC1" s="310"/>
      <c r="GD1" s="310"/>
      <c r="GE1" s="310"/>
      <c r="GF1" s="310"/>
      <c r="GG1" s="310"/>
      <c r="GH1" s="310"/>
      <c r="GI1" s="310"/>
      <c r="GJ1" s="310"/>
    </row>
    <row r="2" spans="1:192" s="256" customFormat="1" x14ac:dyDescent="0.25">
      <c r="A2" s="374"/>
      <c r="B2" s="374"/>
      <c r="C2" s="375"/>
      <c r="D2" s="376"/>
      <c r="E2" s="377" t="str">
        <f xml:space="preserve"> Time!E$25</f>
        <v>Model period ending</v>
      </c>
      <c r="F2" s="378">
        <f xml:space="preserve"> Check!$F$9</f>
        <v>0</v>
      </c>
      <c r="G2" s="379" t="s">
        <v>23</v>
      </c>
      <c r="H2" s="380"/>
      <c r="I2" s="381"/>
      <c r="J2" s="380">
        <f xml:space="preserve"> Time!J$25</f>
        <v>44104</v>
      </c>
      <c r="K2" s="380">
        <f xml:space="preserve"> Time!K$25</f>
        <v>44196</v>
      </c>
      <c r="L2" s="380">
        <f xml:space="preserve"> Time!L$25</f>
        <v>44286</v>
      </c>
      <c r="M2" s="380">
        <f xml:space="preserve"> Time!M$25</f>
        <v>44377</v>
      </c>
      <c r="N2" s="380">
        <f xml:space="preserve"> Time!N$25</f>
        <v>44469</v>
      </c>
      <c r="O2" s="380">
        <f xml:space="preserve"> Time!O$25</f>
        <v>44561</v>
      </c>
      <c r="P2" s="380">
        <f xml:space="preserve"> Time!P$25</f>
        <v>44651</v>
      </c>
      <c r="Q2" s="380">
        <f xml:space="preserve"> Time!Q$25</f>
        <v>44742</v>
      </c>
      <c r="R2" s="380">
        <f xml:space="preserve"> Time!R$25</f>
        <v>44834</v>
      </c>
      <c r="S2" s="380">
        <f xml:space="preserve"> Time!S$25</f>
        <v>44926</v>
      </c>
      <c r="T2" s="380">
        <f xml:space="preserve"> Time!T$25</f>
        <v>45016</v>
      </c>
      <c r="U2" s="380">
        <f xml:space="preserve"> Time!U$25</f>
        <v>45107</v>
      </c>
      <c r="V2" s="380">
        <f xml:space="preserve"> Time!V$25</f>
        <v>45199</v>
      </c>
      <c r="W2" s="380">
        <f xml:space="preserve"> Time!W$25</f>
        <v>45291</v>
      </c>
      <c r="X2" s="380">
        <f xml:space="preserve"> Time!X$25</f>
        <v>45382</v>
      </c>
      <c r="Y2" s="380">
        <f xml:space="preserve"> Time!Y$25</f>
        <v>45473</v>
      </c>
      <c r="Z2" s="380">
        <f xml:space="preserve"> Time!Z$25</f>
        <v>45565</v>
      </c>
      <c r="AA2" s="380">
        <f xml:space="preserve"> Time!AA$25</f>
        <v>45657</v>
      </c>
      <c r="AB2" s="380">
        <f xml:space="preserve"> Time!AB$25</f>
        <v>45747</v>
      </c>
      <c r="AC2" s="380">
        <f xml:space="preserve"> Time!AC$25</f>
        <v>45838</v>
      </c>
      <c r="AD2" s="380">
        <f xml:space="preserve"> Time!AD$25</f>
        <v>45930</v>
      </c>
      <c r="AE2" s="380">
        <f xml:space="preserve"> Time!AE$25</f>
        <v>46022</v>
      </c>
      <c r="AF2" s="380">
        <f xml:space="preserve"> Time!AF$25</f>
        <v>46112</v>
      </c>
      <c r="AG2" s="380">
        <f xml:space="preserve"> Time!AG$25</f>
        <v>46203</v>
      </c>
      <c r="AH2" s="380">
        <f xml:space="preserve"> Time!AH$25</f>
        <v>46295</v>
      </c>
      <c r="AI2" s="380">
        <f xml:space="preserve"> Time!AI$25</f>
        <v>46387</v>
      </c>
      <c r="AJ2" s="380">
        <f xml:space="preserve"> Time!AJ$25</f>
        <v>46477</v>
      </c>
      <c r="AK2" s="380">
        <f xml:space="preserve"> Time!AK$25</f>
        <v>46568</v>
      </c>
      <c r="AL2" s="380">
        <f xml:space="preserve"> Time!AL$25</f>
        <v>46660</v>
      </c>
      <c r="AM2" s="380">
        <f xml:space="preserve"> Time!AM$25</f>
        <v>46752</v>
      </c>
      <c r="AN2" s="380">
        <f xml:space="preserve"> Time!AN$25</f>
        <v>46843</v>
      </c>
      <c r="AO2" s="380">
        <f xml:space="preserve"> Time!AO$25</f>
        <v>46934</v>
      </c>
      <c r="AP2" s="380">
        <f xml:space="preserve"> Time!AP$25</f>
        <v>47026</v>
      </c>
      <c r="AQ2" s="380">
        <f xml:space="preserve"> Time!AQ$25</f>
        <v>47118</v>
      </c>
      <c r="AR2" s="380">
        <f xml:space="preserve"> Time!AR$25</f>
        <v>47208</v>
      </c>
      <c r="AS2" s="380">
        <f xml:space="preserve"> Time!AS$25</f>
        <v>47299</v>
      </c>
      <c r="AT2" s="380">
        <f xml:space="preserve"> Time!AT$25</f>
        <v>47391</v>
      </c>
      <c r="AU2" s="380">
        <f xml:space="preserve"> Time!AU$25</f>
        <v>47483</v>
      </c>
      <c r="AV2" s="380">
        <f xml:space="preserve"> Time!AV$25</f>
        <v>47573</v>
      </c>
      <c r="AW2" s="380">
        <f xml:space="preserve"> Time!AW$25</f>
        <v>47664</v>
      </c>
      <c r="AX2" s="380">
        <f xml:space="preserve"> Time!AX$25</f>
        <v>47756</v>
      </c>
      <c r="AY2" s="380">
        <f xml:space="preserve"> Time!AY$25</f>
        <v>47848</v>
      </c>
      <c r="AZ2" s="380">
        <f xml:space="preserve"> Time!AZ$25</f>
        <v>47938</v>
      </c>
      <c r="BA2" s="380">
        <f xml:space="preserve"> Time!BA$25</f>
        <v>48029</v>
      </c>
      <c r="BB2" s="380">
        <f xml:space="preserve"> Time!BB$25</f>
        <v>48121</v>
      </c>
      <c r="BC2" s="380">
        <f xml:space="preserve"> Time!BC$25</f>
        <v>48213</v>
      </c>
      <c r="BD2" s="380">
        <f xml:space="preserve"> Time!BD$25</f>
        <v>48304</v>
      </c>
      <c r="BE2" s="380">
        <f xml:space="preserve"> Time!BE$25</f>
        <v>48395</v>
      </c>
      <c r="BF2" s="380">
        <f xml:space="preserve"> Time!BF$25</f>
        <v>48487</v>
      </c>
      <c r="BG2" s="380">
        <f xml:space="preserve"> Time!BG$25</f>
        <v>48579</v>
      </c>
      <c r="BH2" s="380">
        <f xml:space="preserve"> Time!BH$25</f>
        <v>48669</v>
      </c>
      <c r="BI2" s="380">
        <f xml:space="preserve"> Time!BI$25</f>
        <v>48760</v>
      </c>
      <c r="BJ2" s="380">
        <f xml:space="preserve"> Time!BJ$25</f>
        <v>48852</v>
      </c>
      <c r="BK2" s="380">
        <f xml:space="preserve"> Time!BK$25</f>
        <v>48944</v>
      </c>
      <c r="BL2" s="380">
        <f xml:space="preserve"> Time!BL$25</f>
        <v>49034</v>
      </c>
      <c r="BM2" s="380">
        <f xml:space="preserve"> Time!BM$25</f>
        <v>49125</v>
      </c>
      <c r="BN2" s="380">
        <f xml:space="preserve"> Time!BN$25</f>
        <v>49217</v>
      </c>
      <c r="BO2" s="380">
        <f xml:space="preserve"> Time!BO$25</f>
        <v>49309</v>
      </c>
      <c r="BP2" s="380">
        <f xml:space="preserve"> Time!BP$25</f>
        <v>49399</v>
      </c>
      <c r="BQ2" s="380">
        <f xml:space="preserve"> Time!BQ$25</f>
        <v>49490</v>
      </c>
      <c r="BR2" s="380">
        <f xml:space="preserve"> Time!BR$25</f>
        <v>49582</v>
      </c>
      <c r="BS2" s="380">
        <f xml:space="preserve"> Time!BS$25</f>
        <v>49674</v>
      </c>
      <c r="BT2" s="380">
        <f xml:space="preserve"> Time!BT$25</f>
        <v>49765</v>
      </c>
      <c r="BU2" s="380">
        <f xml:space="preserve"> Time!BU$25</f>
        <v>49856</v>
      </c>
      <c r="BV2" s="380">
        <f xml:space="preserve"> Time!BV$25</f>
        <v>49948</v>
      </c>
      <c r="BW2" s="380">
        <f xml:space="preserve"> Time!BW$25</f>
        <v>50040</v>
      </c>
      <c r="BX2" s="380">
        <f xml:space="preserve"> Time!BX$25</f>
        <v>50130</v>
      </c>
      <c r="BY2" s="380">
        <f xml:space="preserve"> Time!BY$25</f>
        <v>50221</v>
      </c>
      <c r="BZ2" s="380">
        <f xml:space="preserve"> Time!BZ$25</f>
        <v>50313</v>
      </c>
      <c r="CA2" s="380">
        <f xml:space="preserve"> Time!CA$25</f>
        <v>50405</v>
      </c>
      <c r="CB2" s="380">
        <f xml:space="preserve"> Time!CB$25</f>
        <v>50495</v>
      </c>
      <c r="CC2" s="380">
        <f xml:space="preserve"> Time!CC$25</f>
        <v>50586</v>
      </c>
      <c r="CD2" s="380">
        <f xml:space="preserve"> Time!CD$25</f>
        <v>50678</v>
      </c>
      <c r="CE2" s="380">
        <f xml:space="preserve"> Time!CE$25</f>
        <v>50770</v>
      </c>
      <c r="CF2" s="380">
        <f xml:space="preserve"> Time!CF$25</f>
        <v>50860</v>
      </c>
      <c r="CG2" s="380">
        <f xml:space="preserve"> Time!CG$25</f>
        <v>50951</v>
      </c>
      <c r="CH2" s="380">
        <f xml:space="preserve"> Time!CH$25</f>
        <v>51043</v>
      </c>
      <c r="CI2" s="380">
        <f xml:space="preserve"> Time!CI$25</f>
        <v>51135</v>
      </c>
      <c r="CJ2" s="380">
        <f xml:space="preserve"> Time!CJ$25</f>
        <v>51226</v>
      </c>
      <c r="CK2" s="380">
        <f xml:space="preserve"> Time!CK$25</f>
        <v>51317</v>
      </c>
      <c r="CL2" s="380">
        <f xml:space="preserve"> Time!CL$25</f>
        <v>51409</v>
      </c>
      <c r="CM2" s="380">
        <f xml:space="preserve"> Time!CM$25</f>
        <v>51501</v>
      </c>
      <c r="CN2" s="380">
        <f xml:space="preserve"> Time!CN$25</f>
        <v>51591</v>
      </c>
      <c r="CO2" s="380">
        <f xml:space="preserve"> Time!CO$25</f>
        <v>51682</v>
      </c>
      <c r="CP2" s="380">
        <f xml:space="preserve"> Time!CP$25</f>
        <v>51774</v>
      </c>
      <c r="CQ2" s="380">
        <f xml:space="preserve"> Time!CQ$25</f>
        <v>51866</v>
      </c>
      <c r="CR2" s="380">
        <f xml:space="preserve"> Time!CR$25</f>
        <v>51956</v>
      </c>
      <c r="CS2" s="380">
        <f xml:space="preserve"> Time!CS$25</f>
        <v>52047</v>
      </c>
      <c r="CT2" s="380">
        <f xml:space="preserve"> Time!CT$25</f>
        <v>52139</v>
      </c>
      <c r="CU2" s="380">
        <f xml:space="preserve"> Time!CU$25</f>
        <v>52231</v>
      </c>
      <c r="CV2" s="380">
        <f xml:space="preserve"> Time!CV$25</f>
        <v>52321</v>
      </c>
      <c r="CW2" s="380">
        <f xml:space="preserve"> Time!CW$25</f>
        <v>52412</v>
      </c>
      <c r="CX2" s="380">
        <f xml:space="preserve"> Time!CX$25</f>
        <v>52504</v>
      </c>
      <c r="CY2" s="380">
        <f xml:space="preserve"> Time!CY$25</f>
        <v>52596</v>
      </c>
      <c r="CZ2" s="380">
        <f xml:space="preserve"> Time!CZ$25</f>
        <v>52687</v>
      </c>
      <c r="DA2" s="380">
        <f xml:space="preserve"> Time!DA$25</f>
        <v>52778</v>
      </c>
      <c r="DB2" s="380">
        <f xml:space="preserve"> Time!DB$25</f>
        <v>52870</v>
      </c>
      <c r="DC2" s="380">
        <f xml:space="preserve"> Time!DC$25</f>
        <v>52962</v>
      </c>
      <c r="DD2" s="380">
        <f xml:space="preserve"> Time!DD$25</f>
        <v>53052</v>
      </c>
      <c r="DE2" s="380">
        <f xml:space="preserve"> Time!DE$25</f>
        <v>53143</v>
      </c>
      <c r="DF2" s="380">
        <f xml:space="preserve"> Time!DF$25</f>
        <v>53235</v>
      </c>
      <c r="DG2" s="380">
        <f xml:space="preserve"> Time!DG$25</f>
        <v>53327</v>
      </c>
      <c r="DH2" s="380">
        <f xml:space="preserve"> Time!DH$25</f>
        <v>53417</v>
      </c>
      <c r="DI2" s="380">
        <f xml:space="preserve"> Time!DI$25</f>
        <v>53508</v>
      </c>
      <c r="DJ2" s="380">
        <f xml:space="preserve"> Time!DJ$25</f>
        <v>53600</v>
      </c>
      <c r="DK2" s="380">
        <f xml:space="preserve"> Time!DK$25</f>
        <v>53692</v>
      </c>
      <c r="DL2" s="380">
        <f xml:space="preserve"> Time!DL$25</f>
        <v>53782</v>
      </c>
      <c r="DM2" s="380">
        <f xml:space="preserve"> Time!DM$25</f>
        <v>53873</v>
      </c>
      <c r="DN2" s="380">
        <f xml:space="preserve"> Time!DN$25</f>
        <v>53965</v>
      </c>
      <c r="DO2" s="380">
        <f xml:space="preserve"> Time!DO$25</f>
        <v>54057</v>
      </c>
      <c r="DP2" s="380">
        <f xml:space="preserve"> Time!DP$25</f>
        <v>54148</v>
      </c>
      <c r="DQ2" s="380">
        <f xml:space="preserve"> Time!DQ$25</f>
        <v>54239</v>
      </c>
      <c r="DR2" s="380">
        <f xml:space="preserve"> Time!DR$25</f>
        <v>54331</v>
      </c>
      <c r="DS2" s="380">
        <f xml:space="preserve"> Time!DS$25</f>
        <v>54423</v>
      </c>
      <c r="DT2" s="380">
        <f xml:space="preserve"> Time!DT$25</f>
        <v>54513</v>
      </c>
      <c r="DU2" s="380">
        <f xml:space="preserve"> Time!DU$25</f>
        <v>54604</v>
      </c>
      <c r="DV2" s="380">
        <f xml:space="preserve"> Time!DV$25</f>
        <v>54696</v>
      </c>
      <c r="DW2" s="380">
        <f xml:space="preserve"> Time!DW$25</f>
        <v>54788</v>
      </c>
      <c r="DX2" s="380">
        <f xml:space="preserve"> Time!DX$25</f>
        <v>54878</v>
      </c>
      <c r="DY2" s="380">
        <f xml:space="preserve"> Time!DY$25</f>
        <v>54969</v>
      </c>
      <c r="DZ2" s="380">
        <f xml:space="preserve"> Time!DZ$25</f>
        <v>55061</v>
      </c>
      <c r="EA2" s="380">
        <f xml:space="preserve"> Time!EA$25</f>
        <v>55153</v>
      </c>
      <c r="EB2" s="380">
        <f xml:space="preserve"> Time!EB$25</f>
        <v>55243</v>
      </c>
      <c r="EC2" s="380">
        <f xml:space="preserve"> Time!EC$25</f>
        <v>55334</v>
      </c>
      <c r="ED2" s="380">
        <f xml:space="preserve"> Time!ED$25</f>
        <v>55426</v>
      </c>
      <c r="EE2" s="380">
        <f xml:space="preserve"> Time!EE$25</f>
        <v>55518</v>
      </c>
      <c r="EF2" s="380">
        <f xml:space="preserve"> Time!EF$25</f>
        <v>55609</v>
      </c>
      <c r="EG2" s="380">
        <f xml:space="preserve"> Time!EG$25</f>
        <v>55700</v>
      </c>
      <c r="EH2" s="380">
        <f xml:space="preserve"> Time!EH$25</f>
        <v>55792</v>
      </c>
      <c r="EI2" s="380">
        <f xml:space="preserve"> Time!EI$25</f>
        <v>55884</v>
      </c>
      <c r="EJ2" s="380">
        <f xml:space="preserve"> Time!EJ$25</f>
        <v>55974</v>
      </c>
      <c r="EK2" s="380">
        <f xml:space="preserve"> Time!EK$25</f>
        <v>56065</v>
      </c>
      <c r="EL2" s="380">
        <f xml:space="preserve"> Time!EL$25</f>
        <v>56157</v>
      </c>
      <c r="EM2" s="380">
        <f xml:space="preserve"> Time!EM$25</f>
        <v>56249</v>
      </c>
      <c r="EN2" s="380">
        <f xml:space="preserve"> Time!EN$25</f>
        <v>56339</v>
      </c>
      <c r="EO2" s="380">
        <f xml:space="preserve"> Time!EO$25</f>
        <v>56430</v>
      </c>
      <c r="EP2" s="380">
        <f xml:space="preserve"> Time!EP$25</f>
        <v>56522</v>
      </c>
      <c r="EQ2" s="380">
        <f xml:space="preserve"> Time!EQ$25</f>
        <v>56614</v>
      </c>
      <c r="ER2" s="380">
        <f xml:space="preserve"> Time!ER$25</f>
        <v>56704</v>
      </c>
      <c r="ES2" s="380">
        <f xml:space="preserve"> Time!ES$25</f>
        <v>56795</v>
      </c>
      <c r="ET2" s="380">
        <f xml:space="preserve"> Time!ET$25</f>
        <v>56887</v>
      </c>
      <c r="EU2" s="380">
        <f xml:space="preserve"> Time!EU$25</f>
        <v>56979</v>
      </c>
      <c r="EV2" s="380">
        <f xml:space="preserve"> Time!EV$25</f>
        <v>57070</v>
      </c>
      <c r="EW2" s="380">
        <f xml:space="preserve"> Time!EW$25</f>
        <v>57161</v>
      </c>
      <c r="EX2" s="380">
        <f xml:space="preserve"> Time!EX$25</f>
        <v>57253</v>
      </c>
      <c r="EY2" s="380">
        <f xml:space="preserve"> Time!EY$25</f>
        <v>57345</v>
      </c>
      <c r="EZ2" s="380">
        <f xml:space="preserve"> Time!EZ$25</f>
        <v>57435</v>
      </c>
      <c r="FA2" s="380">
        <f xml:space="preserve"> Time!FA$25</f>
        <v>57526</v>
      </c>
      <c r="FB2" s="380">
        <f xml:space="preserve"> Time!FB$25</f>
        <v>57618</v>
      </c>
      <c r="FC2" s="380">
        <f xml:space="preserve"> Time!FC$25</f>
        <v>57710</v>
      </c>
      <c r="FD2" s="380">
        <f xml:space="preserve"> Time!FD$25</f>
        <v>57800</v>
      </c>
      <c r="FE2" s="380">
        <f xml:space="preserve"> Time!FE$25</f>
        <v>57891</v>
      </c>
      <c r="FF2" s="380">
        <f xml:space="preserve"> Time!FF$25</f>
        <v>57983</v>
      </c>
      <c r="FG2" s="380">
        <f xml:space="preserve"> Time!FG$25</f>
        <v>58075</v>
      </c>
      <c r="FH2" s="380">
        <f xml:space="preserve"> Time!FH$25</f>
        <v>58165</v>
      </c>
      <c r="FI2" s="380">
        <f xml:space="preserve"> Time!FI$25</f>
        <v>58256</v>
      </c>
      <c r="FJ2" s="380">
        <f xml:space="preserve"> Time!FJ$25</f>
        <v>58348</v>
      </c>
      <c r="FK2" s="380">
        <f xml:space="preserve"> Time!FK$25</f>
        <v>58440</v>
      </c>
      <c r="FL2" s="380">
        <f xml:space="preserve"> Time!FL$25</f>
        <v>58531</v>
      </c>
      <c r="FM2" s="380">
        <f xml:space="preserve"> Time!FM$25</f>
        <v>58622</v>
      </c>
      <c r="FN2" s="380">
        <f xml:space="preserve"> Time!FN$25</f>
        <v>58714</v>
      </c>
      <c r="FO2" s="380">
        <f xml:space="preserve"> Time!FO$25</f>
        <v>58806</v>
      </c>
      <c r="FP2" s="380">
        <f xml:space="preserve"> Time!FP$25</f>
        <v>58896</v>
      </c>
      <c r="FQ2" s="380">
        <f xml:space="preserve"> Time!FQ$25</f>
        <v>58987</v>
      </c>
      <c r="FR2" s="380">
        <f xml:space="preserve"> Time!FR$25</f>
        <v>59079</v>
      </c>
      <c r="FS2" s="380">
        <f xml:space="preserve"> Time!FS$25</f>
        <v>59171</v>
      </c>
      <c r="FT2" s="380">
        <f xml:space="preserve"> Time!FT$25</f>
        <v>59261</v>
      </c>
      <c r="FU2" s="380">
        <f xml:space="preserve"> Time!FU$25</f>
        <v>59352</v>
      </c>
      <c r="FV2" s="380">
        <f xml:space="preserve"> Time!FV$25</f>
        <v>59444</v>
      </c>
      <c r="FW2" s="380">
        <f xml:space="preserve"> Time!FW$25</f>
        <v>59536</v>
      </c>
      <c r="FX2" s="380">
        <f xml:space="preserve"> Time!FX$25</f>
        <v>59626</v>
      </c>
      <c r="FY2" s="380">
        <f xml:space="preserve"> Time!FY$25</f>
        <v>59717</v>
      </c>
      <c r="FZ2" s="380">
        <f xml:space="preserve"> Time!FZ$25</f>
        <v>59809</v>
      </c>
      <c r="GA2" s="380">
        <f xml:space="preserve"> Time!GA$25</f>
        <v>59901</v>
      </c>
      <c r="GB2" s="380">
        <f xml:space="preserve"> Time!GB$25</f>
        <v>59992</v>
      </c>
      <c r="GC2" s="380">
        <f xml:space="preserve"> Time!GC$25</f>
        <v>60083</v>
      </c>
      <c r="GD2" s="380">
        <f xml:space="preserve"> Time!GD$25</f>
        <v>60175</v>
      </c>
      <c r="GE2" s="380">
        <f xml:space="preserve"> Time!GE$25</f>
        <v>60267</v>
      </c>
      <c r="GF2" s="380">
        <f xml:space="preserve"> Time!GF$25</f>
        <v>60357</v>
      </c>
      <c r="GG2" s="380">
        <f xml:space="preserve"> Time!GG$25</f>
        <v>60448</v>
      </c>
      <c r="GH2" s="380">
        <f xml:space="preserve"> Time!GH$25</f>
        <v>60540</v>
      </c>
      <c r="GI2" s="380">
        <f xml:space="preserve"> Time!GI$25</f>
        <v>60632</v>
      </c>
      <c r="GJ2" s="380">
        <f xml:space="preserve"> Time!GJ$25</f>
        <v>60722</v>
      </c>
    </row>
    <row r="3" spans="1:192" s="256" customFormat="1" x14ac:dyDescent="0.25">
      <c r="A3" s="313"/>
      <c r="B3" s="313"/>
      <c r="C3" s="314"/>
      <c r="D3" s="315"/>
      <c r="E3" s="310" t="str">
        <f xml:space="preserve"> Time!E$67</f>
        <v>Timeline label</v>
      </c>
      <c r="F3" s="378">
        <f xml:space="preserve"> Output!J2</f>
        <v>19</v>
      </c>
      <c r="G3" s="382" t="s">
        <v>25</v>
      </c>
      <c r="H3" s="310"/>
      <c r="I3" s="312"/>
      <c r="J3" s="383" t="str">
        <f xml:space="preserve"> Time!J$67</f>
        <v>Pre-fcst</v>
      </c>
      <c r="K3" s="383" t="str">
        <f xml:space="preserve"> Time!K$67</f>
        <v>Pre-fcst</v>
      </c>
      <c r="L3" s="383" t="str">
        <f xml:space="preserve"> Time!L$67</f>
        <v>Fin Close</v>
      </c>
      <c r="M3" s="383" t="str">
        <f xml:space="preserve"> Time!M$67</f>
        <v>Operations</v>
      </c>
      <c r="N3" s="383" t="str">
        <f xml:space="preserve"> Time!N$67</f>
        <v>Operations</v>
      </c>
      <c r="O3" s="383" t="str">
        <f xml:space="preserve"> Time!O$67</f>
        <v>Operations</v>
      </c>
      <c r="P3" s="383" t="str">
        <f xml:space="preserve"> Time!P$67</f>
        <v>Operations</v>
      </c>
      <c r="Q3" s="383" t="str">
        <f xml:space="preserve"> Time!Q$67</f>
        <v>Operations</v>
      </c>
      <c r="R3" s="383" t="str">
        <f xml:space="preserve"> Time!R$67</f>
        <v>Operations</v>
      </c>
      <c r="S3" s="383" t="str">
        <f xml:space="preserve"> Time!S$67</f>
        <v>Operations</v>
      </c>
      <c r="T3" s="383" t="str">
        <f xml:space="preserve"> Time!T$67</f>
        <v>Operations</v>
      </c>
      <c r="U3" s="383" t="str">
        <f xml:space="preserve"> Time!U$67</f>
        <v>Operations</v>
      </c>
      <c r="V3" s="383" t="str">
        <f xml:space="preserve"> Time!V$67</f>
        <v>Operations</v>
      </c>
      <c r="W3" s="383" t="str">
        <f xml:space="preserve"> Time!W$67</f>
        <v>Operations</v>
      </c>
      <c r="X3" s="383" t="str">
        <f xml:space="preserve"> Time!X$67</f>
        <v>Operations</v>
      </c>
      <c r="Y3" s="383" t="str">
        <f xml:space="preserve"> Time!Y$67</f>
        <v>Operations</v>
      </c>
      <c r="Z3" s="383" t="str">
        <f xml:space="preserve"> Time!Z$67</f>
        <v>Operations</v>
      </c>
      <c r="AA3" s="383" t="str">
        <f xml:space="preserve"> Time!AA$67</f>
        <v>Operations</v>
      </c>
      <c r="AB3" s="383" t="str">
        <f xml:space="preserve"> Time!AB$67</f>
        <v>Operations</v>
      </c>
      <c r="AC3" s="383" t="str">
        <f xml:space="preserve"> Time!AC$67</f>
        <v>Operations</v>
      </c>
      <c r="AD3" s="383" t="str">
        <f xml:space="preserve"> Time!AD$67</f>
        <v>Operations</v>
      </c>
      <c r="AE3" s="383" t="str">
        <f xml:space="preserve"> Time!AE$67</f>
        <v>Operations</v>
      </c>
      <c r="AF3" s="383" t="str">
        <f xml:space="preserve"> Time!AF$67</f>
        <v>Operations</v>
      </c>
      <c r="AG3" s="383" t="str">
        <f xml:space="preserve"> Time!AG$67</f>
        <v>Operations</v>
      </c>
      <c r="AH3" s="383" t="str">
        <f xml:space="preserve"> Time!AH$67</f>
        <v>Operations</v>
      </c>
      <c r="AI3" s="383" t="str">
        <f xml:space="preserve"> Time!AI$67</f>
        <v>Operations</v>
      </c>
      <c r="AJ3" s="383" t="str">
        <f xml:space="preserve"> Time!AJ$67</f>
        <v>Operations</v>
      </c>
      <c r="AK3" s="383" t="str">
        <f xml:space="preserve"> Time!AK$67</f>
        <v>Operations</v>
      </c>
      <c r="AL3" s="383" t="str">
        <f xml:space="preserve"> Time!AL$67</f>
        <v>Operations</v>
      </c>
      <c r="AM3" s="383" t="str">
        <f xml:space="preserve"> Time!AM$67</f>
        <v>Operations</v>
      </c>
      <c r="AN3" s="383" t="str">
        <f xml:space="preserve"> Time!AN$67</f>
        <v>Operations</v>
      </c>
      <c r="AO3" s="383" t="str">
        <f xml:space="preserve"> Time!AO$67</f>
        <v>Operations</v>
      </c>
      <c r="AP3" s="383" t="str">
        <f xml:space="preserve"> Time!AP$67</f>
        <v>Operations</v>
      </c>
      <c r="AQ3" s="383" t="str">
        <f xml:space="preserve"> Time!AQ$67</f>
        <v>Operations</v>
      </c>
      <c r="AR3" s="383" t="str">
        <f xml:space="preserve"> Time!AR$67</f>
        <v>Operations</v>
      </c>
      <c r="AS3" s="383" t="str">
        <f xml:space="preserve"> Time!AS$67</f>
        <v>Operations</v>
      </c>
      <c r="AT3" s="383" t="str">
        <f xml:space="preserve"> Time!AT$67</f>
        <v>Operations</v>
      </c>
      <c r="AU3" s="383" t="str">
        <f xml:space="preserve"> Time!AU$67</f>
        <v>Operations</v>
      </c>
      <c r="AV3" s="383" t="str">
        <f xml:space="preserve"> Time!AV$67</f>
        <v>Operations</v>
      </c>
      <c r="AW3" s="383" t="str">
        <f xml:space="preserve"> Time!AW$67</f>
        <v>Operations</v>
      </c>
      <c r="AX3" s="383" t="str">
        <f xml:space="preserve"> Time!AX$67</f>
        <v>Operations</v>
      </c>
      <c r="AY3" s="383" t="str">
        <f xml:space="preserve"> Time!AY$67</f>
        <v>Operations</v>
      </c>
      <c r="AZ3" s="383" t="str">
        <f xml:space="preserve"> Time!AZ$67</f>
        <v>Operations</v>
      </c>
      <c r="BA3" s="383" t="str">
        <f xml:space="preserve"> Time!BA$67</f>
        <v>Operations</v>
      </c>
      <c r="BB3" s="383" t="str">
        <f xml:space="preserve"> Time!BB$67</f>
        <v>Operations</v>
      </c>
      <c r="BC3" s="383" t="str">
        <f xml:space="preserve"> Time!BC$67</f>
        <v>Operations</v>
      </c>
      <c r="BD3" s="383" t="str">
        <f xml:space="preserve"> Time!BD$67</f>
        <v>Operations</v>
      </c>
      <c r="BE3" s="383" t="str">
        <f xml:space="preserve"> Time!BE$67</f>
        <v>Operations</v>
      </c>
      <c r="BF3" s="383" t="str">
        <f xml:space="preserve"> Time!BF$67</f>
        <v>Operations</v>
      </c>
      <c r="BG3" s="383" t="str">
        <f xml:space="preserve"> Time!BG$67</f>
        <v>Operations</v>
      </c>
      <c r="BH3" s="383" t="str">
        <f xml:space="preserve"> Time!BH$67</f>
        <v>Operations</v>
      </c>
      <c r="BI3" s="383" t="str">
        <f xml:space="preserve"> Time!BI$67</f>
        <v>Operations</v>
      </c>
      <c r="BJ3" s="383" t="str">
        <f xml:space="preserve"> Time!BJ$67</f>
        <v>Operations</v>
      </c>
      <c r="BK3" s="383" t="str">
        <f xml:space="preserve"> Time!BK$67</f>
        <v>Operations</v>
      </c>
      <c r="BL3" s="383" t="str">
        <f xml:space="preserve"> Time!BL$67</f>
        <v>Operations</v>
      </c>
      <c r="BM3" s="383" t="str">
        <f xml:space="preserve"> Time!BM$67</f>
        <v>Operations</v>
      </c>
      <c r="BN3" s="383" t="str">
        <f xml:space="preserve"> Time!BN$67</f>
        <v>Operations</v>
      </c>
      <c r="BO3" s="383" t="str">
        <f xml:space="preserve"> Time!BO$67</f>
        <v>Operations</v>
      </c>
      <c r="BP3" s="383" t="str">
        <f xml:space="preserve"> Time!BP$67</f>
        <v>Operations</v>
      </c>
      <c r="BQ3" s="383" t="str">
        <f xml:space="preserve"> Time!BQ$67</f>
        <v>Operations</v>
      </c>
      <c r="BR3" s="383" t="str">
        <f xml:space="preserve"> Time!BR$67</f>
        <v>Operations</v>
      </c>
      <c r="BS3" s="383" t="str">
        <f xml:space="preserve"> Time!BS$67</f>
        <v>Operations</v>
      </c>
      <c r="BT3" s="383" t="str">
        <f xml:space="preserve"> Time!BT$67</f>
        <v>Operations</v>
      </c>
      <c r="BU3" s="383" t="str">
        <f xml:space="preserve"> Time!BU$67</f>
        <v>Operations</v>
      </c>
      <c r="BV3" s="383" t="str">
        <f xml:space="preserve"> Time!BV$67</f>
        <v>Operations</v>
      </c>
      <c r="BW3" s="383" t="str">
        <f xml:space="preserve"> Time!BW$67</f>
        <v>Operations</v>
      </c>
      <c r="BX3" s="383" t="str">
        <f xml:space="preserve"> Time!BX$67</f>
        <v>Operations</v>
      </c>
      <c r="BY3" s="383" t="str">
        <f xml:space="preserve"> Time!BY$67</f>
        <v>Operations</v>
      </c>
      <c r="BZ3" s="383" t="str">
        <f xml:space="preserve"> Time!BZ$67</f>
        <v>Operations</v>
      </c>
      <c r="CA3" s="383" t="str">
        <f xml:space="preserve"> Time!CA$67</f>
        <v>Operations</v>
      </c>
      <c r="CB3" s="383" t="str">
        <f xml:space="preserve"> Time!CB$67</f>
        <v>Operations</v>
      </c>
      <c r="CC3" s="383" t="str">
        <f xml:space="preserve"> Time!CC$67</f>
        <v>Operations</v>
      </c>
      <c r="CD3" s="383" t="str">
        <f xml:space="preserve"> Time!CD$67</f>
        <v>Operations</v>
      </c>
      <c r="CE3" s="383" t="str">
        <f xml:space="preserve"> Time!CE$67</f>
        <v>Operations</v>
      </c>
      <c r="CF3" s="383" t="str">
        <f xml:space="preserve"> Time!CF$67</f>
        <v>Operations</v>
      </c>
      <c r="CG3" s="383" t="str">
        <f xml:space="preserve"> Time!CG$67</f>
        <v>Operations</v>
      </c>
      <c r="CH3" s="383" t="str">
        <f xml:space="preserve"> Time!CH$67</f>
        <v>Operations</v>
      </c>
      <c r="CI3" s="383" t="str">
        <f xml:space="preserve"> Time!CI$67</f>
        <v>Operations</v>
      </c>
      <c r="CJ3" s="383" t="str">
        <f xml:space="preserve"> Time!CJ$67</f>
        <v>Operations</v>
      </c>
      <c r="CK3" s="383" t="str">
        <f xml:space="preserve"> Time!CK$67</f>
        <v>Operations</v>
      </c>
      <c r="CL3" s="383" t="str">
        <f xml:space="preserve"> Time!CL$67</f>
        <v>Operations</v>
      </c>
      <c r="CM3" s="383" t="str">
        <f xml:space="preserve"> Time!CM$67</f>
        <v>Operations</v>
      </c>
      <c r="CN3" s="383" t="str">
        <f xml:space="preserve"> Time!CN$67</f>
        <v>Operations</v>
      </c>
      <c r="CO3" s="383" t="str">
        <f xml:space="preserve"> Time!CO$67</f>
        <v>Operations</v>
      </c>
      <c r="CP3" s="383" t="str">
        <f xml:space="preserve"> Time!CP$67</f>
        <v>Operations</v>
      </c>
      <c r="CQ3" s="383" t="str">
        <f xml:space="preserve"> Time!CQ$67</f>
        <v>Operations</v>
      </c>
      <c r="CR3" s="383" t="str">
        <f xml:space="preserve"> Time!CR$67</f>
        <v>Operations</v>
      </c>
      <c r="CS3" s="383" t="str">
        <f xml:space="preserve"> Time!CS$67</f>
        <v>Operations</v>
      </c>
      <c r="CT3" s="383" t="str">
        <f xml:space="preserve"> Time!CT$67</f>
        <v>Operations</v>
      </c>
      <c r="CU3" s="383" t="str">
        <f xml:space="preserve"> Time!CU$67</f>
        <v>Operations</v>
      </c>
      <c r="CV3" s="383" t="str">
        <f xml:space="preserve"> Time!CV$67</f>
        <v>Operations</v>
      </c>
      <c r="CW3" s="383" t="str">
        <f xml:space="preserve"> Time!CW$67</f>
        <v>Operations</v>
      </c>
      <c r="CX3" s="383" t="str">
        <f xml:space="preserve"> Time!CX$67</f>
        <v>Operations</v>
      </c>
      <c r="CY3" s="383" t="str">
        <f xml:space="preserve"> Time!CY$67</f>
        <v>Operations</v>
      </c>
      <c r="CZ3" s="383" t="str">
        <f xml:space="preserve"> Time!CZ$67</f>
        <v>Operations</v>
      </c>
      <c r="DA3" s="383" t="str">
        <f xml:space="preserve"> Time!DA$67</f>
        <v>Operations</v>
      </c>
      <c r="DB3" s="383" t="str">
        <f xml:space="preserve"> Time!DB$67</f>
        <v>Operations</v>
      </c>
      <c r="DC3" s="383" t="str">
        <f xml:space="preserve"> Time!DC$67</f>
        <v>Operations</v>
      </c>
      <c r="DD3" s="383" t="str">
        <f xml:space="preserve"> Time!DD$67</f>
        <v>Operations</v>
      </c>
      <c r="DE3" s="383" t="str">
        <f xml:space="preserve"> Time!DE$67</f>
        <v>Operations</v>
      </c>
      <c r="DF3" s="383" t="str">
        <f xml:space="preserve"> Time!DF$67</f>
        <v>Operations</v>
      </c>
      <c r="DG3" s="383" t="str">
        <f xml:space="preserve"> Time!DG$67</f>
        <v>Operations</v>
      </c>
      <c r="DH3" s="383" t="str">
        <f xml:space="preserve"> Time!DH$67</f>
        <v>Operations</v>
      </c>
      <c r="DI3" s="383" t="str">
        <f xml:space="preserve"> Time!DI$67</f>
        <v>Operations</v>
      </c>
      <c r="DJ3" s="383" t="str">
        <f xml:space="preserve"> Time!DJ$67</f>
        <v>Operations</v>
      </c>
      <c r="DK3" s="383" t="str">
        <f xml:space="preserve"> Time!DK$67</f>
        <v>Operations</v>
      </c>
      <c r="DL3" s="383" t="str">
        <f xml:space="preserve"> Time!DL$67</f>
        <v>Operations</v>
      </c>
      <c r="DM3" s="383" t="str">
        <f xml:space="preserve"> Time!DM$67</f>
        <v>Operations</v>
      </c>
      <c r="DN3" s="383" t="str">
        <f xml:space="preserve"> Time!DN$67</f>
        <v>Operations</v>
      </c>
      <c r="DO3" s="383" t="str">
        <f xml:space="preserve"> Time!DO$67</f>
        <v>Operations</v>
      </c>
      <c r="DP3" s="383" t="str">
        <f xml:space="preserve"> Time!DP$67</f>
        <v>Operations</v>
      </c>
      <c r="DQ3" s="383" t="str">
        <f xml:space="preserve"> Time!DQ$67</f>
        <v>Operations</v>
      </c>
      <c r="DR3" s="383" t="str">
        <f xml:space="preserve"> Time!DR$67</f>
        <v>Operations</v>
      </c>
      <c r="DS3" s="383" t="str">
        <f xml:space="preserve"> Time!DS$67</f>
        <v>Operations</v>
      </c>
      <c r="DT3" s="383" t="str">
        <f xml:space="preserve"> Time!DT$67</f>
        <v>Operations</v>
      </c>
      <c r="DU3" s="383" t="str">
        <f xml:space="preserve"> Time!DU$67</f>
        <v>Operations</v>
      </c>
      <c r="DV3" s="383" t="str">
        <f xml:space="preserve"> Time!DV$67</f>
        <v>Operations</v>
      </c>
      <c r="DW3" s="383" t="str">
        <f xml:space="preserve"> Time!DW$67</f>
        <v>Operations</v>
      </c>
      <c r="DX3" s="383" t="str">
        <f xml:space="preserve"> Time!DX$67</f>
        <v>Operations</v>
      </c>
      <c r="DY3" s="383" t="str">
        <f xml:space="preserve"> Time!DY$67</f>
        <v>Operations</v>
      </c>
      <c r="DZ3" s="383" t="str">
        <f xml:space="preserve"> Time!DZ$67</f>
        <v>Operations</v>
      </c>
      <c r="EA3" s="383" t="str">
        <f xml:space="preserve"> Time!EA$67</f>
        <v>Operations</v>
      </c>
      <c r="EB3" s="383" t="str">
        <f xml:space="preserve"> Time!EB$67</f>
        <v>Operations</v>
      </c>
      <c r="EC3" s="383" t="str">
        <f xml:space="preserve"> Time!EC$67</f>
        <v>Post ops</v>
      </c>
      <c r="ED3" s="383" t="str">
        <f xml:space="preserve"> Time!ED$67</f>
        <v>Post ops</v>
      </c>
      <c r="EE3" s="383" t="str">
        <f xml:space="preserve"> Time!EE$67</f>
        <v>Post ops</v>
      </c>
      <c r="EF3" s="383" t="str">
        <f xml:space="preserve"> Time!EF$67</f>
        <v>Post ops</v>
      </c>
      <c r="EG3" s="383" t="str">
        <f xml:space="preserve"> Time!EG$67</f>
        <v>Post ops</v>
      </c>
      <c r="EH3" s="383" t="str">
        <f xml:space="preserve"> Time!EH$67</f>
        <v>Post ops</v>
      </c>
      <c r="EI3" s="383" t="str">
        <f xml:space="preserve"> Time!EI$67</f>
        <v>Post ops</v>
      </c>
      <c r="EJ3" s="383" t="str">
        <f xml:space="preserve"> Time!EJ$67</f>
        <v>Post ops</v>
      </c>
      <c r="EK3" s="383" t="str">
        <f xml:space="preserve"> Time!EK$67</f>
        <v>Post ops</v>
      </c>
      <c r="EL3" s="383" t="str">
        <f xml:space="preserve"> Time!EL$67</f>
        <v>Post ops</v>
      </c>
      <c r="EM3" s="383" t="str">
        <f xml:space="preserve"> Time!EM$67</f>
        <v>Post ops</v>
      </c>
      <c r="EN3" s="383" t="str">
        <f xml:space="preserve"> Time!EN$67</f>
        <v>Post ops</v>
      </c>
      <c r="EO3" s="383" t="str">
        <f xml:space="preserve"> Time!EO$67</f>
        <v>Post ops</v>
      </c>
      <c r="EP3" s="383" t="str">
        <f xml:space="preserve"> Time!EP$67</f>
        <v>Post ops</v>
      </c>
      <c r="EQ3" s="383" t="str">
        <f xml:space="preserve"> Time!EQ$67</f>
        <v>Post ops</v>
      </c>
      <c r="ER3" s="383" t="str">
        <f xml:space="preserve"> Time!ER$67</f>
        <v>Post ops</v>
      </c>
      <c r="ES3" s="383" t="str">
        <f xml:space="preserve"> Time!ES$67</f>
        <v>Post ops</v>
      </c>
      <c r="ET3" s="383" t="str">
        <f xml:space="preserve"> Time!ET$67</f>
        <v>Post ops</v>
      </c>
      <c r="EU3" s="383" t="str">
        <f xml:space="preserve"> Time!EU$67</f>
        <v>Post ops</v>
      </c>
      <c r="EV3" s="383" t="str">
        <f xml:space="preserve"> Time!EV$67</f>
        <v>Post ops</v>
      </c>
      <c r="EW3" s="383" t="str">
        <f xml:space="preserve"> Time!EW$67</f>
        <v>Post ops</v>
      </c>
      <c r="EX3" s="383" t="str">
        <f xml:space="preserve"> Time!EX$67</f>
        <v>Post ops</v>
      </c>
      <c r="EY3" s="383" t="str">
        <f xml:space="preserve"> Time!EY$67</f>
        <v>Post ops</v>
      </c>
      <c r="EZ3" s="383" t="str">
        <f xml:space="preserve"> Time!EZ$67</f>
        <v>Post ops</v>
      </c>
      <c r="FA3" s="383" t="str">
        <f xml:space="preserve"> Time!FA$67</f>
        <v>Post ops</v>
      </c>
      <c r="FB3" s="383" t="str">
        <f xml:space="preserve"> Time!FB$67</f>
        <v>Post ops</v>
      </c>
      <c r="FC3" s="383" t="str">
        <f xml:space="preserve"> Time!FC$67</f>
        <v>Post ops</v>
      </c>
      <c r="FD3" s="383" t="str">
        <f xml:space="preserve"> Time!FD$67</f>
        <v>Post ops</v>
      </c>
      <c r="FE3" s="383" t="str">
        <f xml:space="preserve"> Time!FE$67</f>
        <v>Post ops</v>
      </c>
      <c r="FF3" s="383" t="str">
        <f xml:space="preserve"> Time!FF$67</f>
        <v>Post ops</v>
      </c>
      <c r="FG3" s="383" t="str">
        <f xml:space="preserve"> Time!FG$67</f>
        <v>Post ops</v>
      </c>
      <c r="FH3" s="383" t="str">
        <f xml:space="preserve"> Time!FH$67</f>
        <v>Post ops</v>
      </c>
      <c r="FI3" s="383" t="str">
        <f xml:space="preserve"> Time!FI$67</f>
        <v>Post ops</v>
      </c>
      <c r="FJ3" s="383" t="str">
        <f xml:space="preserve"> Time!FJ$67</f>
        <v>Post ops</v>
      </c>
      <c r="FK3" s="383" t="str">
        <f xml:space="preserve"> Time!FK$67</f>
        <v>Post ops</v>
      </c>
      <c r="FL3" s="383" t="str">
        <f xml:space="preserve"> Time!FL$67</f>
        <v>Post ops</v>
      </c>
      <c r="FM3" s="383" t="str">
        <f xml:space="preserve"> Time!FM$67</f>
        <v>Post ops</v>
      </c>
      <c r="FN3" s="383" t="str">
        <f xml:space="preserve"> Time!FN$67</f>
        <v>Post ops</v>
      </c>
      <c r="FO3" s="383" t="str">
        <f xml:space="preserve"> Time!FO$67</f>
        <v>Post ops</v>
      </c>
      <c r="FP3" s="383" t="str">
        <f xml:space="preserve"> Time!FP$67</f>
        <v>Post ops</v>
      </c>
      <c r="FQ3" s="383" t="str">
        <f xml:space="preserve"> Time!FQ$67</f>
        <v>Post ops</v>
      </c>
      <c r="FR3" s="383" t="str">
        <f xml:space="preserve"> Time!FR$67</f>
        <v>Post ops</v>
      </c>
      <c r="FS3" s="383" t="str">
        <f xml:space="preserve"> Time!FS$67</f>
        <v>Post ops</v>
      </c>
      <c r="FT3" s="383" t="str">
        <f xml:space="preserve"> Time!FT$67</f>
        <v>Post ops</v>
      </c>
      <c r="FU3" s="383" t="str">
        <f xml:space="preserve"> Time!FU$67</f>
        <v>Post ops</v>
      </c>
      <c r="FV3" s="383" t="str">
        <f xml:space="preserve"> Time!FV$67</f>
        <v>Post ops</v>
      </c>
      <c r="FW3" s="383" t="str">
        <f xml:space="preserve"> Time!FW$67</f>
        <v>Post ops</v>
      </c>
      <c r="FX3" s="383" t="str">
        <f xml:space="preserve"> Time!FX$67</f>
        <v>Post ops</v>
      </c>
      <c r="FY3" s="383" t="str">
        <f xml:space="preserve"> Time!FY$67</f>
        <v>Post ops</v>
      </c>
      <c r="FZ3" s="383" t="str">
        <f xml:space="preserve"> Time!FZ$67</f>
        <v>Post ops</v>
      </c>
      <c r="GA3" s="383" t="str">
        <f xml:space="preserve"> Time!GA$67</f>
        <v>Post ops</v>
      </c>
      <c r="GB3" s="383" t="str">
        <f xml:space="preserve"> Time!GB$67</f>
        <v>Post ops</v>
      </c>
      <c r="GC3" s="383" t="str">
        <f xml:space="preserve"> Time!GC$67</f>
        <v>Post ops</v>
      </c>
      <c r="GD3" s="383" t="str">
        <f xml:space="preserve"> Time!GD$67</f>
        <v>Post ops</v>
      </c>
      <c r="GE3" s="383" t="str">
        <f xml:space="preserve"> Time!GE$67</f>
        <v>Post ops</v>
      </c>
      <c r="GF3" s="383" t="str">
        <f xml:space="preserve"> Time!GF$67</f>
        <v>Post ops</v>
      </c>
      <c r="GG3" s="383" t="str">
        <f xml:space="preserve"> Time!GG$67</f>
        <v>Post ops</v>
      </c>
      <c r="GH3" s="383" t="str">
        <f xml:space="preserve"> Time!GH$67</f>
        <v>Post ops</v>
      </c>
      <c r="GI3" s="383" t="str">
        <f xml:space="preserve"> Time!GI$67</f>
        <v>Post ops</v>
      </c>
      <c r="GJ3" s="383" t="str">
        <f xml:space="preserve"> Time!GJ$67</f>
        <v>Post ops</v>
      </c>
    </row>
    <row r="4" spans="1:192" s="256" customFormat="1" x14ac:dyDescent="0.25">
      <c r="A4" s="313"/>
      <c r="B4" s="313"/>
      <c r="C4" s="314"/>
      <c r="D4" s="315"/>
      <c r="E4" s="384" t="str">
        <f xml:space="preserve"> Time!E$42</f>
        <v>Contract year</v>
      </c>
      <c r="F4" s="378">
        <f xml:space="preserve"> Check!$F$21</f>
        <v>0</v>
      </c>
      <c r="G4" s="382" t="s">
        <v>24</v>
      </c>
      <c r="H4" s="310"/>
      <c r="I4" s="312"/>
      <c r="J4" s="384">
        <f xml:space="preserve"> Time!J$42</f>
        <v>2020</v>
      </c>
      <c r="K4" s="384">
        <f xml:space="preserve"> Time!K$42</f>
        <v>2020</v>
      </c>
      <c r="L4" s="384">
        <f xml:space="preserve"> Time!L$42</f>
        <v>2020</v>
      </c>
      <c r="M4" s="384">
        <f xml:space="preserve"> Time!M$42</f>
        <v>2021</v>
      </c>
      <c r="N4" s="384">
        <f xml:space="preserve"> Time!N$42</f>
        <v>2021</v>
      </c>
      <c r="O4" s="384">
        <f xml:space="preserve"> Time!O$42</f>
        <v>2021</v>
      </c>
      <c r="P4" s="384">
        <f xml:space="preserve"> Time!P$42</f>
        <v>2021</v>
      </c>
      <c r="Q4" s="384">
        <f xml:space="preserve"> Time!Q$42</f>
        <v>2022</v>
      </c>
      <c r="R4" s="384">
        <f xml:space="preserve"> Time!R$42</f>
        <v>2022</v>
      </c>
      <c r="S4" s="384">
        <f xml:space="preserve"> Time!S$42</f>
        <v>2022</v>
      </c>
      <c r="T4" s="384">
        <f xml:space="preserve"> Time!T$42</f>
        <v>2022</v>
      </c>
      <c r="U4" s="384">
        <f xml:space="preserve"> Time!U$42</f>
        <v>2023</v>
      </c>
      <c r="V4" s="384">
        <f xml:space="preserve"> Time!V$42</f>
        <v>2023</v>
      </c>
      <c r="W4" s="384">
        <f xml:space="preserve"> Time!W$42</f>
        <v>2023</v>
      </c>
      <c r="X4" s="384">
        <f xml:space="preserve"> Time!X$42</f>
        <v>2023</v>
      </c>
      <c r="Y4" s="384">
        <f xml:space="preserve"> Time!Y$42</f>
        <v>2024</v>
      </c>
      <c r="Z4" s="384">
        <f xml:space="preserve"> Time!Z$42</f>
        <v>2024</v>
      </c>
      <c r="AA4" s="384">
        <f xml:space="preserve"> Time!AA$42</f>
        <v>2024</v>
      </c>
      <c r="AB4" s="384">
        <f xml:space="preserve"> Time!AB$42</f>
        <v>2024</v>
      </c>
      <c r="AC4" s="384">
        <f xml:space="preserve"> Time!AC$42</f>
        <v>2025</v>
      </c>
      <c r="AD4" s="384">
        <f xml:space="preserve"> Time!AD$42</f>
        <v>2025</v>
      </c>
      <c r="AE4" s="384">
        <f xml:space="preserve"> Time!AE$42</f>
        <v>2025</v>
      </c>
      <c r="AF4" s="384">
        <f xml:space="preserve"> Time!AF$42</f>
        <v>2025</v>
      </c>
      <c r="AG4" s="384">
        <f xml:space="preserve"> Time!AG$42</f>
        <v>2026</v>
      </c>
      <c r="AH4" s="384">
        <f xml:space="preserve"> Time!AH$42</f>
        <v>2026</v>
      </c>
      <c r="AI4" s="384">
        <f xml:space="preserve"> Time!AI$42</f>
        <v>2026</v>
      </c>
      <c r="AJ4" s="384">
        <f xml:space="preserve"> Time!AJ$42</f>
        <v>2026</v>
      </c>
      <c r="AK4" s="384">
        <f xml:space="preserve"> Time!AK$42</f>
        <v>2027</v>
      </c>
      <c r="AL4" s="384">
        <f xml:space="preserve"> Time!AL$42</f>
        <v>2027</v>
      </c>
      <c r="AM4" s="384">
        <f xml:space="preserve"> Time!AM$42</f>
        <v>2027</v>
      </c>
      <c r="AN4" s="384">
        <f xml:space="preserve"> Time!AN$42</f>
        <v>2027</v>
      </c>
      <c r="AO4" s="384">
        <f xml:space="preserve"> Time!AO$42</f>
        <v>2028</v>
      </c>
      <c r="AP4" s="384">
        <f xml:space="preserve"> Time!AP$42</f>
        <v>2028</v>
      </c>
      <c r="AQ4" s="384">
        <f xml:space="preserve"> Time!AQ$42</f>
        <v>2028</v>
      </c>
      <c r="AR4" s="384">
        <f xml:space="preserve"> Time!AR$42</f>
        <v>2028</v>
      </c>
      <c r="AS4" s="384">
        <f xml:space="preserve"> Time!AS$42</f>
        <v>2029</v>
      </c>
      <c r="AT4" s="384">
        <f xml:space="preserve"> Time!AT$42</f>
        <v>2029</v>
      </c>
      <c r="AU4" s="384">
        <f xml:space="preserve"> Time!AU$42</f>
        <v>2029</v>
      </c>
      <c r="AV4" s="384">
        <f xml:space="preserve"> Time!AV$42</f>
        <v>2029</v>
      </c>
      <c r="AW4" s="384">
        <f xml:space="preserve"> Time!AW$42</f>
        <v>2030</v>
      </c>
      <c r="AX4" s="384">
        <f xml:space="preserve"> Time!AX$42</f>
        <v>2030</v>
      </c>
      <c r="AY4" s="384">
        <f xml:space="preserve"> Time!AY$42</f>
        <v>2030</v>
      </c>
      <c r="AZ4" s="384">
        <f xml:space="preserve"> Time!AZ$42</f>
        <v>2030</v>
      </c>
      <c r="BA4" s="384">
        <f xml:space="preserve"> Time!BA$42</f>
        <v>2031</v>
      </c>
      <c r="BB4" s="384">
        <f xml:space="preserve"> Time!BB$42</f>
        <v>2031</v>
      </c>
      <c r="BC4" s="384">
        <f xml:space="preserve"> Time!BC$42</f>
        <v>2031</v>
      </c>
      <c r="BD4" s="384">
        <f xml:space="preserve"> Time!BD$42</f>
        <v>2031</v>
      </c>
      <c r="BE4" s="384">
        <f xml:space="preserve"> Time!BE$42</f>
        <v>2032</v>
      </c>
      <c r="BF4" s="384">
        <f xml:space="preserve"> Time!BF$42</f>
        <v>2032</v>
      </c>
      <c r="BG4" s="384">
        <f xml:space="preserve"> Time!BG$42</f>
        <v>2032</v>
      </c>
      <c r="BH4" s="384">
        <f xml:space="preserve"> Time!BH$42</f>
        <v>2032</v>
      </c>
      <c r="BI4" s="384">
        <f xml:space="preserve"> Time!BI$42</f>
        <v>2033</v>
      </c>
      <c r="BJ4" s="384">
        <f xml:space="preserve"> Time!BJ$42</f>
        <v>2033</v>
      </c>
      <c r="BK4" s="384">
        <f xml:space="preserve"> Time!BK$42</f>
        <v>2033</v>
      </c>
      <c r="BL4" s="384">
        <f xml:space="preserve"> Time!BL$42</f>
        <v>2033</v>
      </c>
      <c r="BM4" s="384">
        <f xml:space="preserve"> Time!BM$42</f>
        <v>2034</v>
      </c>
      <c r="BN4" s="384">
        <f xml:space="preserve"> Time!BN$42</f>
        <v>2034</v>
      </c>
      <c r="BO4" s="384">
        <f xml:space="preserve"> Time!BO$42</f>
        <v>2034</v>
      </c>
      <c r="BP4" s="384">
        <f xml:space="preserve"> Time!BP$42</f>
        <v>2034</v>
      </c>
      <c r="BQ4" s="384">
        <f xml:space="preserve"> Time!BQ$42</f>
        <v>2035</v>
      </c>
      <c r="BR4" s="384">
        <f xml:space="preserve"> Time!BR$42</f>
        <v>2035</v>
      </c>
      <c r="BS4" s="384">
        <f xml:space="preserve"> Time!BS$42</f>
        <v>2035</v>
      </c>
      <c r="BT4" s="384">
        <f xml:space="preserve"> Time!BT$42</f>
        <v>2035</v>
      </c>
      <c r="BU4" s="384">
        <f xml:space="preserve"> Time!BU$42</f>
        <v>2036</v>
      </c>
      <c r="BV4" s="384">
        <f xml:space="preserve"> Time!BV$42</f>
        <v>2036</v>
      </c>
      <c r="BW4" s="384">
        <f xml:space="preserve"> Time!BW$42</f>
        <v>2036</v>
      </c>
      <c r="BX4" s="384">
        <f xml:space="preserve"> Time!BX$42</f>
        <v>2036</v>
      </c>
      <c r="BY4" s="384">
        <f xml:space="preserve"> Time!BY$42</f>
        <v>2037</v>
      </c>
      <c r="BZ4" s="384">
        <f xml:space="preserve"> Time!BZ$42</f>
        <v>2037</v>
      </c>
      <c r="CA4" s="384">
        <f xml:space="preserve"> Time!CA$42</f>
        <v>2037</v>
      </c>
      <c r="CB4" s="384">
        <f xml:space="preserve"> Time!CB$42</f>
        <v>2037</v>
      </c>
      <c r="CC4" s="384">
        <f xml:space="preserve"> Time!CC$42</f>
        <v>2038</v>
      </c>
      <c r="CD4" s="384">
        <f xml:space="preserve"> Time!CD$42</f>
        <v>2038</v>
      </c>
      <c r="CE4" s="384">
        <f xml:space="preserve"> Time!CE$42</f>
        <v>2038</v>
      </c>
      <c r="CF4" s="384">
        <f xml:space="preserve"> Time!CF$42</f>
        <v>2038</v>
      </c>
      <c r="CG4" s="384">
        <f xml:space="preserve"> Time!CG$42</f>
        <v>2039</v>
      </c>
      <c r="CH4" s="384">
        <f xml:space="preserve"> Time!CH$42</f>
        <v>2039</v>
      </c>
      <c r="CI4" s="384">
        <f xml:space="preserve"> Time!CI$42</f>
        <v>2039</v>
      </c>
      <c r="CJ4" s="384">
        <f xml:space="preserve"> Time!CJ$42</f>
        <v>2039</v>
      </c>
      <c r="CK4" s="384">
        <f xml:space="preserve"> Time!CK$42</f>
        <v>2040</v>
      </c>
      <c r="CL4" s="384">
        <f xml:space="preserve"> Time!CL$42</f>
        <v>2040</v>
      </c>
      <c r="CM4" s="384">
        <f xml:space="preserve"> Time!CM$42</f>
        <v>2040</v>
      </c>
      <c r="CN4" s="384">
        <f xml:space="preserve"> Time!CN$42</f>
        <v>2040</v>
      </c>
      <c r="CO4" s="384">
        <f xml:space="preserve"> Time!CO$42</f>
        <v>2041</v>
      </c>
      <c r="CP4" s="384">
        <f xml:space="preserve"> Time!CP$42</f>
        <v>2041</v>
      </c>
      <c r="CQ4" s="384">
        <f xml:space="preserve"> Time!CQ$42</f>
        <v>2041</v>
      </c>
      <c r="CR4" s="384">
        <f xml:space="preserve"> Time!CR$42</f>
        <v>2041</v>
      </c>
      <c r="CS4" s="384">
        <f xml:space="preserve"> Time!CS$42</f>
        <v>2042</v>
      </c>
      <c r="CT4" s="384">
        <f xml:space="preserve"> Time!CT$42</f>
        <v>2042</v>
      </c>
      <c r="CU4" s="384">
        <f xml:space="preserve"> Time!CU$42</f>
        <v>2042</v>
      </c>
      <c r="CV4" s="384">
        <f xml:space="preserve"> Time!CV$42</f>
        <v>2042</v>
      </c>
      <c r="CW4" s="384">
        <f xml:space="preserve"> Time!CW$42</f>
        <v>2043</v>
      </c>
      <c r="CX4" s="384">
        <f xml:space="preserve"> Time!CX$42</f>
        <v>2043</v>
      </c>
      <c r="CY4" s="384">
        <f xml:space="preserve"> Time!CY$42</f>
        <v>2043</v>
      </c>
      <c r="CZ4" s="384">
        <f xml:space="preserve"> Time!CZ$42</f>
        <v>2043</v>
      </c>
      <c r="DA4" s="384">
        <f xml:space="preserve"> Time!DA$42</f>
        <v>2044</v>
      </c>
      <c r="DB4" s="384">
        <f xml:space="preserve"> Time!DB$42</f>
        <v>2044</v>
      </c>
      <c r="DC4" s="384">
        <f xml:space="preserve"> Time!DC$42</f>
        <v>2044</v>
      </c>
      <c r="DD4" s="384">
        <f xml:space="preserve"> Time!DD$42</f>
        <v>2044</v>
      </c>
      <c r="DE4" s="384">
        <f xml:space="preserve"> Time!DE$42</f>
        <v>2045</v>
      </c>
      <c r="DF4" s="384">
        <f xml:space="preserve"> Time!DF$42</f>
        <v>2045</v>
      </c>
      <c r="DG4" s="384">
        <f xml:space="preserve"> Time!DG$42</f>
        <v>2045</v>
      </c>
      <c r="DH4" s="384">
        <f xml:space="preserve"> Time!DH$42</f>
        <v>2045</v>
      </c>
      <c r="DI4" s="384">
        <f xml:space="preserve"> Time!DI$42</f>
        <v>2046</v>
      </c>
      <c r="DJ4" s="384">
        <f xml:space="preserve"> Time!DJ$42</f>
        <v>2046</v>
      </c>
      <c r="DK4" s="384">
        <f xml:space="preserve"> Time!DK$42</f>
        <v>2046</v>
      </c>
      <c r="DL4" s="384">
        <f xml:space="preserve"> Time!DL$42</f>
        <v>2046</v>
      </c>
      <c r="DM4" s="384">
        <f xml:space="preserve"> Time!DM$42</f>
        <v>2047</v>
      </c>
      <c r="DN4" s="384">
        <f xml:space="preserve"> Time!DN$42</f>
        <v>2047</v>
      </c>
      <c r="DO4" s="384">
        <f xml:space="preserve"> Time!DO$42</f>
        <v>2047</v>
      </c>
      <c r="DP4" s="384">
        <f xml:space="preserve"> Time!DP$42</f>
        <v>2047</v>
      </c>
      <c r="DQ4" s="384">
        <f xml:space="preserve"> Time!DQ$42</f>
        <v>2048</v>
      </c>
      <c r="DR4" s="384">
        <f xml:space="preserve"> Time!DR$42</f>
        <v>2048</v>
      </c>
      <c r="DS4" s="384">
        <f xml:space="preserve"> Time!DS$42</f>
        <v>2048</v>
      </c>
      <c r="DT4" s="384">
        <f xml:space="preserve"> Time!DT$42</f>
        <v>2048</v>
      </c>
      <c r="DU4" s="384">
        <f xml:space="preserve"> Time!DU$42</f>
        <v>2049</v>
      </c>
      <c r="DV4" s="384">
        <f xml:space="preserve"> Time!DV$42</f>
        <v>2049</v>
      </c>
      <c r="DW4" s="384">
        <f xml:space="preserve"> Time!DW$42</f>
        <v>2049</v>
      </c>
      <c r="DX4" s="384">
        <f xml:space="preserve"> Time!DX$42</f>
        <v>2049</v>
      </c>
      <c r="DY4" s="384">
        <f xml:space="preserve"> Time!DY$42</f>
        <v>2050</v>
      </c>
      <c r="DZ4" s="384">
        <f xml:space="preserve"> Time!DZ$42</f>
        <v>2050</v>
      </c>
      <c r="EA4" s="384">
        <f xml:space="preserve"> Time!EA$42</f>
        <v>2050</v>
      </c>
      <c r="EB4" s="384">
        <f xml:space="preserve"> Time!EB$42</f>
        <v>2050</v>
      </c>
      <c r="EC4" s="384">
        <f xml:space="preserve"> Time!EC$42</f>
        <v>2051</v>
      </c>
      <c r="ED4" s="384">
        <f xml:space="preserve"> Time!ED$42</f>
        <v>2051</v>
      </c>
      <c r="EE4" s="384">
        <f xml:space="preserve"> Time!EE$42</f>
        <v>2051</v>
      </c>
      <c r="EF4" s="384">
        <f xml:space="preserve"> Time!EF$42</f>
        <v>2051</v>
      </c>
      <c r="EG4" s="384">
        <f xml:space="preserve"> Time!EG$42</f>
        <v>2052</v>
      </c>
      <c r="EH4" s="384">
        <f xml:space="preserve"> Time!EH$42</f>
        <v>2052</v>
      </c>
      <c r="EI4" s="384">
        <f xml:space="preserve"> Time!EI$42</f>
        <v>2052</v>
      </c>
      <c r="EJ4" s="384">
        <f xml:space="preserve"> Time!EJ$42</f>
        <v>2052</v>
      </c>
      <c r="EK4" s="384">
        <f xml:space="preserve"> Time!EK$42</f>
        <v>2053</v>
      </c>
      <c r="EL4" s="384">
        <f xml:space="preserve"> Time!EL$42</f>
        <v>2053</v>
      </c>
      <c r="EM4" s="384">
        <f xml:space="preserve"> Time!EM$42</f>
        <v>2053</v>
      </c>
      <c r="EN4" s="384">
        <f xml:space="preserve"> Time!EN$42</f>
        <v>2053</v>
      </c>
      <c r="EO4" s="384">
        <f xml:space="preserve"> Time!EO$42</f>
        <v>2054</v>
      </c>
      <c r="EP4" s="384">
        <f xml:space="preserve"> Time!EP$42</f>
        <v>2054</v>
      </c>
      <c r="EQ4" s="384">
        <f xml:space="preserve"> Time!EQ$42</f>
        <v>2054</v>
      </c>
      <c r="ER4" s="384">
        <f xml:space="preserve"> Time!ER$42</f>
        <v>2054</v>
      </c>
      <c r="ES4" s="384">
        <f xml:space="preserve"> Time!ES$42</f>
        <v>2055</v>
      </c>
      <c r="ET4" s="384">
        <f xml:space="preserve"> Time!ET$42</f>
        <v>2055</v>
      </c>
      <c r="EU4" s="384">
        <f xml:space="preserve"> Time!EU$42</f>
        <v>2055</v>
      </c>
      <c r="EV4" s="384">
        <f xml:space="preserve"> Time!EV$42</f>
        <v>2055</v>
      </c>
      <c r="EW4" s="384">
        <f xml:space="preserve"> Time!EW$42</f>
        <v>2056</v>
      </c>
      <c r="EX4" s="384">
        <f xml:space="preserve"> Time!EX$42</f>
        <v>2056</v>
      </c>
      <c r="EY4" s="384">
        <f xml:space="preserve"> Time!EY$42</f>
        <v>2056</v>
      </c>
      <c r="EZ4" s="384">
        <f xml:space="preserve"> Time!EZ$42</f>
        <v>2056</v>
      </c>
      <c r="FA4" s="384">
        <f xml:space="preserve"> Time!FA$42</f>
        <v>2057</v>
      </c>
      <c r="FB4" s="384">
        <f xml:space="preserve"> Time!FB$42</f>
        <v>2057</v>
      </c>
      <c r="FC4" s="384">
        <f xml:space="preserve"> Time!FC$42</f>
        <v>2057</v>
      </c>
      <c r="FD4" s="384">
        <f xml:space="preserve"> Time!FD$42</f>
        <v>2057</v>
      </c>
      <c r="FE4" s="384">
        <f xml:space="preserve"> Time!FE$42</f>
        <v>2058</v>
      </c>
      <c r="FF4" s="384">
        <f xml:space="preserve"> Time!FF$42</f>
        <v>2058</v>
      </c>
      <c r="FG4" s="384">
        <f xml:space="preserve"> Time!FG$42</f>
        <v>2058</v>
      </c>
      <c r="FH4" s="384">
        <f xml:space="preserve"> Time!FH$42</f>
        <v>2058</v>
      </c>
      <c r="FI4" s="384">
        <f xml:space="preserve"> Time!FI$42</f>
        <v>2059</v>
      </c>
      <c r="FJ4" s="384">
        <f xml:space="preserve"> Time!FJ$42</f>
        <v>2059</v>
      </c>
      <c r="FK4" s="384">
        <f xml:space="preserve"> Time!FK$42</f>
        <v>2059</v>
      </c>
      <c r="FL4" s="384">
        <f xml:space="preserve"> Time!FL$42</f>
        <v>2059</v>
      </c>
      <c r="FM4" s="384">
        <f xml:space="preserve"> Time!FM$42</f>
        <v>2060</v>
      </c>
      <c r="FN4" s="384">
        <f xml:space="preserve"> Time!FN$42</f>
        <v>2060</v>
      </c>
      <c r="FO4" s="384">
        <f xml:space="preserve"> Time!FO$42</f>
        <v>2060</v>
      </c>
      <c r="FP4" s="384">
        <f xml:space="preserve"> Time!FP$42</f>
        <v>2060</v>
      </c>
      <c r="FQ4" s="384">
        <f xml:space="preserve"> Time!FQ$42</f>
        <v>2061</v>
      </c>
      <c r="FR4" s="384">
        <f xml:space="preserve"> Time!FR$42</f>
        <v>2061</v>
      </c>
      <c r="FS4" s="384">
        <f xml:space="preserve"> Time!FS$42</f>
        <v>2061</v>
      </c>
      <c r="FT4" s="384">
        <f xml:space="preserve"> Time!FT$42</f>
        <v>2061</v>
      </c>
      <c r="FU4" s="384">
        <f xml:space="preserve"> Time!FU$42</f>
        <v>2062</v>
      </c>
      <c r="FV4" s="384">
        <f xml:space="preserve"> Time!FV$42</f>
        <v>2062</v>
      </c>
      <c r="FW4" s="384">
        <f xml:space="preserve"> Time!FW$42</f>
        <v>2062</v>
      </c>
      <c r="FX4" s="384">
        <f xml:space="preserve"> Time!FX$42</f>
        <v>2062</v>
      </c>
      <c r="FY4" s="384">
        <f xml:space="preserve"> Time!FY$42</f>
        <v>2063</v>
      </c>
      <c r="FZ4" s="384">
        <f xml:space="preserve"> Time!FZ$42</f>
        <v>2063</v>
      </c>
      <c r="GA4" s="384">
        <f xml:space="preserve"> Time!GA$42</f>
        <v>2063</v>
      </c>
      <c r="GB4" s="384">
        <f xml:space="preserve"> Time!GB$42</f>
        <v>2063</v>
      </c>
      <c r="GC4" s="384">
        <f xml:space="preserve"> Time!GC$42</f>
        <v>2064</v>
      </c>
      <c r="GD4" s="384">
        <f xml:space="preserve"> Time!GD$42</f>
        <v>2064</v>
      </c>
      <c r="GE4" s="384">
        <f xml:space="preserve"> Time!GE$42</f>
        <v>2064</v>
      </c>
      <c r="GF4" s="384">
        <f xml:space="preserve"> Time!GF$42</f>
        <v>2064</v>
      </c>
      <c r="GG4" s="384">
        <f xml:space="preserve"> Time!GG$42</f>
        <v>2065</v>
      </c>
      <c r="GH4" s="384">
        <f xml:space="preserve"> Time!GH$42</f>
        <v>2065</v>
      </c>
      <c r="GI4" s="384">
        <f xml:space="preserve"> Time!GI$42</f>
        <v>2065</v>
      </c>
      <c r="GJ4" s="384">
        <f xml:space="preserve"> Time!GJ$42</f>
        <v>2065</v>
      </c>
    </row>
    <row r="5" spans="1:192" x14ac:dyDescent="0.25">
      <c r="E5" s="2" t="str">
        <f xml:space="preserve"> Time!E$10</f>
        <v>Model column counter</v>
      </c>
      <c r="F5" s="44" t="s">
        <v>19</v>
      </c>
      <c r="G5" s="45" t="s">
        <v>17</v>
      </c>
      <c r="H5" s="44" t="s">
        <v>18</v>
      </c>
      <c r="I5" s="16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</row>
    <row r="8" spans="1:192" x14ac:dyDescent="0.25">
      <c r="A8" s="15" t="s">
        <v>130</v>
      </c>
    </row>
    <row r="10" spans="1:192" s="422" customFormat="1" x14ac:dyDescent="0.25">
      <c r="A10" s="417"/>
      <c r="B10" s="417"/>
      <c r="C10" s="418"/>
      <c r="D10" s="419"/>
      <c r="E10" s="427" t="str">
        <f ca="1" xml:space="preserve"> InpC!E$34</f>
        <v>Annual degredation</v>
      </c>
      <c r="F10" s="427">
        <f xml:space="preserve"> InpC!F$34</f>
        <v>5.0000000000000001E-3</v>
      </c>
      <c r="G10" s="427" t="str">
        <f xml:space="preserve"> InpC!G$34</f>
        <v>% p.a.</v>
      </c>
      <c r="H10" s="419"/>
      <c r="I10" s="421"/>
      <c r="J10" s="420"/>
      <c r="K10" s="420"/>
      <c r="L10" s="420"/>
      <c r="M10" s="420"/>
      <c r="N10" s="420"/>
      <c r="O10" s="420"/>
      <c r="P10" s="420"/>
      <c r="Q10" s="420"/>
      <c r="R10" s="420"/>
      <c r="S10" s="420"/>
      <c r="T10" s="420"/>
      <c r="U10" s="420"/>
      <c r="V10" s="420"/>
      <c r="W10" s="420"/>
      <c r="X10" s="420"/>
      <c r="Y10" s="420"/>
      <c r="Z10" s="420"/>
      <c r="AA10" s="420"/>
      <c r="AB10" s="420"/>
      <c r="AC10" s="420"/>
      <c r="AD10" s="420"/>
      <c r="AE10" s="420"/>
      <c r="AF10" s="420"/>
      <c r="AG10" s="420"/>
      <c r="AH10" s="420"/>
      <c r="AI10" s="420"/>
      <c r="AJ10" s="420"/>
      <c r="AK10" s="420"/>
      <c r="AL10" s="420"/>
      <c r="AM10" s="420"/>
      <c r="AN10" s="420"/>
      <c r="AO10" s="420"/>
      <c r="AP10" s="420"/>
      <c r="AQ10" s="420"/>
      <c r="AR10" s="420"/>
      <c r="AS10" s="420"/>
      <c r="AT10" s="420"/>
      <c r="AU10" s="420"/>
      <c r="AV10" s="420"/>
      <c r="AW10" s="420"/>
      <c r="AX10" s="420"/>
      <c r="AY10" s="420"/>
      <c r="AZ10" s="420"/>
      <c r="BA10" s="420"/>
      <c r="BB10" s="420"/>
      <c r="BC10" s="420"/>
      <c r="BD10" s="420"/>
      <c r="BE10" s="420"/>
      <c r="BF10" s="420"/>
      <c r="BG10" s="420"/>
      <c r="BH10" s="420"/>
      <c r="BI10" s="420"/>
      <c r="BJ10" s="420"/>
      <c r="BK10" s="420"/>
      <c r="BL10" s="420"/>
      <c r="BM10" s="420"/>
      <c r="BN10" s="420"/>
      <c r="BO10" s="420"/>
      <c r="BP10" s="420"/>
      <c r="BQ10" s="420"/>
      <c r="BR10" s="420"/>
      <c r="BS10" s="420"/>
      <c r="BT10" s="420"/>
      <c r="BU10" s="420"/>
      <c r="BV10" s="420"/>
      <c r="BW10" s="420"/>
      <c r="BX10" s="420"/>
      <c r="BY10" s="420"/>
      <c r="BZ10" s="420"/>
      <c r="CA10" s="420"/>
      <c r="CB10" s="420"/>
      <c r="CC10" s="420"/>
      <c r="CD10" s="420"/>
      <c r="CE10" s="420"/>
      <c r="CF10" s="420"/>
      <c r="CG10" s="420"/>
      <c r="CH10" s="420"/>
      <c r="CI10" s="420"/>
      <c r="CJ10" s="420"/>
      <c r="CK10" s="420"/>
      <c r="CL10" s="420"/>
      <c r="CM10" s="420"/>
      <c r="CN10" s="420"/>
      <c r="CO10" s="420"/>
      <c r="CP10" s="420"/>
      <c r="CQ10" s="420"/>
      <c r="CR10" s="420"/>
      <c r="CS10" s="420"/>
      <c r="CT10" s="420"/>
      <c r="CU10" s="420"/>
      <c r="CV10" s="420"/>
      <c r="CW10" s="420"/>
      <c r="CX10" s="420"/>
      <c r="CY10" s="420"/>
      <c r="CZ10" s="420"/>
      <c r="DA10" s="420"/>
      <c r="DB10" s="420"/>
      <c r="DC10" s="420"/>
      <c r="DD10" s="420"/>
      <c r="DE10" s="420"/>
      <c r="DF10" s="420"/>
      <c r="DG10" s="420"/>
      <c r="DH10" s="420"/>
      <c r="DI10" s="420"/>
      <c r="DJ10" s="420"/>
      <c r="DK10" s="420"/>
      <c r="DL10" s="420"/>
      <c r="DM10" s="420"/>
      <c r="DN10" s="420"/>
      <c r="DO10" s="420"/>
      <c r="DP10" s="420"/>
      <c r="DQ10" s="420"/>
      <c r="DR10" s="420"/>
      <c r="DS10" s="420"/>
      <c r="DT10" s="420"/>
      <c r="DU10" s="420"/>
      <c r="DV10" s="420"/>
      <c r="DW10" s="420"/>
      <c r="DX10" s="420"/>
      <c r="DY10" s="420"/>
      <c r="DZ10" s="420"/>
      <c r="EA10" s="420"/>
      <c r="EB10" s="420"/>
      <c r="EC10" s="420"/>
      <c r="ED10" s="420"/>
      <c r="EE10" s="420"/>
      <c r="EF10" s="420"/>
      <c r="EG10" s="420"/>
      <c r="EH10" s="420"/>
      <c r="EI10" s="420"/>
      <c r="EJ10" s="420"/>
      <c r="EK10" s="420"/>
      <c r="EL10" s="420"/>
      <c r="EM10" s="420"/>
      <c r="EN10" s="420"/>
      <c r="EO10" s="420"/>
      <c r="EP10" s="420"/>
      <c r="EQ10" s="420"/>
      <c r="ER10" s="420"/>
      <c r="ES10" s="420"/>
      <c r="ET10" s="420"/>
      <c r="EU10" s="420"/>
      <c r="EV10" s="420"/>
      <c r="EW10" s="420"/>
      <c r="EX10" s="420"/>
      <c r="EY10" s="420"/>
      <c r="EZ10" s="420"/>
      <c r="FA10" s="420"/>
      <c r="FB10" s="420"/>
      <c r="FC10" s="420"/>
      <c r="FD10" s="420"/>
      <c r="FE10" s="420"/>
      <c r="FF10" s="420"/>
      <c r="FG10" s="420"/>
      <c r="FH10" s="420"/>
      <c r="FI10" s="420"/>
      <c r="FJ10" s="420"/>
      <c r="FK10" s="420"/>
      <c r="FL10" s="420"/>
      <c r="FM10" s="420"/>
      <c r="FN10" s="420"/>
      <c r="FO10" s="420"/>
      <c r="FP10" s="420"/>
      <c r="FQ10" s="420"/>
      <c r="FR10" s="420"/>
      <c r="FS10" s="420"/>
      <c r="FT10" s="420"/>
      <c r="FU10" s="420"/>
      <c r="FV10" s="420"/>
      <c r="FW10" s="420"/>
      <c r="FX10" s="420"/>
      <c r="FY10" s="420"/>
      <c r="FZ10" s="420"/>
      <c r="GA10" s="420"/>
      <c r="GB10" s="420"/>
      <c r="GC10" s="420"/>
      <c r="GD10" s="420"/>
      <c r="GE10" s="420"/>
      <c r="GF10" s="420"/>
      <c r="GG10" s="420"/>
      <c r="GH10" s="420"/>
      <c r="GI10" s="420"/>
      <c r="GJ10" s="420"/>
    </row>
    <row r="11" spans="1:192" s="446" customFormat="1" x14ac:dyDescent="0.25">
      <c r="A11" s="313"/>
      <c r="B11" s="313"/>
      <c r="C11" s="314"/>
      <c r="D11" s="315"/>
      <c r="E11" s="526" t="str">
        <f xml:space="preserve"> Time!E$146</f>
        <v>Contract year number</v>
      </c>
      <c r="F11" s="526">
        <f xml:space="preserve"> Time!F$146</f>
        <v>0</v>
      </c>
      <c r="G11" s="526" t="str">
        <f xml:space="preserve"> Time!G$146</f>
        <v>counter</v>
      </c>
      <c r="H11" s="526">
        <f xml:space="preserve"> Time!H$146</f>
        <v>0</v>
      </c>
      <c r="I11" s="526">
        <f xml:space="preserve"> Time!I$146</f>
        <v>0</v>
      </c>
      <c r="J11" s="526">
        <f xml:space="preserve"> Time!J$146</f>
        <v>0</v>
      </c>
      <c r="K11" s="526">
        <f xml:space="preserve"> Time!K$146</f>
        <v>0</v>
      </c>
      <c r="L11" s="526">
        <f xml:space="preserve"> Time!L$146</f>
        <v>0</v>
      </c>
      <c r="M11" s="526">
        <f xml:space="preserve"> Time!M$146</f>
        <v>1</v>
      </c>
      <c r="N11" s="526">
        <f xml:space="preserve"> Time!N$146</f>
        <v>1</v>
      </c>
      <c r="O11" s="526">
        <f xml:space="preserve"> Time!O$146</f>
        <v>1</v>
      </c>
      <c r="P11" s="526">
        <f xml:space="preserve"> Time!P$146</f>
        <v>1</v>
      </c>
      <c r="Q11" s="526">
        <f xml:space="preserve"> Time!Q$146</f>
        <v>2</v>
      </c>
      <c r="R11" s="526">
        <f xml:space="preserve"> Time!R$146</f>
        <v>2</v>
      </c>
      <c r="S11" s="526">
        <f xml:space="preserve"> Time!S$146</f>
        <v>2</v>
      </c>
      <c r="T11" s="526">
        <f xml:space="preserve"> Time!T$146</f>
        <v>2</v>
      </c>
      <c r="U11" s="526">
        <f xml:space="preserve"> Time!U$146</f>
        <v>3</v>
      </c>
      <c r="V11" s="526">
        <f xml:space="preserve"> Time!V$146</f>
        <v>3</v>
      </c>
      <c r="W11" s="526">
        <f xml:space="preserve"> Time!W$146</f>
        <v>3</v>
      </c>
      <c r="X11" s="526">
        <f xml:space="preserve"> Time!X$146</f>
        <v>3</v>
      </c>
      <c r="Y11" s="526">
        <f xml:space="preserve"> Time!Y$146</f>
        <v>4</v>
      </c>
      <c r="Z11" s="526">
        <f xml:space="preserve"> Time!Z$146</f>
        <v>4</v>
      </c>
      <c r="AA11" s="526">
        <f xml:space="preserve"> Time!AA$146</f>
        <v>4</v>
      </c>
      <c r="AB11" s="526">
        <f xml:space="preserve"> Time!AB$146</f>
        <v>4</v>
      </c>
      <c r="AC11" s="526">
        <f xml:space="preserve"> Time!AC$146</f>
        <v>5</v>
      </c>
      <c r="AD11" s="526">
        <f xml:space="preserve"> Time!AD$146</f>
        <v>5</v>
      </c>
      <c r="AE11" s="526">
        <f xml:space="preserve"> Time!AE$146</f>
        <v>5</v>
      </c>
      <c r="AF11" s="526">
        <f xml:space="preserve"> Time!AF$146</f>
        <v>5</v>
      </c>
      <c r="AG11" s="526">
        <f xml:space="preserve"> Time!AG$146</f>
        <v>6</v>
      </c>
      <c r="AH11" s="526">
        <f xml:space="preserve"> Time!AH$146</f>
        <v>6</v>
      </c>
      <c r="AI11" s="526">
        <f xml:space="preserve"> Time!AI$146</f>
        <v>6</v>
      </c>
      <c r="AJ11" s="526">
        <f xml:space="preserve"> Time!AJ$146</f>
        <v>6</v>
      </c>
      <c r="AK11" s="526">
        <f xml:space="preserve"> Time!AK$146</f>
        <v>7</v>
      </c>
      <c r="AL11" s="526">
        <f xml:space="preserve"> Time!AL$146</f>
        <v>7</v>
      </c>
      <c r="AM11" s="526">
        <f xml:space="preserve"> Time!AM$146</f>
        <v>7</v>
      </c>
      <c r="AN11" s="526">
        <f xml:space="preserve"> Time!AN$146</f>
        <v>7</v>
      </c>
      <c r="AO11" s="526">
        <f xml:space="preserve"> Time!AO$146</f>
        <v>8</v>
      </c>
      <c r="AP11" s="526">
        <f xml:space="preserve"> Time!AP$146</f>
        <v>8</v>
      </c>
      <c r="AQ11" s="526">
        <f xml:space="preserve"> Time!AQ$146</f>
        <v>8</v>
      </c>
      <c r="AR11" s="526">
        <f xml:space="preserve"> Time!AR$146</f>
        <v>8</v>
      </c>
      <c r="AS11" s="526">
        <f xml:space="preserve"> Time!AS$146</f>
        <v>9</v>
      </c>
      <c r="AT11" s="526">
        <f xml:space="preserve"> Time!AT$146</f>
        <v>9</v>
      </c>
      <c r="AU11" s="526">
        <f xml:space="preserve"> Time!AU$146</f>
        <v>9</v>
      </c>
      <c r="AV11" s="526">
        <f xml:space="preserve"> Time!AV$146</f>
        <v>9</v>
      </c>
      <c r="AW11" s="526">
        <f xml:space="preserve"> Time!AW$146</f>
        <v>10</v>
      </c>
      <c r="AX11" s="526">
        <f xml:space="preserve"> Time!AX$146</f>
        <v>10</v>
      </c>
      <c r="AY11" s="526">
        <f xml:space="preserve"> Time!AY$146</f>
        <v>10</v>
      </c>
      <c r="AZ11" s="526">
        <f xml:space="preserve"> Time!AZ$146</f>
        <v>10</v>
      </c>
      <c r="BA11" s="526">
        <f xml:space="preserve"> Time!BA$146</f>
        <v>11</v>
      </c>
      <c r="BB11" s="526">
        <f xml:space="preserve"> Time!BB$146</f>
        <v>11</v>
      </c>
      <c r="BC11" s="526">
        <f xml:space="preserve"> Time!BC$146</f>
        <v>11</v>
      </c>
      <c r="BD11" s="526">
        <f xml:space="preserve"> Time!BD$146</f>
        <v>11</v>
      </c>
      <c r="BE11" s="526">
        <f xml:space="preserve"> Time!BE$146</f>
        <v>12</v>
      </c>
      <c r="BF11" s="526">
        <f xml:space="preserve"> Time!BF$146</f>
        <v>12</v>
      </c>
      <c r="BG11" s="526">
        <f xml:space="preserve"> Time!BG$146</f>
        <v>12</v>
      </c>
      <c r="BH11" s="526">
        <f xml:space="preserve"> Time!BH$146</f>
        <v>12</v>
      </c>
      <c r="BI11" s="526">
        <f xml:space="preserve"> Time!BI$146</f>
        <v>13</v>
      </c>
      <c r="BJ11" s="526">
        <f xml:space="preserve"> Time!BJ$146</f>
        <v>13</v>
      </c>
      <c r="BK11" s="526">
        <f xml:space="preserve"> Time!BK$146</f>
        <v>13</v>
      </c>
      <c r="BL11" s="526">
        <f xml:space="preserve"> Time!BL$146</f>
        <v>13</v>
      </c>
      <c r="BM11" s="526">
        <f xml:space="preserve"> Time!BM$146</f>
        <v>14</v>
      </c>
      <c r="BN11" s="526">
        <f xml:space="preserve"> Time!BN$146</f>
        <v>14</v>
      </c>
      <c r="BO11" s="526">
        <f xml:space="preserve"> Time!BO$146</f>
        <v>14</v>
      </c>
      <c r="BP11" s="526">
        <f xml:space="preserve"> Time!BP$146</f>
        <v>14</v>
      </c>
      <c r="BQ11" s="526">
        <f xml:space="preserve"> Time!BQ$146</f>
        <v>15</v>
      </c>
      <c r="BR11" s="526">
        <f xml:space="preserve"> Time!BR$146</f>
        <v>15</v>
      </c>
      <c r="BS11" s="526">
        <f xml:space="preserve"> Time!BS$146</f>
        <v>15</v>
      </c>
      <c r="BT11" s="526">
        <f xml:space="preserve"> Time!BT$146</f>
        <v>15</v>
      </c>
      <c r="BU11" s="526">
        <f xml:space="preserve"> Time!BU$146</f>
        <v>16</v>
      </c>
      <c r="BV11" s="526">
        <f xml:space="preserve"> Time!BV$146</f>
        <v>16</v>
      </c>
      <c r="BW11" s="526">
        <f xml:space="preserve"> Time!BW$146</f>
        <v>16</v>
      </c>
      <c r="BX11" s="526">
        <f xml:space="preserve"> Time!BX$146</f>
        <v>16</v>
      </c>
      <c r="BY11" s="526">
        <f xml:space="preserve"> Time!BY$146</f>
        <v>17</v>
      </c>
      <c r="BZ11" s="526">
        <f xml:space="preserve"> Time!BZ$146</f>
        <v>17</v>
      </c>
      <c r="CA11" s="526">
        <f xml:space="preserve"> Time!CA$146</f>
        <v>17</v>
      </c>
      <c r="CB11" s="526">
        <f xml:space="preserve"> Time!CB$146</f>
        <v>17</v>
      </c>
      <c r="CC11" s="526">
        <f xml:space="preserve"> Time!CC$146</f>
        <v>18</v>
      </c>
      <c r="CD11" s="526">
        <f xml:space="preserve"> Time!CD$146</f>
        <v>18</v>
      </c>
      <c r="CE11" s="526">
        <f xml:space="preserve"> Time!CE$146</f>
        <v>18</v>
      </c>
      <c r="CF11" s="526">
        <f xml:space="preserve"> Time!CF$146</f>
        <v>18</v>
      </c>
      <c r="CG11" s="526">
        <f xml:space="preserve"> Time!CG$146</f>
        <v>19</v>
      </c>
      <c r="CH11" s="526">
        <f xml:space="preserve"> Time!CH$146</f>
        <v>19</v>
      </c>
      <c r="CI11" s="526">
        <f xml:space="preserve"> Time!CI$146</f>
        <v>19</v>
      </c>
      <c r="CJ11" s="526">
        <f xml:space="preserve"> Time!CJ$146</f>
        <v>19</v>
      </c>
      <c r="CK11" s="526">
        <f xml:space="preserve"> Time!CK$146</f>
        <v>20</v>
      </c>
      <c r="CL11" s="526">
        <f xml:space="preserve"> Time!CL$146</f>
        <v>20</v>
      </c>
      <c r="CM11" s="526">
        <f xml:space="preserve"> Time!CM$146</f>
        <v>20</v>
      </c>
      <c r="CN11" s="526">
        <f xml:space="preserve"> Time!CN$146</f>
        <v>20</v>
      </c>
      <c r="CO11" s="526">
        <f xml:space="preserve"> Time!CO$146</f>
        <v>21</v>
      </c>
      <c r="CP11" s="526">
        <f xml:space="preserve"> Time!CP$146</f>
        <v>21</v>
      </c>
      <c r="CQ11" s="526">
        <f xml:space="preserve"> Time!CQ$146</f>
        <v>21</v>
      </c>
      <c r="CR11" s="526">
        <f xml:space="preserve"> Time!CR$146</f>
        <v>21</v>
      </c>
      <c r="CS11" s="526">
        <f xml:space="preserve"> Time!CS$146</f>
        <v>22</v>
      </c>
      <c r="CT11" s="526">
        <f xml:space="preserve"> Time!CT$146</f>
        <v>22</v>
      </c>
      <c r="CU11" s="526">
        <f xml:space="preserve"> Time!CU$146</f>
        <v>22</v>
      </c>
      <c r="CV11" s="526">
        <f xml:space="preserve"> Time!CV$146</f>
        <v>22</v>
      </c>
      <c r="CW11" s="526">
        <f xml:space="preserve"> Time!CW$146</f>
        <v>23</v>
      </c>
      <c r="CX11" s="526">
        <f xml:space="preserve"> Time!CX$146</f>
        <v>23</v>
      </c>
      <c r="CY11" s="526">
        <f xml:space="preserve"> Time!CY$146</f>
        <v>23</v>
      </c>
      <c r="CZ11" s="526">
        <f xml:space="preserve"> Time!CZ$146</f>
        <v>23</v>
      </c>
      <c r="DA11" s="526">
        <f xml:space="preserve"> Time!DA$146</f>
        <v>24</v>
      </c>
      <c r="DB11" s="526">
        <f xml:space="preserve"> Time!DB$146</f>
        <v>24</v>
      </c>
      <c r="DC11" s="526">
        <f xml:space="preserve"> Time!DC$146</f>
        <v>24</v>
      </c>
      <c r="DD11" s="526">
        <f xml:space="preserve"> Time!DD$146</f>
        <v>24</v>
      </c>
      <c r="DE11" s="526">
        <f xml:space="preserve"> Time!DE$146</f>
        <v>25</v>
      </c>
      <c r="DF11" s="526">
        <f xml:space="preserve"> Time!DF$146</f>
        <v>25</v>
      </c>
      <c r="DG11" s="526">
        <f xml:space="preserve"> Time!DG$146</f>
        <v>25</v>
      </c>
      <c r="DH11" s="526">
        <f xml:space="preserve"> Time!DH$146</f>
        <v>25</v>
      </c>
      <c r="DI11" s="526">
        <f xml:space="preserve"> Time!DI$146</f>
        <v>26</v>
      </c>
      <c r="DJ11" s="526">
        <f xml:space="preserve"> Time!DJ$146</f>
        <v>26</v>
      </c>
      <c r="DK11" s="526">
        <f xml:space="preserve"> Time!DK$146</f>
        <v>26</v>
      </c>
      <c r="DL11" s="526">
        <f xml:space="preserve"> Time!DL$146</f>
        <v>26</v>
      </c>
      <c r="DM11" s="526">
        <f xml:space="preserve"> Time!DM$146</f>
        <v>27</v>
      </c>
      <c r="DN11" s="526">
        <f xml:space="preserve"> Time!DN$146</f>
        <v>27</v>
      </c>
      <c r="DO11" s="526">
        <f xml:space="preserve"> Time!DO$146</f>
        <v>27</v>
      </c>
      <c r="DP11" s="526">
        <f xml:space="preserve"> Time!DP$146</f>
        <v>27</v>
      </c>
      <c r="DQ11" s="526">
        <f xml:space="preserve"> Time!DQ$146</f>
        <v>28</v>
      </c>
      <c r="DR11" s="526">
        <f xml:space="preserve"> Time!DR$146</f>
        <v>28</v>
      </c>
      <c r="DS11" s="526">
        <f xml:space="preserve"> Time!DS$146</f>
        <v>28</v>
      </c>
      <c r="DT11" s="526">
        <f xml:space="preserve"> Time!DT$146</f>
        <v>28</v>
      </c>
      <c r="DU11" s="526">
        <f xml:space="preserve"> Time!DU$146</f>
        <v>29</v>
      </c>
      <c r="DV11" s="526">
        <f xml:space="preserve"> Time!DV$146</f>
        <v>29</v>
      </c>
      <c r="DW11" s="526">
        <f xml:space="preserve"> Time!DW$146</f>
        <v>29</v>
      </c>
      <c r="DX11" s="526">
        <f xml:space="preserve"> Time!DX$146</f>
        <v>29</v>
      </c>
      <c r="DY11" s="526">
        <f xml:space="preserve"> Time!DY$146</f>
        <v>30</v>
      </c>
      <c r="DZ11" s="526">
        <f xml:space="preserve"> Time!DZ$146</f>
        <v>30</v>
      </c>
      <c r="EA11" s="526">
        <f xml:space="preserve"> Time!EA$146</f>
        <v>30</v>
      </c>
      <c r="EB11" s="526">
        <f xml:space="preserve"> Time!EB$146</f>
        <v>30</v>
      </c>
      <c r="EC11" s="526">
        <f xml:space="preserve"> Time!EC$146</f>
        <v>0</v>
      </c>
      <c r="ED11" s="526">
        <f xml:space="preserve"> Time!ED$146</f>
        <v>0</v>
      </c>
      <c r="EE11" s="526">
        <f xml:space="preserve"> Time!EE$146</f>
        <v>0</v>
      </c>
      <c r="EF11" s="526">
        <f xml:space="preserve"> Time!EF$146</f>
        <v>0</v>
      </c>
      <c r="EG11" s="526">
        <f xml:space="preserve"> Time!EG$146</f>
        <v>0</v>
      </c>
      <c r="EH11" s="526">
        <f xml:space="preserve"> Time!EH$146</f>
        <v>0</v>
      </c>
      <c r="EI11" s="526">
        <f xml:space="preserve"> Time!EI$146</f>
        <v>0</v>
      </c>
      <c r="EJ11" s="526">
        <f xml:space="preserve"> Time!EJ$146</f>
        <v>0</v>
      </c>
      <c r="EK11" s="526">
        <f xml:space="preserve"> Time!EK$146</f>
        <v>0</v>
      </c>
      <c r="EL11" s="526">
        <f xml:space="preserve"> Time!EL$146</f>
        <v>0</v>
      </c>
      <c r="EM11" s="526">
        <f xml:space="preserve"> Time!EM$146</f>
        <v>0</v>
      </c>
      <c r="EN11" s="526">
        <f xml:space="preserve"> Time!EN$146</f>
        <v>0</v>
      </c>
      <c r="EO11" s="526">
        <f xml:space="preserve"> Time!EO$146</f>
        <v>0</v>
      </c>
      <c r="EP11" s="526">
        <f xml:space="preserve"> Time!EP$146</f>
        <v>0</v>
      </c>
      <c r="EQ11" s="526">
        <f xml:space="preserve"> Time!EQ$146</f>
        <v>0</v>
      </c>
      <c r="ER11" s="526">
        <f xml:space="preserve"> Time!ER$146</f>
        <v>0</v>
      </c>
      <c r="ES11" s="526">
        <f xml:space="preserve"> Time!ES$146</f>
        <v>0</v>
      </c>
      <c r="ET11" s="526">
        <f xml:space="preserve"> Time!ET$146</f>
        <v>0</v>
      </c>
      <c r="EU11" s="526">
        <f xml:space="preserve"> Time!EU$146</f>
        <v>0</v>
      </c>
      <c r="EV11" s="526">
        <f xml:space="preserve"> Time!EV$146</f>
        <v>0</v>
      </c>
      <c r="EW11" s="526">
        <f xml:space="preserve"> Time!EW$146</f>
        <v>0</v>
      </c>
      <c r="EX11" s="526">
        <f xml:space="preserve"> Time!EX$146</f>
        <v>0</v>
      </c>
      <c r="EY11" s="526">
        <f xml:space="preserve"> Time!EY$146</f>
        <v>0</v>
      </c>
      <c r="EZ11" s="526">
        <f xml:space="preserve"> Time!EZ$146</f>
        <v>0</v>
      </c>
      <c r="FA11" s="526">
        <f xml:space="preserve"> Time!FA$146</f>
        <v>0</v>
      </c>
      <c r="FB11" s="526">
        <f xml:space="preserve"> Time!FB$146</f>
        <v>0</v>
      </c>
      <c r="FC11" s="526">
        <f xml:space="preserve"> Time!FC$146</f>
        <v>0</v>
      </c>
      <c r="FD11" s="526">
        <f xml:space="preserve"> Time!FD$146</f>
        <v>0</v>
      </c>
      <c r="FE11" s="526">
        <f xml:space="preserve"> Time!FE$146</f>
        <v>0</v>
      </c>
      <c r="FF11" s="526">
        <f xml:space="preserve"> Time!FF$146</f>
        <v>0</v>
      </c>
      <c r="FG11" s="526">
        <f xml:space="preserve"> Time!FG$146</f>
        <v>0</v>
      </c>
      <c r="FH11" s="526">
        <f xml:space="preserve"> Time!FH$146</f>
        <v>0</v>
      </c>
      <c r="FI11" s="526">
        <f xml:space="preserve"> Time!FI$146</f>
        <v>0</v>
      </c>
      <c r="FJ11" s="526">
        <f xml:space="preserve"> Time!FJ$146</f>
        <v>0</v>
      </c>
      <c r="FK11" s="526">
        <f xml:space="preserve"> Time!FK$146</f>
        <v>0</v>
      </c>
      <c r="FL11" s="526">
        <f xml:space="preserve"> Time!FL$146</f>
        <v>0</v>
      </c>
      <c r="FM11" s="526">
        <f xml:space="preserve"> Time!FM$146</f>
        <v>0</v>
      </c>
      <c r="FN11" s="526">
        <f xml:space="preserve"> Time!FN$146</f>
        <v>0</v>
      </c>
      <c r="FO11" s="526">
        <f xml:space="preserve"> Time!FO$146</f>
        <v>0</v>
      </c>
      <c r="FP11" s="526">
        <f xml:space="preserve"> Time!FP$146</f>
        <v>0</v>
      </c>
      <c r="FQ11" s="526">
        <f xml:space="preserve"> Time!FQ$146</f>
        <v>0</v>
      </c>
      <c r="FR11" s="526">
        <f xml:space="preserve"> Time!FR$146</f>
        <v>0</v>
      </c>
      <c r="FS11" s="526">
        <f xml:space="preserve"> Time!FS$146</f>
        <v>0</v>
      </c>
      <c r="FT11" s="526">
        <f xml:space="preserve"> Time!FT$146</f>
        <v>0</v>
      </c>
      <c r="FU11" s="526">
        <f xml:space="preserve"> Time!FU$146</f>
        <v>0</v>
      </c>
      <c r="FV11" s="526">
        <f xml:space="preserve"> Time!FV$146</f>
        <v>0</v>
      </c>
      <c r="FW11" s="526">
        <f xml:space="preserve"> Time!FW$146</f>
        <v>0</v>
      </c>
      <c r="FX11" s="526">
        <f xml:space="preserve"> Time!FX$146</f>
        <v>0</v>
      </c>
      <c r="FY11" s="526">
        <f xml:space="preserve"> Time!FY$146</f>
        <v>0</v>
      </c>
      <c r="FZ11" s="526">
        <f xml:space="preserve"> Time!FZ$146</f>
        <v>0</v>
      </c>
      <c r="GA11" s="526">
        <f xml:space="preserve"> Time!GA$146</f>
        <v>0</v>
      </c>
      <c r="GB11" s="526">
        <f xml:space="preserve"> Time!GB$146</f>
        <v>0</v>
      </c>
      <c r="GC11" s="526">
        <f xml:space="preserve"> Time!GC$146</f>
        <v>0</v>
      </c>
      <c r="GD11" s="526">
        <f xml:space="preserve"> Time!GD$146</f>
        <v>0</v>
      </c>
      <c r="GE11" s="526">
        <f xml:space="preserve"> Time!GE$146</f>
        <v>0</v>
      </c>
      <c r="GF11" s="526">
        <f xml:space="preserve"> Time!GF$146</f>
        <v>0</v>
      </c>
      <c r="GG11" s="526">
        <f xml:space="preserve"> Time!GG$146</f>
        <v>0</v>
      </c>
      <c r="GH11" s="526">
        <f xml:space="preserve"> Time!GH$146</f>
        <v>0</v>
      </c>
      <c r="GI11" s="526">
        <f xml:space="preserve"> Time!GI$146</f>
        <v>0</v>
      </c>
      <c r="GJ11" s="526">
        <f xml:space="preserve"> Time!GJ$146</f>
        <v>0</v>
      </c>
    </row>
    <row r="12" spans="1:192" s="514" customFormat="1" x14ac:dyDescent="0.25">
      <c r="A12" s="313"/>
      <c r="B12" s="313"/>
      <c r="C12" s="314"/>
      <c r="D12" s="315"/>
      <c r="E12" s="526" t="str">
        <f xml:space="preserve"> Time!E$97</f>
        <v>Operating period flag</v>
      </c>
      <c r="F12" s="526">
        <f xml:space="preserve"> Time!F$97</f>
        <v>0</v>
      </c>
      <c r="G12" s="526" t="str">
        <f xml:space="preserve"> Time!G$97</f>
        <v>flag</v>
      </c>
      <c r="H12" s="526">
        <f xml:space="preserve"> Time!H$97</f>
        <v>120</v>
      </c>
      <c r="I12" s="526">
        <f xml:space="preserve"> Time!I$97</f>
        <v>0</v>
      </c>
      <c r="J12" s="526">
        <f xml:space="preserve"> Time!J$97</f>
        <v>0</v>
      </c>
      <c r="K12" s="526">
        <f xml:space="preserve"> Time!K$97</f>
        <v>0</v>
      </c>
      <c r="L12" s="526">
        <f xml:space="preserve"> Time!L$97</f>
        <v>0</v>
      </c>
      <c r="M12" s="526">
        <f xml:space="preserve"> Time!M$97</f>
        <v>1</v>
      </c>
      <c r="N12" s="526">
        <f xml:space="preserve"> Time!N$97</f>
        <v>1</v>
      </c>
      <c r="O12" s="526">
        <f xml:space="preserve"> Time!O$97</f>
        <v>1</v>
      </c>
      <c r="P12" s="526">
        <f xml:space="preserve"> Time!P$97</f>
        <v>1</v>
      </c>
      <c r="Q12" s="526">
        <f xml:space="preserve"> Time!Q$97</f>
        <v>1</v>
      </c>
      <c r="R12" s="526">
        <f xml:space="preserve"> Time!R$97</f>
        <v>1</v>
      </c>
      <c r="S12" s="526">
        <f xml:space="preserve"> Time!S$97</f>
        <v>1</v>
      </c>
      <c r="T12" s="526">
        <f xml:space="preserve"> Time!T$97</f>
        <v>1</v>
      </c>
      <c r="U12" s="526">
        <f xml:space="preserve"> Time!U$97</f>
        <v>1</v>
      </c>
      <c r="V12" s="526">
        <f xml:space="preserve"> Time!V$97</f>
        <v>1</v>
      </c>
      <c r="W12" s="526">
        <f xml:space="preserve"> Time!W$97</f>
        <v>1</v>
      </c>
      <c r="X12" s="526">
        <f xml:space="preserve"> Time!X$97</f>
        <v>1</v>
      </c>
      <c r="Y12" s="526">
        <f xml:space="preserve"> Time!Y$97</f>
        <v>1</v>
      </c>
      <c r="Z12" s="526">
        <f xml:space="preserve"> Time!Z$97</f>
        <v>1</v>
      </c>
      <c r="AA12" s="526">
        <f xml:space="preserve"> Time!AA$97</f>
        <v>1</v>
      </c>
      <c r="AB12" s="526">
        <f xml:space="preserve"> Time!AB$97</f>
        <v>1</v>
      </c>
      <c r="AC12" s="526">
        <f xml:space="preserve"> Time!AC$97</f>
        <v>1</v>
      </c>
      <c r="AD12" s="526">
        <f xml:space="preserve"> Time!AD$97</f>
        <v>1</v>
      </c>
      <c r="AE12" s="526">
        <f xml:space="preserve"> Time!AE$97</f>
        <v>1</v>
      </c>
      <c r="AF12" s="526">
        <f xml:space="preserve"> Time!AF$97</f>
        <v>1</v>
      </c>
      <c r="AG12" s="526">
        <f xml:space="preserve"> Time!AG$97</f>
        <v>1</v>
      </c>
      <c r="AH12" s="526">
        <f xml:space="preserve"> Time!AH$97</f>
        <v>1</v>
      </c>
      <c r="AI12" s="526">
        <f xml:space="preserve"> Time!AI$97</f>
        <v>1</v>
      </c>
      <c r="AJ12" s="526">
        <f xml:space="preserve"> Time!AJ$97</f>
        <v>1</v>
      </c>
      <c r="AK12" s="526">
        <f xml:space="preserve"> Time!AK$97</f>
        <v>1</v>
      </c>
      <c r="AL12" s="526">
        <f xml:space="preserve"> Time!AL$97</f>
        <v>1</v>
      </c>
      <c r="AM12" s="526">
        <f xml:space="preserve"> Time!AM$97</f>
        <v>1</v>
      </c>
      <c r="AN12" s="526">
        <f xml:space="preserve"> Time!AN$97</f>
        <v>1</v>
      </c>
      <c r="AO12" s="526">
        <f xml:space="preserve"> Time!AO$97</f>
        <v>1</v>
      </c>
      <c r="AP12" s="526">
        <f xml:space="preserve"> Time!AP$97</f>
        <v>1</v>
      </c>
      <c r="AQ12" s="526">
        <f xml:space="preserve"> Time!AQ$97</f>
        <v>1</v>
      </c>
      <c r="AR12" s="526">
        <f xml:space="preserve"> Time!AR$97</f>
        <v>1</v>
      </c>
      <c r="AS12" s="526">
        <f xml:space="preserve"> Time!AS$97</f>
        <v>1</v>
      </c>
      <c r="AT12" s="526">
        <f xml:space="preserve"> Time!AT$97</f>
        <v>1</v>
      </c>
      <c r="AU12" s="526">
        <f xml:space="preserve"> Time!AU$97</f>
        <v>1</v>
      </c>
      <c r="AV12" s="526">
        <f xml:space="preserve"> Time!AV$97</f>
        <v>1</v>
      </c>
      <c r="AW12" s="526">
        <f xml:space="preserve"> Time!AW$97</f>
        <v>1</v>
      </c>
      <c r="AX12" s="526">
        <f xml:space="preserve"> Time!AX$97</f>
        <v>1</v>
      </c>
      <c r="AY12" s="526">
        <f xml:space="preserve"> Time!AY$97</f>
        <v>1</v>
      </c>
      <c r="AZ12" s="526">
        <f xml:space="preserve"> Time!AZ$97</f>
        <v>1</v>
      </c>
      <c r="BA12" s="526">
        <f xml:space="preserve"> Time!BA$97</f>
        <v>1</v>
      </c>
      <c r="BB12" s="526">
        <f xml:space="preserve"> Time!BB$97</f>
        <v>1</v>
      </c>
      <c r="BC12" s="526">
        <f xml:space="preserve"> Time!BC$97</f>
        <v>1</v>
      </c>
      <c r="BD12" s="526">
        <f xml:space="preserve"> Time!BD$97</f>
        <v>1</v>
      </c>
      <c r="BE12" s="526">
        <f xml:space="preserve"> Time!BE$97</f>
        <v>1</v>
      </c>
      <c r="BF12" s="526">
        <f xml:space="preserve"> Time!BF$97</f>
        <v>1</v>
      </c>
      <c r="BG12" s="526">
        <f xml:space="preserve"> Time!BG$97</f>
        <v>1</v>
      </c>
      <c r="BH12" s="526">
        <f xml:space="preserve"> Time!BH$97</f>
        <v>1</v>
      </c>
      <c r="BI12" s="526">
        <f xml:space="preserve"> Time!BI$97</f>
        <v>1</v>
      </c>
      <c r="BJ12" s="526">
        <f xml:space="preserve"> Time!BJ$97</f>
        <v>1</v>
      </c>
      <c r="BK12" s="526">
        <f xml:space="preserve"> Time!BK$97</f>
        <v>1</v>
      </c>
      <c r="BL12" s="526">
        <f xml:space="preserve"> Time!BL$97</f>
        <v>1</v>
      </c>
      <c r="BM12" s="526">
        <f xml:space="preserve"> Time!BM$97</f>
        <v>1</v>
      </c>
      <c r="BN12" s="526">
        <f xml:space="preserve"> Time!BN$97</f>
        <v>1</v>
      </c>
      <c r="BO12" s="526">
        <f xml:space="preserve"> Time!BO$97</f>
        <v>1</v>
      </c>
      <c r="BP12" s="526">
        <f xml:space="preserve"> Time!BP$97</f>
        <v>1</v>
      </c>
      <c r="BQ12" s="526">
        <f xml:space="preserve"> Time!BQ$97</f>
        <v>1</v>
      </c>
      <c r="BR12" s="526">
        <f xml:space="preserve"> Time!BR$97</f>
        <v>1</v>
      </c>
      <c r="BS12" s="526">
        <f xml:space="preserve"> Time!BS$97</f>
        <v>1</v>
      </c>
      <c r="BT12" s="526">
        <f xml:space="preserve"> Time!BT$97</f>
        <v>1</v>
      </c>
      <c r="BU12" s="526">
        <f xml:space="preserve"> Time!BU$97</f>
        <v>1</v>
      </c>
      <c r="BV12" s="526">
        <f xml:space="preserve"> Time!BV$97</f>
        <v>1</v>
      </c>
      <c r="BW12" s="526">
        <f xml:space="preserve"> Time!BW$97</f>
        <v>1</v>
      </c>
      <c r="BX12" s="526">
        <f xml:space="preserve"> Time!BX$97</f>
        <v>1</v>
      </c>
      <c r="BY12" s="526">
        <f xml:space="preserve"> Time!BY$97</f>
        <v>1</v>
      </c>
      <c r="BZ12" s="526">
        <f xml:space="preserve"> Time!BZ$97</f>
        <v>1</v>
      </c>
      <c r="CA12" s="526">
        <f xml:space="preserve"> Time!CA$97</f>
        <v>1</v>
      </c>
      <c r="CB12" s="526">
        <f xml:space="preserve"> Time!CB$97</f>
        <v>1</v>
      </c>
      <c r="CC12" s="526">
        <f xml:space="preserve"> Time!CC$97</f>
        <v>1</v>
      </c>
      <c r="CD12" s="526">
        <f xml:space="preserve"> Time!CD$97</f>
        <v>1</v>
      </c>
      <c r="CE12" s="526">
        <f xml:space="preserve"> Time!CE$97</f>
        <v>1</v>
      </c>
      <c r="CF12" s="526">
        <f xml:space="preserve"> Time!CF$97</f>
        <v>1</v>
      </c>
      <c r="CG12" s="526">
        <f xml:space="preserve"> Time!CG$97</f>
        <v>1</v>
      </c>
      <c r="CH12" s="526">
        <f xml:space="preserve"> Time!CH$97</f>
        <v>1</v>
      </c>
      <c r="CI12" s="526">
        <f xml:space="preserve"> Time!CI$97</f>
        <v>1</v>
      </c>
      <c r="CJ12" s="526">
        <f xml:space="preserve"> Time!CJ$97</f>
        <v>1</v>
      </c>
      <c r="CK12" s="526">
        <f xml:space="preserve"> Time!CK$97</f>
        <v>1</v>
      </c>
      <c r="CL12" s="526">
        <f xml:space="preserve"> Time!CL$97</f>
        <v>1</v>
      </c>
      <c r="CM12" s="526">
        <f xml:space="preserve"> Time!CM$97</f>
        <v>1</v>
      </c>
      <c r="CN12" s="526">
        <f xml:space="preserve"> Time!CN$97</f>
        <v>1</v>
      </c>
      <c r="CO12" s="526">
        <f xml:space="preserve"> Time!CO$97</f>
        <v>1</v>
      </c>
      <c r="CP12" s="526">
        <f xml:space="preserve"> Time!CP$97</f>
        <v>1</v>
      </c>
      <c r="CQ12" s="526">
        <f xml:space="preserve"> Time!CQ$97</f>
        <v>1</v>
      </c>
      <c r="CR12" s="526">
        <f xml:space="preserve"> Time!CR$97</f>
        <v>1</v>
      </c>
      <c r="CS12" s="526">
        <f xml:space="preserve"> Time!CS$97</f>
        <v>1</v>
      </c>
      <c r="CT12" s="526">
        <f xml:space="preserve"> Time!CT$97</f>
        <v>1</v>
      </c>
      <c r="CU12" s="526">
        <f xml:space="preserve"> Time!CU$97</f>
        <v>1</v>
      </c>
      <c r="CV12" s="526">
        <f xml:space="preserve"> Time!CV$97</f>
        <v>1</v>
      </c>
      <c r="CW12" s="526">
        <f xml:space="preserve"> Time!CW$97</f>
        <v>1</v>
      </c>
      <c r="CX12" s="526">
        <f xml:space="preserve"> Time!CX$97</f>
        <v>1</v>
      </c>
      <c r="CY12" s="526">
        <f xml:space="preserve"> Time!CY$97</f>
        <v>1</v>
      </c>
      <c r="CZ12" s="526">
        <f xml:space="preserve"> Time!CZ$97</f>
        <v>1</v>
      </c>
      <c r="DA12" s="526">
        <f xml:space="preserve"> Time!DA$97</f>
        <v>1</v>
      </c>
      <c r="DB12" s="526">
        <f xml:space="preserve"> Time!DB$97</f>
        <v>1</v>
      </c>
      <c r="DC12" s="526">
        <f xml:space="preserve"> Time!DC$97</f>
        <v>1</v>
      </c>
      <c r="DD12" s="526">
        <f xml:space="preserve"> Time!DD$97</f>
        <v>1</v>
      </c>
      <c r="DE12" s="526">
        <f xml:space="preserve"> Time!DE$97</f>
        <v>1</v>
      </c>
      <c r="DF12" s="526">
        <f xml:space="preserve"> Time!DF$97</f>
        <v>1</v>
      </c>
      <c r="DG12" s="526">
        <f xml:space="preserve"> Time!DG$97</f>
        <v>1</v>
      </c>
      <c r="DH12" s="526">
        <f xml:space="preserve"> Time!DH$97</f>
        <v>1</v>
      </c>
      <c r="DI12" s="526">
        <f xml:space="preserve"> Time!DI$97</f>
        <v>1</v>
      </c>
      <c r="DJ12" s="526">
        <f xml:space="preserve"> Time!DJ$97</f>
        <v>1</v>
      </c>
      <c r="DK12" s="526">
        <f xml:space="preserve"> Time!DK$97</f>
        <v>1</v>
      </c>
      <c r="DL12" s="526">
        <f xml:space="preserve"> Time!DL$97</f>
        <v>1</v>
      </c>
      <c r="DM12" s="526">
        <f xml:space="preserve"> Time!DM$97</f>
        <v>1</v>
      </c>
      <c r="DN12" s="526">
        <f xml:space="preserve"> Time!DN$97</f>
        <v>1</v>
      </c>
      <c r="DO12" s="526">
        <f xml:space="preserve"> Time!DO$97</f>
        <v>1</v>
      </c>
      <c r="DP12" s="526">
        <f xml:space="preserve"> Time!DP$97</f>
        <v>1</v>
      </c>
      <c r="DQ12" s="526">
        <f xml:space="preserve"> Time!DQ$97</f>
        <v>1</v>
      </c>
      <c r="DR12" s="526">
        <f xml:space="preserve"> Time!DR$97</f>
        <v>1</v>
      </c>
      <c r="DS12" s="526">
        <f xml:space="preserve"> Time!DS$97</f>
        <v>1</v>
      </c>
      <c r="DT12" s="526">
        <f xml:space="preserve"> Time!DT$97</f>
        <v>1</v>
      </c>
      <c r="DU12" s="526">
        <f xml:space="preserve"> Time!DU$97</f>
        <v>1</v>
      </c>
      <c r="DV12" s="526">
        <f xml:space="preserve"> Time!DV$97</f>
        <v>1</v>
      </c>
      <c r="DW12" s="526">
        <f xml:space="preserve"> Time!DW$97</f>
        <v>1</v>
      </c>
      <c r="DX12" s="526">
        <f xml:space="preserve"> Time!DX$97</f>
        <v>1</v>
      </c>
      <c r="DY12" s="526">
        <f xml:space="preserve"> Time!DY$97</f>
        <v>1</v>
      </c>
      <c r="DZ12" s="526">
        <f xml:space="preserve"> Time!DZ$97</f>
        <v>1</v>
      </c>
      <c r="EA12" s="526">
        <f xml:space="preserve"> Time!EA$97</f>
        <v>1</v>
      </c>
      <c r="EB12" s="526">
        <f xml:space="preserve"> Time!EB$97</f>
        <v>1</v>
      </c>
      <c r="EC12" s="526">
        <f xml:space="preserve"> Time!EC$97</f>
        <v>0</v>
      </c>
      <c r="ED12" s="526">
        <f xml:space="preserve"> Time!ED$97</f>
        <v>0</v>
      </c>
      <c r="EE12" s="526">
        <f xml:space="preserve"> Time!EE$97</f>
        <v>0</v>
      </c>
      <c r="EF12" s="526">
        <f xml:space="preserve"> Time!EF$97</f>
        <v>0</v>
      </c>
      <c r="EG12" s="526">
        <f xml:space="preserve"> Time!EG$97</f>
        <v>0</v>
      </c>
      <c r="EH12" s="526">
        <f xml:space="preserve"> Time!EH$97</f>
        <v>0</v>
      </c>
      <c r="EI12" s="526">
        <f xml:space="preserve"> Time!EI$97</f>
        <v>0</v>
      </c>
      <c r="EJ12" s="526">
        <f xml:space="preserve"> Time!EJ$97</f>
        <v>0</v>
      </c>
      <c r="EK12" s="526">
        <f xml:space="preserve"> Time!EK$97</f>
        <v>0</v>
      </c>
      <c r="EL12" s="526">
        <f xml:space="preserve"> Time!EL$97</f>
        <v>0</v>
      </c>
      <c r="EM12" s="526">
        <f xml:space="preserve"> Time!EM$97</f>
        <v>0</v>
      </c>
      <c r="EN12" s="526">
        <f xml:space="preserve"> Time!EN$97</f>
        <v>0</v>
      </c>
      <c r="EO12" s="526">
        <f xml:space="preserve"> Time!EO$97</f>
        <v>0</v>
      </c>
      <c r="EP12" s="526">
        <f xml:space="preserve"> Time!EP$97</f>
        <v>0</v>
      </c>
      <c r="EQ12" s="526">
        <f xml:space="preserve"> Time!EQ$97</f>
        <v>0</v>
      </c>
      <c r="ER12" s="526">
        <f xml:space="preserve"> Time!ER$97</f>
        <v>0</v>
      </c>
      <c r="ES12" s="526">
        <f xml:space="preserve"> Time!ES$97</f>
        <v>0</v>
      </c>
      <c r="ET12" s="526">
        <f xml:space="preserve"> Time!ET$97</f>
        <v>0</v>
      </c>
      <c r="EU12" s="526">
        <f xml:space="preserve"> Time!EU$97</f>
        <v>0</v>
      </c>
      <c r="EV12" s="526">
        <f xml:space="preserve"> Time!EV$97</f>
        <v>0</v>
      </c>
      <c r="EW12" s="526">
        <f xml:space="preserve"> Time!EW$97</f>
        <v>0</v>
      </c>
      <c r="EX12" s="526">
        <f xml:space="preserve"> Time!EX$97</f>
        <v>0</v>
      </c>
      <c r="EY12" s="526">
        <f xml:space="preserve"> Time!EY$97</f>
        <v>0</v>
      </c>
      <c r="EZ12" s="526">
        <f xml:space="preserve"> Time!EZ$97</f>
        <v>0</v>
      </c>
      <c r="FA12" s="526">
        <f xml:space="preserve"> Time!FA$97</f>
        <v>0</v>
      </c>
      <c r="FB12" s="526">
        <f xml:space="preserve"> Time!FB$97</f>
        <v>0</v>
      </c>
      <c r="FC12" s="526">
        <f xml:space="preserve"> Time!FC$97</f>
        <v>0</v>
      </c>
      <c r="FD12" s="526">
        <f xml:space="preserve"> Time!FD$97</f>
        <v>0</v>
      </c>
      <c r="FE12" s="526">
        <f xml:space="preserve"> Time!FE$97</f>
        <v>0</v>
      </c>
      <c r="FF12" s="526">
        <f xml:space="preserve"> Time!FF$97</f>
        <v>0</v>
      </c>
      <c r="FG12" s="526">
        <f xml:space="preserve"> Time!FG$97</f>
        <v>0</v>
      </c>
      <c r="FH12" s="526">
        <f xml:space="preserve"> Time!FH$97</f>
        <v>0</v>
      </c>
      <c r="FI12" s="526">
        <f xml:space="preserve"> Time!FI$97</f>
        <v>0</v>
      </c>
      <c r="FJ12" s="526">
        <f xml:space="preserve"> Time!FJ$97</f>
        <v>0</v>
      </c>
      <c r="FK12" s="526">
        <f xml:space="preserve"> Time!FK$97</f>
        <v>0</v>
      </c>
      <c r="FL12" s="526">
        <f xml:space="preserve"> Time!FL$97</f>
        <v>0</v>
      </c>
      <c r="FM12" s="526">
        <f xml:space="preserve"> Time!FM$97</f>
        <v>0</v>
      </c>
      <c r="FN12" s="526">
        <f xml:space="preserve"> Time!FN$97</f>
        <v>0</v>
      </c>
      <c r="FO12" s="526">
        <f xml:space="preserve"> Time!FO$97</f>
        <v>0</v>
      </c>
      <c r="FP12" s="526">
        <f xml:space="preserve"> Time!FP$97</f>
        <v>0</v>
      </c>
      <c r="FQ12" s="526">
        <f xml:space="preserve"> Time!FQ$97</f>
        <v>0</v>
      </c>
      <c r="FR12" s="526">
        <f xml:space="preserve"> Time!FR$97</f>
        <v>0</v>
      </c>
      <c r="FS12" s="526">
        <f xml:space="preserve"> Time!FS$97</f>
        <v>0</v>
      </c>
      <c r="FT12" s="526">
        <f xml:space="preserve"> Time!FT$97</f>
        <v>0</v>
      </c>
      <c r="FU12" s="526">
        <f xml:space="preserve"> Time!FU$97</f>
        <v>0</v>
      </c>
      <c r="FV12" s="526">
        <f xml:space="preserve"> Time!FV$97</f>
        <v>0</v>
      </c>
      <c r="FW12" s="526">
        <f xml:space="preserve"> Time!FW$97</f>
        <v>0</v>
      </c>
      <c r="FX12" s="526">
        <f xml:space="preserve"> Time!FX$97</f>
        <v>0</v>
      </c>
      <c r="FY12" s="526">
        <f xml:space="preserve"> Time!FY$97</f>
        <v>0</v>
      </c>
      <c r="FZ12" s="526">
        <f xml:space="preserve"> Time!FZ$97</f>
        <v>0</v>
      </c>
      <c r="GA12" s="526">
        <f xml:space="preserve"> Time!GA$97</f>
        <v>0</v>
      </c>
      <c r="GB12" s="526">
        <f xml:space="preserve"> Time!GB$97</f>
        <v>0</v>
      </c>
      <c r="GC12" s="526">
        <f xml:space="preserve"> Time!GC$97</f>
        <v>0</v>
      </c>
      <c r="GD12" s="526">
        <f xml:space="preserve"> Time!GD$97</f>
        <v>0</v>
      </c>
      <c r="GE12" s="526">
        <f xml:space="preserve"> Time!GE$97</f>
        <v>0</v>
      </c>
      <c r="GF12" s="526">
        <f xml:space="preserve"> Time!GF$97</f>
        <v>0</v>
      </c>
      <c r="GG12" s="526">
        <f xml:space="preserve"> Time!GG$97</f>
        <v>0</v>
      </c>
      <c r="GH12" s="526">
        <f xml:space="preserve"> Time!GH$97</f>
        <v>0</v>
      </c>
      <c r="GI12" s="526">
        <f xml:space="preserve"> Time!GI$97</f>
        <v>0</v>
      </c>
      <c r="GJ12" s="526">
        <f xml:space="preserve"> Time!GJ$97</f>
        <v>0</v>
      </c>
    </row>
    <row r="13" spans="1:192" s="412" customFormat="1" x14ac:dyDescent="0.25">
      <c r="A13" s="313"/>
      <c r="B13" s="313"/>
      <c r="C13" s="314"/>
      <c r="D13" s="315"/>
      <c r="E13" s="311" t="s">
        <v>357</v>
      </c>
      <c r="F13" s="311"/>
      <c r="G13" s="311" t="s">
        <v>108</v>
      </c>
      <c r="H13" s="311"/>
      <c r="I13" s="415"/>
      <c r="J13" s="420">
        <f t="shared" ref="J13:AO13" si="0" xml:space="preserve"> IF( J12 = 1, 1 / ((1 + $F10) ^ (J11 - 1)), 0)</f>
        <v>0</v>
      </c>
      <c r="K13" s="420">
        <f t="shared" si="0"/>
        <v>0</v>
      </c>
      <c r="L13" s="420">
        <f t="shared" si="0"/>
        <v>0</v>
      </c>
      <c r="M13" s="420">
        <f t="shared" si="0"/>
        <v>1</v>
      </c>
      <c r="N13" s="420">
        <f t="shared" si="0"/>
        <v>1</v>
      </c>
      <c r="O13" s="420">
        <f t="shared" si="0"/>
        <v>1</v>
      </c>
      <c r="P13" s="420">
        <f t="shared" si="0"/>
        <v>1</v>
      </c>
      <c r="Q13" s="420">
        <f t="shared" si="0"/>
        <v>0.99502487562189068</v>
      </c>
      <c r="R13" s="420">
        <f t="shared" si="0"/>
        <v>0.99502487562189068</v>
      </c>
      <c r="S13" s="420">
        <f t="shared" si="0"/>
        <v>0.99502487562189068</v>
      </c>
      <c r="T13" s="420">
        <f t="shared" si="0"/>
        <v>0.99502487562189068</v>
      </c>
      <c r="U13" s="420">
        <f t="shared" si="0"/>
        <v>0.99007450310635903</v>
      </c>
      <c r="V13" s="420">
        <f t="shared" si="0"/>
        <v>0.99007450310635903</v>
      </c>
      <c r="W13" s="420">
        <f t="shared" si="0"/>
        <v>0.99007450310635903</v>
      </c>
      <c r="X13" s="420">
        <f t="shared" si="0"/>
        <v>0.99007450310635903</v>
      </c>
      <c r="Y13" s="420">
        <f t="shared" si="0"/>
        <v>0.98514875930981005</v>
      </c>
      <c r="Z13" s="420">
        <f t="shared" si="0"/>
        <v>0.98514875930981005</v>
      </c>
      <c r="AA13" s="420">
        <f t="shared" si="0"/>
        <v>0.98514875930981005</v>
      </c>
      <c r="AB13" s="420">
        <f t="shared" si="0"/>
        <v>0.98514875930981005</v>
      </c>
      <c r="AC13" s="420">
        <f t="shared" si="0"/>
        <v>0.9802475217013038</v>
      </c>
      <c r="AD13" s="420">
        <f t="shared" si="0"/>
        <v>0.9802475217013038</v>
      </c>
      <c r="AE13" s="420">
        <f t="shared" si="0"/>
        <v>0.9802475217013038</v>
      </c>
      <c r="AF13" s="420">
        <f t="shared" si="0"/>
        <v>0.9802475217013038</v>
      </c>
      <c r="AG13" s="420">
        <f t="shared" si="0"/>
        <v>0.97537066835950648</v>
      </c>
      <c r="AH13" s="420">
        <f t="shared" si="0"/>
        <v>0.97537066835950648</v>
      </c>
      <c r="AI13" s="420">
        <f t="shared" si="0"/>
        <v>0.97537066835950648</v>
      </c>
      <c r="AJ13" s="420">
        <f t="shared" si="0"/>
        <v>0.97537066835950648</v>
      </c>
      <c r="AK13" s="420">
        <f t="shared" si="0"/>
        <v>0.97051807796965839</v>
      </c>
      <c r="AL13" s="420">
        <f t="shared" si="0"/>
        <v>0.97051807796965839</v>
      </c>
      <c r="AM13" s="420">
        <f t="shared" si="0"/>
        <v>0.97051807796965839</v>
      </c>
      <c r="AN13" s="420">
        <f t="shared" si="0"/>
        <v>0.97051807796965839</v>
      </c>
      <c r="AO13" s="420">
        <f t="shared" si="0"/>
        <v>0.96568962982055562</v>
      </c>
      <c r="AP13" s="420">
        <f t="shared" ref="AP13:BU13" si="1" xml:space="preserve"> IF( AP12 = 1, 1 / ((1 + $F10) ^ (AP11 - 1)), 0)</f>
        <v>0.96568962982055562</v>
      </c>
      <c r="AQ13" s="420">
        <f t="shared" si="1"/>
        <v>0.96568962982055562</v>
      </c>
      <c r="AR13" s="420">
        <f t="shared" si="1"/>
        <v>0.96568962982055562</v>
      </c>
      <c r="AS13" s="420">
        <f t="shared" si="1"/>
        <v>0.96088520380154796</v>
      </c>
      <c r="AT13" s="420">
        <f t="shared" si="1"/>
        <v>0.96088520380154796</v>
      </c>
      <c r="AU13" s="420">
        <f t="shared" si="1"/>
        <v>0.96088520380154796</v>
      </c>
      <c r="AV13" s="420">
        <f t="shared" si="1"/>
        <v>0.96088520380154796</v>
      </c>
      <c r="AW13" s="420">
        <f t="shared" si="1"/>
        <v>0.95610468039955032</v>
      </c>
      <c r="AX13" s="420">
        <f t="shared" si="1"/>
        <v>0.95610468039955032</v>
      </c>
      <c r="AY13" s="420">
        <f t="shared" si="1"/>
        <v>0.95610468039955032</v>
      </c>
      <c r="AZ13" s="420">
        <f t="shared" si="1"/>
        <v>0.95610468039955032</v>
      </c>
      <c r="BA13" s="420">
        <f t="shared" si="1"/>
        <v>0.95134794069607009</v>
      </c>
      <c r="BB13" s="420">
        <f t="shared" si="1"/>
        <v>0.95134794069607009</v>
      </c>
      <c r="BC13" s="420">
        <f t="shared" si="1"/>
        <v>0.95134794069607009</v>
      </c>
      <c r="BD13" s="420">
        <f t="shared" si="1"/>
        <v>0.95134794069607009</v>
      </c>
      <c r="BE13" s="420">
        <f t="shared" si="1"/>
        <v>0.94661486636424896</v>
      </c>
      <c r="BF13" s="420">
        <f t="shared" si="1"/>
        <v>0.94661486636424896</v>
      </c>
      <c r="BG13" s="420">
        <f t="shared" si="1"/>
        <v>0.94661486636424896</v>
      </c>
      <c r="BH13" s="420">
        <f t="shared" si="1"/>
        <v>0.94661486636424896</v>
      </c>
      <c r="BI13" s="420">
        <f t="shared" si="1"/>
        <v>0.94190533966591972</v>
      </c>
      <c r="BJ13" s="420">
        <f t="shared" si="1"/>
        <v>0.94190533966591972</v>
      </c>
      <c r="BK13" s="420">
        <f t="shared" si="1"/>
        <v>0.94190533966591972</v>
      </c>
      <c r="BL13" s="420">
        <f t="shared" si="1"/>
        <v>0.94190533966591972</v>
      </c>
      <c r="BM13" s="420">
        <f t="shared" si="1"/>
        <v>0.93721924344867635</v>
      </c>
      <c r="BN13" s="420">
        <f t="shared" si="1"/>
        <v>0.93721924344867635</v>
      </c>
      <c r="BO13" s="420">
        <f t="shared" si="1"/>
        <v>0.93721924344867635</v>
      </c>
      <c r="BP13" s="420">
        <f t="shared" si="1"/>
        <v>0.93721924344867635</v>
      </c>
      <c r="BQ13" s="420">
        <f t="shared" si="1"/>
        <v>0.93255646114296176</v>
      </c>
      <c r="BR13" s="420">
        <f t="shared" si="1"/>
        <v>0.93255646114296176</v>
      </c>
      <c r="BS13" s="420">
        <f t="shared" si="1"/>
        <v>0.93255646114296176</v>
      </c>
      <c r="BT13" s="420">
        <f t="shared" si="1"/>
        <v>0.93255646114296176</v>
      </c>
      <c r="BU13" s="420">
        <f t="shared" si="1"/>
        <v>0.92791687675916612</v>
      </c>
      <c r="BV13" s="420">
        <f t="shared" ref="BV13:DA13" si="2" xml:space="preserve"> IF( BV12 = 1, 1 / ((1 + $F10) ^ (BV11 - 1)), 0)</f>
        <v>0.92791687675916612</v>
      </c>
      <c r="BW13" s="420">
        <f t="shared" si="2"/>
        <v>0.92791687675916612</v>
      </c>
      <c r="BX13" s="420">
        <f t="shared" si="2"/>
        <v>0.92791687675916612</v>
      </c>
      <c r="BY13" s="420">
        <f t="shared" si="2"/>
        <v>0.92330037488474248</v>
      </c>
      <c r="BZ13" s="420">
        <f t="shared" si="2"/>
        <v>0.92330037488474248</v>
      </c>
      <c r="CA13" s="420">
        <f t="shared" si="2"/>
        <v>0.92330037488474248</v>
      </c>
      <c r="CB13" s="420">
        <f t="shared" si="2"/>
        <v>0.92330037488474248</v>
      </c>
      <c r="CC13" s="420">
        <f t="shared" si="2"/>
        <v>0.9187068406813359</v>
      </c>
      <c r="CD13" s="420">
        <f t="shared" si="2"/>
        <v>0.9187068406813359</v>
      </c>
      <c r="CE13" s="420">
        <f t="shared" si="2"/>
        <v>0.9187068406813359</v>
      </c>
      <c r="CF13" s="420">
        <f t="shared" si="2"/>
        <v>0.9187068406813359</v>
      </c>
      <c r="CG13" s="420">
        <f t="shared" si="2"/>
        <v>0.91413615988192654</v>
      </c>
      <c r="CH13" s="420">
        <f t="shared" si="2"/>
        <v>0.91413615988192654</v>
      </c>
      <c r="CI13" s="420">
        <f t="shared" si="2"/>
        <v>0.91413615988192654</v>
      </c>
      <c r="CJ13" s="420">
        <f t="shared" si="2"/>
        <v>0.91413615988192654</v>
      </c>
      <c r="CK13" s="420">
        <f t="shared" si="2"/>
        <v>0.90958821878798668</v>
      </c>
      <c r="CL13" s="420">
        <f t="shared" si="2"/>
        <v>0.90958821878798668</v>
      </c>
      <c r="CM13" s="420">
        <f t="shared" si="2"/>
        <v>0.90958821878798668</v>
      </c>
      <c r="CN13" s="420">
        <f t="shared" si="2"/>
        <v>0.90958821878798668</v>
      </c>
      <c r="CO13" s="420">
        <f t="shared" si="2"/>
        <v>0.90506290426665348</v>
      </c>
      <c r="CP13" s="420">
        <f t="shared" si="2"/>
        <v>0.90506290426665348</v>
      </c>
      <c r="CQ13" s="420">
        <f t="shared" si="2"/>
        <v>0.90506290426665348</v>
      </c>
      <c r="CR13" s="420">
        <f t="shared" si="2"/>
        <v>0.90506290426665348</v>
      </c>
      <c r="CS13" s="420">
        <f t="shared" si="2"/>
        <v>0.90056010374791418</v>
      </c>
      <c r="CT13" s="420">
        <f t="shared" si="2"/>
        <v>0.90056010374791418</v>
      </c>
      <c r="CU13" s="420">
        <f t="shared" si="2"/>
        <v>0.90056010374791418</v>
      </c>
      <c r="CV13" s="420">
        <f t="shared" si="2"/>
        <v>0.90056010374791418</v>
      </c>
      <c r="CW13" s="420">
        <f t="shared" si="2"/>
        <v>0.89607970522180524</v>
      </c>
      <c r="CX13" s="420">
        <f t="shared" si="2"/>
        <v>0.89607970522180524</v>
      </c>
      <c r="CY13" s="420">
        <f t="shared" si="2"/>
        <v>0.89607970522180524</v>
      </c>
      <c r="CZ13" s="420">
        <f t="shared" si="2"/>
        <v>0.89607970522180524</v>
      </c>
      <c r="DA13" s="420">
        <f t="shared" si="2"/>
        <v>0.89162159723562728</v>
      </c>
      <c r="DB13" s="420">
        <f t="shared" ref="DB13:EG13" si="3" xml:space="preserve"> IF( DB12 = 1, 1 / ((1 + $F10) ^ (DB11 - 1)), 0)</f>
        <v>0.89162159723562728</v>
      </c>
      <c r="DC13" s="420">
        <f t="shared" si="3"/>
        <v>0.89162159723562728</v>
      </c>
      <c r="DD13" s="420">
        <f t="shared" si="3"/>
        <v>0.89162159723562728</v>
      </c>
      <c r="DE13" s="420">
        <f t="shared" si="3"/>
        <v>0.88718566889117134</v>
      </c>
      <c r="DF13" s="420">
        <f t="shared" si="3"/>
        <v>0.88718566889117134</v>
      </c>
      <c r="DG13" s="420">
        <f t="shared" si="3"/>
        <v>0.88718566889117134</v>
      </c>
      <c r="DH13" s="420">
        <f t="shared" si="3"/>
        <v>0.88718566889117134</v>
      </c>
      <c r="DI13" s="420">
        <f t="shared" si="3"/>
        <v>0.8827718098419618</v>
      </c>
      <c r="DJ13" s="420">
        <f t="shared" si="3"/>
        <v>0.8827718098419618</v>
      </c>
      <c r="DK13" s="420">
        <f t="shared" si="3"/>
        <v>0.8827718098419618</v>
      </c>
      <c r="DL13" s="420">
        <f t="shared" si="3"/>
        <v>0.8827718098419618</v>
      </c>
      <c r="DM13" s="420">
        <f t="shared" si="3"/>
        <v>0.87837991029050932</v>
      </c>
      <c r="DN13" s="420">
        <f t="shared" si="3"/>
        <v>0.87837991029050932</v>
      </c>
      <c r="DO13" s="420">
        <f t="shared" si="3"/>
        <v>0.87837991029050932</v>
      </c>
      <c r="DP13" s="420">
        <f t="shared" si="3"/>
        <v>0.87837991029050932</v>
      </c>
      <c r="DQ13" s="420">
        <f t="shared" si="3"/>
        <v>0.87400986098558153</v>
      </c>
      <c r="DR13" s="420">
        <f t="shared" si="3"/>
        <v>0.87400986098558153</v>
      </c>
      <c r="DS13" s="420">
        <f t="shared" si="3"/>
        <v>0.87400986098558153</v>
      </c>
      <c r="DT13" s="420">
        <f t="shared" si="3"/>
        <v>0.87400986098558153</v>
      </c>
      <c r="DU13" s="420">
        <f t="shared" si="3"/>
        <v>0.86966155321948435</v>
      </c>
      <c r="DV13" s="420">
        <f t="shared" si="3"/>
        <v>0.86966155321948435</v>
      </c>
      <c r="DW13" s="420">
        <f t="shared" si="3"/>
        <v>0.86966155321948435</v>
      </c>
      <c r="DX13" s="420">
        <f t="shared" si="3"/>
        <v>0.86966155321948435</v>
      </c>
      <c r="DY13" s="420">
        <f t="shared" si="3"/>
        <v>0.86533487882535765</v>
      </c>
      <c r="DZ13" s="420">
        <f t="shared" si="3"/>
        <v>0.86533487882535765</v>
      </c>
      <c r="EA13" s="420">
        <f t="shared" si="3"/>
        <v>0.86533487882535765</v>
      </c>
      <c r="EB13" s="420">
        <f t="shared" si="3"/>
        <v>0.86533487882535765</v>
      </c>
      <c r="EC13" s="420">
        <f t="shared" si="3"/>
        <v>0</v>
      </c>
      <c r="ED13" s="420">
        <f t="shared" si="3"/>
        <v>0</v>
      </c>
      <c r="EE13" s="420">
        <f t="shared" si="3"/>
        <v>0</v>
      </c>
      <c r="EF13" s="420">
        <f t="shared" si="3"/>
        <v>0</v>
      </c>
      <c r="EG13" s="420">
        <f t="shared" si="3"/>
        <v>0</v>
      </c>
      <c r="EH13" s="420">
        <f t="shared" ref="EH13:FM13" si="4" xml:space="preserve"> IF( EH12 = 1, 1 / ((1 + $F10) ^ (EH11 - 1)), 0)</f>
        <v>0</v>
      </c>
      <c r="EI13" s="420">
        <f t="shared" si="4"/>
        <v>0</v>
      </c>
      <c r="EJ13" s="420">
        <f t="shared" si="4"/>
        <v>0</v>
      </c>
      <c r="EK13" s="420">
        <f t="shared" si="4"/>
        <v>0</v>
      </c>
      <c r="EL13" s="420">
        <f t="shared" si="4"/>
        <v>0</v>
      </c>
      <c r="EM13" s="420">
        <f t="shared" si="4"/>
        <v>0</v>
      </c>
      <c r="EN13" s="420">
        <f t="shared" si="4"/>
        <v>0</v>
      </c>
      <c r="EO13" s="420">
        <f t="shared" si="4"/>
        <v>0</v>
      </c>
      <c r="EP13" s="420">
        <f t="shared" si="4"/>
        <v>0</v>
      </c>
      <c r="EQ13" s="420">
        <f t="shared" si="4"/>
        <v>0</v>
      </c>
      <c r="ER13" s="420">
        <f t="shared" si="4"/>
        <v>0</v>
      </c>
      <c r="ES13" s="420">
        <f t="shared" si="4"/>
        <v>0</v>
      </c>
      <c r="ET13" s="420">
        <f t="shared" si="4"/>
        <v>0</v>
      </c>
      <c r="EU13" s="420">
        <f t="shared" si="4"/>
        <v>0</v>
      </c>
      <c r="EV13" s="420">
        <f t="shared" si="4"/>
        <v>0</v>
      </c>
      <c r="EW13" s="420">
        <f t="shared" si="4"/>
        <v>0</v>
      </c>
      <c r="EX13" s="420">
        <f t="shared" si="4"/>
        <v>0</v>
      </c>
      <c r="EY13" s="420">
        <f t="shared" si="4"/>
        <v>0</v>
      </c>
      <c r="EZ13" s="420">
        <f t="shared" si="4"/>
        <v>0</v>
      </c>
      <c r="FA13" s="420">
        <f t="shared" si="4"/>
        <v>0</v>
      </c>
      <c r="FB13" s="420">
        <f t="shared" si="4"/>
        <v>0</v>
      </c>
      <c r="FC13" s="420">
        <f t="shared" si="4"/>
        <v>0</v>
      </c>
      <c r="FD13" s="420">
        <f t="shared" si="4"/>
        <v>0</v>
      </c>
      <c r="FE13" s="420">
        <f t="shared" si="4"/>
        <v>0</v>
      </c>
      <c r="FF13" s="420">
        <f t="shared" si="4"/>
        <v>0</v>
      </c>
      <c r="FG13" s="420">
        <f t="shared" si="4"/>
        <v>0</v>
      </c>
      <c r="FH13" s="420">
        <f t="shared" si="4"/>
        <v>0</v>
      </c>
      <c r="FI13" s="420">
        <f t="shared" si="4"/>
        <v>0</v>
      </c>
      <c r="FJ13" s="420">
        <f t="shared" si="4"/>
        <v>0</v>
      </c>
      <c r="FK13" s="420">
        <f t="shared" si="4"/>
        <v>0</v>
      </c>
      <c r="FL13" s="420">
        <f t="shared" si="4"/>
        <v>0</v>
      </c>
      <c r="FM13" s="420">
        <f t="shared" si="4"/>
        <v>0</v>
      </c>
      <c r="FN13" s="420">
        <f t="shared" ref="FN13:GJ13" si="5" xml:space="preserve"> IF( FN12 = 1, 1 / ((1 + $F10) ^ (FN11 - 1)), 0)</f>
        <v>0</v>
      </c>
      <c r="FO13" s="420">
        <f t="shared" si="5"/>
        <v>0</v>
      </c>
      <c r="FP13" s="420">
        <f t="shared" si="5"/>
        <v>0</v>
      </c>
      <c r="FQ13" s="420">
        <f t="shared" si="5"/>
        <v>0</v>
      </c>
      <c r="FR13" s="420">
        <f t="shared" si="5"/>
        <v>0</v>
      </c>
      <c r="FS13" s="420">
        <f t="shared" si="5"/>
        <v>0</v>
      </c>
      <c r="FT13" s="420">
        <f t="shared" si="5"/>
        <v>0</v>
      </c>
      <c r="FU13" s="420">
        <f t="shared" si="5"/>
        <v>0</v>
      </c>
      <c r="FV13" s="420">
        <f t="shared" si="5"/>
        <v>0</v>
      </c>
      <c r="FW13" s="420">
        <f t="shared" si="5"/>
        <v>0</v>
      </c>
      <c r="FX13" s="420">
        <f t="shared" si="5"/>
        <v>0</v>
      </c>
      <c r="FY13" s="420">
        <f t="shared" si="5"/>
        <v>0</v>
      </c>
      <c r="FZ13" s="420">
        <f t="shared" si="5"/>
        <v>0</v>
      </c>
      <c r="GA13" s="420">
        <f t="shared" si="5"/>
        <v>0</v>
      </c>
      <c r="GB13" s="420">
        <f t="shared" si="5"/>
        <v>0</v>
      </c>
      <c r="GC13" s="420">
        <f t="shared" si="5"/>
        <v>0</v>
      </c>
      <c r="GD13" s="420">
        <f t="shared" si="5"/>
        <v>0</v>
      </c>
      <c r="GE13" s="420">
        <f t="shared" si="5"/>
        <v>0</v>
      </c>
      <c r="GF13" s="420">
        <f t="shared" si="5"/>
        <v>0</v>
      </c>
      <c r="GG13" s="420">
        <f t="shared" si="5"/>
        <v>0</v>
      </c>
      <c r="GH13" s="420">
        <f t="shared" si="5"/>
        <v>0</v>
      </c>
      <c r="GI13" s="420">
        <f t="shared" si="5"/>
        <v>0</v>
      </c>
      <c r="GJ13" s="420">
        <f t="shared" si="5"/>
        <v>0</v>
      </c>
    </row>
    <row r="15" spans="1:192" s="421" customFormat="1" x14ac:dyDescent="0.25">
      <c r="A15" s="417"/>
      <c r="B15" s="417"/>
      <c r="C15" s="418"/>
      <c r="D15" s="419"/>
      <c r="E15" s="427" t="str">
        <f xml:space="preserve"> InpC!E$28</f>
        <v>Q1 seasonal adjustment</v>
      </c>
      <c r="F15" s="427">
        <f xml:space="preserve"> InpC!F$28</f>
        <v>0.33</v>
      </c>
      <c r="G15" s="427" t="str">
        <f xml:space="preserve"> InpC!G$28</f>
        <v>% of annual yield</v>
      </c>
      <c r="H15" s="419"/>
    </row>
    <row r="16" spans="1:192" s="421" customFormat="1" x14ac:dyDescent="0.25">
      <c r="A16" s="417"/>
      <c r="B16" s="417"/>
      <c r="C16" s="418"/>
      <c r="D16" s="419"/>
      <c r="E16" s="427" t="str">
        <f xml:space="preserve"> InpC!E$29</f>
        <v>Q2 seasonal adjustment</v>
      </c>
      <c r="F16" s="427">
        <f xml:space="preserve"> InpC!F$29</f>
        <v>0.36</v>
      </c>
      <c r="G16" s="427" t="str">
        <f xml:space="preserve"> InpC!G$29</f>
        <v>% of annual yield</v>
      </c>
      <c r="H16" s="419"/>
    </row>
    <row r="17" spans="1:192" s="421" customFormat="1" x14ac:dyDescent="0.25">
      <c r="A17" s="417"/>
      <c r="B17" s="417"/>
      <c r="C17" s="418"/>
      <c r="D17" s="419"/>
      <c r="E17" s="427" t="str">
        <f xml:space="preserve"> InpC!E$30</f>
        <v>Q3 seasonal adjustment</v>
      </c>
      <c r="F17" s="427">
        <f xml:space="preserve"> InpC!F$30</f>
        <v>0.15499999999999992</v>
      </c>
      <c r="G17" s="427" t="str">
        <f xml:space="preserve"> InpC!G$30</f>
        <v>% of annual yield</v>
      </c>
      <c r="H17" s="419"/>
    </row>
    <row r="18" spans="1:192" s="421" customFormat="1" x14ac:dyDescent="0.25">
      <c r="A18" s="417"/>
      <c r="B18" s="417"/>
      <c r="C18" s="418"/>
      <c r="D18" s="419"/>
      <c r="E18" s="427" t="str">
        <f xml:space="preserve"> InpC!E$31</f>
        <v>Q4 seasonal adjustment</v>
      </c>
      <c r="F18" s="427">
        <f xml:space="preserve"> InpC!F$31</f>
        <v>0.155</v>
      </c>
      <c r="G18" s="427" t="str">
        <f xml:space="preserve"> InpC!G$31</f>
        <v>% of annual yield</v>
      </c>
      <c r="H18" s="419"/>
    </row>
    <row r="19" spans="1:192" s="316" customFormat="1" x14ac:dyDescent="0.25">
      <c r="A19" s="313"/>
      <c r="B19" s="313"/>
      <c r="C19" s="314"/>
      <c r="D19" s="315"/>
      <c r="E19" s="110" t="str">
        <f xml:space="preserve"> Time!E$140</f>
        <v>Period number</v>
      </c>
      <c r="F19" s="110">
        <f xml:space="preserve"> Time!F$140</f>
        <v>0</v>
      </c>
      <c r="G19" s="110" t="str">
        <f xml:space="preserve"> Time!G$140</f>
        <v>counter</v>
      </c>
      <c r="H19" s="110">
        <f xml:space="preserve"> Time!H$140</f>
        <v>0</v>
      </c>
      <c r="I19" s="110">
        <f xml:space="preserve"> Time!I$140</f>
        <v>0</v>
      </c>
      <c r="J19" s="110">
        <f xml:space="preserve"> Time!J$140</f>
        <v>0</v>
      </c>
      <c r="K19" s="110">
        <f xml:space="preserve"> Time!K$140</f>
        <v>0</v>
      </c>
      <c r="L19" s="110">
        <f xml:space="preserve"> Time!L$140</f>
        <v>0</v>
      </c>
      <c r="M19" s="110">
        <f xml:space="preserve"> Time!M$140</f>
        <v>1</v>
      </c>
      <c r="N19" s="110">
        <f xml:space="preserve"> Time!N$140</f>
        <v>2</v>
      </c>
      <c r="O19" s="110">
        <f xml:space="preserve"> Time!O$140</f>
        <v>3</v>
      </c>
      <c r="P19" s="110">
        <f xml:space="preserve"> Time!P$140</f>
        <v>4</v>
      </c>
      <c r="Q19" s="110">
        <f xml:space="preserve"> Time!Q$140</f>
        <v>1</v>
      </c>
      <c r="R19" s="110">
        <f xml:space="preserve"> Time!R$140</f>
        <v>2</v>
      </c>
      <c r="S19" s="110">
        <f xml:space="preserve"> Time!S$140</f>
        <v>3</v>
      </c>
      <c r="T19" s="110">
        <f xml:space="preserve"> Time!T$140</f>
        <v>4</v>
      </c>
      <c r="U19" s="110">
        <f xml:space="preserve"> Time!U$140</f>
        <v>1</v>
      </c>
      <c r="V19" s="110">
        <f xml:space="preserve"> Time!V$140</f>
        <v>2</v>
      </c>
      <c r="W19" s="110">
        <f xml:space="preserve"> Time!W$140</f>
        <v>3</v>
      </c>
      <c r="X19" s="110">
        <f xml:space="preserve"> Time!X$140</f>
        <v>4</v>
      </c>
      <c r="Y19" s="110">
        <f xml:space="preserve"> Time!Y$140</f>
        <v>1</v>
      </c>
      <c r="Z19" s="110">
        <f xml:space="preserve"> Time!Z$140</f>
        <v>2</v>
      </c>
      <c r="AA19" s="110">
        <f xml:space="preserve"> Time!AA$140</f>
        <v>3</v>
      </c>
      <c r="AB19" s="110">
        <f xml:space="preserve"> Time!AB$140</f>
        <v>4</v>
      </c>
      <c r="AC19" s="110">
        <f xml:space="preserve"> Time!AC$140</f>
        <v>1</v>
      </c>
      <c r="AD19" s="110">
        <f xml:space="preserve"> Time!AD$140</f>
        <v>2</v>
      </c>
      <c r="AE19" s="110">
        <f xml:space="preserve"> Time!AE$140</f>
        <v>3</v>
      </c>
      <c r="AF19" s="110">
        <f xml:space="preserve"> Time!AF$140</f>
        <v>4</v>
      </c>
      <c r="AG19" s="110">
        <f xml:space="preserve"> Time!AG$140</f>
        <v>1</v>
      </c>
      <c r="AH19" s="110">
        <f xml:space="preserve"> Time!AH$140</f>
        <v>2</v>
      </c>
      <c r="AI19" s="110">
        <f xml:space="preserve"> Time!AI$140</f>
        <v>3</v>
      </c>
      <c r="AJ19" s="110">
        <f xml:space="preserve"> Time!AJ$140</f>
        <v>4</v>
      </c>
      <c r="AK19" s="110">
        <f xml:space="preserve"> Time!AK$140</f>
        <v>1</v>
      </c>
      <c r="AL19" s="110">
        <f xml:space="preserve"> Time!AL$140</f>
        <v>2</v>
      </c>
      <c r="AM19" s="110">
        <f xml:space="preserve"> Time!AM$140</f>
        <v>3</v>
      </c>
      <c r="AN19" s="110">
        <f xml:space="preserve"> Time!AN$140</f>
        <v>4</v>
      </c>
      <c r="AO19" s="110">
        <f xml:space="preserve"> Time!AO$140</f>
        <v>1</v>
      </c>
      <c r="AP19" s="110">
        <f xml:space="preserve"> Time!AP$140</f>
        <v>2</v>
      </c>
      <c r="AQ19" s="110">
        <f xml:space="preserve"> Time!AQ$140</f>
        <v>3</v>
      </c>
      <c r="AR19" s="110">
        <f xml:space="preserve"> Time!AR$140</f>
        <v>4</v>
      </c>
      <c r="AS19" s="110">
        <f xml:space="preserve"> Time!AS$140</f>
        <v>1</v>
      </c>
      <c r="AT19" s="110">
        <f xml:space="preserve"> Time!AT$140</f>
        <v>2</v>
      </c>
      <c r="AU19" s="110">
        <f xml:space="preserve"> Time!AU$140</f>
        <v>3</v>
      </c>
      <c r="AV19" s="110">
        <f xml:space="preserve"> Time!AV$140</f>
        <v>4</v>
      </c>
      <c r="AW19" s="110">
        <f xml:space="preserve"> Time!AW$140</f>
        <v>1</v>
      </c>
      <c r="AX19" s="110">
        <f xml:space="preserve"> Time!AX$140</f>
        <v>2</v>
      </c>
      <c r="AY19" s="110">
        <f xml:space="preserve"> Time!AY$140</f>
        <v>3</v>
      </c>
      <c r="AZ19" s="110">
        <f xml:space="preserve"> Time!AZ$140</f>
        <v>4</v>
      </c>
      <c r="BA19" s="110">
        <f xml:space="preserve"> Time!BA$140</f>
        <v>1</v>
      </c>
      <c r="BB19" s="110">
        <f xml:space="preserve"> Time!BB$140</f>
        <v>2</v>
      </c>
      <c r="BC19" s="110">
        <f xml:space="preserve"> Time!BC$140</f>
        <v>3</v>
      </c>
      <c r="BD19" s="110">
        <f xml:space="preserve"> Time!BD$140</f>
        <v>4</v>
      </c>
      <c r="BE19" s="110">
        <f xml:space="preserve"> Time!BE$140</f>
        <v>1</v>
      </c>
      <c r="BF19" s="110">
        <f xml:space="preserve"> Time!BF$140</f>
        <v>2</v>
      </c>
      <c r="BG19" s="110">
        <f xml:space="preserve"> Time!BG$140</f>
        <v>3</v>
      </c>
      <c r="BH19" s="110">
        <f xml:space="preserve"> Time!BH$140</f>
        <v>4</v>
      </c>
      <c r="BI19" s="110">
        <f xml:space="preserve"> Time!BI$140</f>
        <v>1</v>
      </c>
      <c r="BJ19" s="110">
        <f xml:space="preserve"> Time!BJ$140</f>
        <v>2</v>
      </c>
      <c r="BK19" s="110">
        <f xml:space="preserve"> Time!BK$140</f>
        <v>3</v>
      </c>
      <c r="BL19" s="110">
        <f xml:space="preserve"> Time!BL$140</f>
        <v>4</v>
      </c>
      <c r="BM19" s="110">
        <f xml:space="preserve"> Time!BM$140</f>
        <v>1</v>
      </c>
      <c r="BN19" s="110">
        <f xml:space="preserve"> Time!BN$140</f>
        <v>2</v>
      </c>
      <c r="BO19" s="110">
        <f xml:space="preserve"> Time!BO$140</f>
        <v>3</v>
      </c>
      <c r="BP19" s="110">
        <f xml:space="preserve"> Time!BP$140</f>
        <v>4</v>
      </c>
      <c r="BQ19" s="110">
        <f xml:space="preserve"> Time!BQ$140</f>
        <v>1</v>
      </c>
      <c r="BR19" s="110">
        <f xml:space="preserve"> Time!BR$140</f>
        <v>2</v>
      </c>
      <c r="BS19" s="110">
        <f xml:space="preserve"> Time!BS$140</f>
        <v>3</v>
      </c>
      <c r="BT19" s="110">
        <f xml:space="preserve"> Time!BT$140</f>
        <v>4</v>
      </c>
      <c r="BU19" s="110">
        <f xml:space="preserve"> Time!BU$140</f>
        <v>1</v>
      </c>
      <c r="BV19" s="110">
        <f xml:space="preserve"> Time!BV$140</f>
        <v>2</v>
      </c>
      <c r="BW19" s="110">
        <f xml:space="preserve"> Time!BW$140</f>
        <v>3</v>
      </c>
      <c r="BX19" s="110">
        <f xml:space="preserve"> Time!BX$140</f>
        <v>4</v>
      </c>
      <c r="BY19" s="110">
        <f xml:space="preserve"> Time!BY$140</f>
        <v>1</v>
      </c>
      <c r="BZ19" s="110">
        <f xml:space="preserve"> Time!BZ$140</f>
        <v>2</v>
      </c>
      <c r="CA19" s="110">
        <f xml:space="preserve"> Time!CA$140</f>
        <v>3</v>
      </c>
      <c r="CB19" s="110">
        <f xml:space="preserve"> Time!CB$140</f>
        <v>4</v>
      </c>
      <c r="CC19" s="110">
        <f xml:space="preserve"> Time!CC$140</f>
        <v>1</v>
      </c>
      <c r="CD19" s="110">
        <f xml:space="preserve"> Time!CD$140</f>
        <v>2</v>
      </c>
      <c r="CE19" s="110">
        <f xml:space="preserve"> Time!CE$140</f>
        <v>3</v>
      </c>
      <c r="CF19" s="110">
        <f xml:space="preserve"> Time!CF$140</f>
        <v>4</v>
      </c>
      <c r="CG19" s="110">
        <f xml:space="preserve"> Time!CG$140</f>
        <v>1</v>
      </c>
      <c r="CH19" s="110">
        <f xml:space="preserve"> Time!CH$140</f>
        <v>2</v>
      </c>
      <c r="CI19" s="110">
        <f xml:space="preserve"> Time!CI$140</f>
        <v>3</v>
      </c>
      <c r="CJ19" s="110">
        <f xml:space="preserve"> Time!CJ$140</f>
        <v>4</v>
      </c>
      <c r="CK19" s="110">
        <f xml:space="preserve"> Time!CK$140</f>
        <v>1</v>
      </c>
      <c r="CL19" s="110">
        <f xml:space="preserve"> Time!CL$140</f>
        <v>2</v>
      </c>
      <c r="CM19" s="110">
        <f xml:space="preserve"> Time!CM$140</f>
        <v>3</v>
      </c>
      <c r="CN19" s="110">
        <f xml:space="preserve"> Time!CN$140</f>
        <v>4</v>
      </c>
      <c r="CO19" s="110">
        <f xml:space="preserve"> Time!CO$140</f>
        <v>1</v>
      </c>
      <c r="CP19" s="110">
        <f xml:space="preserve"> Time!CP$140</f>
        <v>2</v>
      </c>
      <c r="CQ19" s="110">
        <f xml:space="preserve"> Time!CQ$140</f>
        <v>3</v>
      </c>
      <c r="CR19" s="110">
        <f xml:space="preserve"> Time!CR$140</f>
        <v>4</v>
      </c>
      <c r="CS19" s="110">
        <f xml:space="preserve"> Time!CS$140</f>
        <v>1</v>
      </c>
      <c r="CT19" s="110">
        <f xml:space="preserve"> Time!CT$140</f>
        <v>2</v>
      </c>
      <c r="CU19" s="110">
        <f xml:space="preserve"> Time!CU$140</f>
        <v>3</v>
      </c>
      <c r="CV19" s="110">
        <f xml:space="preserve"> Time!CV$140</f>
        <v>4</v>
      </c>
      <c r="CW19" s="110">
        <f xml:space="preserve"> Time!CW$140</f>
        <v>1</v>
      </c>
      <c r="CX19" s="110">
        <f xml:space="preserve"> Time!CX$140</f>
        <v>2</v>
      </c>
      <c r="CY19" s="110">
        <f xml:space="preserve"> Time!CY$140</f>
        <v>3</v>
      </c>
      <c r="CZ19" s="110">
        <f xml:space="preserve"> Time!CZ$140</f>
        <v>4</v>
      </c>
      <c r="DA19" s="110">
        <f xml:space="preserve"> Time!DA$140</f>
        <v>1</v>
      </c>
      <c r="DB19" s="110">
        <f xml:space="preserve"> Time!DB$140</f>
        <v>2</v>
      </c>
      <c r="DC19" s="110">
        <f xml:space="preserve"> Time!DC$140</f>
        <v>3</v>
      </c>
      <c r="DD19" s="110">
        <f xml:space="preserve"> Time!DD$140</f>
        <v>4</v>
      </c>
      <c r="DE19" s="110">
        <f xml:space="preserve"> Time!DE$140</f>
        <v>1</v>
      </c>
      <c r="DF19" s="110">
        <f xml:space="preserve"> Time!DF$140</f>
        <v>2</v>
      </c>
      <c r="DG19" s="110">
        <f xml:space="preserve"> Time!DG$140</f>
        <v>3</v>
      </c>
      <c r="DH19" s="110">
        <f xml:space="preserve"> Time!DH$140</f>
        <v>4</v>
      </c>
      <c r="DI19" s="110">
        <f xml:space="preserve"> Time!DI$140</f>
        <v>1</v>
      </c>
      <c r="DJ19" s="110">
        <f xml:space="preserve"> Time!DJ$140</f>
        <v>2</v>
      </c>
      <c r="DK19" s="110">
        <f xml:space="preserve"> Time!DK$140</f>
        <v>3</v>
      </c>
      <c r="DL19" s="110">
        <f xml:space="preserve"> Time!DL$140</f>
        <v>4</v>
      </c>
      <c r="DM19" s="110">
        <f xml:space="preserve"> Time!DM$140</f>
        <v>1</v>
      </c>
      <c r="DN19" s="110">
        <f xml:space="preserve"> Time!DN$140</f>
        <v>2</v>
      </c>
      <c r="DO19" s="110">
        <f xml:space="preserve"> Time!DO$140</f>
        <v>3</v>
      </c>
      <c r="DP19" s="110">
        <f xml:space="preserve"> Time!DP$140</f>
        <v>4</v>
      </c>
      <c r="DQ19" s="110">
        <f xml:space="preserve"> Time!DQ$140</f>
        <v>1</v>
      </c>
      <c r="DR19" s="110">
        <f xml:space="preserve"> Time!DR$140</f>
        <v>2</v>
      </c>
      <c r="DS19" s="110">
        <f xml:space="preserve"> Time!DS$140</f>
        <v>3</v>
      </c>
      <c r="DT19" s="110">
        <f xml:space="preserve"> Time!DT$140</f>
        <v>4</v>
      </c>
      <c r="DU19" s="110">
        <f xml:space="preserve"> Time!DU$140</f>
        <v>1</v>
      </c>
      <c r="DV19" s="110">
        <f xml:space="preserve"> Time!DV$140</f>
        <v>2</v>
      </c>
      <c r="DW19" s="110">
        <f xml:space="preserve"> Time!DW$140</f>
        <v>3</v>
      </c>
      <c r="DX19" s="110">
        <f xml:space="preserve"> Time!DX$140</f>
        <v>4</v>
      </c>
      <c r="DY19" s="110">
        <f xml:space="preserve"> Time!DY$140</f>
        <v>1</v>
      </c>
      <c r="DZ19" s="110">
        <f xml:space="preserve"> Time!DZ$140</f>
        <v>2</v>
      </c>
      <c r="EA19" s="110">
        <f xml:space="preserve"> Time!EA$140</f>
        <v>3</v>
      </c>
      <c r="EB19" s="110">
        <f xml:space="preserve"> Time!EB$140</f>
        <v>4</v>
      </c>
      <c r="EC19" s="110">
        <f xml:space="preserve"> Time!EC$140</f>
        <v>0</v>
      </c>
      <c r="ED19" s="110">
        <f xml:space="preserve"> Time!ED$140</f>
        <v>0</v>
      </c>
      <c r="EE19" s="110">
        <f xml:space="preserve"> Time!EE$140</f>
        <v>0</v>
      </c>
      <c r="EF19" s="110">
        <f xml:space="preserve"> Time!EF$140</f>
        <v>0</v>
      </c>
      <c r="EG19" s="110">
        <f xml:space="preserve"> Time!EG$140</f>
        <v>0</v>
      </c>
      <c r="EH19" s="110">
        <f xml:space="preserve"> Time!EH$140</f>
        <v>0</v>
      </c>
      <c r="EI19" s="110">
        <f xml:space="preserve"> Time!EI$140</f>
        <v>0</v>
      </c>
      <c r="EJ19" s="110">
        <f xml:space="preserve"> Time!EJ$140</f>
        <v>0</v>
      </c>
      <c r="EK19" s="110">
        <f xml:space="preserve"> Time!EK$140</f>
        <v>0</v>
      </c>
      <c r="EL19" s="110">
        <f xml:space="preserve"> Time!EL$140</f>
        <v>0</v>
      </c>
      <c r="EM19" s="110">
        <f xml:space="preserve"> Time!EM$140</f>
        <v>0</v>
      </c>
      <c r="EN19" s="110">
        <f xml:space="preserve"> Time!EN$140</f>
        <v>0</v>
      </c>
      <c r="EO19" s="110">
        <f xml:space="preserve"> Time!EO$140</f>
        <v>0</v>
      </c>
      <c r="EP19" s="110">
        <f xml:space="preserve"> Time!EP$140</f>
        <v>0</v>
      </c>
      <c r="EQ19" s="110">
        <f xml:space="preserve"> Time!EQ$140</f>
        <v>0</v>
      </c>
      <c r="ER19" s="110">
        <f xml:space="preserve"> Time!ER$140</f>
        <v>0</v>
      </c>
      <c r="ES19" s="110">
        <f xml:space="preserve"> Time!ES$140</f>
        <v>0</v>
      </c>
      <c r="ET19" s="110">
        <f xml:space="preserve"> Time!ET$140</f>
        <v>0</v>
      </c>
      <c r="EU19" s="110">
        <f xml:space="preserve"> Time!EU$140</f>
        <v>0</v>
      </c>
      <c r="EV19" s="110">
        <f xml:space="preserve"> Time!EV$140</f>
        <v>0</v>
      </c>
      <c r="EW19" s="110">
        <f xml:space="preserve"> Time!EW$140</f>
        <v>0</v>
      </c>
      <c r="EX19" s="110">
        <f xml:space="preserve"> Time!EX$140</f>
        <v>0</v>
      </c>
      <c r="EY19" s="110">
        <f xml:space="preserve"> Time!EY$140</f>
        <v>0</v>
      </c>
      <c r="EZ19" s="110">
        <f xml:space="preserve"> Time!EZ$140</f>
        <v>0</v>
      </c>
      <c r="FA19" s="110">
        <f xml:space="preserve"> Time!FA$140</f>
        <v>0</v>
      </c>
      <c r="FB19" s="110">
        <f xml:space="preserve"> Time!FB$140</f>
        <v>0</v>
      </c>
      <c r="FC19" s="110">
        <f xml:space="preserve"> Time!FC$140</f>
        <v>0</v>
      </c>
      <c r="FD19" s="110">
        <f xml:space="preserve"> Time!FD$140</f>
        <v>0</v>
      </c>
      <c r="FE19" s="110">
        <f xml:space="preserve"> Time!FE$140</f>
        <v>0</v>
      </c>
      <c r="FF19" s="110">
        <f xml:space="preserve"> Time!FF$140</f>
        <v>0</v>
      </c>
      <c r="FG19" s="110">
        <f xml:space="preserve"> Time!FG$140</f>
        <v>0</v>
      </c>
      <c r="FH19" s="110">
        <f xml:space="preserve"> Time!FH$140</f>
        <v>0</v>
      </c>
      <c r="FI19" s="110">
        <f xml:space="preserve"> Time!FI$140</f>
        <v>0</v>
      </c>
      <c r="FJ19" s="110">
        <f xml:space="preserve"> Time!FJ$140</f>
        <v>0</v>
      </c>
      <c r="FK19" s="110">
        <f xml:space="preserve"> Time!FK$140</f>
        <v>0</v>
      </c>
      <c r="FL19" s="110">
        <f xml:space="preserve"> Time!FL$140</f>
        <v>0</v>
      </c>
      <c r="FM19" s="110">
        <f xml:space="preserve"> Time!FM$140</f>
        <v>0</v>
      </c>
      <c r="FN19" s="110">
        <f xml:space="preserve"> Time!FN$140</f>
        <v>0</v>
      </c>
      <c r="FO19" s="110">
        <f xml:space="preserve"> Time!FO$140</f>
        <v>0</v>
      </c>
      <c r="FP19" s="110">
        <f xml:space="preserve"> Time!FP$140</f>
        <v>0</v>
      </c>
      <c r="FQ19" s="110">
        <f xml:space="preserve"> Time!FQ$140</f>
        <v>0</v>
      </c>
      <c r="FR19" s="110">
        <f xml:space="preserve"> Time!FR$140</f>
        <v>0</v>
      </c>
      <c r="FS19" s="110">
        <f xml:space="preserve"> Time!FS$140</f>
        <v>0</v>
      </c>
      <c r="FT19" s="110">
        <f xml:space="preserve"> Time!FT$140</f>
        <v>0</v>
      </c>
      <c r="FU19" s="110">
        <f xml:space="preserve"> Time!FU$140</f>
        <v>0</v>
      </c>
      <c r="FV19" s="110">
        <f xml:space="preserve"> Time!FV$140</f>
        <v>0</v>
      </c>
      <c r="FW19" s="110">
        <f xml:space="preserve"> Time!FW$140</f>
        <v>0</v>
      </c>
      <c r="FX19" s="110">
        <f xml:space="preserve"> Time!FX$140</f>
        <v>0</v>
      </c>
      <c r="FY19" s="110">
        <f xml:space="preserve"> Time!FY$140</f>
        <v>0</v>
      </c>
      <c r="FZ19" s="110">
        <f xml:space="preserve"> Time!FZ$140</f>
        <v>0</v>
      </c>
      <c r="GA19" s="110">
        <f xml:space="preserve"> Time!GA$140</f>
        <v>0</v>
      </c>
      <c r="GB19" s="110">
        <f xml:space="preserve"> Time!GB$140</f>
        <v>0</v>
      </c>
      <c r="GC19" s="110">
        <f xml:space="preserve"> Time!GC$140</f>
        <v>0</v>
      </c>
      <c r="GD19" s="110">
        <f xml:space="preserve"> Time!GD$140</f>
        <v>0</v>
      </c>
      <c r="GE19" s="110">
        <f xml:space="preserve"> Time!GE$140</f>
        <v>0</v>
      </c>
      <c r="GF19" s="110">
        <f xml:space="preserve"> Time!GF$140</f>
        <v>0</v>
      </c>
      <c r="GG19" s="110">
        <f xml:space="preserve"> Time!GG$140</f>
        <v>0</v>
      </c>
      <c r="GH19" s="110">
        <f xml:space="preserve"> Time!GH$140</f>
        <v>0</v>
      </c>
      <c r="GI19" s="110">
        <f xml:space="preserve"> Time!GI$140</f>
        <v>0</v>
      </c>
      <c r="GJ19" s="110">
        <f xml:space="preserve"> Time!GJ$140</f>
        <v>0</v>
      </c>
    </row>
    <row r="20" spans="1:192" s="514" customFormat="1" x14ac:dyDescent="0.25">
      <c r="A20" s="313"/>
      <c r="B20" s="313"/>
      <c r="C20" s="314"/>
      <c r="D20" s="315"/>
      <c r="E20" s="526" t="str">
        <f xml:space="preserve"> Time!E$97</f>
        <v>Operating period flag</v>
      </c>
      <c r="F20" s="526">
        <f xml:space="preserve"> Time!F$97</f>
        <v>0</v>
      </c>
      <c r="G20" s="526" t="str">
        <f xml:space="preserve"> Time!G$97</f>
        <v>flag</v>
      </c>
      <c r="H20" s="526">
        <f xml:space="preserve"> Time!H$97</f>
        <v>120</v>
      </c>
      <c r="I20" s="526">
        <f xml:space="preserve"> Time!I$97</f>
        <v>0</v>
      </c>
      <c r="J20" s="526">
        <f xml:space="preserve"> Time!J$97</f>
        <v>0</v>
      </c>
      <c r="K20" s="526">
        <f xml:space="preserve"> Time!K$97</f>
        <v>0</v>
      </c>
      <c r="L20" s="526">
        <f xml:space="preserve"> Time!L$97</f>
        <v>0</v>
      </c>
      <c r="M20" s="526">
        <f xml:space="preserve"> Time!M$97</f>
        <v>1</v>
      </c>
      <c r="N20" s="526">
        <f xml:space="preserve"> Time!N$97</f>
        <v>1</v>
      </c>
      <c r="O20" s="526">
        <f xml:space="preserve"> Time!O$97</f>
        <v>1</v>
      </c>
      <c r="P20" s="526">
        <f xml:space="preserve"> Time!P$97</f>
        <v>1</v>
      </c>
      <c r="Q20" s="526">
        <f xml:space="preserve"> Time!Q$97</f>
        <v>1</v>
      </c>
      <c r="R20" s="526">
        <f xml:space="preserve"> Time!R$97</f>
        <v>1</v>
      </c>
      <c r="S20" s="526">
        <f xml:space="preserve"> Time!S$97</f>
        <v>1</v>
      </c>
      <c r="T20" s="526">
        <f xml:space="preserve"> Time!T$97</f>
        <v>1</v>
      </c>
      <c r="U20" s="526">
        <f xml:space="preserve"> Time!U$97</f>
        <v>1</v>
      </c>
      <c r="V20" s="526">
        <f xml:space="preserve"> Time!V$97</f>
        <v>1</v>
      </c>
      <c r="W20" s="526">
        <f xml:space="preserve"> Time!W$97</f>
        <v>1</v>
      </c>
      <c r="X20" s="526">
        <f xml:space="preserve"> Time!X$97</f>
        <v>1</v>
      </c>
      <c r="Y20" s="526">
        <f xml:space="preserve"> Time!Y$97</f>
        <v>1</v>
      </c>
      <c r="Z20" s="526">
        <f xml:space="preserve"> Time!Z$97</f>
        <v>1</v>
      </c>
      <c r="AA20" s="526">
        <f xml:space="preserve"> Time!AA$97</f>
        <v>1</v>
      </c>
      <c r="AB20" s="526">
        <f xml:space="preserve"> Time!AB$97</f>
        <v>1</v>
      </c>
      <c r="AC20" s="526">
        <f xml:space="preserve"> Time!AC$97</f>
        <v>1</v>
      </c>
      <c r="AD20" s="526">
        <f xml:space="preserve"> Time!AD$97</f>
        <v>1</v>
      </c>
      <c r="AE20" s="526">
        <f xml:space="preserve"> Time!AE$97</f>
        <v>1</v>
      </c>
      <c r="AF20" s="526">
        <f xml:space="preserve"> Time!AF$97</f>
        <v>1</v>
      </c>
      <c r="AG20" s="526">
        <f xml:space="preserve"> Time!AG$97</f>
        <v>1</v>
      </c>
      <c r="AH20" s="526">
        <f xml:space="preserve"> Time!AH$97</f>
        <v>1</v>
      </c>
      <c r="AI20" s="526">
        <f xml:space="preserve"> Time!AI$97</f>
        <v>1</v>
      </c>
      <c r="AJ20" s="526">
        <f xml:space="preserve"> Time!AJ$97</f>
        <v>1</v>
      </c>
      <c r="AK20" s="526">
        <f xml:space="preserve"> Time!AK$97</f>
        <v>1</v>
      </c>
      <c r="AL20" s="526">
        <f xml:space="preserve"> Time!AL$97</f>
        <v>1</v>
      </c>
      <c r="AM20" s="526">
        <f xml:space="preserve"> Time!AM$97</f>
        <v>1</v>
      </c>
      <c r="AN20" s="526">
        <f xml:space="preserve"> Time!AN$97</f>
        <v>1</v>
      </c>
      <c r="AO20" s="526">
        <f xml:space="preserve"> Time!AO$97</f>
        <v>1</v>
      </c>
      <c r="AP20" s="526">
        <f xml:space="preserve"> Time!AP$97</f>
        <v>1</v>
      </c>
      <c r="AQ20" s="526">
        <f xml:space="preserve"> Time!AQ$97</f>
        <v>1</v>
      </c>
      <c r="AR20" s="526">
        <f xml:space="preserve"> Time!AR$97</f>
        <v>1</v>
      </c>
      <c r="AS20" s="526">
        <f xml:space="preserve"> Time!AS$97</f>
        <v>1</v>
      </c>
      <c r="AT20" s="526">
        <f xml:space="preserve"> Time!AT$97</f>
        <v>1</v>
      </c>
      <c r="AU20" s="526">
        <f xml:space="preserve"> Time!AU$97</f>
        <v>1</v>
      </c>
      <c r="AV20" s="526">
        <f xml:space="preserve"> Time!AV$97</f>
        <v>1</v>
      </c>
      <c r="AW20" s="526">
        <f xml:space="preserve"> Time!AW$97</f>
        <v>1</v>
      </c>
      <c r="AX20" s="526">
        <f xml:space="preserve"> Time!AX$97</f>
        <v>1</v>
      </c>
      <c r="AY20" s="526">
        <f xml:space="preserve"> Time!AY$97</f>
        <v>1</v>
      </c>
      <c r="AZ20" s="526">
        <f xml:space="preserve"> Time!AZ$97</f>
        <v>1</v>
      </c>
      <c r="BA20" s="526">
        <f xml:space="preserve"> Time!BA$97</f>
        <v>1</v>
      </c>
      <c r="BB20" s="526">
        <f xml:space="preserve"> Time!BB$97</f>
        <v>1</v>
      </c>
      <c r="BC20" s="526">
        <f xml:space="preserve"> Time!BC$97</f>
        <v>1</v>
      </c>
      <c r="BD20" s="526">
        <f xml:space="preserve"> Time!BD$97</f>
        <v>1</v>
      </c>
      <c r="BE20" s="526">
        <f xml:space="preserve"> Time!BE$97</f>
        <v>1</v>
      </c>
      <c r="BF20" s="526">
        <f xml:space="preserve"> Time!BF$97</f>
        <v>1</v>
      </c>
      <c r="BG20" s="526">
        <f xml:space="preserve"> Time!BG$97</f>
        <v>1</v>
      </c>
      <c r="BH20" s="526">
        <f xml:space="preserve"> Time!BH$97</f>
        <v>1</v>
      </c>
      <c r="BI20" s="526">
        <f xml:space="preserve"> Time!BI$97</f>
        <v>1</v>
      </c>
      <c r="BJ20" s="526">
        <f xml:space="preserve"> Time!BJ$97</f>
        <v>1</v>
      </c>
      <c r="BK20" s="526">
        <f xml:space="preserve"> Time!BK$97</f>
        <v>1</v>
      </c>
      <c r="BL20" s="526">
        <f xml:space="preserve"> Time!BL$97</f>
        <v>1</v>
      </c>
      <c r="BM20" s="526">
        <f xml:space="preserve"> Time!BM$97</f>
        <v>1</v>
      </c>
      <c r="BN20" s="526">
        <f xml:space="preserve"> Time!BN$97</f>
        <v>1</v>
      </c>
      <c r="BO20" s="526">
        <f xml:space="preserve"> Time!BO$97</f>
        <v>1</v>
      </c>
      <c r="BP20" s="526">
        <f xml:space="preserve"> Time!BP$97</f>
        <v>1</v>
      </c>
      <c r="BQ20" s="526">
        <f xml:space="preserve"> Time!BQ$97</f>
        <v>1</v>
      </c>
      <c r="BR20" s="526">
        <f xml:space="preserve"> Time!BR$97</f>
        <v>1</v>
      </c>
      <c r="BS20" s="526">
        <f xml:space="preserve"> Time!BS$97</f>
        <v>1</v>
      </c>
      <c r="BT20" s="526">
        <f xml:space="preserve"> Time!BT$97</f>
        <v>1</v>
      </c>
      <c r="BU20" s="526">
        <f xml:space="preserve"> Time!BU$97</f>
        <v>1</v>
      </c>
      <c r="BV20" s="526">
        <f xml:space="preserve"> Time!BV$97</f>
        <v>1</v>
      </c>
      <c r="BW20" s="526">
        <f xml:space="preserve"> Time!BW$97</f>
        <v>1</v>
      </c>
      <c r="BX20" s="526">
        <f xml:space="preserve"> Time!BX$97</f>
        <v>1</v>
      </c>
      <c r="BY20" s="526">
        <f xml:space="preserve"> Time!BY$97</f>
        <v>1</v>
      </c>
      <c r="BZ20" s="526">
        <f xml:space="preserve"> Time!BZ$97</f>
        <v>1</v>
      </c>
      <c r="CA20" s="526">
        <f xml:space="preserve"> Time!CA$97</f>
        <v>1</v>
      </c>
      <c r="CB20" s="526">
        <f xml:space="preserve"> Time!CB$97</f>
        <v>1</v>
      </c>
      <c r="CC20" s="526">
        <f xml:space="preserve"> Time!CC$97</f>
        <v>1</v>
      </c>
      <c r="CD20" s="526">
        <f xml:space="preserve"> Time!CD$97</f>
        <v>1</v>
      </c>
      <c r="CE20" s="526">
        <f xml:space="preserve"> Time!CE$97</f>
        <v>1</v>
      </c>
      <c r="CF20" s="526">
        <f xml:space="preserve"> Time!CF$97</f>
        <v>1</v>
      </c>
      <c r="CG20" s="526">
        <f xml:space="preserve"> Time!CG$97</f>
        <v>1</v>
      </c>
      <c r="CH20" s="526">
        <f xml:space="preserve"> Time!CH$97</f>
        <v>1</v>
      </c>
      <c r="CI20" s="526">
        <f xml:space="preserve"> Time!CI$97</f>
        <v>1</v>
      </c>
      <c r="CJ20" s="526">
        <f xml:space="preserve"> Time!CJ$97</f>
        <v>1</v>
      </c>
      <c r="CK20" s="526">
        <f xml:space="preserve"> Time!CK$97</f>
        <v>1</v>
      </c>
      <c r="CL20" s="526">
        <f xml:space="preserve"> Time!CL$97</f>
        <v>1</v>
      </c>
      <c r="CM20" s="526">
        <f xml:space="preserve"> Time!CM$97</f>
        <v>1</v>
      </c>
      <c r="CN20" s="526">
        <f xml:space="preserve"> Time!CN$97</f>
        <v>1</v>
      </c>
      <c r="CO20" s="526">
        <f xml:space="preserve"> Time!CO$97</f>
        <v>1</v>
      </c>
      <c r="CP20" s="526">
        <f xml:space="preserve"> Time!CP$97</f>
        <v>1</v>
      </c>
      <c r="CQ20" s="526">
        <f xml:space="preserve"> Time!CQ$97</f>
        <v>1</v>
      </c>
      <c r="CR20" s="526">
        <f xml:space="preserve"> Time!CR$97</f>
        <v>1</v>
      </c>
      <c r="CS20" s="526">
        <f xml:space="preserve"> Time!CS$97</f>
        <v>1</v>
      </c>
      <c r="CT20" s="526">
        <f xml:space="preserve"> Time!CT$97</f>
        <v>1</v>
      </c>
      <c r="CU20" s="526">
        <f xml:space="preserve"> Time!CU$97</f>
        <v>1</v>
      </c>
      <c r="CV20" s="526">
        <f xml:space="preserve"> Time!CV$97</f>
        <v>1</v>
      </c>
      <c r="CW20" s="526">
        <f xml:space="preserve"> Time!CW$97</f>
        <v>1</v>
      </c>
      <c r="CX20" s="526">
        <f xml:space="preserve"> Time!CX$97</f>
        <v>1</v>
      </c>
      <c r="CY20" s="526">
        <f xml:space="preserve"> Time!CY$97</f>
        <v>1</v>
      </c>
      <c r="CZ20" s="526">
        <f xml:space="preserve"> Time!CZ$97</f>
        <v>1</v>
      </c>
      <c r="DA20" s="526">
        <f xml:space="preserve"> Time!DA$97</f>
        <v>1</v>
      </c>
      <c r="DB20" s="526">
        <f xml:space="preserve"> Time!DB$97</f>
        <v>1</v>
      </c>
      <c r="DC20" s="526">
        <f xml:space="preserve"> Time!DC$97</f>
        <v>1</v>
      </c>
      <c r="DD20" s="526">
        <f xml:space="preserve"> Time!DD$97</f>
        <v>1</v>
      </c>
      <c r="DE20" s="526">
        <f xml:space="preserve"> Time!DE$97</f>
        <v>1</v>
      </c>
      <c r="DF20" s="526">
        <f xml:space="preserve"> Time!DF$97</f>
        <v>1</v>
      </c>
      <c r="DG20" s="526">
        <f xml:space="preserve"> Time!DG$97</f>
        <v>1</v>
      </c>
      <c r="DH20" s="526">
        <f xml:space="preserve"> Time!DH$97</f>
        <v>1</v>
      </c>
      <c r="DI20" s="526">
        <f xml:space="preserve"> Time!DI$97</f>
        <v>1</v>
      </c>
      <c r="DJ20" s="526">
        <f xml:space="preserve"> Time!DJ$97</f>
        <v>1</v>
      </c>
      <c r="DK20" s="526">
        <f xml:space="preserve"> Time!DK$97</f>
        <v>1</v>
      </c>
      <c r="DL20" s="526">
        <f xml:space="preserve"> Time!DL$97</f>
        <v>1</v>
      </c>
      <c r="DM20" s="526">
        <f xml:space="preserve"> Time!DM$97</f>
        <v>1</v>
      </c>
      <c r="DN20" s="526">
        <f xml:space="preserve"> Time!DN$97</f>
        <v>1</v>
      </c>
      <c r="DO20" s="526">
        <f xml:space="preserve"> Time!DO$97</f>
        <v>1</v>
      </c>
      <c r="DP20" s="526">
        <f xml:space="preserve"> Time!DP$97</f>
        <v>1</v>
      </c>
      <c r="DQ20" s="526">
        <f xml:space="preserve"> Time!DQ$97</f>
        <v>1</v>
      </c>
      <c r="DR20" s="526">
        <f xml:space="preserve"> Time!DR$97</f>
        <v>1</v>
      </c>
      <c r="DS20" s="526">
        <f xml:space="preserve"> Time!DS$97</f>
        <v>1</v>
      </c>
      <c r="DT20" s="526">
        <f xml:space="preserve"> Time!DT$97</f>
        <v>1</v>
      </c>
      <c r="DU20" s="526">
        <f xml:space="preserve"> Time!DU$97</f>
        <v>1</v>
      </c>
      <c r="DV20" s="526">
        <f xml:space="preserve"> Time!DV$97</f>
        <v>1</v>
      </c>
      <c r="DW20" s="526">
        <f xml:space="preserve"> Time!DW$97</f>
        <v>1</v>
      </c>
      <c r="DX20" s="526">
        <f xml:space="preserve"> Time!DX$97</f>
        <v>1</v>
      </c>
      <c r="DY20" s="526">
        <f xml:space="preserve"> Time!DY$97</f>
        <v>1</v>
      </c>
      <c r="DZ20" s="526">
        <f xml:space="preserve"> Time!DZ$97</f>
        <v>1</v>
      </c>
      <c r="EA20" s="526">
        <f xml:space="preserve"> Time!EA$97</f>
        <v>1</v>
      </c>
      <c r="EB20" s="526">
        <f xml:space="preserve"> Time!EB$97</f>
        <v>1</v>
      </c>
      <c r="EC20" s="526">
        <f xml:space="preserve"> Time!EC$97</f>
        <v>0</v>
      </c>
      <c r="ED20" s="526">
        <f xml:space="preserve"> Time!ED$97</f>
        <v>0</v>
      </c>
      <c r="EE20" s="526">
        <f xml:space="preserve"> Time!EE$97</f>
        <v>0</v>
      </c>
      <c r="EF20" s="526">
        <f xml:space="preserve"> Time!EF$97</f>
        <v>0</v>
      </c>
      <c r="EG20" s="526">
        <f xml:space="preserve"> Time!EG$97</f>
        <v>0</v>
      </c>
      <c r="EH20" s="526">
        <f xml:space="preserve"> Time!EH$97</f>
        <v>0</v>
      </c>
      <c r="EI20" s="526">
        <f xml:space="preserve"> Time!EI$97</f>
        <v>0</v>
      </c>
      <c r="EJ20" s="526">
        <f xml:space="preserve"> Time!EJ$97</f>
        <v>0</v>
      </c>
      <c r="EK20" s="526">
        <f xml:space="preserve"> Time!EK$97</f>
        <v>0</v>
      </c>
      <c r="EL20" s="526">
        <f xml:space="preserve"> Time!EL$97</f>
        <v>0</v>
      </c>
      <c r="EM20" s="526">
        <f xml:space="preserve"> Time!EM$97</f>
        <v>0</v>
      </c>
      <c r="EN20" s="526">
        <f xml:space="preserve"> Time!EN$97</f>
        <v>0</v>
      </c>
      <c r="EO20" s="526">
        <f xml:space="preserve"> Time!EO$97</f>
        <v>0</v>
      </c>
      <c r="EP20" s="526">
        <f xml:space="preserve"> Time!EP$97</f>
        <v>0</v>
      </c>
      <c r="EQ20" s="526">
        <f xml:space="preserve"> Time!EQ$97</f>
        <v>0</v>
      </c>
      <c r="ER20" s="526">
        <f xml:space="preserve"> Time!ER$97</f>
        <v>0</v>
      </c>
      <c r="ES20" s="526">
        <f xml:space="preserve"> Time!ES$97</f>
        <v>0</v>
      </c>
      <c r="ET20" s="526">
        <f xml:space="preserve"> Time!ET$97</f>
        <v>0</v>
      </c>
      <c r="EU20" s="526">
        <f xml:space="preserve"> Time!EU$97</f>
        <v>0</v>
      </c>
      <c r="EV20" s="526">
        <f xml:space="preserve"> Time!EV$97</f>
        <v>0</v>
      </c>
      <c r="EW20" s="526">
        <f xml:space="preserve"> Time!EW$97</f>
        <v>0</v>
      </c>
      <c r="EX20" s="526">
        <f xml:space="preserve"> Time!EX$97</f>
        <v>0</v>
      </c>
      <c r="EY20" s="526">
        <f xml:space="preserve"> Time!EY$97</f>
        <v>0</v>
      </c>
      <c r="EZ20" s="526">
        <f xml:space="preserve"> Time!EZ$97</f>
        <v>0</v>
      </c>
      <c r="FA20" s="526">
        <f xml:space="preserve"> Time!FA$97</f>
        <v>0</v>
      </c>
      <c r="FB20" s="526">
        <f xml:space="preserve"> Time!FB$97</f>
        <v>0</v>
      </c>
      <c r="FC20" s="526">
        <f xml:space="preserve"> Time!FC$97</f>
        <v>0</v>
      </c>
      <c r="FD20" s="526">
        <f xml:space="preserve"> Time!FD$97</f>
        <v>0</v>
      </c>
      <c r="FE20" s="526">
        <f xml:space="preserve"> Time!FE$97</f>
        <v>0</v>
      </c>
      <c r="FF20" s="526">
        <f xml:space="preserve"> Time!FF$97</f>
        <v>0</v>
      </c>
      <c r="FG20" s="526">
        <f xml:space="preserve"> Time!FG$97</f>
        <v>0</v>
      </c>
      <c r="FH20" s="526">
        <f xml:space="preserve"> Time!FH$97</f>
        <v>0</v>
      </c>
      <c r="FI20" s="526">
        <f xml:space="preserve"> Time!FI$97</f>
        <v>0</v>
      </c>
      <c r="FJ20" s="526">
        <f xml:space="preserve"> Time!FJ$97</f>
        <v>0</v>
      </c>
      <c r="FK20" s="526">
        <f xml:space="preserve"> Time!FK$97</f>
        <v>0</v>
      </c>
      <c r="FL20" s="526">
        <f xml:space="preserve"> Time!FL$97</f>
        <v>0</v>
      </c>
      <c r="FM20" s="526">
        <f xml:space="preserve"> Time!FM$97</f>
        <v>0</v>
      </c>
      <c r="FN20" s="526">
        <f xml:space="preserve"> Time!FN$97</f>
        <v>0</v>
      </c>
      <c r="FO20" s="526">
        <f xml:space="preserve"> Time!FO$97</f>
        <v>0</v>
      </c>
      <c r="FP20" s="526">
        <f xml:space="preserve"> Time!FP$97</f>
        <v>0</v>
      </c>
      <c r="FQ20" s="526">
        <f xml:space="preserve"> Time!FQ$97</f>
        <v>0</v>
      </c>
      <c r="FR20" s="526">
        <f xml:space="preserve"> Time!FR$97</f>
        <v>0</v>
      </c>
      <c r="FS20" s="526">
        <f xml:space="preserve"> Time!FS$97</f>
        <v>0</v>
      </c>
      <c r="FT20" s="526">
        <f xml:space="preserve"> Time!FT$97</f>
        <v>0</v>
      </c>
      <c r="FU20" s="526">
        <f xml:space="preserve"> Time!FU$97</f>
        <v>0</v>
      </c>
      <c r="FV20" s="526">
        <f xml:space="preserve"> Time!FV$97</f>
        <v>0</v>
      </c>
      <c r="FW20" s="526">
        <f xml:space="preserve"> Time!FW$97</f>
        <v>0</v>
      </c>
      <c r="FX20" s="526">
        <f xml:space="preserve"> Time!FX$97</f>
        <v>0</v>
      </c>
      <c r="FY20" s="526">
        <f xml:space="preserve"> Time!FY$97</f>
        <v>0</v>
      </c>
      <c r="FZ20" s="526">
        <f xml:space="preserve"> Time!FZ$97</f>
        <v>0</v>
      </c>
      <c r="GA20" s="526">
        <f xml:space="preserve"> Time!GA$97</f>
        <v>0</v>
      </c>
      <c r="GB20" s="526">
        <f xml:space="preserve"> Time!GB$97</f>
        <v>0</v>
      </c>
      <c r="GC20" s="526">
        <f xml:space="preserve"> Time!GC$97</f>
        <v>0</v>
      </c>
      <c r="GD20" s="526">
        <f xml:space="preserve"> Time!GD$97</f>
        <v>0</v>
      </c>
      <c r="GE20" s="526">
        <f xml:space="preserve"> Time!GE$97</f>
        <v>0</v>
      </c>
      <c r="GF20" s="526">
        <f xml:space="preserve"> Time!GF$97</f>
        <v>0</v>
      </c>
      <c r="GG20" s="526">
        <f xml:space="preserve"> Time!GG$97</f>
        <v>0</v>
      </c>
      <c r="GH20" s="526">
        <f xml:space="preserve"> Time!GH$97</f>
        <v>0</v>
      </c>
      <c r="GI20" s="526">
        <f xml:space="preserve"> Time!GI$97</f>
        <v>0</v>
      </c>
      <c r="GJ20" s="526">
        <f xml:space="preserve"> Time!GJ$97</f>
        <v>0</v>
      </c>
    </row>
    <row r="21" spans="1:192" x14ac:dyDescent="0.25">
      <c r="E21" s="29" t="s">
        <v>125</v>
      </c>
      <c r="F21" s="29"/>
      <c r="G21" s="29" t="s">
        <v>108</v>
      </c>
      <c r="H21" s="29">
        <f xml:space="preserve"> SUM(J21:GJ21)</f>
        <v>29.999999999999989</v>
      </c>
      <c r="I21" s="29"/>
      <c r="J21" s="361">
        <f t="shared" ref="J21:AO21" si="6" xml:space="preserve"> IF(J20 = 1, INDEX($F15:$F18, J19), 0)</f>
        <v>0</v>
      </c>
      <c r="K21" s="361">
        <f t="shared" si="6"/>
        <v>0</v>
      </c>
      <c r="L21" s="361">
        <f t="shared" si="6"/>
        <v>0</v>
      </c>
      <c r="M21" s="361">
        <f t="shared" si="6"/>
        <v>0.33</v>
      </c>
      <c r="N21" s="361">
        <f t="shared" si="6"/>
        <v>0.36</v>
      </c>
      <c r="O21" s="361">
        <f t="shared" si="6"/>
        <v>0.15499999999999992</v>
      </c>
      <c r="P21" s="361">
        <f t="shared" si="6"/>
        <v>0.155</v>
      </c>
      <c r="Q21" s="361">
        <f t="shared" si="6"/>
        <v>0.33</v>
      </c>
      <c r="R21" s="361">
        <f t="shared" si="6"/>
        <v>0.36</v>
      </c>
      <c r="S21" s="361">
        <f t="shared" si="6"/>
        <v>0.15499999999999992</v>
      </c>
      <c r="T21" s="361">
        <f t="shared" si="6"/>
        <v>0.155</v>
      </c>
      <c r="U21" s="361">
        <f t="shared" si="6"/>
        <v>0.33</v>
      </c>
      <c r="V21" s="361">
        <f t="shared" si="6"/>
        <v>0.36</v>
      </c>
      <c r="W21" s="361">
        <f t="shared" si="6"/>
        <v>0.15499999999999992</v>
      </c>
      <c r="X21" s="361">
        <f t="shared" si="6"/>
        <v>0.155</v>
      </c>
      <c r="Y21" s="361">
        <f t="shared" si="6"/>
        <v>0.33</v>
      </c>
      <c r="Z21" s="361">
        <f t="shared" si="6"/>
        <v>0.36</v>
      </c>
      <c r="AA21" s="361">
        <f t="shared" si="6"/>
        <v>0.15499999999999992</v>
      </c>
      <c r="AB21" s="361">
        <f t="shared" si="6"/>
        <v>0.155</v>
      </c>
      <c r="AC21" s="361">
        <f t="shared" si="6"/>
        <v>0.33</v>
      </c>
      <c r="AD21" s="361">
        <f t="shared" si="6"/>
        <v>0.36</v>
      </c>
      <c r="AE21" s="361">
        <f t="shared" si="6"/>
        <v>0.15499999999999992</v>
      </c>
      <c r="AF21" s="361">
        <f t="shared" si="6"/>
        <v>0.155</v>
      </c>
      <c r="AG21" s="361">
        <f t="shared" si="6"/>
        <v>0.33</v>
      </c>
      <c r="AH21" s="361">
        <f t="shared" si="6"/>
        <v>0.36</v>
      </c>
      <c r="AI21" s="361">
        <f t="shared" si="6"/>
        <v>0.15499999999999992</v>
      </c>
      <c r="AJ21" s="361">
        <f t="shared" si="6"/>
        <v>0.155</v>
      </c>
      <c r="AK21" s="361">
        <f t="shared" si="6"/>
        <v>0.33</v>
      </c>
      <c r="AL21" s="361">
        <f t="shared" si="6"/>
        <v>0.36</v>
      </c>
      <c r="AM21" s="361">
        <f t="shared" si="6"/>
        <v>0.15499999999999992</v>
      </c>
      <c r="AN21" s="361">
        <f t="shared" si="6"/>
        <v>0.155</v>
      </c>
      <c r="AO21" s="361">
        <f t="shared" si="6"/>
        <v>0.33</v>
      </c>
      <c r="AP21" s="361">
        <f t="shared" ref="AP21:BU21" si="7" xml:space="preserve"> IF(AP20 = 1, INDEX($F15:$F18, AP19), 0)</f>
        <v>0.36</v>
      </c>
      <c r="AQ21" s="361">
        <f t="shared" si="7"/>
        <v>0.15499999999999992</v>
      </c>
      <c r="AR21" s="361">
        <f t="shared" si="7"/>
        <v>0.155</v>
      </c>
      <c r="AS21" s="361">
        <f t="shared" si="7"/>
        <v>0.33</v>
      </c>
      <c r="AT21" s="361">
        <f t="shared" si="7"/>
        <v>0.36</v>
      </c>
      <c r="AU21" s="361">
        <f t="shared" si="7"/>
        <v>0.15499999999999992</v>
      </c>
      <c r="AV21" s="361">
        <f t="shared" si="7"/>
        <v>0.155</v>
      </c>
      <c r="AW21" s="361">
        <f t="shared" si="7"/>
        <v>0.33</v>
      </c>
      <c r="AX21" s="361">
        <f t="shared" si="7"/>
        <v>0.36</v>
      </c>
      <c r="AY21" s="361">
        <f t="shared" si="7"/>
        <v>0.15499999999999992</v>
      </c>
      <c r="AZ21" s="361">
        <f t="shared" si="7"/>
        <v>0.155</v>
      </c>
      <c r="BA21" s="361">
        <f t="shared" si="7"/>
        <v>0.33</v>
      </c>
      <c r="BB21" s="361">
        <f t="shared" si="7"/>
        <v>0.36</v>
      </c>
      <c r="BC21" s="361">
        <f t="shared" si="7"/>
        <v>0.15499999999999992</v>
      </c>
      <c r="BD21" s="361">
        <f t="shared" si="7"/>
        <v>0.155</v>
      </c>
      <c r="BE21" s="361">
        <f t="shared" si="7"/>
        <v>0.33</v>
      </c>
      <c r="BF21" s="361">
        <f t="shared" si="7"/>
        <v>0.36</v>
      </c>
      <c r="BG21" s="361">
        <f t="shared" si="7"/>
        <v>0.15499999999999992</v>
      </c>
      <c r="BH21" s="361">
        <f t="shared" si="7"/>
        <v>0.155</v>
      </c>
      <c r="BI21" s="361">
        <f t="shared" si="7"/>
        <v>0.33</v>
      </c>
      <c r="BJ21" s="361">
        <f t="shared" si="7"/>
        <v>0.36</v>
      </c>
      <c r="BK21" s="361">
        <f t="shared" si="7"/>
        <v>0.15499999999999992</v>
      </c>
      <c r="BL21" s="361">
        <f t="shared" si="7"/>
        <v>0.155</v>
      </c>
      <c r="BM21" s="361">
        <f t="shared" si="7"/>
        <v>0.33</v>
      </c>
      <c r="BN21" s="361">
        <f t="shared" si="7"/>
        <v>0.36</v>
      </c>
      <c r="BO21" s="361">
        <f t="shared" si="7"/>
        <v>0.15499999999999992</v>
      </c>
      <c r="BP21" s="361">
        <f t="shared" si="7"/>
        <v>0.155</v>
      </c>
      <c r="BQ21" s="361">
        <f t="shared" si="7"/>
        <v>0.33</v>
      </c>
      <c r="BR21" s="361">
        <f t="shared" si="7"/>
        <v>0.36</v>
      </c>
      <c r="BS21" s="361">
        <f t="shared" si="7"/>
        <v>0.15499999999999992</v>
      </c>
      <c r="BT21" s="361">
        <f t="shared" si="7"/>
        <v>0.155</v>
      </c>
      <c r="BU21" s="361">
        <f t="shared" si="7"/>
        <v>0.33</v>
      </c>
      <c r="BV21" s="361">
        <f t="shared" ref="BV21:DA21" si="8" xml:space="preserve"> IF(BV20 = 1, INDEX($F15:$F18, BV19), 0)</f>
        <v>0.36</v>
      </c>
      <c r="BW21" s="361">
        <f t="shared" si="8"/>
        <v>0.15499999999999992</v>
      </c>
      <c r="BX21" s="361">
        <f t="shared" si="8"/>
        <v>0.155</v>
      </c>
      <c r="BY21" s="361">
        <f t="shared" si="8"/>
        <v>0.33</v>
      </c>
      <c r="BZ21" s="361">
        <f t="shared" si="8"/>
        <v>0.36</v>
      </c>
      <c r="CA21" s="361">
        <f t="shared" si="8"/>
        <v>0.15499999999999992</v>
      </c>
      <c r="CB21" s="361">
        <f t="shared" si="8"/>
        <v>0.155</v>
      </c>
      <c r="CC21" s="361">
        <f t="shared" si="8"/>
        <v>0.33</v>
      </c>
      <c r="CD21" s="361">
        <f t="shared" si="8"/>
        <v>0.36</v>
      </c>
      <c r="CE21" s="361">
        <f t="shared" si="8"/>
        <v>0.15499999999999992</v>
      </c>
      <c r="CF21" s="361">
        <f t="shared" si="8"/>
        <v>0.155</v>
      </c>
      <c r="CG21" s="361">
        <f t="shared" si="8"/>
        <v>0.33</v>
      </c>
      <c r="CH21" s="361">
        <f t="shared" si="8"/>
        <v>0.36</v>
      </c>
      <c r="CI21" s="361">
        <f t="shared" si="8"/>
        <v>0.15499999999999992</v>
      </c>
      <c r="CJ21" s="361">
        <f t="shared" si="8"/>
        <v>0.155</v>
      </c>
      <c r="CK21" s="361">
        <f t="shared" si="8"/>
        <v>0.33</v>
      </c>
      <c r="CL21" s="361">
        <f t="shared" si="8"/>
        <v>0.36</v>
      </c>
      <c r="CM21" s="361">
        <f t="shared" si="8"/>
        <v>0.15499999999999992</v>
      </c>
      <c r="CN21" s="361">
        <f t="shared" si="8"/>
        <v>0.155</v>
      </c>
      <c r="CO21" s="361">
        <f t="shared" si="8"/>
        <v>0.33</v>
      </c>
      <c r="CP21" s="361">
        <f t="shared" si="8"/>
        <v>0.36</v>
      </c>
      <c r="CQ21" s="361">
        <f t="shared" si="8"/>
        <v>0.15499999999999992</v>
      </c>
      <c r="CR21" s="361">
        <f t="shared" si="8"/>
        <v>0.155</v>
      </c>
      <c r="CS21" s="361">
        <f t="shared" si="8"/>
        <v>0.33</v>
      </c>
      <c r="CT21" s="361">
        <f t="shared" si="8"/>
        <v>0.36</v>
      </c>
      <c r="CU21" s="361">
        <f t="shared" si="8"/>
        <v>0.15499999999999992</v>
      </c>
      <c r="CV21" s="361">
        <f t="shared" si="8"/>
        <v>0.155</v>
      </c>
      <c r="CW21" s="361">
        <f t="shared" si="8"/>
        <v>0.33</v>
      </c>
      <c r="CX21" s="361">
        <f t="shared" si="8"/>
        <v>0.36</v>
      </c>
      <c r="CY21" s="361">
        <f t="shared" si="8"/>
        <v>0.15499999999999992</v>
      </c>
      <c r="CZ21" s="361">
        <f t="shared" si="8"/>
        <v>0.155</v>
      </c>
      <c r="DA21" s="361">
        <f t="shared" si="8"/>
        <v>0.33</v>
      </c>
      <c r="DB21" s="361">
        <f t="shared" ref="DB21:EG21" si="9" xml:space="preserve"> IF(DB20 = 1, INDEX($F15:$F18, DB19), 0)</f>
        <v>0.36</v>
      </c>
      <c r="DC21" s="361">
        <f t="shared" si="9"/>
        <v>0.15499999999999992</v>
      </c>
      <c r="DD21" s="361">
        <f t="shared" si="9"/>
        <v>0.155</v>
      </c>
      <c r="DE21" s="361">
        <f t="shared" si="9"/>
        <v>0.33</v>
      </c>
      <c r="DF21" s="361">
        <f t="shared" si="9"/>
        <v>0.36</v>
      </c>
      <c r="DG21" s="361">
        <f t="shared" si="9"/>
        <v>0.15499999999999992</v>
      </c>
      <c r="DH21" s="361">
        <f t="shared" si="9"/>
        <v>0.155</v>
      </c>
      <c r="DI21" s="361">
        <f t="shared" si="9"/>
        <v>0.33</v>
      </c>
      <c r="DJ21" s="361">
        <f t="shared" si="9"/>
        <v>0.36</v>
      </c>
      <c r="DK21" s="361">
        <f t="shared" si="9"/>
        <v>0.15499999999999992</v>
      </c>
      <c r="DL21" s="361">
        <f t="shared" si="9"/>
        <v>0.155</v>
      </c>
      <c r="DM21" s="361">
        <f t="shared" si="9"/>
        <v>0.33</v>
      </c>
      <c r="DN21" s="361">
        <f t="shared" si="9"/>
        <v>0.36</v>
      </c>
      <c r="DO21" s="361">
        <f t="shared" si="9"/>
        <v>0.15499999999999992</v>
      </c>
      <c r="DP21" s="361">
        <f t="shared" si="9"/>
        <v>0.155</v>
      </c>
      <c r="DQ21" s="361">
        <f t="shared" si="9"/>
        <v>0.33</v>
      </c>
      <c r="DR21" s="361">
        <f t="shared" si="9"/>
        <v>0.36</v>
      </c>
      <c r="DS21" s="361">
        <f t="shared" si="9"/>
        <v>0.15499999999999992</v>
      </c>
      <c r="DT21" s="361">
        <f t="shared" si="9"/>
        <v>0.155</v>
      </c>
      <c r="DU21" s="361">
        <f t="shared" si="9"/>
        <v>0.33</v>
      </c>
      <c r="DV21" s="361">
        <f t="shared" si="9"/>
        <v>0.36</v>
      </c>
      <c r="DW21" s="361">
        <f t="shared" si="9"/>
        <v>0.15499999999999992</v>
      </c>
      <c r="DX21" s="361">
        <f t="shared" si="9"/>
        <v>0.155</v>
      </c>
      <c r="DY21" s="361">
        <f t="shared" si="9"/>
        <v>0.33</v>
      </c>
      <c r="DZ21" s="361">
        <f t="shared" si="9"/>
        <v>0.36</v>
      </c>
      <c r="EA21" s="361">
        <f t="shared" si="9"/>
        <v>0.15499999999999992</v>
      </c>
      <c r="EB21" s="361">
        <f t="shared" si="9"/>
        <v>0.155</v>
      </c>
      <c r="EC21" s="361">
        <f t="shared" si="9"/>
        <v>0</v>
      </c>
      <c r="ED21" s="361">
        <f t="shared" si="9"/>
        <v>0</v>
      </c>
      <c r="EE21" s="361">
        <f t="shared" si="9"/>
        <v>0</v>
      </c>
      <c r="EF21" s="361">
        <f t="shared" si="9"/>
        <v>0</v>
      </c>
      <c r="EG21" s="361">
        <f t="shared" si="9"/>
        <v>0</v>
      </c>
      <c r="EH21" s="361">
        <f t="shared" ref="EH21:FM21" si="10" xml:space="preserve"> IF(EH20 = 1, INDEX($F15:$F18, EH19), 0)</f>
        <v>0</v>
      </c>
      <c r="EI21" s="361">
        <f t="shared" si="10"/>
        <v>0</v>
      </c>
      <c r="EJ21" s="361">
        <f t="shared" si="10"/>
        <v>0</v>
      </c>
      <c r="EK21" s="361">
        <f t="shared" si="10"/>
        <v>0</v>
      </c>
      <c r="EL21" s="361">
        <f t="shared" si="10"/>
        <v>0</v>
      </c>
      <c r="EM21" s="361">
        <f t="shared" si="10"/>
        <v>0</v>
      </c>
      <c r="EN21" s="361">
        <f t="shared" si="10"/>
        <v>0</v>
      </c>
      <c r="EO21" s="361">
        <f t="shared" si="10"/>
        <v>0</v>
      </c>
      <c r="EP21" s="361">
        <f t="shared" si="10"/>
        <v>0</v>
      </c>
      <c r="EQ21" s="361">
        <f t="shared" si="10"/>
        <v>0</v>
      </c>
      <c r="ER21" s="361">
        <f t="shared" si="10"/>
        <v>0</v>
      </c>
      <c r="ES21" s="361">
        <f t="shared" si="10"/>
        <v>0</v>
      </c>
      <c r="ET21" s="361">
        <f t="shared" si="10"/>
        <v>0</v>
      </c>
      <c r="EU21" s="361">
        <f t="shared" si="10"/>
        <v>0</v>
      </c>
      <c r="EV21" s="361">
        <f t="shared" si="10"/>
        <v>0</v>
      </c>
      <c r="EW21" s="361">
        <f t="shared" si="10"/>
        <v>0</v>
      </c>
      <c r="EX21" s="361">
        <f t="shared" si="10"/>
        <v>0</v>
      </c>
      <c r="EY21" s="361">
        <f t="shared" si="10"/>
        <v>0</v>
      </c>
      <c r="EZ21" s="361">
        <f t="shared" si="10"/>
        <v>0</v>
      </c>
      <c r="FA21" s="361">
        <f t="shared" si="10"/>
        <v>0</v>
      </c>
      <c r="FB21" s="361">
        <f t="shared" si="10"/>
        <v>0</v>
      </c>
      <c r="FC21" s="361">
        <f t="shared" si="10"/>
        <v>0</v>
      </c>
      <c r="FD21" s="361">
        <f t="shared" si="10"/>
        <v>0</v>
      </c>
      <c r="FE21" s="361">
        <f t="shared" si="10"/>
        <v>0</v>
      </c>
      <c r="FF21" s="361">
        <f t="shared" si="10"/>
        <v>0</v>
      </c>
      <c r="FG21" s="361">
        <f t="shared" si="10"/>
        <v>0</v>
      </c>
      <c r="FH21" s="361">
        <f t="shared" si="10"/>
        <v>0</v>
      </c>
      <c r="FI21" s="361">
        <f t="shared" si="10"/>
        <v>0</v>
      </c>
      <c r="FJ21" s="361">
        <f t="shared" si="10"/>
        <v>0</v>
      </c>
      <c r="FK21" s="361">
        <f t="shared" si="10"/>
        <v>0</v>
      </c>
      <c r="FL21" s="361">
        <f t="shared" si="10"/>
        <v>0</v>
      </c>
      <c r="FM21" s="361">
        <f t="shared" si="10"/>
        <v>0</v>
      </c>
      <c r="FN21" s="361">
        <f t="shared" ref="FN21:GJ21" si="11" xml:space="preserve"> IF(FN20 = 1, INDEX($F15:$F18, FN19), 0)</f>
        <v>0</v>
      </c>
      <c r="FO21" s="361">
        <f t="shared" si="11"/>
        <v>0</v>
      </c>
      <c r="FP21" s="361">
        <f t="shared" si="11"/>
        <v>0</v>
      </c>
      <c r="FQ21" s="361">
        <f t="shared" si="11"/>
        <v>0</v>
      </c>
      <c r="FR21" s="361">
        <f t="shared" si="11"/>
        <v>0</v>
      </c>
      <c r="FS21" s="361">
        <f t="shared" si="11"/>
        <v>0</v>
      </c>
      <c r="FT21" s="361">
        <f t="shared" si="11"/>
        <v>0</v>
      </c>
      <c r="FU21" s="361">
        <f t="shared" si="11"/>
        <v>0</v>
      </c>
      <c r="FV21" s="361">
        <f t="shared" si="11"/>
        <v>0</v>
      </c>
      <c r="FW21" s="361">
        <f t="shared" si="11"/>
        <v>0</v>
      </c>
      <c r="FX21" s="361">
        <f t="shared" si="11"/>
        <v>0</v>
      </c>
      <c r="FY21" s="361">
        <f t="shared" si="11"/>
        <v>0</v>
      </c>
      <c r="FZ21" s="361">
        <f t="shared" si="11"/>
        <v>0</v>
      </c>
      <c r="GA21" s="361">
        <f t="shared" si="11"/>
        <v>0</v>
      </c>
      <c r="GB21" s="361">
        <f t="shared" si="11"/>
        <v>0</v>
      </c>
      <c r="GC21" s="361">
        <f t="shared" si="11"/>
        <v>0</v>
      </c>
      <c r="GD21" s="361">
        <f t="shared" si="11"/>
        <v>0</v>
      </c>
      <c r="GE21" s="361">
        <f t="shared" si="11"/>
        <v>0</v>
      </c>
      <c r="GF21" s="361">
        <f t="shared" si="11"/>
        <v>0</v>
      </c>
      <c r="GG21" s="361">
        <f t="shared" si="11"/>
        <v>0</v>
      </c>
      <c r="GH21" s="361">
        <f t="shared" si="11"/>
        <v>0</v>
      </c>
      <c r="GI21" s="361">
        <f t="shared" si="11"/>
        <v>0</v>
      </c>
      <c r="GJ21" s="361">
        <f t="shared" si="11"/>
        <v>0</v>
      </c>
    </row>
    <row r="23" spans="1:192" s="316" customFormat="1" x14ac:dyDescent="0.25">
      <c r="A23" s="313"/>
      <c r="B23" s="313"/>
      <c r="C23" s="314"/>
      <c r="D23" s="315"/>
      <c r="E23" s="536" t="str">
        <f xml:space="preserve"> InpC!E$35</f>
        <v>Year 1 P50 production</v>
      </c>
      <c r="F23" s="536">
        <f xml:space="preserve"> InpC!F$35</f>
        <v>250</v>
      </c>
      <c r="G23" s="536" t="str">
        <f xml:space="preserve"> InpC!G$35</f>
        <v>GWh</v>
      </c>
      <c r="H23" s="486"/>
      <c r="I23" s="424"/>
      <c r="J23" s="424"/>
      <c r="K23" s="312"/>
      <c r="L23" s="312"/>
      <c r="M23" s="312"/>
      <c r="N23" s="312"/>
      <c r="O23" s="312"/>
      <c r="P23" s="312"/>
      <c r="Q23" s="312"/>
      <c r="R23" s="312"/>
      <c r="S23" s="312"/>
      <c r="T23" s="312"/>
      <c r="U23" s="312"/>
      <c r="V23" s="312"/>
      <c r="W23" s="312"/>
      <c r="X23" s="312"/>
      <c r="Y23" s="312"/>
      <c r="Z23" s="312"/>
      <c r="AA23" s="312"/>
      <c r="AB23" s="312"/>
      <c r="AC23" s="312"/>
      <c r="AD23" s="312"/>
      <c r="AE23" s="312"/>
      <c r="AF23" s="312"/>
      <c r="AG23" s="312"/>
      <c r="AH23" s="312"/>
      <c r="AI23" s="312"/>
      <c r="AJ23" s="312"/>
      <c r="AK23" s="312"/>
      <c r="AL23" s="312"/>
      <c r="AM23" s="312"/>
      <c r="AN23" s="312"/>
      <c r="AO23" s="312"/>
      <c r="AP23" s="312"/>
      <c r="AQ23" s="312"/>
      <c r="AR23" s="312"/>
      <c r="AS23" s="312"/>
      <c r="AT23" s="312"/>
      <c r="AU23" s="312"/>
      <c r="AV23" s="312"/>
      <c r="AW23" s="312"/>
      <c r="AX23" s="312"/>
      <c r="AY23" s="312"/>
      <c r="AZ23" s="312"/>
      <c r="BA23" s="312"/>
      <c r="BB23" s="312"/>
      <c r="BC23" s="312"/>
      <c r="BD23" s="312"/>
      <c r="BE23" s="312"/>
      <c r="BF23" s="312"/>
      <c r="BG23" s="312"/>
      <c r="BH23" s="312"/>
      <c r="BI23" s="312"/>
      <c r="BJ23" s="312"/>
      <c r="BK23" s="312"/>
      <c r="BL23" s="312"/>
      <c r="BM23" s="312"/>
      <c r="BN23" s="312"/>
      <c r="BO23" s="312"/>
      <c r="BP23" s="312"/>
      <c r="BQ23" s="312"/>
      <c r="BR23" s="312"/>
      <c r="BS23" s="312"/>
      <c r="BT23" s="312"/>
      <c r="BU23" s="312"/>
      <c r="BV23" s="312"/>
      <c r="BW23" s="312"/>
      <c r="BX23" s="312"/>
      <c r="BY23" s="312"/>
      <c r="BZ23" s="312"/>
      <c r="CA23" s="312"/>
      <c r="CB23" s="312"/>
      <c r="CC23" s="312"/>
      <c r="CD23" s="312"/>
      <c r="CE23" s="312"/>
      <c r="CF23" s="312"/>
      <c r="CG23" s="312"/>
      <c r="CH23" s="312"/>
      <c r="CI23" s="312"/>
      <c r="CJ23" s="312"/>
      <c r="CK23" s="312"/>
      <c r="CL23" s="312"/>
      <c r="CM23" s="312"/>
      <c r="CN23" s="312"/>
      <c r="CO23" s="312"/>
      <c r="CP23" s="312"/>
      <c r="CQ23" s="312"/>
      <c r="CR23" s="312"/>
      <c r="CS23" s="312"/>
      <c r="CT23" s="312"/>
      <c r="CU23" s="312"/>
      <c r="CV23" s="312"/>
      <c r="CW23" s="312"/>
      <c r="CX23" s="312"/>
      <c r="CY23" s="312"/>
      <c r="CZ23" s="312"/>
      <c r="DA23" s="312"/>
      <c r="DB23" s="312"/>
      <c r="DC23" s="312"/>
      <c r="DD23" s="312"/>
      <c r="DE23" s="312"/>
      <c r="DF23" s="312"/>
      <c r="DG23" s="312"/>
      <c r="DH23" s="312"/>
      <c r="DI23" s="312"/>
      <c r="DJ23" s="312"/>
      <c r="DK23" s="312"/>
      <c r="DL23" s="312"/>
      <c r="DM23" s="312"/>
      <c r="DN23" s="312"/>
      <c r="DO23" s="312"/>
      <c r="DP23" s="312"/>
      <c r="DQ23" s="312"/>
      <c r="DR23" s="312"/>
      <c r="DS23" s="312"/>
      <c r="DT23" s="312"/>
      <c r="DU23" s="312"/>
      <c r="DV23" s="312"/>
      <c r="DW23" s="312"/>
      <c r="DX23" s="312"/>
      <c r="DY23" s="312"/>
      <c r="DZ23" s="312"/>
      <c r="EA23" s="312"/>
      <c r="EB23" s="312"/>
      <c r="EC23" s="312"/>
      <c r="ED23" s="312"/>
      <c r="EE23" s="312"/>
      <c r="EF23" s="312"/>
      <c r="EG23" s="312"/>
      <c r="EH23" s="312"/>
      <c r="EI23" s="312"/>
      <c r="EJ23" s="312"/>
      <c r="EK23" s="312"/>
      <c r="EL23" s="312"/>
      <c r="EM23" s="312"/>
      <c r="EN23" s="312"/>
      <c r="EO23" s="312"/>
      <c r="EP23" s="312"/>
      <c r="EQ23" s="312"/>
      <c r="ER23" s="312"/>
      <c r="ES23" s="312"/>
      <c r="ET23" s="312"/>
      <c r="EU23" s="312"/>
      <c r="EV23" s="312"/>
      <c r="EW23" s="312"/>
      <c r="EX23" s="312"/>
      <c r="EY23" s="312"/>
      <c r="EZ23" s="312"/>
      <c r="FA23" s="312"/>
      <c r="FB23" s="312"/>
      <c r="FC23" s="312"/>
      <c r="FD23" s="312"/>
      <c r="FE23" s="312"/>
      <c r="FF23" s="312"/>
      <c r="FG23" s="312"/>
      <c r="FH23" s="312"/>
      <c r="FI23" s="312"/>
      <c r="FJ23" s="312"/>
      <c r="FK23" s="312"/>
      <c r="FL23" s="312"/>
      <c r="FM23" s="312"/>
      <c r="FN23" s="312"/>
      <c r="FO23" s="312"/>
      <c r="FP23" s="312"/>
      <c r="FQ23" s="312"/>
      <c r="FR23" s="312"/>
      <c r="FS23" s="312"/>
      <c r="FT23" s="312"/>
      <c r="FU23" s="312"/>
      <c r="FV23" s="312"/>
      <c r="FW23" s="312"/>
      <c r="FX23" s="312"/>
      <c r="FY23" s="312"/>
      <c r="FZ23" s="312"/>
      <c r="GA23" s="312"/>
      <c r="GB23" s="312"/>
      <c r="GC23" s="312"/>
      <c r="GD23" s="312"/>
      <c r="GE23" s="312"/>
      <c r="GF23" s="312"/>
      <c r="GG23" s="312"/>
      <c r="GH23" s="312"/>
      <c r="GI23" s="312"/>
      <c r="GJ23" s="312"/>
    </row>
    <row r="24" spans="1:192" s="256" customFormat="1" x14ac:dyDescent="0.25">
      <c r="A24" s="313"/>
      <c r="B24" s="313"/>
      <c r="C24" s="314"/>
      <c r="D24" s="315"/>
      <c r="E24" s="537" t="str">
        <f xml:space="preserve"> InpC!E$36</f>
        <v xml:space="preserve">Availability </v>
      </c>
      <c r="F24" s="537">
        <f xml:space="preserve"> InpC!F$36</f>
        <v>0.97</v>
      </c>
      <c r="G24" s="537" t="str">
        <f xml:space="preserve"> InpC!G$36</f>
        <v>%</v>
      </c>
      <c r="H24" s="486"/>
      <c r="I24" s="424"/>
      <c r="J24" s="424"/>
      <c r="K24" s="310"/>
      <c r="L24" s="310"/>
      <c r="M24" s="310"/>
      <c r="N24" s="310"/>
      <c r="O24" s="310"/>
      <c r="P24" s="310"/>
      <c r="Q24" s="310"/>
      <c r="R24" s="310"/>
      <c r="S24" s="310"/>
      <c r="T24" s="310"/>
      <c r="U24" s="310"/>
      <c r="V24" s="310"/>
      <c r="W24" s="310"/>
      <c r="X24" s="310"/>
      <c r="Y24" s="310"/>
      <c r="Z24" s="310"/>
      <c r="AA24" s="310"/>
      <c r="AB24" s="310"/>
      <c r="AC24" s="310"/>
      <c r="AD24" s="310"/>
      <c r="AE24" s="310"/>
      <c r="AF24" s="310"/>
      <c r="AG24" s="310"/>
      <c r="AH24" s="310"/>
      <c r="AI24" s="310"/>
      <c r="AJ24" s="310"/>
      <c r="AK24" s="310"/>
      <c r="AL24" s="310"/>
      <c r="AM24" s="310"/>
      <c r="AN24" s="310"/>
      <c r="AO24" s="310"/>
      <c r="AP24" s="310"/>
      <c r="AQ24" s="310"/>
      <c r="AR24" s="310"/>
      <c r="AS24" s="310"/>
      <c r="AT24" s="310"/>
      <c r="AU24" s="310"/>
      <c r="AV24" s="310"/>
      <c r="AW24" s="310"/>
      <c r="AX24" s="310"/>
      <c r="AY24" s="310"/>
      <c r="AZ24" s="310"/>
      <c r="BA24" s="310"/>
      <c r="BB24" s="310"/>
      <c r="BC24" s="310"/>
      <c r="BD24" s="310"/>
      <c r="BE24" s="310"/>
      <c r="BF24" s="310"/>
      <c r="BG24" s="310"/>
      <c r="BH24" s="310"/>
      <c r="BI24" s="310"/>
      <c r="BJ24" s="310"/>
      <c r="BK24" s="310"/>
      <c r="BL24" s="310"/>
      <c r="BM24" s="310"/>
      <c r="BN24" s="310"/>
      <c r="BO24" s="310"/>
      <c r="BP24" s="310"/>
      <c r="BQ24" s="310"/>
      <c r="BR24" s="310"/>
      <c r="BS24" s="310"/>
      <c r="BT24" s="310"/>
      <c r="BU24" s="310"/>
      <c r="BV24" s="310"/>
      <c r="BW24" s="310"/>
      <c r="BX24" s="310"/>
      <c r="BY24" s="310"/>
      <c r="BZ24" s="310"/>
      <c r="CA24" s="310"/>
      <c r="CB24" s="310"/>
      <c r="CC24" s="310"/>
      <c r="CD24" s="310"/>
      <c r="CE24" s="310"/>
      <c r="CF24" s="310"/>
      <c r="CG24" s="310"/>
      <c r="CH24" s="310"/>
      <c r="CI24" s="310"/>
      <c r="CJ24" s="310"/>
      <c r="CK24" s="310"/>
      <c r="CL24" s="310"/>
      <c r="CM24" s="310"/>
      <c r="CN24" s="310"/>
      <c r="CO24" s="310"/>
      <c r="CP24" s="310"/>
      <c r="CQ24" s="310"/>
      <c r="CR24" s="310"/>
      <c r="CS24" s="310"/>
      <c r="CT24" s="310"/>
      <c r="CU24" s="310"/>
      <c r="CV24" s="310"/>
      <c r="CW24" s="310"/>
      <c r="CX24" s="310"/>
      <c r="CY24" s="310"/>
      <c r="CZ24" s="310"/>
      <c r="DA24" s="310"/>
      <c r="DB24" s="310"/>
      <c r="DC24" s="310"/>
      <c r="DD24" s="310"/>
      <c r="DE24" s="310"/>
      <c r="DF24" s="310"/>
      <c r="DG24" s="310"/>
      <c r="DH24" s="310"/>
      <c r="DI24" s="310"/>
      <c r="DJ24" s="310"/>
      <c r="DK24" s="310"/>
      <c r="DL24" s="310"/>
      <c r="DM24" s="310"/>
      <c r="DN24" s="310"/>
      <c r="DO24" s="310"/>
      <c r="DP24" s="310"/>
      <c r="DQ24" s="310"/>
      <c r="DR24" s="310"/>
      <c r="DS24" s="310"/>
      <c r="DT24" s="310"/>
      <c r="DU24" s="310"/>
      <c r="DV24" s="310"/>
      <c r="DW24" s="310"/>
      <c r="DX24" s="310"/>
      <c r="DY24" s="310"/>
      <c r="DZ24" s="310"/>
      <c r="EA24" s="310"/>
      <c r="EB24" s="310"/>
      <c r="EC24" s="310"/>
      <c r="ED24" s="310"/>
      <c r="EE24" s="310"/>
      <c r="EF24" s="310"/>
      <c r="EG24" s="310"/>
      <c r="EH24" s="310"/>
      <c r="EI24" s="310"/>
      <c r="EJ24" s="310"/>
      <c r="EK24" s="310"/>
      <c r="EL24" s="310"/>
      <c r="EM24" s="310"/>
      <c r="EN24" s="310"/>
      <c r="EO24" s="310"/>
      <c r="EP24" s="310"/>
      <c r="EQ24" s="310"/>
      <c r="ER24" s="310"/>
      <c r="ES24" s="310"/>
      <c r="ET24" s="310"/>
      <c r="EU24" s="310"/>
      <c r="EV24" s="310"/>
      <c r="EW24" s="310"/>
      <c r="EX24" s="310"/>
      <c r="EY24" s="310"/>
      <c r="EZ24" s="310"/>
      <c r="FA24" s="310"/>
      <c r="FB24" s="310"/>
      <c r="FC24" s="310"/>
      <c r="FD24" s="310"/>
      <c r="FE24" s="310"/>
      <c r="FF24" s="310"/>
      <c r="FG24" s="310"/>
      <c r="FH24" s="310"/>
      <c r="FI24" s="310"/>
      <c r="FJ24" s="310"/>
      <c r="FK24" s="310"/>
      <c r="FL24" s="310"/>
      <c r="FM24" s="310"/>
      <c r="FN24" s="310"/>
      <c r="FO24" s="310"/>
      <c r="FP24" s="310"/>
      <c r="FQ24" s="310"/>
      <c r="FR24" s="310"/>
      <c r="FS24" s="310"/>
      <c r="FT24" s="310"/>
      <c r="FU24" s="310"/>
      <c r="FV24" s="310"/>
      <c r="FW24" s="310"/>
      <c r="FX24" s="310"/>
      <c r="FY24" s="310"/>
      <c r="FZ24" s="310"/>
      <c r="GA24" s="310"/>
      <c r="GB24" s="310"/>
      <c r="GC24" s="310"/>
      <c r="GD24" s="310"/>
      <c r="GE24" s="310"/>
      <c r="GF24" s="310"/>
      <c r="GG24" s="310"/>
      <c r="GH24" s="310"/>
      <c r="GI24" s="310"/>
      <c r="GJ24" s="310"/>
    </row>
    <row r="25" spans="1:192" s="363" customFormat="1" x14ac:dyDescent="0.25">
      <c r="A25" s="362"/>
      <c r="B25" s="362"/>
      <c r="C25" s="426"/>
      <c r="D25" s="159"/>
      <c r="E25" s="361" t="str">
        <f t="shared" ref="E25:AJ25" ca="1" si="12" xml:space="preserve"> E$13</f>
        <v>Compound degredation</v>
      </c>
      <c r="F25" s="361">
        <f t="shared" si="12"/>
        <v>0</v>
      </c>
      <c r="G25" s="361" t="str">
        <f t="shared" si="12"/>
        <v>%</v>
      </c>
      <c r="H25" s="361">
        <f t="shared" si="12"/>
        <v>0</v>
      </c>
      <c r="I25" s="361">
        <f t="shared" si="12"/>
        <v>0</v>
      </c>
      <c r="J25" s="361">
        <f t="shared" si="12"/>
        <v>0</v>
      </c>
      <c r="K25" s="361">
        <f t="shared" si="12"/>
        <v>0</v>
      </c>
      <c r="L25" s="361">
        <f t="shared" si="12"/>
        <v>0</v>
      </c>
      <c r="M25" s="361">
        <f t="shared" si="12"/>
        <v>1</v>
      </c>
      <c r="N25" s="361">
        <f t="shared" si="12"/>
        <v>1</v>
      </c>
      <c r="O25" s="361">
        <f t="shared" si="12"/>
        <v>1</v>
      </c>
      <c r="P25" s="361">
        <f t="shared" si="12"/>
        <v>1</v>
      </c>
      <c r="Q25" s="361">
        <f t="shared" si="12"/>
        <v>0.99502487562189068</v>
      </c>
      <c r="R25" s="361">
        <f t="shared" si="12"/>
        <v>0.99502487562189068</v>
      </c>
      <c r="S25" s="361">
        <f t="shared" si="12"/>
        <v>0.99502487562189068</v>
      </c>
      <c r="T25" s="361">
        <f t="shared" si="12"/>
        <v>0.99502487562189068</v>
      </c>
      <c r="U25" s="361">
        <f t="shared" si="12"/>
        <v>0.99007450310635903</v>
      </c>
      <c r="V25" s="361">
        <f t="shared" si="12"/>
        <v>0.99007450310635903</v>
      </c>
      <c r="W25" s="361">
        <f t="shared" si="12"/>
        <v>0.99007450310635903</v>
      </c>
      <c r="X25" s="361">
        <f t="shared" si="12"/>
        <v>0.99007450310635903</v>
      </c>
      <c r="Y25" s="361">
        <f t="shared" si="12"/>
        <v>0.98514875930981005</v>
      </c>
      <c r="Z25" s="361">
        <f t="shared" si="12"/>
        <v>0.98514875930981005</v>
      </c>
      <c r="AA25" s="361">
        <f t="shared" si="12"/>
        <v>0.98514875930981005</v>
      </c>
      <c r="AB25" s="361">
        <f t="shared" si="12"/>
        <v>0.98514875930981005</v>
      </c>
      <c r="AC25" s="361">
        <f t="shared" si="12"/>
        <v>0.9802475217013038</v>
      </c>
      <c r="AD25" s="361">
        <f t="shared" si="12"/>
        <v>0.9802475217013038</v>
      </c>
      <c r="AE25" s="361">
        <f t="shared" si="12"/>
        <v>0.9802475217013038</v>
      </c>
      <c r="AF25" s="361">
        <f t="shared" si="12"/>
        <v>0.9802475217013038</v>
      </c>
      <c r="AG25" s="361">
        <f t="shared" si="12"/>
        <v>0.97537066835950648</v>
      </c>
      <c r="AH25" s="361">
        <f t="shared" si="12"/>
        <v>0.97537066835950648</v>
      </c>
      <c r="AI25" s="361">
        <f t="shared" si="12"/>
        <v>0.97537066835950648</v>
      </c>
      <c r="AJ25" s="361">
        <f t="shared" si="12"/>
        <v>0.97537066835950648</v>
      </c>
      <c r="AK25" s="361">
        <f t="shared" ref="AK25:BP25" si="13" xml:space="preserve"> AK$13</f>
        <v>0.97051807796965839</v>
      </c>
      <c r="AL25" s="361">
        <f t="shared" si="13"/>
        <v>0.97051807796965839</v>
      </c>
      <c r="AM25" s="361">
        <f t="shared" si="13"/>
        <v>0.97051807796965839</v>
      </c>
      <c r="AN25" s="361">
        <f t="shared" si="13"/>
        <v>0.97051807796965839</v>
      </c>
      <c r="AO25" s="361">
        <f t="shared" si="13"/>
        <v>0.96568962982055562</v>
      </c>
      <c r="AP25" s="361">
        <f t="shared" si="13"/>
        <v>0.96568962982055562</v>
      </c>
      <c r="AQ25" s="361">
        <f t="shared" si="13"/>
        <v>0.96568962982055562</v>
      </c>
      <c r="AR25" s="361">
        <f t="shared" si="13"/>
        <v>0.96568962982055562</v>
      </c>
      <c r="AS25" s="361">
        <f t="shared" si="13"/>
        <v>0.96088520380154796</v>
      </c>
      <c r="AT25" s="361">
        <f t="shared" si="13"/>
        <v>0.96088520380154796</v>
      </c>
      <c r="AU25" s="361">
        <f t="shared" si="13"/>
        <v>0.96088520380154796</v>
      </c>
      <c r="AV25" s="361">
        <f t="shared" si="13"/>
        <v>0.96088520380154796</v>
      </c>
      <c r="AW25" s="361">
        <f t="shared" si="13"/>
        <v>0.95610468039955032</v>
      </c>
      <c r="AX25" s="361">
        <f t="shared" si="13"/>
        <v>0.95610468039955032</v>
      </c>
      <c r="AY25" s="361">
        <f t="shared" si="13"/>
        <v>0.95610468039955032</v>
      </c>
      <c r="AZ25" s="361">
        <f t="shared" si="13"/>
        <v>0.95610468039955032</v>
      </c>
      <c r="BA25" s="361">
        <f t="shared" si="13"/>
        <v>0.95134794069607009</v>
      </c>
      <c r="BB25" s="361">
        <f t="shared" si="13"/>
        <v>0.95134794069607009</v>
      </c>
      <c r="BC25" s="361">
        <f t="shared" si="13"/>
        <v>0.95134794069607009</v>
      </c>
      <c r="BD25" s="361">
        <f t="shared" si="13"/>
        <v>0.95134794069607009</v>
      </c>
      <c r="BE25" s="361">
        <f t="shared" si="13"/>
        <v>0.94661486636424896</v>
      </c>
      <c r="BF25" s="361">
        <f t="shared" si="13"/>
        <v>0.94661486636424896</v>
      </c>
      <c r="BG25" s="361">
        <f t="shared" si="13"/>
        <v>0.94661486636424896</v>
      </c>
      <c r="BH25" s="361">
        <f t="shared" si="13"/>
        <v>0.94661486636424896</v>
      </c>
      <c r="BI25" s="361">
        <f t="shared" si="13"/>
        <v>0.94190533966591972</v>
      </c>
      <c r="BJ25" s="361">
        <f t="shared" si="13"/>
        <v>0.94190533966591972</v>
      </c>
      <c r="BK25" s="361">
        <f t="shared" si="13"/>
        <v>0.94190533966591972</v>
      </c>
      <c r="BL25" s="361">
        <f t="shared" si="13"/>
        <v>0.94190533966591972</v>
      </c>
      <c r="BM25" s="361">
        <f t="shared" si="13"/>
        <v>0.93721924344867635</v>
      </c>
      <c r="BN25" s="361">
        <f t="shared" si="13"/>
        <v>0.93721924344867635</v>
      </c>
      <c r="BO25" s="361">
        <f t="shared" si="13"/>
        <v>0.93721924344867635</v>
      </c>
      <c r="BP25" s="361">
        <f t="shared" si="13"/>
        <v>0.93721924344867635</v>
      </c>
      <c r="BQ25" s="361">
        <f t="shared" ref="BQ25:CV25" si="14" xml:space="preserve"> BQ$13</f>
        <v>0.93255646114296176</v>
      </c>
      <c r="BR25" s="361">
        <f t="shared" si="14"/>
        <v>0.93255646114296176</v>
      </c>
      <c r="BS25" s="361">
        <f t="shared" si="14"/>
        <v>0.93255646114296176</v>
      </c>
      <c r="BT25" s="361">
        <f t="shared" si="14"/>
        <v>0.93255646114296176</v>
      </c>
      <c r="BU25" s="361">
        <f t="shared" si="14"/>
        <v>0.92791687675916612</v>
      </c>
      <c r="BV25" s="361">
        <f t="shared" si="14"/>
        <v>0.92791687675916612</v>
      </c>
      <c r="BW25" s="361">
        <f t="shared" si="14"/>
        <v>0.92791687675916612</v>
      </c>
      <c r="BX25" s="361">
        <f t="shared" si="14"/>
        <v>0.92791687675916612</v>
      </c>
      <c r="BY25" s="361">
        <f t="shared" si="14"/>
        <v>0.92330037488474248</v>
      </c>
      <c r="BZ25" s="361">
        <f t="shared" si="14"/>
        <v>0.92330037488474248</v>
      </c>
      <c r="CA25" s="361">
        <f t="shared" si="14"/>
        <v>0.92330037488474248</v>
      </c>
      <c r="CB25" s="361">
        <f t="shared" si="14"/>
        <v>0.92330037488474248</v>
      </c>
      <c r="CC25" s="361">
        <f t="shared" si="14"/>
        <v>0.9187068406813359</v>
      </c>
      <c r="CD25" s="361">
        <f t="shared" si="14"/>
        <v>0.9187068406813359</v>
      </c>
      <c r="CE25" s="361">
        <f t="shared" si="14"/>
        <v>0.9187068406813359</v>
      </c>
      <c r="CF25" s="361">
        <f t="shared" si="14"/>
        <v>0.9187068406813359</v>
      </c>
      <c r="CG25" s="361">
        <f t="shared" si="14"/>
        <v>0.91413615988192654</v>
      </c>
      <c r="CH25" s="361">
        <f t="shared" si="14"/>
        <v>0.91413615988192654</v>
      </c>
      <c r="CI25" s="361">
        <f t="shared" si="14"/>
        <v>0.91413615988192654</v>
      </c>
      <c r="CJ25" s="361">
        <f t="shared" si="14"/>
        <v>0.91413615988192654</v>
      </c>
      <c r="CK25" s="361">
        <f t="shared" si="14"/>
        <v>0.90958821878798668</v>
      </c>
      <c r="CL25" s="361">
        <f t="shared" si="14"/>
        <v>0.90958821878798668</v>
      </c>
      <c r="CM25" s="361">
        <f t="shared" si="14"/>
        <v>0.90958821878798668</v>
      </c>
      <c r="CN25" s="361">
        <f t="shared" si="14"/>
        <v>0.90958821878798668</v>
      </c>
      <c r="CO25" s="361">
        <f t="shared" si="14"/>
        <v>0.90506290426665348</v>
      </c>
      <c r="CP25" s="361">
        <f t="shared" si="14"/>
        <v>0.90506290426665348</v>
      </c>
      <c r="CQ25" s="361">
        <f t="shared" si="14"/>
        <v>0.90506290426665348</v>
      </c>
      <c r="CR25" s="361">
        <f t="shared" si="14"/>
        <v>0.90506290426665348</v>
      </c>
      <c r="CS25" s="361">
        <f t="shared" si="14"/>
        <v>0.90056010374791418</v>
      </c>
      <c r="CT25" s="361">
        <f t="shared" si="14"/>
        <v>0.90056010374791418</v>
      </c>
      <c r="CU25" s="361">
        <f t="shared" si="14"/>
        <v>0.90056010374791418</v>
      </c>
      <c r="CV25" s="361">
        <f t="shared" si="14"/>
        <v>0.90056010374791418</v>
      </c>
      <c r="CW25" s="361">
        <f t="shared" ref="CW25:EB25" si="15" xml:space="preserve"> CW$13</f>
        <v>0.89607970522180524</v>
      </c>
      <c r="CX25" s="361">
        <f t="shared" si="15"/>
        <v>0.89607970522180524</v>
      </c>
      <c r="CY25" s="361">
        <f t="shared" si="15"/>
        <v>0.89607970522180524</v>
      </c>
      <c r="CZ25" s="361">
        <f t="shared" si="15"/>
        <v>0.89607970522180524</v>
      </c>
      <c r="DA25" s="361">
        <f t="shared" si="15"/>
        <v>0.89162159723562728</v>
      </c>
      <c r="DB25" s="361">
        <f t="shared" si="15"/>
        <v>0.89162159723562728</v>
      </c>
      <c r="DC25" s="361">
        <f t="shared" si="15"/>
        <v>0.89162159723562728</v>
      </c>
      <c r="DD25" s="361">
        <f t="shared" si="15"/>
        <v>0.89162159723562728</v>
      </c>
      <c r="DE25" s="361">
        <f t="shared" si="15"/>
        <v>0.88718566889117134</v>
      </c>
      <c r="DF25" s="361">
        <f t="shared" si="15"/>
        <v>0.88718566889117134</v>
      </c>
      <c r="DG25" s="361">
        <f t="shared" si="15"/>
        <v>0.88718566889117134</v>
      </c>
      <c r="DH25" s="361">
        <f t="shared" si="15"/>
        <v>0.88718566889117134</v>
      </c>
      <c r="DI25" s="361">
        <f t="shared" si="15"/>
        <v>0.8827718098419618</v>
      </c>
      <c r="DJ25" s="361">
        <f t="shared" si="15"/>
        <v>0.8827718098419618</v>
      </c>
      <c r="DK25" s="361">
        <f t="shared" si="15"/>
        <v>0.8827718098419618</v>
      </c>
      <c r="DL25" s="361">
        <f t="shared" si="15"/>
        <v>0.8827718098419618</v>
      </c>
      <c r="DM25" s="361">
        <f t="shared" si="15"/>
        <v>0.87837991029050932</v>
      </c>
      <c r="DN25" s="361">
        <f t="shared" si="15"/>
        <v>0.87837991029050932</v>
      </c>
      <c r="DO25" s="361">
        <f t="shared" si="15"/>
        <v>0.87837991029050932</v>
      </c>
      <c r="DP25" s="361">
        <f t="shared" si="15"/>
        <v>0.87837991029050932</v>
      </c>
      <c r="DQ25" s="361">
        <f t="shared" si="15"/>
        <v>0.87400986098558153</v>
      </c>
      <c r="DR25" s="361">
        <f t="shared" si="15"/>
        <v>0.87400986098558153</v>
      </c>
      <c r="DS25" s="361">
        <f t="shared" si="15"/>
        <v>0.87400986098558153</v>
      </c>
      <c r="DT25" s="361">
        <f t="shared" si="15"/>
        <v>0.87400986098558153</v>
      </c>
      <c r="DU25" s="361">
        <f t="shared" si="15"/>
        <v>0.86966155321948435</v>
      </c>
      <c r="DV25" s="361">
        <f t="shared" si="15"/>
        <v>0.86966155321948435</v>
      </c>
      <c r="DW25" s="361">
        <f t="shared" si="15"/>
        <v>0.86966155321948435</v>
      </c>
      <c r="DX25" s="361">
        <f t="shared" si="15"/>
        <v>0.86966155321948435</v>
      </c>
      <c r="DY25" s="361">
        <f t="shared" si="15"/>
        <v>0.86533487882535765</v>
      </c>
      <c r="DZ25" s="361">
        <f t="shared" si="15"/>
        <v>0.86533487882535765</v>
      </c>
      <c r="EA25" s="361">
        <f t="shared" si="15"/>
        <v>0.86533487882535765</v>
      </c>
      <c r="EB25" s="361">
        <f t="shared" si="15"/>
        <v>0.86533487882535765</v>
      </c>
      <c r="EC25" s="361">
        <f t="shared" ref="EC25:FH25" si="16" xml:space="preserve"> EC$13</f>
        <v>0</v>
      </c>
      <c r="ED25" s="361">
        <f t="shared" si="16"/>
        <v>0</v>
      </c>
      <c r="EE25" s="361">
        <f t="shared" si="16"/>
        <v>0</v>
      </c>
      <c r="EF25" s="361">
        <f t="shared" si="16"/>
        <v>0</v>
      </c>
      <c r="EG25" s="361">
        <f t="shared" si="16"/>
        <v>0</v>
      </c>
      <c r="EH25" s="361">
        <f t="shared" si="16"/>
        <v>0</v>
      </c>
      <c r="EI25" s="361">
        <f t="shared" si="16"/>
        <v>0</v>
      </c>
      <c r="EJ25" s="361">
        <f t="shared" si="16"/>
        <v>0</v>
      </c>
      <c r="EK25" s="361">
        <f t="shared" si="16"/>
        <v>0</v>
      </c>
      <c r="EL25" s="361">
        <f t="shared" si="16"/>
        <v>0</v>
      </c>
      <c r="EM25" s="361">
        <f t="shared" si="16"/>
        <v>0</v>
      </c>
      <c r="EN25" s="361">
        <f t="shared" si="16"/>
        <v>0</v>
      </c>
      <c r="EO25" s="361">
        <f t="shared" si="16"/>
        <v>0</v>
      </c>
      <c r="EP25" s="361">
        <f t="shared" si="16"/>
        <v>0</v>
      </c>
      <c r="EQ25" s="361">
        <f t="shared" si="16"/>
        <v>0</v>
      </c>
      <c r="ER25" s="361">
        <f t="shared" si="16"/>
        <v>0</v>
      </c>
      <c r="ES25" s="361">
        <f t="shared" si="16"/>
        <v>0</v>
      </c>
      <c r="ET25" s="361">
        <f t="shared" si="16"/>
        <v>0</v>
      </c>
      <c r="EU25" s="361">
        <f t="shared" si="16"/>
        <v>0</v>
      </c>
      <c r="EV25" s="361">
        <f t="shared" si="16"/>
        <v>0</v>
      </c>
      <c r="EW25" s="361">
        <f t="shared" si="16"/>
        <v>0</v>
      </c>
      <c r="EX25" s="361">
        <f t="shared" si="16"/>
        <v>0</v>
      </c>
      <c r="EY25" s="361">
        <f t="shared" si="16"/>
        <v>0</v>
      </c>
      <c r="EZ25" s="361">
        <f t="shared" si="16"/>
        <v>0</v>
      </c>
      <c r="FA25" s="361">
        <f t="shared" si="16"/>
        <v>0</v>
      </c>
      <c r="FB25" s="361">
        <f t="shared" si="16"/>
        <v>0</v>
      </c>
      <c r="FC25" s="361">
        <f t="shared" si="16"/>
        <v>0</v>
      </c>
      <c r="FD25" s="361">
        <f t="shared" si="16"/>
        <v>0</v>
      </c>
      <c r="FE25" s="361">
        <f t="shared" si="16"/>
        <v>0</v>
      </c>
      <c r="FF25" s="361">
        <f t="shared" si="16"/>
        <v>0</v>
      </c>
      <c r="FG25" s="361">
        <f t="shared" si="16"/>
        <v>0</v>
      </c>
      <c r="FH25" s="361">
        <f t="shared" si="16"/>
        <v>0</v>
      </c>
      <c r="FI25" s="361">
        <f t="shared" ref="FI25:GJ25" si="17" xml:space="preserve"> FI$13</f>
        <v>0</v>
      </c>
      <c r="FJ25" s="361">
        <f t="shared" si="17"/>
        <v>0</v>
      </c>
      <c r="FK25" s="361">
        <f t="shared" si="17"/>
        <v>0</v>
      </c>
      <c r="FL25" s="361">
        <f t="shared" si="17"/>
        <v>0</v>
      </c>
      <c r="FM25" s="361">
        <f t="shared" si="17"/>
        <v>0</v>
      </c>
      <c r="FN25" s="361">
        <f t="shared" si="17"/>
        <v>0</v>
      </c>
      <c r="FO25" s="361">
        <f t="shared" si="17"/>
        <v>0</v>
      </c>
      <c r="FP25" s="361">
        <f t="shared" si="17"/>
        <v>0</v>
      </c>
      <c r="FQ25" s="361">
        <f t="shared" si="17"/>
        <v>0</v>
      </c>
      <c r="FR25" s="361">
        <f t="shared" si="17"/>
        <v>0</v>
      </c>
      <c r="FS25" s="361">
        <f t="shared" si="17"/>
        <v>0</v>
      </c>
      <c r="FT25" s="361">
        <f t="shared" si="17"/>
        <v>0</v>
      </c>
      <c r="FU25" s="361">
        <f t="shared" si="17"/>
        <v>0</v>
      </c>
      <c r="FV25" s="361">
        <f t="shared" si="17"/>
        <v>0</v>
      </c>
      <c r="FW25" s="361">
        <f t="shared" si="17"/>
        <v>0</v>
      </c>
      <c r="FX25" s="361">
        <f t="shared" si="17"/>
        <v>0</v>
      </c>
      <c r="FY25" s="361">
        <f t="shared" si="17"/>
        <v>0</v>
      </c>
      <c r="FZ25" s="361">
        <f t="shared" si="17"/>
        <v>0</v>
      </c>
      <c r="GA25" s="361">
        <f t="shared" si="17"/>
        <v>0</v>
      </c>
      <c r="GB25" s="361">
        <f t="shared" si="17"/>
        <v>0</v>
      </c>
      <c r="GC25" s="361">
        <f t="shared" si="17"/>
        <v>0</v>
      </c>
      <c r="GD25" s="361">
        <f t="shared" si="17"/>
        <v>0</v>
      </c>
      <c r="GE25" s="361">
        <f t="shared" si="17"/>
        <v>0</v>
      </c>
      <c r="GF25" s="361">
        <f t="shared" si="17"/>
        <v>0</v>
      </c>
      <c r="GG25" s="361">
        <f t="shared" si="17"/>
        <v>0</v>
      </c>
      <c r="GH25" s="361">
        <f t="shared" si="17"/>
        <v>0</v>
      </c>
      <c r="GI25" s="361">
        <f t="shared" si="17"/>
        <v>0</v>
      </c>
      <c r="GJ25" s="361">
        <f t="shared" si="17"/>
        <v>0</v>
      </c>
    </row>
    <row r="26" spans="1:192" s="363" customFormat="1" x14ac:dyDescent="0.25">
      <c r="A26" s="362"/>
      <c r="B26" s="362"/>
      <c r="C26" s="426"/>
      <c r="D26" s="159"/>
      <c r="E26" s="361" t="str">
        <f t="shared" ref="E26:AJ26" si="18" xml:space="preserve"> E$21</f>
        <v>Seasonality adjustment</v>
      </c>
      <c r="F26" s="361">
        <f t="shared" si="18"/>
        <v>0</v>
      </c>
      <c r="G26" s="361" t="str">
        <f t="shared" si="18"/>
        <v>%</v>
      </c>
      <c r="H26" s="361">
        <f t="shared" si="18"/>
        <v>29.999999999999989</v>
      </c>
      <c r="I26" s="361">
        <f t="shared" si="18"/>
        <v>0</v>
      </c>
      <c r="J26" s="361">
        <f t="shared" si="18"/>
        <v>0</v>
      </c>
      <c r="K26" s="361">
        <f t="shared" si="18"/>
        <v>0</v>
      </c>
      <c r="L26" s="361">
        <f t="shared" si="18"/>
        <v>0</v>
      </c>
      <c r="M26" s="361">
        <f t="shared" si="18"/>
        <v>0.33</v>
      </c>
      <c r="N26" s="361">
        <f t="shared" si="18"/>
        <v>0.36</v>
      </c>
      <c r="O26" s="361">
        <f t="shared" si="18"/>
        <v>0.15499999999999992</v>
      </c>
      <c r="P26" s="361">
        <f t="shared" si="18"/>
        <v>0.155</v>
      </c>
      <c r="Q26" s="361">
        <f t="shared" si="18"/>
        <v>0.33</v>
      </c>
      <c r="R26" s="361">
        <f t="shared" si="18"/>
        <v>0.36</v>
      </c>
      <c r="S26" s="361">
        <f t="shared" si="18"/>
        <v>0.15499999999999992</v>
      </c>
      <c r="T26" s="361">
        <f t="shared" si="18"/>
        <v>0.155</v>
      </c>
      <c r="U26" s="361">
        <f t="shared" si="18"/>
        <v>0.33</v>
      </c>
      <c r="V26" s="361">
        <f t="shared" si="18"/>
        <v>0.36</v>
      </c>
      <c r="W26" s="361">
        <f t="shared" si="18"/>
        <v>0.15499999999999992</v>
      </c>
      <c r="X26" s="361">
        <f t="shared" si="18"/>
        <v>0.155</v>
      </c>
      <c r="Y26" s="361">
        <f t="shared" si="18"/>
        <v>0.33</v>
      </c>
      <c r="Z26" s="361">
        <f t="shared" si="18"/>
        <v>0.36</v>
      </c>
      <c r="AA26" s="361">
        <f t="shared" si="18"/>
        <v>0.15499999999999992</v>
      </c>
      <c r="AB26" s="361">
        <f t="shared" si="18"/>
        <v>0.155</v>
      </c>
      <c r="AC26" s="361">
        <f t="shared" si="18"/>
        <v>0.33</v>
      </c>
      <c r="AD26" s="361">
        <f t="shared" si="18"/>
        <v>0.36</v>
      </c>
      <c r="AE26" s="361">
        <f t="shared" si="18"/>
        <v>0.15499999999999992</v>
      </c>
      <c r="AF26" s="361">
        <f t="shared" si="18"/>
        <v>0.155</v>
      </c>
      <c r="AG26" s="361">
        <f t="shared" si="18"/>
        <v>0.33</v>
      </c>
      <c r="AH26" s="361">
        <f t="shared" si="18"/>
        <v>0.36</v>
      </c>
      <c r="AI26" s="361">
        <f t="shared" si="18"/>
        <v>0.15499999999999992</v>
      </c>
      <c r="AJ26" s="361">
        <f t="shared" si="18"/>
        <v>0.155</v>
      </c>
      <c r="AK26" s="361">
        <f t="shared" ref="AK26:BP26" si="19" xml:space="preserve"> AK$21</f>
        <v>0.33</v>
      </c>
      <c r="AL26" s="361">
        <f t="shared" si="19"/>
        <v>0.36</v>
      </c>
      <c r="AM26" s="361">
        <f t="shared" si="19"/>
        <v>0.15499999999999992</v>
      </c>
      <c r="AN26" s="361">
        <f t="shared" si="19"/>
        <v>0.155</v>
      </c>
      <c r="AO26" s="361">
        <f t="shared" si="19"/>
        <v>0.33</v>
      </c>
      <c r="AP26" s="361">
        <f t="shared" si="19"/>
        <v>0.36</v>
      </c>
      <c r="AQ26" s="361">
        <f t="shared" si="19"/>
        <v>0.15499999999999992</v>
      </c>
      <c r="AR26" s="361">
        <f t="shared" si="19"/>
        <v>0.155</v>
      </c>
      <c r="AS26" s="361">
        <f t="shared" si="19"/>
        <v>0.33</v>
      </c>
      <c r="AT26" s="361">
        <f t="shared" si="19"/>
        <v>0.36</v>
      </c>
      <c r="AU26" s="361">
        <f t="shared" si="19"/>
        <v>0.15499999999999992</v>
      </c>
      <c r="AV26" s="361">
        <f t="shared" si="19"/>
        <v>0.155</v>
      </c>
      <c r="AW26" s="361">
        <f t="shared" si="19"/>
        <v>0.33</v>
      </c>
      <c r="AX26" s="361">
        <f t="shared" si="19"/>
        <v>0.36</v>
      </c>
      <c r="AY26" s="361">
        <f t="shared" si="19"/>
        <v>0.15499999999999992</v>
      </c>
      <c r="AZ26" s="361">
        <f t="shared" si="19"/>
        <v>0.155</v>
      </c>
      <c r="BA26" s="361">
        <f t="shared" si="19"/>
        <v>0.33</v>
      </c>
      <c r="BB26" s="361">
        <f t="shared" si="19"/>
        <v>0.36</v>
      </c>
      <c r="BC26" s="361">
        <f t="shared" si="19"/>
        <v>0.15499999999999992</v>
      </c>
      <c r="BD26" s="361">
        <f t="shared" si="19"/>
        <v>0.155</v>
      </c>
      <c r="BE26" s="361">
        <f t="shared" si="19"/>
        <v>0.33</v>
      </c>
      <c r="BF26" s="361">
        <f t="shared" si="19"/>
        <v>0.36</v>
      </c>
      <c r="BG26" s="361">
        <f t="shared" si="19"/>
        <v>0.15499999999999992</v>
      </c>
      <c r="BH26" s="361">
        <f t="shared" si="19"/>
        <v>0.155</v>
      </c>
      <c r="BI26" s="361">
        <f t="shared" si="19"/>
        <v>0.33</v>
      </c>
      <c r="BJ26" s="361">
        <f t="shared" si="19"/>
        <v>0.36</v>
      </c>
      <c r="BK26" s="361">
        <f t="shared" si="19"/>
        <v>0.15499999999999992</v>
      </c>
      <c r="BL26" s="361">
        <f t="shared" si="19"/>
        <v>0.155</v>
      </c>
      <c r="BM26" s="361">
        <f t="shared" si="19"/>
        <v>0.33</v>
      </c>
      <c r="BN26" s="361">
        <f t="shared" si="19"/>
        <v>0.36</v>
      </c>
      <c r="BO26" s="361">
        <f t="shared" si="19"/>
        <v>0.15499999999999992</v>
      </c>
      <c r="BP26" s="361">
        <f t="shared" si="19"/>
        <v>0.155</v>
      </c>
      <c r="BQ26" s="361">
        <f t="shared" ref="BQ26:CV26" si="20" xml:space="preserve"> BQ$21</f>
        <v>0.33</v>
      </c>
      <c r="BR26" s="361">
        <f t="shared" si="20"/>
        <v>0.36</v>
      </c>
      <c r="BS26" s="361">
        <f t="shared" si="20"/>
        <v>0.15499999999999992</v>
      </c>
      <c r="BT26" s="361">
        <f t="shared" si="20"/>
        <v>0.155</v>
      </c>
      <c r="BU26" s="361">
        <f t="shared" si="20"/>
        <v>0.33</v>
      </c>
      <c r="BV26" s="361">
        <f t="shared" si="20"/>
        <v>0.36</v>
      </c>
      <c r="BW26" s="361">
        <f t="shared" si="20"/>
        <v>0.15499999999999992</v>
      </c>
      <c r="BX26" s="361">
        <f t="shared" si="20"/>
        <v>0.155</v>
      </c>
      <c r="BY26" s="361">
        <f t="shared" si="20"/>
        <v>0.33</v>
      </c>
      <c r="BZ26" s="361">
        <f t="shared" si="20"/>
        <v>0.36</v>
      </c>
      <c r="CA26" s="361">
        <f t="shared" si="20"/>
        <v>0.15499999999999992</v>
      </c>
      <c r="CB26" s="361">
        <f t="shared" si="20"/>
        <v>0.155</v>
      </c>
      <c r="CC26" s="361">
        <f t="shared" si="20"/>
        <v>0.33</v>
      </c>
      <c r="CD26" s="361">
        <f t="shared" si="20"/>
        <v>0.36</v>
      </c>
      <c r="CE26" s="361">
        <f t="shared" si="20"/>
        <v>0.15499999999999992</v>
      </c>
      <c r="CF26" s="361">
        <f t="shared" si="20"/>
        <v>0.155</v>
      </c>
      <c r="CG26" s="361">
        <f t="shared" si="20"/>
        <v>0.33</v>
      </c>
      <c r="CH26" s="361">
        <f t="shared" si="20"/>
        <v>0.36</v>
      </c>
      <c r="CI26" s="361">
        <f t="shared" si="20"/>
        <v>0.15499999999999992</v>
      </c>
      <c r="CJ26" s="361">
        <f t="shared" si="20"/>
        <v>0.155</v>
      </c>
      <c r="CK26" s="361">
        <f t="shared" si="20"/>
        <v>0.33</v>
      </c>
      <c r="CL26" s="361">
        <f t="shared" si="20"/>
        <v>0.36</v>
      </c>
      <c r="CM26" s="361">
        <f t="shared" si="20"/>
        <v>0.15499999999999992</v>
      </c>
      <c r="CN26" s="361">
        <f t="shared" si="20"/>
        <v>0.155</v>
      </c>
      <c r="CO26" s="361">
        <f t="shared" si="20"/>
        <v>0.33</v>
      </c>
      <c r="CP26" s="361">
        <f t="shared" si="20"/>
        <v>0.36</v>
      </c>
      <c r="CQ26" s="361">
        <f t="shared" si="20"/>
        <v>0.15499999999999992</v>
      </c>
      <c r="CR26" s="361">
        <f t="shared" si="20"/>
        <v>0.155</v>
      </c>
      <c r="CS26" s="361">
        <f t="shared" si="20"/>
        <v>0.33</v>
      </c>
      <c r="CT26" s="361">
        <f t="shared" si="20"/>
        <v>0.36</v>
      </c>
      <c r="CU26" s="361">
        <f t="shared" si="20"/>
        <v>0.15499999999999992</v>
      </c>
      <c r="CV26" s="361">
        <f t="shared" si="20"/>
        <v>0.155</v>
      </c>
      <c r="CW26" s="361">
        <f t="shared" ref="CW26:EB26" si="21" xml:space="preserve"> CW$21</f>
        <v>0.33</v>
      </c>
      <c r="CX26" s="361">
        <f t="shared" si="21"/>
        <v>0.36</v>
      </c>
      <c r="CY26" s="361">
        <f t="shared" si="21"/>
        <v>0.15499999999999992</v>
      </c>
      <c r="CZ26" s="361">
        <f t="shared" si="21"/>
        <v>0.155</v>
      </c>
      <c r="DA26" s="361">
        <f t="shared" si="21"/>
        <v>0.33</v>
      </c>
      <c r="DB26" s="361">
        <f t="shared" si="21"/>
        <v>0.36</v>
      </c>
      <c r="DC26" s="361">
        <f t="shared" si="21"/>
        <v>0.15499999999999992</v>
      </c>
      <c r="DD26" s="361">
        <f t="shared" si="21"/>
        <v>0.155</v>
      </c>
      <c r="DE26" s="361">
        <f t="shared" si="21"/>
        <v>0.33</v>
      </c>
      <c r="DF26" s="361">
        <f t="shared" si="21"/>
        <v>0.36</v>
      </c>
      <c r="DG26" s="361">
        <f t="shared" si="21"/>
        <v>0.15499999999999992</v>
      </c>
      <c r="DH26" s="361">
        <f t="shared" si="21"/>
        <v>0.155</v>
      </c>
      <c r="DI26" s="361">
        <f t="shared" si="21"/>
        <v>0.33</v>
      </c>
      <c r="DJ26" s="361">
        <f t="shared" si="21"/>
        <v>0.36</v>
      </c>
      <c r="DK26" s="361">
        <f t="shared" si="21"/>
        <v>0.15499999999999992</v>
      </c>
      <c r="DL26" s="361">
        <f t="shared" si="21"/>
        <v>0.155</v>
      </c>
      <c r="DM26" s="361">
        <f t="shared" si="21"/>
        <v>0.33</v>
      </c>
      <c r="DN26" s="361">
        <f t="shared" si="21"/>
        <v>0.36</v>
      </c>
      <c r="DO26" s="361">
        <f t="shared" si="21"/>
        <v>0.15499999999999992</v>
      </c>
      <c r="DP26" s="361">
        <f t="shared" si="21"/>
        <v>0.155</v>
      </c>
      <c r="DQ26" s="361">
        <f t="shared" si="21"/>
        <v>0.33</v>
      </c>
      <c r="DR26" s="361">
        <f t="shared" si="21"/>
        <v>0.36</v>
      </c>
      <c r="DS26" s="361">
        <f t="shared" si="21"/>
        <v>0.15499999999999992</v>
      </c>
      <c r="DT26" s="361">
        <f t="shared" si="21"/>
        <v>0.155</v>
      </c>
      <c r="DU26" s="361">
        <f t="shared" si="21"/>
        <v>0.33</v>
      </c>
      <c r="DV26" s="361">
        <f t="shared" si="21"/>
        <v>0.36</v>
      </c>
      <c r="DW26" s="361">
        <f t="shared" si="21"/>
        <v>0.15499999999999992</v>
      </c>
      <c r="DX26" s="361">
        <f t="shared" si="21"/>
        <v>0.155</v>
      </c>
      <c r="DY26" s="361">
        <f t="shared" si="21"/>
        <v>0.33</v>
      </c>
      <c r="DZ26" s="361">
        <f t="shared" si="21"/>
        <v>0.36</v>
      </c>
      <c r="EA26" s="361">
        <f t="shared" si="21"/>
        <v>0.15499999999999992</v>
      </c>
      <c r="EB26" s="361">
        <f t="shared" si="21"/>
        <v>0.155</v>
      </c>
      <c r="EC26" s="361">
        <f t="shared" ref="EC26:FH26" si="22" xml:space="preserve"> EC$21</f>
        <v>0</v>
      </c>
      <c r="ED26" s="361">
        <f t="shared" si="22"/>
        <v>0</v>
      </c>
      <c r="EE26" s="361">
        <f t="shared" si="22"/>
        <v>0</v>
      </c>
      <c r="EF26" s="361">
        <f t="shared" si="22"/>
        <v>0</v>
      </c>
      <c r="EG26" s="361">
        <f t="shared" si="22"/>
        <v>0</v>
      </c>
      <c r="EH26" s="361">
        <f t="shared" si="22"/>
        <v>0</v>
      </c>
      <c r="EI26" s="361">
        <f t="shared" si="22"/>
        <v>0</v>
      </c>
      <c r="EJ26" s="361">
        <f t="shared" si="22"/>
        <v>0</v>
      </c>
      <c r="EK26" s="361">
        <f t="shared" si="22"/>
        <v>0</v>
      </c>
      <c r="EL26" s="361">
        <f t="shared" si="22"/>
        <v>0</v>
      </c>
      <c r="EM26" s="361">
        <f t="shared" si="22"/>
        <v>0</v>
      </c>
      <c r="EN26" s="361">
        <f t="shared" si="22"/>
        <v>0</v>
      </c>
      <c r="EO26" s="361">
        <f t="shared" si="22"/>
        <v>0</v>
      </c>
      <c r="EP26" s="361">
        <f t="shared" si="22"/>
        <v>0</v>
      </c>
      <c r="EQ26" s="361">
        <f t="shared" si="22"/>
        <v>0</v>
      </c>
      <c r="ER26" s="361">
        <f t="shared" si="22"/>
        <v>0</v>
      </c>
      <c r="ES26" s="361">
        <f t="shared" si="22"/>
        <v>0</v>
      </c>
      <c r="ET26" s="361">
        <f t="shared" si="22"/>
        <v>0</v>
      </c>
      <c r="EU26" s="361">
        <f t="shared" si="22"/>
        <v>0</v>
      </c>
      <c r="EV26" s="361">
        <f t="shared" si="22"/>
        <v>0</v>
      </c>
      <c r="EW26" s="361">
        <f t="shared" si="22"/>
        <v>0</v>
      </c>
      <c r="EX26" s="361">
        <f t="shared" si="22"/>
        <v>0</v>
      </c>
      <c r="EY26" s="361">
        <f t="shared" si="22"/>
        <v>0</v>
      </c>
      <c r="EZ26" s="361">
        <f t="shared" si="22"/>
        <v>0</v>
      </c>
      <c r="FA26" s="361">
        <f t="shared" si="22"/>
        <v>0</v>
      </c>
      <c r="FB26" s="361">
        <f t="shared" si="22"/>
        <v>0</v>
      </c>
      <c r="FC26" s="361">
        <f t="shared" si="22"/>
        <v>0</v>
      </c>
      <c r="FD26" s="361">
        <f t="shared" si="22"/>
        <v>0</v>
      </c>
      <c r="FE26" s="361">
        <f t="shared" si="22"/>
        <v>0</v>
      </c>
      <c r="FF26" s="361">
        <f t="shared" si="22"/>
        <v>0</v>
      </c>
      <c r="FG26" s="361">
        <f t="shared" si="22"/>
        <v>0</v>
      </c>
      <c r="FH26" s="361">
        <f t="shared" si="22"/>
        <v>0</v>
      </c>
      <c r="FI26" s="361">
        <f t="shared" ref="FI26:GJ26" si="23" xml:space="preserve"> FI$21</f>
        <v>0</v>
      </c>
      <c r="FJ26" s="361">
        <f t="shared" si="23"/>
        <v>0</v>
      </c>
      <c r="FK26" s="361">
        <f t="shared" si="23"/>
        <v>0</v>
      </c>
      <c r="FL26" s="361">
        <f t="shared" si="23"/>
        <v>0</v>
      </c>
      <c r="FM26" s="361">
        <f t="shared" si="23"/>
        <v>0</v>
      </c>
      <c r="FN26" s="361">
        <f t="shared" si="23"/>
        <v>0</v>
      </c>
      <c r="FO26" s="361">
        <f t="shared" si="23"/>
        <v>0</v>
      </c>
      <c r="FP26" s="361">
        <f t="shared" si="23"/>
        <v>0</v>
      </c>
      <c r="FQ26" s="361">
        <f t="shared" si="23"/>
        <v>0</v>
      </c>
      <c r="FR26" s="361">
        <f t="shared" si="23"/>
        <v>0</v>
      </c>
      <c r="FS26" s="361">
        <f t="shared" si="23"/>
        <v>0</v>
      </c>
      <c r="FT26" s="361">
        <f t="shared" si="23"/>
        <v>0</v>
      </c>
      <c r="FU26" s="361">
        <f t="shared" si="23"/>
        <v>0</v>
      </c>
      <c r="FV26" s="361">
        <f t="shared" si="23"/>
        <v>0</v>
      </c>
      <c r="FW26" s="361">
        <f t="shared" si="23"/>
        <v>0</v>
      </c>
      <c r="FX26" s="361">
        <f t="shared" si="23"/>
        <v>0</v>
      </c>
      <c r="FY26" s="361">
        <f t="shared" si="23"/>
        <v>0</v>
      </c>
      <c r="FZ26" s="361">
        <f t="shared" si="23"/>
        <v>0</v>
      </c>
      <c r="GA26" s="361">
        <f t="shared" si="23"/>
        <v>0</v>
      </c>
      <c r="GB26" s="361">
        <f t="shared" si="23"/>
        <v>0</v>
      </c>
      <c r="GC26" s="361">
        <f t="shared" si="23"/>
        <v>0</v>
      </c>
      <c r="GD26" s="361">
        <f t="shared" si="23"/>
        <v>0</v>
      </c>
      <c r="GE26" s="361">
        <f t="shared" si="23"/>
        <v>0</v>
      </c>
      <c r="GF26" s="361">
        <f t="shared" si="23"/>
        <v>0</v>
      </c>
      <c r="GG26" s="361">
        <f t="shared" si="23"/>
        <v>0</v>
      </c>
      <c r="GH26" s="361">
        <f t="shared" si="23"/>
        <v>0</v>
      </c>
      <c r="GI26" s="361">
        <f t="shared" si="23"/>
        <v>0</v>
      </c>
      <c r="GJ26" s="361">
        <f t="shared" si="23"/>
        <v>0</v>
      </c>
    </row>
    <row r="27" spans="1:192" s="257" customFormat="1" x14ac:dyDescent="0.25">
      <c r="A27" s="68"/>
      <c r="B27" s="68"/>
      <c r="C27" s="38"/>
      <c r="D27" s="40"/>
      <c r="E27" s="36" t="s">
        <v>355</v>
      </c>
      <c r="F27" s="36"/>
      <c r="G27" s="36" t="s">
        <v>126</v>
      </c>
      <c r="H27" s="36">
        <f xml:space="preserve"> SUM(J27:GJ27)</f>
        <v>6773.7583769703488</v>
      </c>
      <c r="I27" s="36"/>
      <c r="J27" s="36">
        <f t="shared" ref="J27:AO27" si="24" xml:space="preserve"> $F23 * $F24 * J25 * J26</f>
        <v>0</v>
      </c>
      <c r="K27" s="36">
        <f t="shared" si="24"/>
        <v>0</v>
      </c>
      <c r="L27" s="36">
        <f t="shared" si="24"/>
        <v>0</v>
      </c>
      <c r="M27" s="36">
        <f t="shared" si="24"/>
        <v>80.025000000000006</v>
      </c>
      <c r="N27" s="36">
        <f t="shared" si="24"/>
        <v>87.3</v>
      </c>
      <c r="O27" s="36">
        <f t="shared" si="24"/>
        <v>37.587499999999977</v>
      </c>
      <c r="P27" s="36">
        <f t="shared" si="24"/>
        <v>37.587499999999999</v>
      </c>
      <c r="Q27" s="36">
        <f t="shared" si="24"/>
        <v>79.626865671641809</v>
      </c>
      <c r="R27" s="36">
        <f t="shared" si="24"/>
        <v>86.865671641791053</v>
      </c>
      <c r="S27" s="36">
        <f t="shared" si="24"/>
        <v>37.400497512437795</v>
      </c>
      <c r="T27" s="36">
        <f t="shared" si="24"/>
        <v>37.400497512437816</v>
      </c>
      <c r="U27" s="36">
        <f t="shared" si="24"/>
        <v>79.23071211108639</v>
      </c>
      <c r="V27" s="36">
        <f t="shared" si="24"/>
        <v>86.433504121185138</v>
      </c>
      <c r="W27" s="36">
        <f t="shared" si="24"/>
        <v>37.214425385510253</v>
      </c>
      <c r="X27" s="36">
        <f t="shared" si="24"/>
        <v>37.214425385510275</v>
      </c>
      <c r="Y27" s="36">
        <f t="shared" si="24"/>
        <v>78.836529463767548</v>
      </c>
      <c r="Z27" s="36">
        <f t="shared" si="24"/>
        <v>86.003486687746417</v>
      </c>
      <c r="AA27" s="36">
        <f t="shared" si="24"/>
        <v>37.029278990557465</v>
      </c>
      <c r="AB27" s="36">
        <f t="shared" si="24"/>
        <v>37.029278990557486</v>
      </c>
      <c r="AC27" s="36">
        <f t="shared" si="24"/>
        <v>78.444307924146841</v>
      </c>
      <c r="AD27" s="36">
        <f t="shared" si="24"/>
        <v>85.575608644523825</v>
      </c>
      <c r="AE27" s="36">
        <f t="shared" si="24"/>
        <v>36.845053721947735</v>
      </c>
      <c r="AF27" s="36">
        <f t="shared" si="24"/>
        <v>36.845053721947757</v>
      </c>
      <c r="AG27" s="36">
        <f t="shared" si="24"/>
        <v>78.054037735469507</v>
      </c>
      <c r="AH27" s="36">
        <f t="shared" si="24"/>
        <v>85.149859347784911</v>
      </c>
      <c r="AI27" s="36">
        <f t="shared" si="24"/>
        <v>36.661744996962931</v>
      </c>
      <c r="AJ27" s="36">
        <f t="shared" si="24"/>
        <v>36.661744996962952</v>
      </c>
      <c r="AK27" s="36">
        <f t="shared" si="24"/>
        <v>77.66570918952192</v>
      </c>
      <c r="AL27" s="36">
        <f t="shared" si="24"/>
        <v>84.726228206751173</v>
      </c>
      <c r="AM27" s="36">
        <f t="shared" si="24"/>
        <v>36.479348255684513</v>
      </c>
      <c r="AN27" s="36">
        <f t="shared" si="24"/>
        <v>36.479348255684535</v>
      </c>
      <c r="AO27" s="36">
        <f t="shared" si="24"/>
        <v>77.279312626389967</v>
      </c>
      <c r="AP27" s="36">
        <f t="shared" ref="AP27:BU27" si="25" xml:space="preserve"> $F23 * $F24 * AP25 * AP26</f>
        <v>84.304704683334492</v>
      </c>
      <c r="AQ27" s="36">
        <f t="shared" si="25"/>
        <v>36.297858960880113</v>
      </c>
      <c r="AR27" s="36">
        <f t="shared" si="25"/>
        <v>36.297858960880134</v>
      </c>
      <c r="AS27" s="36">
        <f t="shared" si="25"/>
        <v>76.894838434218883</v>
      </c>
      <c r="AT27" s="36">
        <f t="shared" si="25"/>
        <v>83.885278291875139</v>
      </c>
      <c r="AU27" s="36">
        <f t="shared" si="25"/>
        <v>36.117272597890668</v>
      </c>
      <c r="AV27" s="36">
        <f t="shared" si="25"/>
        <v>36.117272597890683</v>
      </c>
      <c r="AW27" s="36">
        <f t="shared" si="25"/>
        <v>76.512277048974028</v>
      </c>
      <c r="AX27" s="36">
        <f t="shared" si="25"/>
        <v>83.46793859888075</v>
      </c>
      <c r="AY27" s="36">
        <f t="shared" si="25"/>
        <v>35.937584674518078</v>
      </c>
      <c r="AZ27" s="36">
        <f t="shared" si="25"/>
        <v>35.937584674518099</v>
      </c>
      <c r="BA27" s="36">
        <f t="shared" si="25"/>
        <v>76.13161895420302</v>
      </c>
      <c r="BB27" s="36">
        <f t="shared" si="25"/>
        <v>83.052675222766922</v>
      </c>
      <c r="BC27" s="36">
        <f t="shared" si="25"/>
        <v>35.758790720913517</v>
      </c>
      <c r="BD27" s="36">
        <f t="shared" si="25"/>
        <v>35.758790720913538</v>
      </c>
      <c r="BE27" s="36">
        <f t="shared" si="25"/>
        <v>75.752854680799032</v>
      </c>
      <c r="BF27" s="36">
        <f t="shared" si="25"/>
        <v>82.639477833598932</v>
      </c>
      <c r="BG27" s="36">
        <f t="shared" si="25"/>
        <v>35.580886289466186</v>
      </c>
      <c r="BH27" s="36">
        <f t="shared" si="25"/>
        <v>35.580886289466207</v>
      </c>
      <c r="BI27" s="36">
        <f t="shared" si="25"/>
        <v>75.375974806765228</v>
      </c>
      <c r="BJ27" s="36">
        <f t="shared" si="25"/>
        <v>82.228336152834785</v>
      </c>
      <c r="BK27" s="36">
        <f t="shared" si="25"/>
        <v>35.403866954692738</v>
      </c>
      <c r="BL27" s="36">
        <f t="shared" si="25"/>
        <v>35.403866954692759</v>
      </c>
      <c r="BM27" s="36">
        <f t="shared" si="25"/>
        <v>75.000969956980327</v>
      </c>
      <c r="BN27" s="36">
        <f t="shared" si="25"/>
        <v>81.819239953069442</v>
      </c>
      <c r="BO27" s="36">
        <f t="shared" si="25"/>
        <v>35.227728313127102</v>
      </c>
      <c r="BP27" s="36">
        <f t="shared" si="25"/>
        <v>35.227728313127123</v>
      </c>
      <c r="BQ27" s="36">
        <f t="shared" si="25"/>
        <v>74.627830802965519</v>
      </c>
      <c r="BR27" s="36">
        <f t="shared" si="25"/>
        <v>81.412179057780563</v>
      </c>
      <c r="BS27" s="36">
        <f t="shared" si="25"/>
        <v>35.052465983211057</v>
      </c>
      <c r="BT27" s="36">
        <f t="shared" si="25"/>
        <v>35.052465983211071</v>
      </c>
      <c r="BU27" s="36">
        <f t="shared" si="25"/>
        <v>74.256548062652271</v>
      </c>
      <c r="BV27" s="36">
        <f t="shared" ref="BV27:DA27" si="26" xml:space="preserve"> $F23 * $F24 * BV25 * BV26</f>
        <v>81.007143341075206</v>
      </c>
      <c r="BW27" s="36">
        <f t="shared" si="26"/>
        <v>34.878075605185138</v>
      </c>
      <c r="BX27" s="36">
        <f t="shared" si="26"/>
        <v>34.87807560518516</v>
      </c>
      <c r="BY27" s="36">
        <f t="shared" si="26"/>
        <v>73.887112500151517</v>
      </c>
      <c r="BZ27" s="36">
        <f t="shared" si="26"/>
        <v>80.604122727438011</v>
      </c>
      <c r="CA27" s="36">
        <f t="shared" si="26"/>
        <v>34.704552840980234</v>
      </c>
      <c r="CB27" s="36">
        <f t="shared" si="26"/>
        <v>34.704552840980256</v>
      </c>
      <c r="CC27" s="36">
        <f t="shared" si="26"/>
        <v>73.519514925523907</v>
      </c>
      <c r="CD27" s="36">
        <f t="shared" si="26"/>
        <v>80.203107191480626</v>
      </c>
      <c r="CE27" s="36">
        <f t="shared" si="26"/>
        <v>34.531893374109693</v>
      </c>
      <c r="CF27" s="36">
        <f t="shared" si="26"/>
        <v>34.531893374109714</v>
      </c>
      <c r="CG27" s="36">
        <f t="shared" si="26"/>
        <v>73.153746194551175</v>
      </c>
      <c r="CH27" s="36">
        <f t="shared" si="26"/>
        <v>79.80408675769219</v>
      </c>
      <c r="CI27" s="36">
        <f t="shared" si="26"/>
        <v>34.360092909561899</v>
      </c>
      <c r="CJ27" s="36">
        <f t="shared" si="26"/>
        <v>34.360092909561914</v>
      </c>
      <c r="CK27" s="36">
        <f t="shared" si="26"/>
        <v>72.789797208508645</v>
      </c>
      <c r="CL27" s="36">
        <f t="shared" si="26"/>
        <v>79.40705150019123</v>
      </c>
      <c r="CM27" s="36">
        <f t="shared" si="26"/>
        <v>34.189147173693428</v>
      </c>
      <c r="CN27" s="36">
        <f t="shared" si="26"/>
        <v>34.189147173693449</v>
      </c>
      <c r="CO27" s="36">
        <f t="shared" si="26"/>
        <v>72.427658913938942</v>
      </c>
      <c r="CP27" s="36">
        <f t="shared" si="26"/>
        <v>79.011991542478839</v>
      </c>
      <c r="CQ27" s="36">
        <f t="shared" si="26"/>
        <v>34.019051914122819</v>
      </c>
      <c r="CR27" s="36">
        <f t="shared" si="26"/>
        <v>34.019051914122834</v>
      </c>
      <c r="CS27" s="36">
        <f t="shared" si="26"/>
        <v>72.067322302426831</v>
      </c>
      <c r="CT27" s="36">
        <f t="shared" si="26"/>
        <v>78.618897057192896</v>
      </c>
      <c r="CU27" s="36">
        <f t="shared" si="26"/>
        <v>33.849802899624706</v>
      </c>
      <c r="CV27" s="36">
        <f t="shared" si="26"/>
        <v>33.84980289962472</v>
      </c>
      <c r="CW27" s="36">
        <f t="shared" si="26"/>
        <v>71.708778410374961</v>
      </c>
      <c r="CX27" s="36">
        <f t="shared" si="26"/>
        <v>78.227758265863599</v>
      </c>
      <c r="CY27" s="36">
        <f t="shared" si="26"/>
        <v>33.681395920024585</v>
      </c>
      <c r="CZ27" s="36">
        <f t="shared" si="26"/>
        <v>33.681395920024606</v>
      </c>
      <c r="DA27" s="36">
        <f t="shared" si="26"/>
        <v>71.352018318781077</v>
      </c>
      <c r="DB27" s="36">
        <f t="shared" ref="DB27:EG27" si="27" xml:space="preserve"> $F23 * $F24 * DB25 * DB26</f>
        <v>77.838565438670258</v>
      </c>
      <c r="DC27" s="36">
        <f t="shared" si="27"/>
        <v>33.513826786094121</v>
      </c>
      <c r="DD27" s="36">
        <f t="shared" si="27"/>
        <v>33.513826786094135</v>
      </c>
      <c r="DE27" s="36">
        <f t="shared" si="27"/>
        <v>70.997033153015991</v>
      </c>
      <c r="DF27" s="36">
        <f t="shared" si="27"/>
        <v>77.451308894199258</v>
      </c>
      <c r="DG27" s="36">
        <f t="shared" si="27"/>
        <v>33.347091329446883</v>
      </c>
      <c r="DH27" s="36">
        <f t="shared" si="27"/>
        <v>33.347091329446904</v>
      </c>
      <c r="DI27" s="36">
        <f t="shared" si="27"/>
        <v>70.643814082602987</v>
      </c>
      <c r="DJ27" s="36">
        <f t="shared" si="27"/>
        <v>77.065978999203253</v>
      </c>
      <c r="DK27" s="36">
        <f t="shared" si="27"/>
        <v>33.181185402434721</v>
      </c>
      <c r="DL27" s="36">
        <f t="shared" si="27"/>
        <v>33.181185402434735</v>
      </c>
      <c r="DM27" s="36">
        <f t="shared" si="27"/>
        <v>70.292352320998006</v>
      </c>
      <c r="DN27" s="36">
        <f t="shared" si="27"/>
        <v>76.682566168361461</v>
      </c>
      <c r="DO27" s="36">
        <f t="shared" si="27"/>
        <v>33.016104878044501</v>
      </c>
      <c r="DP27" s="36">
        <f t="shared" si="27"/>
        <v>33.016104878044523</v>
      </c>
      <c r="DQ27" s="36">
        <f t="shared" si="27"/>
        <v>69.942639125371159</v>
      </c>
      <c r="DR27" s="36">
        <f t="shared" si="27"/>
        <v>76.301060864041261</v>
      </c>
      <c r="DS27" s="36">
        <f t="shared" si="27"/>
        <v>32.851845649795528</v>
      </c>
      <c r="DT27" s="36">
        <f t="shared" si="27"/>
        <v>32.851845649795543</v>
      </c>
      <c r="DU27" s="36">
        <f t="shared" si="27"/>
        <v>69.594665796389236</v>
      </c>
      <c r="DV27" s="36">
        <f t="shared" si="27"/>
        <v>75.921453596060985</v>
      </c>
      <c r="DW27" s="36">
        <f t="shared" si="27"/>
        <v>32.68840363163735</v>
      </c>
      <c r="DX27" s="36">
        <f t="shared" si="27"/>
        <v>32.688403631637364</v>
      </c>
      <c r="DY27" s="36">
        <f t="shared" si="27"/>
        <v>69.248423677999256</v>
      </c>
      <c r="DZ27" s="36">
        <f t="shared" si="27"/>
        <v>75.543734921453719</v>
      </c>
      <c r="EA27" s="36">
        <f t="shared" si="27"/>
        <v>32.525774757848112</v>
      </c>
      <c r="EB27" s="36">
        <f t="shared" si="27"/>
        <v>32.525774757848133</v>
      </c>
      <c r="EC27" s="36">
        <f t="shared" si="27"/>
        <v>0</v>
      </c>
      <c r="ED27" s="36">
        <f t="shared" si="27"/>
        <v>0</v>
      </c>
      <c r="EE27" s="36">
        <f t="shared" si="27"/>
        <v>0</v>
      </c>
      <c r="EF27" s="36">
        <f t="shared" si="27"/>
        <v>0</v>
      </c>
      <c r="EG27" s="36">
        <f t="shared" si="27"/>
        <v>0</v>
      </c>
      <c r="EH27" s="36">
        <f t="shared" ref="EH27:FM27" si="28" xml:space="preserve"> $F23 * $F24 * EH25 * EH26</f>
        <v>0</v>
      </c>
      <c r="EI27" s="36">
        <f t="shared" si="28"/>
        <v>0</v>
      </c>
      <c r="EJ27" s="36">
        <f t="shared" si="28"/>
        <v>0</v>
      </c>
      <c r="EK27" s="36">
        <f t="shared" si="28"/>
        <v>0</v>
      </c>
      <c r="EL27" s="36">
        <f t="shared" si="28"/>
        <v>0</v>
      </c>
      <c r="EM27" s="36">
        <f t="shared" si="28"/>
        <v>0</v>
      </c>
      <c r="EN27" s="36">
        <f t="shared" si="28"/>
        <v>0</v>
      </c>
      <c r="EO27" s="36">
        <f t="shared" si="28"/>
        <v>0</v>
      </c>
      <c r="EP27" s="36">
        <f t="shared" si="28"/>
        <v>0</v>
      </c>
      <c r="EQ27" s="36">
        <f t="shared" si="28"/>
        <v>0</v>
      </c>
      <c r="ER27" s="36">
        <f t="shared" si="28"/>
        <v>0</v>
      </c>
      <c r="ES27" s="36">
        <f t="shared" si="28"/>
        <v>0</v>
      </c>
      <c r="ET27" s="36">
        <f t="shared" si="28"/>
        <v>0</v>
      </c>
      <c r="EU27" s="36">
        <f t="shared" si="28"/>
        <v>0</v>
      </c>
      <c r="EV27" s="36">
        <f t="shared" si="28"/>
        <v>0</v>
      </c>
      <c r="EW27" s="36">
        <f t="shared" si="28"/>
        <v>0</v>
      </c>
      <c r="EX27" s="36">
        <f t="shared" si="28"/>
        <v>0</v>
      </c>
      <c r="EY27" s="36">
        <f t="shared" si="28"/>
        <v>0</v>
      </c>
      <c r="EZ27" s="36">
        <f t="shared" si="28"/>
        <v>0</v>
      </c>
      <c r="FA27" s="36">
        <f t="shared" si="28"/>
        <v>0</v>
      </c>
      <c r="FB27" s="36">
        <f t="shared" si="28"/>
        <v>0</v>
      </c>
      <c r="FC27" s="36">
        <f t="shared" si="28"/>
        <v>0</v>
      </c>
      <c r="FD27" s="36">
        <f t="shared" si="28"/>
        <v>0</v>
      </c>
      <c r="FE27" s="36">
        <f t="shared" si="28"/>
        <v>0</v>
      </c>
      <c r="FF27" s="36">
        <f t="shared" si="28"/>
        <v>0</v>
      </c>
      <c r="FG27" s="36">
        <f t="shared" si="28"/>
        <v>0</v>
      </c>
      <c r="FH27" s="36">
        <f t="shared" si="28"/>
        <v>0</v>
      </c>
      <c r="FI27" s="36">
        <f t="shared" si="28"/>
        <v>0</v>
      </c>
      <c r="FJ27" s="36">
        <f t="shared" si="28"/>
        <v>0</v>
      </c>
      <c r="FK27" s="36">
        <f t="shared" si="28"/>
        <v>0</v>
      </c>
      <c r="FL27" s="36">
        <f t="shared" si="28"/>
        <v>0</v>
      </c>
      <c r="FM27" s="36">
        <f t="shared" si="28"/>
        <v>0</v>
      </c>
      <c r="FN27" s="36">
        <f t="shared" ref="FN27:GJ27" si="29" xml:space="preserve"> $F23 * $F24 * FN25 * FN26</f>
        <v>0</v>
      </c>
      <c r="FO27" s="36">
        <f t="shared" si="29"/>
        <v>0</v>
      </c>
      <c r="FP27" s="36">
        <f t="shared" si="29"/>
        <v>0</v>
      </c>
      <c r="FQ27" s="36">
        <f t="shared" si="29"/>
        <v>0</v>
      </c>
      <c r="FR27" s="36">
        <f t="shared" si="29"/>
        <v>0</v>
      </c>
      <c r="FS27" s="36">
        <f t="shared" si="29"/>
        <v>0</v>
      </c>
      <c r="FT27" s="36">
        <f t="shared" si="29"/>
        <v>0</v>
      </c>
      <c r="FU27" s="36">
        <f t="shared" si="29"/>
        <v>0</v>
      </c>
      <c r="FV27" s="36">
        <f t="shared" si="29"/>
        <v>0</v>
      </c>
      <c r="FW27" s="36">
        <f t="shared" si="29"/>
        <v>0</v>
      </c>
      <c r="FX27" s="36">
        <f t="shared" si="29"/>
        <v>0</v>
      </c>
      <c r="FY27" s="36">
        <f t="shared" si="29"/>
        <v>0</v>
      </c>
      <c r="FZ27" s="36">
        <f t="shared" si="29"/>
        <v>0</v>
      </c>
      <c r="GA27" s="36">
        <f t="shared" si="29"/>
        <v>0</v>
      </c>
      <c r="GB27" s="36">
        <f t="shared" si="29"/>
        <v>0</v>
      </c>
      <c r="GC27" s="36">
        <f t="shared" si="29"/>
        <v>0</v>
      </c>
      <c r="GD27" s="36">
        <f t="shared" si="29"/>
        <v>0</v>
      </c>
      <c r="GE27" s="36">
        <f t="shared" si="29"/>
        <v>0</v>
      </c>
      <c r="GF27" s="36">
        <f t="shared" si="29"/>
        <v>0</v>
      </c>
      <c r="GG27" s="36">
        <f t="shared" si="29"/>
        <v>0</v>
      </c>
      <c r="GH27" s="36">
        <f t="shared" si="29"/>
        <v>0</v>
      </c>
      <c r="GI27" s="36">
        <f t="shared" si="29"/>
        <v>0</v>
      </c>
      <c r="GJ27" s="36">
        <f t="shared" si="29"/>
        <v>0</v>
      </c>
    </row>
    <row r="29" spans="1:192" s="316" customFormat="1" x14ac:dyDescent="0.25">
      <c r="A29" s="313"/>
      <c r="B29" s="313"/>
      <c r="C29" s="314"/>
      <c r="D29" s="315"/>
      <c r="E29" s="538" t="str">
        <f xml:space="preserve"> InpC!E$38</f>
        <v>Power tariff</v>
      </c>
      <c r="F29" s="539">
        <f xml:space="preserve"> InpC!F$38</f>
        <v>6.5000000000000002E-2</v>
      </c>
      <c r="G29" s="538" t="str">
        <f xml:space="preserve"> InpC!G$38</f>
        <v>USD / kWh</v>
      </c>
      <c r="H29" s="486"/>
      <c r="I29" s="424"/>
      <c r="J29" s="424"/>
      <c r="K29" s="312"/>
      <c r="L29" s="312"/>
      <c r="M29" s="312"/>
      <c r="N29" s="312"/>
      <c r="O29" s="312"/>
      <c r="P29" s="312"/>
      <c r="Q29" s="312"/>
      <c r="R29" s="312"/>
      <c r="S29" s="312"/>
      <c r="T29" s="312"/>
      <c r="U29" s="312"/>
      <c r="V29" s="312"/>
      <c r="W29" s="312"/>
      <c r="X29" s="312"/>
      <c r="Y29" s="312"/>
      <c r="Z29" s="312"/>
      <c r="AA29" s="312"/>
      <c r="AB29" s="312"/>
      <c r="AC29" s="312"/>
      <c r="AD29" s="312"/>
      <c r="AE29" s="312"/>
      <c r="AF29" s="312"/>
      <c r="AG29" s="312"/>
      <c r="AH29" s="312"/>
      <c r="AI29" s="312"/>
      <c r="AJ29" s="312"/>
      <c r="AK29" s="312"/>
      <c r="AL29" s="312"/>
      <c r="AM29" s="312"/>
      <c r="AN29" s="312"/>
      <c r="AO29" s="312"/>
      <c r="AP29" s="312"/>
      <c r="AQ29" s="312"/>
      <c r="AR29" s="312"/>
      <c r="AS29" s="312"/>
      <c r="AT29" s="312"/>
      <c r="AU29" s="312"/>
      <c r="AV29" s="312"/>
      <c r="AW29" s="312"/>
      <c r="AX29" s="312"/>
      <c r="AY29" s="312"/>
      <c r="AZ29" s="312"/>
      <c r="BA29" s="312"/>
      <c r="BB29" s="312"/>
      <c r="BC29" s="312"/>
      <c r="BD29" s="312"/>
      <c r="BE29" s="312"/>
      <c r="BF29" s="312"/>
      <c r="BG29" s="312"/>
      <c r="BH29" s="312"/>
      <c r="BI29" s="312"/>
      <c r="BJ29" s="312"/>
      <c r="BK29" s="312"/>
      <c r="BL29" s="312"/>
      <c r="BM29" s="312"/>
      <c r="BN29" s="312"/>
      <c r="BO29" s="312"/>
      <c r="BP29" s="312"/>
      <c r="BQ29" s="312"/>
      <c r="BR29" s="312"/>
      <c r="BS29" s="312"/>
      <c r="BT29" s="312"/>
      <c r="BU29" s="312"/>
      <c r="BV29" s="312"/>
      <c r="BW29" s="312"/>
      <c r="BX29" s="312"/>
      <c r="BY29" s="312"/>
      <c r="BZ29" s="312"/>
      <c r="CA29" s="312"/>
      <c r="CB29" s="312"/>
      <c r="CC29" s="312"/>
      <c r="CD29" s="312"/>
      <c r="CE29" s="312"/>
      <c r="CF29" s="312"/>
      <c r="CG29" s="312"/>
      <c r="CH29" s="312"/>
      <c r="CI29" s="312"/>
      <c r="CJ29" s="312"/>
      <c r="CK29" s="312"/>
      <c r="CL29" s="312"/>
      <c r="CM29" s="312"/>
      <c r="CN29" s="312"/>
      <c r="CO29" s="312"/>
      <c r="CP29" s="312"/>
      <c r="CQ29" s="312"/>
      <c r="CR29" s="312"/>
      <c r="CS29" s="312"/>
      <c r="CT29" s="312"/>
      <c r="CU29" s="312"/>
      <c r="CV29" s="312"/>
      <c r="CW29" s="312"/>
      <c r="CX29" s="312"/>
      <c r="CY29" s="312"/>
      <c r="CZ29" s="312"/>
      <c r="DA29" s="312"/>
      <c r="DB29" s="312"/>
      <c r="DC29" s="312"/>
      <c r="DD29" s="312"/>
      <c r="DE29" s="312"/>
      <c r="DF29" s="312"/>
      <c r="DG29" s="312"/>
      <c r="DH29" s="312"/>
      <c r="DI29" s="312"/>
      <c r="DJ29" s="312"/>
      <c r="DK29" s="312"/>
      <c r="DL29" s="312"/>
      <c r="DM29" s="312"/>
      <c r="DN29" s="312"/>
      <c r="DO29" s="312"/>
      <c r="DP29" s="312"/>
      <c r="DQ29" s="312"/>
      <c r="DR29" s="312"/>
      <c r="DS29" s="312"/>
      <c r="DT29" s="312"/>
      <c r="DU29" s="312"/>
      <c r="DV29" s="312"/>
      <c r="DW29" s="312"/>
      <c r="DX29" s="312"/>
      <c r="DY29" s="312"/>
      <c r="DZ29" s="312"/>
      <c r="EA29" s="312"/>
      <c r="EB29" s="312"/>
      <c r="EC29" s="312"/>
      <c r="ED29" s="312"/>
      <c r="EE29" s="312"/>
      <c r="EF29" s="312"/>
      <c r="EG29" s="312"/>
      <c r="EH29" s="312"/>
      <c r="EI29" s="312"/>
      <c r="EJ29" s="312"/>
      <c r="EK29" s="312"/>
      <c r="EL29" s="312"/>
      <c r="EM29" s="312"/>
      <c r="EN29" s="312"/>
      <c r="EO29" s="312"/>
      <c r="EP29" s="312"/>
      <c r="EQ29" s="312"/>
      <c r="ER29" s="312"/>
      <c r="ES29" s="312"/>
      <c r="ET29" s="312"/>
      <c r="EU29" s="312"/>
      <c r="EV29" s="312"/>
      <c r="EW29" s="312"/>
      <c r="EX29" s="312"/>
      <c r="EY29" s="312"/>
      <c r="EZ29" s="312"/>
      <c r="FA29" s="312"/>
      <c r="FB29" s="312"/>
      <c r="FC29" s="312"/>
      <c r="FD29" s="312"/>
      <c r="FE29" s="312"/>
      <c r="FF29" s="312"/>
      <c r="FG29" s="312"/>
      <c r="FH29" s="312"/>
      <c r="FI29" s="312"/>
      <c r="FJ29" s="312"/>
      <c r="FK29" s="312"/>
      <c r="FL29" s="312"/>
      <c r="FM29" s="312"/>
      <c r="FN29" s="312"/>
      <c r="FO29" s="312"/>
      <c r="FP29" s="312"/>
      <c r="FQ29" s="312"/>
      <c r="FR29" s="312"/>
      <c r="FS29" s="312"/>
      <c r="FT29" s="312"/>
      <c r="FU29" s="312"/>
      <c r="FV29" s="312"/>
      <c r="FW29" s="312"/>
      <c r="FX29" s="312"/>
      <c r="FY29" s="312"/>
      <c r="FZ29" s="312"/>
      <c r="GA29" s="312"/>
      <c r="GB29" s="312"/>
      <c r="GC29" s="312"/>
      <c r="GD29" s="312"/>
      <c r="GE29" s="312"/>
      <c r="GF29" s="312"/>
      <c r="GG29" s="312"/>
      <c r="GH29" s="312"/>
      <c r="GI29" s="312"/>
      <c r="GJ29" s="312"/>
    </row>
    <row r="30" spans="1:192" s="316" customFormat="1" x14ac:dyDescent="0.25">
      <c r="A30" s="313"/>
      <c r="B30" s="313"/>
      <c r="C30" s="314"/>
      <c r="D30" s="315"/>
      <c r="E30" s="540" t="str">
        <f ca="1" xml:space="preserve"> InpC!E$113</f>
        <v>Units in a thousnad</v>
      </c>
      <c r="F30" s="540">
        <f xml:space="preserve"> InpC!F$113</f>
        <v>1000</v>
      </c>
      <c r="G30" s="540" t="str">
        <f xml:space="preserve"> InpC!G$113</f>
        <v>units</v>
      </c>
      <c r="H30" s="509"/>
      <c r="I30" s="509"/>
      <c r="J30" s="509"/>
      <c r="K30" s="509"/>
      <c r="L30" s="509"/>
      <c r="M30" s="509"/>
      <c r="N30" s="509"/>
      <c r="O30" s="509"/>
      <c r="P30" s="509"/>
      <c r="Q30" s="509"/>
      <c r="R30" s="509"/>
      <c r="S30" s="509"/>
      <c r="T30" s="509"/>
      <c r="U30" s="509"/>
      <c r="V30" s="509"/>
      <c r="W30" s="509"/>
      <c r="X30" s="509"/>
      <c r="Y30" s="509"/>
      <c r="Z30" s="509"/>
      <c r="AA30" s="509"/>
      <c r="AB30" s="509"/>
      <c r="AC30" s="509"/>
      <c r="AD30" s="509"/>
      <c r="AE30" s="509"/>
      <c r="AF30" s="509"/>
      <c r="AG30" s="509"/>
      <c r="AH30" s="509"/>
      <c r="AI30" s="509"/>
      <c r="AJ30" s="509"/>
      <c r="AK30" s="509"/>
      <c r="AL30" s="509"/>
      <c r="AM30" s="509"/>
      <c r="AN30" s="509"/>
      <c r="AO30" s="509"/>
      <c r="AP30" s="509"/>
      <c r="AQ30" s="509"/>
      <c r="AR30" s="509"/>
      <c r="AS30" s="509"/>
      <c r="AT30" s="509"/>
      <c r="AU30" s="509"/>
      <c r="AV30" s="509"/>
      <c r="AW30" s="509"/>
      <c r="AX30" s="509"/>
      <c r="AY30" s="509"/>
      <c r="AZ30" s="509"/>
      <c r="BA30" s="509"/>
      <c r="BB30" s="509"/>
      <c r="BC30" s="509"/>
      <c r="BD30" s="509"/>
      <c r="BE30" s="509"/>
      <c r="BF30" s="509"/>
      <c r="BG30" s="509"/>
      <c r="BH30" s="509"/>
      <c r="BI30" s="509"/>
      <c r="BJ30" s="509"/>
      <c r="BK30" s="509"/>
      <c r="BL30" s="509"/>
      <c r="BM30" s="509"/>
      <c r="BN30" s="509"/>
      <c r="BO30" s="509"/>
      <c r="BP30" s="509"/>
      <c r="BQ30" s="509"/>
      <c r="BR30" s="509"/>
      <c r="BS30" s="509"/>
      <c r="BT30" s="509"/>
      <c r="BU30" s="509"/>
      <c r="BV30" s="509"/>
      <c r="BW30" s="509"/>
      <c r="BX30" s="509"/>
      <c r="BY30" s="509"/>
      <c r="BZ30" s="509"/>
      <c r="CA30" s="509"/>
      <c r="CB30" s="509"/>
      <c r="CC30" s="509"/>
      <c r="CD30" s="509"/>
      <c r="CE30" s="509"/>
      <c r="CF30" s="509"/>
      <c r="CG30" s="509"/>
      <c r="CH30" s="509"/>
      <c r="CI30" s="509"/>
      <c r="CJ30" s="509"/>
      <c r="CK30" s="509"/>
      <c r="CL30" s="509"/>
      <c r="CM30" s="509"/>
      <c r="CN30" s="509"/>
      <c r="CO30" s="509"/>
      <c r="CP30" s="509"/>
      <c r="CQ30" s="509"/>
      <c r="CR30" s="509"/>
      <c r="CS30" s="509"/>
      <c r="CT30" s="509"/>
      <c r="CU30" s="509"/>
      <c r="CV30" s="509"/>
      <c r="CW30" s="509"/>
      <c r="CX30" s="509"/>
      <c r="CY30" s="509"/>
      <c r="CZ30" s="509"/>
      <c r="DA30" s="509"/>
      <c r="DB30" s="509"/>
      <c r="DC30" s="509"/>
      <c r="DD30" s="509"/>
      <c r="DE30" s="509"/>
      <c r="DF30" s="509"/>
      <c r="DG30" s="509"/>
      <c r="DH30" s="509"/>
      <c r="DI30" s="509"/>
      <c r="DJ30" s="509"/>
      <c r="DK30" s="509"/>
      <c r="DL30" s="509"/>
      <c r="DM30" s="509"/>
      <c r="DN30" s="509"/>
      <c r="DO30" s="509"/>
      <c r="DP30" s="509"/>
      <c r="DQ30" s="509"/>
      <c r="DR30" s="509"/>
      <c r="DS30" s="509"/>
      <c r="DT30" s="509"/>
      <c r="DU30" s="509"/>
      <c r="DV30" s="509"/>
      <c r="DW30" s="509"/>
      <c r="DX30" s="509"/>
      <c r="DY30" s="509"/>
      <c r="DZ30" s="509"/>
      <c r="EA30" s="509"/>
      <c r="EB30" s="509"/>
      <c r="EC30" s="509"/>
      <c r="ED30" s="509"/>
      <c r="EE30" s="509"/>
      <c r="EF30" s="509"/>
      <c r="EG30" s="509"/>
      <c r="EH30" s="509"/>
      <c r="EI30" s="509"/>
      <c r="EJ30" s="509"/>
      <c r="EK30" s="509"/>
      <c r="EL30" s="509"/>
      <c r="EM30" s="509"/>
      <c r="EN30" s="509"/>
      <c r="EO30" s="509"/>
      <c r="EP30" s="509"/>
      <c r="EQ30" s="509"/>
      <c r="ER30" s="509"/>
      <c r="ES30" s="509"/>
      <c r="ET30" s="509"/>
      <c r="EU30" s="509"/>
      <c r="EV30" s="509"/>
      <c r="EW30" s="509"/>
      <c r="EX30" s="509"/>
      <c r="EY30" s="509"/>
      <c r="EZ30" s="509"/>
      <c r="FA30" s="509"/>
      <c r="FB30" s="509"/>
      <c r="FC30" s="509"/>
      <c r="FD30" s="509"/>
      <c r="FE30" s="509"/>
      <c r="FF30" s="509"/>
      <c r="FG30" s="509"/>
      <c r="FH30" s="509"/>
      <c r="FI30" s="509"/>
      <c r="FJ30" s="509"/>
      <c r="FK30" s="509"/>
      <c r="FL30" s="509"/>
      <c r="FM30" s="509"/>
      <c r="FN30" s="509"/>
      <c r="FO30" s="509"/>
      <c r="FP30" s="509"/>
      <c r="FQ30" s="509"/>
      <c r="FR30" s="509"/>
      <c r="FS30" s="509"/>
      <c r="FT30" s="509"/>
      <c r="FU30" s="509"/>
      <c r="FV30" s="509"/>
      <c r="FW30" s="509"/>
      <c r="FX30" s="509"/>
      <c r="FY30" s="509"/>
      <c r="FZ30" s="509"/>
      <c r="GA30" s="509"/>
      <c r="GB30" s="509"/>
      <c r="GC30" s="509"/>
      <c r="GD30" s="509"/>
      <c r="GE30" s="509"/>
      <c r="GF30" s="509"/>
      <c r="GG30" s="509"/>
      <c r="GH30" s="509"/>
      <c r="GI30" s="509"/>
      <c r="GJ30" s="509"/>
    </row>
    <row r="31" spans="1:192" s="256" customFormat="1" x14ac:dyDescent="0.25">
      <c r="A31" s="313"/>
      <c r="B31" s="313"/>
      <c r="C31" s="314"/>
      <c r="D31" s="315"/>
      <c r="E31" s="540" t="str">
        <f xml:space="preserve"> InpC!E$112</f>
        <v>GWh to KWh conversion</v>
      </c>
      <c r="F31" s="540">
        <f xml:space="preserve"> InpC!F$112</f>
        <v>1000000</v>
      </c>
      <c r="G31" s="540" t="str">
        <f xml:space="preserve"> InpC!G$112</f>
        <v>KWh / GWh</v>
      </c>
      <c r="H31" s="486"/>
      <c r="I31" s="423"/>
      <c r="J31" s="423"/>
      <c r="K31" s="310"/>
      <c r="L31" s="310"/>
      <c r="M31" s="310"/>
      <c r="N31" s="310"/>
      <c r="O31" s="310"/>
      <c r="P31" s="310"/>
      <c r="Q31" s="310"/>
      <c r="R31" s="310"/>
      <c r="S31" s="310"/>
      <c r="T31" s="310"/>
      <c r="U31" s="310"/>
      <c r="V31" s="310"/>
      <c r="W31" s="310"/>
      <c r="X31" s="310"/>
      <c r="Y31" s="310"/>
      <c r="Z31" s="310"/>
      <c r="AA31" s="310"/>
      <c r="AB31" s="310"/>
      <c r="AC31" s="310"/>
      <c r="AD31" s="310"/>
      <c r="AE31" s="310"/>
      <c r="AF31" s="310"/>
      <c r="AG31" s="310"/>
      <c r="AH31" s="310"/>
      <c r="AI31" s="310"/>
      <c r="AJ31" s="310"/>
      <c r="AK31" s="310"/>
      <c r="AL31" s="310"/>
      <c r="AM31" s="310"/>
      <c r="AN31" s="310"/>
      <c r="AO31" s="310"/>
      <c r="AP31" s="310"/>
      <c r="AQ31" s="310"/>
      <c r="AR31" s="310"/>
      <c r="AS31" s="310"/>
      <c r="AT31" s="310"/>
      <c r="AU31" s="310"/>
      <c r="AV31" s="310"/>
      <c r="AW31" s="310"/>
      <c r="AX31" s="310"/>
      <c r="AY31" s="310"/>
      <c r="AZ31" s="310"/>
      <c r="BA31" s="310"/>
      <c r="BB31" s="310"/>
      <c r="BC31" s="310"/>
      <c r="BD31" s="310"/>
      <c r="BE31" s="310"/>
      <c r="BF31" s="310"/>
      <c r="BG31" s="310"/>
      <c r="BH31" s="310"/>
      <c r="BI31" s="310"/>
      <c r="BJ31" s="310"/>
      <c r="BK31" s="310"/>
      <c r="BL31" s="310"/>
      <c r="BM31" s="310"/>
      <c r="BN31" s="310"/>
      <c r="BO31" s="310"/>
      <c r="BP31" s="310"/>
      <c r="BQ31" s="310"/>
      <c r="BR31" s="310"/>
      <c r="BS31" s="310"/>
      <c r="BT31" s="310"/>
      <c r="BU31" s="310"/>
      <c r="BV31" s="310"/>
      <c r="BW31" s="310"/>
      <c r="BX31" s="310"/>
      <c r="BY31" s="310"/>
      <c r="BZ31" s="310"/>
      <c r="CA31" s="310"/>
      <c r="CB31" s="310"/>
      <c r="CC31" s="310"/>
      <c r="CD31" s="310"/>
      <c r="CE31" s="310"/>
      <c r="CF31" s="310"/>
      <c r="CG31" s="310"/>
      <c r="CH31" s="310"/>
      <c r="CI31" s="310"/>
      <c r="CJ31" s="310"/>
      <c r="CK31" s="310"/>
      <c r="CL31" s="310"/>
      <c r="CM31" s="310"/>
      <c r="CN31" s="310"/>
      <c r="CO31" s="310"/>
      <c r="CP31" s="310"/>
      <c r="CQ31" s="310"/>
      <c r="CR31" s="310"/>
      <c r="CS31" s="310"/>
      <c r="CT31" s="310"/>
      <c r="CU31" s="310"/>
      <c r="CV31" s="310"/>
      <c r="CW31" s="310"/>
      <c r="CX31" s="310"/>
      <c r="CY31" s="310"/>
      <c r="CZ31" s="310"/>
      <c r="DA31" s="310"/>
      <c r="DB31" s="310"/>
      <c r="DC31" s="310"/>
      <c r="DD31" s="310"/>
      <c r="DE31" s="310"/>
      <c r="DF31" s="310"/>
      <c r="DG31" s="310"/>
      <c r="DH31" s="310"/>
      <c r="DI31" s="310"/>
      <c r="DJ31" s="310"/>
      <c r="DK31" s="310"/>
      <c r="DL31" s="310"/>
      <c r="DM31" s="310"/>
      <c r="DN31" s="310"/>
      <c r="DO31" s="310"/>
      <c r="DP31" s="310"/>
      <c r="DQ31" s="310"/>
      <c r="DR31" s="310"/>
      <c r="DS31" s="310"/>
      <c r="DT31" s="310"/>
      <c r="DU31" s="310"/>
      <c r="DV31" s="310"/>
      <c r="DW31" s="310"/>
      <c r="DX31" s="310"/>
      <c r="DY31" s="310"/>
      <c r="DZ31" s="310"/>
      <c r="EA31" s="310"/>
      <c r="EB31" s="310"/>
      <c r="EC31" s="310"/>
      <c r="ED31" s="310"/>
      <c r="EE31" s="310"/>
      <c r="EF31" s="310"/>
      <c r="EG31" s="310"/>
      <c r="EH31" s="310"/>
      <c r="EI31" s="310"/>
      <c r="EJ31" s="310"/>
      <c r="EK31" s="310"/>
      <c r="EL31" s="310"/>
      <c r="EM31" s="310"/>
      <c r="EN31" s="310"/>
      <c r="EO31" s="310"/>
      <c r="EP31" s="310"/>
      <c r="EQ31" s="310"/>
      <c r="ER31" s="310"/>
      <c r="ES31" s="310"/>
      <c r="ET31" s="310"/>
      <c r="EU31" s="310"/>
      <c r="EV31" s="310"/>
      <c r="EW31" s="310"/>
      <c r="EX31" s="310"/>
      <c r="EY31" s="310"/>
      <c r="EZ31" s="310"/>
      <c r="FA31" s="310"/>
      <c r="FB31" s="310"/>
      <c r="FC31" s="310"/>
      <c r="FD31" s="310"/>
      <c r="FE31" s="310"/>
      <c r="FF31" s="310"/>
      <c r="FG31" s="310"/>
      <c r="FH31" s="310"/>
      <c r="FI31" s="310"/>
      <c r="FJ31" s="310"/>
      <c r="FK31" s="310"/>
      <c r="FL31" s="310"/>
      <c r="FM31" s="310"/>
      <c r="FN31" s="310"/>
      <c r="FO31" s="310"/>
      <c r="FP31" s="310"/>
      <c r="FQ31" s="310"/>
      <c r="FR31" s="310"/>
      <c r="FS31" s="310"/>
      <c r="FT31" s="310"/>
      <c r="FU31" s="310"/>
      <c r="FV31" s="310"/>
      <c r="FW31" s="310"/>
      <c r="FX31" s="310"/>
      <c r="FY31" s="310"/>
      <c r="FZ31" s="310"/>
      <c r="GA31" s="310"/>
      <c r="GB31" s="310"/>
      <c r="GC31" s="310"/>
      <c r="GD31" s="310"/>
      <c r="GE31" s="310"/>
      <c r="GF31" s="310"/>
      <c r="GG31" s="310"/>
      <c r="GH31" s="310"/>
      <c r="GI31" s="310"/>
      <c r="GJ31" s="310"/>
    </row>
    <row r="32" spans="1:192" s="256" customFormat="1" x14ac:dyDescent="0.25">
      <c r="A32" s="313"/>
      <c r="B32" s="313"/>
      <c r="C32" s="314"/>
      <c r="D32" s="315"/>
      <c r="E32" s="541" t="str">
        <f t="shared" ref="E32:AJ32" ca="1" si="30" xml:space="preserve"> E$27</f>
        <v>Electricty generation</v>
      </c>
      <c r="F32" s="541">
        <f t="shared" si="30"/>
        <v>0</v>
      </c>
      <c r="G32" s="541" t="str">
        <f t="shared" si="30"/>
        <v>GWh</v>
      </c>
      <c r="H32" s="541">
        <f t="shared" si="30"/>
        <v>6773.7583769703488</v>
      </c>
      <c r="I32" s="541">
        <f t="shared" si="30"/>
        <v>0</v>
      </c>
      <c r="J32" s="541">
        <f t="shared" si="30"/>
        <v>0</v>
      </c>
      <c r="K32" s="541">
        <f t="shared" si="30"/>
        <v>0</v>
      </c>
      <c r="L32" s="541">
        <f t="shared" si="30"/>
        <v>0</v>
      </c>
      <c r="M32" s="541">
        <f t="shared" si="30"/>
        <v>80.025000000000006</v>
      </c>
      <c r="N32" s="541">
        <f t="shared" si="30"/>
        <v>87.3</v>
      </c>
      <c r="O32" s="541">
        <f t="shared" si="30"/>
        <v>37.587499999999977</v>
      </c>
      <c r="P32" s="541">
        <f t="shared" si="30"/>
        <v>37.587499999999999</v>
      </c>
      <c r="Q32" s="541">
        <f t="shared" si="30"/>
        <v>79.626865671641809</v>
      </c>
      <c r="R32" s="541">
        <f t="shared" si="30"/>
        <v>86.865671641791053</v>
      </c>
      <c r="S32" s="541">
        <f t="shared" si="30"/>
        <v>37.400497512437795</v>
      </c>
      <c r="T32" s="541">
        <f t="shared" si="30"/>
        <v>37.400497512437816</v>
      </c>
      <c r="U32" s="541">
        <f t="shared" si="30"/>
        <v>79.23071211108639</v>
      </c>
      <c r="V32" s="541">
        <f t="shared" si="30"/>
        <v>86.433504121185138</v>
      </c>
      <c r="W32" s="541">
        <f t="shared" si="30"/>
        <v>37.214425385510253</v>
      </c>
      <c r="X32" s="541">
        <f t="shared" si="30"/>
        <v>37.214425385510275</v>
      </c>
      <c r="Y32" s="541">
        <f t="shared" si="30"/>
        <v>78.836529463767548</v>
      </c>
      <c r="Z32" s="541">
        <f t="shared" si="30"/>
        <v>86.003486687746417</v>
      </c>
      <c r="AA32" s="541">
        <f t="shared" si="30"/>
        <v>37.029278990557465</v>
      </c>
      <c r="AB32" s="541">
        <f t="shared" si="30"/>
        <v>37.029278990557486</v>
      </c>
      <c r="AC32" s="541">
        <f t="shared" si="30"/>
        <v>78.444307924146841</v>
      </c>
      <c r="AD32" s="541">
        <f t="shared" si="30"/>
        <v>85.575608644523825</v>
      </c>
      <c r="AE32" s="541">
        <f t="shared" si="30"/>
        <v>36.845053721947735</v>
      </c>
      <c r="AF32" s="541">
        <f t="shared" si="30"/>
        <v>36.845053721947757</v>
      </c>
      <c r="AG32" s="541">
        <f t="shared" si="30"/>
        <v>78.054037735469507</v>
      </c>
      <c r="AH32" s="541">
        <f t="shared" si="30"/>
        <v>85.149859347784911</v>
      </c>
      <c r="AI32" s="541">
        <f t="shared" si="30"/>
        <v>36.661744996962931</v>
      </c>
      <c r="AJ32" s="541">
        <f t="shared" si="30"/>
        <v>36.661744996962952</v>
      </c>
      <c r="AK32" s="541">
        <f t="shared" ref="AK32:BP32" si="31" xml:space="preserve"> AK$27</f>
        <v>77.66570918952192</v>
      </c>
      <c r="AL32" s="541">
        <f t="shared" si="31"/>
        <v>84.726228206751173</v>
      </c>
      <c r="AM32" s="541">
        <f t="shared" si="31"/>
        <v>36.479348255684513</v>
      </c>
      <c r="AN32" s="541">
        <f t="shared" si="31"/>
        <v>36.479348255684535</v>
      </c>
      <c r="AO32" s="541">
        <f t="shared" si="31"/>
        <v>77.279312626389967</v>
      </c>
      <c r="AP32" s="541">
        <f t="shared" si="31"/>
        <v>84.304704683334492</v>
      </c>
      <c r="AQ32" s="541">
        <f t="shared" si="31"/>
        <v>36.297858960880113</v>
      </c>
      <c r="AR32" s="541">
        <f t="shared" si="31"/>
        <v>36.297858960880134</v>
      </c>
      <c r="AS32" s="541">
        <f t="shared" si="31"/>
        <v>76.894838434218883</v>
      </c>
      <c r="AT32" s="541">
        <f t="shared" si="31"/>
        <v>83.885278291875139</v>
      </c>
      <c r="AU32" s="541">
        <f t="shared" si="31"/>
        <v>36.117272597890668</v>
      </c>
      <c r="AV32" s="541">
        <f t="shared" si="31"/>
        <v>36.117272597890683</v>
      </c>
      <c r="AW32" s="541">
        <f t="shared" si="31"/>
        <v>76.512277048974028</v>
      </c>
      <c r="AX32" s="541">
        <f t="shared" si="31"/>
        <v>83.46793859888075</v>
      </c>
      <c r="AY32" s="541">
        <f t="shared" si="31"/>
        <v>35.937584674518078</v>
      </c>
      <c r="AZ32" s="541">
        <f t="shared" si="31"/>
        <v>35.937584674518099</v>
      </c>
      <c r="BA32" s="541">
        <f t="shared" si="31"/>
        <v>76.13161895420302</v>
      </c>
      <c r="BB32" s="541">
        <f t="shared" si="31"/>
        <v>83.052675222766922</v>
      </c>
      <c r="BC32" s="541">
        <f t="shared" si="31"/>
        <v>35.758790720913517</v>
      </c>
      <c r="BD32" s="541">
        <f t="shared" si="31"/>
        <v>35.758790720913538</v>
      </c>
      <c r="BE32" s="541">
        <f t="shared" si="31"/>
        <v>75.752854680799032</v>
      </c>
      <c r="BF32" s="541">
        <f t="shared" si="31"/>
        <v>82.639477833598932</v>
      </c>
      <c r="BG32" s="541">
        <f t="shared" si="31"/>
        <v>35.580886289466186</v>
      </c>
      <c r="BH32" s="541">
        <f t="shared" si="31"/>
        <v>35.580886289466207</v>
      </c>
      <c r="BI32" s="541">
        <f t="shared" si="31"/>
        <v>75.375974806765228</v>
      </c>
      <c r="BJ32" s="541">
        <f t="shared" si="31"/>
        <v>82.228336152834785</v>
      </c>
      <c r="BK32" s="541">
        <f t="shared" si="31"/>
        <v>35.403866954692738</v>
      </c>
      <c r="BL32" s="541">
        <f t="shared" si="31"/>
        <v>35.403866954692759</v>
      </c>
      <c r="BM32" s="541">
        <f t="shared" si="31"/>
        <v>75.000969956980327</v>
      </c>
      <c r="BN32" s="541">
        <f t="shared" si="31"/>
        <v>81.819239953069442</v>
      </c>
      <c r="BO32" s="541">
        <f t="shared" si="31"/>
        <v>35.227728313127102</v>
      </c>
      <c r="BP32" s="541">
        <f t="shared" si="31"/>
        <v>35.227728313127123</v>
      </c>
      <c r="BQ32" s="541">
        <f t="shared" ref="BQ32:CV32" si="32" xml:space="preserve"> BQ$27</f>
        <v>74.627830802965519</v>
      </c>
      <c r="BR32" s="541">
        <f t="shared" si="32"/>
        <v>81.412179057780563</v>
      </c>
      <c r="BS32" s="541">
        <f t="shared" si="32"/>
        <v>35.052465983211057</v>
      </c>
      <c r="BT32" s="541">
        <f t="shared" si="32"/>
        <v>35.052465983211071</v>
      </c>
      <c r="BU32" s="541">
        <f t="shared" si="32"/>
        <v>74.256548062652271</v>
      </c>
      <c r="BV32" s="541">
        <f t="shared" si="32"/>
        <v>81.007143341075206</v>
      </c>
      <c r="BW32" s="541">
        <f t="shared" si="32"/>
        <v>34.878075605185138</v>
      </c>
      <c r="BX32" s="541">
        <f t="shared" si="32"/>
        <v>34.87807560518516</v>
      </c>
      <c r="BY32" s="541">
        <f t="shared" si="32"/>
        <v>73.887112500151517</v>
      </c>
      <c r="BZ32" s="541">
        <f t="shared" si="32"/>
        <v>80.604122727438011</v>
      </c>
      <c r="CA32" s="541">
        <f t="shared" si="32"/>
        <v>34.704552840980234</v>
      </c>
      <c r="CB32" s="541">
        <f t="shared" si="32"/>
        <v>34.704552840980256</v>
      </c>
      <c r="CC32" s="541">
        <f t="shared" si="32"/>
        <v>73.519514925523907</v>
      </c>
      <c r="CD32" s="541">
        <f t="shared" si="32"/>
        <v>80.203107191480626</v>
      </c>
      <c r="CE32" s="541">
        <f t="shared" si="32"/>
        <v>34.531893374109693</v>
      </c>
      <c r="CF32" s="541">
        <f t="shared" si="32"/>
        <v>34.531893374109714</v>
      </c>
      <c r="CG32" s="541">
        <f t="shared" si="32"/>
        <v>73.153746194551175</v>
      </c>
      <c r="CH32" s="541">
        <f t="shared" si="32"/>
        <v>79.80408675769219</v>
      </c>
      <c r="CI32" s="541">
        <f t="shared" si="32"/>
        <v>34.360092909561899</v>
      </c>
      <c r="CJ32" s="541">
        <f t="shared" si="32"/>
        <v>34.360092909561914</v>
      </c>
      <c r="CK32" s="541">
        <f t="shared" si="32"/>
        <v>72.789797208508645</v>
      </c>
      <c r="CL32" s="541">
        <f t="shared" si="32"/>
        <v>79.40705150019123</v>
      </c>
      <c r="CM32" s="541">
        <f t="shared" si="32"/>
        <v>34.189147173693428</v>
      </c>
      <c r="CN32" s="541">
        <f t="shared" si="32"/>
        <v>34.189147173693449</v>
      </c>
      <c r="CO32" s="541">
        <f t="shared" si="32"/>
        <v>72.427658913938942</v>
      </c>
      <c r="CP32" s="541">
        <f t="shared" si="32"/>
        <v>79.011991542478839</v>
      </c>
      <c r="CQ32" s="541">
        <f t="shared" si="32"/>
        <v>34.019051914122819</v>
      </c>
      <c r="CR32" s="541">
        <f t="shared" si="32"/>
        <v>34.019051914122834</v>
      </c>
      <c r="CS32" s="541">
        <f t="shared" si="32"/>
        <v>72.067322302426831</v>
      </c>
      <c r="CT32" s="541">
        <f t="shared" si="32"/>
        <v>78.618897057192896</v>
      </c>
      <c r="CU32" s="541">
        <f t="shared" si="32"/>
        <v>33.849802899624706</v>
      </c>
      <c r="CV32" s="541">
        <f t="shared" si="32"/>
        <v>33.84980289962472</v>
      </c>
      <c r="CW32" s="541">
        <f t="shared" ref="CW32:EB32" si="33" xml:space="preserve"> CW$27</f>
        <v>71.708778410374961</v>
      </c>
      <c r="CX32" s="541">
        <f t="shared" si="33"/>
        <v>78.227758265863599</v>
      </c>
      <c r="CY32" s="541">
        <f t="shared" si="33"/>
        <v>33.681395920024585</v>
      </c>
      <c r="CZ32" s="541">
        <f t="shared" si="33"/>
        <v>33.681395920024606</v>
      </c>
      <c r="DA32" s="541">
        <f t="shared" si="33"/>
        <v>71.352018318781077</v>
      </c>
      <c r="DB32" s="541">
        <f t="shared" si="33"/>
        <v>77.838565438670258</v>
      </c>
      <c r="DC32" s="541">
        <f t="shared" si="33"/>
        <v>33.513826786094121</v>
      </c>
      <c r="DD32" s="541">
        <f t="shared" si="33"/>
        <v>33.513826786094135</v>
      </c>
      <c r="DE32" s="541">
        <f t="shared" si="33"/>
        <v>70.997033153015991</v>
      </c>
      <c r="DF32" s="541">
        <f t="shared" si="33"/>
        <v>77.451308894199258</v>
      </c>
      <c r="DG32" s="541">
        <f t="shared" si="33"/>
        <v>33.347091329446883</v>
      </c>
      <c r="DH32" s="541">
        <f t="shared" si="33"/>
        <v>33.347091329446904</v>
      </c>
      <c r="DI32" s="541">
        <f t="shared" si="33"/>
        <v>70.643814082602987</v>
      </c>
      <c r="DJ32" s="541">
        <f t="shared" si="33"/>
        <v>77.065978999203253</v>
      </c>
      <c r="DK32" s="541">
        <f t="shared" si="33"/>
        <v>33.181185402434721</v>
      </c>
      <c r="DL32" s="541">
        <f t="shared" si="33"/>
        <v>33.181185402434735</v>
      </c>
      <c r="DM32" s="541">
        <f t="shared" si="33"/>
        <v>70.292352320998006</v>
      </c>
      <c r="DN32" s="541">
        <f t="shared" si="33"/>
        <v>76.682566168361461</v>
      </c>
      <c r="DO32" s="541">
        <f t="shared" si="33"/>
        <v>33.016104878044501</v>
      </c>
      <c r="DP32" s="541">
        <f t="shared" si="33"/>
        <v>33.016104878044523</v>
      </c>
      <c r="DQ32" s="541">
        <f t="shared" si="33"/>
        <v>69.942639125371159</v>
      </c>
      <c r="DR32" s="541">
        <f t="shared" si="33"/>
        <v>76.301060864041261</v>
      </c>
      <c r="DS32" s="541">
        <f t="shared" si="33"/>
        <v>32.851845649795528</v>
      </c>
      <c r="DT32" s="541">
        <f t="shared" si="33"/>
        <v>32.851845649795543</v>
      </c>
      <c r="DU32" s="541">
        <f t="shared" si="33"/>
        <v>69.594665796389236</v>
      </c>
      <c r="DV32" s="541">
        <f t="shared" si="33"/>
        <v>75.921453596060985</v>
      </c>
      <c r="DW32" s="541">
        <f t="shared" si="33"/>
        <v>32.68840363163735</v>
      </c>
      <c r="DX32" s="541">
        <f t="shared" si="33"/>
        <v>32.688403631637364</v>
      </c>
      <c r="DY32" s="541">
        <f t="shared" si="33"/>
        <v>69.248423677999256</v>
      </c>
      <c r="DZ32" s="541">
        <f t="shared" si="33"/>
        <v>75.543734921453719</v>
      </c>
      <c r="EA32" s="541">
        <f t="shared" si="33"/>
        <v>32.525774757848112</v>
      </c>
      <c r="EB32" s="541">
        <f t="shared" si="33"/>
        <v>32.525774757848133</v>
      </c>
      <c r="EC32" s="541">
        <f t="shared" ref="EC32:FH32" si="34" xml:space="preserve"> EC$27</f>
        <v>0</v>
      </c>
      <c r="ED32" s="541">
        <f t="shared" si="34"/>
        <v>0</v>
      </c>
      <c r="EE32" s="541">
        <f t="shared" si="34"/>
        <v>0</v>
      </c>
      <c r="EF32" s="541">
        <f t="shared" si="34"/>
        <v>0</v>
      </c>
      <c r="EG32" s="541">
        <f t="shared" si="34"/>
        <v>0</v>
      </c>
      <c r="EH32" s="541">
        <f t="shared" si="34"/>
        <v>0</v>
      </c>
      <c r="EI32" s="541">
        <f t="shared" si="34"/>
        <v>0</v>
      </c>
      <c r="EJ32" s="541">
        <f t="shared" si="34"/>
        <v>0</v>
      </c>
      <c r="EK32" s="541">
        <f t="shared" si="34"/>
        <v>0</v>
      </c>
      <c r="EL32" s="541">
        <f t="shared" si="34"/>
        <v>0</v>
      </c>
      <c r="EM32" s="541">
        <f t="shared" si="34"/>
        <v>0</v>
      </c>
      <c r="EN32" s="541">
        <f t="shared" si="34"/>
        <v>0</v>
      </c>
      <c r="EO32" s="541">
        <f t="shared" si="34"/>
        <v>0</v>
      </c>
      <c r="EP32" s="541">
        <f t="shared" si="34"/>
        <v>0</v>
      </c>
      <c r="EQ32" s="541">
        <f t="shared" si="34"/>
        <v>0</v>
      </c>
      <c r="ER32" s="541">
        <f t="shared" si="34"/>
        <v>0</v>
      </c>
      <c r="ES32" s="541">
        <f t="shared" si="34"/>
        <v>0</v>
      </c>
      <c r="ET32" s="541">
        <f t="shared" si="34"/>
        <v>0</v>
      </c>
      <c r="EU32" s="541">
        <f t="shared" si="34"/>
        <v>0</v>
      </c>
      <c r="EV32" s="541">
        <f t="shared" si="34"/>
        <v>0</v>
      </c>
      <c r="EW32" s="541">
        <f t="shared" si="34"/>
        <v>0</v>
      </c>
      <c r="EX32" s="541">
        <f t="shared" si="34"/>
        <v>0</v>
      </c>
      <c r="EY32" s="541">
        <f t="shared" si="34"/>
        <v>0</v>
      </c>
      <c r="EZ32" s="541">
        <f t="shared" si="34"/>
        <v>0</v>
      </c>
      <c r="FA32" s="541">
        <f t="shared" si="34"/>
        <v>0</v>
      </c>
      <c r="FB32" s="541">
        <f t="shared" si="34"/>
        <v>0</v>
      </c>
      <c r="FC32" s="541">
        <f t="shared" si="34"/>
        <v>0</v>
      </c>
      <c r="FD32" s="541">
        <f t="shared" si="34"/>
        <v>0</v>
      </c>
      <c r="FE32" s="541">
        <f t="shared" si="34"/>
        <v>0</v>
      </c>
      <c r="FF32" s="541">
        <f t="shared" si="34"/>
        <v>0</v>
      </c>
      <c r="FG32" s="541">
        <f t="shared" si="34"/>
        <v>0</v>
      </c>
      <c r="FH32" s="541">
        <f t="shared" si="34"/>
        <v>0</v>
      </c>
      <c r="FI32" s="541">
        <f t="shared" ref="FI32:GJ32" si="35" xml:space="preserve"> FI$27</f>
        <v>0</v>
      </c>
      <c r="FJ32" s="541">
        <f t="shared" si="35"/>
        <v>0</v>
      </c>
      <c r="FK32" s="541">
        <f t="shared" si="35"/>
        <v>0</v>
      </c>
      <c r="FL32" s="541">
        <f t="shared" si="35"/>
        <v>0</v>
      </c>
      <c r="FM32" s="541">
        <f t="shared" si="35"/>
        <v>0</v>
      </c>
      <c r="FN32" s="541">
        <f t="shared" si="35"/>
        <v>0</v>
      </c>
      <c r="FO32" s="541">
        <f t="shared" si="35"/>
        <v>0</v>
      </c>
      <c r="FP32" s="541">
        <f t="shared" si="35"/>
        <v>0</v>
      </c>
      <c r="FQ32" s="541">
        <f t="shared" si="35"/>
        <v>0</v>
      </c>
      <c r="FR32" s="541">
        <f t="shared" si="35"/>
        <v>0</v>
      </c>
      <c r="FS32" s="541">
        <f t="shared" si="35"/>
        <v>0</v>
      </c>
      <c r="FT32" s="541">
        <f t="shared" si="35"/>
        <v>0</v>
      </c>
      <c r="FU32" s="541">
        <f t="shared" si="35"/>
        <v>0</v>
      </c>
      <c r="FV32" s="541">
        <f t="shared" si="35"/>
        <v>0</v>
      </c>
      <c r="FW32" s="541">
        <f t="shared" si="35"/>
        <v>0</v>
      </c>
      <c r="FX32" s="541">
        <f t="shared" si="35"/>
        <v>0</v>
      </c>
      <c r="FY32" s="541">
        <f t="shared" si="35"/>
        <v>0</v>
      </c>
      <c r="FZ32" s="541">
        <f t="shared" si="35"/>
        <v>0</v>
      </c>
      <c r="GA32" s="541">
        <f t="shared" si="35"/>
        <v>0</v>
      </c>
      <c r="GB32" s="541">
        <f t="shared" si="35"/>
        <v>0</v>
      </c>
      <c r="GC32" s="541">
        <f t="shared" si="35"/>
        <v>0</v>
      </c>
      <c r="GD32" s="541">
        <f t="shared" si="35"/>
        <v>0</v>
      </c>
      <c r="GE32" s="541">
        <f t="shared" si="35"/>
        <v>0</v>
      </c>
      <c r="GF32" s="541">
        <f t="shared" si="35"/>
        <v>0</v>
      </c>
      <c r="GG32" s="541">
        <f t="shared" si="35"/>
        <v>0</v>
      </c>
      <c r="GH32" s="541">
        <f t="shared" si="35"/>
        <v>0</v>
      </c>
      <c r="GI32" s="541">
        <f t="shared" si="35"/>
        <v>0</v>
      </c>
      <c r="GJ32" s="541">
        <f t="shared" si="35"/>
        <v>0</v>
      </c>
    </row>
    <row r="33" spans="1:255" s="514" customFormat="1" x14ac:dyDescent="0.25">
      <c r="A33" s="313"/>
      <c r="B33" s="313"/>
      <c r="C33" s="314"/>
      <c r="D33" s="315"/>
      <c r="E33" s="526" t="str">
        <f xml:space="preserve"> Time!E$97</f>
        <v>Operating period flag</v>
      </c>
      <c r="F33" s="526">
        <f xml:space="preserve"> Time!F$97</f>
        <v>0</v>
      </c>
      <c r="G33" s="526" t="str">
        <f xml:space="preserve"> Time!G$97</f>
        <v>flag</v>
      </c>
      <c r="H33" s="526">
        <f xml:space="preserve"> Time!H$97</f>
        <v>120</v>
      </c>
      <c r="I33" s="526">
        <f xml:space="preserve"> Time!I$97</f>
        <v>0</v>
      </c>
      <c r="J33" s="526">
        <f xml:space="preserve"> Time!J$97</f>
        <v>0</v>
      </c>
      <c r="K33" s="526">
        <f xml:space="preserve"> Time!K$97</f>
        <v>0</v>
      </c>
      <c r="L33" s="526">
        <f xml:space="preserve"> Time!L$97</f>
        <v>0</v>
      </c>
      <c r="M33" s="526">
        <f xml:space="preserve"> Time!M$97</f>
        <v>1</v>
      </c>
      <c r="N33" s="526">
        <f xml:space="preserve"> Time!N$97</f>
        <v>1</v>
      </c>
      <c r="O33" s="526">
        <f xml:space="preserve"> Time!O$97</f>
        <v>1</v>
      </c>
      <c r="P33" s="526">
        <f xml:space="preserve"> Time!P$97</f>
        <v>1</v>
      </c>
      <c r="Q33" s="526">
        <f xml:space="preserve"> Time!Q$97</f>
        <v>1</v>
      </c>
      <c r="R33" s="526">
        <f xml:space="preserve"> Time!R$97</f>
        <v>1</v>
      </c>
      <c r="S33" s="526">
        <f xml:space="preserve"> Time!S$97</f>
        <v>1</v>
      </c>
      <c r="T33" s="526">
        <f xml:space="preserve"> Time!T$97</f>
        <v>1</v>
      </c>
      <c r="U33" s="526">
        <f xml:space="preserve"> Time!U$97</f>
        <v>1</v>
      </c>
      <c r="V33" s="526">
        <f xml:space="preserve"> Time!V$97</f>
        <v>1</v>
      </c>
      <c r="W33" s="526">
        <f xml:space="preserve"> Time!W$97</f>
        <v>1</v>
      </c>
      <c r="X33" s="526">
        <f xml:space="preserve"> Time!X$97</f>
        <v>1</v>
      </c>
      <c r="Y33" s="526">
        <f xml:space="preserve"> Time!Y$97</f>
        <v>1</v>
      </c>
      <c r="Z33" s="526">
        <f xml:space="preserve"> Time!Z$97</f>
        <v>1</v>
      </c>
      <c r="AA33" s="526">
        <f xml:space="preserve"> Time!AA$97</f>
        <v>1</v>
      </c>
      <c r="AB33" s="526">
        <f xml:space="preserve"> Time!AB$97</f>
        <v>1</v>
      </c>
      <c r="AC33" s="526">
        <f xml:space="preserve"> Time!AC$97</f>
        <v>1</v>
      </c>
      <c r="AD33" s="526">
        <f xml:space="preserve"> Time!AD$97</f>
        <v>1</v>
      </c>
      <c r="AE33" s="526">
        <f xml:space="preserve"> Time!AE$97</f>
        <v>1</v>
      </c>
      <c r="AF33" s="526">
        <f xml:space="preserve"> Time!AF$97</f>
        <v>1</v>
      </c>
      <c r="AG33" s="526">
        <f xml:space="preserve"> Time!AG$97</f>
        <v>1</v>
      </c>
      <c r="AH33" s="526">
        <f xml:space="preserve"> Time!AH$97</f>
        <v>1</v>
      </c>
      <c r="AI33" s="526">
        <f xml:space="preserve"> Time!AI$97</f>
        <v>1</v>
      </c>
      <c r="AJ33" s="526">
        <f xml:space="preserve"> Time!AJ$97</f>
        <v>1</v>
      </c>
      <c r="AK33" s="526">
        <f xml:space="preserve"> Time!AK$97</f>
        <v>1</v>
      </c>
      <c r="AL33" s="526">
        <f xml:space="preserve"> Time!AL$97</f>
        <v>1</v>
      </c>
      <c r="AM33" s="526">
        <f xml:space="preserve"> Time!AM$97</f>
        <v>1</v>
      </c>
      <c r="AN33" s="526">
        <f xml:space="preserve"> Time!AN$97</f>
        <v>1</v>
      </c>
      <c r="AO33" s="526">
        <f xml:space="preserve"> Time!AO$97</f>
        <v>1</v>
      </c>
      <c r="AP33" s="526">
        <f xml:space="preserve"> Time!AP$97</f>
        <v>1</v>
      </c>
      <c r="AQ33" s="526">
        <f xml:space="preserve"> Time!AQ$97</f>
        <v>1</v>
      </c>
      <c r="AR33" s="526">
        <f xml:space="preserve"> Time!AR$97</f>
        <v>1</v>
      </c>
      <c r="AS33" s="526">
        <f xml:space="preserve"> Time!AS$97</f>
        <v>1</v>
      </c>
      <c r="AT33" s="526">
        <f xml:space="preserve"> Time!AT$97</f>
        <v>1</v>
      </c>
      <c r="AU33" s="526">
        <f xml:space="preserve"> Time!AU$97</f>
        <v>1</v>
      </c>
      <c r="AV33" s="526">
        <f xml:space="preserve"> Time!AV$97</f>
        <v>1</v>
      </c>
      <c r="AW33" s="526">
        <f xml:space="preserve"> Time!AW$97</f>
        <v>1</v>
      </c>
      <c r="AX33" s="526">
        <f xml:space="preserve"> Time!AX$97</f>
        <v>1</v>
      </c>
      <c r="AY33" s="526">
        <f xml:space="preserve"> Time!AY$97</f>
        <v>1</v>
      </c>
      <c r="AZ33" s="526">
        <f xml:space="preserve"> Time!AZ$97</f>
        <v>1</v>
      </c>
      <c r="BA33" s="526">
        <f xml:space="preserve"> Time!BA$97</f>
        <v>1</v>
      </c>
      <c r="BB33" s="526">
        <f xml:space="preserve"> Time!BB$97</f>
        <v>1</v>
      </c>
      <c r="BC33" s="526">
        <f xml:space="preserve"> Time!BC$97</f>
        <v>1</v>
      </c>
      <c r="BD33" s="526">
        <f xml:space="preserve"> Time!BD$97</f>
        <v>1</v>
      </c>
      <c r="BE33" s="526">
        <f xml:space="preserve"> Time!BE$97</f>
        <v>1</v>
      </c>
      <c r="BF33" s="526">
        <f xml:space="preserve"> Time!BF$97</f>
        <v>1</v>
      </c>
      <c r="BG33" s="526">
        <f xml:space="preserve"> Time!BG$97</f>
        <v>1</v>
      </c>
      <c r="BH33" s="526">
        <f xml:space="preserve"> Time!BH$97</f>
        <v>1</v>
      </c>
      <c r="BI33" s="526">
        <f xml:space="preserve"> Time!BI$97</f>
        <v>1</v>
      </c>
      <c r="BJ33" s="526">
        <f xml:space="preserve"> Time!BJ$97</f>
        <v>1</v>
      </c>
      <c r="BK33" s="526">
        <f xml:space="preserve"> Time!BK$97</f>
        <v>1</v>
      </c>
      <c r="BL33" s="526">
        <f xml:space="preserve"> Time!BL$97</f>
        <v>1</v>
      </c>
      <c r="BM33" s="526">
        <f xml:space="preserve"> Time!BM$97</f>
        <v>1</v>
      </c>
      <c r="BN33" s="526">
        <f xml:space="preserve"> Time!BN$97</f>
        <v>1</v>
      </c>
      <c r="BO33" s="526">
        <f xml:space="preserve"> Time!BO$97</f>
        <v>1</v>
      </c>
      <c r="BP33" s="526">
        <f xml:space="preserve"> Time!BP$97</f>
        <v>1</v>
      </c>
      <c r="BQ33" s="526">
        <f xml:space="preserve"> Time!BQ$97</f>
        <v>1</v>
      </c>
      <c r="BR33" s="526">
        <f xml:space="preserve"> Time!BR$97</f>
        <v>1</v>
      </c>
      <c r="BS33" s="526">
        <f xml:space="preserve"> Time!BS$97</f>
        <v>1</v>
      </c>
      <c r="BT33" s="526">
        <f xml:space="preserve"> Time!BT$97</f>
        <v>1</v>
      </c>
      <c r="BU33" s="526">
        <f xml:space="preserve"> Time!BU$97</f>
        <v>1</v>
      </c>
      <c r="BV33" s="526">
        <f xml:space="preserve"> Time!BV$97</f>
        <v>1</v>
      </c>
      <c r="BW33" s="526">
        <f xml:space="preserve"> Time!BW$97</f>
        <v>1</v>
      </c>
      <c r="BX33" s="526">
        <f xml:space="preserve"> Time!BX$97</f>
        <v>1</v>
      </c>
      <c r="BY33" s="526">
        <f xml:space="preserve"> Time!BY$97</f>
        <v>1</v>
      </c>
      <c r="BZ33" s="526">
        <f xml:space="preserve"> Time!BZ$97</f>
        <v>1</v>
      </c>
      <c r="CA33" s="526">
        <f xml:space="preserve"> Time!CA$97</f>
        <v>1</v>
      </c>
      <c r="CB33" s="526">
        <f xml:space="preserve"> Time!CB$97</f>
        <v>1</v>
      </c>
      <c r="CC33" s="526">
        <f xml:space="preserve"> Time!CC$97</f>
        <v>1</v>
      </c>
      <c r="CD33" s="526">
        <f xml:space="preserve"> Time!CD$97</f>
        <v>1</v>
      </c>
      <c r="CE33" s="526">
        <f xml:space="preserve"> Time!CE$97</f>
        <v>1</v>
      </c>
      <c r="CF33" s="526">
        <f xml:space="preserve"> Time!CF$97</f>
        <v>1</v>
      </c>
      <c r="CG33" s="526">
        <f xml:space="preserve"> Time!CG$97</f>
        <v>1</v>
      </c>
      <c r="CH33" s="526">
        <f xml:space="preserve"> Time!CH$97</f>
        <v>1</v>
      </c>
      <c r="CI33" s="526">
        <f xml:space="preserve"> Time!CI$97</f>
        <v>1</v>
      </c>
      <c r="CJ33" s="526">
        <f xml:space="preserve"> Time!CJ$97</f>
        <v>1</v>
      </c>
      <c r="CK33" s="526">
        <f xml:space="preserve"> Time!CK$97</f>
        <v>1</v>
      </c>
      <c r="CL33" s="526">
        <f xml:space="preserve"> Time!CL$97</f>
        <v>1</v>
      </c>
      <c r="CM33" s="526">
        <f xml:space="preserve"> Time!CM$97</f>
        <v>1</v>
      </c>
      <c r="CN33" s="526">
        <f xml:space="preserve"> Time!CN$97</f>
        <v>1</v>
      </c>
      <c r="CO33" s="526">
        <f xml:space="preserve"> Time!CO$97</f>
        <v>1</v>
      </c>
      <c r="CP33" s="526">
        <f xml:space="preserve"> Time!CP$97</f>
        <v>1</v>
      </c>
      <c r="CQ33" s="526">
        <f xml:space="preserve"> Time!CQ$97</f>
        <v>1</v>
      </c>
      <c r="CR33" s="526">
        <f xml:space="preserve"> Time!CR$97</f>
        <v>1</v>
      </c>
      <c r="CS33" s="526">
        <f xml:space="preserve"> Time!CS$97</f>
        <v>1</v>
      </c>
      <c r="CT33" s="526">
        <f xml:space="preserve"> Time!CT$97</f>
        <v>1</v>
      </c>
      <c r="CU33" s="526">
        <f xml:space="preserve"> Time!CU$97</f>
        <v>1</v>
      </c>
      <c r="CV33" s="526">
        <f xml:space="preserve"> Time!CV$97</f>
        <v>1</v>
      </c>
      <c r="CW33" s="526">
        <f xml:space="preserve"> Time!CW$97</f>
        <v>1</v>
      </c>
      <c r="CX33" s="526">
        <f xml:space="preserve"> Time!CX$97</f>
        <v>1</v>
      </c>
      <c r="CY33" s="526">
        <f xml:space="preserve"> Time!CY$97</f>
        <v>1</v>
      </c>
      <c r="CZ33" s="526">
        <f xml:space="preserve"> Time!CZ$97</f>
        <v>1</v>
      </c>
      <c r="DA33" s="526">
        <f xml:space="preserve"> Time!DA$97</f>
        <v>1</v>
      </c>
      <c r="DB33" s="526">
        <f xml:space="preserve"> Time!DB$97</f>
        <v>1</v>
      </c>
      <c r="DC33" s="526">
        <f xml:space="preserve"> Time!DC$97</f>
        <v>1</v>
      </c>
      <c r="DD33" s="526">
        <f xml:space="preserve"> Time!DD$97</f>
        <v>1</v>
      </c>
      <c r="DE33" s="526">
        <f xml:space="preserve"> Time!DE$97</f>
        <v>1</v>
      </c>
      <c r="DF33" s="526">
        <f xml:space="preserve"> Time!DF$97</f>
        <v>1</v>
      </c>
      <c r="DG33" s="526">
        <f xml:space="preserve"> Time!DG$97</f>
        <v>1</v>
      </c>
      <c r="DH33" s="526">
        <f xml:space="preserve"> Time!DH$97</f>
        <v>1</v>
      </c>
      <c r="DI33" s="526">
        <f xml:space="preserve"> Time!DI$97</f>
        <v>1</v>
      </c>
      <c r="DJ33" s="526">
        <f xml:space="preserve"> Time!DJ$97</f>
        <v>1</v>
      </c>
      <c r="DK33" s="526">
        <f xml:space="preserve"> Time!DK$97</f>
        <v>1</v>
      </c>
      <c r="DL33" s="526">
        <f xml:space="preserve"> Time!DL$97</f>
        <v>1</v>
      </c>
      <c r="DM33" s="526">
        <f xml:space="preserve"> Time!DM$97</f>
        <v>1</v>
      </c>
      <c r="DN33" s="526">
        <f xml:space="preserve"> Time!DN$97</f>
        <v>1</v>
      </c>
      <c r="DO33" s="526">
        <f xml:space="preserve"> Time!DO$97</f>
        <v>1</v>
      </c>
      <c r="DP33" s="526">
        <f xml:space="preserve"> Time!DP$97</f>
        <v>1</v>
      </c>
      <c r="DQ33" s="526">
        <f xml:space="preserve"> Time!DQ$97</f>
        <v>1</v>
      </c>
      <c r="DR33" s="526">
        <f xml:space="preserve"> Time!DR$97</f>
        <v>1</v>
      </c>
      <c r="DS33" s="526">
        <f xml:space="preserve"> Time!DS$97</f>
        <v>1</v>
      </c>
      <c r="DT33" s="526">
        <f xml:space="preserve"> Time!DT$97</f>
        <v>1</v>
      </c>
      <c r="DU33" s="526">
        <f xml:space="preserve"> Time!DU$97</f>
        <v>1</v>
      </c>
      <c r="DV33" s="526">
        <f xml:space="preserve"> Time!DV$97</f>
        <v>1</v>
      </c>
      <c r="DW33" s="526">
        <f xml:space="preserve"> Time!DW$97</f>
        <v>1</v>
      </c>
      <c r="DX33" s="526">
        <f xml:space="preserve"> Time!DX$97</f>
        <v>1</v>
      </c>
      <c r="DY33" s="526">
        <f xml:space="preserve"> Time!DY$97</f>
        <v>1</v>
      </c>
      <c r="DZ33" s="526">
        <f xml:space="preserve"> Time!DZ$97</f>
        <v>1</v>
      </c>
      <c r="EA33" s="526">
        <f xml:space="preserve"> Time!EA$97</f>
        <v>1</v>
      </c>
      <c r="EB33" s="526">
        <f xml:space="preserve"> Time!EB$97</f>
        <v>1</v>
      </c>
      <c r="EC33" s="526">
        <f xml:space="preserve"> Time!EC$97</f>
        <v>0</v>
      </c>
      <c r="ED33" s="526">
        <f xml:space="preserve"> Time!ED$97</f>
        <v>0</v>
      </c>
      <c r="EE33" s="526">
        <f xml:space="preserve"> Time!EE$97</f>
        <v>0</v>
      </c>
      <c r="EF33" s="526">
        <f xml:space="preserve"> Time!EF$97</f>
        <v>0</v>
      </c>
      <c r="EG33" s="526">
        <f xml:space="preserve"> Time!EG$97</f>
        <v>0</v>
      </c>
      <c r="EH33" s="526">
        <f xml:space="preserve"> Time!EH$97</f>
        <v>0</v>
      </c>
      <c r="EI33" s="526">
        <f xml:space="preserve"> Time!EI$97</f>
        <v>0</v>
      </c>
      <c r="EJ33" s="526">
        <f xml:space="preserve"> Time!EJ$97</f>
        <v>0</v>
      </c>
      <c r="EK33" s="526">
        <f xml:space="preserve"> Time!EK$97</f>
        <v>0</v>
      </c>
      <c r="EL33" s="526">
        <f xml:space="preserve"> Time!EL$97</f>
        <v>0</v>
      </c>
      <c r="EM33" s="526">
        <f xml:space="preserve"> Time!EM$97</f>
        <v>0</v>
      </c>
      <c r="EN33" s="526">
        <f xml:space="preserve"> Time!EN$97</f>
        <v>0</v>
      </c>
      <c r="EO33" s="526">
        <f xml:space="preserve"> Time!EO$97</f>
        <v>0</v>
      </c>
      <c r="EP33" s="526">
        <f xml:space="preserve"> Time!EP$97</f>
        <v>0</v>
      </c>
      <c r="EQ33" s="526">
        <f xml:space="preserve"> Time!EQ$97</f>
        <v>0</v>
      </c>
      <c r="ER33" s="526">
        <f xml:space="preserve"> Time!ER$97</f>
        <v>0</v>
      </c>
      <c r="ES33" s="526">
        <f xml:space="preserve"> Time!ES$97</f>
        <v>0</v>
      </c>
      <c r="ET33" s="526">
        <f xml:space="preserve"> Time!ET$97</f>
        <v>0</v>
      </c>
      <c r="EU33" s="526">
        <f xml:space="preserve"> Time!EU$97</f>
        <v>0</v>
      </c>
      <c r="EV33" s="526">
        <f xml:space="preserve"> Time!EV$97</f>
        <v>0</v>
      </c>
      <c r="EW33" s="526">
        <f xml:space="preserve"> Time!EW$97</f>
        <v>0</v>
      </c>
      <c r="EX33" s="526">
        <f xml:space="preserve"> Time!EX$97</f>
        <v>0</v>
      </c>
      <c r="EY33" s="526">
        <f xml:space="preserve"> Time!EY$97</f>
        <v>0</v>
      </c>
      <c r="EZ33" s="526">
        <f xml:space="preserve"> Time!EZ$97</f>
        <v>0</v>
      </c>
      <c r="FA33" s="526">
        <f xml:space="preserve"> Time!FA$97</f>
        <v>0</v>
      </c>
      <c r="FB33" s="526">
        <f xml:space="preserve"> Time!FB$97</f>
        <v>0</v>
      </c>
      <c r="FC33" s="526">
        <f xml:space="preserve"> Time!FC$97</f>
        <v>0</v>
      </c>
      <c r="FD33" s="526">
        <f xml:space="preserve"> Time!FD$97</f>
        <v>0</v>
      </c>
      <c r="FE33" s="526">
        <f xml:space="preserve"> Time!FE$97</f>
        <v>0</v>
      </c>
      <c r="FF33" s="526">
        <f xml:space="preserve"> Time!FF$97</f>
        <v>0</v>
      </c>
      <c r="FG33" s="526">
        <f xml:space="preserve"> Time!FG$97</f>
        <v>0</v>
      </c>
      <c r="FH33" s="526">
        <f xml:space="preserve"> Time!FH$97</f>
        <v>0</v>
      </c>
      <c r="FI33" s="526">
        <f xml:space="preserve"> Time!FI$97</f>
        <v>0</v>
      </c>
      <c r="FJ33" s="526">
        <f xml:space="preserve"> Time!FJ$97</f>
        <v>0</v>
      </c>
      <c r="FK33" s="526">
        <f xml:space="preserve"> Time!FK$97</f>
        <v>0</v>
      </c>
      <c r="FL33" s="526">
        <f xml:space="preserve"> Time!FL$97</f>
        <v>0</v>
      </c>
      <c r="FM33" s="526">
        <f xml:space="preserve"> Time!FM$97</f>
        <v>0</v>
      </c>
      <c r="FN33" s="526">
        <f xml:space="preserve"> Time!FN$97</f>
        <v>0</v>
      </c>
      <c r="FO33" s="526">
        <f xml:space="preserve"> Time!FO$97</f>
        <v>0</v>
      </c>
      <c r="FP33" s="526">
        <f xml:space="preserve"> Time!FP$97</f>
        <v>0</v>
      </c>
      <c r="FQ33" s="526">
        <f xml:space="preserve"> Time!FQ$97</f>
        <v>0</v>
      </c>
      <c r="FR33" s="526">
        <f xml:space="preserve"> Time!FR$97</f>
        <v>0</v>
      </c>
      <c r="FS33" s="526">
        <f xml:space="preserve"> Time!FS$97</f>
        <v>0</v>
      </c>
      <c r="FT33" s="526">
        <f xml:space="preserve"> Time!FT$97</f>
        <v>0</v>
      </c>
      <c r="FU33" s="526">
        <f xml:space="preserve"> Time!FU$97</f>
        <v>0</v>
      </c>
      <c r="FV33" s="526">
        <f xml:space="preserve"> Time!FV$97</f>
        <v>0</v>
      </c>
      <c r="FW33" s="526">
        <f xml:space="preserve"> Time!FW$97</f>
        <v>0</v>
      </c>
      <c r="FX33" s="526">
        <f xml:space="preserve"> Time!FX$97</f>
        <v>0</v>
      </c>
      <c r="FY33" s="526">
        <f xml:space="preserve"> Time!FY$97</f>
        <v>0</v>
      </c>
      <c r="FZ33" s="526">
        <f xml:space="preserve"> Time!FZ$97</f>
        <v>0</v>
      </c>
      <c r="GA33" s="526">
        <f xml:space="preserve"> Time!GA$97</f>
        <v>0</v>
      </c>
      <c r="GB33" s="526">
        <f xml:space="preserve"> Time!GB$97</f>
        <v>0</v>
      </c>
      <c r="GC33" s="526">
        <f xml:space="preserve"> Time!GC$97</f>
        <v>0</v>
      </c>
      <c r="GD33" s="526">
        <f xml:space="preserve"> Time!GD$97</f>
        <v>0</v>
      </c>
      <c r="GE33" s="526">
        <f xml:space="preserve"> Time!GE$97</f>
        <v>0</v>
      </c>
      <c r="GF33" s="526">
        <f xml:space="preserve"> Time!GF$97</f>
        <v>0</v>
      </c>
      <c r="GG33" s="526">
        <f xml:space="preserve"> Time!GG$97</f>
        <v>0</v>
      </c>
      <c r="GH33" s="526">
        <f xml:space="preserve"> Time!GH$97</f>
        <v>0</v>
      </c>
      <c r="GI33" s="526">
        <f xml:space="preserve"> Time!GI$97</f>
        <v>0</v>
      </c>
      <c r="GJ33" s="526">
        <f xml:space="preserve"> Time!GJ$97</f>
        <v>0</v>
      </c>
    </row>
    <row r="34" spans="1:255" s="250" customFormat="1" x14ac:dyDescent="0.25">
      <c r="A34" s="189"/>
      <c r="B34" s="189"/>
      <c r="C34" s="190"/>
      <c r="D34" s="191"/>
      <c r="E34" s="542" t="s">
        <v>131</v>
      </c>
      <c r="F34" s="542"/>
      <c r="G34" s="542" t="str">
        <f xml:space="preserve"> SMU</f>
        <v>$ 000s</v>
      </c>
      <c r="H34" s="542">
        <f xml:space="preserve"> SUM(J34:GJ34)</f>
        <v>440294.29450307303</v>
      </c>
      <c r="I34" s="542"/>
      <c r="J34" s="542">
        <f t="shared" ref="J34:AO34" si="36" xml:space="preserve"> $F29 / $F30 * J32 * $F31 * J33</f>
        <v>0</v>
      </c>
      <c r="K34" s="542">
        <f t="shared" si="36"/>
        <v>0</v>
      </c>
      <c r="L34" s="542">
        <f t="shared" si="36"/>
        <v>0</v>
      </c>
      <c r="M34" s="542">
        <f t="shared" si="36"/>
        <v>5201.6250000000018</v>
      </c>
      <c r="N34" s="542">
        <f t="shared" si="36"/>
        <v>5674.5000000000009</v>
      </c>
      <c r="O34" s="542">
        <f t="shared" si="36"/>
        <v>2443.1874999999986</v>
      </c>
      <c r="P34" s="542">
        <f t="shared" si="36"/>
        <v>2443.1875</v>
      </c>
      <c r="Q34" s="542">
        <f t="shared" si="36"/>
        <v>5175.7462686567187</v>
      </c>
      <c r="R34" s="542">
        <f t="shared" si="36"/>
        <v>5646.2686567164192</v>
      </c>
      <c r="S34" s="542">
        <f t="shared" si="36"/>
        <v>2431.0323383084569</v>
      </c>
      <c r="T34" s="542">
        <f t="shared" si="36"/>
        <v>2431.0323383084583</v>
      </c>
      <c r="U34" s="542">
        <f t="shared" si="36"/>
        <v>5149.9962872206161</v>
      </c>
      <c r="V34" s="542">
        <f t="shared" si="36"/>
        <v>5618.177767877035</v>
      </c>
      <c r="W34" s="542">
        <f t="shared" si="36"/>
        <v>2418.937650058167</v>
      </c>
      <c r="X34" s="542">
        <f t="shared" si="36"/>
        <v>2418.9376500581684</v>
      </c>
      <c r="Y34" s="542">
        <f t="shared" si="36"/>
        <v>5124.3744151448909</v>
      </c>
      <c r="Z34" s="542">
        <f t="shared" si="36"/>
        <v>5590.2266347035174</v>
      </c>
      <c r="AA34" s="542">
        <f t="shared" si="36"/>
        <v>2406.9031343862353</v>
      </c>
      <c r="AB34" s="542">
        <f t="shared" si="36"/>
        <v>2406.9031343862371</v>
      </c>
      <c r="AC34" s="542">
        <f t="shared" si="36"/>
        <v>5098.8800150695452</v>
      </c>
      <c r="AD34" s="542">
        <f t="shared" si="36"/>
        <v>5562.4145618940493</v>
      </c>
      <c r="AE34" s="542">
        <f t="shared" si="36"/>
        <v>2394.9284919266029</v>
      </c>
      <c r="AF34" s="542">
        <f t="shared" si="36"/>
        <v>2394.9284919266047</v>
      </c>
      <c r="AG34" s="542">
        <f t="shared" si="36"/>
        <v>5073.5124528055185</v>
      </c>
      <c r="AH34" s="542">
        <f t="shared" si="36"/>
        <v>5534.7408576060197</v>
      </c>
      <c r="AI34" s="542">
        <f t="shared" si="36"/>
        <v>2383.0134248025911</v>
      </c>
      <c r="AJ34" s="542">
        <f t="shared" si="36"/>
        <v>2383.013424802592</v>
      </c>
      <c r="AK34" s="542">
        <f t="shared" si="36"/>
        <v>5048.2710973189251</v>
      </c>
      <c r="AL34" s="542">
        <f t="shared" si="36"/>
        <v>5507.2048334388264</v>
      </c>
      <c r="AM34" s="542">
        <f t="shared" si="36"/>
        <v>2371.1576366194936</v>
      </c>
      <c r="AN34" s="542">
        <f t="shared" si="36"/>
        <v>2371.157636619495</v>
      </c>
      <c r="AO34" s="542">
        <f t="shared" si="36"/>
        <v>5023.1553207153484</v>
      </c>
      <c r="AP34" s="542">
        <f t="shared" ref="AP34:BU34" si="37" xml:space="preserve"> $F29 / $F30 * AP32 * $F31 * AP33</f>
        <v>5479.8058044167419</v>
      </c>
      <c r="AQ34" s="542">
        <f t="shared" si="37"/>
        <v>2359.3608324572078</v>
      </c>
      <c r="AR34" s="542">
        <f t="shared" si="37"/>
        <v>2359.3608324572092</v>
      </c>
      <c r="AS34" s="542">
        <f t="shared" si="37"/>
        <v>4998.1644982242278</v>
      </c>
      <c r="AT34" s="542">
        <f t="shared" si="37"/>
        <v>5452.5430889718846</v>
      </c>
      <c r="AU34" s="542">
        <f t="shared" si="37"/>
        <v>2347.6227188628936</v>
      </c>
      <c r="AV34" s="542">
        <f t="shared" si="37"/>
        <v>2347.6227188628945</v>
      </c>
      <c r="AW34" s="542">
        <f t="shared" si="37"/>
        <v>4973.298008183313</v>
      </c>
      <c r="AX34" s="542">
        <f t="shared" si="37"/>
        <v>5425.4160089272491</v>
      </c>
      <c r="AY34" s="542">
        <f t="shared" si="37"/>
        <v>2335.9430038436753</v>
      </c>
      <c r="AZ34" s="542">
        <f t="shared" si="37"/>
        <v>2335.9430038436767</v>
      </c>
      <c r="BA34" s="542">
        <f t="shared" si="37"/>
        <v>4948.5552320231973</v>
      </c>
      <c r="BB34" s="542">
        <f t="shared" si="37"/>
        <v>5398.42388947985</v>
      </c>
      <c r="BC34" s="542">
        <f t="shared" si="37"/>
        <v>2324.3213968593791</v>
      </c>
      <c r="BD34" s="542">
        <f t="shared" si="37"/>
        <v>2324.3213968593805</v>
      </c>
      <c r="BE34" s="542">
        <f t="shared" si="37"/>
        <v>4923.9355542519379</v>
      </c>
      <c r="BF34" s="542">
        <f t="shared" si="37"/>
        <v>5371.5660591839314</v>
      </c>
      <c r="BG34" s="542">
        <f t="shared" si="37"/>
        <v>2312.7576088153023</v>
      </c>
      <c r="BH34" s="542">
        <f t="shared" si="37"/>
        <v>2312.7576088153037</v>
      </c>
      <c r="BI34" s="542">
        <f t="shared" si="37"/>
        <v>4899.4383624397406</v>
      </c>
      <c r="BJ34" s="542">
        <f t="shared" si="37"/>
        <v>5344.8418499342615</v>
      </c>
      <c r="BK34" s="542">
        <f t="shared" si="37"/>
        <v>2301.2513520550283</v>
      </c>
      <c r="BL34" s="542">
        <f t="shared" si="37"/>
        <v>2301.2513520550297</v>
      </c>
      <c r="BM34" s="542">
        <f t="shared" si="37"/>
        <v>4875.0630472037219</v>
      </c>
      <c r="BN34" s="542">
        <f t="shared" si="37"/>
        <v>5318.2505969495141</v>
      </c>
      <c r="BO34" s="542">
        <f t="shared" si="37"/>
        <v>2289.8023403532616</v>
      </c>
      <c r="BP34" s="542">
        <f t="shared" si="37"/>
        <v>2289.8023403532634</v>
      </c>
      <c r="BQ34" s="542">
        <f t="shared" si="37"/>
        <v>4850.8090021927592</v>
      </c>
      <c r="BR34" s="542">
        <f t="shared" si="37"/>
        <v>5291.791638755737</v>
      </c>
      <c r="BS34" s="542">
        <f t="shared" si="37"/>
        <v>2278.4102889087189</v>
      </c>
      <c r="BT34" s="542">
        <f t="shared" si="37"/>
        <v>2278.4102889087203</v>
      </c>
      <c r="BU34" s="542">
        <f t="shared" si="37"/>
        <v>4826.675624072398</v>
      </c>
      <c r="BV34" s="542">
        <f t="shared" ref="BV34:DA34" si="38" xml:space="preserve"> $F29 / $F30 * BV32 * $F31 * BV33</f>
        <v>5265.464317169889</v>
      </c>
      <c r="BW34" s="542">
        <f t="shared" si="38"/>
        <v>2267.0749143370344</v>
      </c>
      <c r="BX34" s="542">
        <f t="shared" si="38"/>
        <v>2267.0749143370358</v>
      </c>
      <c r="BY34" s="542">
        <f t="shared" si="38"/>
        <v>4802.6623125098486</v>
      </c>
      <c r="BZ34" s="542">
        <f t="shared" si="38"/>
        <v>5239.2679772834717</v>
      </c>
      <c r="CA34" s="542">
        <f t="shared" si="38"/>
        <v>2255.7959346637153</v>
      </c>
      <c r="CB34" s="542">
        <f t="shared" si="38"/>
        <v>2255.7959346637167</v>
      </c>
      <c r="CC34" s="542">
        <f t="shared" si="38"/>
        <v>4778.7684701590542</v>
      </c>
      <c r="CD34" s="542">
        <f t="shared" si="38"/>
        <v>5213.2019674462408</v>
      </c>
      <c r="CE34" s="542">
        <f t="shared" si="38"/>
        <v>2244.5730693171304</v>
      </c>
      <c r="CF34" s="542">
        <f t="shared" si="38"/>
        <v>2244.5730693171317</v>
      </c>
      <c r="CG34" s="542">
        <f t="shared" si="38"/>
        <v>4754.993502645827</v>
      </c>
      <c r="CH34" s="542">
        <f t="shared" si="38"/>
        <v>5187.265639249993</v>
      </c>
      <c r="CI34" s="542">
        <f t="shared" si="38"/>
        <v>2233.4060391215235</v>
      </c>
      <c r="CJ34" s="542">
        <f t="shared" si="38"/>
        <v>2233.4060391215244</v>
      </c>
      <c r="CK34" s="542">
        <f t="shared" si="38"/>
        <v>4731.3368185530626</v>
      </c>
      <c r="CL34" s="542">
        <f t="shared" si="38"/>
        <v>5161.45834751243</v>
      </c>
      <c r="CM34" s="542">
        <f t="shared" si="38"/>
        <v>2222.2945662900729</v>
      </c>
      <c r="CN34" s="542">
        <f t="shared" si="38"/>
        <v>2222.2945662900743</v>
      </c>
      <c r="CO34" s="542">
        <f t="shared" si="38"/>
        <v>4707.7978294060313</v>
      </c>
      <c r="CP34" s="542">
        <f t="shared" si="38"/>
        <v>5135.779450261125</v>
      </c>
      <c r="CQ34" s="542">
        <f t="shared" si="38"/>
        <v>2211.2383744179833</v>
      </c>
      <c r="CR34" s="542">
        <f t="shared" si="38"/>
        <v>2211.2383744179842</v>
      </c>
      <c r="CS34" s="542">
        <f t="shared" si="38"/>
        <v>4684.375949657745</v>
      </c>
      <c r="CT34" s="542">
        <f t="shared" si="38"/>
        <v>5110.2283087175392</v>
      </c>
      <c r="CU34" s="542">
        <f t="shared" si="38"/>
        <v>2200.2371884756062</v>
      </c>
      <c r="CV34" s="542">
        <f t="shared" si="38"/>
        <v>2200.2371884756071</v>
      </c>
      <c r="CW34" s="542">
        <f t="shared" si="38"/>
        <v>4661.0705966743726</v>
      </c>
      <c r="CX34" s="542">
        <f t="shared" si="38"/>
        <v>5084.8042872811347</v>
      </c>
      <c r="CY34" s="542">
        <f t="shared" si="38"/>
        <v>2189.2907348015983</v>
      </c>
      <c r="CZ34" s="542">
        <f t="shared" si="38"/>
        <v>2189.2907348015997</v>
      </c>
      <c r="DA34" s="542">
        <f t="shared" si="38"/>
        <v>4637.881190720771</v>
      </c>
      <c r="DB34" s="542">
        <f t="shared" ref="DB34:EG34" si="39" xml:space="preserve"> $F29 / $F30 * DB32 * $F31 * DB33</f>
        <v>5059.5067535135677</v>
      </c>
      <c r="DC34" s="542">
        <f t="shared" si="39"/>
        <v>2178.3987410961181</v>
      </c>
      <c r="DD34" s="542">
        <f t="shared" si="39"/>
        <v>2178.398741096119</v>
      </c>
      <c r="DE34" s="542">
        <f t="shared" si="39"/>
        <v>4614.8071549460401</v>
      </c>
      <c r="DF34" s="542">
        <f t="shared" si="39"/>
        <v>5034.3350781229528</v>
      </c>
      <c r="DG34" s="542">
        <f t="shared" si="39"/>
        <v>2167.5609364140478</v>
      </c>
      <c r="DH34" s="542">
        <f t="shared" si="39"/>
        <v>2167.5609364140491</v>
      </c>
      <c r="DI34" s="542">
        <f t="shared" si="39"/>
        <v>4591.8479153691951</v>
      </c>
      <c r="DJ34" s="542">
        <f t="shared" si="39"/>
        <v>5009.2886349482114</v>
      </c>
      <c r="DK34" s="542">
        <f t="shared" si="39"/>
        <v>2156.7770511582571</v>
      </c>
      <c r="DL34" s="542">
        <f t="shared" si="39"/>
        <v>2156.777051158258</v>
      </c>
      <c r="DM34" s="542">
        <f t="shared" si="39"/>
        <v>4569.0029008648717</v>
      </c>
      <c r="DN34" s="542">
        <f t="shared" si="39"/>
        <v>4984.366800943495</v>
      </c>
      <c r="DO34" s="542">
        <f t="shared" si="39"/>
        <v>2146.0468170728927</v>
      </c>
      <c r="DP34" s="542">
        <f t="shared" si="39"/>
        <v>2146.0468170728941</v>
      </c>
      <c r="DQ34" s="542">
        <f t="shared" si="39"/>
        <v>4546.271543149126</v>
      </c>
      <c r="DR34" s="542">
        <f t="shared" si="39"/>
        <v>4959.5689561626823</v>
      </c>
      <c r="DS34" s="542">
        <f t="shared" si="39"/>
        <v>2135.3699672367097</v>
      </c>
      <c r="DT34" s="542">
        <f t="shared" si="39"/>
        <v>2135.3699672367106</v>
      </c>
      <c r="DU34" s="542">
        <f t="shared" si="39"/>
        <v>4523.6532767653007</v>
      </c>
      <c r="DV34" s="542">
        <f t="shared" si="39"/>
        <v>4934.8944837439649</v>
      </c>
      <c r="DW34" s="542">
        <f t="shared" si="39"/>
        <v>2124.7462360564282</v>
      </c>
      <c r="DX34" s="542">
        <f t="shared" si="39"/>
        <v>2124.7462360564291</v>
      </c>
      <c r="DY34" s="542">
        <f t="shared" si="39"/>
        <v>4501.1475390699525</v>
      </c>
      <c r="DZ34" s="542">
        <f t="shared" si="39"/>
        <v>4910.3427698944924</v>
      </c>
      <c r="EA34" s="542">
        <f t="shared" si="39"/>
        <v>2114.1753592601276</v>
      </c>
      <c r="EB34" s="542">
        <f t="shared" si="39"/>
        <v>2114.175359260129</v>
      </c>
      <c r="EC34" s="542">
        <f t="shared" si="39"/>
        <v>0</v>
      </c>
      <c r="ED34" s="542">
        <f t="shared" si="39"/>
        <v>0</v>
      </c>
      <c r="EE34" s="542">
        <f t="shared" si="39"/>
        <v>0</v>
      </c>
      <c r="EF34" s="542">
        <f t="shared" si="39"/>
        <v>0</v>
      </c>
      <c r="EG34" s="542">
        <f t="shared" si="39"/>
        <v>0</v>
      </c>
      <c r="EH34" s="542">
        <f t="shared" ref="EH34:FM34" si="40" xml:space="preserve"> $F29 / $F30 * EH32 * $F31 * EH33</f>
        <v>0</v>
      </c>
      <c r="EI34" s="542">
        <f t="shared" si="40"/>
        <v>0</v>
      </c>
      <c r="EJ34" s="542">
        <f t="shared" si="40"/>
        <v>0</v>
      </c>
      <c r="EK34" s="542">
        <f t="shared" si="40"/>
        <v>0</v>
      </c>
      <c r="EL34" s="542">
        <f t="shared" si="40"/>
        <v>0</v>
      </c>
      <c r="EM34" s="542">
        <f t="shared" si="40"/>
        <v>0</v>
      </c>
      <c r="EN34" s="542">
        <f t="shared" si="40"/>
        <v>0</v>
      </c>
      <c r="EO34" s="542">
        <f t="shared" si="40"/>
        <v>0</v>
      </c>
      <c r="EP34" s="542">
        <f t="shared" si="40"/>
        <v>0</v>
      </c>
      <c r="EQ34" s="542">
        <f t="shared" si="40"/>
        <v>0</v>
      </c>
      <c r="ER34" s="542">
        <f t="shared" si="40"/>
        <v>0</v>
      </c>
      <c r="ES34" s="542">
        <f t="shared" si="40"/>
        <v>0</v>
      </c>
      <c r="ET34" s="542">
        <f t="shared" si="40"/>
        <v>0</v>
      </c>
      <c r="EU34" s="542">
        <f t="shared" si="40"/>
        <v>0</v>
      </c>
      <c r="EV34" s="542">
        <f t="shared" si="40"/>
        <v>0</v>
      </c>
      <c r="EW34" s="542">
        <f t="shared" si="40"/>
        <v>0</v>
      </c>
      <c r="EX34" s="542">
        <f t="shared" si="40"/>
        <v>0</v>
      </c>
      <c r="EY34" s="542">
        <f t="shared" si="40"/>
        <v>0</v>
      </c>
      <c r="EZ34" s="542">
        <f t="shared" si="40"/>
        <v>0</v>
      </c>
      <c r="FA34" s="542">
        <f t="shared" si="40"/>
        <v>0</v>
      </c>
      <c r="FB34" s="542">
        <f t="shared" si="40"/>
        <v>0</v>
      </c>
      <c r="FC34" s="542">
        <f t="shared" si="40"/>
        <v>0</v>
      </c>
      <c r="FD34" s="542">
        <f t="shared" si="40"/>
        <v>0</v>
      </c>
      <c r="FE34" s="542">
        <f t="shared" si="40"/>
        <v>0</v>
      </c>
      <c r="FF34" s="542">
        <f t="shared" si="40"/>
        <v>0</v>
      </c>
      <c r="FG34" s="542">
        <f t="shared" si="40"/>
        <v>0</v>
      </c>
      <c r="FH34" s="542">
        <f t="shared" si="40"/>
        <v>0</v>
      </c>
      <c r="FI34" s="542">
        <f t="shared" si="40"/>
        <v>0</v>
      </c>
      <c r="FJ34" s="542">
        <f t="shared" si="40"/>
        <v>0</v>
      </c>
      <c r="FK34" s="542">
        <f t="shared" si="40"/>
        <v>0</v>
      </c>
      <c r="FL34" s="542">
        <f t="shared" si="40"/>
        <v>0</v>
      </c>
      <c r="FM34" s="542">
        <f t="shared" si="40"/>
        <v>0</v>
      </c>
      <c r="FN34" s="542">
        <f t="shared" ref="FN34:GJ34" si="41" xml:space="preserve"> $F29 / $F30 * FN32 * $F31 * FN33</f>
        <v>0</v>
      </c>
      <c r="FO34" s="542">
        <f t="shared" si="41"/>
        <v>0</v>
      </c>
      <c r="FP34" s="542">
        <f t="shared" si="41"/>
        <v>0</v>
      </c>
      <c r="FQ34" s="542">
        <f t="shared" si="41"/>
        <v>0</v>
      </c>
      <c r="FR34" s="542">
        <f t="shared" si="41"/>
        <v>0</v>
      </c>
      <c r="FS34" s="542">
        <f t="shared" si="41"/>
        <v>0</v>
      </c>
      <c r="FT34" s="542">
        <f t="shared" si="41"/>
        <v>0</v>
      </c>
      <c r="FU34" s="542">
        <f t="shared" si="41"/>
        <v>0</v>
      </c>
      <c r="FV34" s="542">
        <f t="shared" si="41"/>
        <v>0</v>
      </c>
      <c r="FW34" s="542">
        <f t="shared" si="41"/>
        <v>0</v>
      </c>
      <c r="FX34" s="542">
        <f t="shared" si="41"/>
        <v>0</v>
      </c>
      <c r="FY34" s="542">
        <f t="shared" si="41"/>
        <v>0</v>
      </c>
      <c r="FZ34" s="542">
        <f t="shared" si="41"/>
        <v>0</v>
      </c>
      <c r="GA34" s="542">
        <f t="shared" si="41"/>
        <v>0</v>
      </c>
      <c r="GB34" s="542">
        <f t="shared" si="41"/>
        <v>0</v>
      </c>
      <c r="GC34" s="542">
        <f t="shared" si="41"/>
        <v>0</v>
      </c>
      <c r="GD34" s="542">
        <f t="shared" si="41"/>
        <v>0</v>
      </c>
      <c r="GE34" s="542">
        <f t="shared" si="41"/>
        <v>0</v>
      </c>
      <c r="GF34" s="542">
        <f t="shared" si="41"/>
        <v>0</v>
      </c>
      <c r="GG34" s="542">
        <f t="shared" si="41"/>
        <v>0</v>
      </c>
      <c r="GH34" s="542">
        <f t="shared" si="41"/>
        <v>0</v>
      </c>
      <c r="GI34" s="542">
        <f t="shared" si="41"/>
        <v>0</v>
      </c>
      <c r="GJ34" s="542">
        <f t="shared" si="41"/>
        <v>0</v>
      </c>
    </row>
    <row r="37" spans="1:255" x14ac:dyDescent="0.25">
      <c r="A37" s="15" t="s">
        <v>169</v>
      </c>
    </row>
    <row r="38" spans="1:255" x14ac:dyDescent="0.25">
      <c r="E38" s="198" t="str">
        <f xml:space="preserve"> InpC!E$41</f>
        <v>Annual real O&amp;M cost</v>
      </c>
      <c r="F38" s="198">
        <f xml:space="preserve"> InpC!F$41</f>
        <v>1500</v>
      </c>
      <c r="G38" s="198" t="str">
        <f xml:space="preserve"> InpC!G$41</f>
        <v>$ 000s</v>
      </c>
      <c r="H38" s="43"/>
    </row>
    <row r="39" spans="1:255" x14ac:dyDescent="0.25">
      <c r="E39" s="534" t="str">
        <f xml:space="preserve"> InpC!E$109</f>
        <v>Number of periods in a year</v>
      </c>
      <c r="F39" s="534">
        <f xml:space="preserve"> InpC!F$109</f>
        <v>4</v>
      </c>
      <c r="G39" s="534" t="str">
        <f xml:space="preserve"> InpC!G$109</f>
        <v>periods</v>
      </c>
    </row>
    <row r="40" spans="1:255" s="204" customFormat="1" x14ac:dyDescent="0.25">
      <c r="A40" s="15"/>
      <c r="B40" s="15"/>
      <c r="C40" s="21"/>
      <c r="D40" s="60"/>
      <c r="E40" s="649" t="str">
        <f xml:space="preserve"> Esc!E$22</f>
        <v>O&amp;M escalation factor</v>
      </c>
      <c r="F40" s="649">
        <f xml:space="preserve"> Esc!F$22</f>
        <v>0</v>
      </c>
      <c r="G40" s="649">
        <f xml:space="preserve"> Esc!G$22</f>
        <v>0</v>
      </c>
      <c r="H40" s="649">
        <f xml:space="preserve"> Esc!H$22</f>
        <v>0</v>
      </c>
      <c r="I40" s="649">
        <f xml:space="preserve"> Esc!I$22</f>
        <v>0</v>
      </c>
      <c r="J40" s="649">
        <f xml:space="preserve"> Esc!J$22</f>
        <v>0</v>
      </c>
      <c r="K40" s="649">
        <f xml:space="preserve"> Esc!K$22</f>
        <v>0</v>
      </c>
      <c r="L40" s="649">
        <f xml:space="preserve"> Esc!L$22</f>
        <v>0</v>
      </c>
      <c r="M40" s="649">
        <f xml:space="preserve"> Esc!M$22</f>
        <v>1.1724137931034482</v>
      </c>
      <c r="N40" s="649">
        <f xml:space="preserve"> Esc!N$22</f>
        <v>1.1724137931034482</v>
      </c>
      <c r="O40" s="649">
        <f xml:space="preserve"> Esc!O$22</f>
        <v>1.1724137931034482</v>
      </c>
      <c r="P40" s="649">
        <f xml:space="preserve"> Esc!P$22</f>
        <v>1.1724137931034482</v>
      </c>
      <c r="Q40" s="649">
        <f xml:space="preserve"> Esc!Q$22</f>
        <v>1.2017241379310348</v>
      </c>
      <c r="R40" s="649">
        <f xml:space="preserve"> Esc!R$22</f>
        <v>1.2017241379310348</v>
      </c>
      <c r="S40" s="649">
        <f xml:space="preserve"> Esc!S$22</f>
        <v>1.2017241379310348</v>
      </c>
      <c r="T40" s="649">
        <f xml:space="preserve"> Esc!T$22</f>
        <v>1.2017241379310348</v>
      </c>
      <c r="U40" s="649">
        <f xml:space="preserve"> Esc!U$22</f>
        <v>1.2317672413793113</v>
      </c>
      <c r="V40" s="649">
        <f xml:space="preserve"> Esc!V$22</f>
        <v>1.2317672413793113</v>
      </c>
      <c r="W40" s="649">
        <f xml:space="preserve"> Esc!W$22</f>
        <v>1.2317672413793113</v>
      </c>
      <c r="X40" s="649">
        <f xml:space="preserve"> Esc!X$22</f>
        <v>1.2317672413793113</v>
      </c>
      <c r="Y40" s="649">
        <f xml:space="preserve"> Esc!Y$22</f>
        <v>1.2625614224137947</v>
      </c>
      <c r="Z40" s="649">
        <f xml:space="preserve"> Esc!Z$22</f>
        <v>1.2625614224137947</v>
      </c>
      <c r="AA40" s="649">
        <f xml:space="preserve"> Esc!AA$22</f>
        <v>1.2625614224137947</v>
      </c>
      <c r="AB40" s="649">
        <f xml:space="preserve"> Esc!AB$22</f>
        <v>1.2625614224137947</v>
      </c>
      <c r="AC40" s="649">
        <f xml:space="preserve"> Esc!AC$22</f>
        <v>1.2941254579741401</v>
      </c>
      <c r="AD40" s="649">
        <f xml:space="preserve"> Esc!AD$22</f>
        <v>1.2941254579741401</v>
      </c>
      <c r="AE40" s="649">
        <f xml:space="preserve"> Esc!AE$22</f>
        <v>1.2941254579741401</v>
      </c>
      <c r="AF40" s="649">
        <f xml:space="preserve"> Esc!AF$22</f>
        <v>1.2941254579741401</v>
      </c>
      <c r="AG40" s="649">
        <f xml:space="preserve"> Esc!AG$22</f>
        <v>1.326478594423494</v>
      </c>
      <c r="AH40" s="649">
        <f xml:space="preserve"> Esc!AH$22</f>
        <v>1.326478594423494</v>
      </c>
      <c r="AI40" s="649">
        <f xml:space="preserve"> Esc!AI$22</f>
        <v>1.326478594423494</v>
      </c>
      <c r="AJ40" s="649">
        <f xml:space="preserve"> Esc!AJ$22</f>
        <v>1.326478594423494</v>
      </c>
      <c r="AK40" s="649">
        <f xml:space="preserve"> Esc!AK$22</f>
        <v>1.3596405592840817</v>
      </c>
      <c r="AL40" s="649">
        <f xml:space="preserve"> Esc!AL$22</f>
        <v>1.3596405592840817</v>
      </c>
      <c r="AM40" s="649">
        <f xml:space="preserve"> Esc!AM$22</f>
        <v>1.3596405592840817</v>
      </c>
      <c r="AN40" s="649">
        <f xml:space="preserve"> Esc!AN$22</f>
        <v>1.3596405592840817</v>
      </c>
      <c r="AO40" s="649">
        <f xml:space="preserve"> Esc!AO$22</f>
        <v>1.3936315732661841</v>
      </c>
      <c r="AP40" s="649">
        <f xml:space="preserve"> Esc!AP$22</f>
        <v>1.3936315732661841</v>
      </c>
      <c r="AQ40" s="649">
        <f xml:space="preserve"> Esc!AQ$22</f>
        <v>1.3936315732661841</v>
      </c>
      <c r="AR40" s="649">
        <f xml:space="preserve"> Esc!AR$22</f>
        <v>1.3936315732661841</v>
      </c>
      <c r="AS40" s="649">
        <f xml:space="preserve"> Esc!AS$22</f>
        <v>1.4284723625978393</v>
      </c>
      <c r="AT40" s="649">
        <f xml:space="preserve"> Esc!AT$22</f>
        <v>1.4284723625978393</v>
      </c>
      <c r="AU40" s="649">
        <f xml:space="preserve"> Esc!AU$22</f>
        <v>1.4284723625978393</v>
      </c>
      <c r="AV40" s="649">
        <f xml:space="preserve"> Esc!AV$22</f>
        <v>1.4284723625978393</v>
      </c>
      <c r="AW40" s="649">
        <f xml:space="preserve"> Esc!AW$22</f>
        <v>1.4641841716627857</v>
      </c>
      <c r="AX40" s="649">
        <f xml:space="preserve"> Esc!AX$22</f>
        <v>1.4641841716627857</v>
      </c>
      <c r="AY40" s="649">
        <f xml:space="preserve"> Esc!AY$22</f>
        <v>1.4641841716627857</v>
      </c>
      <c r="AZ40" s="649">
        <f xml:space="preserve"> Esc!AZ$22</f>
        <v>1.4641841716627857</v>
      </c>
      <c r="BA40" s="649">
        <f xml:space="preserve"> Esc!BA$22</f>
        <v>1.5007887759543559</v>
      </c>
      <c r="BB40" s="649">
        <f xml:space="preserve"> Esc!BB$22</f>
        <v>1.5007887759543559</v>
      </c>
      <c r="BC40" s="649">
        <f xml:space="preserve"> Esc!BC$22</f>
        <v>1.5007887759543559</v>
      </c>
      <c r="BD40" s="649">
        <f xml:space="preserve"> Esc!BD$22</f>
        <v>1.5007887759543559</v>
      </c>
      <c r="BE40" s="649">
        <f xml:space="preserve"> Esc!BE$22</f>
        <v>1.5383084953532151</v>
      </c>
      <c r="BF40" s="649">
        <f xml:space="preserve"> Esc!BF$22</f>
        <v>1.5383084953532151</v>
      </c>
      <c r="BG40" s="649">
        <f xml:space="preserve"> Esc!BG$22</f>
        <v>1.5383084953532151</v>
      </c>
      <c r="BH40" s="649">
        <f xml:space="preserve"> Esc!BH$22</f>
        <v>1.5383084953532151</v>
      </c>
      <c r="BI40" s="649">
        <f xml:space="preserve"> Esc!BI$22</f>
        <v>1.5767662077370461</v>
      </c>
      <c r="BJ40" s="649">
        <f xml:space="preserve"> Esc!BJ$22</f>
        <v>1.5767662077370461</v>
      </c>
      <c r="BK40" s="649">
        <f xml:space="preserve"> Esc!BK$22</f>
        <v>1.5767662077370461</v>
      </c>
      <c r="BL40" s="649">
        <f xml:space="preserve"> Esc!BL$22</f>
        <v>1.5767662077370461</v>
      </c>
      <c r="BM40" s="649">
        <f xml:space="preserve"> Esc!BM$22</f>
        <v>1.616185362930473</v>
      </c>
      <c r="BN40" s="649">
        <f xml:space="preserve"> Esc!BN$22</f>
        <v>1.616185362930473</v>
      </c>
      <c r="BO40" s="649">
        <f xml:space="preserve"> Esc!BO$22</f>
        <v>1.616185362930473</v>
      </c>
      <c r="BP40" s="649">
        <f xml:space="preserve"> Esc!BP$22</f>
        <v>1.616185362930473</v>
      </c>
      <c r="BQ40" s="649">
        <f xml:space="preserve"> Esc!BQ$22</f>
        <v>1.6565899970037354</v>
      </c>
      <c r="BR40" s="649">
        <f xml:space="preserve"> Esc!BR$22</f>
        <v>1.6565899970037354</v>
      </c>
      <c r="BS40" s="649">
        <f xml:space="preserve"> Esc!BS$22</f>
        <v>1.6565899970037354</v>
      </c>
      <c r="BT40" s="649">
        <f xml:space="preserve"> Esc!BT$22</f>
        <v>1.6565899970037354</v>
      </c>
      <c r="BU40" s="649">
        <f xml:space="preserve"> Esc!BU$22</f>
        <v>1.6980047469288293</v>
      </c>
      <c r="BV40" s="649">
        <f xml:space="preserve"> Esc!BV$22</f>
        <v>1.6980047469288293</v>
      </c>
      <c r="BW40" s="649">
        <f xml:space="preserve"> Esc!BW$22</f>
        <v>1.6980047469288293</v>
      </c>
      <c r="BX40" s="649">
        <f xml:space="preserve"> Esc!BX$22</f>
        <v>1.6980047469288293</v>
      </c>
      <c r="BY40" s="649">
        <f xml:space="preserve"> Esc!BY$22</f>
        <v>1.7404548656020509</v>
      </c>
      <c r="BZ40" s="649">
        <f xml:space="preserve"> Esc!BZ$22</f>
        <v>1.7404548656020509</v>
      </c>
      <c r="CA40" s="649">
        <f xml:space="preserve"> Esc!CA$22</f>
        <v>1.7404548656020509</v>
      </c>
      <c r="CB40" s="649">
        <f xml:space="preserve"> Esc!CB$22</f>
        <v>1.7404548656020509</v>
      </c>
      <c r="CC40" s="649">
        <f xml:space="preserve"> Esc!CC$22</f>
        <v>1.7839662372421026</v>
      </c>
      <c r="CD40" s="649">
        <f xml:space="preserve"> Esc!CD$22</f>
        <v>1.7839662372421026</v>
      </c>
      <c r="CE40" s="649">
        <f xml:space="preserve"> Esc!CE$22</f>
        <v>1.7839662372421026</v>
      </c>
      <c r="CF40" s="649">
        <f xml:space="preserve"> Esc!CF$22</f>
        <v>1.7839662372421026</v>
      </c>
      <c r="CG40" s="649">
        <f xml:space="preserve"> Esc!CG$22</f>
        <v>1.8285653931731554</v>
      </c>
      <c r="CH40" s="649">
        <f xml:space="preserve"> Esc!CH$22</f>
        <v>1.8285653931731554</v>
      </c>
      <c r="CI40" s="649">
        <f xml:space="preserve"> Esc!CI$22</f>
        <v>1.8285653931731554</v>
      </c>
      <c r="CJ40" s="649">
        <f xml:space="preserve"> Esc!CJ$22</f>
        <v>1.8285653931731554</v>
      </c>
      <c r="CK40" s="649">
        <f xml:space="preserve"> Esc!CK$22</f>
        <v>1.8742795280024851</v>
      </c>
      <c r="CL40" s="649">
        <f xml:space="preserve"> Esc!CL$22</f>
        <v>1.8742795280024851</v>
      </c>
      <c r="CM40" s="649">
        <f xml:space="preserve"> Esc!CM$22</f>
        <v>1.8742795280024851</v>
      </c>
      <c r="CN40" s="649">
        <f xml:space="preserve"> Esc!CN$22</f>
        <v>1.8742795280024851</v>
      </c>
      <c r="CO40" s="649">
        <f xml:space="preserve"> Esc!CO$22</f>
        <v>1.9211365162025478</v>
      </c>
      <c r="CP40" s="649">
        <f xml:space="preserve"> Esc!CP$22</f>
        <v>1.9211365162025478</v>
      </c>
      <c r="CQ40" s="649">
        <f xml:space="preserve"> Esc!CQ$22</f>
        <v>1.9211365162025478</v>
      </c>
      <c r="CR40" s="649">
        <f xml:space="preserve"> Esc!CR$22</f>
        <v>1.9211365162025478</v>
      </c>
      <c r="CS40" s="649">
        <f xml:space="preserve"> Esc!CS$22</f>
        <v>1.9691649291076123</v>
      </c>
      <c r="CT40" s="649">
        <f xml:space="preserve"> Esc!CT$22</f>
        <v>1.9691649291076123</v>
      </c>
      <c r="CU40" s="649">
        <f xml:space="preserve"> Esc!CU$22</f>
        <v>1.9691649291076123</v>
      </c>
      <c r="CV40" s="649">
        <f xml:space="preserve"> Esc!CV$22</f>
        <v>1.9691649291076123</v>
      </c>
      <c r="CW40" s="649">
        <f xml:space="preserve"> Esc!CW$22</f>
        <v>2.0183940523353034</v>
      </c>
      <c r="CX40" s="649">
        <f xml:space="preserve"> Esc!CX$22</f>
        <v>2.0183940523353034</v>
      </c>
      <c r="CY40" s="649">
        <f xml:space="preserve"> Esc!CY$22</f>
        <v>2.0183940523353034</v>
      </c>
      <c r="CZ40" s="649">
        <f xml:space="preserve"> Esc!CZ$22</f>
        <v>2.0183940523353034</v>
      </c>
      <c r="DA40" s="649">
        <f xml:space="preserve"> Esc!DA$22</f>
        <v>2.0688539036436868</v>
      </c>
      <c r="DB40" s="649">
        <f xml:space="preserve"> Esc!DB$22</f>
        <v>2.0688539036436868</v>
      </c>
      <c r="DC40" s="649">
        <f xml:space="preserve"> Esc!DC$22</f>
        <v>2.0688539036436868</v>
      </c>
      <c r="DD40" s="649">
        <f xml:space="preserve"> Esc!DD$22</f>
        <v>2.0688539036436868</v>
      </c>
      <c r="DE40" s="649">
        <f xml:space="preserve"> Esc!DE$22</f>
        <v>2.1205752512347793</v>
      </c>
      <c r="DF40" s="649">
        <f xml:space="preserve"> Esc!DF$22</f>
        <v>2.1205752512347793</v>
      </c>
      <c r="DG40" s="649">
        <f xml:space="preserve"> Esc!DG$22</f>
        <v>2.1205752512347793</v>
      </c>
      <c r="DH40" s="649">
        <f xml:space="preserve"> Esc!DH$22</f>
        <v>2.1205752512347793</v>
      </c>
      <c r="DI40" s="649">
        <f xml:space="preserve"> Esc!DI$22</f>
        <v>2.1735896325156494</v>
      </c>
      <c r="DJ40" s="649">
        <f xml:space="preserve"> Esc!DJ$22</f>
        <v>2.1735896325156494</v>
      </c>
      <c r="DK40" s="649">
        <f xml:space="preserve"> Esc!DK$22</f>
        <v>2.1735896325156494</v>
      </c>
      <c r="DL40" s="649">
        <f xml:space="preserve"> Esc!DL$22</f>
        <v>2.1735896325156494</v>
      </c>
      <c r="DM40" s="649">
        <f xml:space="preserve"> Esc!DM$22</f>
        <v>2.2279293733285415</v>
      </c>
      <c r="DN40" s="649">
        <f xml:space="preserve"> Esc!DN$22</f>
        <v>2.2279293733285415</v>
      </c>
      <c r="DO40" s="649">
        <f xml:space="preserve"> Esc!DO$22</f>
        <v>2.2279293733285415</v>
      </c>
      <c r="DP40" s="649">
        <f xml:space="preserve"> Esc!DP$22</f>
        <v>2.2279293733285415</v>
      </c>
      <c r="DQ40" s="649">
        <f xml:space="preserve"> Esc!DQ$22</f>
        <v>2.2836276076617561</v>
      </c>
      <c r="DR40" s="649">
        <f xml:space="preserve"> Esc!DR$22</f>
        <v>2.2836276076617561</v>
      </c>
      <c r="DS40" s="649">
        <f xml:space="preserve"> Esc!DS$22</f>
        <v>2.2836276076617561</v>
      </c>
      <c r="DT40" s="649">
        <f xml:space="preserve"> Esc!DT$22</f>
        <v>2.2836276076617561</v>
      </c>
      <c r="DU40" s="649">
        <f xml:space="preserve"> Esc!DU$22</f>
        <v>2.340718297853301</v>
      </c>
      <c r="DV40" s="649">
        <f xml:space="preserve"> Esc!DV$22</f>
        <v>2.340718297853301</v>
      </c>
      <c r="DW40" s="649">
        <f xml:space="preserve"> Esc!DW$22</f>
        <v>2.340718297853301</v>
      </c>
      <c r="DX40" s="649">
        <f xml:space="preserve"> Esc!DX$22</f>
        <v>2.340718297853301</v>
      </c>
      <c r="DY40" s="649">
        <f xml:space="preserve"> Esc!DY$22</f>
        <v>2.3992362552996345</v>
      </c>
      <c r="DZ40" s="649">
        <f xml:space="preserve"> Esc!DZ$22</f>
        <v>2.3992362552996345</v>
      </c>
      <c r="EA40" s="649">
        <f xml:space="preserve"> Esc!EA$22</f>
        <v>2.3992362552996345</v>
      </c>
      <c r="EB40" s="649">
        <f xml:space="preserve"> Esc!EB$22</f>
        <v>2.3992362552996345</v>
      </c>
      <c r="EC40" s="649">
        <f xml:space="preserve"> Esc!EC$22</f>
        <v>2.4592171616821261</v>
      </c>
      <c r="ED40" s="649">
        <f xml:space="preserve"> Esc!ED$22</f>
        <v>2.4592171616821261</v>
      </c>
      <c r="EE40" s="649">
        <f xml:space="preserve"> Esc!EE$22</f>
        <v>2.4592171616821261</v>
      </c>
      <c r="EF40" s="649">
        <f xml:space="preserve"> Esc!EF$22</f>
        <v>2.4592171616821261</v>
      </c>
      <c r="EG40" s="649">
        <f xml:space="preserve"> Esc!EG$22</f>
        <v>2.5206975907241804</v>
      </c>
      <c r="EH40" s="649">
        <f xml:space="preserve"> Esc!EH$22</f>
        <v>2.5206975907241804</v>
      </c>
      <c r="EI40" s="649">
        <f xml:space="preserve"> Esc!EI$22</f>
        <v>2.5206975907241804</v>
      </c>
      <c r="EJ40" s="649">
        <f xml:space="preserve"> Esc!EJ$22</f>
        <v>2.5206975907241804</v>
      </c>
      <c r="EK40" s="649">
        <f xml:space="preserve"> Esc!EK$22</f>
        <v>2.5837150304922858</v>
      </c>
      <c r="EL40" s="649">
        <f xml:space="preserve"> Esc!EL$22</f>
        <v>2.5837150304922858</v>
      </c>
      <c r="EM40" s="649">
        <f xml:space="preserve"> Esc!EM$22</f>
        <v>2.5837150304922858</v>
      </c>
      <c r="EN40" s="649">
        <f xml:space="preserve"> Esc!EN$22</f>
        <v>2.5837150304922858</v>
      </c>
      <c r="EO40" s="649">
        <f xml:space="preserve"> Esc!EO$22</f>
        <v>2.6483079062545936</v>
      </c>
      <c r="EP40" s="649">
        <f xml:space="preserve"> Esc!EP$22</f>
        <v>2.6483079062545936</v>
      </c>
      <c r="EQ40" s="649">
        <f xml:space="preserve"> Esc!EQ$22</f>
        <v>2.6483079062545936</v>
      </c>
      <c r="ER40" s="649">
        <f xml:space="preserve"> Esc!ER$22</f>
        <v>2.6483079062545936</v>
      </c>
      <c r="ES40" s="649">
        <f xml:space="preserve"> Esc!ES$22</f>
        <v>2.7145156039109595</v>
      </c>
      <c r="ET40" s="649">
        <f xml:space="preserve"> Esc!ET$22</f>
        <v>2.7145156039109595</v>
      </c>
      <c r="EU40" s="649">
        <f xml:space="preserve"> Esc!EU$22</f>
        <v>2.7145156039109595</v>
      </c>
      <c r="EV40" s="649">
        <f xml:space="preserve"> Esc!EV$22</f>
        <v>2.7145156039109595</v>
      </c>
      <c r="EW40" s="649">
        <f xml:space="preserve"> Esc!EW$22</f>
        <v>2.7823784940087348</v>
      </c>
      <c r="EX40" s="649">
        <f xml:space="preserve"> Esc!EX$22</f>
        <v>2.7823784940087348</v>
      </c>
      <c r="EY40" s="649">
        <f xml:space="preserve"> Esc!EY$22</f>
        <v>2.7823784940087348</v>
      </c>
      <c r="EZ40" s="649">
        <f xml:space="preserve"> Esc!EZ$22</f>
        <v>2.7823784940087348</v>
      </c>
      <c r="FA40" s="649">
        <f xml:space="preserve"> Esc!FA$22</f>
        <v>2.8519379563589542</v>
      </c>
      <c r="FB40" s="649">
        <f xml:space="preserve"> Esc!FB$22</f>
        <v>2.8519379563589542</v>
      </c>
      <c r="FC40" s="649">
        <f xml:space="preserve"> Esc!FC$22</f>
        <v>2.8519379563589542</v>
      </c>
      <c r="FD40" s="649">
        <f xml:space="preserve"> Esc!FD$22</f>
        <v>2.8519379563589542</v>
      </c>
      <c r="FE40" s="649">
        <f xml:space="preserve"> Esc!FE$22</f>
        <v>2.9232364052679292</v>
      </c>
      <c r="FF40" s="649">
        <f xml:space="preserve"> Esc!FF$22</f>
        <v>2.9232364052679292</v>
      </c>
      <c r="FG40" s="649">
        <f xml:space="preserve"> Esc!FG$22</f>
        <v>2.9232364052679292</v>
      </c>
      <c r="FH40" s="649">
        <f xml:space="preserve"> Esc!FH$22</f>
        <v>2.9232364052679292</v>
      </c>
      <c r="FI40" s="649">
        <f xml:space="preserve"> Esc!FI$22</f>
        <v>2.9963173153996281</v>
      </c>
      <c r="FJ40" s="649">
        <f xml:space="preserve"> Esc!FJ$22</f>
        <v>2.9963173153996281</v>
      </c>
      <c r="FK40" s="649">
        <f xml:space="preserve"> Esc!FK$22</f>
        <v>2.9963173153996281</v>
      </c>
      <c r="FL40" s="649">
        <f xml:space="preserve"> Esc!FL$22</f>
        <v>2.9963173153996281</v>
      </c>
      <c r="FM40" s="649">
        <f xml:space="preserve"> Esc!FM$22</f>
        <v>3.0712252482846196</v>
      </c>
      <c r="FN40" s="649">
        <f xml:space="preserve"> Esc!FN$22</f>
        <v>3.0712252482846196</v>
      </c>
      <c r="FO40" s="649">
        <f xml:space="preserve"> Esc!FO$22</f>
        <v>3.0712252482846196</v>
      </c>
      <c r="FP40" s="649">
        <f xml:space="preserve"> Esc!FP$22</f>
        <v>3.0712252482846196</v>
      </c>
      <c r="FQ40" s="649">
        <f xml:space="preserve"> Esc!FQ$22</f>
        <v>3.1480058794917363</v>
      </c>
      <c r="FR40" s="649">
        <f xml:space="preserve"> Esc!FR$22</f>
        <v>3.1480058794917363</v>
      </c>
      <c r="FS40" s="649">
        <f xml:space="preserve"> Esc!FS$22</f>
        <v>3.1480058794917363</v>
      </c>
      <c r="FT40" s="649">
        <f xml:space="preserve"> Esc!FT$22</f>
        <v>3.1480058794917363</v>
      </c>
      <c r="FU40" s="649">
        <f xml:space="preserve"> Esc!FU$22</f>
        <v>3.226706026479031</v>
      </c>
      <c r="FV40" s="649">
        <f xml:space="preserve"> Esc!FV$22</f>
        <v>3.226706026479031</v>
      </c>
      <c r="FW40" s="649">
        <f xml:space="preserve"> Esc!FW$22</f>
        <v>3.226706026479031</v>
      </c>
      <c r="FX40" s="649">
        <f xml:space="preserve"> Esc!FX$22</f>
        <v>3.226706026479031</v>
      </c>
      <c r="FY40" s="649">
        <f xml:space="preserve"> Esc!FY$22</f>
        <v>3.3073736771410078</v>
      </c>
      <c r="FZ40" s="649">
        <f xml:space="preserve"> Esc!FZ$22</f>
        <v>3.3073736771410078</v>
      </c>
      <c r="GA40" s="649">
        <f xml:space="preserve"> Esc!GA$22</f>
        <v>3.3073736771410078</v>
      </c>
      <c r="GB40" s="649">
        <f xml:space="preserve"> Esc!GB$22</f>
        <v>3.3073736771410078</v>
      </c>
      <c r="GC40" s="649">
        <f xml:space="preserve"> Esc!GC$22</f>
        <v>3.3900580190695342</v>
      </c>
      <c r="GD40" s="649">
        <f xml:space="preserve"> Esc!GD$22</f>
        <v>3.3900580190695342</v>
      </c>
      <c r="GE40" s="649">
        <f xml:space="preserve"> Esc!GE$22</f>
        <v>3.3900580190695342</v>
      </c>
      <c r="GF40" s="649">
        <f xml:space="preserve"> Esc!GF$22</f>
        <v>3.3900580190695342</v>
      </c>
      <c r="GG40" s="649">
        <f xml:space="preserve"> Esc!GG$22</f>
        <v>3.4748094695462735</v>
      </c>
      <c r="GH40" s="649">
        <f xml:space="preserve"> Esc!GH$22</f>
        <v>3.4748094695462735</v>
      </c>
      <c r="GI40" s="649">
        <f xml:space="preserve"> Esc!GI$22</f>
        <v>3.4748094695462735</v>
      </c>
      <c r="GJ40" s="649">
        <f xml:space="preserve"> Esc!GJ$22</f>
        <v>3.4748094695462735</v>
      </c>
    </row>
    <row r="41" spans="1:255" s="514" customFormat="1" x14ac:dyDescent="0.25">
      <c r="A41" s="313"/>
      <c r="B41" s="313"/>
      <c r="C41" s="314"/>
      <c r="D41" s="315"/>
      <c r="E41" s="526" t="str">
        <f xml:space="preserve"> Time!E$97</f>
        <v>Operating period flag</v>
      </c>
      <c r="F41" s="526">
        <f xml:space="preserve"> Time!F$97</f>
        <v>0</v>
      </c>
      <c r="G41" s="526" t="str">
        <f xml:space="preserve"> Time!G$97</f>
        <v>flag</v>
      </c>
      <c r="H41" s="526">
        <f xml:space="preserve"> Time!H$97</f>
        <v>120</v>
      </c>
      <c r="I41" s="526">
        <f xml:space="preserve"> Time!I$97</f>
        <v>0</v>
      </c>
      <c r="J41" s="526">
        <f xml:space="preserve"> Time!J$97</f>
        <v>0</v>
      </c>
      <c r="K41" s="526">
        <f xml:space="preserve"> Time!K$97</f>
        <v>0</v>
      </c>
      <c r="L41" s="526">
        <f xml:space="preserve"> Time!L$97</f>
        <v>0</v>
      </c>
      <c r="M41" s="526">
        <f xml:space="preserve"> Time!M$97</f>
        <v>1</v>
      </c>
      <c r="N41" s="526">
        <f xml:space="preserve"> Time!N$97</f>
        <v>1</v>
      </c>
      <c r="O41" s="526">
        <f xml:space="preserve"> Time!O$97</f>
        <v>1</v>
      </c>
      <c r="P41" s="526">
        <f xml:space="preserve"> Time!P$97</f>
        <v>1</v>
      </c>
      <c r="Q41" s="526">
        <f xml:space="preserve"> Time!Q$97</f>
        <v>1</v>
      </c>
      <c r="R41" s="526">
        <f xml:space="preserve"> Time!R$97</f>
        <v>1</v>
      </c>
      <c r="S41" s="526">
        <f xml:space="preserve"> Time!S$97</f>
        <v>1</v>
      </c>
      <c r="T41" s="526">
        <f xml:space="preserve"> Time!T$97</f>
        <v>1</v>
      </c>
      <c r="U41" s="526">
        <f xml:space="preserve"> Time!U$97</f>
        <v>1</v>
      </c>
      <c r="V41" s="526">
        <f xml:space="preserve"> Time!V$97</f>
        <v>1</v>
      </c>
      <c r="W41" s="526">
        <f xml:space="preserve"> Time!W$97</f>
        <v>1</v>
      </c>
      <c r="X41" s="526">
        <f xml:space="preserve"> Time!X$97</f>
        <v>1</v>
      </c>
      <c r="Y41" s="526">
        <f xml:space="preserve"> Time!Y$97</f>
        <v>1</v>
      </c>
      <c r="Z41" s="526">
        <f xml:space="preserve"> Time!Z$97</f>
        <v>1</v>
      </c>
      <c r="AA41" s="526">
        <f xml:space="preserve"> Time!AA$97</f>
        <v>1</v>
      </c>
      <c r="AB41" s="526">
        <f xml:space="preserve"> Time!AB$97</f>
        <v>1</v>
      </c>
      <c r="AC41" s="526">
        <f xml:space="preserve"> Time!AC$97</f>
        <v>1</v>
      </c>
      <c r="AD41" s="526">
        <f xml:space="preserve"> Time!AD$97</f>
        <v>1</v>
      </c>
      <c r="AE41" s="526">
        <f xml:space="preserve"> Time!AE$97</f>
        <v>1</v>
      </c>
      <c r="AF41" s="526">
        <f xml:space="preserve"> Time!AF$97</f>
        <v>1</v>
      </c>
      <c r="AG41" s="526">
        <f xml:space="preserve"> Time!AG$97</f>
        <v>1</v>
      </c>
      <c r="AH41" s="526">
        <f xml:space="preserve"> Time!AH$97</f>
        <v>1</v>
      </c>
      <c r="AI41" s="526">
        <f xml:space="preserve"> Time!AI$97</f>
        <v>1</v>
      </c>
      <c r="AJ41" s="526">
        <f xml:space="preserve"> Time!AJ$97</f>
        <v>1</v>
      </c>
      <c r="AK41" s="526">
        <f xml:space="preserve"> Time!AK$97</f>
        <v>1</v>
      </c>
      <c r="AL41" s="526">
        <f xml:space="preserve"> Time!AL$97</f>
        <v>1</v>
      </c>
      <c r="AM41" s="526">
        <f xml:space="preserve"> Time!AM$97</f>
        <v>1</v>
      </c>
      <c r="AN41" s="526">
        <f xml:space="preserve"> Time!AN$97</f>
        <v>1</v>
      </c>
      <c r="AO41" s="526">
        <f xml:space="preserve"> Time!AO$97</f>
        <v>1</v>
      </c>
      <c r="AP41" s="526">
        <f xml:space="preserve"> Time!AP$97</f>
        <v>1</v>
      </c>
      <c r="AQ41" s="526">
        <f xml:space="preserve"> Time!AQ$97</f>
        <v>1</v>
      </c>
      <c r="AR41" s="526">
        <f xml:space="preserve"> Time!AR$97</f>
        <v>1</v>
      </c>
      <c r="AS41" s="526">
        <f xml:space="preserve"> Time!AS$97</f>
        <v>1</v>
      </c>
      <c r="AT41" s="526">
        <f xml:space="preserve"> Time!AT$97</f>
        <v>1</v>
      </c>
      <c r="AU41" s="526">
        <f xml:space="preserve"> Time!AU$97</f>
        <v>1</v>
      </c>
      <c r="AV41" s="526">
        <f xml:space="preserve"> Time!AV$97</f>
        <v>1</v>
      </c>
      <c r="AW41" s="526">
        <f xml:space="preserve"> Time!AW$97</f>
        <v>1</v>
      </c>
      <c r="AX41" s="526">
        <f xml:space="preserve"> Time!AX$97</f>
        <v>1</v>
      </c>
      <c r="AY41" s="526">
        <f xml:space="preserve"> Time!AY$97</f>
        <v>1</v>
      </c>
      <c r="AZ41" s="526">
        <f xml:space="preserve"> Time!AZ$97</f>
        <v>1</v>
      </c>
      <c r="BA41" s="526">
        <f xml:space="preserve"> Time!BA$97</f>
        <v>1</v>
      </c>
      <c r="BB41" s="526">
        <f xml:space="preserve"> Time!BB$97</f>
        <v>1</v>
      </c>
      <c r="BC41" s="526">
        <f xml:space="preserve"> Time!BC$97</f>
        <v>1</v>
      </c>
      <c r="BD41" s="526">
        <f xml:space="preserve"> Time!BD$97</f>
        <v>1</v>
      </c>
      <c r="BE41" s="526">
        <f xml:space="preserve"> Time!BE$97</f>
        <v>1</v>
      </c>
      <c r="BF41" s="526">
        <f xml:space="preserve"> Time!BF$97</f>
        <v>1</v>
      </c>
      <c r="BG41" s="526">
        <f xml:space="preserve"> Time!BG$97</f>
        <v>1</v>
      </c>
      <c r="BH41" s="526">
        <f xml:space="preserve"> Time!BH$97</f>
        <v>1</v>
      </c>
      <c r="BI41" s="526">
        <f xml:space="preserve"> Time!BI$97</f>
        <v>1</v>
      </c>
      <c r="BJ41" s="526">
        <f xml:space="preserve"> Time!BJ$97</f>
        <v>1</v>
      </c>
      <c r="BK41" s="526">
        <f xml:space="preserve"> Time!BK$97</f>
        <v>1</v>
      </c>
      <c r="BL41" s="526">
        <f xml:space="preserve"> Time!BL$97</f>
        <v>1</v>
      </c>
      <c r="BM41" s="526">
        <f xml:space="preserve"> Time!BM$97</f>
        <v>1</v>
      </c>
      <c r="BN41" s="526">
        <f xml:space="preserve"> Time!BN$97</f>
        <v>1</v>
      </c>
      <c r="BO41" s="526">
        <f xml:space="preserve"> Time!BO$97</f>
        <v>1</v>
      </c>
      <c r="BP41" s="526">
        <f xml:space="preserve"> Time!BP$97</f>
        <v>1</v>
      </c>
      <c r="BQ41" s="526">
        <f xml:space="preserve"> Time!BQ$97</f>
        <v>1</v>
      </c>
      <c r="BR41" s="526">
        <f xml:space="preserve"> Time!BR$97</f>
        <v>1</v>
      </c>
      <c r="BS41" s="526">
        <f xml:space="preserve"> Time!BS$97</f>
        <v>1</v>
      </c>
      <c r="BT41" s="526">
        <f xml:space="preserve"> Time!BT$97</f>
        <v>1</v>
      </c>
      <c r="BU41" s="526">
        <f xml:space="preserve"> Time!BU$97</f>
        <v>1</v>
      </c>
      <c r="BV41" s="526">
        <f xml:space="preserve"> Time!BV$97</f>
        <v>1</v>
      </c>
      <c r="BW41" s="526">
        <f xml:space="preserve"> Time!BW$97</f>
        <v>1</v>
      </c>
      <c r="BX41" s="526">
        <f xml:space="preserve"> Time!BX$97</f>
        <v>1</v>
      </c>
      <c r="BY41" s="526">
        <f xml:space="preserve"> Time!BY$97</f>
        <v>1</v>
      </c>
      <c r="BZ41" s="526">
        <f xml:space="preserve"> Time!BZ$97</f>
        <v>1</v>
      </c>
      <c r="CA41" s="526">
        <f xml:space="preserve"> Time!CA$97</f>
        <v>1</v>
      </c>
      <c r="CB41" s="526">
        <f xml:space="preserve"> Time!CB$97</f>
        <v>1</v>
      </c>
      <c r="CC41" s="526">
        <f xml:space="preserve"> Time!CC$97</f>
        <v>1</v>
      </c>
      <c r="CD41" s="526">
        <f xml:space="preserve"> Time!CD$97</f>
        <v>1</v>
      </c>
      <c r="CE41" s="526">
        <f xml:space="preserve"> Time!CE$97</f>
        <v>1</v>
      </c>
      <c r="CF41" s="526">
        <f xml:space="preserve"> Time!CF$97</f>
        <v>1</v>
      </c>
      <c r="CG41" s="526">
        <f xml:space="preserve"> Time!CG$97</f>
        <v>1</v>
      </c>
      <c r="CH41" s="526">
        <f xml:space="preserve"> Time!CH$97</f>
        <v>1</v>
      </c>
      <c r="CI41" s="526">
        <f xml:space="preserve"> Time!CI$97</f>
        <v>1</v>
      </c>
      <c r="CJ41" s="526">
        <f xml:space="preserve"> Time!CJ$97</f>
        <v>1</v>
      </c>
      <c r="CK41" s="526">
        <f xml:space="preserve"> Time!CK$97</f>
        <v>1</v>
      </c>
      <c r="CL41" s="526">
        <f xml:space="preserve"> Time!CL$97</f>
        <v>1</v>
      </c>
      <c r="CM41" s="526">
        <f xml:space="preserve"> Time!CM$97</f>
        <v>1</v>
      </c>
      <c r="CN41" s="526">
        <f xml:space="preserve"> Time!CN$97</f>
        <v>1</v>
      </c>
      <c r="CO41" s="526">
        <f xml:space="preserve"> Time!CO$97</f>
        <v>1</v>
      </c>
      <c r="CP41" s="526">
        <f xml:space="preserve"> Time!CP$97</f>
        <v>1</v>
      </c>
      <c r="CQ41" s="526">
        <f xml:space="preserve"> Time!CQ$97</f>
        <v>1</v>
      </c>
      <c r="CR41" s="526">
        <f xml:space="preserve"> Time!CR$97</f>
        <v>1</v>
      </c>
      <c r="CS41" s="526">
        <f xml:space="preserve"> Time!CS$97</f>
        <v>1</v>
      </c>
      <c r="CT41" s="526">
        <f xml:space="preserve"> Time!CT$97</f>
        <v>1</v>
      </c>
      <c r="CU41" s="526">
        <f xml:space="preserve"> Time!CU$97</f>
        <v>1</v>
      </c>
      <c r="CV41" s="526">
        <f xml:space="preserve"> Time!CV$97</f>
        <v>1</v>
      </c>
      <c r="CW41" s="526">
        <f xml:space="preserve"> Time!CW$97</f>
        <v>1</v>
      </c>
      <c r="CX41" s="526">
        <f xml:space="preserve"> Time!CX$97</f>
        <v>1</v>
      </c>
      <c r="CY41" s="526">
        <f xml:space="preserve"> Time!CY$97</f>
        <v>1</v>
      </c>
      <c r="CZ41" s="526">
        <f xml:space="preserve"> Time!CZ$97</f>
        <v>1</v>
      </c>
      <c r="DA41" s="526">
        <f xml:space="preserve"> Time!DA$97</f>
        <v>1</v>
      </c>
      <c r="DB41" s="526">
        <f xml:space="preserve"> Time!DB$97</f>
        <v>1</v>
      </c>
      <c r="DC41" s="526">
        <f xml:space="preserve"> Time!DC$97</f>
        <v>1</v>
      </c>
      <c r="DD41" s="526">
        <f xml:space="preserve"> Time!DD$97</f>
        <v>1</v>
      </c>
      <c r="DE41" s="526">
        <f xml:space="preserve"> Time!DE$97</f>
        <v>1</v>
      </c>
      <c r="DF41" s="526">
        <f xml:space="preserve"> Time!DF$97</f>
        <v>1</v>
      </c>
      <c r="DG41" s="526">
        <f xml:space="preserve"> Time!DG$97</f>
        <v>1</v>
      </c>
      <c r="DH41" s="526">
        <f xml:space="preserve"> Time!DH$97</f>
        <v>1</v>
      </c>
      <c r="DI41" s="526">
        <f xml:space="preserve"> Time!DI$97</f>
        <v>1</v>
      </c>
      <c r="DJ41" s="526">
        <f xml:space="preserve"> Time!DJ$97</f>
        <v>1</v>
      </c>
      <c r="DK41" s="526">
        <f xml:space="preserve"> Time!DK$97</f>
        <v>1</v>
      </c>
      <c r="DL41" s="526">
        <f xml:space="preserve"> Time!DL$97</f>
        <v>1</v>
      </c>
      <c r="DM41" s="526">
        <f xml:space="preserve"> Time!DM$97</f>
        <v>1</v>
      </c>
      <c r="DN41" s="526">
        <f xml:space="preserve"> Time!DN$97</f>
        <v>1</v>
      </c>
      <c r="DO41" s="526">
        <f xml:space="preserve"> Time!DO$97</f>
        <v>1</v>
      </c>
      <c r="DP41" s="526">
        <f xml:space="preserve"> Time!DP$97</f>
        <v>1</v>
      </c>
      <c r="DQ41" s="526">
        <f xml:space="preserve"> Time!DQ$97</f>
        <v>1</v>
      </c>
      <c r="DR41" s="526">
        <f xml:space="preserve"> Time!DR$97</f>
        <v>1</v>
      </c>
      <c r="DS41" s="526">
        <f xml:space="preserve"> Time!DS$97</f>
        <v>1</v>
      </c>
      <c r="DT41" s="526">
        <f xml:space="preserve"> Time!DT$97</f>
        <v>1</v>
      </c>
      <c r="DU41" s="526">
        <f xml:space="preserve"> Time!DU$97</f>
        <v>1</v>
      </c>
      <c r="DV41" s="526">
        <f xml:space="preserve"> Time!DV$97</f>
        <v>1</v>
      </c>
      <c r="DW41" s="526">
        <f xml:space="preserve"> Time!DW$97</f>
        <v>1</v>
      </c>
      <c r="DX41" s="526">
        <f xml:space="preserve"> Time!DX$97</f>
        <v>1</v>
      </c>
      <c r="DY41" s="526">
        <f xml:space="preserve"> Time!DY$97</f>
        <v>1</v>
      </c>
      <c r="DZ41" s="526">
        <f xml:space="preserve"> Time!DZ$97</f>
        <v>1</v>
      </c>
      <c r="EA41" s="526">
        <f xml:space="preserve"> Time!EA$97</f>
        <v>1</v>
      </c>
      <c r="EB41" s="526">
        <f xml:space="preserve"> Time!EB$97</f>
        <v>1</v>
      </c>
      <c r="EC41" s="526">
        <f xml:space="preserve"> Time!EC$97</f>
        <v>0</v>
      </c>
      <c r="ED41" s="526">
        <f xml:space="preserve"> Time!ED$97</f>
        <v>0</v>
      </c>
      <c r="EE41" s="526">
        <f xml:space="preserve"> Time!EE$97</f>
        <v>0</v>
      </c>
      <c r="EF41" s="526">
        <f xml:space="preserve"> Time!EF$97</f>
        <v>0</v>
      </c>
      <c r="EG41" s="526">
        <f xml:space="preserve"> Time!EG$97</f>
        <v>0</v>
      </c>
      <c r="EH41" s="526">
        <f xml:space="preserve"> Time!EH$97</f>
        <v>0</v>
      </c>
      <c r="EI41" s="526">
        <f xml:space="preserve"> Time!EI$97</f>
        <v>0</v>
      </c>
      <c r="EJ41" s="526">
        <f xml:space="preserve"> Time!EJ$97</f>
        <v>0</v>
      </c>
      <c r="EK41" s="526">
        <f xml:space="preserve"> Time!EK$97</f>
        <v>0</v>
      </c>
      <c r="EL41" s="526">
        <f xml:space="preserve"> Time!EL$97</f>
        <v>0</v>
      </c>
      <c r="EM41" s="526">
        <f xml:space="preserve"> Time!EM$97</f>
        <v>0</v>
      </c>
      <c r="EN41" s="526">
        <f xml:space="preserve"> Time!EN$97</f>
        <v>0</v>
      </c>
      <c r="EO41" s="526">
        <f xml:space="preserve"> Time!EO$97</f>
        <v>0</v>
      </c>
      <c r="EP41" s="526">
        <f xml:space="preserve"> Time!EP$97</f>
        <v>0</v>
      </c>
      <c r="EQ41" s="526">
        <f xml:space="preserve"> Time!EQ$97</f>
        <v>0</v>
      </c>
      <c r="ER41" s="526">
        <f xml:space="preserve"> Time!ER$97</f>
        <v>0</v>
      </c>
      <c r="ES41" s="526">
        <f xml:space="preserve"> Time!ES$97</f>
        <v>0</v>
      </c>
      <c r="ET41" s="526">
        <f xml:space="preserve"> Time!ET$97</f>
        <v>0</v>
      </c>
      <c r="EU41" s="526">
        <f xml:space="preserve"> Time!EU$97</f>
        <v>0</v>
      </c>
      <c r="EV41" s="526">
        <f xml:space="preserve"> Time!EV$97</f>
        <v>0</v>
      </c>
      <c r="EW41" s="526">
        <f xml:space="preserve"> Time!EW$97</f>
        <v>0</v>
      </c>
      <c r="EX41" s="526">
        <f xml:space="preserve"> Time!EX$97</f>
        <v>0</v>
      </c>
      <c r="EY41" s="526">
        <f xml:space="preserve"> Time!EY$97</f>
        <v>0</v>
      </c>
      <c r="EZ41" s="526">
        <f xml:space="preserve"> Time!EZ$97</f>
        <v>0</v>
      </c>
      <c r="FA41" s="526">
        <f xml:space="preserve"> Time!FA$97</f>
        <v>0</v>
      </c>
      <c r="FB41" s="526">
        <f xml:space="preserve"> Time!FB$97</f>
        <v>0</v>
      </c>
      <c r="FC41" s="526">
        <f xml:space="preserve"> Time!FC$97</f>
        <v>0</v>
      </c>
      <c r="FD41" s="526">
        <f xml:space="preserve"> Time!FD$97</f>
        <v>0</v>
      </c>
      <c r="FE41" s="526">
        <f xml:space="preserve"> Time!FE$97</f>
        <v>0</v>
      </c>
      <c r="FF41" s="526">
        <f xml:space="preserve"> Time!FF$97</f>
        <v>0</v>
      </c>
      <c r="FG41" s="526">
        <f xml:space="preserve"> Time!FG$97</f>
        <v>0</v>
      </c>
      <c r="FH41" s="526">
        <f xml:space="preserve"> Time!FH$97</f>
        <v>0</v>
      </c>
      <c r="FI41" s="526">
        <f xml:space="preserve"> Time!FI$97</f>
        <v>0</v>
      </c>
      <c r="FJ41" s="526">
        <f xml:space="preserve"> Time!FJ$97</f>
        <v>0</v>
      </c>
      <c r="FK41" s="526">
        <f xml:space="preserve"> Time!FK$97</f>
        <v>0</v>
      </c>
      <c r="FL41" s="526">
        <f xml:space="preserve"> Time!FL$97</f>
        <v>0</v>
      </c>
      <c r="FM41" s="526">
        <f xml:space="preserve"> Time!FM$97</f>
        <v>0</v>
      </c>
      <c r="FN41" s="526">
        <f xml:space="preserve"> Time!FN$97</f>
        <v>0</v>
      </c>
      <c r="FO41" s="526">
        <f xml:space="preserve"> Time!FO$97</f>
        <v>0</v>
      </c>
      <c r="FP41" s="526">
        <f xml:space="preserve"> Time!FP$97</f>
        <v>0</v>
      </c>
      <c r="FQ41" s="526">
        <f xml:space="preserve"> Time!FQ$97</f>
        <v>0</v>
      </c>
      <c r="FR41" s="526">
        <f xml:space="preserve"> Time!FR$97</f>
        <v>0</v>
      </c>
      <c r="FS41" s="526">
        <f xml:space="preserve"> Time!FS$97</f>
        <v>0</v>
      </c>
      <c r="FT41" s="526">
        <f xml:space="preserve"> Time!FT$97</f>
        <v>0</v>
      </c>
      <c r="FU41" s="526">
        <f xml:space="preserve"> Time!FU$97</f>
        <v>0</v>
      </c>
      <c r="FV41" s="526">
        <f xml:space="preserve"> Time!FV$97</f>
        <v>0</v>
      </c>
      <c r="FW41" s="526">
        <f xml:space="preserve"> Time!FW$97</f>
        <v>0</v>
      </c>
      <c r="FX41" s="526">
        <f xml:space="preserve"> Time!FX$97</f>
        <v>0</v>
      </c>
      <c r="FY41" s="526">
        <f xml:space="preserve"> Time!FY$97</f>
        <v>0</v>
      </c>
      <c r="FZ41" s="526">
        <f xml:space="preserve"> Time!FZ$97</f>
        <v>0</v>
      </c>
      <c r="GA41" s="526">
        <f xml:space="preserve"> Time!GA$97</f>
        <v>0</v>
      </c>
      <c r="GB41" s="526">
        <f xml:space="preserve"> Time!GB$97</f>
        <v>0</v>
      </c>
      <c r="GC41" s="526">
        <f xml:space="preserve"> Time!GC$97</f>
        <v>0</v>
      </c>
      <c r="GD41" s="526">
        <f xml:space="preserve"> Time!GD$97</f>
        <v>0</v>
      </c>
      <c r="GE41" s="526">
        <f xml:space="preserve"> Time!GE$97</f>
        <v>0</v>
      </c>
      <c r="GF41" s="526">
        <f xml:space="preserve"> Time!GF$97</f>
        <v>0</v>
      </c>
      <c r="GG41" s="526">
        <f xml:space="preserve"> Time!GG$97</f>
        <v>0</v>
      </c>
      <c r="GH41" s="526">
        <f xml:space="preserve"> Time!GH$97</f>
        <v>0</v>
      </c>
      <c r="GI41" s="526">
        <f xml:space="preserve"> Time!GI$97</f>
        <v>0</v>
      </c>
      <c r="GJ41" s="526">
        <f xml:space="preserve"> Time!GJ$97</f>
        <v>0</v>
      </c>
    </row>
    <row r="42" spans="1:255" x14ac:dyDescent="0.25">
      <c r="E42" s="12" t="s">
        <v>173</v>
      </c>
      <c r="G42" s="12" t="str">
        <f xml:space="preserve"> SMU</f>
        <v>$ 000s</v>
      </c>
      <c r="H42" s="12">
        <f xml:space="preserve"> SUM(J42:GJ42)</f>
        <v>77208.202114719563</v>
      </c>
      <c r="J42" s="12">
        <f t="shared" ref="J42:AO42" si="42" xml:space="preserve"> $F38 / $F39 * J40 * J41</f>
        <v>0</v>
      </c>
      <c r="K42" s="12">
        <f t="shared" si="42"/>
        <v>0</v>
      </c>
      <c r="L42" s="12">
        <f t="shared" si="42"/>
        <v>0</v>
      </c>
      <c r="M42" s="12">
        <f t="shared" si="42"/>
        <v>439.65517241379308</v>
      </c>
      <c r="N42" s="12">
        <f t="shared" si="42"/>
        <v>439.65517241379308</v>
      </c>
      <c r="O42" s="12">
        <f t="shared" si="42"/>
        <v>439.65517241379308</v>
      </c>
      <c r="P42" s="12">
        <f t="shared" si="42"/>
        <v>439.65517241379308</v>
      </c>
      <c r="Q42" s="12">
        <f t="shared" si="42"/>
        <v>450.64655172413808</v>
      </c>
      <c r="R42" s="12">
        <f t="shared" si="42"/>
        <v>450.64655172413808</v>
      </c>
      <c r="S42" s="12">
        <f t="shared" si="42"/>
        <v>450.64655172413808</v>
      </c>
      <c r="T42" s="12">
        <f t="shared" si="42"/>
        <v>450.64655172413808</v>
      </c>
      <c r="U42" s="12">
        <f t="shared" si="42"/>
        <v>461.91271551724174</v>
      </c>
      <c r="V42" s="12">
        <f t="shared" si="42"/>
        <v>461.91271551724174</v>
      </c>
      <c r="W42" s="12">
        <f t="shared" si="42"/>
        <v>461.91271551724174</v>
      </c>
      <c r="X42" s="12">
        <f t="shared" si="42"/>
        <v>461.91271551724174</v>
      </c>
      <c r="Y42" s="12">
        <f t="shared" si="42"/>
        <v>473.46053340517301</v>
      </c>
      <c r="Z42" s="12">
        <f t="shared" si="42"/>
        <v>473.46053340517301</v>
      </c>
      <c r="AA42" s="12">
        <f t="shared" si="42"/>
        <v>473.46053340517301</v>
      </c>
      <c r="AB42" s="12">
        <f t="shared" si="42"/>
        <v>473.46053340517301</v>
      </c>
      <c r="AC42" s="12">
        <f t="shared" si="42"/>
        <v>485.29704674030256</v>
      </c>
      <c r="AD42" s="12">
        <f t="shared" si="42"/>
        <v>485.29704674030256</v>
      </c>
      <c r="AE42" s="12">
        <f t="shared" si="42"/>
        <v>485.29704674030256</v>
      </c>
      <c r="AF42" s="12">
        <f t="shared" si="42"/>
        <v>485.29704674030256</v>
      </c>
      <c r="AG42" s="12">
        <f t="shared" si="42"/>
        <v>497.42947290881028</v>
      </c>
      <c r="AH42" s="12">
        <f t="shared" si="42"/>
        <v>497.42947290881028</v>
      </c>
      <c r="AI42" s="12">
        <f t="shared" si="42"/>
        <v>497.42947290881028</v>
      </c>
      <c r="AJ42" s="12">
        <f t="shared" si="42"/>
        <v>497.42947290881028</v>
      </c>
      <c r="AK42" s="12">
        <f t="shared" si="42"/>
        <v>509.86520973153063</v>
      </c>
      <c r="AL42" s="12">
        <f t="shared" si="42"/>
        <v>509.86520973153063</v>
      </c>
      <c r="AM42" s="12">
        <f t="shared" si="42"/>
        <v>509.86520973153063</v>
      </c>
      <c r="AN42" s="12">
        <f t="shared" si="42"/>
        <v>509.86520973153063</v>
      </c>
      <c r="AO42" s="12">
        <f t="shared" si="42"/>
        <v>522.61183997481908</v>
      </c>
      <c r="AP42" s="12">
        <f t="shared" ref="AP42:BU42" si="43" xml:space="preserve"> $F38 / $F39 * AP40 * AP41</f>
        <v>522.61183997481908</v>
      </c>
      <c r="AQ42" s="12">
        <f t="shared" si="43"/>
        <v>522.61183997481908</v>
      </c>
      <c r="AR42" s="12">
        <f t="shared" si="43"/>
        <v>522.61183997481908</v>
      </c>
      <c r="AS42" s="12">
        <f t="shared" si="43"/>
        <v>535.6771359741897</v>
      </c>
      <c r="AT42" s="12">
        <f t="shared" si="43"/>
        <v>535.6771359741897</v>
      </c>
      <c r="AU42" s="12">
        <f t="shared" si="43"/>
        <v>535.6771359741897</v>
      </c>
      <c r="AV42" s="12">
        <f t="shared" si="43"/>
        <v>535.6771359741897</v>
      </c>
      <c r="AW42" s="12">
        <f t="shared" si="43"/>
        <v>549.06906437354462</v>
      </c>
      <c r="AX42" s="12">
        <f t="shared" si="43"/>
        <v>549.06906437354462</v>
      </c>
      <c r="AY42" s="12">
        <f t="shared" si="43"/>
        <v>549.06906437354462</v>
      </c>
      <c r="AZ42" s="12">
        <f t="shared" si="43"/>
        <v>549.06906437354462</v>
      </c>
      <c r="BA42" s="12">
        <f t="shared" si="43"/>
        <v>562.79579098288343</v>
      </c>
      <c r="BB42" s="12">
        <f t="shared" si="43"/>
        <v>562.79579098288343</v>
      </c>
      <c r="BC42" s="12">
        <f t="shared" si="43"/>
        <v>562.79579098288343</v>
      </c>
      <c r="BD42" s="12">
        <f t="shared" si="43"/>
        <v>562.79579098288343</v>
      </c>
      <c r="BE42" s="12">
        <f t="shared" si="43"/>
        <v>576.86568575745571</v>
      </c>
      <c r="BF42" s="12">
        <f t="shared" si="43"/>
        <v>576.86568575745571</v>
      </c>
      <c r="BG42" s="12">
        <f t="shared" si="43"/>
        <v>576.86568575745571</v>
      </c>
      <c r="BH42" s="12">
        <f t="shared" si="43"/>
        <v>576.86568575745571</v>
      </c>
      <c r="BI42" s="12">
        <f t="shared" si="43"/>
        <v>591.28732790139225</v>
      </c>
      <c r="BJ42" s="12">
        <f t="shared" si="43"/>
        <v>591.28732790139225</v>
      </c>
      <c r="BK42" s="12">
        <f t="shared" si="43"/>
        <v>591.28732790139225</v>
      </c>
      <c r="BL42" s="12">
        <f t="shared" si="43"/>
        <v>591.28732790139225</v>
      </c>
      <c r="BM42" s="12">
        <f t="shared" si="43"/>
        <v>606.06951109892736</v>
      </c>
      <c r="BN42" s="12">
        <f t="shared" si="43"/>
        <v>606.06951109892736</v>
      </c>
      <c r="BO42" s="12">
        <f t="shared" si="43"/>
        <v>606.06951109892736</v>
      </c>
      <c r="BP42" s="12">
        <f t="shared" si="43"/>
        <v>606.06951109892736</v>
      </c>
      <c r="BQ42" s="12">
        <f t="shared" si="43"/>
        <v>621.22124887640075</v>
      </c>
      <c r="BR42" s="12">
        <f t="shared" si="43"/>
        <v>621.22124887640075</v>
      </c>
      <c r="BS42" s="12">
        <f t="shared" si="43"/>
        <v>621.22124887640075</v>
      </c>
      <c r="BT42" s="12">
        <f t="shared" si="43"/>
        <v>621.22124887640075</v>
      </c>
      <c r="BU42" s="12">
        <f t="shared" si="43"/>
        <v>636.75178009831097</v>
      </c>
      <c r="BV42" s="12">
        <f t="shared" ref="BV42:DA42" si="44" xml:space="preserve"> $F38 / $F39 * BV40 * BV41</f>
        <v>636.75178009831097</v>
      </c>
      <c r="BW42" s="12">
        <f t="shared" si="44"/>
        <v>636.75178009831097</v>
      </c>
      <c r="BX42" s="12">
        <f t="shared" si="44"/>
        <v>636.75178009831097</v>
      </c>
      <c r="BY42" s="12">
        <f t="shared" si="44"/>
        <v>652.6705746007691</v>
      </c>
      <c r="BZ42" s="12">
        <f t="shared" si="44"/>
        <v>652.6705746007691</v>
      </c>
      <c r="CA42" s="12">
        <f t="shared" si="44"/>
        <v>652.6705746007691</v>
      </c>
      <c r="CB42" s="12">
        <f t="shared" si="44"/>
        <v>652.6705746007691</v>
      </c>
      <c r="CC42" s="12">
        <f t="shared" si="44"/>
        <v>668.98733896578847</v>
      </c>
      <c r="CD42" s="12">
        <f t="shared" si="44"/>
        <v>668.98733896578847</v>
      </c>
      <c r="CE42" s="12">
        <f t="shared" si="44"/>
        <v>668.98733896578847</v>
      </c>
      <c r="CF42" s="12">
        <f t="shared" si="44"/>
        <v>668.98733896578847</v>
      </c>
      <c r="CG42" s="12">
        <f t="shared" si="44"/>
        <v>685.71202243993321</v>
      </c>
      <c r="CH42" s="12">
        <f t="shared" si="44"/>
        <v>685.71202243993321</v>
      </c>
      <c r="CI42" s="12">
        <f t="shared" si="44"/>
        <v>685.71202243993321</v>
      </c>
      <c r="CJ42" s="12">
        <f t="shared" si="44"/>
        <v>685.71202243993321</v>
      </c>
      <c r="CK42" s="12">
        <f t="shared" si="44"/>
        <v>702.8548230009319</v>
      </c>
      <c r="CL42" s="12">
        <f t="shared" si="44"/>
        <v>702.8548230009319</v>
      </c>
      <c r="CM42" s="12">
        <f t="shared" si="44"/>
        <v>702.8548230009319</v>
      </c>
      <c r="CN42" s="12">
        <f t="shared" si="44"/>
        <v>702.8548230009319</v>
      </c>
      <c r="CO42" s="12">
        <f t="shared" si="44"/>
        <v>720.42619357595538</v>
      </c>
      <c r="CP42" s="12">
        <f t="shared" si="44"/>
        <v>720.42619357595538</v>
      </c>
      <c r="CQ42" s="12">
        <f t="shared" si="44"/>
        <v>720.42619357595538</v>
      </c>
      <c r="CR42" s="12">
        <f t="shared" si="44"/>
        <v>720.42619357595538</v>
      </c>
      <c r="CS42" s="12">
        <f t="shared" si="44"/>
        <v>738.43684841535458</v>
      </c>
      <c r="CT42" s="12">
        <f t="shared" si="44"/>
        <v>738.43684841535458</v>
      </c>
      <c r="CU42" s="12">
        <f t="shared" si="44"/>
        <v>738.43684841535458</v>
      </c>
      <c r="CV42" s="12">
        <f t="shared" si="44"/>
        <v>738.43684841535458</v>
      </c>
      <c r="CW42" s="12">
        <f t="shared" si="44"/>
        <v>756.89776962573876</v>
      </c>
      <c r="CX42" s="12">
        <f t="shared" si="44"/>
        <v>756.89776962573876</v>
      </c>
      <c r="CY42" s="12">
        <f t="shared" si="44"/>
        <v>756.89776962573876</v>
      </c>
      <c r="CZ42" s="12">
        <f t="shared" si="44"/>
        <v>756.89776962573876</v>
      </c>
      <c r="DA42" s="12">
        <f t="shared" si="44"/>
        <v>775.82021386638257</v>
      </c>
      <c r="DB42" s="12">
        <f t="shared" ref="DB42:EG42" si="45" xml:space="preserve"> $F38 / $F39 * DB40 * DB41</f>
        <v>775.82021386638257</v>
      </c>
      <c r="DC42" s="12">
        <f t="shared" si="45"/>
        <v>775.82021386638257</v>
      </c>
      <c r="DD42" s="12">
        <f t="shared" si="45"/>
        <v>775.82021386638257</v>
      </c>
      <c r="DE42" s="12">
        <f t="shared" si="45"/>
        <v>795.21571921304223</v>
      </c>
      <c r="DF42" s="12">
        <f t="shared" si="45"/>
        <v>795.21571921304223</v>
      </c>
      <c r="DG42" s="12">
        <f t="shared" si="45"/>
        <v>795.21571921304223</v>
      </c>
      <c r="DH42" s="12">
        <f t="shared" si="45"/>
        <v>795.21571921304223</v>
      </c>
      <c r="DI42" s="12">
        <f t="shared" si="45"/>
        <v>815.09611219336853</v>
      </c>
      <c r="DJ42" s="12">
        <f t="shared" si="45"/>
        <v>815.09611219336853</v>
      </c>
      <c r="DK42" s="12">
        <f t="shared" si="45"/>
        <v>815.09611219336853</v>
      </c>
      <c r="DL42" s="12">
        <f t="shared" si="45"/>
        <v>815.09611219336853</v>
      </c>
      <c r="DM42" s="12">
        <f t="shared" si="45"/>
        <v>835.47351499820309</v>
      </c>
      <c r="DN42" s="12">
        <f t="shared" si="45"/>
        <v>835.47351499820309</v>
      </c>
      <c r="DO42" s="12">
        <f t="shared" si="45"/>
        <v>835.47351499820309</v>
      </c>
      <c r="DP42" s="12">
        <f t="shared" si="45"/>
        <v>835.47351499820309</v>
      </c>
      <c r="DQ42" s="12">
        <f t="shared" si="45"/>
        <v>856.36035287315849</v>
      </c>
      <c r="DR42" s="12">
        <f t="shared" si="45"/>
        <v>856.36035287315849</v>
      </c>
      <c r="DS42" s="12">
        <f t="shared" si="45"/>
        <v>856.36035287315849</v>
      </c>
      <c r="DT42" s="12">
        <f t="shared" si="45"/>
        <v>856.36035287315849</v>
      </c>
      <c r="DU42" s="12">
        <f t="shared" si="45"/>
        <v>877.76936169498788</v>
      </c>
      <c r="DV42" s="12">
        <f t="shared" si="45"/>
        <v>877.76936169498788</v>
      </c>
      <c r="DW42" s="12">
        <f t="shared" si="45"/>
        <v>877.76936169498788</v>
      </c>
      <c r="DX42" s="12">
        <f t="shared" si="45"/>
        <v>877.76936169498788</v>
      </c>
      <c r="DY42" s="12">
        <f t="shared" si="45"/>
        <v>899.71359573736288</v>
      </c>
      <c r="DZ42" s="12">
        <f t="shared" si="45"/>
        <v>899.71359573736288</v>
      </c>
      <c r="EA42" s="12">
        <f t="shared" si="45"/>
        <v>899.71359573736288</v>
      </c>
      <c r="EB42" s="12">
        <f t="shared" si="45"/>
        <v>899.71359573736288</v>
      </c>
      <c r="EC42" s="12">
        <f t="shared" si="45"/>
        <v>0</v>
      </c>
      <c r="ED42" s="12">
        <f t="shared" si="45"/>
        <v>0</v>
      </c>
      <c r="EE42" s="12">
        <f t="shared" si="45"/>
        <v>0</v>
      </c>
      <c r="EF42" s="12">
        <f t="shared" si="45"/>
        <v>0</v>
      </c>
      <c r="EG42" s="12">
        <f t="shared" si="45"/>
        <v>0</v>
      </c>
      <c r="EH42" s="12">
        <f t="shared" ref="EH42:FM42" si="46" xml:space="preserve"> $F38 / $F39 * EH40 * EH41</f>
        <v>0</v>
      </c>
      <c r="EI42" s="12">
        <f t="shared" si="46"/>
        <v>0</v>
      </c>
      <c r="EJ42" s="12">
        <f t="shared" si="46"/>
        <v>0</v>
      </c>
      <c r="EK42" s="12">
        <f t="shared" si="46"/>
        <v>0</v>
      </c>
      <c r="EL42" s="12">
        <f t="shared" si="46"/>
        <v>0</v>
      </c>
      <c r="EM42" s="12">
        <f t="shared" si="46"/>
        <v>0</v>
      </c>
      <c r="EN42" s="12">
        <f t="shared" si="46"/>
        <v>0</v>
      </c>
      <c r="EO42" s="12">
        <f t="shared" si="46"/>
        <v>0</v>
      </c>
      <c r="EP42" s="12">
        <f t="shared" si="46"/>
        <v>0</v>
      </c>
      <c r="EQ42" s="12">
        <f t="shared" si="46"/>
        <v>0</v>
      </c>
      <c r="ER42" s="12">
        <f t="shared" si="46"/>
        <v>0</v>
      </c>
      <c r="ES42" s="12">
        <f t="shared" si="46"/>
        <v>0</v>
      </c>
      <c r="ET42" s="12">
        <f t="shared" si="46"/>
        <v>0</v>
      </c>
      <c r="EU42" s="12">
        <f t="shared" si="46"/>
        <v>0</v>
      </c>
      <c r="EV42" s="12">
        <f t="shared" si="46"/>
        <v>0</v>
      </c>
      <c r="EW42" s="12">
        <f t="shared" si="46"/>
        <v>0</v>
      </c>
      <c r="EX42" s="12">
        <f t="shared" si="46"/>
        <v>0</v>
      </c>
      <c r="EY42" s="12">
        <f t="shared" si="46"/>
        <v>0</v>
      </c>
      <c r="EZ42" s="12">
        <f t="shared" si="46"/>
        <v>0</v>
      </c>
      <c r="FA42" s="12">
        <f t="shared" si="46"/>
        <v>0</v>
      </c>
      <c r="FB42" s="12">
        <f t="shared" si="46"/>
        <v>0</v>
      </c>
      <c r="FC42" s="12">
        <f t="shared" si="46"/>
        <v>0</v>
      </c>
      <c r="FD42" s="12">
        <f t="shared" si="46"/>
        <v>0</v>
      </c>
      <c r="FE42" s="12">
        <f t="shared" si="46"/>
        <v>0</v>
      </c>
      <c r="FF42" s="12">
        <f t="shared" si="46"/>
        <v>0</v>
      </c>
      <c r="FG42" s="12">
        <f t="shared" si="46"/>
        <v>0</v>
      </c>
      <c r="FH42" s="12">
        <f t="shared" si="46"/>
        <v>0</v>
      </c>
      <c r="FI42" s="12">
        <f t="shared" si="46"/>
        <v>0</v>
      </c>
      <c r="FJ42" s="12">
        <f t="shared" si="46"/>
        <v>0</v>
      </c>
      <c r="FK42" s="12">
        <f t="shared" si="46"/>
        <v>0</v>
      </c>
      <c r="FL42" s="12">
        <f t="shared" si="46"/>
        <v>0</v>
      </c>
      <c r="FM42" s="12">
        <f t="shared" si="46"/>
        <v>0</v>
      </c>
      <c r="FN42" s="12">
        <f t="shared" ref="FN42:GJ42" si="47" xml:space="preserve"> $F38 / $F39 * FN40 * FN41</f>
        <v>0</v>
      </c>
      <c r="FO42" s="12">
        <f t="shared" si="47"/>
        <v>0</v>
      </c>
      <c r="FP42" s="12">
        <f t="shared" si="47"/>
        <v>0</v>
      </c>
      <c r="FQ42" s="12">
        <f t="shared" si="47"/>
        <v>0</v>
      </c>
      <c r="FR42" s="12">
        <f t="shared" si="47"/>
        <v>0</v>
      </c>
      <c r="FS42" s="12">
        <f t="shared" si="47"/>
        <v>0</v>
      </c>
      <c r="FT42" s="12">
        <f t="shared" si="47"/>
        <v>0</v>
      </c>
      <c r="FU42" s="12">
        <f t="shared" si="47"/>
        <v>0</v>
      </c>
      <c r="FV42" s="12">
        <f t="shared" si="47"/>
        <v>0</v>
      </c>
      <c r="FW42" s="12">
        <f t="shared" si="47"/>
        <v>0</v>
      </c>
      <c r="FX42" s="12">
        <f t="shared" si="47"/>
        <v>0</v>
      </c>
      <c r="FY42" s="12">
        <f t="shared" si="47"/>
        <v>0</v>
      </c>
      <c r="FZ42" s="12">
        <f t="shared" si="47"/>
        <v>0</v>
      </c>
      <c r="GA42" s="12">
        <f t="shared" si="47"/>
        <v>0</v>
      </c>
      <c r="GB42" s="12">
        <f t="shared" si="47"/>
        <v>0</v>
      </c>
      <c r="GC42" s="12">
        <f t="shared" si="47"/>
        <v>0</v>
      </c>
      <c r="GD42" s="12">
        <f t="shared" si="47"/>
        <v>0</v>
      </c>
      <c r="GE42" s="12">
        <f t="shared" si="47"/>
        <v>0</v>
      </c>
      <c r="GF42" s="12">
        <f t="shared" si="47"/>
        <v>0</v>
      </c>
      <c r="GG42" s="12">
        <f t="shared" si="47"/>
        <v>0</v>
      </c>
      <c r="GH42" s="12">
        <f t="shared" si="47"/>
        <v>0</v>
      </c>
      <c r="GI42" s="12">
        <f t="shared" si="47"/>
        <v>0</v>
      </c>
      <c r="GJ42" s="12">
        <f t="shared" si="47"/>
        <v>0</v>
      </c>
    </row>
    <row r="43" spans="1:255" s="250" customFormat="1" x14ac:dyDescent="0.25">
      <c r="A43" s="189"/>
      <c r="B43" s="189"/>
      <c r="C43" s="190"/>
      <c r="D43" s="191"/>
      <c r="E43" s="249" t="str">
        <f xml:space="preserve"> LEFT(E42, LEN(E42) - 4)</f>
        <v>O&amp;M expense</v>
      </c>
      <c r="F43" s="249"/>
      <c r="G43" s="249" t="str">
        <f xml:space="preserve"> SMU</f>
        <v>$ 000s</v>
      </c>
      <c r="H43" s="249">
        <f xml:space="preserve"> SUM(J43:GJ43)</f>
        <v>-77208.202114719563</v>
      </c>
      <c r="I43" s="192"/>
      <c r="J43" s="249">
        <f t="shared" ref="J43:BU43" si="48" xml:space="preserve"> -1 * J42</f>
        <v>0</v>
      </c>
      <c r="K43" s="249">
        <f t="shared" si="48"/>
        <v>0</v>
      </c>
      <c r="L43" s="249">
        <f t="shared" si="48"/>
        <v>0</v>
      </c>
      <c r="M43" s="249">
        <f t="shared" si="48"/>
        <v>-439.65517241379308</v>
      </c>
      <c r="N43" s="249">
        <f t="shared" si="48"/>
        <v>-439.65517241379308</v>
      </c>
      <c r="O43" s="249">
        <f t="shared" si="48"/>
        <v>-439.65517241379308</v>
      </c>
      <c r="P43" s="249">
        <f t="shared" si="48"/>
        <v>-439.65517241379308</v>
      </c>
      <c r="Q43" s="249">
        <f t="shared" si="48"/>
        <v>-450.64655172413808</v>
      </c>
      <c r="R43" s="249">
        <f t="shared" si="48"/>
        <v>-450.64655172413808</v>
      </c>
      <c r="S43" s="249">
        <f t="shared" si="48"/>
        <v>-450.64655172413808</v>
      </c>
      <c r="T43" s="249">
        <f t="shared" si="48"/>
        <v>-450.64655172413808</v>
      </c>
      <c r="U43" s="249">
        <f t="shared" si="48"/>
        <v>-461.91271551724174</v>
      </c>
      <c r="V43" s="249">
        <f t="shared" si="48"/>
        <v>-461.91271551724174</v>
      </c>
      <c r="W43" s="249">
        <f t="shared" si="48"/>
        <v>-461.91271551724174</v>
      </c>
      <c r="X43" s="249">
        <f t="shared" si="48"/>
        <v>-461.91271551724174</v>
      </c>
      <c r="Y43" s="249">
        <f t="shared" si="48"/>
        <v>-473.46053340517301</v>
      </c>
      <c r="Z43" s="249">
        <f t="shared" si="48"/>
        <v>-473.46053340517301</v>
      </c>
      <c r="AA43" s="249">
        <f t="shared" si="48"/>
        <v>-473.46053340517301</v>
      </c>
      <c r="AB43" s="249">
        <f t="shared" si="48"/>
        <v>-473.46053340517301</v>
      </c>
      <c r="AC43" s="249">
        <f t="shared" si="48"/>
        <v>-485.29704674030256</v>
      </c>
      <c r="AD43" s="249">
        <f t="shared" si="48"/>
        <v>-485.29704674030256</v>
      </c>
      <c r="AE43" s="249">
        <f t="shared" si="48"/>
        <v>-485.29704674030256</v>
      </c>
      <c r="AF43" s="249">
        <f t="shared" si="48"/>
        <v>-485.29704674030256</v>
      </c>
      <c r="AG43" s="249">
        <f t="shared" si="48"/>
        <v>-497.42947290881028</v>
      </c>
      <c r="AH43" s="249">
        <f t="shared" si="48"/>
        <v>-497.42947290881028</v>
      </c>
      <c r="AI43" s="249">
        <f t="shared" si="48"/>
        <v>-497.42947290881028</v>
      </c>
      <c r="AJ43" s="249">
        <f t="shared" si="48"/>
        <v>-497.42947290881028</v>
      </c>
      <c r="AK43" s="249">
        <f t="shared" si="48"/>
        <v>-509.86520973153063</v>
      </c>
      <c r="AL43" s="249">
        <f t="shared" si="48"/>
        <v>-509.86520973153063</v>
      </c>
      <c r="AM43" s="249">
        <f t="shared" si="48"/>
        <v>-509.86520973153063</v>
      </c>
      <c r="AN43" s="249">
        <f t="shared" si="48"/>
        <v>-509.86520973153063</v>
      </c>
      <c r="AO43" s="249">
        <f t="shared" si="48"/>
        <v>-522.61183997481908</v>
      </c>
      <c r="AP43" s="249">
        <f t="shared" si="48"/>
        <v>-522.61183997481908</v>
      </c>
      <c r="AQ43" s="249">
        <f t="shared" si="48"/>
        <v>-522.61183997481908</v>
      </c>
      <c r="AR43" s="249">
        <f t="shared" si="48"/>
        <v>-522.61183997481908</v>
      </c>
      <c r="AS43" s="249">
        <f t="shared" si="48"/>
        <v>-535.6771359741897</v>
      </c>
      <c r="AT43" s="249">
        <f t="shared" si="48"/>
        <v>-535.6771359741897</v>
      </c>
      <c r="AU43" s="249">
        <f t="shared" si="48"/>
        <v>-535.6771359741897</v>
      </c>
      <c r="AV43" s="249">
        <f t="shared" si="48"/>
        <v>-535.6771359741897</v>
      </c>
      <c r="AW43" s="249">
        <f t="shared" si="48"/>
        <v>-549.06906437354462</v>
      </c>
      <c r="AX43" s="249">
        <f t="shared" si="48"/>
        <v>-549.06906437354462</v>
      </c>
      <c r="AY43" s="249">
        <f t="shared" si="48"/>
        <v>-549.06906437354462</v>
      </c>
      <c r="AZ43" s="249">
        <f t="shared" si="48"/>
        <v>-549.06906437354462</v>
      </c>
      <c r="BA43" s="249">
        <f t="shared" si="48"/>
        <v>-562.79579098288343</v>
      </c>
      <c r="BB43" s="249">
        <f t="shared" si="48"/>
        <v>-562.79579098288343</v>
      </c>
      <c r="BC43" s="249">
        <f t="shared" si="48"/>
        <v>-562.79579098288343</v>
      </c>
      <c r="BD43" s="249">
        <f t="shared" si="48"/>
        <v>-562.79579098288343</v>
      </c>
      <c r="BE43" s="249">
        <f t="shared" si="48"/>
        <v>-576.86568575745571</v>
      </c>
      <c r="BF43" s="249">
        <f t="shared" si="48"/>
        <v>-576.86568575745571</v>
      </c>
      <c r="BG43" s="249">
        <f t="shared" si="48"/>
        <v>-576.86568575745571</v>
      </c>
      <c r="BH43" s="249">
        <f t="shared" si="48"/>
        <v>-576.86568575745571</v>
      </c>
      <c r="BI43" s="249">
        <f t="shared" si="48"/>
        <v>-591.28732790139225</v>
      </c>
      <c r="BJ43" s="249">
        <f t="shared" si="48"/>
        <v>-591.28732790139225</v>
      </c>
      <c r="BK43" s="249">
        <f t="shared" si="48"/>
        <v>-591.28732790139225</v>
      </c>
      <c r="BL43" s="249">
        <f t="shared" si="48"/>
        <v>-591.28732790139225</v>
      </c>
      <c r="BM43" s="249">
        <f t="shared" si="48"/>
        <v>-606.06951109892736</v>
      </c>
      <c r="BN43" s="249">
        <f t="shared" si="48"/>
        <v>-606.06951109892736</v>
      </c>
      <c r="BO43" s="249">
        <f t="shared" si="48"/>
        <v>-606.06951109892736</v>
      </c>
      <c r="BP43" s="249">
        <f t="shared" si="48"/>
        <v>-606.06951109892736</v>
      </c>
      <c r="BQ43" s="249">
        <f t="shared" si="48"/>
        <v>-621.22124887640075</v>
      </c>
      <c r="BR43" s="249">
        <f t="shared" si="48"/>
        <v>-621.22124887640075</v>
      </c>
      <c r="BS43" s="249">
        <f t="shared" si="48"/>
        <v>-621.22124887640075</v>
      </c>
      <c r="BT43" s="249">
        <f t="shared" si="48"/>
        <v>-621.22124887640075</v>
      </c>
      <c r="BU43" s="249">
        <f t="shared" si="48"/>
        <v>-636.75178009831097</v>
      </c>
      <c r="BV43" s="249">
        <f t="shared" ref="BV43:EG43" si="49" xml:space="preserve"> -1 * BV42</f>
        <v>-636.75178009831097</v>
      </c>
      <c r="BW43" s="249">
        <f t="shared" si="49"/>
        <v>-636.75178009831097</v>
      </c>
      <c r="BX43" s="249">
        <f t="shared" si="49"/>
        <v>-636.75178009831097</v>
      </c>
      <c r="BY43" s="249">
        <f t="shared" si="49"/>
        <v>-652.6705746007691</v>
      </c>
      <c r="BZ43" s="249">
        <f t="shared" si="49"/>
        <v>-652.6705746007691</v>
      </c>
      <c r="CA43" s="249">
        <f t="shared" si="49"/>
        <v>-652.6705746007691</v>
      </c>
      <c r="CB43" s="249">
        <f t="shared" si="49"/>
        <v>-652.6705746007691</v>
      </c>
      <c r="CC43" s="249">
        <f t="shared" si="49"/>
        <v>-668.98733896578847</v>
      </c>
      <c r="CD43" s="249">
        <f t="shared" si="49"/>
        <v>-668.98733896578847</v>
      </c>
      <c r="CE43" s="249">
        <f t="shared" si="49"/>
        <v>-668.98733896578847</v>
      </c>
      <c r="CF43" s="249">
        <f t="shared" si="49"/>
        <v>-668.98733896578847</v>
      </c>
      <c r="CG43" s="249">
        <f t="shared" si="49"/>
        <v>-685.71202243993321</v>
      </c>
      <c r="CH43" s="249">
        <f t="shared" si="49"/>
        <v>-685.71202243993321</v>
      </c>
      <c r="CI43" s="249">
        <f t="shared" si="49"/>
        <v>-685.71202243993321</v>
      </c>
      <c r="CJ43" s="249">
        <f t="shared" si="49"/>
        <v>-685.71202243993321</v>
      </c>
      <c r="CK43" s="249">
        <f t="shared" si="49"/>
        <v>-702.8548230009319</v>
      </c>
      <c r="CL43" s="249">
        <f t="shared" si="49"/>
        <v>-702.8548230009319</v>
      </c>
      <c r="CM43" s="249">
        <f t="shared" si="49"/>
        <v>-702.8548230009319</v>
      </c>
      <c r="CN43" s="249">
        <f t="shared" si="49"/>
        <v>-702.8548230009319</v>
      </c>
      <c r="CO43" s="249">
        <f t="shared" si="49"/>
        <v>-720.42619357595538</v>
      </c>
      <c r="CP43" s="249">
        <f t="shared" si="49"/>
        <v>-720.42619357595538</v>
      </c>
      <c r="CQ43" s="249">
        <f t="shared" si="49"/>
        <v>-720.42619357595538</v>
      </c>
      <c r="CR43" s="249">
        <f t="shared" si="49"/>
        <v>-720.42619357595538</v>
      </c>
      <c r="CS43" s="249">
        <f t="shared" si="49"/>
        <v>-738.43684841535458</v>
      </c>
      <c r="CT43" s="249">
        <f t="shared" si="49"/>
        <v>-738.43684841535458</v>
      </c>
      <c r="CU43" s="249">
        <f t="shared" si="49"/>
        <v>-738.43684841535458</v>
      </c>
      <c r="CV43" s="249">
        <f t="shared" si="49"/>
        <v>-738.43684841535458</v>
      </c>
      <c r="CW43" s="249">
        <f t="shared" si="49"/>
        <v>-756.89776962573876</v>
      </c>
      <c r="CX43" s="249">
        <f t="shared" si="49"/>
        <v>-756.89776962573876</v>
      </c>
      <c r="CY43" s="249">
        <f t="shared" si="49"/>
        <v>-756.89776962573876</v>
      </c>
      <c r="CZ43" s="249">
        <f t="shared" si="49"/>
        <v>-756.89776962573876</v>
      </c>
      <c r="DA43" s="249">
        <f t="shared" si="49"/>
        <v>-775.82021386638257</v>
      </c>
      <c r="DB43" s="249">
        <f t="shared" si="49"/>
        <v>-775.82021386638257</v>
      </c>
      <c r="DC43" s="249">
        <f t="shared" si="49"/>
        <v>-775.82021386638257</v>
      </c>
      <c r="DD43" s="249">
        <f t="shared" si="49"/>
        <v>-775.82021386638257</v>
      </c>
      <c r="DE43" s="249">
        <f t="shared" si="49"/>
        <v>-795.21571921304223</v>
      </c>
      <c r="DF43" s="249">
        <f t="shared" si="49"/>
        <v>-795.21571921304223</v>
      </c>
      <c r="DG43" s="249">
        <f t="shared" si="49"/>
        <v>-795.21571921304223</v>
      </c>
      <c r="DH43" s="249">
        <f t="shared" si="49"/>
        <v>-795.21571921304223</v>
      </c>
      <c r="DI43" s="249">
        <f t="shared" si="49"/>
        <v>-815.09611219336853</v>
      </c>
      <c r="DJ43" s="249">
        <f t="shared" si="49"/>
        <v>-815.09611219336853</v>
      </c>
      <c r="DK43" s="249">
        <f t="shared" si="49"/>
        <v>-815.09611219336853</v>
      </c>
      <c r="DL43" s="249">
        <f t="shared" si="49"/>
        <v>-815.09611219336853</v>
      </c>
      <c r="DM43" s="249">
        <f t="shared" si="49"/>
        <v>-835.47351499820309</v>
      </c>
      <c r="DN43" s="249">
        <f t="shared" si="49"/>
        <v>-835.47351499820309</v>
      </c>
      <c r="DO43" s="249">
        <f t="shared" si="49"/>
        <v>-835.47351499820309</v>
      </c>
      <c r="DP43" s="249">
        <f t="shared" si="49"/>
        <v>-835.47351499820309</v>
      </c>
      <c r="DQ43" s="249">
        <f t="shared" si="49"/>
        <v>-856.36035287315849</v>
      </c>
      <c r="DR43" s="249">
        <f t="shared" si="49"/>
        <v>-856.36035287315849</v>
      </c>
      <c r="DS43" s="249">
        <f t="shared" si="49"/>
        <v>-856.36035287315849</v>
      </c>
      <c r="DT43" s="249">
        <f t="shared" si="49"/>
        <v>-856.36035287315849</v>
      </c>
      <c r="DU43" s="249">
        <f t="shared" si="49"/>
        <v>-877.76936169498788</v>
      </c>
      <c r="DV43" s="249">
        <f t="shared" si="49"/>
        <v>-877.76936169498788</v>
      </c>
      <c r="DW43" s="249">
        <f t="shared" si="49"/>
        <v>-877.76936169498788</v>
      </c>
      <c r="DX43" s="249">
        <f t="shared" si="49"/>
        <v>-877.76936169498788</v>
      </c>
      <c r="DY43" s="249">
        <f t="shared" si="49"/>
        <v>-899.71359573736288</v>
      </c>
      <c r="DZ43" s="249">
        <f t="shared" si="49"/>
        <v>-899.71359573736288</v>
      </c>
      <c r="EA43" s="249">
        <f t="shared" si="49"/>
        <v>-899.71359573736288</v>
      </c>
      <c r="EB43" s="249">
        <f t="shared" si="49"/>
        <v>-899.71359573736288</v>
      </c>
      <c r="EC43" s="249">
        <f t="shared" si="49"/>
        <v>0</v>
      </c>
      <c r="ED43" s="249">
        <f t="shared" si="49"/>
        <v>0</v>
      </c>
      <c r="EE43" s="249">
        <f t="shared" si="49"/>
        <v>0</v>
      </c>
      <c r="EF43" s="249">
        <f t="shared" si="49"/>
        <v>0</v>
      </c>
      <c r="EG43" s="249">
        <f t="shared" si="49"/>
        <v>0</v>
      </c>
      <c r="EH43" s="249">
        <f t="shared" ref="EH43:GJ43" si="50" xml:space="preserve"> -1 * EH42</f>
        <v>0</v>
      </c>
      <c r="EI43" s="249">
        <f t="shared" si="50"/>
        <v>0</v>
      </c>
      <c r="EJ43" s="249">
        <f t="shared" si="50"/>
        <v>0</v>
      </c>
      <c r="EK43" s="249">
        <f t="shared" si="50"/>
        <v>0</v>
      </c>
      <c r="EL43" s="249">
        <f t="shared" si="50"/>
        <v>0</v>
      </c>
      <c r="EM43" s="249">
        <f t="shared" si="50"/>
        <v>0</v>
      </c>
      <c r="EN43" s="249">
        <f t="shared" si="50"/>
        <v>0</v>
      </c>
      <c r="EO43" s="249">
        <f t="shared" si="50"/>
        <v>0</v>
      </c>
      <c r="EP43" s="249">
        <f t="shared" si="50"/>
        <v>0</v>
      </c>
      <c r="EQ43" s="249">
        <f t="shared" si="50"/>
        <v>0</v>
      </c>
      <c r="ER43" s="249">
        <f t="shared" si="50"/>
        <v>0</v>
      </c>
      <c r="ES43" s="249">
        <f t="shared" si="50"/>
        <v>0</v>
      </c>
      <c r="ET43" s="249">
        <f t="shared" si="50"/>
        <v>0</v>
      </c>
      <c r="EU43" s="249">
        <f t="shared" si="50"/>
        <v>0</v>
      </c>
      <c r="EV43" s="249">
        <f t="shared" si="50"/>
        <v>0</v>
      </c>
      <c r="EW43" s="249">
        <f t="shared" si="50"/>
        <v>0</v>
      </c>
      <c r="EX43" s="249">
        <f t="shared" si="50"/>
        <v>0</v>
      </c>
      <c r="EY43" s="249">
        <f t="shared" si="50"/>
        <v>0</v>
      </c>
      <c r="EZ43" s="249">
        <f t="shared" si="50"/>
        <v>0</v>
      </c>
      <c r="FA43" s="249">
        <f t="shared" si="50"/>
        <v>0</v>
      </c>
      <c r="FB43" s="249">
        <f t="shared" si="50"/>
        <v>0</v>
      </c>
      <c r="FC43" s="249">
        <f t="shared" si="50"/>
        <v>0</v>
      </c>
      <c r="FD43" s="249">
        <f t="shared" si="50"/>
        <v>0</v>
      </c>
      <c r="FE43" s="249">
        <f t="shared" si="50"/>
        <v>0</v>
      </c>
      <c r="FF43" s="249">
        <f t="shared" si="50"/>
        <v>0</v>
      </c>
      <c r="FG43" s="249">
        <f t="shared" si="50"/>
        <v>0</v>
      </c>
      <c r="FH43" s="249">
        <f t="shared" si="50"/>
        <v>0</v>
      </c>
      <c r="FI43" s="249">
        <f t="shared" si="50"/>
        <v>0</v>
      </c>
      <c r="FJ43" s="249">
        <f t="shared" si="50"/>
        <v>0</v>
      </c>
      <c r="FK43" s="249">
        <f t="shared" si="50"/>
        <v>0</v>
      </c>
      <c r="FL43" s="249">
        <f t="shared" si="50"/>
        <v>0</v>
      </c>
      <c r="FM43" s="249">
        <f t="shared" si="50"/>
        <v>0</v>
      </c>
      <c r="FN43" s="249">
        <f t="shared" si="50"/>
        <v>0</v>
      </c>
      <c r="FO43" s="249">
        <f t="shared" si="50"/>
        <v>0</v>
      </c>
      <c r="FP43" s="249">
        <f t="shared" si="50"/>
        <v>0</v>
      </c>
      <c r="FQ43" s="249">
        <f t="shared" si="50"/>
        <v>0</v>
      </c>
      <c r="FR43" s="249">
        <f t="shared" si="50"/>
        <v>0</v>
      </c>
      <c r="FS43" s="249">
        <f t="shared" si="50"/>
        <v>0</v>
      </c>
      <c r="FT43" s="249">
        <f t="shared" si="50"/>
        <v>0</v>
      </c>
      <c r="FU43" s="249">
        <f t="shared" si="50"/>
        <v>0</v>
      </c>
      <c r="FV43" s="249">
        <f t="shared" si="50"/>
        <v>0</v>
      </c>
      <c r="FW43" s="249">
        <f t="shared" si="50"/>
        <v>0</v>
      </c>
      <c r="FX43" s="249">
        <f t="shared" si="50"/>
        <v>0</v>
      </c>
      <c r="FY43" s="249">
        <f t="shared" si="50"/>
        <v>0</v>
      </c>
      <c r="FZ43" s="249">
        <f t="shared" si="50"/>
        <v>0</v>
      </c>
      <c r="GA43" s="249">
        <f t="shared" si="50"/>
        <v>0</v>
      </c>
      <c r="GB43" s="249">
        <f t="shared" si="50"/>
        <v>0</v>
      </c>
      <c r="GC43" s="249">
        <f t="shared" si="50"/>
        <v>0</v>
      </c>
      <c r="GD43" s="249">
        <f t="shared" si="50"/>
        <v>0</v>
      </c>
      <c r="GE43" s="249">
        <f t="shared" si="50"/>
        <v>0</v>
      </c>
      <c r="GF43" s="249">
        <f t="shared" si="50"/>
        <v>0</v>
      </c>
      <c r="GG43" s="249">
        <f t="shared" si="50"/>
        <v>0</v>
      </c>
      <c r="GH43" s="249">
        <f t="shared" si="50"/>
        <v>0</v>
      </c>
      <c r="GI43" s="249">
        <f t="shared" si="50"/>
        <v>0</v>
      </c>
      <c r="GJ43" s="249">
        <f t="shared" si="50"/>
        <v>0</v>
      </c>
      <c r="GK43" s="547"/>
      <c r="GL43" s="547"/>
      <c r="GM43" s="547"/>
      <c r="GN43" s="547"/>
      <c r="GO43" s="547"/>
      <c r="GP43" s="547"/>
      <c r="GQ43" s="547"/>
      <c r="GR43" s="547"/>
      <c r="GS43" s="547"/>
      <c r="GT43" s="547"/>
      <c r="GU43" s="547"/>
      <c r="GV43" s="547"/>
      <c r="GW43" s="547"/>
      <c r="GX43" s="547"/>
      <c r="GY43" s="547"/>
      <c r="GZ43" s="547"/>
      <c r="HA43" s="547"/>
      <c r="HB43" s="547"/>
      <c r="HC43" s="547"/>
      <c r="HD43" s="547"/>
      <c r="HE43" s="547"/>
      <c r="HF43" s="547"/>
      <c r="HG43" s="547"/>
      <c r="HH43" s="547"/>
      <c r="HI43" s="547"/>
      <c r="HJ43" s="547"/>
      <c r="HK43" s="547"/>
      <c r="HL43" s="547"/>
      <c r="HM43" s="547"/>
      <c r="HN43" s="547"/>
      <c r="HO43" s="547"/>
      <c r="HP43" s="547"/>
      <c r="HQ43" s="547"/>
      <c r="HR43" s="547"/>
      <c r="HS43" s="547"/>
      <c r="HT43" s="547"/>
      <c r="HU43" s="547"/>
      <c r="HV43" s="547"/>
      <c r="HW43" s="547"/>
      <c r="HX43" s="547"/>
      <c r="HY43" s="547"/>
      <c r="HZ43" s="547"/>
      <c r="IA43" s="547"/>
      <c r="IB43" s="547"/>
      <c r="IC43" s="547"/>
      <c r="ID43" s="547"/>
      <c r="IE43" s="547"/>
      <c r="IF43" s="547"/>
      <c r="IG43" s="547"/>
      <c r="IH43" s="547"/>
      <c r="II43" s="547"/>
      <c r="IJ43" s="547"/>
      <c r="IK43" s="547"/>
      <c r="IL43" s="547"/>
      <c r="IM43" s="547"/>
      <c r="IN43" s="547"/>
      <c r="IO43" s="547"/>
      <c r="IP43" s="547"/>
      <c r="IQ43" s="547"/>
      <c r="IR43" s="547"/>
      <c r="IS43" s="547"/>
      <c r="IT43" s="547"/>
      <c r="IU43" s="547"/>
    </row>
    <row r="46" spans="1:255" x14ac:dyDescent="0.25">
      <c r="A46" s="15" t="s">
        <v>324</v>
      </c>
    </row>
    <row r="47" spans="1:255" x14ac:dyDescent="0.25">
      <c r="E47" s="198" t="str">
        <f xml:space="preserve"> InpC!E$73</f>
        <v>Accounts receivable days</v>
      </c>
      <c r="F47" s="198">
        <f xml:space="preserve"> InpC!F$73</f>
        <v>60</v>
      </c>
      <c r="G47" s="198" t="str">
        <f xml:space="preserve"> InpC!G$73</f>
        <v>days</v>
      </c>
      <c r="H47" s="43"/>
    </row>
    <row r="48" spans="1:255" x14ac:dyDescent="0.25">
      <c r="E48" s="248" t="str">
        <f xml:space="preserve"> Time!E$153</f>
        <v>Days in period</v>
      </c>
      <c r="F48" s="248">
        <f xml:space="preserve"> Time!F$153</f>
        <v>0</v>
      </c>
      <c r="G48" s="248" t="str">
        <f xml:space="preserve"> Time!G$153</f>
        <v>days</v>
      </c>
      <c r="H48" s="248">
        <f xml:space="preserve"> Time!H$153</f>
        <v>0</v>
      </c>
      <c r="I48" s="248">
        <f xml:space="preserve"> Time!I$153</f>
        <v>0</v>
      </c>
      <c r="J48" s="248">
        <f xml:space="preserve"> Time!J$153</f>
        <v>92</v>
      </c>
      <c r="K48" s="248">
        <f xml:space="preserve"> Time!K$153</f>
        <v>92</v>
      </c>
      <c r="L48" s="248">
        <f xml:space="preserve"> Time!L$153</f>
        <v>90</v>
      </c>
      <c r="M48" s="248">
        <f xml:space="preserve"> Time!M$153</f>
        <v>91</v>
      </c>
      <c r="N48" s="248">
        <f xml:space="preserve"> Time!N$153</f>
        <v>92</v>
      </c>
      <c r="O48" s="248">
        <f xml:space="preserve"> Time!O$153</f>
        <v>92</v>
      </c>
      <c r="P48" s="248">
        <f xml:space="preserve"> Time!P$153</f>
        <v>90</v>
      </c>
      <c r="Q48" s="248">
        <f xml:space="preserve"> Time!Q$153</f>
        <v>91</v>
      </c>
      <c r="R48" s="248">
        <f xml:space="preserve"> Time!R$153</f>
        <v>92</v>
      </c>
      <c r="S48" s="248">
        <f xml:space="preserve"> Time!S$153</f>
        <v>92</v>
      </c>
      <c r="T48" s="248">
        <f xml:space="preserve"> Time!T$153</f>
        <v>90</v>
      </c>
      <c r="U48" s="248">
        <f xml:space="preserve"> Time!U$153</f>
        <v>91</v>
      </c>
      <c r="V48" s="248">
        <f xml:space="preserve"> Time!V$153</f>
        <v>92</v>
      </c>
      <c r="W48" s="248">
        <f xml:space="preserve"> Time!W$153</f>
        <v>92</v>
      </c>
      <c r="X48" s="248">
        <f xml:space="preserve"> Time!X$153</f>
        <v>91</v>
      </c>
      <c r="Y48" s="248">
        <f xml:space="preserve"> Time!Y$153</f>
        <v>91</v>
      </c>
      <c r="Z48" s="248">
        <f xml:space="preserve"> Time!Z$153</f>
        <v>92</v>
      </c>
      <c r="AA48" s="248">
        <f xml:space="preserve"> Time!AA$153</f>
        <v>92</v>
      </c>
      <c r="AB48" s="248">
        <f xml:space="preserve"> Time!AB$153</f>
        <v>90</v>
      </c>
      <c r="AC48" s="248">
        <f xml:space="preserve"> Time!AC$153</f>
        <v>91</v>
      </c>
      <c r="AD48" s="248">
        <f xml:space="preserve"> Time!AD$153</f>
        <v>92</v>
      </c>
      <c r="AE48" s="248">
        <f xml:space="preserve"> Time!AE$153</f>
        <v>92</v>
      </c>
      <c r="AF48" s="248">
        <f xml:space="preserve"> Time!AF$153</f>
        <v>90</v>
      </c>
      <c r="AG48" s="248">
        <f xml:space="preserve"> Time!AG$153</f>
        <v>91</v>
      </c>
      <c r="AH48" s="248">
        <f xml:space="preserve"> Time!AH$153</f>
        <v>92</v>
      </c>
      <c r="AI48" s="248">
        <f xml:space="preserve"> Time!AI$153</f>
        <v>92</v>
      </c>
      <c r="AJ48" s="248">
        <f xml:space="preserve"> Time!AJ$153</f>
        <v>90</v>
      </c>
      <c r="AK48" s="248">
        <f xml:space="preserve"> Time!AK$153</f>
        <v>91</v>
      </c>
      <c r="AL48" s="248">
        <f xml:space="preserve"> Time!AL$153</f>
        <v>92</v>
      </c>
      <c r="AM48" s="248">
        <f xml:space="preserve"> Time!AM$153</f>
        <v>92</v>
      </c>
      <c r="AN48" s="248">
        <f xml:space="preserve"> Time!AN$153</f>
        <v>91</v>
      </c>
      <c r="AO48" s="248">
        <f xml:space="preserve"> Time!AO$153</f>
        <v>91</v>
      </c>
      <c r="AP48" s="248">
        <f xml:space="preserve"> Time!AP$153</f>
        <v>92</v>
      </c>
      <c r="AQ48" s="248">
        <f xml:space="preserve"> Time!AQ$153</f>
        <v>92</v>
      </c>
      <c r="AR48" s="248">
        <f xml:space="preserve"> Time!AR$153</f>
        <v>90</v>
      </c>
      <c r="AS48" s="248">
        <f xml:space="preserve"> Time!AS$153</f>
        <v>91</v>
      </c>
      <c r="AT48" s="248">
        <f xml:space="preserve"> Time!AT$153</f>
        <v>92</v>
      </c>
      <c r="AU48" s="248">
        <f xml:space="preserve"> Time!AU$153</f>
        <v>92</v>
      </c>
      <c r="AV48" s="248">
        <f xml:space="preserve"> Time!AV$153</f>
        <v>90</v>
      </c>
      <c r="AW48" s="248">
        <f xml:space="preserve"> Time!AW$153</f>
        <v>91</v>
      </c>
      <c r="AX48" s="248">
        <f xml:space="preserve"> Time!AX$153</f>
        <v>92</v>
      </c>
      <c r="AY48" s="248">
        <f xml:space="preserve"> Time!AY$153</f>
        <v>92</v>
      </c>
      <c r="AZ48" s="248">
        <f xml:space="preserve"> Time!AZ$153</f>
        <v>90</v>
      </c>
      <c r="BA48" s="248">
        <f xml:space="preserve"> Time!BA$153</f>
        <v>91</v>
      </c>
      <c r="BB48" s="248">
        <f xml:space="preserve"> Time!BB$153</f>
        <v>92</v>
      </c>
      <c r="BC48" s="248">
        <f xml:space="preserve"> Time!BC$153</f>
        <v>92</v>
      </c>
      <c r="BD48" s="248">
        <f xml:space="preserve"> Time!BD$153</f>
        <v>91</v>
      </c>
      <c r="BE48" s="248">
        <f xml:space="preserve"> Time!BE$153</f>
        <v>91</v>
      </c>
      <c r="BF48" s="248">
        <f xml:space="preserve"> Time!BF$153</f>
        <v>92</v>
      </c>
      <c r="BG48" s="248">
        <f xml:space="preserve"> Time!BG$153</f>
        <v>92</v>
      </c>
      <c r="BH48" s="248">
        <f xml:space="preserve"> Time!BH$153</f>
        <v>90</v>
      </c>
      <c r="BI48" s="248">
        <f xml:space="preserve"> Time!BI$153</f>
        <v>91</v>
      </c>
      <c r="BJ48" s="248">
        <f xml:space="preserve"> Time!BJ$153</f>
        <v>92</v>
      </c>
      <c r="BK48" s="248">
        <f xml:space="preserve"> Time!BK$153</f>
        <v>92</v>
      </c>
      <c r="BL48" s="248">
        <f xml:space="preserve"> Time!BL$153</f>
        <v>90</v>
      </c>
      <c r="BM48" s="248">
        <f xml:space="preserve"> Time!BM$153</f>
        <v>91</v>
      </c>
      <c r="BN48" s="248">
        <f xml:space="preserve"> Time!BN$153</f>
        <v>92</v>
      </c>
      <c r="BO48" s="248">
        <f xml:space="preserve"> Time!BO$153</f>
        <v>92</v>
      </c>
      <c r="BP48" s="248">
        <f xml:space="preserve"> Time!BP$153</f>
        <v>90</v>
      </c>
      <c r="BQ48" s="248">
        <f xml:space="preserve"> Time!BQ$153</f>
        <v>91</v>
      </c>
      <c r="BR48" s="248">
        <f xml:space="preserve"> Time!BR$153</f>
        <v>92</v>
      </c>
      <c r="BS48" s="248">
        <f xml:space="preserve"> Time!BS$153</f>
        <v>92</v>
      </c>
      <c r="BT48" s="248">
        <f xml:space="preserve"> Time!BT$153</f>
        <v>91</v>
      </c>
      <c r="BU48" s="248">
        <f xml:space="preserve"> Time!BU$153</f>
        <v>91</v>
      </c>
      <c r="BV48" s="248">
        <f xml:space="preserve"> Time!BV$153</f>
        <v>92</v>
      </c>
      <c r="BW48" s="248">
        <f xml:space="preserve"> Time!BW$153</f>
        <v>92</v>
      </c>
      <c r="BX48" s="248">
        <f xml:space="preserve"> Time!BX$153</f>
        <v>90</v>
      </c>
      <c r="BY48" s="248">
        <f xml:space="preserve"> Time!BY$153</f>
        <v>91</v>
      </c>
      <c r="BZ48" s="248">
        <f xml:space="preserve"> Time!BZ$153</f>
        <v>92</v>
      </c>
      <c r="CA48" s="248">
        <f xml:space="preserve"> Time!CA$153</f>
        <v>92</v>
      </c>
      <c r="CB48" s="248">
        <f xml:space="preserve"> Time!CB$153</f>
        <v>90</v>
      </c>
      <c r="CC48" s="248">
        <f xml:space="preserve"> Time!CC$153</f>
        <v>91</v>
      </c>
      <c r="CD48" s="248">
        <f xml:space="preserve"> Time!CD$153</f>
        <v>92</v>
      </c>
      <c r="CE48" s="248">
        <f xml:space="preserve"> Time!CE$153</f>
        <v>92</v>
      </c>
      <c r="CF48" s="248">
        <f xml:space="preserve"> Time!CF$153</f>
        <v>90</v>
      </c>
      <c r="CG48" s="248">
        <f xml:space="preserve"> Time!CG$153</f>
        <v>91</v>
      </c>
      <c r="CH48" s="248">
        <f xml:space="preserve"> Time!CH$153</f>
        <v>92</v>
      </c>
      <c r="CI48" s="248">
        <f xml:space="preserve"> Time!CI$153</f>
        <v>92</v>
      </c>
      <c r="CJ48" s="248">
        <f xml:space="preserve"> Time!CJ$153</f>
        <v>91</v>
      </c>
      <c r="CK48" s="248">
        <f xml:space="preserve"> Time!CK$153</f>
        <v>91</v>
      </c>
      <c r="CL48" s="248">
        <f xml:space="preserve"> Time!CL$153</f>
        <v>92</v>
      </c>
      <c r="CM48" s="248">
        <f xml:space="preserve"> Time!CM$153</f>
        <v>92</v>
      </c>
      <c r="CN48" s="248">
        <f xml:space="preserve"> Time!CN$153</f>
        <v>90</v>
      </c>
      <c r="CO48" s="248">
        <f xml:space="preserve"> Time!CO$153</f>
        <v>91</v>
      </c>
      <c r="CP48" s="248">
        <f xml:space="preserve"> Time!CP$153</f>
        <v>92</v>
      </c>
      <c r="CQ48" s="248">
        <f xml:space="preserve"> Time!CQ$153</f>
        <v>92</v>
      </c>
      <c r="CR48" s="248">
        <f xml:space="preserve"> Time!CR$153</f>
        <v>90</v>
      </c>
      <c r="CS48" s="248">
        <f xml:space="preserve"> Time!CS$153</f>
        <v>91</v>
      </c>
      <c r="CT48" s="248">
        <f xml:space="preserve"> Time!CT$153</f>
        <v>92</v>
      </c>
      <c r="CU48" s="248">
        <f xml:space="preserve"> Time!CU$153</f>
        <v>92</v>
      </c>
      <c r="CV48" s="248">
        <f xml:space="preserve"> Time!CV$153</f>
        <v>90</v>
      </c>
      <c r="CW48" s="248">
        <f xml:space="preserve"> Time!CW$153</f>
        <v>91</v>
      </c>
      <c r="CX48" s="248">
        <f xml:space="preserve"> Time!CX$153</f>
        <v>92</v>
      </c>
      <c r="CY48" s="248">
        <f xml:space="preserve"> Time!CY$153</f>
        <v>92</v>
      </c>
      <c r="CZ48" s="248">
        <f xml:space="preserve"> Time!CZ$153</f>
        <v>91</v>
      </c>
      <c r="DA48" s="248">
        <f xml:space="preserve"> Time!DA$153</f>
        <v>91</v>
      </c>
      <c r="DB48" s="248">
        <f xml:space="preserve"> Time!DB$153</f>
        <v>92</v>
      </c>
      <c r="DC48" s="248">
        <f xml:space="preserve"> Time!DC$153</f>
        <v>92</v>
      </c>
      <c r="DD48" s="248">
        <f xml:space="preserve"> Time!DD$153</f>
        <v>90</v>
      </c>
      <c r="DE48" s="248">
        <f xml:space="preserve"> Time!DE$153</f>
        <v>91</v>
      </c>
      <c r="DF48" s="248">
        <f xml:space="preserve"> Time!DF$153</f>
        <v>92</v>
      </c>
      <c r="DG48" s="248">
        <f xml:space="preserve"> Time!DG$153</f>
        <v>92</v>
      </c>
      <c r="DH48" s="248">
        <f xml:space="preserve"> Time!DH$153</f>
        <v>90</v>
      </c>
      <c r="DI48" s="248">
        <f xml:space="preserve"> Time!DI$153</f>
        <v>91</v>
      </c>
      <c r="DJ48" s="248">
        <f xml:space="preserve"> Time!DJ$153</f>
        <v>92</v>
      </c>
      <c r="DK48" s="248">
        <f xml:space="preserve"> Time!DK$153</f>
        <v>92</v>
      </c>
      <c r="DL48" s="248">
        <f xml:space="preserve"> Time!DL$153</f>
        <v>90</v>
      </c>
      <c r="DM48" s="248">
        <f xml:space="preserve"> Time!DM$153</f>
        <v>91</v>
      </c>
      <c r="DN48" s="248">
        <f xml:space="preserve"> Time!DN$153</f>
        <v>92</v>
      </c>
      <c r="DO48" s="248">
        <f xml:space="preserve"> Time!DO$153</f>
        <v>92</v>
      </c>
      <c r="DP48" s="248">
        <f xml:space="preserve"> Time!DP$153</f>
        <v>91</v>
      </c>
      <c r="DQ48" s="248">
        <f xml:space="preserve"> Time!DQ$153</f>
        <v>91</v>
      </c>
      <c r="DR48" s="248">
        <f xml:space="preserve"> Time!DR$153</f>
        <v>92</v>
      </c>
      <c r="DS48" s="248">
        <f xml:space="preserve"> Time!DS$153</f>
        <v>92</v>
      </c>
      <c r="DT48" s="248">
        <f xml:space="preserve"> Time!DT$153</f>
        <v>90</v>
      </c>
      <c r="DU48" s="248">
        <f xml:space="preserve"> Time!DU$153</f>
        <v>91</v>
      </c>
      <c r="DV48" s="248">
        <f xml:space="preserve"> Time!DV$153</f>
        <v>92</v>
      </c>
      <c r="DW48" s="248">
        <f xml:space="preserve"> Time!DW$153</f>
        <v>92</v>
      </c>
      <c r="DX48" s="248">
        <f xml:space="preserve"> Time!DX$153</f>
        <v>90</v>
      </c>
      <c r="DY48" s="248">
        <f xml:space="preserve"> Time!DY$153</f>
        <v>91</v>
      </c>
      <c r="DZ48" s="248">
        <f xml:space="preserve"> Time!DZ$153</f>
        <v>92</v>
      </c>
      <c r="EA48" s="248">
        <f xml:space="preserve"> Time!EA$153</f>
        <v>92</v>
      </c>
      <c r="EB48" s="248">
        <f xml:space="preserve"> Time!EB$153</f>
        <v>90</v>
      </c>
      <c r="EC48" s="248">
        <f xml:space="preserve"> Time!EC$153</f>
        <v>91</v>
      </c>
      <c r="ED48" s="248">
        <f xml:space="preserve"> Time!ED$153</f>
        <v>92</v>
      </c>
      <c r="EE48" s="248">
        <f xml:space="preserve"> Time!EE$153</f>
        <v>92</v>
      </c>
      <c r="EF48" s="248">
        <f xml:space="preserve"> Time!EF$153</f>
        <v>91</v>
      </c>
      <c r="EG48" s="248">
        <f xml:space="preserve"> Time!EG$153</f>
        <v>91</v>
      </c>
      <c r="EH48" s="248">
        <f xml:space="preserve"> Time!EH$153</f>
        <v>92</v>
      </c>
      <c r="EI48" s="248">
        <f xml:space="preserve"> Time!EI$153</f>
        <v>92</v>
      </c>
      <c r="EJ48" s="248">
        <f xml:space="preserve"> Time!EJ$153</f>
        <v>90</v>
      </c>
      <c r="EK48" s="248">
        <f xml:space="preserve"> Time!EK$153</f>
        <v>91</v>
      </c>
      <c r="EL48" s="248">
        <f xml:space="preserve"> Time!EL$153</f>
        <v>92</v>
      </c>
      <c r="EM48" s="248">
        <f xml:space="preserve"> Time!EM$153</f>
        <v>92</v>
      </c>
      <c r="EN48" s="248">
        <f xml:space="preserve"> Time!EN$153</f>
        <v>90</v>
      </c>
      <c r="EO48" s="248">
        <f xml:space="preserve"> Time!EO$153</f>
        <v>91</v>
      </c>
      <c r="EP48" s="248">
        <f xml:space="preserve"> Time!EP$153</f>
        <v>92</v>
      </c>
      <c r="EQ48" s="248">
        <f xml:space="preserve"> Time!EQ$153</f>
        <v>92</v>
      </c>
      <c r="ER48" s="248">
        <f xml:space="preserve"> Time!ER$153</f>
        <v>90</v>
      </c>
      <c r="ES48" s="248">
        <f xml:space="preserve"> Time!ES$153</f>
        <v>91</v>
      </c>
      <c r="ET48" s="248">
        <f xml:space="preserve"> Time!ET$153</f>
        <v>92</v>
      </c>
      <c r="EU48" s="248">
        <f xml:space="preserve"> Time!EU$153</f>
        <v>92</v>
      </c>
      <c r="EV48" s="248">
        <f xml:space="preserve"> Time!EV$153</f>
        <v>91</v>
      </c>
      <c r="EW48" s="248">
        <f xml:space="preserve"> Time!EW$153</f>
        <v>91</v>
      </c>
      <c r="EX48" s="248">
        <f xml:space="preserve"> Time!EX$153</f>
        <v>92</v>
      </c>
      <c r="EY48" s="248">
        <f xml:space="preserve"> Time!EY$153</f>
        <v>92</v>
      </c>
      <c r="EZ48" s="248">
        <f xml:space="preserve"> Time!EZ$153</f>
        <v>90</v>
      </c>
      <c r="FA48" s="248">
        <f xml:space="preserve"> Time!FA$153</f>
        <v>91</v>
      </c>
      <c r="FB48" s="248">
        <f xml:space="preserve"> Time!FB$153</f>
        <v>92</v>
      </c>
      <c r="FC48" s="248">
        <f xml:space="preserve"> Time!FC$153</f>
        <v>92</v>
      </c>
      <c r="FD48" s="248">
        <f xml:space="preserve"> Time!FD$153</f>
        <v>90</v>
      </c>
      <c r="FE48" s="248">
        <f xml:space="preserve"> Time!FE$153</f>
        <v>91</v>
      </c>
      <c r="FF48" s="248">
        <f xml:space="preserve"> Time!FF$153</f>
        <v>92</v>
      </c>
      <c r="FG48" s="248">
        <f xml:space="preserve"> Time!FG$153</f>
        <v>92</v>
      </c>
      <c r="FH48" s="248">
        <f xml:space="preserve"> Time!FH$153</f>
        <v>90</v>
      </c>
      <c r="FI48" s="248">
        <f xml:space="preserve"> Time!FI$153</f>
        <v>91</v>
      </c>
      <c r="FJ48" s="248">
        <f xml:space="preserve"> Time!FJ$153</f>
        <v>92</v>
      </c>
      <c r="FK48" s="248">
        <f xml:space="preserve"> Time!FK$153</f>
        <v>92</v>
      </c>
      <c r="FL48" s="248">
        <f xml:space="preserve"> Time!FL$153</f>
        <v>91</v>
      </c>
      <c r="FM48" s="248">
        <f xml:space="preserve"> Time!FM$153</f>
        <v>91</v>
      </c>
      <c r="FN48" s="248">
        <f xml:space="preserve"> Time!FN$153</f>
        <v>92</v>
      </c>
      <c r="FO48" s="248">
        <f xml:space="preserve"> Time!FO$153</f>
        <v>92</v>
      </c>
      <c r="FP48" s="248">
        <f xml:space="preserve"> Time!FP$153</f>
        <v>90</v>
      </c>
      <c r="FQ48" s="248">
        <f xml:space="preserve"> Time!FQ$153</f>
        <v>91</v>
      </c>
      <c r="FR48" s="248">
        <f xml:space="preserve"> Time!FR$153</f>
        <v>92</v>
      </c>
      <c r="FS48" s="248">
        <f xml:space="preserve"> Time!FS$153</f>
        <v>92</v>
      </c>
      <c r="FT48" s="248">
        <f xml:space="preserve"> Time!FT$153</f>
        <v>90</v>
      </c>
      <c r="FU48" s="248">
        <f xml:space="preserve"> Time!FU$153</f>
        <v>91</v>
      </c>
      <c r="FV48" s="248">
        <f xml:space="preserve"> Time!FV$153</f>
        <v>92</v>
      </c>
      <c r="FW48" s="248">
        <f xml:space="preserve"> Time!FW$153</f>
        <v>92</v>
      </c>
      <c r="FX48" s="248">
        <f xml:space="preserve"> Time!FX$153</f>
        <v>90</v>
      </c>
      <c r="FY48" s="248">
        <f xml:space="preserve"> Time!FY$153</f>
        <v>91</v>
      </c>
      <c r="FZ48" s="248">
        <f xml:space="preserve"> Time!FZ$153</f>
        <v>92</v>
      </c>
      <c r="GA48" s="248">
        <f xml:space="preserve"> Time!GA$153</f>
        <v>92</v>
      </c>
      <c r="GB48" s="248">
        <f xml:space="preserve"> Time!GB$153</f>
        <v>91</v>
      </c>
      <c r="GC48" s="248">
        <f xml:space="preserve"> Time!GC$153</f>
        <v>91</v>
      </c>
      <c r="GD48" s="248">
        <f xml:space="preserve"> Time!GD$153</f>
        <v>92</v>
      </c>
      <c r="GE48" s="248">
        <f xml:space="preserve"> Time!GE$153</f>
        <v>92</v>
      </c>
      <c r="GF48" s="248">
        <f xml:space="preserve"> Time!GF$153</f>
        <v>90</v>
      </c>
      <c r="GG48" s="248">
        <f xml:space="preserve"> Time!GG$153</f>
        <v>91</v>
      </c>
      <c r="GH48" s="248">
        <f xml:space="preserve"> Time!GH$153</f>
        <v>92</v>
      </c>
      <c r="GI48" s="248">
        <f xml:space="preserve"> Time!GI$153</f>
        <v>92</v>
      </c>
      <c r="GJ48" s="248">
        <f xml:space="preserve"> Time!GJ$153</f>
        <v>90</v>
      </c>
    </row>
    <row r="49" spans="1:192" x14ac:dyDescent="0.25">
      <c r="E49" s="126" t="str">
        <f t="shared" ref="E49:AJ49" si="51" xml:space="preserve"> E$34</f>
        <v>Electricity generation revenue</v>
      </c>
      <c r="F49" s="126">
        <f t="shared" si="51"/>
        <v>0</v>
      </c>
      <c r="G49" s="126" t="str">
        <f t="shared" si="51"/>
        <v>$ 000s</v>
      </c>
      <c r="H49" s="126">
        <f t="shared" si="51"/>
        <v>440294.29450307303</v>
      </c>
      <c r="I49" s="126">
        <f t="shared" si="51"/>
        <v>0</v>
      </c>
      <c r="J49" s="126">
        <f t="shared" si="51"/>
        <v>0</v>
      </c>
      <c r="K49" s="126">
        <f t="shared" si="51"/>
        <v>0</v>
      </c>
      <c r="L49" s="126">
        <f t="shared" si="51"/>
        <v>0</v>
      </c>
      <c r="M49" s="126">
        <f t="shared" si="51"/>
        <v>5201.6250000000018</v>
      </c>
      <c r="N49" s="126">
        <f t="shared" si="51"/>
        <v>5674.5000000000009</v>
      </c>
      <c r="O49" s="126">
        <f t="shared" si="51"/>
        <v>2443.1874999999986</v>
      </c>
      <c r="P49" s="126">
        <f t="shared" si="51"/>
        <v>2443.1875</v>
      </c>
      <c r="Q49" s="126">
        <f t="shared" si="51"/>
        <v>5175.7462686567187</v>
      </c>
      <c r="R49" s="126">
        <f t="shared" si="51"/>
        <v>5646.2686567164192</v>
      </c>
      <c r="S49" s="126">
        <f t="shared" si="51"/>
        <v>2431.0323383084569</v>
      </c>
      <c r="T49" s="126">
        <f t="shared" si="51"/>
        <v>2431.0323383084583</v>
      </c>
      <c r="U49" s="126">
        <f t="shared" si="51"/>
        <v>5149.9962872206161</v>
      </c>
      <c r="V49" s="126">
        <f t="shared" si="51"/>
        <v>5618.177767877035</v>
      </c>
      <c r="W49" s="126">
        <f t="shared" si="51"/>
        <v>2418.937650058167</v>
      </c>
      <c r="X49" s="126">
        <f t="shared" si="51"/>
        <v>2418.9376500581684</v>
      </c>
      <c r="Y49" s="126">
        <f t="shared" si="51"/>
        <v>5124.3744151448909</v>
      </c>
      <c r="Z49" s="126">
        <f t="shared" si="51"/>
        <v>5590.2266347035174</v>
      </c>
      <c r="AA49" s="126">
        <f t="shared" si="51"/>
        <v>2406.9031343862353</v>
      </c>
      <c r="AB49" s="126">
        <f t="shared" si="51"/>
        <v>2406.9031343862371</v>
      </c>
      <c r="AC49" s="126">
        <f t="shared" si="51"/>
        <v>5098.8800150695452</v>
      </c>
      <c r="AD49" s="126">
        <f t="shared" si="51"/>
        <v>5562.4145618940493</v>
      </c>
      <c r="AE49" s="126">
        <f t="shared" si="51"/>
        <v>2394.9284919266029</v>
      </c>
      <c r="AF49" s="126">
        <f t="shared" si="51"/>
        <v>2394.9284919266047</v>
      </c>
      <c r="AG49" s="126">
        <f t="shared" si="51"/>
        <v>5073.5124528055185</v>
      </c>
      <c r="AH49" s="126">
        <f t="shared" si="51"/>
        <v>5534.7408576060197</v>
      </c>
      <c r="AI49" s="126">
        <f t="shared" si="51"/>
        <v>2383.0134248025911</v>
      </c>
      <c r="AJ49" s="126">
        <f t="shared" si="51"/>
        <v>2383.013424802592</v>
      </c>
      <c r="AK49" s="126">
        <f t="shared" ref="AK49:BP49" si="52" xml:space="preserve"> AK$34</f>
        <v>5048.2710973189251</v>
      </c>
      <c r="AL49" s="126">
        <f t="shared" si="52"/>
        <v>5507.2048334388264</v>
      </c>
      <c r="AM49" s="126">
        <f t="shared" si="52"/>
        <v>2371.1576366194936</v>
      </c>
      <c r="AN49" s="126">
        <f t="shared" si="52"/>
        <v>2371.157636619495</v>
      </c>
      <c r="AO49" s="126">
        <f t="shared" si="52"/>
        <v>5023.1553207153484</v>
      </c>
      <c r="AP49" s="126">
        <f t="shared" si="52"/>
        <v>5479.8058044167419</v>
      </c>
      <c r="AQ49" s="126">
        <f t="shared" si="52"/>
        <v>2359.3608324572078</v>
      </c>
      <c r="AR49" s="126">
        <f t="shared" si="52"/>
        <v>2359.3608324572092</v>
      </c>
      <c r="AS49" s="126">
        <f t="shared" si="52"/>
        <v>4998.1644982242278</v>
      </c>
      <c r="AT49" s="126">
        <f t="shared" si="52"/>
        <v>5452.5430889718846</v>
      </c>
      <c r="AU49" s="126">
        <f t="shared" si="52"/>
        <v>2347.6227188628936</v>
      </c>
      <c r="AV49" s="126">
        <f t="shared" si="52"/>
        <v>2347.6227188628945</v>
      </c>
      <c r="AW49" s="126">
        <f t="shared" si="52"/>
        <v>4973.298008183313</v>
      </c>
      <c r="AX49" s="126">
        <f t="shared" si="52"/>
        <v>5425.4160089272491</v>
      </c>
      <c r="AY49" s="126">
        <f t="shared" si="52"/>
        <v>2335.9430038436753</v>
      </c>
      <c r="AZ49" s="126">
        <f t="shared" si="52"/>
        <v>2335.9430038436767</v>
      </c>
      <c r="BA49" s="126">
        <f t="shared" si="52"/>
        <v>4948.5552320231973</v>
      </c>
      <c r="BB49" s="126">
        <f t="shared" si="52"/>
        <v>5398.42388947985</v>
      </c>
      <c r="BC49" s="126">
        <f t="shared" si="52"/>
        <v>2324.3213968593791</v>
      </c>
      <c r="BD49" s="126">
        <f t="shared" si="52"/>
        <v>2324.3213968593805</v>
      </c>
      <c r="BE49" s="126">
        <f t="shared" si="52"/>
        <v>4923.9355542519379</v>
      </c>
      <c r="BF49" s="126">
        <f t="shared" si="52"/>
        <v>5371.5660591839314</v>
      </c>
      <c r="BG49" s="126">
        <f t="shared" si="52"/>
        <v>2312.7576088153023</v>
      </c>
      <c r="BH49" s="126">
        <f t="shared" si="52"/>
        <v>2312.7576088153037</v>
      </c>
      <c r="BI49" s="126">
        <f t="shared" si="52"/>
        <v>4899.4383624397406</v>
      </c>
      <c r="BJ49" s="126">
        <f t="shared" si="52"/>
        <v>5344.8418499342615</v>
      </c>
      <c r="BK49" s="126">
        <f t="shared" si="52"/>
        <v>2301.2513520550283</v>
      </c>
      <c r="BL49" s="126">
        <f t="shared" si="52"/>
        <v>2301.2513520550297</v>
      </c>
      <c r="BM49" s="126">
        <f t="shared" si="52"/>
        <v>4875.0630472037219</v>
      </c>
      <c r="BN49" s="126">
        <f t="shared" si="52"/>
        <v>5318.2505969495141</v>
      </c>
      <c r="BO49" s="126">
        <f t="shared" si="52"/>
        <v>2289.8023403532616</v>
      </c>
      <c r="BP49" s="126">
        <f t="shared" si="52"/>
        <v>2289.8023403532634</v>
      </c>
      <c r="BQ49" s="126">
        <f t="shared" ref="BQ49:CV49" si="53" xml:space="preserve"> BQ$34</f>
        <v>4850.8090021927592</v>
      </c>
      <c r="BR49" s="126">
        <f t="shared" si="53"/>
        <v>5291.791638755737</v>
      </c>
      <c r="BS49" s="126">
        <f t="shared" si="53"/>
        <v>2278.4102889087189</v>
      </c>
      <c r="BT49" s="126">
        <f t="shared" si="53"/>
        <v>2278.4102889087203</v>
      </c>
      <c r="BU49" s="126">
        <f t="shared" si="53"/>
        <v>4826.675624072398</v>
      </c>
      <c r="BV49" s="126">
        <f t="shared" si="53"/>
        <v>5265.464317169889</v>
      </c>
      <c r="BW49" s="126">
        <f t="shared" si="53"/>
        <v>2267.0749143370344</v>
      </c>
      <c r="BX49" s="126">
        <f t="shared" si="53"/>
        <v>2267.0749143370358</v>
      </c>
      <c r="BY49" s="126">
        <f t="shared" si="53"/>
        <v>4802.6623125098486</v>
      </c>
      <c r="BZ49" s="126">
        <f t="shared" si="53"/>
        <v>5239.2679772834717</v>
      </c>
      <c r="CA49" s="126">
        <f t="shared" si="53"/>
        <v>2255.7959346637153</v>
      </c>
      <c r="CB49" s="126">
        <f t="shared" si="53"/>
        <v>2255.7959346637167</v>
      </c>
      <c r="CC49" s="126">
        <f t="shared" si="53"/>
        <v>4778.7684701590542</v>
      </c>
      <c r="CD49" s="126">
        <f t="shared" si="53"/>
        <v>5213.2019674462408</v>
      </c>
      <c r="CE49" s="126">
        <f t="shared" si="53"/>
        <v>2244.5730693171304</v>
      </c>
      <c r="CF49" s="126">
        <f t="shared" si="53"/>
        <v>2244.5730693171317</v>
      </c>
      <c r="CG49" s="126">
        <f t="shared" si="53"/>
        <v>4754.993502645827</v>
      </c>
      <c r="CH49" s="126">
        <f t="shared" si="53"/>
        <v>5187.265639249993</v>
      </c>
      <c r="CI49" s="126">
        <f t="shared" si="53"/>
        <v>2233.4060391215235</v>
      </c>
      <c r="CJ49" s="126">
        <f t="shared" si="53"/>
        <v>2233.4060391215244</v>
      </c>
      <c r="CK49" s="126">
        <f t="shared" si="53"/>
        <v>4731.3368185530626</v>
      </c>
      <c r="CL49" s="126">
        <f t="shared" si="53"/>
        <v>5161.45834751243</v>
      </c>
      <c r="CM49" s="126">
        <f t="shared" si="53"/>
        <v>2222.2945662900729</v>
      </c>
      <c r="CN49" s="126">
        <f t="shared" si="53"/>
        <v>2222.2945662900743</v>
      </c>
      <c r="CO49" s="126">
        <f t="shared" si="53"/>
        <v>4707.7978294060313</v>
      </c>
      <c r="CP49" s="126">
        <f t="shared" si="53"/>
        <v>5135.779450261125</v>
      </c>
      <c r="CQ49" s="126">
        <f t="shared" si="53"/>
        <v>2211.2383744179833</v>
      </c>
      <c r="CR49" s="126">
        <f t="shared" si="53"/>
        <v>2211.2383744179842</v>
      </c>
      <c r="CS49" s="126">
        <f t="shared" si="53"/>
        <v>4684.375949657745</v>
      </c>
      <c r="CT49" s="126">
        <f t="shared" si="53"/>
        <v>5110.2283087175392</v>
      </c>
      <c r="CU49" s="126">
        <f t="shared" si="53"/>
        <v>2200.2371884756062</v>
      </c>
      <c r="CV49" s="126">
        <f t="shared" si="53"/>
        <v>2200.2371884756071</v>
      </c>
      <c r="CW49" s="126">
        <f t="shared" ref="CW49:EB49" si="54" xml:space="preserve"> CW$34</f>
        <v>4661.0705966743726</v>
      </c>
      <c r="CX49" s="126">
        <f t="shared" si="54"/>
        <v>5084.8042872811347</v>
      </c>
      <c r="CY49" s="126">
        <f t="shared" si="54"/>
        <v>2189.2907348015983</v>
      </c>
      <c r="CZ49" s="126">
        <f t="shared" si="54"/>
        <v>2189.2907348015997</v>
      </c>
      <c r="DA49" s="126">
        <f t="shared" si="54"/>
        <v>4637.881190720771</v>
      </c>
      <c r="DB49" s="126">
        <f t="shared" si="54"/>
        <v>5059.5067535135677</v>
      </c>
      <c r="DC49" s="126">
        <f t="shared" si="54"/>
        <v>2178.3987410961181</v>
      </c>
      <c r="DD49" s="126">
        <f t="shared" si="54"/>
        <v>2178.398741096119</v>
      </c>
      <c r="DE49" s="126">
        <f t="shared" si="54"/>
        <v>4614.8071549460401</v>
      </c>
      <c r="DF49" s="126">
        <f t="shared" si="54"/>
        <v>5034.3350781229528</v>
      </c>
      <c r="DG49" s="126">
        <f t="shared" si="54"/>
        <v>2167.5609364140478</v>
      </c>
      <c r="DH49" s="126">
        <f t="shared" si="54"/>
        <v>2167.5609364140491</v>
      </c>
      <c r="DI49" s="126">
        <f t="shared" si="54"/>
        <v>4591.8479153691951</v>
      </c>
      <c r="DJ49" s="126">
        <f t="shared" si="54"/>
        <v>5009.2886349482114</v>
      </c>
      <c r="DK49" s="126">
        <f t="shared" si="54"/>
        <v>2156.7770511582571</v>
      </c>
      <c r="DL49" s="126">
        <f t="shared" si="54"/>
        <v>2156.777051158258</v>
      </c>
      <c r="DM49" s="126">
        <f t="shared" si="54"/>
        <v>4569.0029008648717</v>
      </c>
      <c r="DN49" s="126">
        <f t="shared" si="54"/>
        <v>4984.366800943495</v>
      </c>
      <c r="DO49" s="126">
        <f t="shared" si="54"/>
        <v>2146.0468170728927</v>
      </c>
      <c r="DP49" s="126">
        <f t="shared" si="54"/>
        <v>2146.0468170728941</v>
      </c>
      <c r="DQ49" s="126">
        <f t="shared" si="54"/>
        <v>4546.271543149126</v>
      </c>
      <c r="DR49" s="126">
        <f t="shared" si="54"/>
        <v>4959.5689561626823</v>
      </c>
      <c r="DS49" s="126">
        <f t="shared" si="54"/>
        <v>2135.3699672367097</v>
      </c>
      <c r="DT49" s="126">
        <f t="shared" si="54"/>
        <v>2135.3699672367106</v>
      </c>
      <c r="DU49" s="126">
        <f t="shared" si="54"/>
        <v>4523.6532767653007</v>
      </c>
      <c r="DV49" s="126">
        <f t="shared" si="54"/>
        <v>4934.8944837439649</v>
      </c>
      <c r="DW49" s="126">
        <f t="shared" si="54"/>
        <v>2124.7462360564282</v>
      </c>
      <c r="DX49" s="126">
        <f t="shared" si="54"/>
        <v>2124.7462360564291</v>
      </c>
      <c r="DY49" s="126">
        <f t="shared" si="54"/>
        <v>4501.1475390699525</v>
      </c>
      <c r="DZ49" s="126">
        <f t="shared" si="54"/>
        <v>4910.3427698944924</v>
      </c>
      <c r="EA49" s="126">
        <f t="shared" si="54"/>
        <v>2114.1753592601276</v>
      </c>
      <c r="EB49" s="126">
        <f t="shared" si="54"/>
        <v>2114.175359260129</v>
      </c>
      <c r="EC49" s="126">
        <f t="shared" ref="EC49:FH49" si="55" xml:space="preserve"> EC$34</f>
        <v>0</v>
      </c>
      <c r="ED49" s="126">
        <f t="shared" si="55"/>
        <v>0</v>
      </c>
      <c r="EE49" s="126">
        <f t="shared" si="55"/>
        <v>0</v>
      </c>
      <c r="EF49" s="126">
        <f t="shared" si="55"/>
        <v>0</v>
      </c>
      <c r="EG49" s="126">
        <f t="shared" si="55"/>
        <v>0</v>
      </c>
      <c r="EH49" s="126">
        <f t="shared" si="55"/>
        <v>0</v>
      </c>
      <c r="EI49" s="126">
        <f t="shared" si="55"/>
        <v>0</v>
      </c>
      <c r="EJ49" s="126">
        <f t="shared" si="55"/>
        <v>0</v>
      </c>
      <c r="EK49" s="126">
        <f t="shared" si="55"/>
        <v>0</v>
      </c>
      <c r="EL49" s="126">
        <f t="shared" si="55"/>
        <v>0</v>
      </c>
      <c r="EM49" s="126">
        <f t="shared" si="55"/>
        <v>0</v>
      </c>
      <c r="EN49" s="126">
        <f t="shared" si="55"/>
        <v>0</v>
      </c>
      <c r="EO49" s="126">
        <f t="shared" si="55"/>
        <v>0</v>
      </c>
      <c r="EP49" s="126">
        <f t="shared" si="55"/>
        <v>0</v>
      </c>
      <c r="EQ49" s="126">
        <f t="shared" si="55"/>
        <v>0</v>
      </c>
      <c r="ER49" s="126">
        <f t="shared" si="55"/>
        <v>0</v>
      </c>
      <c r="ES49" s="126">
        <f t="shared" si="55"/>
        <v>0</v>
      </c>
      <c r="ET49" s="126">
        <f t="shared" si="55"/>
        <v>0</v>
      </c>
      <c r="EU49" s="126">
        <f t="shared" si="55"/>
        <v>0</v>
      </c>
      <c r="EV49" s="126">
        <f t="shared" si="55"/>
        <v>0</v>
      </c>
      <c r="EW49" s="126">
        <f t="shared" si="55"/>
        <v>0</v>
      </c>
      <c r="EX49" s="126">
        <f t="shared" si="55"/>
        <v>0</v>
      </c>
      <c r="EY49" s="126">
        <f t="shared" si="55"/>
        <v>0</v>
      </c>
      <c r="EZ49" s="126">
        <f t="shared" si="55"/>
        <v>0</v>
      </c>
      <c r="FA49" s="126">
        <f t="shared" si="55"/>
        <v>0</v>
      </c>
      <c r="FB49" s="126">
        <f t="shared" si="55"/>
        <v>0</v>
      </c>
      <c r="FC49" s="126">
        <f t="shared" si="55"/>
        <v>0</v>
      </c>
      <c r="FD49" s="126">
        <f t="shared" si="55"/>
        <v>0</v>
      </c>
      <c r="FE49" s="126">
        <f t="shared" si="55"/>
        <v>0</v>
      </c>
      <c r="FF49" s="126">
        <f t="shared" si="55"/>
        <v>0</v>
      </c>
      <c r="FG49" s="126">
        <f t="shared" si="55"/>
        <v>0</v>
      </c>
      <c r="FH49" s="126">
        <f t="shared" si="55"/>
        <v>0</v>
      </c>
      <c r="FI49" s="126">
        <f t="shared" ref="FI49:GJ49" si="56" xml:space="preserve"> FI$34</f>
        <v>0</v>
      </c>
      <c r="FJ49" s="126">
        <f t="shared" si="56"/>
        <v>0</v>
      </c>
      <c r="FK49" s="126">
        <f t="shared" si="56"/>
        <v>0</v>
      </c>
      <c r="FL49" s="126">
        <f t="shared" si="56"/>
        <v>0</v>
      </c>
      <c r="FM49" s="126">
        <f t="shared" si="56"/>
        <v>0</v>
      </c>
      <c r="FN49" s="126">
        <f t="shared" si="56"/>
        <v>0</v>
      </c>
      <c r="FO49" s="126">
        <f t="shared" si="56"/>
        <v>0</v>
      </c>
      <c r="FP49" s="126">
        <f t="shared" si="56"/>
        <v>0</v>
      </c>
      <c r="FQ49" s="126">
        <f t="shared" si="56"/>
        <v>0</v>
      </c>
      <c r="FR49" s="126">
        <f t="shared" si="56"/>
        <v>0</v>
      </c>
      <c r="FS49" s="126">
        <f t="shared" si="56"/>
        <v>0</v>
      </c>
      <c r="FT49" s="126">
        <f t="shared" si="56"/>
        <v>0</v>
      </c>
      <c r="FU49" s="126">
        <f t="shared" si="56"/>
        <v>0</v>
      </c>
      <c r="FV49" s="126">
        <f t="shared" si="56"/>
        <v>0</v>
      </c>
      <c r="FW49" s="126">
        <f t="shared" si="56"/>
        <v>0</v>
      </c>
      <c r="FX49" s="126">
        <f t="shared" si="56"/>
        <v>0</v>
      </c>
      <c r="FY49" s="126">
        <f t="shared" si="56"/>
        <v>0</v>
      </c>
      <c r="FZ49" s="126">
        <f t="shared" si="56"/>
        <v>0</v>
      </c>
      <c r="GA49" s="126">
        <f t="shared" si="56"/>
        <v>0</v>
      </c>
      <c r="GB49" s="126">
        <f t="shared" si="56"/>
        <v>0</v>
      </c>
      <c r="GC49" s="126">
        <f t="shared" si="56"/>
        <v>0</v>
      </c>
      <c r="GD49" s="126">
        <f t="shared" si="56"/>
        <v>0</v>
      </c>
      <c r="GE49" s="126">
        <f t="shared" si="56"/>
        <v>0</v>
      </c>
      <c r="GF49" s="126">
        <f t="shared" si="56"/>
        <v>0</v>
      </c>
      <c r="GG49" s="126">
        <f t="shared" si="56"/>
        <v>0</v>
      </c>
      <c r="GH49" s="126">
        <f t="shared" si="56"/>
        <v>0</v>
      </c>
      <c r="GI49" s="126">
        <f t="shared" si="56"/>
        <v>0</v>
      </c>
      <c r="GJ49" s="126">
        <f t="shared" si="56"/>
        <v>0</v>
      </c>
    </row>
    <row r="50" spans="1:192" x14ac:dyDescent="0.25">
      <c r="E50" s="12" t="s">
        <v>326</v>
      </c>
      <c r="G50" s="12" t="str">
        <f xml:space="preserve"> SMU</f>
        <v>$ 000s</v>
      </c>
      <c r="J50" s="12">
        <f t="shared" ref="J50:AO50" si="57" xml:space="preserve"> $F47/ J48 * J49</f>
        <v>0</v>
      </c>
      <c r="K50" s="12">
        <f t="shared" si="57"/>
        <v>0</v>
      </c>
      <c r="L50" s="12">
        <f t="shared" si="57"/>
        <v>0</v>
      </c>
      <c r="M50" s="12">
        <f t="shared" si="57"/>
        <v>3429.6428571428582</v>
      </c>
      <c r="N50" s="12">
        <f t="shared" si="57"/>
        <v>3700.7608695652179</v>
      </c>
      <c r="O50" s="12">
        <f t="shared" si="57"/>
        <v>1593.3831521739121</v>
      </c>
      <c r="P50" s="12">
        <f t="shared" si="57"/>
        <v>1628.7916666666665</v>
      </c>
      <c r="Q50" s="12">
        <f t="shared" si="57"/>
        <v>3412.579957356078</v>
      </c>
      <c r="R50" s="12">
        <f t="shared" si="57"/>
        <v>3682.3491239454906</v>
      </c>
      <c r="S50" s="12">
        <f t="shared" si="57"/>
        <v>1585.4558728098632</v>
      </c>
      <c r="T50" s="12">
        <f t="shared" si="57"/>
        <v>1620.6882255389721</v>
      </c>
      <c r="U50" s="12">
        <f t="shared" si="57"/>
        <v>3395.6019476179886</v>
      </c>
      <c r="V50" s="12">
        <f t="shared" si="57"/>
        <v>3664.0289790502402</v>
      </c>
      <c r="W50" s="12">
        <f t="shared" si="57"/>
        <v>1577.5680326466306</v>
      </c>
      <c r="X50" s="12">
        <f t="shared" si="57"/>
        <v>1594.9039450932978</v>
      </c>
      <c r="Y50" s="12">
        <f t="shared" si="57"/>
        <v>3378.7084055900377</v>
      </c>
      <c r="Z50" s="12">
        <f t="shared" si="57"/>
        <v>3645.799979154468</v>
      </c>
      <c r="AA50" s="12">
        <f t="shared" si="57"/>
        <v>1569.7194354692838</v>
      </c>
      <c r="AB50" s="12">
        <f t="shared" si="57"/>
        <v>1604.6020895908246</v>
      </c>
      <c r="AC50" s="12">
        <f t="shared" si="57"/>
        <v>3361.8989110348648</v>
      </c>
      <c r="AD50" s="12">
        <f t="shared" si="57"/>
        <v>3627.6616708004672</v>
      </c>
      <c r="AE50" s="12">
        <f t="shared" si="57"/>
        <v>1561.9098860390889</v>
      </c>
      <c r="AF50" s="12">
        <f t="shared" si="57"/>
        <v>1596.6189946177365</v>
      </c>
      <c r="AG50" s="12">
        <f t="shared" si="57"/>
        <v>3345.1730458058364</v>
      </c>
      <c r="AH50" s="12">
        <f t="shared" si="57"/>
        <v>3609.6136027865346</v>
      </c>
      <c r="AI50" s="12">
        <f t="shared" si="57"/>
        <v>1554.1391900886463</v>
      </c>
      <c r="AJ50" s="12">
        <f t="shared" si="57"/>
        <v>1588.6756165350612</v>
      </c>
      <c r="AK50" s="12">
        <f t="shared" si="57"/>
        <v>3328.5303938366537</v>
      </c>
      <c r="AL50" s="12">
        <f t="shared" si="57"/>
        <v>3591.6553261557565</v>
      </c>
      <c r="AM50" s="12">
        <f t="shared" si="57"/>
        <v>1546.407154317061</v>
      </c>
      <c r="AN50" s="12">
        <f t="shared" si="57"/>
        <v>1563.4006395293372</v>
      </c>
      <c r="AO50" s="12">
        <f t="shared" si="57"/>
        <v>3311.9705411309988</v>
      </c>
      <c r="AP50" s="12">
        <f t="shared" ref="AP50:BU50" si="58" xml:space="preserve"> $F47/ AP48 * AP49</f>
        <v>3573.7863941848318</v>
      </c>
      <c r="AQ50" s="12">
        <f t="shared" si="58"/>
        <v>1538.7135863851356</v>
      </c>
      <c r="AR50" s="12">
        <f t="shared" si="58"/>
        <v>1572.9072216381394</v>
      </c>
      <c r="AS50" s="12">
        <f t="shared" si="58"/>
        <v>3295.4930757522379</v>
      </c>
      <c r="AT50" s="12">
        <f t="shared" si="58"/>
        <v>3556.0063623729684</v>
      </c>
      <c r="AU50" s="12">
        <f t="shared" si="58"/>
        <v>1531.0582949105828</v>
      </c>
      <c r="AV50" s="12">
        <f t="shared" si="58"/>
        <v>1565.081812575263</v>
      </c>
      <c r="AW50" s="12">
        <f t="shared" si="58"/>
        <v>3279.0975878131735</v>
      </c>
      <c r="AX50" s="12">
        <f t="shared" si="58"/>
        <v>3538.3147884308146</v>
      </c>
      <c r="AY50" s="12">
        <f t="shared" si="58"/>
        <v>1523.4410894632665</v>
      </c>
      <c r="AZ50" s="12">
        <f t="shared" si="58"/>
        <v>1557.2953358957843</v>
      </c>
      <c r="BA50" s="12">
        <f t="shared" si="58"/>
        <v>3262.7836694658445</v>
      </c>
      <c r="BB50" s="12">
        <f t="shared" si="58"/>
        <v>3520.7112322694675</v>
      </c>
      <c r="BC50" s="12">
        <f t="shared" si="58"/>
        <v>1515.8617805604647</v>
      </c>
      <c r="BD50" s="12">
        <f t="shared" si="58"/>
        <v>1532.5196023248661</v>
      </c>
      <c r="BE50" s="12">
        <f t="shared" si="58"/>
        <v>3246.5509148913875</v>
      </c>
      <c r="BF50" s="12">
        <f t="shared" si="58"/>
        <v>3503.1952559895208</v>
      </c>
      <c r="BG50" s="12">
        <f t="shared" si="58"/>
        <v>1508.3201796621538</v>
      </c>
      <c r="BH50" s="12">
        <f t="shared" si="58"/>
        <v>1541.838405876869</v>
      </c>
      <c r="BI50" s="12">
        <f t="shared" si="58"/>
        <v>3230.3989202899388</v>
      </c>
      <c r="BJ50" s="12">
        <f t="shared" si="58"/>
        <v>3485.7664238701705</v>
      </c>
      <c r="BK50" s="12">
        <f t="shared" si="58"/>
        <v>1500.8160991663228</v>
      </c>
      <c r="BL50" s="12">
        <f t="shared" si="58"/>
        <v>1534.1675680366864</v>
      </c>
      <c r="BM50" s="12">
        <f t="shared" si="58"/>
        <v>3214.3272838705857</v>
      </c>
      <c r="BN50" s="12">
        <f t="shared" si="58"/>
        <v>3468.424302358379</v>
      </c>
      <c r="BO50" s="12">
        <f t="shared" si="58"/>
        <v>1493.349352404301</v>
      </c>
      <c r="BP50" s="12">
        <f t="shared" si="58"/>
        <v>1526.5348935688421</v>
      </c>
      <c r="BQ50" s="12">
        <f t="shared" si="58"/>
        <v>3198.3356058413797</v>
      </c>
      <c r="BR50" s="12">
        <f t="shared" si="58"/>
        <v>3451.1684600580893</v>
      </c>
      <c r="BS50" s="12">
        <f t="shared" si="58"/>
        <v>1485.919753636121</v>
      </c>
      <c r="BT50" s="12">
        <f t="shared" si="58"/>
        <v>1502.2485421376177</v>
      </c>
      <c r="BU50" s="12">
        <f t="shared" si="58"/>
        <v>3182.4234883993831</v>
      </c>
      <c r="BV50" s="12">
        <f t="shared" ref="BV50:DA50" si="59" xml:space="preserve"> $F47/ BV48 * BV49</f>
        <v>3433.998467719493</v>
      </c>
      <c r="BW50" s="12">
        <f t="shared" si="59"/>
        <v>1478.5271180458919</v>
      </c>
      <c r="BX50" s="12">
        <f t="shared" si="59"/>
        <v>1511.3832762246905</v>
      </c>
      <c r="BY50" s="12">
        <f t="shared" si="59"/>
        <v>3166.5905357207794</v>
      </c>
      <c r="BZ50" s="12">
        <f t="shared" si="59"/>
        <v>3416.9138982283512</v>
      </c>
      <c r="CA50" s="12">
        <f t="shared" si="59"/>
        <v>1471.1712617372057</v>
      </c>
      <c r="CB50" s="12">
        <f t="shared" si="59"/>
        <v>1503.8639564424777</v>
      </c>
      <c r="CC50" s="12">
        <f t="shared" si="59"/>
        <v>3150.8363539510246</v>
      </c>
      <c r="CD50" s="12">
        <f t="shared" si="59"/>
        <v>3399.9143265953744</v>
      </c>
      <c r="CE50" s="12">
        <f t="shared" si="59"/>
        <v>1463.8520017285632</v>
      </c>
      <c r="CF50" s="12">
        <f t="shared" si="59"/>
        <v>1496.3820462114211</v>
      </c>
      <c r="CG50" s="12">
        <f t="shared" si="59"/>
        <v>3135.1605511950506</v>
      </c>
      <c r="CH50" s="12">
        <f t="shared" si="59"/>
        <v>3382.9993299456478</v>
      </c>
      <c r="CI50" s="12">
        <f t="shared" si="59"/>
        <v>1456.5691559488196</v>
      </c>
      <c r="CJ50" s="12">
        <f t="shared" si="59"/>
        <v>1472.5754104097962</v>
      </c>
      <c r="CK50" s="12">
        <f t="shared" si="59"/>
        <v>3119.5627375075137</v>
      </c>
      <c r="CL50" s="12">
        <f t="shared" si="59"/>
        <v>3366.1684875081064</v>
      </c>
      <c r="CM50" s="12">
        <f t="shared" si="59"/>
        <v>1449.3225432326562</v>
      </c>
      <c r="CN50" s="12">
        <f t="shared" si="59"/>
        <v>1481.5297108600494</v>
      </c>
      <c r="CO50" s="12">
        <f t="shared" si="59"/>
        <v>3104.0425248830975</v>
      </c>
      <c r="CP50" s="12">
        <f t="shared" si="59"/>
        <v>3349.4213806050816</v>
      </c>
      <c r="CQ50" s="12">
        <f t="shared" si="59"/>
        <v>1442.111983316076</v>
      </c>
      <c r="CR50" s="12">
        <f t="shared" si="59"/>
        <v>1474.1589162786561</v>
      </c>
      <c r="CS50" s="12">
        <f t="shared" si="59"/>
        <v>3088.5995272468649</v>
      </c>
      <c r="CT50" s="12">
        <f t="shared" si="59"/>
        <v>3332.7575926418735</v>
      </c>
      <c r="CU50" s="12">
        <f t="shared" si="59"/>
        <v>1434.9372968319171</v>
      </c>
      <c r="CV50" s="12">
        <f t="shared" si="59"/>
        <v>1466.8247923170713</v>
      </c>
      <c r="CW50" s="12">
        <f t="shared" si="59"/>
        <v>3073.2333604446412</v>
      </c>
      <c r="CX50" s="12">
        <f t="shared" si="59"/>
        <v>3316.1767090963922</v>
      </c>
      <c r="CY50" s="12">
        <f t="shared" si="59"/>
        <v>1427.7983053053902</v>
      </c>
      <c r="CZ50" s="12">
        <f t="shared" si="59"/>
        <v>1443.4883965724832</v>
      </c>
      <c r="DA50" s="12">
        <f t="shared" si="59"/>
        <v>3057.9436422334752</v>
      </c>
      <c r="DB50" s="12">
        <f t="shared" ref="DB50:EG50" si="60" xml:space="preserve"> $F47/ DB48 * DB49</f>
        <v>3299.6783175088485</v>
      </c>
      <c r="DC50" s="12">
        <f t="shared" si="60"/>
        <v>1420.6948311496424</v>
      </c>
      <c r="DD50" s="12">
        <f t="shared" si="60"/>
        <v>1452.2658273974125</v>
      </c>
      <c r="DE50" s="12">
        <f t="shared" si="60"/>
        <v>3042.7299922721145</v>
      </c>
      <c r="DF50" s="12">
        <f t="shared" si="60"/>
        <v>3283.262007471491</v>
      </c>
      <c r="DG50" s="12">
        <f t="shared" si="60"/>
        <v>1413.6266976613356</v>
      </c>
      <c r="DH50" s="12">
        <f t="shared" si="60"/>
        <v>1445.0406242760328</v>
      </c>
      <c r="DI50" s="12">
        <f t="shared" si="60"/>
        <v>3027.5920321115573</v>
      </c>
      <c r="DJ50" s="12">
        <f t="shared" si="60"/>
        <v>3266.927370618399</v>
      </c>
      <c r="DK50" s="12">
        <f t="shared" si="60"/>
        <v>1406.5937290162547</v>
      </c>
      <c r="DL50" s="12">
        <f t="shared" si="60"/>
        <v>1437.8513674388387</v>
      </c>
      <c r="DM50" s="12">
        <f t="shared" si="60"/>
        <v>3012.5293851856295</v>
      </c>
      <c r="DN50" s="12">
        <f t="shared" si="60"/>
        <v>3250.6740006153227</v>
      </c>
      <c r="DO50" s="12">
        <f t="shared" si="60"/>
        <v>1399.5957502649301</v>
      </c>
      <c r="DP50" s="12">
        <f t="shared" si="60"/>
        <v>1414.9759233447653</v>
      </c>
      <c r="DQ50" s="12">
        <f t="shared" si="60"/>
        <v>2997.5416768016216</v>
      </c>
      <c r="DR50" s="12">
        <f t="shared" si="60"/>
        <v>3234.5014931495753</v>
      </c>
      <c r="DS50" s="12">
        <f t="shared" si="60"/>
        <v>1392.632587328289</v>
      </c>
      <c r="DT50" s="12">
        <f t="shared" si="60"/>
        <v>1423.5799781578071</v>
      </c>
      <c r="DU50" s="12">
        <f t="shared" si="60"/>
        <v>2982.6285341309676</v>
      </c>
      <c r="DV50" s="12">
        <f t="shared" si="60"/>
        <v>3218.4094459199773</v>
      </c>
      <c r="DW50" s="12">
        <f t="shared" si="60"/>
        <v>1385.7040669933228</v>
      </c>
      <c r="DX50" s="12">
        <f t="shared" si="60"/>
        <v>1416.4974907042861</v>
      </c>
      <c r="DY50" s="12">
        <f t="shared" si="60"/>
        <v>2967.7895861999687</v>
      </c>
      <c r="DZ50" s="12">
        <f t="shared" si="60"/>
        <v>3202.3974586268428</v>
      </c>
      <c r="EA50" s="12">
        <f t="shared" si="60"/>
        <v>1378.8100169087788</v>
      </c>
      <c r="EB50" s="12">
        <f t="shared" si="60"/>
        <v>1409.4502395067525</v>
      </c>
      <c r="EC50" s="12">
        <f t="shared" si="60"/>
        <v>0</v>
      </c>
      <c r="ED50" s="12">
        <f t="shared" si="60"/>
        <v>0</v>
      </c>
      <c r="EE50" s="12">
        <f t="shared" si="60"/>
        <v>0</v>
      </c>
      <c r="EF50" s="12">
        <f t="shared" si="60"/>
        <v>0</v>
      </c>
      <c r="EG50" s="12">
        <f t="shared" si="60"/>
        <v>0</v>
      </c>
      <c r="EH50" s="12">
        <f t="shared" ref="EH50:FM50" si="61" xml:space="preserve"> $F47/ EH48 * EH49</f>
        <v>0</v>
      </c>
      <c r="EI50" s="12">
        <f t="shared" si="61"/>
        <v>0</v>
      </c>
      <c r="EJ50" s="12">
        <f t="shared" si="61"/>
        <v>0</v>
      </c>
      <c r="EK50" s="12">
        <f t="shared" si="61"/>
        <v>0</v>
      </c>
      <c r="EL50" s="12">
        <f t="shared" si="61"/>
        <v>0</v>
      </c>
      <c r="EM50" s="12">
        <f t="shared" si="61"/>
        <v>0</v>
      </c>
      <c r="EN50" s="12">
        <f t="shared" si="61"/>
        <v>0</v>
      </c>
      <c r="EO50" s="12">
        <f t="shared" si="61"/>
        <v>0</v>
      </c>
      <c r="EP50" s="12">
        <f t="shared" si="61"/>
        <v>0</v>
      </c>
      <c r="EQ50" s="12">
        <f t="shared" si="61"/>
        <v>0</v>
      </c>
      <c r="ER50" s="12">
        <f t="shared" si="61"/>
        <v>0</v>
      </c>
      <c r="ES50" s="12">
        <f t="shared" si="61"/>
        <v>0</v>
      </c>
      <c r="ET50" s="12">
        <f t="shared" si="61"/>
        <v>0</v>
      </c>
      <c r="EU50" s="12">
        <f t="shared" si="61"/>
        <v>0</v>
      </c>
      <c r="EV50" s="12">
        <f t="shared" si="61"/>
        <v>0</v>
      </c>
      <c r="EW50" s="12">
        <f t="shared" si="61"/>
        <v>0</v>
      </c>
      <c r="EX50" s="12">
        <f t="shared" si="61"/>
        <v>0</v>
      </c>
      <c r="EY50" s="12">
        <f t="shared" si="61"/>
        <v>0</v>
      </c>
      <c r="EZ50" s="12">
        <f t="shared" si="61"/>
        <v>0</v>
      </c>
      <c r="FA50" s="12">
        <f t="shared" si="61"/>
        <v>0</v>
      </c>
      <c r="FB50" s="12">
        <f t="shared" si="61"/>
        <v>0</v>
      </c>
      <c r="FC50" s="12">
        <f t="shared" si="61"/>
        <v>0</v>
      </c>
      <c r="FD50" s="12">
        <f t="shared" si="61"/>
        <v>0</v>
      </c>
      <c r="FE50" s="12">
        <f t="shared" si="61"/>
        <v>0</v>
      </c>
      <c r="FF50" s="12">
        <f t="shared" si="61"/>
        <v>0</v>
      </c>
      <c r="FG50" s="12">
        <f t="shared" si="61"/>
        <v>0</v>
      </c>
      <c r="FH50" s="12">
        <f t="shared" si="61"/>
        <v>0</v>
      </c>
      <c r="FI50" s="12">
        <f t="shared" si="61"/>
        <v>0</v>
      </c>
      <c r="FJ50" s="12">
        <f t="shared" si="61"/>
        <v>0</v>
      </c>
      <c r="FK50" s="12">
        <f t="shared" si="61"/>
        <v>0</v>
      </c>
      <c r="FL50" s="12">
        <f t="shared" si="61"/>
        <v>0</v>
      </c>
      <c r="FM50" s="12">
        <f t="shared" si="61"/>
        <v>0</v>
      </c>
      <c r="FN50" s="12">
        <f t="shared" ref="FN50:GJ50" si="62" xml:space="preserve"> $F47/ FN48 * FN49</f>
        <v>0</v>
      </c>
      <c r="FO50" s="12">
        <f t="shared" si="62"/>
        <v>0</v>
      </c>
      <c r="FP50" s="12">
        <f t="shared" si="62"/>
        <v>0</v>
      </c>
      <c r="FQ50" s="12">
        <f t="shared" si="62"/>
        <v>0</v>
      </c>
      <c r="FR50" s="12">
        <f t="shared" si="62"/>
        <v>0</v>
      </c>
      <c r="FS50" s="12">
        <f t="shared" si="62"/>
        <v>0</v>
      </c>
      <c r="FT50" s="12">
        <f t="shared" si="62"/>
        <v>0</v>
      </c>
      <c r="FU50" s="12">
        <f t="shared" si="62"/>
        <v>0</v>
      </c>
      <c r="FV50" s="12">
        <f t="shared" si="62"/>
        <v>0</v>
      </c>
      <c r="FW50" s="12">
        <f t="shared" si="62"/>
        <v>0</v>
      </c>
      <c r="FX50" s="12">
        <f t="shared" si="62"/>
        <v>0</v>
      </c>
      <c r="FY50" s="12">
        <f t="shared" si="62"/>
        <v>0</v>
      </c>
      <c r="FZ50" s="12">
        <f t="shared" si="62"/>
        <v>0</v>
      </c>
      <c r="GA50" s="12">
        <f t="shared" si="62"/>
        <v>0</v>
      </c>
      <c r="GB50" s="12">
        <f t="shared" si="62"/>
        <v>0</v>
      </c>
      <c r="GC50" s="12">
        <f t="shared" si="62"/>
        <v>0</v>
      </c>
      <c r="GD50" s="12">
        <f t="shared" si="62"/>
        <v>0</v>
      </c>
      <c r="GE50" s="12">
        <f t="shared" si="62"/>
        <v>0</v>
      </c>
      <c r="GF50" s="12">
        <f t="shared" si="62"/>
        <v>0</v>
      </c>
      <c r="GG50" s="12">
        <f t="shared" si="62"/>
        <v>0</v>
      </c>
      <c r="GH50" s="12">
        <f t="shared" si="62"/>
        <v>0</v>
      </c>
      <c r="GI50" s="12">
        <f t="shared" si="62"/>
        <v>0</v>
      </c>
      <c r="GJ50" s="12">
        <f t="shared" si="62"/>
        <v>0</v>
      </c>
    </row>
    <row r="52" spans="1:192" x14ac:dyDescent="0.25">
      <c r="E52" s="126" t="str">
        <f t="shared" ref="E52:AJ52" si="63" xml:space="preserve"> E$61</f>
        <v>Accounts receivable balance BEG</v>
      </c>
      <c r="F52" s="126">
        <f t="shared" si="63"/>
        <v>0</v>
      </c>
      <c r="G52" s="126" t="str">
        <f t="shared" si="63"/>
        <v>$ 000s</v>
      </c>
      <c r="H52" s="126">
        <f t="shared" si="63"/>
        <v>0</v>
      </c>
      <c r="I52" s="126">
        <f t="shared" si="63"/>
        <v>0</v>
      </c>
      <c r="J52" s="126">
        <f t="shared" si="63"/>
        <v>0</v>
      </c>
      <c r="K52" s="126">
        <f t="shared" si="63"/>
        <v>0</v>
      </c>
      <c r="L52" s="126">
        <f t="shared" si="63"/>
        <v>0</v>
      </c>
      <c r="M52" s="126">
        <f t="shared" si="63"/>
        <v>0</v>
      </c>
      <c r="N52" s="126">
        <f t="shared" si="63"/>
        <v>3429.6428571428582</v>
      </c>
      <c r="O52" s="126">
        <f t="shared" si="63"/>
        <v>3700.7608695652179</v>
      </c>
      <c r="P52" s="126">
        <f t="shared" si="63"/>
        <v>1593.3831521739121</v>
      </c>
      <c r="Q52" s="126">
        <f t="shared" si="63"/>
        <v>1628.7916666666665</v>
      </c>
      <c r="R52" s="126">
        <f t="shared" si="63"/>
        <v>3412.579957356078</v>
      </c>
      <c r="S52" s="126">
        <f t="shared" si="63"/>
        <v>3682.3491239454906</v>
      </c>
      <c r="T52" s="126">
        <f t="shared" si="63"/>
        <v>1585.4558728098627</v>
      </c>
      <c r="U52" s="126">
        <f t="shared" si="63"/>
        <v>1620.6882255389723</v>
      </c>
      <c r="V52" s="126">
        <f t="shared" si="63"/>
        <v>3395.6019476179886</v>
      </c>
      <c r="W52" s="126">
        <f t="shared" si="63"/>
        <v>3664.0289790502402</v>
      </c>
      <c r="X52" s="126">
        <f t="shared" si="63"/>
        <v>1577.5680326466309</v>
      </c>
      <c r="Y52" s="126">
        <f t="shared" si="63"/>
        <v>1594.9039450932978</v>
      </c>
      <c r="Z52" s="126">
        <f t="shared" si="63"/>
        <v>3378.7084055900377</v>
      </c>
      <c r="AA52" s="126">
        <f t="shared" si="63"/>
        <v>3645.799979154468</v>
      </c>
      <c r="AB52" s="126">
        <f t="shared" si="63"/>
        <v>1569.7194354692838</v>
      </c>
      <c r="AC52" s="126">
        <f t="shared" si="63"/>
        <v>1604.6020895908246</v>
      </c>
      <c r="AD52" s="126">
        <f t="shared" si="63"/>
        <v>3361.8989110348648</v>
      </c>
      <c r="AE52" s="126">
        <f t="shared" si="63"/>
        <v>3627.6616708004676</v>
      </c>
      <c r="AF52" s="126">
        <f t="shared" si="63"/>
        <v>1561.9098860390886</v>
      </c>
      <c r="AG52" s="126">
        <f t="shared" si="63"/>
        <v>1596.6189946177365</v>
      </c>
      <c r="AH52" s="126">
        <f t="shared" si="63"/>
        <v>3345.1730458058364</v>
      </c>
      <c r="AI52" s="126">
        <f t="shared" si="63"/>
        <v>3609.6136027865341</v>
      </c>
      <c r="AJ52" s="126">
        <f t="shared" si="63"/>
        <v>1554.1391900886465</v>
      </c>
      <c r="AK52" s="126">
        <f t="shared" ref="AK52:BP52" si="64" xml:space="preserve"> AK$61</f>
        <v>1588.6756165350612</v>
      </c>
      <c r="AL52" s="126">
        <f t="shared" si="64"/>
        <v>3328.5303938366537</v>
      </c>
      <c r="AM52" s="126">
        <f t="shared" si="64"/>
        <v>3591.6553261557565</v>
      </c>
      <c r="AN52" s="126">
        <f t="shared" si="64"/>
        <v>1546.4071543170612</v>
      </c>
      <c r="AO52" s="126">
        <f t="shared" si="64"/>
        <v>1563.4006395293372</v>
      </c>
      <c r="AP52" s="126">
        <f t="shared" si="64"/>
        <v>3311.9705411309988</v>
      </c>
      <c r="AQ52" s="126">
        <f t="shared" si="64"/>
        <v>3573.7863941848318</v>
      </c>
      <c r="AR52" s="126">
        <f t="shared" si="64"/>
        <v>1538.7135863851354</v>
      </c>
      <c r="AS52" s="126">
        <f t="shared" si="64"/>
        <v>1572.9072216381396</v>
      </c>
      <c r="AT52" s="126">
        <f t="shared" si="64"/>
        <v>3295.4930757522379</v>
      </c>
      <c r="AU52" s="126">
        <f t="shared" si="64"/>
        <v>3556.0063623729684</v>
      </c>
      <c r="AV52" s="126">
        <f t="shared" si="64"/>
        <v>1531.0582949105828</v>
      </c>
      <c r="AW52" s="126">
        <f t="shared" si="64"/>
        <v>1565.081812575263</v>
      </c>
      <c r="AX52" s="126">
        <f t="shared" si="64"/>
        <v>3279.0975878131735</v>
      </c>
      <c r="AY52" s="126">
        <f t="shared" si="64"/>
        <v>3538.3147884308146</v>
      </c>
      <c r="AZ52" s="126">
        <f t="shared" si="64"/>
        <v>1523.4410894632665</v>
      </c>
      <c r="BA52" s="126">
        <f t="shared" si="64"/>
        <v>1557.2953358957843</v>
      </c>
      <c r="BB52" s="126">
        <f t="shared" si="64"/>
        <v>3262.7836694658445</v>
      </c>
      <c r="BC52" s="126">
        <f t="shared" si="64"/>
        <v>3520.7112322694675</v>
      </c>
      <c r="BD52" s="126">
        <f t="shared" si="64"/>
        <v>1515.8617805604645</v>
      </c>
      <c r="BE52" s="126">
        <f t="shared" si="64"/>
        <v>1532.5196023248659</v>
      </c>
      <c r="BF52" s="126">
        <f t="shared" si="64"/>
        <v>3246.5509148913875</v>
      </c>
      <c r="BG52" s="126">
        <f t="shared" si="64"/>
        <v>3503.1952559895208</v>
      </c>
      <c r="BH52" s="126">
        <f t="shared" si="64"/>
        <v>1508.3201796621543</v>
      </c>
      <c r="BI52" s="126">
        <f t="shared" si="64"/>
        <v>1541.8384058768688</v>
      </c>
      <c r="BJ52" s="126">
        <f t="shared" si="64"/>
        <v>3230.3989202899388</v>
      </c>
      <c r="BK52" s="126">
        <f t="shared" si="64"/>
        <v>3485.7664238701709</v>
      </c>
      <c r="BL52" s="126">
        <f t="shared" si="64"/>
        <v>1500.8160991663226</v>
      </c>
      <c r="BM52" s="126">
        <f t="shared" si="64"/>
        <v>1534.1675680366866</v>
      </c>
      <c r="BN52" s="126">
        <f t="shared" si="64"/>
        <v>3214.3272838705857</v>
      </c>
      <c r="BO52" s="126">
        <f t="shared" si="64"/>
        <v>3468.4243023583786</v>
      </c>
      <c r="BP52" s="126">
        <f t="shared" si="64"/>
        <v>1493.3493524043015</v>
      </c>
      <c r="BQ52" s="126">
        <f t="shared" ref="BQ52:CV52" si="65" xml:space="preserve"> BQ$61</f>
        <v>1526.5348935688421</v>
      </c>
      <c r="BR52" s="126">
        <f t="shared" si="65"/>
        <v>3198.3356058413797</v>
      </c>
      <c r="BS52" s="126">
        <f t="shared" si="65"/>
        <v>3451.1684600580893</v>
      </c>
      <c r="BT52" s="126">
        <f t="shared" si="65"/>
        <v>1485.9197536361207</v>
      </c>
      <c r="BU52" s="126">
        <f t="shared" si="65"/>
        <v>1502.2485421376177</v>
      </c>
      <c r="BV52" s="126">
        <f t="shared" si="65"/>
        <v>3182.4234883993831</v>
      </c>
      <c r="BW52" s="126">
        <f t="shared" si="65"/>
        <v>3433.9984677194934</v>
      </c>
      <c r="BX52" s="126">
        <f t="shared" si="65"/>
        <v>1478.5271180458922</v>
      </c>
      <c r="BY52" s="126">
        <f t="shared" si="65"/>
        <v>1511.3832762246902</v>
      </c>
      <c r="BZ52" s="126">
        <f t="shared" si="65"/>
        <v>3166.5905357207794</v>
      </c>
      <c r="CA52" s="126">
        <f t="shared" si="65"/>
        <v>3416.9138982283512</v>
      </c>
      <c r="CB52" s="126">
        <f t="shared" si="65"/>
        <v>1471.1712617372059</v>
      </c>
      <c r="CC52" s="126">
        <f t="shared" si="65"/>
        <v>1503.863956442478</v>
      </c>
      <c r="CD52" s="126">
        <f t="shared" si="65"/>
        <v>3150.8363539510246</v>
      </c>
      <c r="CE52" s="126">
        <f t="shared" si="65"/>
        <v>3399.9143265953744</v>
      </c>
      <c r="CF52" s="126">
        <f t="shared" si="65"/>
        <v>1463.8520017285628</v>
      </c>
      <c r="CG52" s="126">
        <f t="shared" si="65"/>
        <v>1496.3820462114209</v>
      </c>
      <c r="CH52" s="126">
        <f t="shared" si="65"/>
        <v>3135.1605511950506</v>
      </c>
      <c r="CI52" s="126">
        <f t="shared" si="65"/>
        <v>3382.9993299456473</v>
      </c>
      <c r="CJ52" s="126">
        <f t="shared" si="65"/>
        <v>1456.5691559488196</v>
      </c>
      <c r="CK52" s="126">
        <f t="shared" si="65"/>
        <v>1472.5754104097959</v>
      </c>
      <c r="CL52" s="126">
        <f t="shared" si="65"/>
        <v>3119.5627375075137</v>
      </c>
      <c r="CM52" s="126">
        <f t="shared" si="65"/>
        <v>3366.1684875081064</v>
      </c>
      <c r="CN52" s="126">
        <f t="shared" si="65"/>
        <v>1449.3225432326562</v>
      </c>
      <c r="CO52" s="126">
        <f t="shared" si="65"/>
        <v>1481.5297108600494</v>
      </c>
      <c r="CP52" s="126">
        <f t="shared" si="65"/>
        <v>3104.0425248830975</v>
      </c>
      <c r="CQ52" s="126">
        <f t="shared" si="65"/>
        <v>3349.4213806050811</v>
      </c>
      <c r="CR52" s="126">
        <f t="shared" si="65"/>
        <v>1442.1119833160765</v>
      </c>
      <c r="CS52" s="126">
        <f t="shared" si="65"/>
        <v>1474.1589162786559</v>
      </c>
      <c r="CT52" s="126">
        <f t="shared" si="65"/>
        <v>3088.5995272468649</v>
      </c>
      <c r="CU52" s="126">
        <f t="shared" si="65"/>
        <v>3332.757592641874</v>
      </c>
      <c r="CV52" s="126">
        <f t="shared" si="65"/>
        <v>1434.9372968319167</v>
      </c>
      <c r="CW52" s="126">
        <f t="shared" ref="CW52:EB52" si="66" xml:space="preserve"> CW$61</f>
        <v>1466.8247923170716</v>
      </c>
      <c r="CX52" s="126">
        <f t="shared" si="66"/>
        <v>3073.2333604446412</v>
      </c>
      <c r="CY52" s="126">
        <f t="shared" si="66"/>
        <v>3316.1767090963922</v>
      </c>
      <c r="CZ52" s="126">
        <f t="shared" si="66"/>
        <v>1427.7983053053904</v>
      </c>
      <c r="DA52" s="126">
        <f t="shared" si="66"/>
        <v>1443.488396572483</v>
      </c>
      <c r="DB52" s="126">
        <f t="shared" si="66"/>
        <v>3057.9436422334752</v>
      </c>
      <c r="DC52" s="126">
        <f t="shared" si="66"/>
        <v>3299.6783175088485</v>
      </c>
      <c r="DD52" s="126">
        <f t="shared" si="66"/>
        <v>1420.6948311496426</v>
      </c>
      <c r="DE52" s="126">
        <f t="shared" si="66"/>
        <v>1452.2658273974125</v>
      </c>
      <c r="DF52" s="126">
        <f t="shared" si="66"/>
        <v>3042.7299922721145</v>
      </c>
      <c r="DG52" s="126">
        <f t="shared" si="66"/>
        <v>3283.2620074714905</v>
      </c>
      <c r="DH52" s="126">
        <f t="shared" si="66"/>
        <v>1413.6266976613356</v>
      </c>
      <c r="DI52" s="126">
        <f t="shared" si="66"/>
        <v>1445.0406242760328</v>
      </c>
      <c r="DJ52" s="126">
        <f t="shared" si="66"/>
        <v>3027.5920321115573</v>
      </c>
      <c r="DK52" s="126">
        <f t="shared" si="66"/>
        <v>3266.9273706183985</v>
      </c>
      <c r="DL52" s="126">
        <f t="shared" si="66"/>
        <v>1406.5937290162547</v>
      </c>
      <c r="DM52" s="126">
        <f t="shared" si="66"/>
        <v>1437.8513674388387</v>
      </c>
      <c r="DN52" s="126">
        <f t="shared" si="66"/>
        <v>3012.5293851856295</v>
      </c>
      <c r="DO52" s="126">
        <f t="shared" si="66"/>
        <v>3250.6740006153232</v>
      </c>
      <c r="DP52" s="126">
        <f t="shared" si="66"/>
        <v>1399.5957502649298</v>
      </c>
      <c r="DQ52" s="126">
        <f t="shared" si="66"/>
        <v>1414.9759233447653</v>
      </c>
      <c r="DR52" s="126">
        <f t="shared" si="66"/>
        <v>2997.5416768016216</v>
      </c>
      <c r="DS52" s="126">
        <f t="shared" si="66"/>
        <v>3234.5014931495753</v>
      </c>
      <c r="DT52" s="126">
        <f t="shared" si="66"/>
        <v>1392.632587328289</v>
      </c>
      <c r="DU52" s="126">
        <f t="shared" si="66"/>
        <v>1423.5799781578071</v>
      </c>
      <c r="DV52" s="126">
        <f t="shared" si="66"/>
        <v>2982.6285341309676</v>
      </c>
      <c r="DW52" s="126">
        <f t="shared" si="66"/>
        <v>3218.4094459199778</v>
      </c>
      <c r="DX52" s="126">
        <f t="shared" si="66"/>
        <v>1385.7040669933231</v>
      </c>
      <c r="DY52" s="126">
        <f t="shared" si="66"/>
        <v>1416.4974907042861</v>
      </c>
      <c r="DZ52" s="126">
        <f t="shared" si="66"/>
        <v>2967.7895861999687</v>
      </c>
      <c r="EA52" s="126">
        <f t="shared" si="66"/>
        <v>3202.3974586268423</v>
      </c>
      <c r="EB52" s="126">
        <f t="shared" si="66"/>
        <v>1378.8100169087788</v>
      </c>
      <c r="EC52" s="126">
        <f t="shared" ref="EC52:FH52" si="67" xml:space="preserve"> EC$61</f>
        <v>1409.4502395067525</v>
      </c>
      <c r="ED52" s="126">
        <f t="shared" si="67"/>
        <v>0</v>
      </c>
      <c r="EE52" s="126">
        <f t="shared" si="67"/>
        <v>0</v>
      </c>
      <c r="EF52" s="126">
        <f t="shared" si="67"/>
        <v>0</v>
      </c>
      <c r="EG52" s="126">
        <f t="shared" si="67"/>
        <v>0</v>
      </c>
      <c r="EH52" s="126">
        <f t="shared" si="67"/>
        <v>0</v>
      </c>
      <c r="EI52" s="126">
        <f t="shared" si="67"/>
        <v>0</v>
      </c>
      <c r="EJ52" s="126">
        <f t="shared" si="67"/>
        <v>0</v>
      </c>
      <c r="EK52" s="126">
        <f t="shared" si="67"/>
        <v>0</v>
      </c>
      <c r="EL52" s="126">
        <f t="shared" si="67"/>
        <v>0</v>
      </c>
      <c r="EM52" s="126">
        <f t="shared" si="67"/>
        <v>0</v>
      </c>
      <c r="EN52" s="126">
        <f t="shared" si="67"/>
        <v>0</v>
      </c>
      <c r="EO52" s="126">
        <f t="shared" si="67"/>
        <v>0</v>
      </c>
      <c r="EP52" s="126">
        <f t="shared" si="67"/>
        <v>0</v>
      </c>
      <c r="EQ52" s="126">
        <f t="shared" si="67"/>
        <v>0</v>
      </c>
      <c r="ER52" s="126">
        <f t="shared" si="67"/>
        <v>0</v>
      </c>
      <c r="ES52" s="126">
        <f t="shared" si="67"/>
        <v>0</v>
      </c>
      <c r="ET52" s="126">
        <f t="shared" si="67"/>
        <v>0</v>
      </c>
      <c r="EU52" s="126">
        <f t="shared" si="67"/>
        <v>0</v>
      </c>
      <c r="EV52" s="126">
        <f t="shared" si="67"/>
        <v>0</v>
      </c>
      <c r="EW52" s="126">
        <f t="shared" si="67"/>
        <v>0</v>
      </c>
      <c r="EX52" s="126">
        <f t="shared" si="67"/>
        <v>0</v>
      </c>
      <c r="EY52" s="126">
        <f t="shared" si="67"/>
        <v>0</v>
      </c>
      <c r="EZ52" s="126">
        <f t="shared" si="67"/>
        <v>0</v>
      </c>
      <c r="FA52" s="126">
        <f t="shared" si="67"/>
        <v>0</v>
      </c>
      <c r="FB52" s="126">
        <f t="shared" si="67"/>
        <v>0</v>
      </c>
      <c r="FC52" s="126">
        <f t="shared" si="67"/>
        <v>0</v>
      </c>
      <c r="FD52" s="126">
        <f t="shared" si="67"/>
        <v>0</v>
      </c>
      <c r="FE52" s="126">
        <f t="shared" si="67"/>
        <v>0</v>
      </c>
      <c r="FF52" s="126">
        <f t="shared" si="67"/>
        <v>0</v>
      </c>
      <c r="FG52" s="126">
        <f t="shared" si="67"/>
        <v>0</v>
      </c>
      <c r="FH52" s="126">
        <f t="shared" si="67"/>
        <v>0</v>
      </c>
      <c r="FI52" s="126">
        <f t="shared" ref="FI52:GJ52" si="68" xml:space="preserve"> FI$61</f>
        <v>0</v>
      </c>
      <c r="FJ52" s="126">
        <f t="shared" si="68"/>
        <v>0</v>
      </c>
      <c r="FK52" s="126">
        <f t="shared" si="68"/>
        <v>0</v>
      </c>
      <c r="FL52" s="126">
        <f t="shared" si="68"/>
        <v>0</v>
      </c>
      <c r="FM52" s="126">
        <f t="shared" si="68"/>
        <v>0</v>
      </c>
      <c r="FN52" s="126">
        <f t="shared" si="68"/>
        <v>0</v>
      </c>
      <c r="FO52" s="126">
        <f t="shared" si="68"/>
        <v>0</v>
      </c>
      <c r="FP52" s="126">
        <f t="shared" si="68"/>
        <v>0</v>
      </c>
      <c r="FQ52" s="126">
        <f t="shared" si="68"/>
        <v>0</v>
      </c>
      <c r="FR52" s="126">
        <f t="shared" si="68"/>
        <v>0</v>
      </c>
      <c r="FS52" s="126">
        <f t="shared" si="68"/>
        <v>0</v>
      </c>
      <c r="FT52" s="126">
        <f t="shared" si="68"/>
        <v>0</v>
      </c>
      <c r="FU52" s="126">
        <f t="shared" si="68"/>
        <v>0</v>
      </c>
      <c r="FV52" s="126">
        <f t="shared" si="68"/>
        <v>0</v>
      </c>
      <c r="FW52" s="126">
        <f t="shared" si="68"/>
        <v>0</v>
      </c>
      <c r="FX52" s="126">
        <f t="shared" si="68"/>
        <v>0</v>
      </c>
      <c r="FY52" s="126">
        <f t="shared" si="68"/>
        <v>0</v>
      </c>
      <c r="FZ52" s="126">
        <f t="shared" si="68"/>
        <v>0</v>
      </c>
      <c r="GA52" s="126">
        <f t="shared" si="68"/>
        <v>0</v>
      </c>
      <c r="GB52" s="126">
        <f t="shared" si="68"/>
        <v>0</v>
      </c>
      <c r="GC52" s="126">
        <f t="shared" si="68"/>
        <v>0</v>
      </c>
      <c r="GD52" s="126">
        <f t="shared" si="68"/>
        <v>0</v>
      </c>
      <c r="GE52" s="126">
        <f t="shared" si="68"/>
        <v>0</v>
      </c>
      <c r="GF52" s="126">
        <f t="shared" si="68"/>
        <v>0</v>
      </c>
      <c r="GG52" s="126">
        <f t="shared" si="68"/>
        <v>0</v>
      </c>
      <c r="GH52" s="126">
        <f t="shared" si="68"/>
        <v>0</v>
      </c>
      <c r="GI52" s="126">
        <f t="shared" si="68"/>
        <v>0</v>
      </c>
      <c r="GJ52" s="126">
        <f t="shared" si="68"/>
        <v>0</v>
      </c>
    </row>
    <row r="53" spans="1:192" x14ac:dyDescent="0.25">
      <c r="E53" s="126" t="str">
        <f t="shared" ref="E53:BP53" si="69" xml:space="preserve"> E$34</f>
        <v>Electricity generation revenue</v>
      </c>
      <c r="F53" s="126">
        <f t="shared" si="69"/>
        <v>0</v>
      </c>
      <c r="G53" s="126" t="str">
        <f t="shared" si="69"/>
        <v>$ 000s</v>
      </c>
      <c r="H53" s="126">
        <f t="shared" si="69"/>
        <v>440294.29450307303</v>
      </c>
      <c r="I53" s="126">
        <f t="shared" si="69"/>
        <v>0</v>
      </c>
      <c r="J53" s="126">
        <f t="shared" si="69"/>
        <v>0</v>
      </c>
      <c r="K53" s="126">
        <f t="shared" si="69"/>
        <v>0</v>
      </c>
      <c r="L53" s="126">
        <f t="shared" si="69"/>
        <v>0</v>
      </c>
      <c r="M53" s="126">
        <f t="shared" si="69"/>
        <v>5201.6250000000018</v>
      </c>
      <c r="N53" s="126">
        <f t="shared" si="69"/>
        <v>5674.5000000000009</v>
      </c>
      <c r="O53" s="126">
        <f t="shared" si="69"/>
        <v>2443.1874999999986</v>
      </c>
      <c r="P53" s="126">
        <f t="shared" si="69"/>
        <v>2443.1875</v>
      </c>
      <c r="Q53" s="126">
        <f t="shared" si="69"/>
        <v>5175.7462686567187</v>
      </c>
      <c r="R53" s="126">
        <f t="shared" si="69"/>
        <v>5646.2686567164192</v>
      </c>
      <c r="S53" s="126">
        <f t="shared" si="69"/>
        <v>2431.0323383084569</v>
      </c>
      <c r="T53" s="126">
        <f t="shared" si="69"/>
        <v>2431.0323383084583</v>
      </c>
      <c r="U53" s="126">
        <f t="shared" si="69"/>
        <v>5149.9962872206161</v>
      </c>
      <c r="V53" s="126">
        <f t="shared" si="69"/>
        <v>5618.177767877035</v>
      </c>
      <c r="W53" s="126">
        <f t="shared" si="69"/>
        <v>2418.937650058167</v>
      </c>
      <c r="X53" s="126">
        <f t="shared" si="69"/>
        <v>2418.9376500581684</v>
      </c>
      <c r="Y53" s="126">
        <f t="shared" si="69"/>
        <v>5124.3744151448909</v>
      </c>
      <c r="Z53" s="126">
        <f t="shared" si="69"/>
        <v>5590.2266347035174</v>
      </c>
      <c r="AA53" s="126">
        <f t="shared" si="69"/>
        <v>2406.9031343862353</v>
      </c>
      <c r="AB53" s="126">
        <f t="shared" si="69"/>
        <v>2406.9031343862371</v>
      </c>
      <c r="AC53" s="126">
        <f t="shared" si="69"/>
        <v>5098.8800150695452</v>
      </c>
      <c r="AD53" s="126">
        <f t="shared" si="69"/>
        <v>5562.4145618940493</v>
      </c>
      <c r="AE53" s="126">
        <f t="shared" si="69"/>
        <v>2394.9284919266029</v>
      </c>
      <c r="AF53" s="126">
        <f t="shared" si="69"/>
        <v>2394.9284919266047</v>
      </c>
      <c r="AG53" s="126">
        <f t="shared" si="69"/>
        <v>5073.5124528055185</v>
      </c>
      <c r="AH53" s="126">
        <f t="shared" si="69"/>
        <v>5534.7408576060197</v>
      </c>
      <c r="AI53" s="126">
        <f t="shared" si="69"/>
        <v>2383.0134248025911</v>
      </c>
      <c r="AJ53" s="126">
        <f t="shared" si="69"/>
        <v>2383.013424802592</v>
      </c>
      <c r="AK53" s="126">
        <f t="shared" si="69"/>
        <v>5048.2710973189251</v>
      </c>
      <c r="AL53" s="126">
        <f t="shared" si="69"/>
        <v>5507.2048334388264</v>
      </c>
      <c r="AM53" s="126">
        <f t="shared" si="69"/>
        <v>2371.1576366194936</v>
      </c>
      <c r="AN53" s="126">
        <f t="shared" si="69"/>
        <v>2371.157636619495</v>
      </c>
      <c r="AO53" s="126">
        <f t="shared" si="69"/>
        <v>5023.1553207153484</v>
      </c>
      <c r="AP53" s="126">
        <f t="shared" si="69"/>
        <v>5479.8058044167419</v>
      </c>
      <c r="AQ53" s="126">
        <f t="shared" si="69"/>
        <v>2359.3608324572078</v>
      </c>
      <c r="AR53" s="126">
        <f t="shared" si="69"/>
        <v>2359.3608324572092</v>
      </c>
      <c r="AS53" s="126">
        <f t="shared" si="69"/>
        <v>4998.1644982242278</v>
      </c>
      <c r="AT53" s="126">
        <f t="shared" si="69"/>
        <v>5452.5430889718846</v>
      </c>
      <c r="AU53" s="126">
        <f t="shared" si="69"/>
        <v>2347.6227188628936</v>
      </c>
      <c r="AV53" s="126">
        <f t="shared" si="69"/>
        <v>2347.6227188628945</v>
      </c>
      <c r="AW53" s="126">
        <f t="shared" si="69"/>
        <v>4973.298008183313</v>
      </c>
      <c r="AX53" s="126">
        <f t="shared" si="69"/>
        <v>5425.4160089272491</v>
      </c>
      <c r="AY53" s="126">
        <f t="shared" si="69"/>
        <v>2335.9430038436753</v>
      </c>
      <c r="AZ53" s="126">
        <f t="shared" si="69"/>
        <v>2335.9430038436767</v>
      </c>
      <c r="BA53" s="126">
        <f t="shared" si="69"/>
        <v>4948.5552320231973</v>
      </c>
      <c r="BB53" s="126">
        <f t="shared" si="69"/>
        <v>5398.42388947985</v>
      </c>
      <c r="BC53" s="126">
        <f t="shared" si="69"/>
        <v>2324.3213968593791</v>
      </c>
      <c r="BD53" s="126">
        <f t="shared" si="69"/>
        <v>2324.3213968593805</v>
      </c>
      <c r="BE53" s="126">
        <f t="shared" si="69"/>
        <v>4923.9355542519379</v>
      </c>
      <c r="BF53" s="126">
        <f t="shared" si="69"/>
        <v>5371.5660591839314</v>
      </c>
      <c r="BG53" s="126">
        <f t="shared" si="69"/>
        <v>2312.7576088153023</v>
      </c>
      <c r="BH53" s="126">
        <f t="shared" si="69"/>
        <v>2312.7576088153037</v>
      </c>
      <c r="BI53" s="126">
        <f t="shared" si="69"/>
        <v>4899.4383624397406</v>
      </c>
      <c r="BJ53" s="126">
        <f t="shared" si="69"/>
        <v>5344.8418499342615</v>
      </c>
      <c r="BK53" s="126">
        <f t="shared" si="69"/>
        <v>2301.2513520550283</v>
      </c>
      <c r="BL53" s="126">
        <f t="shared" si="69"/>
        <v>2301.2513520550297</v>
      </c>
      <c r="BM53" s="126">
        <f t="shared" si="69"/>
        <v>4875.0630472037219</v>
      </c>
      <c r="BN53" s="126">
        <f t="shared" si="69"/>
        <v>5318.2505969495141</v>
      </c>
      <c r="BO53" s="126">
        <f t="shared" si="69"/>
        <v>2289.8023403532616</v>
      </c>
      <c r="BP53" s="126">
        <f t="shared" si="69"/>
        <v>2289.8023403532634</v>
      </c>
      <c r="BQ53" s="126">
        <f t="shared" ref="BQ53:EB53" si="70" xml:space="preserve"> BQ$34</f>
        <v>4850.8090021927592</v>
      </c>
      <c r="BR53" s="126">
        <f t="shared" si="70"/>
        <v>5291.791638755737</v>
      </c>
      <c r="BS53" s="126">
        <f t="shared" si="70"/>
        <v>2278.4102889087189</v>
      </c>
      <c r="BT53" s="126">
        <f t="shared" si="70"/>
        <v>2278.4102889087203</v>
      </c>
      <c r="BU53" s="126">
        <f t="shared" si="70"/>
        <v>4826.675624072398</v>
      </c>
      <c r="BV53" s="126">
        <f t="shared" si="70"/>
        <v>5265.464317169889</v>
      </c>
      <c r="BW53" s="126">
        <f t="shared" si="70"/>
        <v>2267.0749143370344</v>
      </c>
      <c r="BX53" s="126">
        <f t="shared" si="70"/>
        <v>2267.0749143370358</v>
      </c>
      <c r="BY53" s="126">
        <f t="shared" si="70"/>
        <v>4802.6623125098486</v>
      </c>
      <c r="BZ53" s="126">
        <f t="shared" si="70"/>
        <v>5239.2679772834717</v>
      </c>
      <c r="CA53" s="126">
        <f t="shared" si="70"/>
        <v>2255.7959346637153</v>
      </c>
      <c r="CB53" s="126">
        <f t="shared" si="70"/>
        <v>2255.7959346637167</v>
      </c>
      <c r="CC53" s="126">
        <f t="shared" si="70"/>
        <v>4778.7684701590542</v>
      </c>
      <c r="CD53" s="126">
        <f t="shared" si="70"/>
        <v>5213.2019674462408</v>
      </c>
      <c r="CE53" s="126">
        <f t="shared" si="70"/>
        <v>2244.5730693171304</v>
      </c>
      <c r="CF53" s="126">
        <f t="shared" si="70"/>
        <v>2244.5730693171317</v>
      </c>
      <c r="CG53" s="126">
        <f t="shared" si="70"/>
        <v>4754.993502645827</v>
      </c>
      <c r="CH53" s="126">
        <f t="shared" si="70"/>
        <v>5187.265639249993</v>
      </c>
      <c r="CI53" s="126">
        <f t="shared" si="70"/>
        <v>2233.4060391215235</v>
      </c>
      <c r="CJ53" s="126">
        <f t="shared" si="70"/>
        <v>2233.4060391215244</v>
      </c>
      <c r="CK53" s="126">
        <f t="shared" si="70"/>
        <v>4731.3368185530626</v>
      </c>
      <c r="CL53" s="126">
        <f t="shared" si="70"/>
        <v>5161.45834751243</v>
      </c>
      <c r="CM53" s="126">
        <f t="shared" si="70"/>
        <v>2222.2945662900729</v>
      </c>
      <c r="CN53" s="126">
        <f t="shared" si="70"/>
        <v>2222.2945662900743</v>
      </c>
      <c r="CO53" s="126">
        <f t="shared" si="70"/>
        <v>4707.7978294060313</v>
      </c>
      <c r="CP53" s="126">
        <f t="shared" si="70"/>
        <v>5135.779450261125</v>
      </c>
      <c r="CQ53" s="126">
        <f t="shared" si="70"/>
        <v>2211.2383744179833</v>
      </c>
      <c r="CR53" s="126">
        <f t="shared" si="70"/>
        <v>2211.2383744179842</v>
      </c>
      <c r="CS53" s="126">
        <f t="shared" si="70"/>
        <v>4684.375949657745</v>
      </c>
      <c r="CT53" s="126">
        <f t="shared" si="70"/>
        <v>5110.2283087175392</v>
      </c>
      <c r="CU53" s="126">
        <f t="shared" si="70"/>
        <v>2200.2371884756062</v>
      </c>
      <c r="CV53" s="126">
        <f t="shared" si="70"/>
        <v>2200.2371884756071</v>
      </c>
      <c r="CW53" s="126">
        <f t="shared" si="70"/>
        <v>4661.0705966743726</v>
      </c>
      <c r="CX53" s="126">
        <f t="shared" si="70"/>
        <v>5084.8042872811347</v>
      </c>
      <c r="CY53" s="126">
        <f t="shared" si="70"/>
        <v>2189.2907348015983</v>
      </c>
      <c r="CZ53" s="126">
        <f t="shared" si="70"/>
        <v>2189.2907348015997</v>
      </c>
      <c r="DA53" s="126">
        <f t="shared" si="70"/>
        <v>4637.881190720771</v>
      </c>
      <c r="DB53" s="126">
        <f t="shared" si="70"/>
        <v>5059.5067535135677</v>
      </c>
      <c r="DC53" s="126">
        <f t="shared" si="70"/>
        <v>2178.3987410961181</v>
      </c>
      <c r="DD53" s="126">
        <f t="shared" si="70"/>
        <v>2178.398741096119</v>
      </c>
      <c r="DE53" s="126">
        <f t="shared" si="70"/>
        <v>4614.8071549460401</v>
      </c>
      <c r="DF53" s="126">
        <f t="shared" si="70"/>
        <v>5034.3350781229528</v>
      </c>
      <c r="DG53" s="126">
        <f t="shared" si="70"/>
        <v>2167.5609364140478</v>
      </c>
      <c r="DH53" s="126">
        <f t="shared" si="70"/>
        <v>2167.5609364140491</v>
      </c>
      <c r="DI53" s="126">
        <f t="shared" si="70"/>
        <v>4591.8479153691951</v>
      </c>
      <c r="DJ53" s="126">
        <f t="shared" si="70"/>
        <v>5009.2886349482114</v>
      </c>
      <c r="DK53" s="126">
        <f t="shared" si="70"/>
        <v>2156.7770511582571</v>
      </c>
      <c r="DL53" s="126">
        <f t="shared" si="70"/>
        <v>2156.777051158258</v>
      </c>
      <c r="DM53" s="126">
        <f t="shared" si="70"/>
        <v>4569.0029008648717</v>
      </c>
      <c r="DN53" s="126">
        <f t="shared" si="70"/>
        <v>4984.366800943495</v>
      </c>
      <c r="DO53" s="126">
        <f t="shared" si="70"/>
        <v>2146.0468170728927</v>
      </c>
      <c r="DP53" s="126">
        <f t="shared" si="70"/>
        <v>2146.0468170728941</v>
      </c>
      <c r="DQ53" s="126">
        <f t="shared" si="70"/>
        <v>4546.271543149126</v>
      </c>
      <c r="DR53" s="126">
        <f t="shared" si="70"/>
        <v>4959.5689561626823</v>
      </c>
      <c r="DS53" s="126">
        <f t="shared" si="70"/>
        <v>2135.3699672367097</v>
      </c>
      <c r="DT53" s="126">
        <f t="shared" si="70"/>
        <v>2135.3699672367106</v>
      </c>
      <c r="DU53" s="126">
        <f t="shared" si="70"/>
        <v>4523.6532767653007</v>
      </c>
      <c r="DV53" s="126">
        <f t="shared" si="70"/>
        <v>4934.8944837439649</v>
      </c>
      <c r="DW53" s="126">
        <f t="shared" si="70"/>
        <v>2124.7462360564282</v>
      </c>
      <c r="DX53" s="126">
        <f t="shared" si="70"/>
        <v>2124.7462360564291</v>
      </c>
      <c r="DY53" s="126">
        <f t="shared" si="70"/>
        <v>4501.1475390699525</v>
      </c>
      <c r="DZ53" s="126">
        <f t="shared" si="70"/>
        <v>4910.3427698944924</v>
      </c>
      <c r="EA53" s="126">
        <f t="shared" si="70"/>
        <v>2114.1753592601276</v>
      </c>
      <c r="EB53" s="126">
        <f t="shared" si="70"/>
        <v>2114.175359260129</v>
      </c>
      <c r="EC53" s="126">
        <f t="shared" ref="EC53:GJ53" si="71" xml:space="preserve"> EC$34</f>
        <v>0</v>
      </c>
      <c r="ED53" s="126">
        <f t="shared" si="71"/>
        <v>0</v>
      </c>
      <c r="EE53" s="126">
        <f t="shared" si="71"/>
        <v>0</v>
      </c>
      <c r="EF53" s="126">
        <f t="shared" si="71"/>
        <v>0</v>
      </c>
      <c r="EG53" s="126">
        <f t="shared" si="71"/>
        <v>0</v>
      </c>
      <c r="EH53" s="126">
        <f t="shared" si="71"/>
        <v>0</v>
      </c>
      <c r="EI53" s="126">
        <f t="shared" si="71"/>
        <v>0</v>
      </c>
      <c r="EJ53" s="126">
        <f t="shared" si="71"/>
        <v>0</v>
      </c>
      <c r="EK53" s="126">
        <f t="shared" si="71"/>
        <v>0</v>
      </c>
      <c r="EL53" s="126">
        <f t="shared" si="71"/>
        <v>0</v>
      </c>
      <c r="EM53" s="126">
        <f t="shared" si="71"/>
        <v>0</v>
      </c>
      <c r="EN53" s="126">
        <f t="shared" si="71"/>
        <v>0</v>
      </c>
      <c r="EO53" s="126">
        <f t="shared" si="71"/>
        <v>0</v>
      </c>
      <c r="EP53" s="126">
        <f t="shared" si="71"/>
        <v>0</v>
      </c>
      <c r="EQ53" s="126">
        <f t="shared" si="71"/>
        <v>0</v>
      </c>
      <c r="ER53" s="126">
        <f t="shared" si="71"/>
        <v>0</v>
      </c>
      <c r="ES53" s="126">
        <f t="shared" si="71"/>
        <v>0</v>
      </c>
      <c r="ET53" s="126">
        <f t="shared" si="71"/>
        <v>0</v>
      </c>
      <c r="EU53" s="126">
        <f t="shared" si="71"/>
        <v>0</v>
      </c>
      <c r="EV53" s="126">
        <f t="shared" si="71"/>
        <v>0</v>
      </c>
      <c r="EW53" s="126">
        <f t="shared" si="71"/>
        <v>0</v>
      </c>
      <c r="EX53" s="126">
        <f t="shared" si="71"/>
        <v>0</v>
      </c>
      <c r="EY53" s="126">
        <f t="shared" si="71"/>
        <v>0</v>
      </c>
      <c r="EZ53" s="126">
        <f t="shared" si="71"/>
        <v>0</v>
      </c>
      <c r="FA53" s="126">
        <f t="shared" si="71"/>
        <v>0</v>
      </c>
      <c r="FB53" s="126">
        <f t="shared" si="71"/>
        <v>0</v>
      </c>
      <c r="FC53" s="126">
        <f t="shared" si="71"/>
        <v>0</v>
      </c>
      <c r="FD53" s="126">
        <f t="shared" si="71"/>
        <v>0</v>
      </c>
      <c r="FE53" s="126">
        <f t="shared" si="71"/>
        <v>0</v>
      </c>
      <c r="FF53" s="126">
        <f t="shared" si="71"/>
        <v>0</v>
      </c>
      <c r="FG53" s="126">
        <f t="shared" si="71"/>
        <v>0</v>
      </c>
      <c r="FH53" s="126">
        <f t="shared" si="71"/>
        <v>0</v>
      </c>
      <c r="FI53" s="126">
        <f t="shared" si="71"/>
        <v>0</v>
      </c>
      <c r="FJ53" s="126">
        <f t="shared" si="71"/>
        <v>0</v>
      </c>
      <c r="FK53" s="126">
        <f t="shared" si="71"/>
        <v>0</v>
      </c>
      <c r="FL53" s="126">
        <f t="shared" si="71"/>
        <v>0</v>
      </c>
      <c r="FM53" s="126">
        <f t="shared" si="71"/>
        <v>0</v>
      </c>
      <c r="FN53" s="126">
        <f t="shared" si="71"/>
        <v>0</v>
      </c>
      <c r="FO53" s="126">
        <f t="shared" si="71"/>
        <v>0</v>
      </c>
      <c r="FP53" s="126">
        <f t="shared" si="71"/>
        <v>0</v>
      </c>
      <c r="FQ53" s="126">
        <f t="shared" si="71"/>
        <v>0</v>
      </c>
      <c r="FR53" s="126">
        <f t="shared" si="71"/>
        <v>0</v>
      </c>
      <c r="FS53" s="126">
        <f t="shared" si="71"/>
        <v>0</v>
      </c>
      <c r="FT53" s="126">
        <f t="shared" si="71"/>
        <v>0</v>
      </c>
      <c r="FU53" s="126">
        <f t="shared" si="71"/>
        <v>0</v>
      </c>
      <c r="FV53" s="126">
        <f t="shared" si="71"/>
        <v>0</v>
      </c>
      <c r="FW53" s="126">
        <f t="shared" si="71"/>
        <v>0</v>
      </c>
      <c r="FX53" s="126">
        <f t="shared" si="71"/>
        <v>0</v>
      </c>
      <c r="FY53" s="126">
        <f t="shared" si="71"/>
        <v>0</v>
      </c>
      <c r="FZ53" s="126">
        <f t="shared" si="71"/>
        <v>0</v>
      </c>
      <c r="GA53" s="126">
        <f t="shared" si="71"/>
        <v>0</v>
      </c>
      <c r="GB53" s="126">
        <f t="shared" si="71"/>
        <v>0</v>
      </c>
      <c r="GC53" s="126">
        <f t="shared" si="71"/>
        <v>0</v>
      </c>
      <c r="GD53" s="126">
        <f t="shared" si="71"/>
        <v>0</v>
      </c>
      <c r="GE53" s="126">
        <f t="shared" si="71"/>
        <v>0</v>
      </c>
      <c r="GF53" s="126">
        <f t="shared" si="71"/>
        <v>0</v>
      </c>
      <c r="GG53" s="126">
        <f t="shared" si="71"/>
        <v>0</v>
      </c>
      <c r="GH53" s="126">
        <f t="shared" si="71"/>
        <v>0</v>
      </c>
      <c r="GI53" s="126">
        <f t="shared" si="71"/>
        <v>0</v>
      </c>
      <c r="GJ53" s="126">
        <f t="shared" si="71"/>
        <v>0</v>
      </c>
    </row>
    <row r="54" spans="1:192" x14ac:dyDescent="0.25">
      <c r="E54" s="126" t="str">
        <f t="shared" ref="E54:AJ54" si="72" xml:space="preserve"> E$50</f>
        <v>Forecast accounts receivable balance</v>
      </c>
      <c r="F54" s="126">
        <f t="shared" si="72"/>
        <v>0</v>
      </c>
      <c r="G54" s="126" t="str">
        <f t="shared" si="72"/>
        <v>$ 000s</v>
      </c>
      <c r="H54" s="126">
        <f t="shared" si="72"/>
        <v>0</v>
      </c>
      <c r="I54" s="126">
        <f t="shared" si="72"/>
        <v>0</v>
      </c>
      <c r="J54" s="126">
        <f t="shared" si="72"/>
        <v>0</v>
      </c>
      <c r="K54" s="126">
        <f t="shared" si="72"/>
        <v>0</v>
      </c>
      <c r="L54" s="126">
        <f t="shared" si="72"/>
        <v>0</v>
      </c>
      <c r="M54" s="126">
        <f t="shared" si="72"/>
        <v>3429.6428571428582</v>
      </c>
      <c r="N54" s="126">
        <f t="shared" si="72"/>
        <v>3700.7608695652179</v>
      </c>
      <c r="O54" s="126">
        <f t="shared" si="72"/>
        <v>1593.3831521739121</v>
      </c>
      <c r="P54" s="126">
        <f t="shared" si="72"/>
        <v>1628.7916666666665</v>
      </c>
      <c r="Q54" s="126">
        <f t="shared" si="72"/>
        <v>3412.579957356078</v>
      </c>
      <c r="R54" s="126">
        <f t="shared" si="72"/>
        <v>3682.3491239454906</v>
      </c>
      <c r="S54" s="126">
        <f t="shared" si="72"/>
        <v>1585.4558728098632</v>
      </c>
      <c r="T54" s="126">
        <f t="shared" si="72"/>
        <v>1620.6882255389721</v>
      </c>
      <c r="U54" s="126">
        <f t="shared" si="72"/>
        <v>3395.6019476179886</v>
      </c>
      <c r="V54" s="126">
        <f t="shared" si="72"/>
        <v>3664.0289790502402</v>
      </c>
      <c r="W54" s="126">
        <f t="shared" si="72"/>
        <v>1577.5680326466306</v>
      </c>
      <c r="X54" s="126">
        <f t="shared" si="72"/>
        <v>1594.9039450932978</v>
      </c>
      <c r="Y54" s="126">
        <f t="shared" si="72"/>
        <v>3378.7084055900377</v>
      </c>
      <c r="Z54" s="126">
        <f t="shared" si="72"/>
        <v>3645.799979154468</v>
      </c>
      <c r="AA54" s="126">
        <f t="shared" si="72"/>
        <v>1569.7194354692838</v>
      </c>
      <c r="AB54" s="126">
        <f t="shared" si="72"/>
        <v>1604.6020895908246</v>
      </c>
      <c r="AC54" s="126">
        <f t="shared" si="72"/>
        <v>3361.8989110348648</v>
      </c>
      <c r="AD54" s="126">
        <f t="shared" si="72"/>
        <v>3627.6616708004672</v>
      </c>
      <c r="AE54" s="126">
        <f t="shared" si="72"/>
        <v>1561.9098860390889</v>
      </c>
      <c r="AF54" s="126">
        <f t="shared" si="72"/>
        <v>1596.6189946177365</v>
      </c>
      <c r="AG54" s="126">
        <f t="shared" si="72"/>
        <v>3345.1730458058364</v>
      </c>
      <c r="AH54" s="126">
        <f t="shared" si="72"/>
        <v>3609.6136027865346</v>
      </c>
      <c r="AI54" s="126">
        <f t="shared" si="72"/>
        <v>1554.1391900886463</v>
      </c>
      <c r="AJ54" s="126">
        <f t="shared" si="72"/>
        <v>1588.6756165350612</v>
      </c>
      <c r="AK54" s="126">
        <f t="shared" ref="AK54:BP54" si="73" xml:space="preserve"> AK$50</f>
        <v>3328.5303938366537</v>
      </c>
      <c r="AL54" s="126">
        <f t="shared" si="73"/>
        <v>3591.6553261557565</v>
      </c>
      <c r="AM54" s="126">
        <f t="shared" si="73"/>
        <v>1546.407154317061</v>
      </c>
      <c r="AN54" s="126">
        <f t="shared" si="73"/>
        <v>1563.4006395293372</v>
      </c>
      <c r="AO54" s="126">
        <f t="shared" si="73"/>
        <v>3311.9705411309988</v>
      </c>
      <c r="AP54" s="126">
        <f t="shared" si="73"/>
        <v>3573.7863941848318</v>
      </c>
      <c r="AQ54" s="126">
        <f t="shared" si="73"/>
        <v>1538.7135863851356</v>
      </c>
      <c r="AR54" s="126">
        <f t="shared" si="73"/>
        <v>1572.9072216381394</v>
      </c>
      <c r="AS54" s="126">
        <f t="shared" si="73"/>
        <v>3295.4930757522379</v>
      </c>
      <c r="AT54" s="126">
        <f t="shared" si="73"/>
        <v>3556.0063623729684</v>
      </c>
      <c r="AU54" s="126">
        <f t="shared" si="73"/>
        <v>1531.0582949105828</v>
      </c>
      <c r="AV54" s="126">
        <f t="shared" si="73"/>
        <v>1565.081812575263</v>
      </c>
      <c r="AW54" s="126">
        <f t="shared" si="73"/>
        <v>3279.0975878131735</v>
      </c>
      <c r="AX54" s="126">
        <f t="shared" si="73"/>
        <v>3538.3147884308146</v>
      </c>
      <c r="AY54" s="126">
        <f t="shared" si="73"/>
        <v>1523.4410894632665</v>
      </c>
      <c r="AZ54" s="126">
        <f t="shared" si="73"/>
        <v>1557.2953358957843</v>
      </c>
      <c r="BA54" s="126">
        <f t="shared" si="73"/>
        <v>3262.7836694658445</v>
      </c>
      <c r="BB54" s="126">
        <f t="shared" si="73"/>
        <v>3520.7112322694675</v>
      </c>
      <c r="BC54" s="126">
        <f t="shared" si="73"/>
        <v>1515.8617805604647</v>
      </c>
      <c r="BD54" s="126">
        <f t="shared" si="73"/>
        <v>1532.5196023248661</v>
      </c>
      <c r="BE54" s="126">
        <f t="shared" si="73"/>
        <v>3246.5509148913875</v>
      </c>
      <c r="BF54" s="126">
        <f t="shared" si="73"/>
        <v>3503.1952559895208</v>
      </c>
      <c r="BG54" s="126">
        <f t="shared" si="73"/>
        <v>1508.3201796621538</v>
      </c>
      <c r="BH54" s="126">
        <f t="shared" si="73"/>
        <v>1541.838405876869</v>
      </c>
      <c r="BI54" s="126">
        <f t="shared" si="73"/>
        <v>3230.3989202899388</v>
      </c>
      <c r="BJ54" s="126">
        <f t="shared" si="73"/>
        <v>3485.7664238701705</v>
      </c>
      <c r="BK54" s="126">
        <f t="shared" si="73"/>
        <v>1500.8160991663228</v>
      </c>
      <c r="BL54" s="126">
        <f t="shared" si="73"/>
        <v>1534.1675680366864</v>
      </c>
      <c r="BM54" s="126">
        <f t="shared" si="73"/>
        <v>3214.3272838705857</v>
      </c>
      <c r="BN54" s="126">
        <f t="shared" si="73"/>
        <v>3468.424302358379</v>
      </c>
      <c r="BO54" s="126">
        <f t="shared" si="73"/>
        <v>1493.349352404301</v>
      </c>
      <c r="BP54" s="126">
        <f t="shared" si="73"/>
        <v>1526.5348935688421</v>
      </c>
      <c r="BQ54" s="126">
        <f t="shared" ref="BQ54:CV54" si="74" xml:space="preserve"> BQ$50</f>
        <v>3198.3356058413797</v>
      </c>
      <c r="BR54" s="126">
        <f t="shared" si="74"/>
        <v>3451.1684600580893</v>
      </c>
      <c r="BS54" s="126">
        <f t="shared" si="74"/>
        <v>1485.919753636121</v>
      </c>
      <c r="BT54" s="126">
        <f t="shared" si="74"/>
        <v>1502.2485421376177</v>
      </c>
      <c r="BU54" s="126">
        <f t="shared" si="74"/>
        <v>3182.4234883993831</v>
      </c>
      <c r="BV54" s="126">
        <f t="shared" si="74"/>
        <v>3433.998467719493</v>
      </c>
      <c r="BW54" s="126">
        <f t="shared" si="74"/>
        <v>1478.5271180458919</v>
      </c>
      <c r="BX54" s="126">
        <f t="shared" si="74"/>
        <v>1511.3832762246905</v>
      </c>
      <c r="BY54" s="126">
        <f t="shared" si="74"/>
        <v>3166.5905357207794</v>
      </c>
      <c r="BZ54" s="126">
        <f t="shared" si="74"/>
        <v>3416.9138982283512</v>
      </c>
      <c r="CA54" s="126">
        <f t="shared" si="74"/>
        <v>1471.1712617372057</v>
      </c>
      <c r="CB54" s="126">
        <f t="shared" si="74"/>
        <v>1503.8639564424777</v>
      </c>
      <c r="CC54" s="126">
        <f t="shared" si="74"/>
        <v>3150.8363539510246</v>
      </c>
      <c r="CD54" s="126">
        <f t="shared" si="74"/>
        <v>3399.9143265953744</v>
      </c>
      <c r="CE54" s="126">
        <f t="shared" si="74"/>
        <v>1463.8520017285632</v>
      </c>
      <c r="CF54" s="126">
        <f t="shared" si="74"/>
        <v>1496.3820462114211</v>
      </c>
      <c r="CG54" s="126">
        <f t="shared" si="74"/>
        <v>3135.1605511950506</v>
      </c>
      <c r="CH54" s="126">
        <f t="shared" si="74"/>
        <v>3382.9993299456478</v>
      </c>
      <c r="CI54" s="126">
        <f t="shared" si="74"/>
        <v>1456.5691559488196</v>
      </c>
      <c r="CJ54" s="126">
        <f t="shared" si="74"/>
        <v>1472.5754104097962</v>
      </c>
      <c r="CK54" s="126">
        <f t="shared" si="74"/>
        <v>3119.5627375075137</v>
      </c>
      <c r="CL54" s="126">
        <f t="shared" si="74"/>
        <v>3366.1684875081064</v>
      </c>
      <c r="CM54" s="126">
        <f t="shared" si="74"/>
        <v>1449.3225432326562</v>
      </c>
      <c r="CN54" s="126">
        <f t="shared" si="74"/>
        <v>1481.5297108600494</v>
      </c>
      <c r="CO54" s="126">
        <f t="shared" si="74"/>
        <v>3104.0425248830975</v>
      </c>
      <c r="CP54" s="126">
        <f t="shared" si="74"/>
        <v>3349.4213806050816</v>
      </c>
      <c r="CQ54" s="126">
        <f t="shared" si="74"/>
        <v>1442.111983316076</v>
      </c>
      <c r="CR54" s="126">
        <f t="shared" si="74"/>
        <v>1474.1589162786561</v>
      </c>
      <c r="CS54" s="126">
        <f t="shared" si="74"/>
        <v>3088.5995272468649</v>
      </c>
      <c r="CT54" s="126">
        <f t="shared" si="74"/>
        <v>3332.7575926418735</v>
      </c>
      <c r="CU54" s="126">
        <f t="shared" si="74"/>
        <v>1434.9372968319171</v>
      </c>
      <c r="CV54" s="126">
        <f t="shared" si="74"/>
        <v>1466.8247923170713</v>
      </c>
      <c r="CW54" s="126">
        <f t="shared" ref="CW54:EB54" si="75" xml:space="preserve"> CW$50</f>
        <v>3073.2333604446412</v>
      </c>
      <c r="CX54" s="126">
        <f t="shared" si="75"/>
        <v>3316.1767090963922</v>
      </c>
      <c r="CY54" s="126">
        <f t="shared" si="75"/>
        <v>1427.7983053053902</v>
      </c>
      <c r="CZ54" s="126">
        <f t="shared" si="75"/>
        <v>1443.4883965724832</v>
      </c>
      <c r="DA54" s="126">
        <f t="shared" si="75"/>
        <v>3057.9436422334752</v>
      </c>
      <c r="DB54" s="126">
        <f t="shared" si="75"/>
        <v>3299.6783175088485</v>
      </c>
      <c r="DC54" s="126">
        <f t="shared" si="75"/>
        <v>1420.6948311496424</v>
      </c>
      <c r="DD54" s="126">
        <f t="shared" si="75"/>
        <v>1452.2658273974125</v>
      </c>
      <c r="DE54" s="126">
        <f t="shared" si="75"/>
        <v>3042.7299922721145</v>
      </c>
      <c r="DF54" s="126">
        <f t="shared" si="75"/>
        <v>3283.262007471491</v>
      </c>
      <c r="DG54" s="126">
        <f t="shared" si="75"/>
        <v>1413.6266976613356</v>
      </c>
      <c r="DH54" s="126">
        <f t="shared" si="75"/>
        <v>1445.0406242760328</v>
      </c>
      <c r="DI54" s="126">
        <f t="shared" si="75"/>
        <v>3027.5920321115573</v>
      </c>
      <c r="DJ54" s="126">
        <f t="shared" si="75"/>
        <v>3266.927370618399</v>
      </c>
      <c r="DK54" s="126">
        <f t="shared" si="75"/>
        <v>1406.5937290162547</v>
      </c>
      <c r="DL54" s="126">
        <f t="shared" si="75"/>
        <v>1437.8513674388387</v>
      </c>
      <c r="DM54" s="126">
        <f t="shared" si="75"/>
        <v>3012.5293851856295</v>
      </c>
      <c r="DN54" s="126">
        <f t="shared" si="75"/>
        <v>3250.6740006153227</v>
      </c>
      <c r="DO54" s="126">
        <f t="shared" si="75"/>
        <v>1399.5957502649301</v>
      </c>
      <c r="DP54" s="126">
        <f t="shared" si="75"/>
        <v>1414.9759233447653</v>
      </c>
      <c r="DQ54" s="126">
        <f t="shared" si="75"/>
        <v>2997.5416768016216</v>
      </c>
      <c r="DR54" s="126">
        <f t="shared" si="75"/>
        <v>3234.5014931495753</v>
      </c>
      <c r="DS54" s="126">
        <f t="shared" si="75"/>
        <v>1392.632587328289</v>
      </c>
      <c r="DT54" s="126">
        <f t="shared" si="75"/>
        <v>1423.5799781578071</v>
      </c>
      <c r="DU54" s="126">
        <f t="shared" si="75"/>
        <v>2982.6285341309676</v>
      </c>
      <c r="DV54" s="126">
        <f t="shared" si="75"/>
        <v>3218.4094459199773</v>
      </c>
      <c r="DW54" s="126">
        <f t="shared" si="75"/>
        <v>1385.7040669933228</v>
      </c>
      <c r="DX54" s="126">
        <f t="shared" si="75"/>
        <v>1416.4974907042861</v>
      </c>
      <c r="DY54" s="126">
        <f t="shared" si="75"/>
        <v>2967.7895861999687</v>
      </c>
      <c r="DZ54" s="126">
        <f t="shared" si="75"/>
        <v>3202.3974586268428</v>
      </c>
      <c r="EA54" s="126">
        <f t="shared" si="75"/>
        <v>1378.8100169087788</v>
      </c>
      <c r="EB54" s="126">
        <f t="shared" si="75"/>
        <v>1409.4502395067525</v>
      </c>
      <c r="EC54" s="126">
        <f t="shared" ref="EC54:FH54" si="76" xml:space="preserve"> EC$50</f>
        <v>0</v>
      </c>
      <c r="ED54" s="126">
        <f t="shared" si="76"/>
        <v>0</v>
      </c>
      <c r="EE54" s="126">
        <f t="shared" si="76"/>
        <v>0</v>
      </c>
      <c r="EF54" s="126">
        <f t="shared" si="76"/>
        <v>0</v>
      </c>
      <c r="EG54" s="126">
        <f t="shared" si="76"/>
        <v>0</v>
      </c>
      <c r="EH54" s="126">
        <f t="shared" si="76"/>
        <v>0</v>
      </c>
      <c r="EI54" s="126">
        <f t="shared" si="76"/>
        <v>0</v>
      </c>
      <c r="EJ54" s="126">
        <f t="shared" si="76"/>
        <v>0</v>
      </c>
      <c r="EK54" s="126">
        <f t="shared" si="76"/>
        <v>0</v>
      </c>
      <c r="EL54" s="126">
        <f t="shared" si="76"/>
        <v>0</v>
      </c>
      <c r="EM54" s="126">
        <f t="shared" si="76"/>
        <v>0</v>
      </c>
      <c r="EN54" s="126">
        <f t="shared" si="76"/>
        <v>0</v>
      </c>
      <c r="EO54" s="126">
        <f t="shared" si="76"/>
        <v>0</v>
      </c>
      <c r="EP54" s="126">
        <f t="shared" si="76"/>
        <v>0</v>
      </c>
      <c r="EQ54" s="126">
        <f t="shared" si="76"/>
        <v>0</v>
      </c>
      <c r="ER54" s="126">
        <f t="shared" si="76"/>
        <v>0</v>
      </c>
      <c r="ES54" s="126">
        <f t="shared" si="76"/>
        <v>0</v>
      </c>
      <c r="ET54" s="126">
        <f t="shared" si="76"/>
        <v>0</v>
      </c>
      <c r="EU54" s="126">
        <f t="shared" si="76"/>
        <v>0</v>
      </c>
      <c r="EV54" s="126">
        <f t="shared" si="76"/>
        <v>0</v>
      </c>
      <c r="EW54" s="126">
        <f t="shared" si="76"/>
        <v>0</v>
      </c>
      <c r="EX54" s="126">
        <f t="shared" si="76"/>
        <v>0</v>
      </c>
      <c r="EY54" s="126">
        <f t="shared" si="76"/>
        <v>0</v>
      </c>
      <c r="EZ54" s="126">
        <f t="shared" si="76"/>
        <v>0</v>
      </c>
      <c r="FA54" s="126">
        <f t="shared" si="76"/>
        <v>0</v>
      </c>
      <c r="FB54" s="126">
        <f t="shared" si="76"/>
        <v>0</v>
      </c>
      <c r="FC54" s="126">
        <f t="shared" si="76"/>
        <v>0</v>
      </c>
      <c r="FD54" s="126">
        <f t="shared" si="76"/>
        <v>0</v>
      </c>
      <c r="FE54" s="126">
        <f t="shared" si="76"/>
        <v>0</v>
      </c>
      <c r="FF54" s="126">
        <f t="shared" si="76"/>
        <v>0</v>
      </c>
      <c r="FG54" s="126">
        <f t="shared" si="76"/>
        <v>0</v>
      </c>
      <c r="FH54" s="126">
        <f t="shared" si="76"/>
        <v>0</v>
      </c>
      <c r="FI54" s="126">
        <f t="shared" ref="FI54:GJ54" si="77" xml:space="preserve"> FI$50</f>
        <v>0</v>
      </c>
      <c r="FJ54" s="126">
        <f t="shared" si="77"/>
        <v>0</v>
      </c>
      <c r="FK54" s="126">
        <f t="shared" si="77"/>
        <v>0</v>
      </c>
      <c r="FL54" s="126">
        <f t="shared" si="77"/>
        <v>0</v>
      </c>
      <c r="FM54" s="126">
        <f t="shared" si="77"/>
        <v>0</v>
      </c>
      <c r="FN54" s="126">
        <f t="shared" si="77"/>
        <v>0</v>
      </c>
      <c r="FO54" s="126">
        <f t="shared" si="77"/>
        <v>0</v>
      </c>
      <c r="FP54" s="126">
        <f t="shared" si="77"/>
        <v>0</v>
      </c>
      <c r="FQ54" s="126">
        <f t="shared" si="77"/>
        <v>0</v>
      </c>
      <c r="FR54" s="126">
        <f t="shared" si="77"/>
        <v>0</v>
      </c>
      <c r="FS54" s="126">
        <f t="shared" si="77"/>
        <v>0</v>
      </c>
      <c r="FT54" s="126">
        <f t="shared" si="77"/>
        <v>0</v>
      </c>
      <c r="FU54" s="126">
        <f t="shared" si="77"/>
        <v>0</v>
      </c>
      <c r="FV54" s="126">
        <f t="shared" si="77"/>
        <v>0</v>
      </c>
      <c r="FW54" s="126">
        <f t="shared" si="77"/>
        <v>0</v>
      </c>
      <c r="FX54" s="126">
        <f t="shared" si="77"/>
        <v>0</v>
      </c>
      <c r="FY54" s="126">
        <f t="shared" si="77"/>
        <v>0</v>
      </c>
      <c r="FZ54" s="126">
        <f t="shared" si="77"/>
        <v>0</v>
      </c>
      <c r="GA54" s="126">
        <f t="shared" si="77"/>
        <v>0</v>
      </c>
      <c r="GB54" s="126">
        <f t="shared" si="77"/>
        <v>0</v>
      </c>
      <c r="GC54" s="126">
        <f t="shared" si="77"/>
        <v>0</v>
      </c>
      <c r="GD54" s="126">
        <f t="shared" si="77"/>
        <v>0</v>
      </c>
      <c r="GE54" s="126">
        <f t="shared" si="77"/>
        <v>0</v>
      </c>
      <c r="GF54" s="126">
        <f t="shared" si="77"/>
        <v>0</v>
      </c>
      <c r="GG54" s="126">
        <f t="shared" si="77"/>
        <v>0</v>
      </c>
      <c r="GH54" s="126">
        <f t="shared" si="77"/>
        <v>0</v>
      </c>
      <c r="GI54" s="126">
        <f t="shared" si="77"/>
        <v>0</v>
      </c>
      <c r="GJ54" s="126">
        <f t="shared" si="77"/>
        <v>0</v>
      </c>
    </row>
    <row r="55" spans="1:192" s="250" customFormat="1" x14ac:dyDescent="0.25">
      <c r="A55" s="189"/>
      <c r="B55" s="189"/>
      <c r="C55" s="190"/>
      <c r="D55" s="191"/>
      <c r="E55" s="636" t="s">
        <v>330</v>
      </c>
      <c r="F55" s="636"/>
      <c r="G55" s="636" t="str">
        <f xml:space="preserve"> SMU</f>
        <v>$ 000s</v>
      </c>
      <c r="H55" s="636">
        <f xml:space="preserve"> SUM(J55:GJ55)</f>
        <v>440294.29450307268</v>
      </c>
      <c r="I55" s="636"/>
      <c r="J55" s="636">
        <f t="shared" ref="J55:AO55" si="78" xml:space="preserve"> J52 + J53 - J54</f>
        <v>0</v>
      </c>
      <c r="K55" s="636">
        <f t="shared" si="78"/>
        <v>0</v>
      </c>
      <c r="L55" s="636">
        <f t="shared" si="78"/>
        <v>0</v>
      </c>
      <c r="M55" s="636">
        <f t="shared" si="78"/>
        <v>1771.9821428571436</v>
      </c>
      <c r="N55" s="636">
        <f t="shared" si="78"/>
        <v>5403.3819875776408</v>
      </c>
      <c r="O55" s="636">
        <f t="shared" si="78"/>
        <v>4550.565217391304</v>
      </c>
      <c r="P55" s="636">
        <f t="shared" si="78"/>
        <v>2407.7789855072456</v>
      </c>
      <c r="Q55" s="636">
        <f t="shared" si="78"/>
        <v>3391.9579779673077</v>
      </c>
      <c r="R55" s="636">
        <f t="shared" si="78"/>
        <v>5376.4994901270056</v>
      </c>
      <c r="S55" s="636">
        <f t="shared" si="78"/>
        <v>4527.9255894440848</v>
      </c>
      <c r="T55" s="636">
        <f t="shared" si="78"/>
        <v>2395.7999855793487</v>
      </c>
      <c r="U55" s="636">
        <f t="shared" si="78"/>
        <v>3375.0825651415994</v>
      </c>
      <c r="V55" s="636">
        <f t="shared" si="78"/>
        <v>5349.7507364447838</v>
      </c>
      <c r="W55" s="636">
        <f t="shared" si="78"/>
        <v>4505.3985964617759</v>
      </c>
      <c r="X55" s="636">
        <f t="shared" si="78"/>
        <v>2401.6017376115014</v>
      </c>
      <c r="Y55" s="636">
        <f t="shared" si="78"/>
        <v>3340.569954648151</v>
      </c>
      <c r="Z55" s="636">
        <f t="shared" si="78"/>
        <v>5323.1350611390881</v>
      </c>
      <c r="AA55" s="636">
        <f t="shared" si="78"/>
        <v>4482.9836780714195</v>
      </c>
      <c r="AB55" s="636">
        <f t="shared" si="78"/>
        <v>2372.0204802646963</v>
      </c>
      <c r="AC55" s="636">
        <f t="shared" si="78"/>
        <v>3341.5831936255054</v>
      </c>
      <c r="AD55" s="636">
        <f t="shared" si="78"/>
        <v>5296.6518021284464</v>
      </c>
      <c r="AE55" s="636">
        <f t="shared" si="78"/>
        <v>4460.6802766879819</v>
      </c>
      <c r="AF55" s="636">
        <f t="shared" si="78"/>
        <v>2360.2193833479569</v>
      </c>
      <c r="AG55" s="636">
        <f t="shared" si="78"/>
        <v>3324.9584016174185</v>
      </c>
      <c r="AH55" s="636">
        <f t="shared" si="78"/>
        <v>5270.3003006253221</v>
      </c>
      <c r="AI55" s="636">
        <f t="shared" si="78"/>
        <v>4438.4878375004791</v>
      </c>
      <c r="AJ55" s="636">
        <f t="shared" si="78"/>
        <v>2348.4769983561773</v>
      </c>
      <c r="AK55" s="636">
        <f t="shared" si="78"/>
        <v>3308.4163200173321</v>
      </c>
      <c r="AL55" s="636">
        <f t="shared" si="78"/>
        <v>5244.0799011197232</v>
      </c>
      <c r="AM55" s="636">
        <f t="shared" si="78"/>
        <v>4416.4058084581884</v>
      </c>
      <c r="AN55" s="636">
        <f t="shared" si="78"/>
        <v>2354.1641514072189</v>
      </c>
      <c r="AO55" s="636">
        <f t="shared" si="78"/>
        <v>3274.5854191136868</v>
      </c>
      <c r="AP55" s="636">
        <f t="shared" ref="AP55:BU55" si="79" xml:space="preserve"> AP52 + AP53 - AP54</f>
        <v>5217.989951362908</v>
      </c>
      <c r="AQ55" s="636">
        <f t="shared" si="79"/>
        <v>4394.4336402569043</v>
      </c>
      <c r="AR55" s="636">
        <f t="shared" si="79"/>
        <v>2325.167197204205</v>
      </c>
      <c r="AS55" s="636">
        <f t="shared" si="79"/>
        <v>3275.57864411013</v>
      </c>
      <c r="AT55" s="636">
        <f t="shared" si="79"/>
        <v>5192.0298023511541</v>
      </c>
      <c r="AU55" s="636">
        <f t="shared" si="79"/>
        <v>4372.5707863252792</v>
      </c>
      <c r="AV55" s="636">
        <f t="shared" si="79"/>
        <v>2313.5992011982144</v>
      </c>
      <c r="AW55" s="636">
        <f t="shared" si="79"/>
        <v>3259.2822329454025</v>
      </c>
      <c r="AX55" s="636">
        <f t="shared" si="79"/>
        <v>5166.1988083096076</v>
      </c>
      <c r="AY55" s="636">
        <f t="shared" si="79"/>
        <v>4350.816702811223</v>
      </c>
      <c r="AZ55" s="636">
        <f t="shared" si="79"/>
        <v>2302.0887574111589</v>
      </c>
      <c r="BA55" s="636">
        <f t="shared" si="79"/>
        <v>3243.0668984531376</v>
      </c>
      <c r="BB55" s="636">
        <f t="shared" si="79"/>
        <v>5140.496326676227</v>
      </c>
      <c r="BC55" s="636">
        <f t="shared" si="79"/>
        <v>4329.1708485683821</v>
      </c>
      <c r="BD55" s="636">
        <f t="shared" si="79"/>
        <v>2307.663575094979</v>
      </c>
      <c r="BE55" s="636">
        <f t="shared" si="79"/>
        <v>3209.9042416854159</v>
      </c>
      <c r="BF55" s="636">
        <f t="shared" si="79"/>
        <v>5114.9217180857986</v>
      </c>
      <c r="BG55" s="636">
        <f t="shared" si="79"/>
        <v>4307.6326851426693</v>
      </c>
      <c r="BH55" s="636">
        <f t="shared" si="79"/>
        <v>2279.2393826005891</v>
      </c>
      <c r="BI55" s="636">
        <f t="shared" si="79"/>
        <v>3210.8778480266706</v>
      </c>
      <c r="BJ55" s="636">
        <f t="shared" si="79"/>
        <v>5089.474346354029</v>
      </c>
      <c r="BK55" s="636">
        <f t="shared" si="79"/>
        <v>4286.2016767588766</v>
      </c>
      <c r="BL55" s="636">
        <f t="shared" si="79"/>
        <v>2267.8998831846657</v>
      </c>
      <c r="BM55" s="636">
        <f t="shared" si="79"/>
        <v>3194.9033313698233</v>
      </c>
      <c r="BN55" s="636">
        <f t="shared" si="79"/>
        <v>5064.1535784617208</v>
      </c>
      <c r="BO55" s="636">
        <f t="shared" si="79"/>
        <v>4264.8772903073386</v>
      </c>
      <c r="BP55" s="636">
        <f t="shared" si="79"/>
        <v>2256.6167991887228</v>
      </c>
      <c r="BQ55" s="636">
        <f t="shared" si="79"/>
        <v>3179.0082899202221</v>
      </c>
      <c r="BR55" s="636">
        <f t="shared" si="79"/>
        <v>5038.9587845390279</v>
      </c>
      <c r="BS55" s="636">
        <f t="shared" si="79"/>
        <v>4243.6589953306875</v>
      </c>
      <c r="BT55" s="636">
        <f t="shared" si="79"/>
        <v>2262.0815004072233</v>
      </c>
      <c r="BU55" s="636">
        <f t="shared" si="79"/>
        <v>3146.5006778106326</v>
      </c>
      <c r="BV55" s="636">
        <f t="shared" ref="BV55:DA55" si="80" xml:space="preserve"> BV52 + BV53 - BV54</f>
        <v>5013.8893378497796</v>
      </c>
      <c r="BW55" s="636">
        <f t="shared" si="80"/>
        <v>4222.5462640106352</v>
      </c>
      <c r="BX55" s="636">
        <f t="shared" si="80"/>
        <v>2234.2187561582377</v>
      </c>
      <c r="BY55" s="636">
        <f t="shared" si="80"/>
        <v>3147.4550530137594</v>
      </c>
      <c r="BZ55" s="636">
        <f t="shared" si="80"/>
        <v>4988.9446147759008</v>
      </c>
      <c r="CA55" s="636">
        <f t="shared" si="80"/>
        <v>4201.5385711548606</v>
      </c>
      <c r="CB55" s="636">
        <f t="shared" si="80"/>
        <v>2223.1032399584446</v>
      </c>
      <c r="CC55" s="636">
        <f t="shared" si="80"/>
        <v>3131.796072650508</v>
      </c>
      <c r="CD55" s="636">
        <f t="shared" si="80"/>
        <v>4964.1239948018911</v>
      </c>
      <c r="CE55" s="636">
        <f t="shared" si="80"/>
        <v>4180.6353941839425</v>
      </c>
      <c r="CF55" s="636">
        <f t="shared" si="80"/>
        <v>2212.0430248342736</v>
      </c>
      <c r="CG55" s="636">
        <f t="shared" si="80"/>
        <v>3116.2149976621972</v>
      </c>
      <c r="CH55" s="636">
        <f t="shared" si="80"/>
        <v>4939.4268604993958</v>
      </c>
      <c r="CI55" s="636">
        <f t="shared" si="80"/>
        <v>4159.8362131183512</v>
      </c>
      <c r="CJ55" s="636">
        <f t="shared" si="80"/>
        <v>2217.399784660548</v>
      </c>
      <c r="CK55" s="636">
        <f t="shared" si="80"/>
        <v>3084.3494914553448</v>
      </c>
      <c r="CL55" s="636">
        <f t="shared" si="80"/>
        <v>4914.8525975118373</v>
      </c>
      <c r="CM55" s="636">
        <f t="shared" si="80"/>
        <v>4139.1405105655231</v>
      </c>
      <c r="CN55" s="636">
        <f t="shared" si="80"/>
        <v>2190.0873986626812</v>
      </c>
      <c r="CO55" s="636">
        <f t="shared" si="80"/>
        <v>3085.2850153829827</v>
      </c>
      <c r="CP55" s="636">
        <f t="shared" si="80"/>
        <v>4890.4005945391418</v>
      </c>
      <c r="CQ55" s="636">
        <f t="shared" si="80"/>
        <v>4118.547771706988</v>
      </c>
      <c r="CR55" s="636">
        <f t="shared" si="80"/>
        <v>2179.1914414554049</v>
      </c>
      <c r="CS55" s="636">
        <f t="shared" si="80"/>
        <v>3069.9353386895359</v>
      </c>
      <c r="CT55" s="636">
        <f t="shared" si="80"/>
        <v>4866.0702433225306</v>
      </c>
      <c r="CU55" s="636">
        <f t="shared" si="80"/>
        <v>4098.057484285564</v>
      </c>
      <c r="CV55" s="636">
        <f t="shared" si="80"/>
        <v>2168.3496929904522</v>
      </c>
      <c r="CW55" s="636">
        <f t="shared" si="80"/>
        <v>3054.6620285468034</v>
      </c>
      <c r="CX55" s="636">
        <f t="shared" si="80"/>
        <v>4841.8609386293838</v>
      </c>
      <c r="CY55" s="636">
        <f t="shared" si="80"/>
        <v>4077.6691385926006</v>
      </c>
      <c r="CZ55" s="636">
        <f t="shared" si="80"/>
        <v>2173.6006435345071</v>
      </c>
      <c r="DA55" s="636">
        <f t="shared" si="80"/>
        <v>3023.4259450597788</v>
      </c>
      <c r="DB55" s="636">
        <f t="shared" ref="DB55:EG55" si="81" xml:space="preserve"> DB52 + DB53 - DB54</f>
        <v>4817.7720782381939</v>
      </c>
      <c r="DC55" s="636">
        <f t="shared" si="81"/>
        <v>4057.382227455324</v>
      </c>
      <c r="DD55" s="636">
        <f t="shared" si="81"/>
        <v>2146.8277448483491</v>
      </c>
      <c r="DE55" s="636">
        <f t="shared" si="81"/>
        <v>3024.3429900713377</v>
      </c>
      <c r="DF55" s="636">
        <f t="shared" si="81"/>
        <v>4793.8030629235764</v>
      </c>
      <c r="DG55" s="636">
        <f t="shared" si="81"/>
        <v>4037.1962462242022</v>
      </c>
      <c r="DH55" s="636">
        <f t="shared" si="81"/>
        <v>2136.147009799352</v>
      </c>
      <c r="DI55" s="636">
        <f t="shared" si="81"/>
        <v>3009.2965075336706</v>
      </c>
      <c r="DJ55" s="636">
        <f t="shared" si="81"/>
        <v>4769.9532964413702</v>
      </c>
      <c r="DK55" s="636">
        <f t="shared" si="81"/>
        <v>4017.1106927604014</v>
      </c>
      <c r="DL55" s="636">
        <f t="shared" si="81"/>
        <v>2125.519412735674</v>
      </c>
      <c r="DM55" s="636">
        <f t="shared" si="81"/>
        <v>2994.3248831180808</v>
      </c>
      <c r="DN55" s="636">
        <f t="shared" si="81"/>
        <v>4746.2221855138014</v>
      </c>
      <c r="DO55" s="636">
        <f t="shared" si="81"/>
        <v>3997.1250674232861</v>
      </c>
      <c r="DP55" s="636">
        <f t="shared" si="81"/>
        <v>2130.6666439930586</v>
      </c>
      <c r="DQ55" s="636">
        <f t="shared" si="81"/>
        <v>2963.7057896922693</v>
      </c>
      <c r="DR55" s="636">
        <f t="shared" si="81"/>
        <v>4722.6091398147291</v>
      </c>
      <c r="DS55" s="636">
        <f t="shared" si="81"/>
        <v>3977.2388730579955</v>
      </c>
      <c r="DT55" s="636">
        <f t="shared" si="81"/>
        <v>2104.4225764071925</v>
      </c>
      <c r="DU55" s="636">
        <f t="shared" si="81"/>
        <v>2964.6047207921401</v>
      </c>
      <c r="DV55" s="636">
        <f t="shared" si="81"/>
        <v>4699.1135719549548</v>
      </c>
      <c r="DW55" s="636">
        <f t="shared" si="81"/>
        <v>3957.4516149830833</v>
      </c>
      <c r="DX55" s="636">
        <f t="shared" si="81"/>
        <v>2093.9528123454661</v>
      </c>
      <c r="DY55" s="636">
        <f t="shared" si="81"/>
        <v>2949.8554435742699</v>
      </c>
      <c r="DZ55" s="636">
        <f t="shared" si="81"/>
        <v>4675.7348974676188</v>
      </c>
      <c r="EA55" s="636">
        <f t="shared" si="81"/>
        <v>3937.7628009781915</v>
      </c>
      <c r="EB55" s="636">
        <f t="shared" si="81"/>
        <v>2083.5351366621553</v>
      </c>
      <c r="EC55" s="636">
        <f t="shared" si="81"/>
        <v>1409.4502395067525</v>
      </c>
      <c r="ED55" s="636">
        <f t="shared" si="81"/>
        <v>0</v>
      </c>
      <c r="EE55" s="636">
        <f t="shared" si="81"/>
        <v>0</v>
      </c>
      <c r="EF55" s="636">
        <f t="shared" si="81"/>
        <v>0</v>
      </c>
      <c r="EG55" s="636">
        <f t="shared" si="81"/>
        <v>0</v>
      </c>
      <c r="EH55" s="636">
        <f t="shared" ref="EH55:FM55" si="82" xml:space="preserve"> EH52 + EH53 - EH54</f>
        <v>0</v>
      </c>
      <c r="EI55" s="636">
        <f t="shared" si="82"/>
        <v>0</v>
      </c>
      <c r="EJ55" s="636">
        <f t="shared" si="82"/>
        <v>0</v>
      </c>
      <c r="EK55" s="636">
        <f t="shared" si="82"/>
        <v>0</v>
      </c>
      <c r="EL55" s="636">
        <f t="shared" si="82"/>
        <v>0</v>
      </c>
      <c r="EM55" s="636">
        <f t="shared" si="82"/>
        <v>0</v>
      </c>
      <c r="EN55" s="636">
        <f t="shared" si="82"/>
        <v>0</v>
      </c>
      <c r="EO55" s="636">
        <f t="shared" si="82"/>
        <v>0</v>
      </c>
      <c r="EP55" s="636">
        <f t="shared" si="82"/>
        <v>0</v>
      </c>
      <c r="EQ55" s="636">
        <f t="shared" si="82"/>
        <v>0</v>
      </c>
      <c r="ER55" s="636">
        <f t="shared" si="82"/>
        <v>0</v>
      </c>
      <c r="ES55" s="636">
        <f t="shared" si="82"/>
        <v>0</v>
      </c>
      <c r="ET55" s="636">
        <f t="shared" si="82"/>
        <v>0</v>
      </c>
      <c r="EU55" s="636">
        <f t="shared" si="82"/>
        <v>0</v>
      </c>
      <c r="EV55" s="636">
        <f t="shared" si="82"/>
        <v>0</v>
      </c>
      <c r="EW55" s="636">
        <f t="shared" si="82"/>
        <v>0</v>
      </c>
      <c r="EX55" s="636">
        <f t="shared" si="82"/>
        <v>0</v>
      </c>
      <c r="EY55" s="636">
        <f t="shared" si="82"/>
        <v>0</v>
      </c>
      <c r="EZ55" s="636">
        <f t="shared" si="82"/>
        <v>0</v>
      </c>
      <c r="FA55" s="636">
        <f t="shared" si="82"/>
        <v>0</v>
      </c>
      <c r="FB55" s="636">
        <f t="shared" si="82"/>
        <v>0</v>
      </c>
      <c r="FC55" s="636">
        <f t="shared" si="82"/>
        <v>0</v>
      </c>
      <c r="FD55" s="636">
        <f t="shared" si="82"/>
        <v>0</v>
      </c>
      <c r="FE55" s="636">
        <f t="shared" si="82"/>
        <v>0</v>
      </c>
      <c r="FF55" s="636">
        <f t="shared" si="82"/>
        <v>0</v>
      </c>
      <c r="FG55" s="636">
        <f t="shared" si="82"/>
        <v>0</v>
      </c>
      <c r="FH55" s="636">
        <f t="shared" si="82"/>
        <v>0</v>
      </c>
      <c r="FI55" s="636">
        <f t="shared" si="82"/>
        <v>0</v>
      </c>
      <c r="FJ55" s="636">
        <f t="shared" si="82"/>
        <v>0</v>
      </c>
      <c r="FK55" s="636">
        <f t="shared" si="82"/>
        <v>0</v>
      </c>
      <c r="FL55" s="636">
        <f t="shared" si="82"/>
        <v>0</v>
      </c>
      <c r="FM55" s="636">
        <f t="shared" si="82"/>
        <v>0</v>
      </c>
      <c r="FN55" s="636">
        <f t="shared" ref="FN55:GJ55" si="83" xml:space="preserve"> FN52 + FN53 - FN54</f>
        <v>0</v>
      </c>
      <c r="FO55" s="636">
        <f t="shared" si="83"/>
        <v>0</v>
      </c>
      <c r="FP55" s="636">
        <f t="shared" si="83"/>
        <v>0</v>
      </c>
      <c r="FQ55" s="636">
        <f t="shared" si="83"/>
        <v>0</v>
      </c>
      <c r="FR55" s="636">
        <f t="shared" si="83"/>
        <v>0</v>
      </c>
      <c r="FS55" s="636">
        <f t="shared" si="83"/>
        <v>0</v>
      </c>
      <c r="FT55" s="636">
        <f t="shared" si="83"/>
        <v>0</v>
      </c>
      <c r="FU55" s="636">
        <f t="shared" si="83"/>
        <v>0</v>
      </c>
      <c r="FV55" s="636">
        <f t="shared" si="83"/>
        <v>0</v>
      </c>
      <c r="FW55" s="636">
        <f t="shared" si="83"/>
        <v>0</v>
      </c>
      <c r="FX55" s="636">
        <f t="shared" si="83"/>
        <v>0</v>
      </c>
      <c r="FY55" s="636">
        <f t="shared" si="83"/>
        <v>0</v>
      </c>
      <c r="FZ55" s="636">
        <f t="shared" si="83"/>
        <v>0</v>
      </c>
      <c r="GA55" s="636">
        <f t="shared" si="83"/>
        <v>0</v>
      </c>
      <c r="GB55" s="636">
        <f t="shared" si="83"/>
        <v>0</v>
      </c>
      <c r="GC55" s="636">
        <f t="shared" si="83"/>
        <v>0</v>
      </c>
      <c r="GD55" s="636">
        <f t="shared" si="83"/>
        <v>0</v>
      </c>
      <c r="GE55" s="636">
        <f t="shared" si="83"/>
        <v>0</v>
      </c>
      <c r="GF55" s="636">
        <f t="shared" si="83"/>
        <v>0</v>
      </c>
      <c r="GG55" s="636">
        <f t="shared" si="83"/>
        <v>0</v>
      </c>
      <c r="GH55" s="636">
        <f t="shared" si="83"/>
        <v>0</v>
      </c>
      <c r="GI55" s="636">
        <f t="shared" si="83"/>
        <v>0</v>
      </c>
      <c r="GJ55" s="636">
        <f t="shared" si="83"/>
        <v>0</v>
      </c>
    </row>
    <row r="58" spans="1:192" s="293" customFormat="1" x14ac:dyDescent="0.25">
      <c r="A58" s="288"/>
      <c r="B58" s="288"/>
      <c r="C58" s="289"/>
      <c r="D58" s="290"/>
      <c r="E58" s="548" t="str">
        <f xml:space="preserve"> InpC!E$86</f>
        <v xml:space="preserve">Accounts receivable - initial balance </v>
      </c>
      <c r="F58" s="548">
        <f xml:space="preserve"> InpC!F$86</f>
        <v>0</v>
      </c>
      <c r="G58" s="548" t="str">
        <f xml:space="preserve"> InpC!G$86</f>
        <v>$ 000s</v>
      </c>
      <c r="H58" s="292"/>
      <c r="I58" s="292"/>
      <c r="J58" s="291"/>
      <c r="K58" s="291"/>
      <c r="L58" s="291"/>
      <c r="M58" s="291"/>
      <c r="N58" s="291"/>
      <c r="O58" s="291"/>
      <c r="P58" s="291"/>
      <c r="Q58" s="291"/>
      <c r="R58" s="291"/>
      <c r="S58" s="291"/>
      <c r="T58" s="291"/>
      <c r="U58" s="291"/>
      <c r="V58" s="291"/>
      <c r="W58" s="291"/>
      <c r="X58" s="291"/>
      <c r="Y58" s="291"/>
      <c r="Z58" s="291"/>
      <c r="AA58" s="291"/>
      <c r="AB58" s="291"/>
      <c r="AC58" s="291"/>
      <c r="AD58" s="291"/>
      <c r="AE58" s="291"/>
      <c r="AF58" s="291"/>
      <c r="AG58" s="291"/>
      <c r="AH58" s="291"/>
      <c r="AI58" s="291"/>
      <c r="AJ58" s="291"/>
      <c r="AK58" s="291"/>
      <c r="AL58" s="291"/>
      <c r="AM58" s="291"/>
      <c r="AN58" s="291"/>
      <c r="AO58" s="291"/>
      <c r="AP58" s="291"/>
      <c r="AQ58" s="291"/>
      <c r="AR58" s="291"/>
      <c r="AS58" s="291"/>
      <c r="AT58" s="291"/>
      <c r="AU58" s="291"/>
      <c r="AV58" s="291"/>
      <c r="AW58" s="291"/>
      <c r="AX58" s="291"/>
      <c r="AY58" s="291"/>
      <c r="AZ58" s="291"/>
      <c r="BA58" s="291"/>
      <c r="BB58" s="291"/>
      <c r="BC58" s="291"/>
      <c r="BD58" s="291"/>
      <c r="BE58" s="291"/>
      <c r="BF58" s="291"/>
      <c r="BG58" s="291"/>
      <c r="BH58" s="291"/>
      <c r="BI58" s="291"/>
      <c r="BJ58" s="291"/>
      <c r="BK58" s="291"/>
      <c r="BL58" s="291"/>
      <c r="BM58" s="291"/>
      <c r="BN58" s="291"/>
      <c r="BO58" s="291"/>
      <c r="BP58" s="291"/>
      <c r="BQ58" s="291"/>
      <c r="BR58" s="291"/>
      <c r="BS58" s="291"/>
      <c r="BT58" s="291"/>
      <c r="BU58" s="291"/>
      <c r="BV58" s="291"/>
      <c r="BW58" s="291"/>
      <c r="BX58" s="291"/>
      <c r="BY58" s="291"/>
      <c r="BZ58" s="291"/>
      <c r="CA58" s="291"/>
      <c r="CB58" s="291"/>
      <c r="CC58" s="291"/>
      <c r="CD58" s="291"/>
      <c r="CE58" s="291"/>
      <c r="CF58" s="291"/>
      <c r="CG58" s="291"/>
      <c r="CH58" s="291"/>
      <c r="CI58" s="291"/>
      <c r="CJ58" s="291"/>
      <c r="CK58" s="291"/>
      <c r="CL58" s="291"/>
      <c r="CM58" s="291"/>
      <c r="CN58" s="291"/>
      <c r="CO58" s="291"/>
      <c r="CP58" s="291"/>
      <c r="CQ58" s="291"/>
      <c r="CR58" s="291"/>
      <c r="CS58" s="291"/>
      <c r="CT58" s="291"/>
      <c r="CU58" s="291"/>
      <c r="CV58" s="291"/>
      <c r="CW58" s="291"/>
      <c r="CX58" s="291"/>
      <c r="CY58" s="291"/>
      <c r="CZ58" s="291"/>
      <c r="DA58" s="291"/>
      <c r="DB58" s="291"/>
      <c r="DC58" s="291"/>
      <c r="DD58" s="291"/>
      <c r="DE58" s="291"/>
      <c r="DF58" s="291"/>
      <c r="DG58" s="291"/>
      <c r="DH58" s="291"/>
      <c r="DI58" s="291"/>
      <c r="DJ58" s="291"/>
      <c r="DK58" s="291"/>
      <c r="DL58" s="291"/>
      <c r="DM58" s="291"/>
      <c r="DN58" s="291"/>
      <c r="DO58" s="291"/>
      <c r="DP58" s="291"/>
      <c r="DQ58" s="291"/>
      <c r="DR58" s="291"/>
      <c r="DS58" s="291"/>
      <c r="DT58" s="291"/>
      <c r="DU58" s="291"/>
      <c r="DV58" s="291"/>
      <c r="DW58" s="291"/>
      <c r="DX58" s="291"/>
      <c r="DY58" s="291"/>
      <c r="DZ58" s="291"/>
      <c r="EA58" s="291"/>
      <c r="EB58" s="291"/>
      <c r="EC58" s="291"/>
      <c r="ED58" s="291"/>
      <c r="EE58" s="291"/>
      <c r="EF58" s="291"/>
      <c r="EG58" s="291"/>
      <c r="EH58" s="291"/>
      <c r="EI58" s="291"/>
      <c r="EJ58" s="291"/>
      <c r="EK58" s="291"/>
      <c r="EL58" s="291"/>
      <c r="EM58" s="291"/>
      <c r="EN58" s="291"/>
      <c r="EO58" s="291"/>
      <c r="EP58" s="291"/>
      <c r="EQ58" s="291"/>
      <c r="ER58" s="291"/>
      <c r="ES58" s="291"/>
      <c r="ET58" s="291"/>
      <c r="EU58" s="291"/>
      <c r="EV58" s="291"/>
      <c r="EW58" s="291"/>
      <c r="EX58" s="291"/>
      <c r="EY58" s="291"/>
      <c r="EZ58" s="291"/>
      <c r="FA58" s="291"/>
      <c r="FB58" s="291"/>
      <c r="FC58" s="291"/>
      <c r="FD58" s="291"/>
      <c r="FE58" s="291"/>
      <c r="FF58" s="291"/>
      <c r="FG58" s="291"/>
      <c r="FH58" s="291"/>
      <c r="FI58" s="291"/>
      <c r="FJ58" s="291"/>
      <c r="FK58" s="291"/>
      <c r="FL58" s="291"/>
      <c r="FM58" s="291"/>
      <c r="FN58" s="291"/>
      <c r="FO58" s="291"/>
      <c r="FP58" s="291"/>
      <c r="FQ58" s="291"/>
      <c r="FR58" s="291"/>
      <c r="FS58" s="291"/>
      <c r="FT58" s="291"/>
      <c r="FU58" s="291"/>
      <c r="FV58" s="291"/>
      <c r="FW58" s="291"/>
      <c r="FX58" s="291"/>
      <c r="FY58" s="291"/>
      <c r="FZ58" s="291"/>
      <c r="GA58" s="291"/>
      <c r="GB58" s="291"/>
      <c r="GC58" s="291"/>
      <c r="GD58" s="291"/>
      <c r="GE58" s="291"/>
      <c r="GF58" s="291"/>
      <c r="GG58" s="291"/>
      <c r="GH58" s="291"/>
      <c r="GI58" s="291"/>
      <c r="GJ58" s="291"/>
    </row>
    <row r="59" spans="1:192" s="275" customFormat="1" x14ac:dyDescent="0.25">
      <c r="A59" s="15"/>
      <c r="B59" s="15"/>
      <c r="C59" s="21"/>
      <c r="D59" s="60"/>
      <c r="E59" s="301" t="str">
        <f xml:space="preserve"> Time!E$76</f>
        <v>Financial close date flag</v>
      </c>
      <c r="F59" s="301">
        <f xml:space="preserve"> Time!F$76</f>
        <v>0</v>
      </c>
      <c r="G59" s="301" t="str">
        <f xml:space="preserve"> Time!G$76</f>
        <v>flag</v>
      </c>
      <c r="H59" s="301">
        <f xml:space="preserve"> Time!H$76</f>
        <v>1</v>
      </c>
      <c r="I59" s="301">
        <f xml:space="preserve"> Time!I$76</f>
        <v>0</v>
      </c>
      <c r="J59" s="301">
        <f xml:space="preserve"> Time!J$76</f>
        <v>0</v>
      </c>
      <c r="K59" s="301">
        <f xml:space="preserve"> Time!K$76</f>
        <v>0</v>
      </c>
      <c r="L59" s="301">
        <f xml:space="preserve"> Time!L$76</f>
        <v>1</v>
      </c>
      <c r="M59" s="301">
        <f xml:space="preserve"> Time!M$76</f>
        <v>0</v>
      </c>
      <c r="N59" s="301">
        <f xml:space="preserve"> Time!N$76</f>
        <v>0</v>
      </c>
      <c r="O59" s="301">
        <f xml:space="preserve"> Time!O$76</f>
        <v>0</v>
      </c>
      <c r="P59" s="301">
        <f xml:space="preserve"> Time!P$76</f>
        <v>0</v>
      </c>
      <c r="Q59" s="301">
        <f xml:space="preserve"> Time!Q$76</f>
        <v>0</v>
      </c>
      <c r="R59" s="301">
        <f xml:space="preserve"> Time!R$76</f>
        <v>0</v>
      </c>
      <c r="S59" s="301">
        <f xml:space="preserve"> Time!S$76</f>
        <v>0</v>
      </c>
      <c r="T59" s="301">
        <f xml:space="preserve"> Time!T$76</f>
        <v>0</v>
      </c>
      <c r="U59" s="301">
        <f xml:space="preserve"> Time!U$76</f>
        <v>0</v>
      </c>
      <c r="V59" s="301">
        <f xml:space="preserve"> Time!V$76</f>
        <v>0</v>
      </c>
      <c r="W59" s="301">
        <f xml:space="preserve"> Time!W$76</f>
        <v>0</v>
      </c>
      <c r="X59" s="301">
        <f xml:space="preserve"> Time!X$76</f>
        <v>0</v>
      </c>
      <c r="Y59" s="301">
        <f xml:space="preserve"> Time!Y$76</f>
        <v>0</v>
      </c>
      <c r="Z59" s="301">
        <f xml:space="preserve"> Time!Z$76</f>
        <v>0</v>
      </c>
      <c r="AA59" s="301">
        <f xml:space="preserve"> Time!AA$76</f>
        <v>0</v>
      </c>
      <c r="AB59" s="301">
        <f xml:space="preserve"> Time!AB$76</f>
        <v>0</v>
      </c>
      <c r="AC59" s="301">
        <f xml:space="preserve"> Time!AC$76</f>
        <v>0</v>
      </c>
      <c r="AD59" s="301">
        <f xml:space="preserve"> Time!AD$76</f>
        <v>0</v>
      </c>
      <c r="AE59" s="301">
        <f xml:space="preserve"> Time!AE$76</f>
        <v>0</v>
      </c>
      <c r="AF59" s="301">
        <f xml:space="preserve"> Time!AF$76</f>
        <v>0</v>
      </c>
      <c r="AG59" s="301">
        <f xml:space="preserve"> Time!AG$76</f>
        <v>0</v>
      </c>
      <c r="AH59" s="301">
        <f xml:space="preserve"> Time!AH$76</f>
        <v>0</v>
      </c>
      <c r="AI59" s="301">
        <f xml:space="preserve"> Time!AI$76</f>
        <v>0</v>
      </c>
      <c r="AJ59" s="301">
        <f xml:space="preserve"> Time!AJ$76</f>
        <v>0</v>
      </c>
      <c r="AK59" s="301">
        <f xml:space="preserve"> Time!AK$76</f>
        <v>0</v>
      </c>
      <c r="AL59" s="301">
        <f xml:space="preserve"> Time!AL$76</f>
        <v>0</v>
      </c>
      <c r="AM59" s="301">
        <f xml:space="preserve"> Time!AM$76</f>
        <v>0</v>
      </c>
      <c r="AN59" s="301">
        <f xml:space="preserve"> Time!AN$76</f>
        <v>0</v>
      </c>
      <c r="AO59" s="301">
        <f xml:space="preserve"> Time!AO$76</f>
        <v>0</v>
      </c>
      <c r="AP59" s="301">
        <f xml:space="preserve"> Time!AP$76</f>
        <v>0</v>
      </c>
      <c r="AQ59" s="301">
        <f xml:space="preserve"> Time!AQ$76</f>
        <v>0</v>
      </c>
      <c r="AR59" s="301">
        <f xml:space="preserve"> Time!AR$76</f>
        <v>0</v>
      </c>
      <c r="AS59" s="301">
        <f xml:space="preserve"> Time!AS$76</f>
        <v>0</v>
      </c>
      <c r="AT59" s="301">
        <f xml:space="preserve"> Time!AT$76</f>
        <v>0</v>
      </c>
      <c r="AU59" s="301">
        <f xml:space="preserve"> Time!AU$76</f>
        <v>0</v>
      </c>
      <c r="AV59" s="301">
        <f xml:space="preserve"> Time!AV$76</f>
        <v>0</v>
      </c>
      <c r="AW59" s="301">
        <f xml:space="preserve"> Time!AW$76</f>
        <v>0</v>
      </c>
      <c r="AX59" s="301">
        <f xml:space="preserve"> Time!AX$76</f>
        <v>0</v>
      </c>
      <c r="AY59" s="301">
        <f xml:space="preserve"> Time!AY$76</f>
        <v>0</v>
      </c>
      <c r="AZ59" s="301">
        <f xml:space="preserve"> Time!AZ$76</f>
        <v>0</v>
      </c>
      <c r="BA59" s="301">
        <f xml:space="preserve"> Time!BA$76</f>
        <v>0</v>
      </c>
      <c r="BB59" s="301">
        <f xml:space="preserve"> Time!BB$76</f>
        <v>0</v>
      </c>
      <c r="BC59" s="301">
        <f xml:space="preserve"> Time!BC$76</f>
        <v>0</v>
      </c>
      <c r="BD59" s="301">
        <f xml:space="preserve"> Time!BD$76</f>
        <v>0</v>
      </c>
      <c r="BE59" s="301">
        <f xml:space="preserve"> Time!BE$76</f>
        <v>0</v>
      </c>
      <c r="BF59" s="301">
        <f xml:space="preserve"> Time!BF$76</f>
        <v>0</v>
      </c>
      <c r="BG59" s="301">
        <f xml:space="preserve"> Time!BG$76</f>
        <v>0</v>
      </c>
      <c r="BH59" s="301">
        <f xml:space="preserve"> Time!BH$76</f>
        <v>0</v>
      </c>
      <c r="BI59" s="301">
        <f xml:space="preserve"> Time!BI$76</f>
        <v>0</v>
      </c>
      <c r="BJ59" s="301">
        <f xml:space="preserve"> Time!BJ$76</f>
        <v>0</v>
      </c>
      <c r="BK59" s="301">
        <f xml:space="preserve"> Time!BK$76</f>
        <v>0</v>
      </c>
      <c r="BL59" s="301">
        <f xml:space="preserve"> Time!BL$76</f>
        <v>0</v>
      </c>
      <c r="BM59" s="301">
        <f xml:space="preserve"> Time!BM$76</f>
        <v>0</v>
      </c>
      <c r="BN59" s="301">
        <f xml:space="preserve"> Time!BN$76</f>
        <v>0</v>
      </c>
      <c r="BO59" s="301">
        <f xml:space="preserve"> Time!BO$76</f>
        <v>0</v>
      </c>
      <c r="BP59" s="301">
        <f xml:space="preserve"> Time!BP$76</f>
        <v>0</v>
      </c>
      <c r="BQ59" s="301">
        <f xml:space="preserve"> Time!BQ$76</f>
        <v>0</v>
      </c>
      <c r="BR59" s="301">
        <f xml:space="preserve"> Time!BR$76</f>
        <v>0</v>
      </c>
      <c r="BS59" s="301">
        <f xml:space="preserve"> Time!BS$76</f>
        <v>0</v>
      </c>
      <c r="BT59" s="301">
        <f xml:space="preserve"> Time!BT$76</f>
        <v>0</v>
      </c>
      <c r="BU59" s="301">
        <f xml:space="preserve"> Time!BU$76</f>
        <v>0</v>
      </c>
      <c r="BV59" s="301">
        <f xml:space="preserve"> Time!BV$76</f>
        <v>0</v>
      </c>
      <c r="BW59" s="301">
        <f xml:space="preserve"> Time!BW$76</f>
        <v>0</v>
      </c>
      <c r="BX59" s="301">
        <f xml:space="preserve"> Time!BX$76</f>
        <v>0</v>
      </c>
      <c r="BY59" s="301">
        <f xml:space="preserve"> Time!BY$76</f>
        <v>0</v>
      </c>
      <c r="BZ59" s="301">
        <f xml:space="preserve"> Time!BZ$76</f>
        <v>0</v>
      </c>
      <c r="CA59" s="301">
        <f xml:space="preserve"> Time!CA$76</f>
        <v>0</v>
      </c>
      <c r="CB59" s="301">
        <f xml:space="preserve"> Time!CB$76</f>
        <v>0</v>
      </c>
      <c r="CC59" s="301">
        <f xml:space="preserve"> Time!CC$76</f>
        <v>0</v>
      </c>
      <c r="CD59" s="301">
        <f xml:space="preserve"> Time!CD$76</f>
        <v>0</v>
      </c>
      <c r="CE59" s="301">
        <f xml:space="preserve"> Time!CE$76</f>
        <v>0</v>
      </c>
      <c r="CF59" s="301">
        <f xml:space="preserve"> Time!CF$76</f>
        <v>0</v>
      </c>
      <c r="CG59" s="301">
        <f xml:space="preserve"> Time!CG$76</f>
        <v>0</v>
      </c>
      <c r="CH59" s="301">
        <f xml:space="preserve"> Time!CH$76</f>
        <v>0</v>
      </c>
      <c r="CI59" s="301">
        <f xml:space="preserve"> Time!CI$76</f>
        <v>0</v>
      </c>
      <c r="CJ59" s="301">
        <f xml:space="preserve"> Time!CJ$76</f>
        <v>0</v>
      </c>
      <c r="CK59" s="301">
        <f xml:space="preserve"> Time!CK$76</f>
        <v>0</v>
      </c>
      <c r="CL59" s="301">
        <f xml:space="preserve"> Time!CL$76</f>
        <v>0</v>
      </c>
      <c r="CM59" s="301">
        <f xml:space="preserve"> Time!CM$76</f>
        <v>0</v>
      </c>
      <c r="CN59" s="301">
        <f xml:space="preserve"> Time!CN$76</f>
        <v>0</v>
      </c>
      <c r="CO59" s="301">
        <f xml:space="preserve"> Time!CO$76</f>
        <v>0</v>
      </c>
      <c r="CP59" s="301">
        <f xml:space="preserve"> Time!CP$76</f>
        <v>0</v>
      </c>
      <c r="CQ59" s="301">
        <f xml:space="preserve"> Time!CQ$76</f>
        <v>0</v>
      </c>
      <c r="CR59" s="301">
        <f xml:space="preserve"> Time!CR$76</f>
        <v>0</v>
      </c>
      <c r="CS59" s="301">
        <f xml:space="preserve"> Time!CS$76</f>
        <v>0</v>
      </c>
      <c r="CT59" s="301">
        <f xml:space="preserve"> Time!CT$76</f>
        <v>0</v>
      </c>
      <c r="CU59" s="301">
        <f xml:space="preserve"> Time!CU$76</f>
        <v>0</v>
      </c>
      <c r="CV59" s="301">
        <f xml:space="preserve"> Time!CV$76</f>
        <v>0</v>
      </c>
      <c r="CW59" s="301">
        <f xml:space="preserve"> Time!CW$76</f>
        <v>0</v>
      </c>
      <c r="CX59" s="301">
        <f xml:space="preserve"> Time!CX$76</f>
        <v>0</v>
      </c>
      <c r="CY59" s="301">
        <f xml:space="preserve"> Time!CY$76</f>
        <v>0</v>
      </c>
      <c r="CZ59" s="301">
        <f xml:space="preserve"> Time!CZ$76</f>
        <v>0</v>
      </c>
      <c r="DA59" s="301">
        <f xml:space="preserve"> Time!DA$76</f>
        <v>0</v>
      </c>
      <c r="DB59" s="301">
        <f xml:space="preserve"> Time!DB$76</f>
        <v>0</v>
      </c>
      <c r="DC59" s="301">
        <f xml:space="preserve"> Time!DC$76</f>
        <v>0</v>
      </c>
      <c r="DD59" s="301">
        <f xml:space="preserve"> Time!DD$76</f>
        <v>0</v>
      </c>
      <c r="DE59" s="301">
        <f xml:space="preserve"> Time!DE$76</f>
        <v>0</v>
      </c>
      <c r="DF59" s="301">
        <f xml:space="preserve"> Time!DF$76</f>
        <v>0</v>
      </c>
      <c r="DG59" s="301">
        <f xml:space="preserve"> Time!DG$76</f>
        <v>0</v>
      </c>
      <c r="DH59" s="301">
        <f xml:space="preserve"> Time!DH$76</f>
        <v>0</v>
      </c>
      <c r="DI59" s="301">
        <f xml:space="preserve"> Time!DI$76</f>
        <v>0</v>
      </c>
      <c r="DJ59" s="301">
        <f xml:space="preserve"> Time!DJ$76</f>
        <v>0</v>
      </c>
      <c r="DK59" s="301">
        <f xml:space="preserve"> Time!DK$76</f>
        <v>0</v>
      </c>
      <c r="DL59" s="301">
        <f xml:space="preserve"> Time!DL$76</f>
        <v>0</v>
      </c>
      <c r="DM59" s="301">
        <f xml:space="preserve"> Time!DM$76</f>
        <v>0</v>
      </c>
      <c r="DN59" s="301">
        <f xml:space="preserve"> Time!DN$76</f>
        <v>0</v>
      </c>
      <c r="DO59" s="301">
        <f xml:space="preserve"> Time!DO$76</f>
        <v>0</v>
      </c>
      <c r="DP59" s="301">
        <f xml:space="preserve"> Time!DP$76</f>
        <v>0</v>
      </c>
      <c r="DQ59" s="301">
        <f xml:space="preserve"> Time!DQ$76</f>
        <v>0</v>
      </c>
      <c r="DR59" s="301">
        <f xml:space="preserve"> Time!DR$76</f>
        <v>0</v>
      </c>
      <c r="DS59" s="301">
        <f xml:space="preserve"> Time!DS$76</f>
        <v>0</v>
      </c>
      <c r="DT59" s="301">
        <f xml:space="preserve"> Time!DT$76</f>
        <v>0</v>
      </c>
      <c r="DU59" s="301">
        <f xml:space="preserve"> Time!DU$76</f>
        <v>0</v>
      </c>
      <c r="DV59" s="301">
        <f xml:space="preserve"> Time!DV$76</f>
        <v>0</v>
      </c>
      <c r="DW59" s="301">
        <f xml:space="preserve"> Time!DW$76</f>
        <v>0</v>
      </c>
      <c r="DX59" s="301">
        <f xml:space="preserve"> Time!DX$76</f>
        <v>0</v>
      </c>
      <c r="DY59" s="301">
        <f xml:space="preserve"> Time!DY$76</f>
        <v>0</v>
      </c>
      <c r="DZ59" s="301">
        <f xml:space="preserve"> Time!DZ$76</f>
        <v>0</v>
      </c>
      <c r="EA59" s="301">
        <f xml:space="preserve"> Time!EA$76</f>
        <v>0</v>
      </c>
      <c r="EB59" s="301">
        <f xml:space="preserve"> Time!EB$76</f>
        <v>0</v>
      </c>
      <c r="EC59" s="301">
        <f xml:space="preserve"> Time!EC$76</f>
        <v>0</v>
      </c>
      <c r="ED59" s="301">
        <f xml:space="preserve"> Time!ED$76</f>
        <v>0</v>
      </c>
      <c r="EE59" s="301">
        <f xml:space="preserve"> Time!EE$76</f>
        <v>0</v>
      </c>
      <c r="EF59" s="301">
        <f xml:space="preserve"> Time!EF$76</f>
        <v>0</v>
      </c>
      <c r="EG59" s="301">
        <f xml:space="preserve"> Time!EG$76</f>
        <v>0</v>
      </c>
      <c r="EH59" s="301">
        <f xml:space="preserve"> Time!EH$76</f>
        <v>0</v>
      </c>
      <c r="EI59" s="301">
        <f xml:space="preserve"> Time!EI$76</f>
        <v>0</v>
      </c>
      <c r="EJ59" s="301">
        <f xml:space="preserve"> Time!EJ$76</f>
        <v>0</v>
      </c>
      <c r="EK59" s="301">
        <f xml:space="preserve"> Time!EK$76</f>
        <v>0</v>
      </c>
      <c r="EL59" s="301">
        <f xml:space="preserve"> Time!EL$76</f>
        <v>0</v>
      </c>
      <c r="EM59" s="301">
        <f xml:space="preserve"> Time!EM$76</f>
        <v>0</v>
      </c>
      <c r="EN59" s="301">
        <f xml:space="preserve"> Time!EN$76</f>
        <v>0</v>
      </c>
      <c r="EO59" s="301">
        <f xml:space="preserve"> Time!EO$76</f>
        <v>0</v>
      </c>
      <c r="EP59" s="301">
        <f xml:space="preserve"> Time!EP$76</f>
        <v>0</v>
      </c>
      <c r="EQ59" s="301">
        <f xml:space="preserve"> Time!EQ$76</f>
        <v>0</v>
      </c>
      <c r="ER59" s="301">
        <f xml:space="preserve"> Time!ER$76</f>
        <v>0</v>
      </c>
      <c r="ES59" s="301">
        <f xml:space="preserve"> Time!ES$76</f>
        <v>0</v>
      </c>
      <c r="ET59" s="301">
        <f xml:space="preserve"> Time!ET$76</f>
        <v>0</v>
      </c>
      <c r="EU59" s="301">
        <f xml:space="preserve"> Time!EU$76</f>
        <v>0</v>
      </c>
      <c r="EV59" s="301">
        <f xml:space="preserve"> Time!EV$76</f>
        <v>0</v>
      </c>
      <c r="EW59" s="301">
        <f xml:space="preserve"> Time!EW$76</f>
        <v>0</v>
      </c>
      <c r="EX59" s="301">
        <f xml:space="preserve"> Time!EX$76</f>
        <v>0</v>
      </c>
      <c r="EY59" s="301">
        <f xml:space="preserve"> Time!EY$76</f>
        <v>0</v>
      </c>
      <c r="EZ59" s="301">
        <f xml:space="preserve"> Time!EZ$76</f>
        <v>0</v>
      </c>
      <c r="FA59" s="301">
        <f xml:space="preserve"> Time!FA$76</f>
        <v>0</v>
      </c>
      <c r="FB59" s="301">
        <f xml:space="preserve"> Time!FB$76</f>
        <v>0</v>
      </c>
      <c r="FC59" s="301">
        <f xml:space="preserve"> Time!FC$76</f>
        <v>0</v>
      </c>
      <c r="FD59" s="301">
        <f xml:space="preserve"> Time!FD$76</f>
        <v>0</v>
      </c>
      <c r="FE59" s="301">
        <f xml:space="preserve"> Time!FE$76</f>
        <v>0</v>
      </c>
      <c r="FF59" s="301">
        <f xml:space="preserve"> Time!FF$76</f>
        <v>0</v>
      </c>
      <c r="FG59" s="301">
        <f xml:space="preserve"> Time!FG$76</f>
        <v>0</v>
      </c>
      <c r="FH59" s="301">
        <f xml:space="preserve"> Time!FH$76</f>
        <v>0</v>
      </c>
      <c r="FI59" s="301">
        <f xml:space="preserve"> Time!FI$76</f>
        <v>0</v>
      </c>
      <c r="FJ59" s="301">
        <f xml:space="preserve"> Time!FJ$76</f>
        <v>0</v>
      </c>
      <c r="FK59" s="301">
        <f xml:space="preserve"> Time!FK$76</f>
        <v>0</v>
      </c>
      <c r="FL59" s="301">
        <f xml:space="preserve"> Time!FL$76</f>
        <v>0</v>
      </c>
      <c r="FM59" s="301">
        <f xml:space="preserve"> Time!FM$76</f>
        <v>0</v>
      </c>
      <c r="FN59" s="301">
        <f xml:space="preserve"> Time!FN$76</f>
        <v>0</v>
      </c>
      <c r="FO59" s="301">
        <f xml:space="preserve"> Time!FO$76</f>
        <v>0</v>
      </c>
      <c r="FP59" s="301">
        <f xml:space="preserve"> Time!FP$76</f>
        <v>0</v>
      </c>
      <c r="FQ59" s="301">
        <f xml:space="preserve"> Time!FQ$76</f>
        <v>0</v>
      </c>
      <c r="FR59" s="301">
        <f xml:space="preserve"> Time!FR$76</f>
        <v>0</v>
      </c>
      <c r="FS59" s="301">
        <f xml:space="preserve"> Time!FS$76</f>
        <v>0</v>
      </c>
      <c r="FT59" s="301">
        <f xml:space="preserve"> Time!FT$76</f>
        <v>0</v>
      </c>
      <c r="FU59" s="301">
        <f xml:space="preserve"> Time!FU$76</f>
        <v>0</v>
      </c>
      <c r="FV59" s="301">
        <f xml:space="preserve"> Time!FV$76</f>
        <v>0</v>
      </c>
      <c r="FW59" s="301">
        <f xml:space="preserve"> Time!FW$76</f>
        <v>0</v>
      </c>
      <c r="FX59" s="301">
        <f xml:space="preserve"> Time!FX$76</f>
        <v>0</v>
      </c>
      <c r="FY59" s="301">
        <f xml:space="preserve"> Time!FY$76</f>
        <v>0</v>
      </c>
      <c r="FZ59" s="301">
        <f xml:space="preserve"> Time!FZ$76</f>
        <v>0</v>
      </c>
      <c r="GA59" s="301">
        <f xml:space="preserve"> Time!GA$76</f>
        <v>0</v>
      </c>
      <c r="GB59" s="301">
        <f xml:space="preserve"> Time!GB$76</f>
        <v>0</v>
      </c>
      <c r="GC59" s="301">
        <f xml:space="preserve"> Time!GC$76</f>
        <v>0</v>
      </c>
      <c r="GD59" s="301">
        <f xml:space="preserve"> Time!GD$76</f>
        <v>0</v>
      </c>
      <c r="GE59" s="301">
        <f xml:space="preserve"> Time!GE$76</f>
        <v>0</v>
      </c>
      <c r="GF59" s="301">
        <f xml:space="preserve"> Time!GF$76</f>
        <v>0</v>
      </c>
      <c r="GG59" s="301">
        <f xml:space="preserve"> Time!GG$76</f>
        <v>0</v>
      </c>
      <c r="GH59" s="301">
        <f xml:space="preserve"> Time!GH$76</f>
        <v>0</v>
      </c>
      <c r="GI59" s="301">
        <f xml:space="preserve"> Time!GI$76</f>
        <v>0</v>
      </c>
      <c r="GJ59" s="301">
        <f xml:space="preserve"> Time!GJ$76</f>
        <v>0</v>
      </c>
    </row>
    <row r="60" spans="1:192" s="275" customFormat="1" x14ac:dyDescent="0.25">
      <c r="A60" s="15"/>
      <c r="B60" s="15"/>
      <c r="C60" s="21"/>
      <c r="D60" s="60"/>
      <c r="E60" s="286"/>
      <c r="F60" s="286"/>
      <c r="G60" s="286"/>
      <c r="H60" s="286"/>
      <c r="I60" s="43"/>
      <c r="J60" s="286"/>
      <c r="K60" s="286"/>
      <c r="L60" s="286"/>
      <c r="M60" s="286"/>
      <c r="N60" s="286"/>
      <c r="O60" s="286"/>
      <c r="P60" s="286"/>
      <c r="Q60" s="286"/>
      <c r="R60" s="286"/>
      <c r="S60" s="286"/>
      <c r="T60" s="286"/>
      <c r="U60" s="286"/>
      <c r="V60" s="286"/>
      <c r="W60" s="286"/>
      <c r="X60" s="286"/>
      <c r="Y60" s="286"/>
      <c r="Z60" s="286"/>
      <c r="AA60" s="286"/>
      <c r="AB60" s="286"/>
      <c r="AC60" s="286"/>
      <c r="AD60" s="286"/>
      <c r="AE60" s="286"/>
      <c r="AF60" s="286"/>
      <c r="AG60" s="286"/>
      <c r="AH60" s="286"/>
      <c r="AI60" s="286"/>
      <c r="AJ60" s="286"/>
      <c r="AK60" s="286"/>
      <c r="AL60" s="286"/>
      <c r="AM60" s="286"/>
      <c r="AN60" s="286"/>
      <c r="AO60" s="286"/>
      <c r="AP60" s="286"/>
      <c r="AQ60" s="286"/>
      <c r="AR60" s="286"/>
      <c r="AS60" s="286"/>
      <c r="AT60" s="286"/>
      <c r="AU60" s="286"/>
      <c r="AV60" s="286"/>
      <c r="AW60" s="286"/>
      <c r="AX60" s="286"/>
      <c r="AY60" s="286"/>
      <c r="AZ60" s="286"/>
      <c r="BA60" s="286"/>
      <c r="BB60" s="286"/>
      <c r="BC60" s="286"/>
      <c r="BD60" s="286"/>
      <c r="BE60" s="286"/>
      <c r="BF60" s="286"/>
      <c r="BG60" s="286"/>
      <c r="BH60" s="286"/>
      <c r="BI60" s="286"/>
      <c r="BJ60" s="286"/>
      <c r="BK60" s="286"/>
      <c r="BL60" s="286"/>
      <c r="BM60" s="286"/>
      <c r="BN60" s="286"/>
      <c r="BO60" s="286"/>
      <c r="BP60" s="286"/>
      <c r="BQ60" s="286"/>
      <c r="BR60" s="286"/>
      <c r="BS60" s="286"/>
      <c r="BT60" s="286"/>
      <c r="BU60" s="286"/>
      <c r="BV60" s="286"/>
      <c r="BW60" s="286"/>
      <c r="BX60" s="286"/>
      <c r="BY60" s="286"/>
      <c r="BZ60" s="286"/>
      <c r="CA60" s="286"/>
      <c r="CB60" s="286"/>
      <c r="CC60" s="286"/>
      <c r="CD60" s="286"/>
      <c r="CE60" s="286"/>
      <c r="CF60" s="286"/>
      <c r="CG60" s="286"/>
      <c r="CH60" s="286"/>
      <c r="CI60" s="286"/>
      <c r="CJ60" s="286"/>
      <c r="CK60" s="286"/>
      <c r="CL60" s="286"/>
      <c r="CM60" s="286"/>
      <c r="CN60" s="286"/>
      <c r="CO60" s="286"/>
      <c r="CP60" s="286"/>
      <c r="CQ60" s="286"/>
      <c r="CR60" s="286"/>
      <c r="CS60" s="286"/>
      <c r="CT60" s="286"/>
      <c r="CU60" s="286"/>
      <c r="CV60" s="286"/>
      <c r="CW60" s="286"/>
      <c r="CX60" s="286"/>
      <c r="CY60" s="286"/>
      <c r="CZ60" s="286"/>
      <c r="DA60" s="286"/>
      <c r="DB60" s="286"/>
      <c r="DC60" s="286"/>
      <c r="DD60" s="286"/>
      <c r="DE60" s="286"/>
      <c r="DF60" s="286"/>
      <c r="DG60" s="286"/>
      <c r="DH60" s="286"/>
      <c r="DI60" s="286"/>
      <c r="DJ60" s="286"/>
      <c r="DK60" s="286"/>
      <c r="DL60" s="286"/>
      <c r="DM60" s="286"/>
      <c r="DN60" s="286"/>
      <c r="DO60" s="286"/>
      <c r="DP60" s="286"/>
      <c r="DQ60" s="286"/>
      <c r="DR60" s="286"/>
      <c r="DS60" s="286"/>
      <c r="DT60" s="286"/>
      <c r="DU60" s="286"/>
      <c r="DV60" s="286"/>
      <c r="DW60" s="286"/>
      <c r="DX60" s="286"/>
      <c r="DY60" s="286"/>
      <c r="DZ60" s="286"/>
      <c r="EA60" s="286"/>
      <c r="EB60" s="286"/>
      <c r="EC60" s="286"/>
      <c r="ED60" s="286"/>
      <c r="EE60" s="286"/>
      <c r="EF60" s="286"/>
      <c r="EG60" s="286"/>
      <c r="EH60" s="286"/>
      <c r="EI60" s="286"/>
      <c r="EJ60" s="286"/>
      <c r="EK60" s="286"/>
      <c r="EL60" s="286"/>
      <c r="EM60" s="286"/>
      <c r="EN60" s="286"/>
      <c r="EO60" s="286"/>
      <c r="EP60" s="286"/>
      <c r="EQ60" s="286"/>
      <c r="ER60" s="286"/>
      <c r="ES60" s="286"/>
      <c r="ET60" s="286"/>
      <c r="EU60" s="286"/>
      <c r="EV60" s="286"/>
      <c r="EW60" s="286"/>
      <c r="EX60" s="286"/>
      <c r="EY60" s="286"/>
      <c r="EZ60" s="286"/>
      <c r="FA60" s="286"/>
      <c r="FB60" s="286"/>
      <c r="FC60" s="286"/>
      <c r="FD60" s="286"/>
      <c r="FE60" s="286"/>
      <c r="FF60" s="286"/>
      <c r="FG60" s="286"/>
      <c r="FH60" s="286"/>
      <c r="FI60" s="286"/>
      <c r="FJ60" s="286"/>
      <c r="FK60" s="286"/>
      <c r="FL60" s="286"/>
      <c r="FM60" s="286"/>
      <c r="FN60" s="286"/>
      <c r="FO60" s="286"/>
      <c r="FP60" s="286"/>
      <c r="FQ60" s="286"/>
      <c r="FR60" s="286"/>
      <c r="FS60" s="286"/>
      <c r="FT60" s="286"/>
      <c r="FU60" s="286"/>
      <c r="FV60" s="286"/>
      <c r="FW60" s="286"/>
      <c r="FX60" s="286"/>
      <c r="FY60" s="286"/>
      <c r="FZ60" s="286"/>
      <c r="GA60" s="286"/>
      <c r="GB60" s="286"/>
      <c r="GC60" s="286"/>
      <c r="GD60" s="286"/>
      <c r="GE60" s="286"/>
      <c r="GF60" s="286"/>
      <c r="GG60" s="286"/>
      <c r="GH60" s="286"/>
      <c r="GI60" s="286"/>
      <c r="GJ60" s="286"/>
    </row>
    <row r="61" spans="1:192" s="275" customFormat="1" x14ac:dyDescent="0.25">
      <c r="A61" s="15"/>
      <c r="B61" s="15"/>
      <c r="C61" s="21"/>
      <c r="D61" s="60"/>
      <c r="E61" s="286" t="s">
        <v>328</v>
      </c>
      <c r="F61" s="286"/>
      <c r="G61" s="286" t="str">
        <f xml:space="preserve"> SMU</f>
        <v>$ 000s</v>
      </c>
      <c r="H61" s="286"/>
      <c r="I61" s="43"/>
      <c r="J61" s="286">
        <f t="shared" ref="J61:BU61" si="84">I64</f>
        <v>0</v>
      </c>
      <c r="K61" s="286">
        <f t="shared" si="84"/>
        <v>0</v>
      </c>
      <c r="L61" s="286">
        <f t="shared" si="84"/>
        <v>0</v>
      </c>
      <c r="M61" s="286">
        <f t="shared" si="84"/>
        <v>0</v>
      </c>
      <c r="N61" s="286">
        <f t="shared" si="84"/>
        <v>3429.6428571428582</v>
      </c>
      <c r="O61" s="286">
        <f t="shared" si="84"/>
        <v>3700.7608695652179</v>
      </c>
      <c r="P61" s="286">
        <f t="shared" si="84"/>
        <v>1593.3831521739121</v>
      </c>
      <c r="Q61" s="286">
        <f t="shared" si="84"/>
        <v>1628.7916666666665</v>
      </c>
      <c r="R61" s="286">
        <f t="shared" si="84"/>
        <v>3412.579957356078</v>
      </c>
      <c r="S61" s="286">
        <f t="shared" si="84"/>
        <v>3682.3491239454906</v>
      </c>
      <c r="T61" s="286">
        <f t="shared" si="84"/>
        <v>1585.4558728098627</v>
      </c>
      <c r="U61" s="286">
        <f t="shared" si="84"/>
        <v>1620.6882255389723</v>
      </c>
      <c r="V61" s="286">
        <f t="shared" si="84"/>
        <v>3395.6019476179886</v>
      </c>
      <c r="W61" s="286">
        <f t="shared" si="84"/>
        <v>3664.0289790502402</v>
      </c>
      <c r="X61" s="286">
        <f t="shared" si="84"/>
        <v>1577.5680326466309</v>
      </c>
      <c r="Y61" s="286">
        <f t="shared" si="84"/>
        <v>1594.9039450932978</v>
      </c>
      <c r="Z61" s="286">
        <f t="shared" si="84"/>
        <v>3378.7084055900377</v>
      </c>
      <c r="AA61" s="286">
        <f t="shared" si="84"/>
        <v>3645.799979154468</v>
      </c>
      <c r="AB61" s="286">
        <f t="shared" si="84"/>
        <v>1569.7194354692838</v>
      </c>
      <c r="AC61" s="286">
        <f t="shared" si="84"/>
        <v>1604.6020895908246</v>
      </c>
      <c r="AD61" s="286">
        <f t="shared" si="84"/>
        <v>3361.8989110348648</v>
      </c>
      <c r="AE61" s="286">
        <f t="shared" si="84"/>
        <v>3627.6616708004676</v>
      </c>
      <c r="AF61" s="286">
        <f t="shared" si="84"/>
        <v>1561.9098860390886</v>
      </c>
      <c r="AG61" s="286">
        <f t="shared" si="84"/>
        <v>1596.6189946177365</v>
      </c>
      <c r="AH61" s="286">
        <f t="shared" si="84"/>
        <v>3345.1730458058364</v>
      </c>
      <c r="AI61" s="286">
        <f t="shared" si="84"/>
        <v>3609.6136027865341</v>
      </c>
      <c r="AJ61" s="286">
        <f t="shared" si="84"/>
        <v>1554.1391900886465</v>
      </c>
      <c r="AK61" s="286">
        <f t="shared" si="84"/>
        <v>1588.6756165350612</v>
      </c>
      <c r="AL61" s="286">
        <f t="shared" si="84"/>
        <v>3328.5303938366537</v>
      </c>
      <c r="AM61" s="286">
        <f t="shared" si="84"/>
        <v>3591.6553261557565</v>
      </c>
      <c r="AN61" s="286">
        <f t="shared" si="84"/>
        <v>1546.4071543170612</v>
      </c>
      <c r="AO61" s="286">
        <f t="shared" si="84"/>
        <v>1563.4006395293372</v>
      </c>
      <c r="AP61" s="286">
        <f t="shared" si="84"/>
        <v>3311.9705411309988</v>
      </c>
      <c r="AQ61" s="286">
        <f t="shared" si="84"/>
        <v>3573.7863941848318</v>
      </c>
      <c r="AR61" s="286">
        <f t="shared" si="84"/>
        <v>1538.7135863851354</v>
      </c>
      <c r="AS61" s="286">
        <f t="shared" si="84"/>
        <v>1572.9072216381396</v>
      </c>
      <c r="AT61" s="286">
        <f t="shared" si="84"/>
        <v>3295.4930757522379</v>
      </c>
      <c r="AU61" s="286">
        <f t="shared" si="84"/>
        <v>3556.0063623729684</v>
      </c>
      <c r="AV61" s="286">
        <f t="shared" si="84"/>
        <v>1531.0582949105828</v>
      </c>
      <c r="AW61" s="286">
        <f t="shared" si="84"/>
        <v>1565.081812575263</v>
      </c>
      <c r="AX61" s="286">
        <f t="shared" si="84"/>
        <v>3279.0975878131735</v>
      </c>
      <c r="AY61" s="286">
        <f t="shared" si="84"/>
        <v>3538.3147884308146</v>
      </c>
      <c r="AZ61" s="286">
        <f t="shared" si="84"/>
        <v>1523.4410894632665</v>
      </c>
      <c r="BA61" s="286">
        <f t="shared" si="84"/>
        <v>1557.2953358957843</v>
      </c>
      <c r="BB61" s="286">
        <f t="shared" si="84"/>
        <v>3262.7836694658445</v>
      </c>
      <c r="BC61" s="286">
        <f t="shared" si="84"/>
        <v>3520.7112322694675</v>
      </c>
      <c r="BD61" s="286">
        <f t="shared" si="84"/>
        <v>1515.8617805604645</v>
      </c>
      <c r="BE61" s="286">
        <f t="shared" si="84"/>
        <v>1532.5196023248659</v>
      </c>
      <c r="BF61" s="286">
        <f t="shared" si="84"/>
        <v>3246.5509148913875</v>
      </c>
      <c r="BG61" s="286">
        <f t="shared" si="84"/>
        <v>3503.1952559895208</v>
      </c>
      <c r="BH61" s="286">
        <f t="shared" si="84"/>
        <v>1508.3201796621543</v>
      </c>
      <c r="BI61" s="286">
        <f t="shared" si="84"/>
        <v>1541.8384058768688</v>
      </c>
      <c r="BJ61" s="286">
        <f t="shared" si="84"/>
        <v>3230.3989202899388</v>
      </c>
      <c r="BK61" s="286">
        <f t="shared" si="84"/>
        <v>3485.7664238701709</v>
      </c>
      <c r="BL61" s="286">
        <f t="shared" si="84"/>
        <v>1500.8160991663226</v>
      </c>
      <c r="BM61" s="286">
        <f t="shared" si="84"/>
        <v>1534.1675680366866</v>
      </c>
      <c r="BN61" s="286">
        <f t="shared" si="84"/>
        <v>3214.3272838705857</v>
      </c>
      <c r="BO61" s="286">
        <f t="shared" si="84"/>
        <v>3468.4243023583786</v>
      </c>
      <c r="BP61" s="286">
        <f t="shared" si="84"/>
        <v>1493.3493524043015</v>
      </c>
      <c r="BQ61" s="286">
        <f t="shared" si="84"/>
        <v>1526.5348935688421</v>
      </c>
      <c r="BR61" s="286">
        <f t="shared" si="84"/>
        <v>3198.3356058413797</v>
      </c>
      <c r="BS61" s="286">
        <f t="shared" si="84"/>
        <v>3451.1684600580893</v>
      </c>
      <c r="BT61" s="286">
        <f t="shared" si="84"/>
        <v>1485.9197536361207</v>
      </c>
      <c r="BU61" s="286">
        <f t="shared" si="84"/>
        <v>1502.2485421376177</v>
      </c>
      <c r="BV61" s="286">
        <f t="shared" ref="BV61:EG61" si="85">BU64</f>
        <v>3182.4234883993831</v>
      </c>
      <c r="BW61" s="286">
        <f t="shared" si="85"/>
        <v>3433.9984677194934</v>
      </c>
      <c r="BX61" s="286">
        <f t="shared" si="85"/>
        <v>1478.5271180458922</v>
      </c>
      <c r="BY61" s="286">
        <f t="shared" si="85"/>
        <v>1511.3832762246902</v>
      </c>
      <c r="BZ61" s="286">
        <f t="shared" si="85"/>
        <v>3166.5905357207794</v>
      </c>
      <c r="CA61" s="286">
        <f t="shared" si="85"/>
        <v>3416.9138982283512</v>
      </c>
      <c r="CB61" s="286">
        <f t="shared" si="85"/>
        <v>1471.1712617372059</v>
      </c>
      <c r="CC61" s="286">
        <f t="shared" si="85"/>
        <v>1503.863956442478</v>
      </c>
      <c r="CD61" s="286">
        <f t="shared" si="85"/>
        <v>3150.8363539510246</v>
      </c>
      <c r="CE61" s="286">
        <f t="shared" si="85"/>
        <v>3399.9143265953744</v>
      </c>
      <c r="CF61" s="286">
        <f t="shared" si="85"/>
        <v>1463.8520017285628</v>
      </c>
      <c r="CG61" s="286">
        <f t="shared" si="85"/>
        <v>1496.3820462114209</v>
      </c>
      <c r="CH61" s="286">
        <f t="shared" si="85"/>
        <v>3135.1605511950506</v>
      </c>
      <c r="CI61" s="286">
        <f t="shared" si="85"/>
        <v>3382.9993299456473</v>
      </c>
      <c r="CJ61" s="286">
        <f t="shared" si="85"/>
        <v>1456.5691559488196</v>
      </c>
      <c r="CK61" s="286">
        <f t="shared" si="85"/>
        <v>1472.5754104097959</v>
      </c>
      <c r="CL61" s="286">
        <f t="shared" si="85"/>
        <v>3119.5627375075137</v>
      </c>
      <c r="CM61" s="286">
        <f t="shared" si="85"/>
        <v>3366.1684875081064</v>
      </c>
      <c r="CN61" s="286">
        <f t="shared" si="85"/>
        <v>1449.3225432326562</v>
      </c>
      <c r="CO61" s="286">
        <f t="shared" si="85"/>
        <v>1481.5297108600494</v>
      </c>
      <c r="CP61" s="286">
        <f t="shared" si="85"/>
        <v>3104.0425248830975</v>
      </c>
      <c r="CQ61" s="286">
        <f t="shared" si="85"/>
        <v>3349.4213806050811</v>
      </c>
      <c r="CR61" s="286">
        <f t="shared" si="85"/>
        <v>1442.1119833160765</v>
      </c>
      <c r="CS61" s="286">
        <f t="shared" si="85"/>
        <v>1474.1589162786559</v>
      </c>
      <c r="CT61" s="286">
        <f t="shared" si="85"/>
        <v>3088.5995272468649</v>
      </c>
      <c r="CU61" s="286">
        <f t="shared" si="85"/>
        <v>3332.757592641874</v>
      </c>
      <c r="CV61" s="286">
        <f t="shared" si="85"/>
        <v>1434.9372968319167</v>
      </c>
      <c r="CW61" s="286">
        <f t="shared" si="85"/>
        <v>1466.8247923170716</v>
      </c>
      <c r="CX61" s="286">
        <f t="shared" si="85"/>
        <v>3073.2333604446412</v>
      </c>
      <c r="CY61" s="286">
        <f t="shared" si="85"/>
        <v>3316.1767090963922</v>
      </c>
      <c r="CZ61" s="286">
        <f t="shared" si="85"/>
        <v>1427.7983053053904</v>
      </c>
      <c r="DA61" s="286">
        <f t="shared" si="85"/>
        <v>1443.488396572483</v>
      </c>
      <c r="DB61" s="286">
        <f t="shared" si="85"/>
        <v>3057.9436422334752</v>
      </c>
      <c r="DC61" s="286">
        <f t="shared" si="85"/>
        <v>3299.6783175088485</v>
      </c>
      <c r="DD61" s="286">
        <f t="shared" si="85"/>
        <v>1420.6948311496426</v>
      </c>
      <c r="DE61" s="286">
        <f t="shared" si="85"/>
        <v>1452.2658273974125</v>
      </c>
      <c r="DF61" s="286">
        <f t="shared" si="85"/>
        <v>3042.7299922721145</v>
      </c>
      <c r="DG61" s="286">
        <f t="shared" si="85"/>
        <v>3283.2620074714905</v>
      </c>
      <c r="DH61" s="286">
        <f t="shared" si="85"/>
        <v>1413.6266976613356</v>
      </c>
      <c r="DI61" s="286">
        <f t="shared" si="85"/>
        <v>1445.0406242760328</v>
      </c>
      <c r="DJ61" s="286">
        <f t="shared" si="85"/>
        <v>3027.5920321115573</v>
      </c>
      <c r="DK61" s="286">
        <f t="shared" si="85"/>
        <v>3266.9273706183985</v>
      </c>
      <c r="DL61" s="286">
        <f t="shared" si="85"/>
        <v>1406.5937290162547</v>
      </c>
      <c r="DM61" s="286">
        <f t="shared" si="85"/>
        <v>1437.8513674388387</v>
      </c>
      <c r="DN61" s="286">
        <f t="shared" si="85"/>
        <v>3012.5293851856295</v>
      </c>
      <c r="DO61" s="286">
        <f t="shared" si="85"/>
        <v>3250.6740006153232</v>
      </c>
      <c r="DP61" s="286">
        <f t="shared" si="85"/>
        <v>1399.5957502649298</v>
      </c>
      <c r="DQ61" s="286">
        <f t="shared" si="85"/>
        <v>1414.9759233447653</v>
      </c>
      <c r="DR61" s="286">
        <f t="shared" si="85"/>
        <v>2997.5416768016216</v>
      </c>
      <c r="DS61" s="286">
        <f t="shared" si="85"/>
        <v>3234.5014931495753</v>
      </c>
      <c r="DT61" s="286">
        <f t="shared" si="85"/>
        <v>1392.632587328289</v>
      </c>
      <c r="DU61" s="286">
        <f t="shared" si="85"/>
        <v>1423.5799781578071</v>
      </c>
      <c r="DV61" s="286">
        <f t="shared" si="85"/>
        <v>2982.6285341309676</v>
      </c>
      <c r="DW61" s="286">
        <f t="shared" si="85"/>
        <v>3218.4094459199778</v>
      </c>
      <c r="DX61" s="286">
        <f t="shared" si="85"/>
        <v>1385.7040669933231</v>
      </c>
      <c r="DY61" s="286">
        <f t="shared" si="85"/>
        <v>1416.4974907042861</v>
      </c>
      <c r="DZ61" s="286">
        <f t="shared" si="85"/>
        <v>2967.7895861999687</v>
      </c>
      <c r="EA61" s="286">
        <f t="shared" si="85"/>
        <v>3202.3974586268423</v>
      </c>
      <c r="EB61" s="286">
        <f t="shared" si="85"/>
        <v>1378.8100169087788</v>
      </c>
      <c r="EC61" s="286">
        <f t="shared" si="85"/>
        <v>1409.4502395067525</v>
      </c>
      <c r="ED61" s="286">
        <f t="shared" si="85"/>
        <v>0</v>
      </c>
      <c r="EE61" s="286">
        <f t="shared" si="85"/>
        <v>0</v>
      </c>
      <c r="EF61" s="286">
        <f t="shared" si="85"/>
        <v>0</v>
      </c>
      <c r="EG61" s="286">
        <f t="shared" si="85"/>
        <v>0</v>
      </c>
      <c r="EH61" s="286">
        <f t="shared" ref="EH61:GJ61" si="86">EG64</f>
        <v>0</v>
      </c>
      <c r="EI61" s="286">
        <f t="shared" si="86"/>
        <v>0</v>
      </c>
      <c r="EJ61" s="286">
        <f t="shared" si="86"/>
        <v>0</v>
      </c>
      <c r="EK61" s="286">
        <f t="shared" si="86"/>
        <v>0</v>
      </c>
      <c r="EL61" s="286">
        <f t="shared" si="86"/>
        <v>0</v>
      </c>
      <c r="EM61" s="286">
        <f t="shared" si="86"/>
        <v>0</v>
      </c>
      <c r="EN61" s="286">
        <f t="shared" si="86"/>
        <v>0</v>
      </c>
      <c r="EO61" s="286">
        <f t="shared" si="86"/>
        <v>0</v>
      </c>
      <c r="EP61" s="286">
        <f t="shared" si="86"/>
        <v>0</v>
      </c>
      <c r="EQ61" s="286">
        <f t="shared" si="86"/>
        <v>0</v>
      </c>
      <c r="ER61" s="286">
        <f t="shared" si="86"/>
        <v>0</v>
      </c>
      <c r="ES61" s="286">
        <f t="shared" si="86"/>
        <v>0</v>
      </c>
      <c r="ET61" s="286">
        <f t="shared" si="86"/>
        <v>0</v>
      </c>
      <c r="EU61" s="286">
        <f t="shared" si="86"/>
        <v>0</v>
      </c>
      <c r="EV61" s="286">
        <f t="shared" si="86"/>
        <v>0</v>
      </c>
      <c r="EW61" s="286">
        <f t="shared" si="86"/>
        <v>0</v>
      </c>
      <c r="EX61" s="286">
        <f t="shared" si="86"/>
        <v>0</v>
      </c>
      <c r="EY61" s="286">
        <f t="shared" si="86"/>
        <v>0</v>
      </c>
      <c r="EZ61" s="286">
        <f t="shared" si="86"/>
        <v>0</v>
      </c>
      <c r="FA61" s="286">
        <f t="shared" si="86"/>
        <v>0</v>
      </c>
      <c r="FB61" s="286">
        <f t="shared" si="86"/>
        <v>0</v>
      </c>
      <c r="FC61" s="286">
        <f t="shared" si="86"/>
        <v>0</v>
      </c>
      <c r="FD61" s="286">
        <f t="shared" si="86"/>
        <v>0</v>
      </c>
      <c r="FE61" s="286">
        <f t="shared" si="86"/>
        <v>0</v>
      </c>
      <c r="FF61" s="286">
        <f t="shared" si="86"/>
        <v>0</v>
      </c>
      <c r="FG61" s="286">
        <f t="shared" si="86"/>
        <v>0</v>
      </c>
      <c r="FH61" s="286">
        <f t="shared" si="86"/>
        <v>0</v>
      </c>
      <c r="FI61" s="286">
        <f t="shared" si="86"/>
        <v>0</v>
      </c>
      <c r="FJ61" s="286">
        <f t="shared" si="86"/>
        <v>0</v>
      </c>
      <c r="FK61" s="286">
        <f t="shared" si="86"/>
        <v>0</v>
      </c>
      <c r="FL61" s="286">
        <f t="shared" si="86"/>
        <v>0</v>
      </c>
      <c r="FM61" s="286">
        <f t="shared" si="86"/>
        <v>0</v>
      </c>
      <c r="FN61" s="286">
        <f t="shared" si="86"/>
        <v>0</v>
      </c>
      <c r="FO61" s="286">
        <f t="shared" si="86"/>
        <v>0</v>
      </c>
      <c r="FP61" s="286">
        <f t="shared" si="86"/>
        <v>0</v>
      </c>
      <c r="FQ61" s="286">
        <f t="shared" si="86"/>
        <v>0</v>
      </c>
      <c r="FR61" s="286">
        <f t="shared" si="86"/>
        <v>0</v>
      </c>
      <c r="FS61" s="286">
        <f t="shared" si="86"/>
        <v>0</v>
      </c>
      <c r="FT61" s="286">
        <f t="shared" si="86"/>
        <v>0</v>
      </c>
      <c r="FU61" s="286">
        <f t="shared" si="86"/>
        <v>0</v>
      </c>
      <c r="FV61" s="286">
        <f t="shared" si="86"/>
        <v>0</v>
      </c>
      <c r="FW61" s="286">
        <f t="shared" si="86"/>
        <v>0</v>
      </c>
      <c r="FX61" s="286">
        <f t="shared" si="86"/>
        <v>0</v>
      </c>
      <c r="FY61" s="286">
        <f t="shared" si="86"/>
        <v>0</v>
      </c>
      <c r="FZ61" s="286">
        <f t="shared" si="86"/>
        <v>0</v>
      </c>
      <c r="GA61" s="286">
        <f t="shared" si="86"/>
        <v>0</v>
      </c>
      <c r="GB61" s="286">
        <f t="shared" si="86"/>
        <v>0</v>
      </c>
      <c r="GC61" s="286">
        <f t="shared" si="86"/>
        <v>0</v>
      </c>
      <c r="GD61" s="286">
        <f t="shared" si="86"/>
        <v>0</v>
      </c>
      <c r="GE61" s="286">
        <f t="shared" si="86"/>
        <v>0</v>
      </c>
      <c r="GF61" s="286">
        <f t="shared" si="86"/>
        <v>0</v>
      </c>
      <c r="GG61" s="286">
        <f t="shared" si="86"/>
        <v>0</v>
      </c>
      <c r="GH61" s="286">
        <f t="shared" si="86"/>
        <v>0</v>
      </c>
      <c r="GI61" s="286">
        <f t="shared" si="86"/>
        <v>0</v>
      </c>
      <c r="GJ61" s="286">
        <f t="shared" si="86"/>
        <v>0</v>
      </c>
    </row>
    <row r="62" spans="1:192" s="527" customFormat="1" x14ac:dyDescent="0.25">
      <c r="A62" s="15"/>
      <c r="B62" s="15"/>
      <c r="C62" s="21"/>
      <c r="D62" s="60"/>
      <c r="E62" s="561" t="str">
        <f t="shared" ref="E62:BP62" si="87" xml:space="preserve"> E$34</f>
        <v>Electricity generation revenue</v>
      </c>
      <c r="F62" s="561">
        <f t="shared" si="87"/>
        <v>0</v>
      </c>
      <c r="G62" s="561" t="str">
        <f t="shared" si="87"/>
        <v>$ 000s</v>
      </c>
      <c r="H62" s="561">
        <f t="shared" si="87"/>
        <v>440294.29450307303</v>
      </c>
      <c r="I62" s="561">
        <f t="shared" si="87"/>
        <v>0</v>
      </c>
      <c r="J62" s="561">
        <f t="shared" si="87"/>
        <v>0</v>
      </c>
      <c r="K62" s="561">
        <f t="shared" si="87"/>
        <v>0</v>
      </c>
      <c r="L62" s="561">
        <f t="shared" si="87"/>
        <v>0</v>
      </c>
      <c r="M62" s="561">
        <f t="shared" si="87"/>
        <v>5201.6250000000018</v>
      </c>
      <c r="N62" s="561">
        <f t="shared" si="87"/>
        <v>5674.5000000000009</v>
      </c>
      <c r="O62" s="561">
        <f t="shared" si="87"/>
        <v>2443.1874999999986</v>
      </c>
      <c r="P62" s="561">
        <f t="shared" si="87"/>
        <v>2443.1875</v>
      </c>
      <c r="Q62" s="561">
        <f t="shared" si="87"/>
        <v>5175.7462686567187</v>
      </c>
      <c r="R62" s="561">
        <f t="shared" si="87"/>
        <v>5646.2686567164192</v>
      </c>
      <c r="S62" s="561">
        <f t="shared" si="87"/>
        <v>2431.0323383084569</v>
      </c>
      <c r="T62" s="561">
        <f t="shared" si="87"/>
        <v>2431.0323383084583</v>
      </c>
      <c r="U62" s="561">
        <f t="shared" si="87"/>
        <v>5149.9962872206161</v>
      </c>
      <c r="V62" s="561">
        <f t="shared" si="87"/>
        <v>5618.177767877035</v>
      </c>
      <c r="W62" s="561">
        <f t="shared" si="87"/>
        <v>2418.937650058167</v>
      </c>
      <c r="X62" s="561">
        <f t="shared" si="87"/>
        <v>2418.9376500581684</v>
      </c>
      <c r="Y62" s="561">
        <f t="shared" si="87"/>
        <v>5124.3744151448909</v>
      </c>
      <c r="Z62" s="561">
        <f t="shared" si="87"/>
        <v>5590.2266347035174</v>
      </c>
      <c r="AA62" s="561">
        <f t="shared" si="87"/>
        <v>2406.9031343862353</v>
      </c>
      <c r="AB62" s="561">
        <f t="shared" si="87"/>
        <v>2406.9031343862371</v>
      </c>
      <c r="AC62" s="561">
        <f t="shared" si="87"/>
        <v>5098.8800150695452</v>
      </c>
      <c r="AD62" s="561">
        <f t="shared" si="87"/>
        <v>5562.4145618940493</v>
      </c>
      <c r="AE62" s="561">
        <f t="shared" si="87"/>
        <v>2394.9284919266029</v>
      </c>
      <c r="AF62" s="561">
        <f t="shared" si="87"/>
        <v>2394.9284919266047</v>
      </c>
      <c r="AG62" s="561">
        <f t="shared" si="87"/>
        <v>5073.5124528055185</v>
      </c>
      <c r="AH62" s="561">
        <f t="shared" si="87"/>
        <v>5534.7408576060197</v>
      </c>
      <c r="AI62" s="561">
        <f t="shared" si="87"/>
        <v>2383.0134248025911</v>
      </c>
      <c r="AJ62" s="561">
        <f t="shared" si="87"/>
        <v>2383.013424802592</v>
      </c>
      <c r="AK62" s="561">
        <f t="shared" si="87"/>
        <v>5048.2710973189251</v>
      </c>
      <c r="AL62" s="561">
        <f t="shared" si="87"/>
        <v>5507.2048334388264</v>
      </c>
      <c r="AM62" s="561">
        <f t="shared" si="87"/>
        <v>2371.1576366194936</v>
      </c>
      <c r="AN62" s="561">
        <f t="shared" si="87"/>
        <v>2371.157636619495</v>
      </c>
      <c r="AO62" s="561">
        <f t="shared" si="87"/>
        <v>5023.1553207153484</v>
      </c>
      <c r="AP62" s="561">
        <f t="shared" si="87"/>
        <v>5479.8058044167419</v>
      </c>
      <c r="AQ62" s="561">
        <f t="shared" si="87"/>
        <v>2359.3608324572078</v>
      </c>
      <c r="AR62" s="561">
        <f t="shared" si="87"/>
        <v>2359.3608324572092</v>
      </c>
      <c r="AS62" s="561">
        <f t="shared" si="87"/>
        <v>4998.1644982242278</v>
      </c>
      <c r="AT62" s="561">
        <f t="shared" si="87"/>
        <v>5452.5430889718846</v>
      </c>
      <c r="AU62" s="561">
        <f t="shared" si="87"/>
        <v>2347.6227188628936</v>
      </c>
      <c r="AV62" s="561">
        <f t="shared" si="87"/>
        <v>2347.6227188628945</v>
      </c>
      <c r="AW62" s="561">
        <f t="shared" si="87"/>
        <v>4973.298008183313</v>
      </c>
      <c r="AX62" s="561">
        <f t="shared" si="87"/>
        <v>5425.4160089272491</v>
      </c>
      <c r="AY62" s="561">
        <f t="shared" si="87"/>
        <v>2335.9430038436753</v>
      </c>
      <c r="AZ62" s="561">
        <f t="shared" si="87"/>
        <v>2335.9430038436767</v>
      </c>
      <c r="BA62" s="561">
        <f t="shared" si="87"/>
        <v>4948.5552320231973</v>
      </c>
      <c r="BB62" s="561">
        <f t="shared" si="87"/>
        <v>5398.42388947985</v>
      </c>
      <c r="BC62" s="561">
        <f t="shared" si="87"/>
        <v>2324.3213968593791</v>
      </c>
      <c r="BD62" s="561">
        <f t="shared" si="87"/>
        <v>2324.3213968593805</v>
      </c>
      <c r="BE62" s="561">
        <f t="shared" si="87"/>
        <v>4923.9355542519379</v>
      </c>
      <c r="BF62" s="561">
        <f t="shared" si="87"/>
        <v>5371.5660591839314</v>
      </c>
      <c r="BG62" s="561">
        <f t="shared" si="87"/>
        <v>2312.7576088153023</v>
      </c>
      <c r="BH62" s="561">
        <f t="shared" si="87"/>
        <v>2312.7576088153037</v>
      </c>
      <c r="BI62" s="561">
        <f t="shared" si="87"/>
        <v>4899.4383624397406</v>
      </c>
      <c r="BJ62" s="561">
        <f t="shared" si="87"/>
        <v>5344.8418499342615</v>
      </c>
      <c r="BK62" s="561">
        <f t="shared" si="87"/>
        <v>2301.2513520550283</v>
      </c>
      <c r="BL62" s="561">
        <f t="shared" si="87"/>
        <v>2301.2513520550297</v>
      </c>
      <c r="BM62" s="561">
        <f t="shared" si="87"/>
        <v>4875.0630472037219</v>
      </c>
      <c r="BN62" s="561">
        <f t="shared" si="87"/>
        <v>5318.2505969495141</v>
      </c>
      <c r="BO62" s="561">
        <f t="shared" si="87"/>
        <v>2289.8023403532616</v>
      </c>
      <c r="BP62" s="561">
        <f t="shared" si="87"/>
        <v>2289.8023403532634</v>
      </c>
      <c r="BQ62" s="561">
        <f t="shared" ref="BQ62:EB62" si="88" xml:space="preserve"> BQ$34</f>
        <v>4850.8090021927592</v>
      </c>
      <c r="BR62" s="561">
        <f t="shared" si="88"/>
        <v>5291.791638755737</v>
      </c>
      <c r="BS62" s="561">
        <f t="shared" si="88"/>
        <v>2278.4102889087189</v>
      </c>
      <c r="BT62" s="561">
        <f t="shared" si="88"/>
        <v>2278.4102889087203</v>
      </c>
      <c r="BU62" s="561">
        <f t="shared" si="88"/>
        <v>4826.675624072398</v>
      </c>
      <c r="BV62" s="561">
        <f t="shared" si="88"/>
        <v>5265.464317169889</v>
      </c>
      <c r="BW62" s="561">
        <f t="shared" si="88"/>
        <v>2267.0749143370344</v>
      </c>
      <c r="BX62" s="561">
        <f t="shared" si="88"/>
        <v>2267.0749143370358</v>
      </c>
      <c r="BY62" s="561">
        <f t="shared" si="88"/>
        <v>4802.6623125098486</v>
      </c>
      <c r="BZ62" s="561">
        <f t="shared" si="88"/>
        <v>5239.2679772834717</v>
      </c>
      <c r="CA62" s="561">
        <f t="shared" si="88"/>
        <v>2255.7959346637153</v>
      </c>
      <c r="CB62" s="561">
        <f t="shared" si="88"/>
        <v>2255.7959346637167</v>
      </c>
      <c r="CC62" s="561">
        <f t="shared" si="88"/>
        <v>4778.7684701590542</v>
      </c>
      <c r="CD62" s="561">
        <f t="shared" si="88"/>
        <v>5213.2019674462408</v>
      </c>
      <c r="CE62" s="561">
        <f t="shared" si="88"/>
        <v>2244.5730693171304</v>
      </c>
      <c r="CF62" s="561">
        <f t="shared" si="88"/>
        <v>2244.5730693171317</v>
      </c>
      <c r="CG62" s="561">
        <f t="shared" si="88"/>
        <v>4754.993502645827</v>
      </c>
      <c r="CH62" s="561">
        <f t="shared" si="88"/>
        <v>5187.265639249993</v>
      </c>
      <c r="CI62" s="561">
        <f t="shared" si="88"/>
        <v>2233.4060391215235</v>
      </c>
      <c r="CJ62" s="561">
        <f t="shared" si="88"/>
        <v>2233.4060391215244</v>
      </c>
      <c r="CK62" s="561">
        <f t="shared" si="88"/>
        <v>4731.3368185530626</v>
      </c>
      <c r="CL62" s="561">
        <f t="shared" si="88"/>
        <v>5161.45834751243</v>
      </c>
      <c r="CM62" s="561">
        <f t="shared" si="88"/>
        <v>2222.2945662900729</v>
      </c>
      <c r="CN62" s="561">
        <f t="shared" si="88"/>
        <v>2222.2945662900743</v>
      </c>
      <c r="CO62" s="561">
        <f t="shared" si="88"/>
        <v>4707.7978294060313</v>
      </c>
      <c r="CP62" s="561">
        <f t="shared" si="88"/>
        <v>5135.779450261125</v>
      </c>
      <c r="CQ62" s="561">
        <f t="shared" si="88"/>
        <v>2211.2383744179833</v>
      </c>
      <c r="CR62" s="561">
        <f t="shared" si="88"/>
        <v>2211.2383744179842</v>
      </c>
      <c r="CS62" s="561">
        <f t="shared" si="88"/>
        <v>4684.375949657745</v>
      </c>
      <c r="CT62" s="561">
        <f t="shared" si="88"/>
        <v>5110.2283087175392</v>
      </c>
      <c r="CU62" s="561">
        <f t="shared" si="88"/>
        <v>2200.2371884756062</v>
      </c>
      <c r="CV62" s="561">
        <f t="shared" si="88"/>
        <v>2200.2371884756071</v>
      </c>
      <c r="CW62" s="561">
        <f t="shared" si="88"/>
        <v>4661.0705966743726</v>
      </c>
      <c r="CX62" s="561">
        <f t="shared" si="88"/>
        <v>5084.8042872811347</v>
      </c>
      <c r="CY62" s="561">
        <f t="shared" si="88"/>
        <v>2189.2907348015983</v>
      </c>
      <c r="CZ62" s="561">
        <f t="shared" si="88"/>
        <v>2189.2907348015997</v>
      </c>
      <c r="DA62" s="561">
        <f t="shared" si="88"/>
        <v>4637.881190720771</v>
      </c>
      <c r="DB62" s="561">
        <f t="shared" si="88"/>
        <v>5059.5067535135677</v>
      </c>
      <c r="DC62" s="561">
        <f t="shared" si="88"/>
        <v>2178.3987410961181</v>
      </c>
      <c r="DD62" s="561">
        <f t="shared" si="88"/>
        <v>2178.398741096119</v>
      </c>
      <c r="DE62" s="561">
        <f t="shared" si="88"/>
        <v>4614.8071549460401</v>
      </c>
      <c r="DF62" s="561">
        <f t="shared" si="88"/>
        <v>5034.3350781229528</v>
      </c>
      <c r="DG62" s="561">
        <f t="shared" si="88"/>
        <v>2167.5609364140478</v>
      </c>
      <c r="DH62" s="561">
        <f t="shared" si="88"/>
        <v>2167.5609364140491</v>
      </c>
      <c r="DI62" s="561">
        <f t="shared" si="88"/>
        <v>4591.8479153691951</v>
      </c>
      <c r="DJ62" s="561">
        <f t="shared" si="88"/>
        <v>5009.2886349482114</v>
      </c>
      <c r="DK62" s="561">
        <f t="shared" si="88"/>
        <v>2156.7770511582571</v>
      </c>
      <c r="DL62" s="561">
        <f t="shared" si="88"/>
        <v>2156.777051158258</v>
      </c>
      <c r="DM62" s="561">
        <f t="shared" si="88"/>
        <v>4569.0029008648717</v>
      </c>
      <c r="DN62" s="561">
        <f t="shared" si="88"/>
        <v>4984.366800943495</v>
      </c>
      <c r="DO62" s="561">
        <f t="shared" si="88"/>
        <v>2146.0468170728927</v>
      </c>
      <c r="DP62" s="561">
        <f t="shared" si="88"/>
        <v>2146.0468170728941</v>
      </c>
      <c r="DQ62" s="561">
        <f t="shared" si="88"/>
        <v>4546.271543149126</v>
      </c>
      <c r="DR62" s="561">
        <f t="shared" si="88"/>
        <v>4959.5689561626823</v>
      </c>
      <c r="DS62" s="561">
        <f t="shared" si="88"/>
        <v>2135.3699672367097</v>
      </c>
      <c r="DT62" s="561">
        <f t="shared" si="88"/>
        <v>2135.3699672367106</v>
      </c>
      <c r="DU62" s="561">
        <f t="shared" si="88"/>
        <v>4523.6532767653007</v>
      </c>
      <c r="DV62" s="561">
        <f t="shared" si="88"/>
        <v>4934.8944837439649</v>
      </c>
      <c r="DW62" s="561">
        <f t="shared" si="88"/>
        <v>2124.7462360564282</v>
      </c>
      <c r="DX62" s="561">
        <f t="shared" si="88"/>
        <v>2124.7462360564291</v>
      </c>
      <c r="DY62" s="561">
        <f t="shared" si="88"/>
        <v>4501.1475390699525</v>
      </c>
      <c r="DZ62" s="561">
        <f t="shared" si="88"/>
        <v>4910.3427698944924</v>
      </c>
      <c r="EA62" s="561">
        <f t="shared" si="88"/>
        <v>2114.1753592601276</v>
      </c>
      <c r="EB62" s="561">
        <f t="shared" si="88"/>
        <v>2114.175359260129</v>
      </c>
      <c r="EC62" s="561">
        <f t="shared" ref="EC62:GJ62" si="89" xml:space="preserve"> EC$34</f>
        <v>0</v>
      </c>
      <c r="ED62" s="561">
        <f t="shared" si="89"/>
        <v>0</v>
      </c>
      <c r="EE62" s="561">
        <f t="shared" si="89"/>
        <v>0</v>
      </c>
      <c r="EF62" s="561">
        <f t="shared" si="89"/>
        <v>0</v>
      </c>
      <c r="EG62" s="561">
        <f t="shared" si="89"/>
        <v>0</v>
      </c>
      <c r="EH62" s="561">
        <f t="shared" si="89"/>
        <v>0</v>
      </c>
      <c r="EI62" s="561">
        <f t="shared" si="89"/>
        <v>0</v>
      </c>
      <c r="EJ62" s="561">
        <f t="shared" si="89"/>
        <v>0</v>
      </c>
      <c r="EK62" s="561">
        <f t="shared" si="89"/>
        <v>0</v>
      </c>
      <c r="EL62" s="561">
        <f t="shared" si="89"/>
        <v>0</v>
      </c>
      <c r="EM62" s="561">
        <f t="shared" si="89"/>
        <v>0</v>
      </c>
      <c r="EN62" s="561">
        <f t="shared" si="89"/>
        <v>0</v>
      </c>
      <c r="EO62" s="561">
        <f t="shared" si="89"/>
        <v>0</v>
      </c>
      <c r="EP62" s="561">
        <f t="shared" si="89"/>
        <v>0</v>
      </c>
      <c r="EQ62" s="561">
        <f t="shared" si="89"/>
        <v>0</v>
      </c>
      <c r="ER62" s="561">
        <f t="shared" si="89"/>
        <v>0</v>
      </c>
      <c r="ES62" s="561">
        <f t="shared" si="89"/>
        <v>0</v>
      </c>
      <c r="ET62" s="561">
        <f t="shared" si="89"/>
        <v>0</v>
      </c>
      <c r="EU62" s="561">
        <f t="shared" si="89"/>
        <v>0</v>
      </c>
      <c r="EV62" s="561">
        <f t="shared" si="89"/>
        <v>0</v>
      </c>
      <c r="EW62" s="561">
        <f t="shared" si="89"/>
        <v>0</v>
      </c>
      <c r="EX62" s="561">
        <f t="shared" si="89"/>
        <v>0</v>
      </c>
      <c r="EY62" s="561">
        <f t="shared" si="89"/>
        <v>0</v>
      </c>
      <c r="EZ62" s="561">
        <f t="shared" si="89"/>
        <v>0</v>
      </c>
      <c r="FA62" s="561">
        <f t="shared" si="89"/>
        <v>0</v>
      </c>
      <c r="FB62" s="561">
        <f t="shared" si="89"/>
        <v>0</v>
      </c>
      <c r="FC62" s="561">
        <f t="shared" si="89"/>
        <v>0</v>
      </c>
      <c r="FD62" s="561">
        <f t="shared" si="89"/>
        <v>0</v>
      </c>
      <c r="FE62" s="561">
        <f t="shared" si="89"/>
        <v>0</v>
      </c>
      <c r="FF62" s="561">
        <f t="shared" si="89"/>
        <v>0</v>
      </c>
      <c r="FG62" s="561">
        <f t="shared" si="89"/>
        <v>0</v>
      </c>
      <c r="FH62" s="561">
        <f t="shared" si="89"/>
        <v>0</v>
      </c>
      <c r="FI62" s="561">
        <f t="shared" si="89"/>
        <v>0</v>
      </c>
      <c r="FJ62" s="561">
        <f t="shared" si="89"/>
        <v>0</v>
      </c>
      <c r="FK62" s="561">
        <f t="shared" si="89"/>
        <v>0</v>
      </c>
      <c r="FL62" s="561">
        <f t="shared" si="89"/>
        <v>0</v>
      </c>
      <c r="FM62" s="561">
        <f t="shared" si="89"/>
        <v>0</v>
      </c>
      <c r="FN62" s="561">
        <f t="shared" si="89"/>
        <v>0</v>
      </c>
      <c r="FO62" s="561">
        <f t="shared" si="89"/>
        <v>0</v>
      </c>
      <c r="FP62" s="561">
        <f t="shared" si="89"/>
        <v>0</v>
      </c>
      <c r="FQ62" s="561">
        <f t="shared" si="89"/>
        <v>0</v>
      </c>
      <c r="FR62" s="561">
        <f t="shared" si="89"/>
        <v>0</v>
      </c>
      <c r="FS62" s="561">
        <f t="shared" si="89"/>
        <v>0</v>
      </c>
      <c r="FT62" s="561">
        <f t="shared" si="89"/>
        <v>0</v>
      </c>
      <c r="FU62" s="561">
        <f t="shared" si="89"/>
        <v>0</v>
      </c>
      <c r="FV62" s="561">
        <f t="shared" si="89"/>
        <v>0</v>
      </c>
      <c r="FW62" s="561">
        <f t="shared" si="89"/>
        <v>0</v>
      </c>
      <c r="FX62" s="561">
        <f t="shared" si="89"/>
        <v>0</v>
      </c>
      <c r="FY62" s="561">
        <f t="shared" si="89"/>
        <v>0</v>
      </c>
      <c r="FZ62" s="561">
        <f t="shared" si="89"/>
        <v>0</v>
      </c>
      <c r="GA62" s="561">
        <f t="shared" si="89"/>
        <v>0</v>
      </c>
      <c r="GB62" s="561">
        <f t="shared" si="89"/>
        <v>0</v>
      </c>
      <c r="GC62" s="561">
        <f t="shared" si="89"/>
        <v>0</v>
      </c>
      <c r="GD62" s="561">
        <f t="shared" si="89"/>
        <v>0</v>
      </c>
      <c r="GE62" s="561">
        <f t="shared" si="89"/>
        <v>0</v>
      </c>
      <c r="GF62" s="561">
        <f t="shared" si="89"/>
        <v>0</v>
      </c>
      <c r="GG62" s="561">
        <f t="shared" si="89"/>
        <v>0</v>
      </c>
      <c r="GH62" s="561">
        <f t="shared" si="89"/>
        <v>0</v>
      </c>
      <c r="GI62" s="561">
        <f t="shared" si="89"/>
        <v>0</v>
      </c>
      <c r="GJ62" s="561">
        <f t="shared" si="89"/>
        <v>0</v>
      </c>
    </row>
    <row r="63" spans="1:192" s="527" customFormat="1" x14ac:dyDescent="0.25">
      <c r="A63" s="15"/>
      <c r="B63" s="15"/>
      <c r="C63" s="21"/>
      <c r="D63" s="60"/>
      <c r="E63" s="561" t="str">
        <f t="shared" ref="E63:AJ63" si="90" xml:space="preserve"> E$55</f>
        <v>Cash received from invoices</v>
      </c>
      <c r="F63" s="561">
        <f t="shared" si="90"/>
        <v>0</v>
      </c>
      <c r="G63" s="561" t="str">
        <f t="shared" si="90"/>
        <v>$ 000s</v>
      </c>
      <c r="H63" s="561">
        <f t="shared" si="90"/>
        <v>440294.29450307268</v>
      </c>
      <c r="I63" s="561">
        <f t="shared" si="90"/>
        <v>0</v>
      </c>
      <c r="J63" s="561">
        <f t="shared" si="90"/>
        <v>0</v>
      </c>
      <c r="K63" s="561">
        <f t="shared" si="90"/>
        <v>0</v>
      </c>
      <c r="L63" s="561">
        <f t="shared" si="90"/>
        <v>0</v>
      </c>
      <c r="M63" s="561">
        <f t="shared" si="90"/>
        <v>1771.9821428571436</v>
      </c>
      <c r="N63" s="561">
        <f t="shared" si="90"/>
        <v>5403.3819875776408</v>
      </c>
      <c r="O63" s="561">
        <f t="shared" si="90"/>
        <v>4550.565217391304</v>
      </c>
      <c r="P63" s="561">
        <f t="shared" si="90"/>
        <v>2407.7789855072456</v>
      </c>
      <c r="Q63" s="561">
        <f t="shared" si="90"/>
        <v>3391.9579779673077</v>
      </c>
      <c r="R63" s="561">
        <f t="shared" si="90"/>
        <v>5376.4994901270056</v>
      </c>
      <c r="S63" s="561">
        <f t="shared" si="90"/>
        <v>4527.9255894440848</v>
      </c>
      <c r="T63" s="561">
        <f t="shared" si="90"/>
        <v>2395.7999855793487</v>
      </c>
      <c r="U63" s="561">
        <f t="shared" si="90"/>
        <v>3375.0825651415994</v>
      </c>
      <c r="V63" s="561">
        <f t="shared" si="90"/>
        <v>5349.7507364447838</v>
      </c>
      <c r="W63" s="561">
        <f t="shared" si="90"/>
        <v>4505.3985964617759</v>
      </c>
      <c r="X63" s="561">
        <f t="shared" si="90"/>
        <v>2401.6017376115014</v>
      </c>
      <c r="Y63" s="561">
        <f t="shared" si="90"/>
        <v>3340.569954648151</v>
      </c>
      <c r="Z63" s="561">
        <f t="shared" si="90"/>
        <v>5323.1350611390881</v>
      </c>
      <c r="AA63" s="561">
        <f t="shared" si="90"/>
        <v>4482.9836780714195</v>
      </c>
      <c r="AB63" s="561">
        <f t="shared" si="90"/>
        <v>2372.0204802646963</v>
      </c>
      <c r="AC63" s="561">
        <f t="shared" si="90"/>
        <v>3341.5831936255054</v>
      </c>
      <c r="AD63" s="561">
        <f t="shared" si="90"/>
        <v>5296.6518021284464</v>
      </c>
      <c r="AE63" s="561">
        <f t="shared" si="90"/>
        <v>4460.6802766879819</v>
      </c>
      <c r="AF63" s="561">
        <f t="shared" si="90"/>
        <v>2360.2193833479569</v>
      </c>
      <c r="AG63" s="561">
        <f t="shared" si="90"/>
        <v>3324.9584016174185</v>
      </c>
      <c r="AH63" s="561">
        <f t="shared" si="90"/>
        <v>5270.3003006253221</v>
      </c>
      <c r="AI63" s="561">
        <f t="shared" si="90"/>
        <v>4438.4878375004791</v>
      </c>
      <c r="AJ63" s="561">
        <f t="shared" si="90"/>
        <v>2348.4769983561773</v>
      </c>
      <c r="AK63" s="561">
        <f t="shared" ref="AK63:BP63" si="91" xml:space="preserve"> AK$55</f>
        <v>3308.4163200173321</v>
      </c>
      <c r="AL63" s="561">
        <f t="shared" si="91"/>
        <v>5244.0799011197232</v>
      </c>
      <c r="AM63" s="561">
        <f t="shared" si="91"/>
        <v>4416.4058084581884</v>
      </c>
      <c r="AN63" s="561">
        <f t="shared" si="91"/>
        <v>2354.1641514072189</v>
      </c>
      <c r="AO63" s="561">
        <f t="shared" si="91"/>
        <v>3274.5854191136868</v>
      </c>
      <c r="AP63" s="561">
        <f t="shared" si="91"/>
        <v>5217.989951362908</v>
      </c>
      <c r="AQ63" s="561">
        <f t="shared" si="91"/>
        <v>4394.4336402569043</v>
      </c>
      <c r="AR63" s="561">
        <f t="shared" si="91"/>
        <v>2325.167197204205</v>
      </c>
      <c r="AS63" s="561">
        <f t="shared" si="91"/>
        <v>3275.57864411013</v>
      </c>
      <c r="AT63" s="561">
        <f t="shared" si="91"/>
        <v>5192.0298023511541</v>
      </c>
      <c r="AU63" s="561">
        <f t="shared" si="91"/>
        <v>4372.5707863252792</v>
      </c>
      <c r="AV63" s="561">
        <f t="shared" si="91"/>
        <v>2313.5992011982144</v>
      </c>
      <c r="AW63" s="561">
        <f t="shared" si="91"/>
        <v>3259.2822329454025</v>
      </c>
      <c r="AX63" s="561">
        <f t="shared" si="91"/>
        <v>5166.1988083096076</v>
      </c>
      <c r="AY63" s="561">
        <f t="shared" si="91"/>
        <v>4350.816702811223</v>
      </c>
      <c r="AZ63" s="561">
        <f t="shared" si="91"/>
        <v>2302.0887574111589</v>
      </c>
      <c r="BA63" s="561">
        <f t="shared" si="91"/>
        <v>3243.0668984531376</v>
      </c>
      <c r="BB63" s="561">
        <f t="shared" si="91"/>
        <v>5140.496326676227</v>
      </c>
      <c r="BC63" s="561">
        <f t="shared" si="91"/>
        <v>4329.1708485683821</v>
      </c>
      <c r="BD63" s="561">
        <f t="shared" si="91"/>
        <v>2307.663575094979</v>
      </c>
      <c r="BE63" s="561">
        <f t="shared" si="91"/>
        <v>3209.9042416854159</v>
      </c>
      <c r="BF63" s="561">
        <f t="shared" si="91"/>
        <v>5114.9217180857986</v>
      </c>
      <c r="BG63" s="561">
        <f t="shared" si="91"/>
        <v>4307.6326851426693</v>
      </c>
      <c r="BH63" s="561">
        <f t="shared" si="91"/>
        <v>2279.2393826005891</v>
      </c>
      <c r="BI63" s="561">
        <f t="shared" si="91"/>
        <v>3210.8778480266706</v>
      </c>
      <c r="BJ63" s="561">
        <f t="shared" si="91"/>
        <v>5089.474346354029</v>
      </c>
      <c r="BK63" s="561">
        <f t="shared" si="91"/>
        <v>4286.2016767588766</v>
      </c>
      <c r="BL63" s="561">
        <f t="shared" si="91"/>
        <v>2267.8998831846657</v>
      </c>
      <c r="BM63" s="561">
        <f t="shared" si="91"/>
        <v>3194.9033313698233</v>
      </c>
      <c r="BN63" s="561">
        <f t="shared" si="91"/>
        <v>5064.1535784617208</v>
      </c>
      <c r="BO63" s="561">
        <f t="shared" si="91"/>
        <v>4264.8772903073386</v>
      </c>
      <c r="BP63" s="561">
        <f t="shared" si="91"/>
        <v>2256.6167991887228</v>
      </c>
      <c r="BQ63" s="561">
        <f t="shared" ref="BQ63:CV63" si="92" xml:space="preserve"> BQ$55</f>
        <v>3179.0082899202221</v>
      </c>
      <c r="BR63" s="561">
        <f t="shared" si="92"/>
        <v>5038.9587845390279</v>
      </c>
      <c r="BS63" s="561">
        <f t="shared" si="92"/>
        <v>4243.6589953306875</v>
      </c>
      <c r="BT63" s="561">
        <f t="shared" si="92"/>
        <v>2262.0815004072233</v>
      </c>
      <c r="BU63" s="561">
        <f t="shared" si="92"/>
        <v>3146.5006778106326</v>
      </c>
      <c r="BV63" s="561">
        <f t="shared" si="92"/>
        <v>5013.8893378497796</v>
      </c>
      <c r="BW63" s="561">
        <f t="shared" si="92"/>
        <v>4222.5462640106352</v>
      </c>
      <c r="BX63" s="561">
        <f t="shared" si="92"/>
        <v>2234.2187561582377</v>
      </c>
      <c r="BY63" s="561">
        <f t="shared" si="92"/>
        <v>3147.4550530137594</v>
      </c>
      <c r="BZ63" s="561">
        <f t="shared" si="92"/>
        <v>4988.9446147759008</v>
      </c>
      <c r="CA63" s="561">
        <f t="shared" si="92"/>
        <v>4201.5385711548606</v>
      </c>
      <c r="CB63" s="561">
        <f t="shared" si="92"/>
        <v>2223.1032399584446</v>
      </c>
      <c r="CC63" s="561">
        <f t="shared" si="92"/>
        <v>3131.796072650508</v>
      </c>
      <c r="CD63" s="561">
        <f t="shared" si="92"/>
        <v>4964.1239948018911</v>
      </c>
      <c r="CE63" s="561">
        <f t="shared" si="92"/>
        <v>4180.6353941839425</v>
      </c>
      <c r="CF63" s="561">
        <f t="shared" si="92"/>
        <v>2212.0430248342736</v>
      </c>
      <c r="CG63" s="561">
        <f t="shared" si="92"/>
        <v>3116.2149976621972</v>
      </c>
      <c r="CH63" s="561">
        <f t="shared" si="92"/>
        <v>4939.4268604993958</v>
      </c>
      <c r="CI63" s="561">
        <f t="shared" si="92"/>
        <v>4159.8362131183512</v>
      </c>
      <c r="CJ63" s="561">
        <f t="shared" si="92"/>
        <v>2217.399784660548</v>
      </c>
      <c r="CK63" s="561">
        <f t="shared" si="92"/>
        <v>3084.3494914553448</v>
      </c>
      <c r="CL63" s="561">
        <f t="shared" si="92"/>
        <v>4914.8525975118373</v>
      </c>
      <c r="CM63" s="561">
        <f t="shared" si="92"/>
        <v>4139.1405105655231</v>
      </c>
      <c r="CN63" s="561">
        <f t="shared" si="92"/>
        <v>2190.0873986626812</v>
      </c>
      <c r="CO63" s="561">
        <f t="shared" si="92"/>
        <v>3085.2850153829827</v>
      </c>
      <c r="CP63" s="561">
        <f t="shared" si="92"/>
        <v>4890.4005945391418</v>
      </c>
      <c r="CQ63" s="561">
        <f t="shared" si="92"/>
        <v>4118.547771706988</v>
      </c>
      <c r="CR63" s="561">
        <f t="shared" si="92"/>
        <v>2179.1914414554049</v>
      </c>
      <c r="CS63" s="561">
        <f t="shared" si="92"/>
        <v>3069.9353386895359</v>
      </c>
      <c r="CT63" s="561">
        <f t="shared" si="92"/>
        <v>4866.0702433225306</v>
      </c>
      <c r="CU63" s="561">
        <f t="shared" si="92"/>
        <v>4098.057484285564</v>
      </c>
      <c r="CV63" s="561">
        <f t="shared" si="92"/>
        <v>2168.3496929904522</v>
      </c>
      <c r="CW63" s="561">
        <f t="shared" ref="CW63:EB63" si="93" xml:space="preserve"> CW$55</f>
        <v>3054.6620285468034</v>
      </c>
      <c r="CX63" s="561">
        <f t="shared" si="93"/>
        <v>4841.8609386293838</v>
      </c>
      <c r="CY63" s="561">
        <f t="shared" si="93"/>
        <v>4077.6691385926006</v>
      </c>
      <c r="CZ63" s="561">
        <f t="shared" si="93"/>
        <v>2173.6006435345071</v>
      </c>
      <c r="DA63" s="561">
        <f t="shared" si="93"/>
        <v>3023.4259450597788</v>
      </c>
      <c r="DB63" s="561">
        <f t="shared" si="93"/>
        <v>4817.7720782381939</v>
      </c>
      <c r="DC63" s="561">
        <f t="shared" si="93"/>
        <v>4057.382227455324</v>
      </c>
      <c r="DD63" s="561">
        <f t="shared" si="93"/>
        <v>2146.8277448483491</v>
      </c>
      <c r="DE63" s="561">
        <f t="shared" si="93"/>
        <v>3024.3429900713377</v>
      </c>
      <c r="DF63" s="561">
        <f t="shared" si="93"/>
        <v>4793.8030629235764</v>
      </c>
      <c r="DG63" s="561">
        <f t="shared" si="93"/>
        <v>4037.1962462242022</v>
      </c>
      <c r="DH63" s="561">
        <f t="shared" si="93"/>
        <v>2136.147009799352</v>
      </c>
      <c r="DI63" s="561">
        <f t="shared" si="93"/>
        <v>3009.2965075336706</v>
      </c>
      <c r="DJ63" s="561">
        <f t="shared" si="93"/>
        <v>4769.9532964413702</v>
      </c>
      <c r="DK63" s="561">
        <f t="shared" si="93"/>
        <v>4017.1106927604014</v>
      </c>
      <c r="DL63" s="561">
        <f t="shared" si="93"/>
        <v>2125.519412735674</v>
      </c>
      <c r="DM63" s="561">
        <f t="shared" si="93"/>
        <v>2994.3248831180808</v>
      </c>
      <c r="DN63" s="561">
        <f t="shared" si="93"/>
        <v>4746.2221855138014</v>
      </c>
      <c r="DO63" s="561">
        <f t="shared" si="93"/>
        <v>3997.1250674232861</v>
      </c>
      <c r="DP63" s="561">
        <f t="shared" si="93"/>
        <v>2130.6666439930586</v>
      </c>
      <c r="DQ63" s="561">
        <f t="shared" si="93"/>
        <v>2963.7057896922693</v>
      </c>
      <c r="DR63" s="561">
        <f t="shared" si="93"/>
        <v>4722.6091398147291</v>
      </c>
      <c r="DS63" s="561">
        <f t="shared" si="93"/>
        <v>3977.2388730579955</v>
      </c>
      <c r="DT63" s="561">
        <f t="shared" si="93"/>
        <v>2104.4225764071925</v>
      </c>
      <c r="DU63" s="561">
        <f t="shared" si="93"/>
        <v>2964.6047207921401</v>
      </c>
      <c r="DV63" s="561">
        <f t="shared" si="93"/>
        <v>4699.1135719549548</v>
      </c>
      <c r="DW63" s="561">
        <f t="shared" si="93"/>
        <v>3957.4516149830833</v>
      </c>
      <c r="DX63" s="561">
        <f t="shared" si="93"/>
        <v>2093.9528123454661</v>
      </c>
      <c r="DY63" s="561">
        <f t="shared" si="93"/>
        <v>2949.8554435742699</v>
      </c>
      <c r="DZ63" s="561">
        <f t="shared" si="93"/>
        <v>4675.7348974676188</v>
      </c>
      <c r="EA63" s="561">
        <f t="shared" si="93"/>
        <v>3937.7628009781915</v>
      </c>
      <c r="EB63" s="561">
        <f t="shared" si="93"/>
        <v>2083.5351366621553</v>
      </c>
      <c r="EC63" s="561">
        <f t="shared" ref="EC63:FH63" si="94" xml:space="preserve"> EC$55</f>
        <v>1409.4502395067525</v>
      </c>
      <c r="ED63" s="561">
        <f t="shared" si="94"/>
        <v>0</v>
      </c>
      <c r="EE63" s="561">
        <f t="shared" si="94"/>
        <v>0</v>
      </c>
      <c r="EF63" s="561">
        <f t="shared" si="94"/>
        <v>0</v>
      </c>
      <c r="EG63" s="561">
        <f t="shared" si="94"/>
        <v>0</v>
      </c>
      <c r="EH63" s="561">
        <f t="shared" si="94"/>
        <v>0</v>
      </c>
      <c r="EI63" s="561">
        <f t="shared" si="94"/>
        <v>0</v>
      </c>
      <c r="EJ63" s="561">
        <f t="shared" si="94"/>
        <v>0</v>
      </c>
      <c r="EK63" s="561">
        <f t="shared" si="94"/>
        <v>0</v>
      </c>
      <c r="EL63" s="561">
        <f t="shared" si="94"/>
        <v>0</v>
      </c>
      <c r="EM63" s="561">
        <f t="shared" si="94"/>
        <v>0</v>
      </c>
      <c r="EN63" s="561">
        <f t="shared" si="94"/>
        <v>0</v>
      </c>
      <c r="EO63" s="561">
        <f t="shared" si="94"/>
        <v>0</v>
      </c>
      <c r="EP63" s="561">
        <f t="shared" si="94"/>
        <v>0</v>
      </c>
      <c r="EQ63" s="561">
        <f t="shared" si="94"/>
        <v>0</v>
      </c>
      <c r="ER63" s="561">
        <f t="shared" si="94"/>
        <v>0</v>
      </c>
      <c r="ES63" s="561">
        <f t="shared" si="94"/>
        <v>0</v>
      </c>
      <c r="ET63" s="561">
        <f t="shared" si="94"/>
        <v>0</v>
      </c>
      <c r="EU63" s="561">
        <f t="shared" si="94"/>
        <v>0</v>
      </c>
      <c r="EV63" s="561">
        <f t="shared" si="94"/>
        <v>0</v>
      </c>
      <c r="EW63" s="561">
        <f t="shared" si="94"/>
        <v>0</v>
      </c>
      <c r="EX63" s="561">
        <f t="shared" si="94"/>
        <v>0</v>
      </c>
      <c r="EY63" s="561">
        <f t="shared" si="94"/>
        <v>0</v>
      </c>
      <c r="EZ63" s="561">
        <f t="shared" si="94"/>
        <v>0</v>
      </c>
      <c r="FA63" s="561">
        <f t="shared" si="94"/>
        <v>0</v>
      </c>
      <c r="FB63" s="561">
        <f t="shared" si="94"/>
        <v>0</v>
      </c>
      <c r="FC63" s="561">
        <f t="shared" si="94"/>
        <v>0</v>
      </c>
      <c r="FD63" s="561">
        <f t="shared" si="94"/>
        <v>0</v>
      </c>
      <c r="FE63" s="561">
        <f t="shared" si="94"/>
        <v>0</v>
      </c>
      <c r="FF63" s="561">
        <f t="shared" si="94"/>
        <v>0</v>
      </c>
      <c r="FG63" s="561">
        <f t="shared" si="94"/>
        <v>0</v>
      </c>
      <c r="FH63" s="561">
        <f t="shared" si="94"/>
        <v>0</v>
      </c>
      <c r="FI63" s="561">
        <f t="shared" ref="FI63:GJ63" si="95" xml:space="preserve"> FI$55</f>
        <v>0</v>
      </c>
      <c r="FJ63" s="561">
        <f t="shared" si="95"/>
        <v>0</v>
      </c>
      <c r="FK63" s="561">
        <f t="shared" si="95"/>
        <v>0</v>
      </c>
      <c r="FL63" s="561">
        <f t="shared" si="95"/>
        <v>0</v>
      </c>
      <c r="FM63" s="561">
        <f t="shared" si="95"/>
        <v>0</v>
      </c>
      <c r="FN63" s="561">
        <f t="shared" si="95"/>
        <v>0</v>
      </c>
      <c r="FO63" s="561">
        <f t="shared" si="95"/>
        <v>0</v>
      </c>
      <c r="FP63" s="561">
        <f t="shared" si="95"/>
        <v>0</v>
      </c>
      <c r="FQ63" s="561">
        <f t="shared" si="95"/>
        <v>0</v>
      </c>
      <c r="FR63" s="561">
        <f t="shared" si="95"/>
        <v>0</v>
      </c>
      <c r="FS63" s="561">
        <f t="shared" si="95"/>
        <v>0</v>
      </c>
      <c r="FT63" s="561">
        <f t="shared" si="95"/>
        <v>0</v>
      </c>
      <c r="FU63" s="561">
        <f t="shared" si="95"/>
        <v>0</v>
      </c>
      <c r="FV63" s="561">
        <f t="shared" si="95"/>
        <v>0</v>
      </c>
      <c r="FW63" s="561">
        <f t="shared" si="95"/>
        <v>0</v>
      </c>
      <c r="FX63" s="561">
        <f t="shared" si="95"/>
        <v>0</v>
      </c>
      <c r="FY63" s="561">
        <f t="shared" si="95"/>
        <v>0</v>
      </c>
      <c r="FZ63" s="561">
        <f t="shared" si="95"/>
        <v>0</v>
      </c>
      <c r="GA63" s="561">
        <f t="shared" si="95"/>
        <v>0</v>
      </c>
      <c r="GB63" s="561">
        <f t="shared" si="95"/>
        <v>0</v>
      </c>
      <c r="GC63" s="561">
        <f t="shared" si="95"/>
        <v>0</v>
      </c>
      <c r="GD63" s="561">
        <f t="shared" si="95"/>
        <v>0</v>
      </c>
      <c r="GE63" s="561">
        <f t="shared" si="95"/>
        <v>0</v>
      </c>
      <c r="GF63" s="561">
        <f t="shared" si="95"/>
        <v>0</v>
      </c>
      <c r="GG63" s="561">
        <f t="shared" si="95"/>
        <v>0</v>
      </c>
      <c r="GH63" s="561">
        <f t="shared" si="95"/>
        <v>0</v>
      </c>
      <c r="GI63" s="561">
        <f t="shared" si="95"/>
        <v>0</v>
      </c>
      <c r="GJ63" s="561">
        <f t="shared" si="95"/>
        <v>0</v>
      </c>
    </row>
    <row r="64" spans="1:192" s="637" customFormat="1" x14ac:dyDescent="0.25">
      <c r="A64" s="528"/>
      <c r="B64" s="528"/>
      <c r="C64" s="529"/>
      <c r="D64" s="530"/>
      <c r="E64" s="531" t="s">
        <v>329</v>
      </c>
      <c r="F64" s="531"/>
      <c r="G64" s="531" t="str">
        <f xml:space="preserve"> SMU</f>
        <v>$ 000s</v>
      </c>
      <c r="H64" s="531"/>
      <c r="I64" s="532"/>
      <c r="J64" s="531">
        <f t="shared" ref="J64:BU64" si="96" xml:space="preserve"> IF( J59 = 1, $F58, J61 + J62 - J63)</f>
        <v>0</v>
      </c>
      <c r="K64" s="531">
        <f t="shared" si="96"/>
        <v>0</v>
      </c>
      <c r="L64" s="531">
        <f t="shared" si="96"/>
        <v>0</v>
      </c>
      <c r="M64" s="531">
        <f t="shared" si="96"/>
        <v>3429.6428571428582</v>
      </c>
      <c r="N64" s="531">
        <f t="shared" si="96"/>
        <v>3700.7608695652179</v>
      </c>
      <c r="O64" s="531">
        <f t="shared" si="96"/>
        <v>1593.3831521739121</v>
      </c>
      <c r="P64" s="531">
        <f t="shared" si="96"/>
        <v>1628.7916666666665</v>
      </c>
      <c r="Q64" s="531">
        <f t="shared" si="96"/>
        <v>3412.579957356078</v>
      </c>
      <c r="R64" s="531">
        <f t="shared" si="96"/>
        <v>3682.3491239454906</v>
      </c>
      <c r="S64" s="531">
        <f t="shared" si="96"/>
        <v>1585.4558728098627</v>
      </c>
      <c r="T64" s="531">
        <f t="shared" si="96"/>
        <v>1620.6882255389723</v>
      </c>
      <c r="U64" s="531">
        <f t="shared" si="96"/>
        <v>3395.6019476179886</v>
      </c>
      <c r="V64" s="531">
        <f t="shared" si="96"/>
        <v>3664.0289790502402</v>
      </c>
      <c r="W64" s="531">
        <f t="shared" si="96"/>
        <v>1577.5680326466309</v>
      </c>
      <c r="X64" s="531">
        <f t="shared" si="96"/>
        <v>1594.9039450932978</v>
      </c>
      <c r="Y64" s="531">
        <f t="shared" si="96"/>
        <v>3378.7084055900377</v>
      </c>
      <c r="Z64" s="531">
        <f t="shared" si="96"/>
        <v>3645.799979154468</v>
      </c>
      <c r="AA64" s="531">
        <f t="shared" si="96"/>
        <v>1569.7194354692838</v>
      </c>
      <c r="AB64" s="531">
        <f t="shared" si="96"/>
        <v>1604.6020895908246</v>
      </c>
      <c r="AC64" s="531">
        <f t="shared" si="96"/>
        <v>3361.8989110348648</v>
      </c>
      <c r="AD64" s="531">
        <f t="shared" si="96"/>
        <v>3627.6616708004676</v>
      </c>
      <c r="AE64" s="531">
        <f t="shared" si="96"/>
        <v>1561.9098860390886</v>
      </c>
      <c r="AF64" s="531">
        <f t="shared" si="96"/>
        <v>1596.6189946177365</v>
      </c>
      <c r="AG64" s="531">
        <f t="shared" si="96"/>
        <v>3345.1730458058364</v>
      </c>
      <c r="AH64" s="531">
        <f t="shared" si="96"/>
        <v>3609.6136027865341</v>
      </c>
      <c r="AI64" s="531">
        <f t="shared" si="96"/>
        <v>1554.1391900886465</v>
      </c>
      <c r="AJ64" s="531">
        <f t="shared" si="96"/>
        <v>1588.6756165350612</v>
      </c>
      <c r="AK64" s="531">
        <f t="shared" si="96"/>
        <v>3328.5303938366537</v>
      </c>
      <c r="AL64" s="531">
        <f t="shared" si="96"/>
        <v>3591.6553261557565</v>
      </c>
      <c r="AM64" s="531">
        <f t="shared" si="96"/>
        <v>1546.4071543170612</v>
      </c>
      <c r="AN64" s="531">
        <f t="shared" si="96"/>
        <v>1563.4006395293372</v>
      </c>
      <c r="AO64" s="531">
        <f t="shared" si="96"/>
        <v>3311.9705411309988</v>
      </c>
      <c r="AP64" s="531">
        <f t="shared" si="96"/>
        <v>3573.7863941848318</v>
      </c>
      <c r="AQ64" s="531">
        <f t="shared" si="96"/>
        <v>1538.7135863851354</v>
      </c>
      <c r="AR64" s="531">
        <f t="shared" si="96"/>
        <v>1572.9072216381396</v>
      </c>
      <c r="AS64" s="531">
        <f t="shared" si="96"/>
        <v>3295.4930757522379</v>
      </c>
      <c r="AT64" s="531">
        <f t="shared" si="96"/>
        <v>3556.0063623729684</v>
      </c>
      <c r="AU64" s="531">
        <f t="shared" si="96"/>
        <v>1531.0582949105828</v>
      </c>
      <c r="AV64" s="531">
        <f t="shared" si="96"/>
        <v>1565.081812575263</v>
      </c>
      <c r="AW64" s="531">
        <f t="shared" si="96"/>
        <v>3279.0975878131735</v>
      </c>
      <c r="AX64" s="531">
        <f t="shared" si="96"/>
        <v>3538.3147884308146</v>
      </c>
      <c r="AY64" s="531">
        <f t="shared" si="96"/>
        <v>1523.4410894632665</v>
      </c>
      <c r="AZ64" s="531">
        <f t="shared" si="96"/>
        <v>1557.2953358957843</v>
      </c>
      <c r="BA64" s="531">
        <f t="shared" si="96"/>
        <v>3262.7836694658445</v>
      </c>
      <c r="BB64" s="531">
        <f t="shared" si="96"/>
        <v>3520.7112322694675</v>
      </c>
      <c r="BC64" s="531">
        <f t="shared" si="96"/>
        <v>1515.8617805604645</v>
      </c>
      <c r="BD64" s="531">
        <f t="shared" si="96"/>
        <v>1532.5196023248659</v>
      </c>
      <c r="BE64" s="531">
        <f t="shared" si="96"/>
        <v>3246.5509148913875</v>
      </c>
      <c r="BF64" s="531">
        <f t="shared" si="96"/>
        <v>3503.1952559895208</v>
      </c>
      <c r="BG64" s="531">
        <f t="shared" si="96"/>
        <v>1508.3201796621543</v>
      </c>
      <c r="BH64" s="531">
        <f t="shared" si="96"/>
        <v>1541.8384058768688</v>
      </c>
      <c r="BI64" s="531">
        <f t="shared" si="96"/>
        <v>3230.3989202899388</v>
      </c>
      <c r="BJ64" s="531">
        <f t="shared" si="96"/>
        <v>3485.7664238701709</v>
      </c>
      <c r="BK64" s="531">
        <f t="shared" si="96"/>
        <v>1500.8160991663226</v>
      </c>
      <c r="BL64" s="531">
        <f t="shared" si="96"/>
        <v>1534.1675680366866</v>
      </c>
      <c r="BM64" s="531">
        <f t="shared" si="96"/>
        <v>3214.3272838705857</v>
      </c>
      <c r="BN64" s="531">
        <f t="shared" si="96"/>
        <v>3468.4243023583786</v>
      </c>
      <c r="BO64" s="531">
        <f t="shared" si="96"/>
        <v>1493.3493524043015</v>
      </c>
      <c r="BP64" s="531">
        <f t="shared" si="96"/>
        <v>1526.5348935688421</v>
      </c>
      <c r="BQ64" s="531">
        <f t="shared" si="96"/>
        <v>3198.3356058413797</v>
      </c>
      <c r="BR64" s="531">
        <f t="shared" si="96"/>
        <v>3451.1684600580893</v>
      </c>
      <c r="BS64" s="531">
        <f t="shared" si="96"/>
        <v>1485.9197536361207</v>
      </c>
      <c r="BT64" s="531">
        <f t="shared" si="96"/>
        <v>1502.2485421376177</v>
      </c>
      <c r="BU64" s="531">
        <f t="shared" si="96"/>
        <v>3182.4234883993831</v>
      </c>
      <c r="BV64" s="531">
        <f t="shared" ref="BV64:EG64" si="97" xml:space="preserve"> IF( BV59 = 1, $F58, BV61 + BV62 - BV63)</f>
        <v>3433.9984677194934</v>
      </c>
      <c r="BW64" s="531">
        <f t="shared" si="97"/>
        <v>1478.5271180458922</v>
      </c>
      <c r="BX64" s="531">
        <f t="shared" si="97"/>
        <v>1511.3832762246902</v>
      </c>
      <c r="BY64" s="531">
        <f t="shared" si="97"/>
        <v>3166.5905357207794</v>
      </c>
      <c r="BZ64" s="531">
        <f t="shared" si="97"/>
        <v>3416.9138982283512</v>
      </c>
      <c r="CA64" s="531">
        <f t="shared" si="97"/>
        <v>1471.1712617372059</v>
      </c>
      <c r="CB64" s="531">
        <f t="shared" si="97"/>
        <v>1503.863956442478</v>
      </c>
      <c r="CC64" s="531">
        <f t="shared" si="97"/>
        <v>3150.8363539510246</v>
      </c>
      <c r="CD64" s="531">
        <f t="shared" si="97"/>
        <v>3399.9143265953744</v>
      </c>
      <c r="CE64" s="531">
        <f t="shared" si="97"/>
        <v>1463.8520017285628</v>
      </c>
      <c r="CF64" s="531">
        <f t="shared" si="97"/>
        <v>1496.3820462114209</v>
      </c>
      <c r="CG64" s="531">
        <f t="shared" si="97"/>
        <v>3135.1605511950506</v>
      </c>
      <c r="CH64" s="531">
        <f t="shared" si="97"/>
        <v>3382.9993299456473</v>
      </c>
      <c r="CI64" s="531">
        <f t="shared" si="97"/>
        <v>1456.5691559488196</v>
      </c>
      <c r="CJ64" s="531">
        <f t="shared" si="97"/>
        <v>1472.5754104097959</v>
      </c>
      <c r="CK64" s="531">
        <f t="shared" si="97"/>
        <v>3119.5627375075137</v>
      </c>
      <c r="CL64" s="531">
        <f t="shared" si="97"/>
        <v>3366.1684875081064</v>
      </c>
      <c r="CM64" s="531">
        <f t="shared" si="97"/>
        <v>1449.3225432326562</v>
      </c>
      <c r="CN64" s="531">
        <f t="shared" si="97"/>
        <v>1481.5297108600494</v>
      </c>
      <c r="CO64" s="531">
        <f t="shared" si="97"/>
        <v>3104.0425248830975</v>
      </c>
      <c r="CP64" s="531">
        <f t="shared" si="97"/>
        <v>3349.4213806050811</v>
      </c>
      <c r="CQ64" s="531">
        <f t="shared" si="97"/>
        <v>1442.1119833160765</v>
      </c>
      <c r="CR64" s="531">
        <f t="shared" si="97"/>
        <v>1474.1589162786559</v>
      </c>
      <c r="CS64" s="531">
        <f t="shared" si="97"/>
        <v>3088.5995272468649</v>
      </c>
      <c r="CT64" s="531">
        <f t="shared" si="97"/>
        <v>3332.757592641874</v>
      </c>
      <c r="CU64" s="531">
        <f t="shared" si="97"/>
        <v>1434.9372968319167</v>
      </c>
      <c r="CV64" s="531">
        <f t="shared" si="97"/>
        <v>1466.8247923170716</v>
      </c>
      <c r="CW64" s="531">
        <f t="shared" si="97"/>
        <v>3073.2333604446412</v>
      </c>
      <c r="CX64" s="531">
        <f t="shared" si="97"/>
        <v>3316.1767090963922</v>
      </c>
      <c r="CY64" s="531">
        <f t="shared" si="97"/>
        <v>1427.7983053053904</v>
      </c>
      <c r="CZ64" s="531">
        <f t="shared" si="97"/>
        <v>1443.488396572483</v>
      </c>
      <c r="DA64" s="531">
        <f t="shared" si="97"/>
        <v>3057.9436422334752</v>
      </c>
      <c r="DB64" s="531">
        <f t="shared" si="97"/>
        <v>3299.6783175088485</v>
      </c>
      <c r="DC64" s="531">
        <f t="shared" si="97"/>
        <v>1420.6948311496426</v>
      </c>
      <c r="DD64" s="531">
        <f t="shared" si="97"/>
        <v>1452.2658273974125</v>
      </c>
      <c r="DE64" s="531">
        <f t="shared" si="97"/>
        <v>3042.7299922721145</v>
      </c>
      <c r="DF64" s="531">
        <f t="shared" si="97"/>
        <v>3283.2620074714905</v>
      </c>
      <c r="DG64" s="531">
        <f t="shared" si="97"/>
        <v>1413.6266976613356</v>
      </c>
      <c r="DH64" s="531">
        <f t="shared" si="97"/>
        <v>1445.0406242760328</v>
      </c>
      <c r="DI64" s="531">
        <f t="shared" si="97"/>
        <v>3027.5920321115573</v>
      </c>
      <c r="DJ64" s="531">
        <f t="shared" si="97"/>
        <v>3266.9273706183985</v>
      </c>
      <c r="DK64" s="531">
        <f t="shared" si="97"/>
        <v>1406.5937290162547</v>
      </c>
      <c r="DL64" s="531">
        <f t="shared" si="97"/>
        <v>1437.8513674388387</v>
      </c>
      <c r="DM64" s="531">
        <f t="shared" si="97"/>
        <v>3012.5293851856295</v>
      </c>
      <c r="DN64" s="531">
        <f t="shared" si="97"/>
        <v>3250.6740006153232</v>
      </c>
      <c r="DO64" s="531">
        <f t="shared" si="97"/>
        <v>1399.5957502649298</v>
      </c>
      <c r="DP64" s="531">
        <f t="shared" si="97"/>
        <v>1414.9759233447653</v>
      </c>
      <c r="DQ64" s="531">
        <f t="shared" si="97"/>
        <v>2997.5416768016216</v>
      </c>
      <c r="DR64" s="531">
        <f t="shared" si="97"/>
        <v>3234.5014931495753</v>
      </c>
      <c r="DS64" s="531">
        <f t="shared" si="97"/>
        <v>1392.632587328289</v>
      </c>
      <c r="DT64" s="531">
        <f t="shared" si="97"/>
        <v>1423.5799781578071</v>
      </c>
      <c r="DU64" s="531">
        <f t="shared" si="97"/>
        <v>2982.6285341309676</v>
      </c>
      <c r="DV64" s="531">
        <f t="shared" si="97"/>
        <v>3218.4094459199778</v>
      </c>
      <c r="DW64" s="531">
        <f t="shared" si="97"/>
        <v>1385.7040669933231</v>
      </c>
      <c r="DX64" s="531">
        <f t="shared" si="97"/>
        <v>1416.4974907042861</v>
      </c>
      <c r="DY64" s="531">
        <f t="shared" si="97"/>
        <v>2967.7895861999687</v>
      </c>
      <c r="DZ64" s="531">
        <f t="shared" si="97"/>
        <v>3202.3974586268423</v>
      </c>
      <c r="EA64" s="531">
        <f t="shared" si="97"/>
        <v>1378.8100169087788</v>
      </c>
      <c r="EB64" s="531">
        <f t="shared" si="97"/>
        <v>1409.4502395067525</v>
      </c>
      <c r="EC64" s="531">
        <f t="shared" si="97"/>
        <v>0</v>
      </c>
      <c r="ED64" s="531">
        <f t="shared" si="97"/>
        <v>0</v>
      </c>
      <c r="EE64" s="531">
        <f t="shared" si="97"/>
        <v>0</v>
      </c>
      <c r="EF64" s="531">
        <f t="shared" si="97"/>
        <v>0</v>
      </c>
      <c r="EG64" s="531">
        <f t="shared" si="97"/>
        <v>0</v>
      </c>
      <c r="EH64" s="531">
        <f t="shared" ref="EH64:GJ64" si="98" xml:space="preserve"> IF( EH59 = 1, $F58, EH61 + EH62 - EH63)</f>
        <v>0</v>
      </c>
      <c r="EI64" s="531">
        <f t="shared" si="98"/>
        <v>0</v>
      </c>
      <c r="EJ64" s="531">
        <f t="shared" si="98"/>
        <v>0</v>
      </c>
      <c r="EK64" s="531">
        <f t="shared" si="98"/>
        <v>0</v>
      </c>
      <c r="EL64" s="531">
        <f t="shared" si="98"/>
        <v>0</v>
      </c>
      <c r="EM64" s="531">
        <f t="shared" si="98"/>
        <v>0</v>
      </c>
      <c r="EN64" s="531">
        <f t="shared" si="98"/>
        <v>0</v>
      </c>
      <c r="EO64" s="531">
        <f t="shared" si="98"/>
        <v>0</v>
      </c>
      <c r="EP64" s="531">
        <f t="shared" si="98"/>
        <v>0</v>
      </c>
      <c r="EQ64" s="531">
        <f t="shared" si="98"/>
        <v>0</v>
      </c>
      <c r="ER64" s="531">
        <f t="shared" si="98"/>
        <v>0</v>
      </c>
      <c r="ES64" s="531">
        <f t="shared" si="98"/>
        <v>0</v>
      </c>
      <c r="ET64" s="531">
        <f t="shared" si="98"/>
        <v>0</v>
      </c>
      <c r="EU64" s="531">
        <f t="shared" si="98"/>
        <v>0</v>
      </c>
      <c r="EV64" s="531">
        <f t="shared" si="98"/>
        <v>0</v>
      </c>
      <c r="EW64" s="531">
        <f t="shared" si="98"/>
        <v>0</v>
      </c>
      <c r="EX64" s="531">
        <f t="shared" si="98"/>
        <v>0</v>
      </c>
      <c r="EY64" s="531">
        <f t="shared" si="98"/>
        <v>0</v>
      </c>
      <c r="EZ64" s="531">
        <f t="shared" si="98"/>
        <v>0</v>
      </c>
      <c r="FA64" s="531">
        <f t="shared" si="98"/>
        <v>0</v>
      </c>
      <c r="FB64" s="531">
        <f t="shared" si="98"/>
        <v>0</v>
      </c>
      <c r="FC64" s="531">
        <f t="shared" si="98"/>
        <v>0</v>
      </c>
      <c r="FD64" s="531">
        <f t="shared" si="98"/>
        <v>0</v>
      </c>
      <c r="FE64" s="531">
        <f t="shared" si="98"/>
        <v>0</v>
      </c>
      <c r="FF64" s="531">
        <f t="shared" si="98"/>
        <v>0</v>
      </c>
      <c r="FG64" s="531">
        <f t="shared" si="98"/>
        <v>0</v>
      </c>
      <c r="FH64" s="531">
        <f t="shared" si="98"/>
        <v>0</v>
      </c>
      <c r="FI64" s="531">
        <f t="shared" si="98"/>
        <v>0</v>
      </c>
      <c r="FJ64" s="531">
        <f t="shared" si="98"/>
        <v>0</v>
      </c>
      <c r="FK64" s="531">
        <f t="shared" si="98"/>
        <v>0</v>
      </c>
      <c r="FL64" s="531">
        <f t="shared" si="98"/>
        <v>0</v>
      </c>
      <c r="FM64" s="531">
        <f t="shared" si="98"/>
        <v>0</v>
      </c>
      <c r="FN64" s="531">
        <f t="shared" si="98"/>
        <v>0</v>
      </c>
      <c r="FO64" s="531">
        <f t="shared" si="98"/>
        <v>0</v>
      </c>
      <c r="FP64" s="531">
        <f t="shared" si="98"/>
        <v>0</v>
      </c>
      <c r="FQ64" s="531">
        <f t="shared" si="98"/>
        <v>0</v>
      </c>
      <c r="FR64" s="531">
        <f t="shared" si="98"/>
        <v>0</v>
      </c>
      <c r="FS64" s="531">
        <f t="shared" si="98"/>
        <v>0</v>
      </c>
      <c r="FT64" s="531">
        <f t="shared" si="98"/>
        <v>0</v>
      </c>
      <c r="FU64" s="531">
        <f t="shared" si="98"/>
        <v>0</v>
      </c>
      <c r="FV64" s="531">
        <f t="shared" si="98"/>
        <v>0</v>
      </c>
      <c r="FW64" s="531">
        <f t="shared" si="98"/>
        <v>0</v>
      </c>
      <c r="FX64" s="531">
        <f t="shared" si="98"/>
        <v>0</v>
      </c>
      <c r="FY64" s="531">
        <f t="shared" si="98"/>
        <v>0</v>
      </c>
      <c r="FZ64" s="531">
        <f t="shared" si="98"/>
        <v>0</v>
      </c>
      <c r="GA64" s="531">
        <f t="shared" si="98"/>
        <v>0</v>
      </c>
      <c r="GB64" s="531">
        <f t="shared" si="98"/>
        <v>0</v>
      </c>
      <c r="GC64" s="531">
        <f t="shared" si="98"/>
        <v>0</v>
      </c>
      <c r="GD64" s="531">
        <f t="shared" si="98"/>
        <v>0</v>
      </c>
      <c r="GE64" s="531">
        <f t="shared" si="98"/>
        <v>0</v>
      </c>
      <c r="GF64" s="531">
        <f t="shared" si="98"/>
        <v>0</v>
      </c>
      <c r="GG64" s="531">
        <f t="shared" si="98"/>
        <v>0</v>
      </c>
      <c r="GH64" s="531">
        <f t="shared" si="98"/>
        <v>0</v>
      </c>
      <c r="GI64" s="531">
        <f t="shared" si="98"/>
        <v>0</v>
      </c>
      <c r="GJ64" s="531">
        <f t="shared" si="98"/>
        <v>0</v>
      </c>
    </row>
    <row r="67" spans="1:192" x14ac:dyDescent="0.25">
      <c r="A67" s="15" t="s">
        <v>331</v>
      </c>
    </row>
    <row r="68" spans="1:192" x14ac:dyDescent="0.25">
      <c r="E68" s="198" t="str">
        <f xml:space="preserve"> InpC!E$74</f>
        <v>Accounts payable days</v>
      </c>
      <c r="F68" s="198">
        <f xml:space="preserve"> InpC!F$74</f>
        <v>30</v>
      </c>
      <c r="G68" s="198" t="str">
        <f xml:space="preserve"> InpC!G$74</f>
        <v>days</v>
      </c>
      <c r="H68" s="43"/>
    </row>
    <row r="69" spans="1:192" x14ac:dyDescent="0.25">
      <c r="E69" s="248" t="str">
        <f xml:space="preserve"> Time!E$153</f>
        <v>Days in period</v>
      </c>
      <c r="F69" s="248">
        <f xml:space="preserve"> Time!F$153</f>
        <v>0</v>
      </c>
      <c r="G69" s="248" t="str">
        <f xml:space="preserve"> Time!G$153</f>
        <v>days</v>
      </c>
      <c r="H69" s="248">
        <f xml:space="preserve"> Time!H$153</f>
        <v>0</v>
      </c>
      <c r="I69" s="248">
        <f xml:space="preserve"> Time!I$153</f>
        <v>0</v>
      </c>
      <c r="J69" s="248">
        <f xml:space="preserve"> Time!J$153</f>
        <v>92</v>
      </c>
      <c r="K69" s="248">
        <f xml:space="preserve"> Time!K$153</f>
        <v>92</v>
      </c>
      <c r="L69" s="248">
        <f xml:space="preserve"> Time!L$153</f>
        <v>90</v>
      </c>
      <c r="M69" s="248">
        <f xml:space="preserve"> Time!M$153</f>
        <v>91</v>
      </c>
      <c r="N69" s="248">
        <f xml:space="preserve"> Time!N$153</f>
        <v>92</v>
      </c>
      <c r="O69" s="248">
        <f xml:space="preserve"> Time!O$153</f>
        <v>92</v>
      </c>
      <c r="P69" s="248">
        <f xml:space="preserve"> Time!P$153</f>
        <v>90</v>
      </c>
      <c r="Q69" s="248">
        <f xml:space="preserve"> Time!Q$153</f>
        <v>91</v>
      </c>
      <c r="R69" s="248">
        <f xml:space="preserve"> Time!R$153</f>
        <v>92</v>
      </c>
      <c r="S69" s="248">
        <f xml:space="preserve"> Time!S$153</f>
        <v>92</v>
      </c>
      <c r="T69" s="248">
        <f xml:space="preserve"> Time!T$153</f>
        <v>90</v>
      </c>
      <c r="U69" s="248">
        <f xml:space="preserve"> Time!U$153</f>
        <v>91</v>
      </c>
      <c r="V69" s="248">
        <f xml:space="preserve"> Time!V$153</f>
        <v>92</v>
      </c>
      <c r="W69" s="248">
        <f xml:space="preserve"> Time!W$153</f>
        <v>92</v>
      </c>
      <c r="X69" s="248">
        <f xml:space="preserve"> Time!X$153</f>
        <v>91</v>
      </c>
      <c r="Y69" s="248">
        <f xml:space="preserve"> Time!Y$153</f>
        <v>91</v>
      </c>
      <c r="Z69" s="248">
        <f xml:space="preserve"> Time!Z$153</f>
        <v>92</v>
      </c>
      <c r="AA69" s="248">
        <f xml:space="preserve"> Time!AA$153</f>
        <v>92</v>
      </c>
      <c r="AB69" s="248">
        <f xml:space="preserve"> Time!AB$153</f>
        <v>90</v>
      </c>
      <c r="AC69" s="248">
        <f xml:space="preserve"> Time!AC$153</f>
        <v>91</v>
      </c>
      <c r="AD69" s="248">
        <f xml:space="preserve"> Time!AD$153</f>
        <v>92</v>
      </c>
      <c r="AE69" s="248">
        <f xml:space="preserve"> Time!AE$153</f>
        <v>92</v>
      </c>
      <c r="AF69" s="248">
        <f xml:space="preserve"> Time!AF$153</f>
        <v>90</v>
      </c>
      <c r="AG69" s="248">
        <f xml:space="preserve"> Time!AG$153</f>
        <v>91</v>
      </c>
      <c r="AH69" s="248">
        <f xml:space="preserve"> Time!AH$153</f>
        <v>92</v>
      </c>
      <c r="AI69" s="248">
        <f xml:space="preserve"> Time!AI$153</f>
        <v>92</v>
      </c>
      <c r="AJ69" s="248">
        <f xml:space="preserve"> Time!AJ$153</f>
        <v>90</v>
      </c>
      <c r="AK69" s="248">
        <f xml:space="preserve"> Time!AK$153</f>
        <v>91</v>
      </c>
      <c r="AL69" s="248">
        <f xml:space="preserve"> Time!AL$153</f>
        <v>92</v>
      </c>
      <c r="AM69" s="248">
        <f xml:space="preserve"> Time!AM$153</f>
        <v>92</v>
      </c>
      <c r="AN69" s="248">
        <f xml:space="preserve"> Time!AN$153</f>
        <v>91</v>
      </c>
      <c r="AO69" s="248">
        <f xml:space="preserve"> Time!AO$153</f>
        <v>91</v>
      </c>
      <c r="AP69" s="248">
        <f xml:space="preserve"> Time!AP$153</f>
        <v>92</v>
      </c>
      <c r="AQ69" s="248">
        <f xml:space="preserve"> Time!AQ$153</f>
        <v>92</v>
      </c>
      <c r="AR69" s="248">
        <f xml:space="preserve"> Time!AR$153</f>
        <v>90</v>
      </c>
      <c r="AS69" s="248">
        <f xml:space="preserve"> Time!AS$153</f>
        <v>91</v>
      </c>
      <c r="AT69" s="248">
        <f xml:space="preserve"> Time!AT$153</f>
        <v>92</v>
      </c>
      <c r="AU69" s="248">
        <f xml:space="preserve"> Time!AU$153</f>
        <v>92</v>
      </c>
      <c r="AV69" s="248">
        <f xml:space="preserve"> Time!AV$153</f>
        <v>90</v>
      </c>
      <c r="AW69" s="248">
        <f xml:space="preserve"> Time!AW$153</f>
        <v>91</v>
      </c>
      <c r="AX69" s="248">
        <f xml:space="preserve"> Time!AX$153</f>
        <v>92</v>
      </c>
      <c r="AY69" s="248">
        <f xml:space="preserve"> Time!AY$153</f>
        <v>92</v>
      </c>
      <c r="AZ69" s="248">
        <f xml:space="preserve"> Time!AZ$153</f>
        <v>90</v>
      </c>
      <c r="BA69" s="248">
        <f xml:space="preserve"> Time!BA$153</f>
        <v>91</v>
      </c>
      <c r="BB69" s="248">
        <f xml:space="preserve"> Time!BB$153</f>
        <v>92</v>
      </c>
      <c r="BC69" s="248">
        <f xml:space="preserve"> Time!BC$153</f>
        <v>92</v>
      </c>
      <c r="BD69" s="248">
        <f xml:space="preserve"> Time!BD$153</f>
        <v>91</v>
      </c>
      <c r="BE69" s="248">
        <f xml:space="preserve"> Time!BE$153</f>
        <v>91</v>
      </c>
      <c r="BF69" s="248">
        <f xml:space="preserve"> Time!BF$153</f>
        <v>92</v>
      </c>
      <c r="BG69" s="248">
        <f xml:space="preserve"> Time!BG$153</f>
        <v>92</v>
      </c>
      <c r="BH69" s="248">
        <f xml:space="preserve"> Time!BH$153</f>
        <v>90</v>
      </c>
      <c r="BI69" s="248">
        <f xml:space="preserve"> Time!BI$153</f>
        <v>91</v>
      </c>
      <c r="BJ69" s="248">
        <f xml:space="preserve"> Time!BJ$153</f>
        <v>92</v>
      </c>
      <c r="BK69" s="248">
        <f xml:space="preserve"> Time!BK$153</f>
        <v>92</v>
      </c>
      <c r="BL69" s="248">
        <f xml:space="preserve"> Time!BL$153</f>
        <v>90</v>
      </c>
      <c r="BM69" s="248">
        <f xml:space="preserve"> Time!BM$153</f>
        <v>91</v>
      </c>
      <c r="BN69" s="248">
        <f xml:space="preserve"> Time!BN$153</f>
        <v>92</v>
      </c>
      <c r="BO69" s="248">
        <f xml:space="preserve"> Time!BO$153</f>
        <v>92</v>
      </c>
      <c r="BP69" s="248">
        <f xml:space="preserve"> Time!BP$153</f>
        <v>90</v>
      </c>
      <c r="BQ69" s="248">
        <f xml:space="preserve"> Time!BQ$153</f>
        <v>91</v>
      </c>
      <c r="BR69" s="248">
        <f xml:space="preserve"> Time!BR$153</f>
        <v>92</v>
      </c>
      <c r="BS69" s="248">
        <f xml:space="preserve"> Time!BS$153</f>
        <v>92</v>
      </c>
      <c r="BT69" s="248">
        <f xml:space="preserve"> Time!BT$153</f>
        <v>91</v>
      </c>
      <c r="BU69" s="248">
        <f xml:space="preserve"> Time!BU$153</f>
        <v>91</v>
      </c>
      <c r="BV69" s="248">
        <f xml:space="preserve"> Time!BV$153</f>
        <v>92</v>
      </c>
      <c r="BW69" s="248">
        <f xml:space="preserve"> Time!BW$153</f>
        <v>92</v>
      </c>
      <c r="BX69" s="248">
        <f xml:space="preserve"> Time!BX$153</f>
        <v>90</v>
      </c>
      <c r="BY69" s="248">
        <f xml:space="preserve"> Time!BY$153</f>
        <v>91</v>
      </c>
      <c r="BZ69" s="248">
        <f xml:space="preserve"> Time!BZ$153</f>
        <v>92</v>
      </c>
      <c r="CA69" s="248">
        <f xml:space="preserve"> Time!CA$153</f>
        <v>92</v>
      </c>
      <c r="CB69" s="248">
        <f xml:space="preserve"> Time!CB$153</f>
        <v>90</v>
      </c>
      <c r="CC69" s="248">
        <f xml:space="preserve"> Time!CC$153</f>
        <v>91</v>
      </c>
      <c r="CD69" s="248">
        <f xml:space="preserve"> Time!CD$153</f>
        <v>92</v>
      </c>
      <c r="CE69" s="248">
        <f xml:space="preserve"> Time!CE$153</f>
        <v>92</v>
      </c>
      <c r="CF69" s="248">
        <f xml:space="preserve"> Time!CF$153</f>
        <v>90</v>
      </c>
      <c r="CG69" s="248">
        <f xml:space="preserve"> Time!CG$153</f>
        <v>91</v>
      </c>
      <c r="CH69" s="248">
        <f xml:space="preserve"> Time!CH$153</f>
        <v>92</v>
      </c>
      <c r="CI69" s="248">
        <f xml:space="preserve"> Time!CI$153</f>
        <v>92</v>
      </c>
      <c r="CJ69" s="248">
        <f xml:space="preserve"> Time!CJ$153</f>
        <v>91</v>
      </c>
      <c r="CK69" s="248">
        <f xml:space="preserve"> Time!CK$153</f>
        <v>91</v>
      </c>
      <c r="CL69" s="248">
        <f xml:space="preserve"> Time!CL$153</f>
        <v>92</v>
      </c>
      <c r="CM69" s="248">
        <f xml:space="preserve"> Time!CM$153</f>
        <v>92</v>
      </c>
      <c r="CN69" s="248">
        <f xml:space="preserve"> Time!CN$153</f>
        <v>90</v>
      </c>
      <c r="CO69" s="248">
        <f xml:space="preserve"> Time!CO$153</f>
        <v>91</v>
      </c>
      <c r="CP69" s="248">
        <f xml:space="preserve"> Time!CP$153</f>
        <v>92</v>
      </c>
      <c r="CQ69" s="248">
        <f xml:space="preserve"> Time!CQ$153</f>
        <v>92</v>
      </c>
      <c r="CR69" s="248">
        <f xml:space="preserve"> Time!CR$153</f>
        <v>90</v>
      </c>
      <c r="CS69" s="248">
        <f xml:space="preserve"> Time!CS$153</f>
        <v>91</v>
      </c>
      <c r="CT69" s="248">
        <f xml:space="preserve"> Time!CT$153</f>
        <v>92</v>
      </c>
      <c r="CU69" s="248">
        <f xml:space="preserve"> Time!CU$153</f>
        <v>92</v>
      </c>
      <c r="CV69" s="248">
        <f xml:space="preserve"> Time!CV$153</f>
        <v>90</v>
      </c>
      <c r="CW69" s="248">
        <f xml:space="preserve"> Time!CW$153</f>
        <v>91</v>
      </c>
      <c r="CX69" s="248">
        <f xml:space="preserve"> Time!CX$153</f>
        <v>92</v>
      </c>
      <c r="CY69" s="248">
        <f xml:space="preserve"> Time!CY$153</f>
        <v>92</v>
      </c>
      <c r="CZ69" s="248">
        <f xml:space="preserve"> Time!CZ$153</f>
        <v>91</v>
      </c>
      <c r="DA69" s="248">
        <f xml:space="preserve"> Time!DA$153</f>
        <v>91</v>
      </c>
      <c r="DB69" s="248">
        <f xml:space="preserve"> Time!DB$153</f>
        <v>92</v>
      </c>
      <c r="DC69" s="248">
        <f xml:space="preserve"> Time!DC$153</f>
        <v>92</v>
      </c>
      <c r="DD69" s="248">
        <f xml:space="preserve"> Time!DD$153</f>
        <v>90</v>
      </c>
      <c r="DE69" s="248">
        <f xml:space="preserve"> Time!DE$153</f>
        <v>91</v>
      </c>
      <c r="DF69" s="248">
        <f xml:space="preserve"> Time!DF$153</f>
        <v>92</v>
      </c>
      <c r="DG69" s="248">
        <f xml:space="preserve"> Time!DG$153</f>
        <v>92</v>
      </c>
      <c r="DH69" s="248">
        <f xml:space="preserve"> Time!DH$153</f>
        <v>90</v>
      </c>
      <c r="DI69" s="248">
        <f xml:space="preserve"> Time!DI$153</f>
        <v>91</v>
      </c>
      <c r="DJ69" s="248">
        <f xml:space="preserve"> Time!DJ$153</f>
        <v>92</v>
      </c>
      <c r="DK69" s="248">
        <f xml:space="preserve"> Time!DK$153</f>
        <v>92</v>
      </c>
      <c r="DL69" s="248">
        <f xml:space="preserve"> Time!DL$153</f>
        <v>90</v>
      </c>
      <c r="DM69" s="248">
        <f xml:space="preserve"> Time!DM$153</f>
        <v>91</v>
      </c>
      <c r="DN69" s="248">
        <f xml:space="preserve"> Time!DN$153</f>
        <v>92</v>
      </c>
      <c r="DO69" s="248">
        <f xml:space="preserve"> Time!DO$153</f>
        <v>92</v>
      </c>
      <c r="DP69" s="248">
        <f xml:space="preserve"> Time!DP$153</f>
        <v>91</v>
      </c>
      <c r="DQ69" s="248">
        <f xml:space="preserve"> Time!DQ$153</f>
        <v>91</v>
      </c>
      <c r="DR69" s="248">
        <f xml:space="preserve"> Time!DR$153</f>
        <v>92</v>
      </c>
      <c r="DS69" s="248">
        <f xml:space="preserve"> Time!DS$153</f>
        <v>92</v>
      </c>
      <c r="DT69" s="248">
        <f xml:space="preserve"> Time!DT$153</f>
        <v>90</v>
      </c>
      <c r="DU69" s="248">
        <f xml:space="preserve"> Time!DU$153</f>
        <v>91</v>
      </c>
      <c r="DV69" s="248">
        <f xml:space="preserve"> Time!DV$153</f>
        <v>92</v>
      </c>
      <c r="DW69" s="248">
        <f xml:space="preserve"> Time!DW$153</f>
        <v>92</v>
      </c>
      <c r="DX69" s="248">
        <f xml:space="preserve"> Time!DX$153</f>
        <v>90</v>
      </c>
      <c r="DY69" s="248">
        <f xml:space="preserve"> Time!DY$153</f>
        <v>91</v>
      </c>
      <c r="DZ69" s="248">
        <f xml:space="preserve"> Time!DZ$153</f>
        <v>92</v>
      </c>
      <c r="EA69" s="248">
        <f xml:space="preserve"> Time!EA$153</f>
        <v>92</v>
      </c>
      <c r="EB69" s="248">
        <f xml:space="preserve"> Time!EB$153</f>
        <v>90</v>
      </c>
      <c r="EC69" s="248">
        <f xml:space="preserve"> Time!EC$153</f>
        <v>91</v>
      </c>
      <c r="ED69" s="248">
        <f xml:space="preserve"> Time!ED$153</f>
        <v>92</v>
      </c>
      <c r="EE69" s="248">
        <f xml:space="preserve"> Time!EE$153</f>
        <v>92</v>
      </c>
      <c r="EF69" s="248">
        <f xml:space="preserve"> Time!EF$153</f>
        <v>91</v>
      </c>
      <c r="EG69" s="248">
        <f xml:space="preserve"> Time!EG$153</f>
        <v>91</v>
      </c>
      <c r="EH69" s="248">
        <f xml:space="preserve"> Time!EH$153</f>
        <v>92</v>
      </c>
      <c r="EI69" s="248">
        <f xml:space="preserve"> Time!EI$153</f>
        <v>92</v>
      </c>
      <c r="EJ69" s="248">
        <f xml:space="preserve"> Time!EJ$153</f>
        <v>90</v>
      </c>
      <c r="EK69" s="248">
        <f xml:space="preserve"> Time!EK$153</f>
        <v>91</v>
      </c>
      <c r="EL69" s="248">
        <f xml:space="preserve"> Time!EL$153</f>
        <v>92</v>
      </c>
      <c r="EM69" s="248">
        <f xml:space="preserve"> Time!EM$153</f>
        <v>92</v>
      </c>
      <c r="EN69" s="248">
        <f xml:space="preserve"> Time!EN$153</f>
        <v>90</v>
      </c>
      <c r="EO69" s="248">
        <f xml:space="preserve"> Time!EO$153</f>
        <v>91</v>
      </c>
      <c r="EP69" s="248">
        <f xml:space="preserve"> Time!EP$153</f>
        <v>92</v>
      </c>
      <c r="EQ69" s="248">
        <f xml:space="preserve"> Time!EQ$153</f>
        <v>92</v>
      </c>
      <c r="ER69" s="248">
        <f xml:space="preserve"> Time!ER$153</f>
        <v>90</v>
      </c>
      <c r="ES69" s="248">
        <f xml:space="preserve"> Time!ES$153</f>
        <v>91</v>
      </c>
      <c r="ET69" s="248">
        <f xml:space="preserve"> Time!ET$153</f>
        <v>92</v>
      </c>
      <c r="EU69" s="248">
        <f xml:space="preserve"> Time!EU$153</f>
        <v>92</v>
      </c>
      <c r="EV69" s="248">
        <f xml:space="preserve"> Time!EV$153</f>
        <v>91</v>
      </c>
      <c r="EW69" s="248">
        <f xml:space="preserve"> Time!EW$153</f>
        <v>91</v>
      </c>
      <c r="EX69" s="248">
        <f xml:space="preserve"> Time!EX$153</f>
        <v>92</v>
      </c>
      <c r="EY69" s="248">
        <f xml:space="preserve"> Time!EY$153</f>
        <v>92</v>
      </c>
      <c r="EZ69" s="248">
        <f xml:space="preserve"> Time!EZ$153</f>
        <v>90</v>
      </c>
      <c r="FA69" s="248">
        <f xml:space="preserve"> Time!FA$153</f>
        <v>91</v>
      </c>
      <c r="FB69" s="248">
        <f xml:space="preserve"> Time!FB$153</f>
        <v>92</v>
      </c>
      <c r="FC69" s="248">
        <f xml:space="preserve"> Time!FC$153</f>
        <v>92</v>
      </c>
      <c r="FD69" s="248">
        <f xml:space="preserve"> Time!FD$153</f>
        <v>90</v>
      </c>
      <c r="FE69" s="248">
        <f xml:space="preserve"> Time!FE$153</f>
        <v>91</v>
      </c>
      <c r="FF69" s="248">
        <f xml:space="preserve"> Time!FF$153</f>
        <v>92</v>
      </c>
      <c r="FG69" s="248">
        <f xml:space="preserve"> Time!FG$153</f>
        <v>92</v>
      </c>
      <c r="FH69" s="248">
        <f xml:space="preserve"> Time!FH$153</f>
        <v>90</v>
      </c>
      <c r="FI69" s="248">
        <f xml:space="preserve"> Time!FI$153</f>
        <v>91</v>
      </c>
      <c r="FJ69" s="248">
        <f xml:space="preserve"> Time!FJ$153</f>
        <v>92</v>
      </c>
      <c r="FK69" s="248">
        <f xml:space="preserve"> Time!FK$153</f>
        <v>92</v>
      </c>
      <c r="FL69" s="248">
        <f xml:space="preserve"> Time!FL$153</f>
        <v>91</v>
      </c>
      <c r="FM69" s="248">
        <f xml:space="preserve"> Time!FM$153</f>
        <v>91</v>
      </c>
      <c r="FN69" s="248">
        <f xml:space="preserve"> Time!FN$153</f>
        <v>92</v>
      </c>
      <c r="FO69" s="248">
        <f xml:space="preserve"> Time!FO$153</f>
        <v>92</v>
      </c>
      <c r="FP69" s="248">
        <f xml:space="preserve"> Time!FP$153</f>
        <v>90</v>
      </c>
      <c r="FQ69" s="248">
        <f xml:space="preserve"> Time!FQ$153</f>
        <v>91</v>
      </c>
      <c r="FR69" s="248">
        <f xml:space="preserve"> Time!FR$153</f>
        <v>92</v>
      </c>
      <c r="FS69" s="248">
        <f xml:space="preserve"> Time!FS$153</f>
        <v>92</v>
      </c>
      <c r="FT69" s="248">
        <f xml:space="preserve"> Time!FT$153</f>
        <v>90</v>
      </c>
      <c r="FU69" s="248">
        <f xml:space="preserve"> Time!FU$153</f>
        <v>91</v>
      </c>
      <c r="FV69" s="248">
        <f xml:space="preserve"> Time!FV$153</f>
        <v>92</v>
      </c>
      <c r="FW69" s="248">
        <f xml:space="preserve"> Time!FW$153</f>
        <v>92</v>
      </c>
      <c r="FX69" s="248">
        <f xml:space="preserve"> Time!FX$153</f>
        <v>90</v>
      </c>
      <c r="FY69" s="248">
        <f xml:space="preserve"> Time!FY$153</f>
        <v>91</v>
      </c>
      <c r="FZ69" s="248">
        <f xml:space="preserve"> Time!FZ$153</f>
        <v>92</v>
      </c>
      <c r="GA69" s="248">
        <f xml:space="preserve"> Time!GA$153</f>
        <v>92</v>
      </c>
      <c r="GB69" s="248">
        <f xml:space="preserve"> Time!GB$153</f>
        <v>91</v>
      </c>
      <c r="GC69" s="248">
        <f xml:space="preserve"> Time!GC$153</f>
        <v>91</v>
      </c>
      <c r="GD69" s="248">
        <f xml:space="preserve"> Time!GD$153</f>
        <v>92</v>
      </c>
      <c r="GE69" s="248">
        <f xml:space="preserve"> Time!GE$153</f>
        <v>92</v>
      </c>
      <c r="GF69" s="248">
        <f xml:space="preserve"> Time!GF$153</f>
        <v>90</v>
      </c>
      <c r="GG69" s="248">
        <f xml:space="preserve"> Time!GG$153</f>
        <v>91</v>
      </c>
      <c r="GH69" s="248">
        <f xml:space="preserve"> Time!GH$153</f>
        <v>92</v>
      </c>
      <c r="GI69" s="248">
        <f xml:space="preserve"> Time!GI$153</f>
        <v>92</v>
      </c>
      <c r="GJ69" s="248">
        <f xml:space="preserve"> Time!GJ$153</f>
        <v>90</v>
      </c>
    </row>
    <row r="70" spans="1:192" x14ac:dyDescent="0.25">
      <c r="E70" s="126" t="str">
        <f t="shared" ref="E70:AJ70" si="99" xml:space="preserve"> E$42</f>
        <v>O&amp;M expense POS</v>
      </c>
      <c r="F70" s="126">
        <f t="shared" si="99"/>
        <v>0</v>
      </c>
      <c r="G70" s="126" t="str">
        <f t="shared" si="99"/>
        <v>$ 000s</v>
      </c>
      <c r="H70" s="126">
        <f t="shared" si="99"/>
        <v>77208.202114719563</v>
      </c>
      <c r="I70" s="126">
        <f t="shared" si="99"/>
        <v>0</v>
      </c>
      <c r="J70" s="126">
        <f t="shared" si="99"/>
        <v>0</v>
      </c>
      <c r="K70" s="126">
        <f t="shared" si="99"/>
        <v>0</v>
      </c>
      <c r="L70" s="126">
        <f t="shared" si="99"/>
        <v>0</v>
      </c>
      <c r="M70" s="126">
        <f t="shared" si="99"/>
        <v>439.65517241379308</v>
      </c>
      <c r="N70" s="126">
        <f t="shared" si="99"/>
        <v>439.65517241379308</v>
      </c>
      <c r="O70" s="126">
        <f t="shared" si="99"/>
        <v>439.65517241379308</v>
      </c>
      <c r="P70" s="126">
        <f t="shared" si="99"/>
        <v>439.65517241379308</v>
      </c>
      <c r="Q70" s="126">
        <f t="shared" si="99"/>
        <v>450.64655172413808</v>
      </c>
      <c r="R70" s="126">
        <f t="shared" si="99"/>
        <v>450.64655172413808</v>
      </c>
      <c r="S70" s="126">
        <f t="shared" si="99"/>
        <v>450.64655172413808</v>
      </c>
      <c r="T70" s="126">
        <f t="shared" si="99"/>
        <v>450.64655172413808</v>
      </c>
      <c r="U70" s="126">
        <f t="shared" si="99"/>
        <v>461.91271551724174</v>
      </c>
      <c r="V70" s="126">
        <f t="shared" si="99"/>
        <v>461.91271551724174</v>
      </c>
      <c r="W70" s="126">
        <f t="shared" si="99"/>
        <v>461.91271551724174</v>
      </c>
      <c r="X70" s="126">
        <f t="shared" si="99"/>
        <v>461.91271551724174</v>
      </c>
      <c r="Y70" s="126">
        <f t="shared" si="99"/>
        <v>473.46053340517301</v>
      </c>
      <c r="Z70" s="126">
        <f t="shared" si="99"/>
        <v>473.46053340517301</v>
      </c>
      <c r="AA70" s="126">
        <f t="shared" si="99"/>
        <v>473.46053340517301</v>
      </c>
      <c r="AB70" s="126">
        <f t="shared" si="99"/>
        <v>473.46053340517301</v>
      </c>
      <c r="AC70" s="126">
        <f t="shared" si="99"/>
        <v>485.29704674030256</v>
      </c>
      <c r="AD70" s="126">
        <f t="shared" si="99"/>
        <v>485.29704674030256</v>
      </c>
      <c r="AE70" s="126">
        <f t="shared" si="99"/>
        <v>485.29704674030256</v>
      </c>
      <c r="AF70" s="126">
        <f t="shared" si="99"/>
        <v>485.29704674030256</v>
      </c>
      <c r="AG70" s="126">
        <f t="shared" si="99"/>
        <v>497.42947290881028</v>
      </c>
      <c r="AH70" s="126">
        <f t="shared" si="99"/>
        <v>497.42947290881028</v>
      </c>
      <c r="AI70" s="126">
        <f t="shared" si="99"/>
        <v>497.42947290881028</v>
      </c>
      <c r="AJ70" s="126">
        <f t="shared" si="99"/>
        <v>497.42947290881028</v>
      </c>
      <c r="AK70" s="126">
        <f t="shared" ref="AK70:BP70" si="100" xml:space="preserve"> AK$42</f>
        <v>509.86520973153063</v>
      </c>
      <c r="AL70" s="126">
        <f t="shared" si="100"/>
        <v>509.86520973153063</v>
      </c>
      <c r="AM70" s="126">
        <f t="shared" si="100"/>
        <v>509.86520973153063</v>
      </c>
      <c r="AN70" s="126">
        <f t="shared" si="100"/>
        <v>509.86520973153063</v>
      </c>
      <c r="AO70" s="126">
        <f t="shared" si="100"/>
        <v>522.61183997481908</v>
      </c>
      <c r="AP70" s="126">
        <f t="shared" si="100"/>
        <v>522.61183997481908</v>
      </c>
      <c r="AQ70" s="126">
        <f t="shared" si="100"/>
        <v>522.61183997481908</v>
      </c>
      <c r="AR70" s="126">
        <f t="shared" si="100"/>
        <v>522.61183997481908</v>
      </c>
      <c r="AS70" s="126">
        <f t="shared" si="100"/>
        <v>535.6771359741897</v>
      </c>
      <c r="AT70" s="126">
        <f t="shared" si="100"/>
        <v>535.6771359741897</v>
      </c>
      <c r="AU70" s="126">
        <f t="shared" si="100"/>
        <v>535.6771359741897</v>
      </c>
      <c r="AV70" s="126">
        <f t="shared" si="100"/>
        <v>535.6771359741897</v>
      </c>
      <c r="AW70" s="126">
        <f t="shared" si="100"/>
        <v>549.06906437354462</v>
      </c>
      <c r="AX70" s="126">
        <f t="shared" si="100"/>
        <v>549.06906437354462</v>
      </c>
      <c r="AY70" s="126">
        <f t="shared" si="100"/>
        <v>549.06906437354462</v>
      </c>
      <c r="AZ70" s="126">
        <f t="shared" si="100"/>
        <v>549.06906437354462</v>
      </c>
      <c r="BA70" s="126">
        <f t="shared" si="100"/>
        <v>562.79579098288343</v>
      </c>
      <c r="BB70" s="126">
        <f t="shared" si="100"/>
        <v>562.79579098288343</v>
      </c>
      <c r="BC70" s="126">
        <f t="shared" si="100"/>
        <v>562.79579098288343</v>
      </c>
      <c r="BD70" s="126">
        <f t="shared" si="100"/>
        <v>562.79579098288343</v>
      </c>
      <c r="BE70" s="126">
        <f t="shared" si="100"/>
        <v>576.86568575745571</v>
      </c>
      <c r="BF70" s="126">
        <f t="shared" si="100"/>
        <v>576.86568575745571</v>
      </c>
      <c r="BG70" s="126">
        <f t="shared" si="100"/>
        <v>576.86568575745571</v>
      </c>
      <c r="BH70" s="126">
        <f t="shared" si="100"/>
        <v>576.86568575745571</v>
      </c>
      <c r="BI70" s="126">
        <f t="shared" si="100"/>
        <v>591.28732790139225</v>
      </c>
      <c r="BJ70" s="126">
        <f t="shared" si="100"/>
        <v>591.28732790139225</v>
      </c>
      <c r="BK70" s="126">
        <f t="shared" si="100"/>
        <v>591.28732790139225</v>
      </c>
      <c r="BL70" s="126">
        <f t="shared" si="100"/>
        <v>591.28732790139225</v>
      </c>
      <c r="BM70" s="126">
        <f t="shared" si="100"/>
        <v>606.06951109892736</v>
      </c>
      <c r="BN70" s="126">
        <f t="shared" si="100"/>
        <v>606.06951109892736</v>
      </c>
      <c r="BO70" s="126">
        <f t="shared" si="100"/>
        <v>606.06951109892736</v>
      </c>
      <c r="BP70" s="126">
        <f t="shared" si="100"/>
        <v>606.06951109892736</v>
      </c>
      <c r="BQ70" s="126">
        <f t="shared" ref="BQ70:CV70" si="101" xml:space="preserve"> BQ$42</f>
        <v>621.22124887640075</v>
      </c>
      <c r="BR70" s="126">
        <f t="shared" si="101"/>
        <v>621.22124887640075</v>
      </c>
      <c r="BS70" s="126">
        <f t="shared" si="101"/>
        <v>621.22124887640075</v>
      </c>
      <c r="BT70" s="126">
        <f t="shared" si="101"/>
        <v>621.22124887640075</v>
      </c>
      <c r="BU70" s="126">
        <f t="shared" si="101"/>
        <v>636.75178009831097</v>
      </c>
      <c r="BV70" s="126">
        <f t="shared" si="101"/>
        <v>636.75178009831097</v>
      </c>
      <c r="BW70" s="126">
        <f t="shared" si="101"/>
        <v>636.75178009831097</v>
      </c>
      <c r="BX70" s="126">
        <f t="shared" si="101"/>
        <v>636.75178009831097</v>
      </c>
      <c r="BY70" s="126">
        <f t="shared" si="101"/>
        <v>652.6705746007691</v>
      </c>
      <c r="BZ70" s="126">
        <f t="shared" si="101"/>
        <v>652.6705746007691</v>
      </c>
      <c r="CA70" s="126">
        <f t="shared" si="101"/>
        <v>652.6705746007691</v>
      </c>
      <c r="CB70" s="126">
        <f t="shared" si="101"/>
        <v>652.6705746007691</v>
      </c>
      <c r="CC70" s="126">
        <f t="shared" si="101"/>
        <v>668.98733896578847</v>
      </c>
      <c r="CD70" s="126">
        <f t="shared" si="101"/>
        <v>668.98733896578847</v>
      </c>
      <c r="CE70" s="126">
        <f t="shared" si="101"/>
        <v>668.98733896578847</v>
      </c>
      <c r="CF70" s="126">
        <f t="shared" si="101"/>
        <v>668.98733896578847</v>
      </c>
      <c r="CG70" s="126">
        <f t="shared" si="101"/>
        <v>685.71202243993321</v>
      </c>
      <c r="CH70" s="126">
        <f t="shared" si="101"/>
        <v>685.71202243993321</v>
      </c>
      <c r="CI70" s="126">
        <f t="shared" si="101"/>
        <v>685.71202243993321</v>
      </c>
      <c r="CJ70" s="126">
        <f t="shared" si="101"/>
        <v>685.71202243993321</v>
      </c>
      <c r="CK70" s="126">
        <f t="shared" si="101"/>
        <v>702.8548230009319</v>
      </c>
      <c r="CL70" s="126">
        <f t="shared" si="101"/>
        <v>702.8548230009319</v>
      </c>
      <c r="CM70" s="126">
        <f t="shared" si="101"/>
        <v>702.8548230009319</v>
      </c>
      <c r="CN70" s="126">
        <f t="shared" si="101"/>
        <v>702.8548230009319</v>
      </c>
      <c r="CO70" s="126">
        <f t="shared" si="101"/>
        <v>720.42619357595538</v>
      </c>
      <c r="CP70" s="126">
        <f t="shared" si="101"/>
        <v>720.42619357595538</v>
      </c>
      <c r="CQ70" s="126">
        <f t="shared" si="101"/>
        <v>720.42619357595538</v>
      </c>
      <c r="CR70" s="126">
        <f t="shared" si="101"/>
        <v>720.42619357595538</v>
      </c>
      <c r="CS70" s="126">
        <f t="shared" si="101"/>
        <v>738.43684841535458</v>
      </c>
      <c r="CT70" s="126">
        <f t="shared" si="101"/>
        <v>738.43684841535458</v>
      </c>
      <c r="CU70" s="126">
        <f t="shared" si="101"/>
        <v>738.43684841535458</v>
      </c>
      <c r="CV70" s="126">
        <f t="shared" si="101"/>
        <v>738.43684841535458</v>
      </c>
      <c r="CW70" s="126">
        <f t="shared" ref="CW70:EB70" si="102" xml:space="preserve"> CW$42</f>
        <v>756.89776962573876</v>
      </c>
      <c r="CX70" s="126">
        <f t="shared" si="102"/>
        <v>756.89776962573876</v>
      </c>
      <c r="CY70" s="126">
        <f t="shared" si="102"/>
        <v>756.89776962573876</v>
      </c>
      <c r="CZ70" s="126">
        <f t="shared" si="102"/>
        <v>756.89776962573876</v>
      </c>
      <c r="DA70" s="126">
        <f t="shared" si="102"/>
        <v>775.82021386638257</v>
      </c>
      <c r="DB70" s="126">
        <f t="shared" si="102"/>
        <v>775.82021386638257</v>
      </c>
      <c r="DC70" s="126">
        <f t="shared" si="102"/>
        <v>775.82021386638257</v>
      </c>
      <c r="DD70" s="126">
        <f t="shared" si="102"/>
        <v>775.82021386638257</v>
      </c>
      <c r="DE70" s="126">
        <f t="shared" si="102"/>
        <v>795.21571921304223</v>
      </c>
      <c r="DF70" s="126">
        <f t="shared" si="102"/>
        <v>795.21571921304223</v>
      </c>
      <c r="DG70" s="126">
        <f t="shared" si="102"/>
        <v>795.21571921304223</v>
      </c>
      <c r="DH70" s="126">
        <f t="shared" si="102"/>
        <v>795.21571921304223</v>
      </c>
      <c r="DI70" s="126">
        <f t="shared" si="102"/>
        <v>815.09611219336853</v>
      </c>
      <c r="DJ70" s="126">
        <f t="shared" si="102"/>
        <v>815.09611219336853</v>
      </c>
      <c r="DK70" s="126">
        <f t="shared" si="102"/>
        <v>815.09611219336853</v>
      </c>
      <c r="DL70" s="126">
        <f t="shared" si="102"/>
        <v>815.09611219336853</v>
      </c>
      <c r="DM70" s="126">
        <f t="shared" si="102"/>
        <v>835.47351499820309</v>
      </c>
      <c r="DN70" s="126">
        <f t="shared" si="102"/>
        <v>835.47351499820309</v>
      </c>
      <c r="DO70" s="126">
        <f t="shared" si="102"/>
        <v>835.47351499820309</v>
      </c>
      <c r="DP70" s="126">
        <f t="shared" si="102"/>
        <v>835.47351499820309</v>
      </c>
      <c r="DQ70" s="126">
        <f t="shared" si="102"/>
        <v>856.36035287315849</v>
      </c>
      <c r="DR70" s="126">
        <f t="shared" si="102"/>
        <v>856.36035287315849</v>
      </c>
      <c r="DS70" s="126">
        <f t="shared" si="102"/>
        <v>856.36035287315849</v>
      </c>
      <c r="DT70" s="126">
        <f t="shared" si="102"/>
        <v>856.36035287315849</v>
      </c>
      <c r="DU70" s="126">
        <f t="shared" si="102"/>
        <v>877.76936169498788</v>
      </c>
      <c r="DV70" s="126">
        <f t="shared" si="102"/>
        <v>877.76936169498788</v>
      </c>
      <c r="DW70" s="126">
        <f t="shared" si="102"/>
        <v>877.76936169498788</v>
      </c>
      <c r="DX70" s="126">
        <f t="shared" si="102"/>
        <v>877.76936169498788</v>
      </c>
      <c r="DY70" s="126">
        <f t="shared" si="102"/>
        <v>899.71359573736288</v>
      </c>
      <c r="DZ70" s="126">
        <f t="shared" si="102"/>
        <v>899.71359573736288</v>
      </c>
      <c r="EA70" s="126">
        <f t="shared" si="102"/>
        <v>899.71359573736288</v>
      </c>
      <c r="EB70" s="126">
        <f t="shared" si="102"/>
        <v>899.71359573736288</v>
      </c>
      <c r="EC70" s="126">
        <f t="shared" ref="EC70:FH70" si="103" xml:space="preserve"> EC$42</f>
        <v>0</v>
      </c>
      <c r="ED70" s="126">
        <f t="shared" si="103"/>
        <v>0</v>
      </c>
      <c r="EE70" s="126">
        <f t="shared" si="103"/>
        <v>0</v>
      </c>
      <c r="EF70" s="126">
        <f t="shared" si="103"/>
        <v>0</v>
      </c>
      <c r="EG70" s="126">
        <f t="shared" si="103"/>
        <v>0</v>
      </c>
      <c r="EH70" s="126">
        <f t="shared" si="103"/>
        <v>0</v>
      </c>
      <c r="EI70" s="126">
        <f t="shared" si="103"/>
        <v>0</v>
      </c>
      <c r="EJ70" s="126">
        <f t="shared" si="103"/>
        <v>0</v>
      </c>
      <c r="EK70" s="126">
        <f t="shared" si="103"/>
        <v>0</v>
      </c>
      <c r="EL70" s="126">
        <f t="shared" si="103"/>
        <v>0</v>
      </c>
      <c r="EM70" s="126">
        <f t="shared" si="103"/>
        <v>0</v>
      </c>
      <c r="EN70" s="126">
        <f t="shared" si="103"/>
        <v>0</v>
      </c>
      <c r="EO70" s="126">
        <f t="shared" si="103"/>
        <v>0</v>
      </c>
      <c r="EP70" s="126">
        <f t="shared" si="103"/>
        <v>0</v>
      </c>
      <c r="EQ70" s="126">
        <f t="shared" si="103"/>
        <v>0</v>
      </c>
      <c r="ER70" s="126">
        <f t="shared" si="103"/>
        <v>0</v>
      </c>
      <c r="ES70" s="126">
        <f t="shared" si="103"/>
        <v>0</v>
      </c>
      <c r="ET70" s="126">
        <f t="shared" si="103"/>
        <v>0</v>
      </c>
      <c r="EU70" s="126">
        <f t="shared" si="103"/>
        <v>0</v>
      </c>
      <c r="EV70" s="126">
        <f t="shared" si="103"/>
        <v>0</v>
      </c>
      <c r="EW70" s="126">
        <f t="shared" si="103"/>
        <v>0</v>
      </c>
      <c r="EX70" s="126">
        <f t="shared" si="103"/>
        <v>0</v>
      </c>
      <c r="EY70" s="126">
        <f t="shared" si="103"/>
        <v>0</v>
      </c>
      <c r="EZ70" s="126">
        <f t="shared" si="103"/>
        <v>0</v>
      </c>
      <c r="FA70" s="126">
        <f t="shared" si="103"/>
        <v>0</v>
      </c>
      <c r="FB70" s="126">
        <f t="shared" si="103"/>
        <v>0</v>
      </c>
      <c r="FC70" s="126">
        <f t="shared" si="103"/>
        <v>0</v>
      </c>
      <c r="FD70" s="126">
        <f t="shared" si="103"/>
        <v>0</v>
      </c>
      <c r="FE70" s="126">
        <f t="shared" si="103"/>
        <v>0</v>
      </c>
      <c r="FF70" s="126">
        <f t="shared" si="103"/>
        <v>0</v>
      </c>
      <c r="FG70" s="126">
        <f t="shared" si="103"/>
        <v>0</v>
      </c>
      <c r="FH70" s="126">
        <f t="shared" si="103"/>
        <v>0</v>
      </c>
      <c r="FI70" s="126">
        <f t="shared" ref="FI70:GJ70" si="104" xml:space="preserve"> FI$42</f>
        <v>0</v>
      </c>
      <c r="FJ70" s="126">
        <f t="shared" si="104"/>
        <v>0</v>
      </c>
      <c r="FK70" s="126">
        <f t="shared" si="104"/>
        <v>0</v>
      </c>
      <c r="FL70" s="126">
        <f t="shared" si="104"/>
        <v>0</v>
      </c>
      <c r="FM70" s="126">
        <f t="shared" si="104"/>
        <v>0</v>
      </c>
      <c r="FN70" s="126">
        <f t="shared" si="104"/>
        <v>0</v>
      </c>
      <c r="FO70" s="126">
        <f t="shared" si="104"/>
        <v>0</v>
      </c>
      <c r="FP70" s="126">
        <f t="shared" si="104"/>
        <v>0</v>
      </c>
      <c r="FQ70" s="126">
        <f t="shared" si="104"/>
        <v>0</v>
      </c>
      <c r="FR70" s="126">
        <f t="shared" si="104"/>
        <v>0</v>
      </c>
      <c r="FS70" s="126">
        <f t="shared" si="104"/>
        <v>0</v>
      </c>
      <c r="FT70" s="126">
        <f t="shared" si="104"/>
        <v>0</v>
      </c>
      <c r="FU70" s="126">
        <f t="shared" si="104"/>
        <v>0</v>
      </c>
      <c r="FV70" s="126">
        <f t="shared" si="104"/>
        <v>0</v>
      </c>
      <c r="FW70" s="126">
        <f t="shared" si="104"/>
        <v>0</v>
      </c>
      <c r="FX70" s="126">
        <f t="shared" si="104"/>
        <v>0</v>
      </c>
      <c r="FY70" s="126">
        <f t="shared" si="104"/>
        <v>0</v>
      </c>
      <c r="FZ70" s="126">
        <f t="shared" si="104"/>
        <v>0</v>
      </c>
      <c r="GA70" s="126">
        <f t="shared" si="104"/>
        <v>0</v>
      </c>
      <c r="GB70" s="126">
        <f t="shared" si="104"/>
        <v>0</v>
      </c>
      <c r="GC70" s="126">
        <f t="shared" si="104"/>
        <v>0</v>
      </c>
      <c r="GD70" s="126">
        <f t="shared" si="104"/>
        <v>0</v>
      </c>
      <c r="GE70" s="126">
        <f t="shared" si="104"/>
        <v>0</v>
      </c>
      <c r="GF70" s="126">
        <f t="shared" si="104"/>
        <v>0</v>
      </c>
      <c r="GG70" s="126">
        <f t="shared" si="104"/>
        <v>0</v>
      </c>
      <c r="GH70" s="126">
        <f t="shared" si="104"/>
        <v>0</v>
      </c>
      <c r="GI70" s="126">
        <f t="shared" si="104"/>
        <v>0</v>
      </c>
      <c r="GJ70" s="126">
        <f t="shared" si="104"/>
        <v>0</v>
      </c>
    </row>
    <row r="71" spans="1:192" x14ac:dyDescent="0.25">
      <c r="E71" s="12" t="s">
        <v>333</v>
      </c>
      <c r="G71" s="12" t="str">
        <f xml:space="preserve"> SMU</f>
        <v>$ 000s</v>
      </c>
      <c r="J71" s="12">
        <f t="shared" ref="J71" si="105" xml:space="preserve"> $F68/ J69 * J70</f>
        <v>0</v>
      </c>
      <c r="K71" s="12">
        <f t="shared" ref="K71" si="106" xml:space="preserve"> $F68/ K69 * K70</f>
        <v>0</v>
      </c>
      <c r="L71" s="12">
        <f t="shared" ref="L71" si="107" xml:space="preserve"> $F68/ L69 * L70</f>
        <v>0</v>
      </c>
      <c r="M71" s="12">
        <f t="shared" ref="M71" si="108" xml:space="preserve"> $F68/ M69 * M70</f>
        <v>144.94126563092078</v>
      </c>
      <c r="N71" s="12">
        <f t="shared" ref="N71" si="109" xml:space="preserve"> $F68/ N69 * N70</f>
        <v>143.36581709145426</v>
      </c>
      <c r="O71" s="12">
        <f t="shared" ref="O71" si="110" xml:space="preserve"> $F68/ O69 * O70</f>
        <v>143.36581709145426</v>
      </c>
      <c r="P71" s="12">
        <f t="shared" ref="P71" si="111" xml:space="preserve"> $F68/ P69 * P70</f>
        <v>146.55172413793102</v>
      </c>
      <c r="Q71" s="12">
        <f t="shared" ref="Q71" si="112" xml:space="preserve"> $F68/ Q69 * Q70</f>
        <v>148.56479727169386</v>
      </c>
      <c r="R71" s="12">
        <f t="shared" ref="R71" si="113" xml:space="preserve"> $F68/ R69 * R70</f>
        <v>146.94996251874068</v>
      </c>
      <c r="S71" s="12">
        <f t="shared" ref="S71" si="114" xml:space="preserve"> $F68/ S69 * S70</f>
        <v>146.94996251874068</v>
      </c>
      <c r="T71" s="12">
        <f t="shared" ref="T71" si="115" xml:space="preserve"> $F68/ T69 * T70</f>
        <v>150.21551724137936</v>
      </c>
      <c r="U71" s="12">
        <f t="shared" ref="U71" si="116" xml:space="preserve"> $F68/ U69 * U70</f>
        <v>152.27891720348629</v>
      </c>
      <c r="V71" s="12">
        <f t="shared" ref="V71" si="117" xml:space="preserve"> $F68/ V69 * V70</f>
        <v>150.62371158170927</v>
      </c>
      <c r="W71" s="12">
        <f t="shared" ref="W71" si="118" xml:space="preserve"> $F68/ W69 * W70</f>
        <v>150.62371158170927</v>
      </c>
      <c r="X71" s="12">
        <f t="shared" ref="X71" si="119" xml:space="preserve"> $F68/ X69 * X70</f>
        <v>152.27891720348629</v>
      </c>
      <c r="Y71" s="12">
        <f t="shared" ref="Y71" si="120" xml:space="preserve"> $F68/ Y69 * Y70</f>
        <v>156.08589013357351</v>
      </c>
      <c r="Z71" s="12">
        <f t="shared" ref="Z71" si="121" xml:space="preserve"> $F68/ Z69 * Z70</f>
        <v>154.38930437125208</v>
      </c>
      <c r="AA71" s="12">
        <f t="shared" ref="AA71" si="122" xml:space="preserve"> $F68/ AA69 * AA70</f>
        <v>154.38930437125208</v>
      </c>
      <c r="AB71" s="12">
        <f t="shared" ref="AB71" si="123" xml:space="preserve"> $F68/ AB69 * AB70</f>
        <v>157.82017780172433</v>
      </c>
      <c r="AC71" s="12">
        <f t="shared" ref="AC71" si="124" xml:space="preserve"> $F68/ AC69 * AC70</f>
        <v>159.98803738691294</v>
      </c>
      <c r="AD71" s="12">
        <f t="shared" ref="AD71" si="125" xml:space="preserve"> $F68/ AD69 * AD70</f>
        <v>158.24903698053345</v>
      </c>
      <c r="AE71" s="12">
        <f t="shared" ref="AE71" si="126" xml:space="preserve"> $F68/ AE69 * AE70</f>
        <v>158.24903698053345</v>
      </c>
      <c r="AF71" s="12">
        <f t="shared" ref="AF71" si="127" xml:space="preserve"> $F68/ AF69 * AF70</f>
        <v>161.76568224676751</v>
      </c>
      <c r="AG71" s="12">
        <f t="shared" ref="AG71" si="128" xml:space="preserve"> $F68/ AG69 * AG70</f>
        <v>163.98773832158579</v>
      </c>
      <c r="AH71" s="12">
        <f t="shared" ref="AH71" si="129" xml:space="preserve"> $F68/ AH69 * AH70</f>
        <v>162.20526290504682</v>
      </c>
      <c r="AI71" s="12">
        <f t="shared" ref="AI71" si="130" xml:space="preserve"> $F68/ AI69 * AI70</f>
        <v>162.20526290504682</v>
      </c>
      <c r="AJ71" s="12">
        <f t="shared" ref="AJ71" si="131" xml:space="preserve"> $F68/ AJ69 * AJ70</f>
        <v>165.80982430293676</v>
      </c>
      <c r="AK71" s="12">
        <f t="shared" ref="AK71" si="132" xml:space="preserve"> $F68/ AK69 * AK70</f>
        <v>168.08743177962549</v>
      </c>
      <c r="AL71" s="12">
        <f t="shared" ref="AL71" si="133" xml:space="preserve"> $F68/ AL69 * AL70</f>
        <v>166.26039447767303</v>
      </c>
      <c r="AM71" s="12">
        <f t="shared" ref="AM71" si="134" xml:space="preserve"> $F68/ AM69 * AM70</f>
        <v>166.26039447767303</v>
      </c>
      <c r="AN71" s="12">
        <f t="shared" ref="AN71" si="135" xml:space="preserve"> $F68/ AN69 * AN70</f>
        <v>168.08743177962549</v>
      </c>
      <c r="AO71" s="12">
        <f t="shared" ref="AO71" si="136" xml:space="preserve"> $F68/ AO69 * AO70</f>
        <v>172.28961757411616</v>
      </c>
      <c r="AP71" s="12">
        <f t="shared" ref="AP71" si="137" xml:space="preserve"> $F68/ AP69 * AP70</f>
        <v>170.41690433961492</v>
      </c>
      <c r="AQ71" s="12">
        <f t="shared" ref="AQ71" si="138" xml:space="preserve"> $F68/ AQ69 * AQ70</f>
        <v>170.41690433961492</v>
      </c>
      <c r="AR71" s="12">
        <f t="shared" ref="AR71" si="139" xml:space="preserve"> $F68/ AR69 * AR70</f>
        <v>174.20394665827303</v>
      </c>
      <c r="AS71" s="12">
        <f t="shared" ref="AS71" si="140" xml:space="preserve"> $F68/ AS69 * AS70</f>
        <v>176.59685801346913</v>
      </c>
      <c r="AT71" s="12">
        <f t="shared" ref="AT71" si="141" xml:space="preserve"> $F68/ AT69 * AT70</f>
        <v>174.67732694810533</v>
      </c>
      <c r="AU71" s="12">
        <f t="shared" ref="AU71" si="142" xml:space="preserve"> $F68/ AU69 * AU70</f>
        <v>174.67732694810533</v>
      </c>
      <c r="AV71" s="12">
        <f t="shared" ref="AV71" si="143" xml:space="preserve"> $F68/ AV69 * AV70</f>
        <v>178.55904532472988</v>
      </c>
      <c r="AW71" s="12">
        <f t="shared" ref="AW71" si="144" xml:space="preserve"> $F68/ AW69 * AW70</f>
        <v>181.01177946380591</v>
      </c>
      <c r="AX71" s="12">
        <f t="shared" ref="AX71" si="145" xml:space="preserve"> $F68/ AX69 * AX70</f>
        <v>179.04426012180804</v>
      </c>
      <c r="AY71" s="12">
        <f t="shared" ref="AY71" si="146" xml:space="preserve"> $F68/ AY69 * AY70</f>
        <v>179.04426012180804</v>
      </c>
      <c r="AZ71" s="12">
        <f t="shared" ref="AZ71" si="147" xml:space="preserve"> $F68/ AZ69 * AZ70</f>
        <v>183.02302145784819</v>
      </c>
      <c r="BA71" s="12">
        <f t="shared" ref="BA71" si="148" xml:space="preserve"> $F68/ BA69 * BA70</f>
        <v>185.53707395040112</v>
      </c>
      <c r="BB71" s="12">
        <f t="shared" ref="BB71" si="149" xml:space="preserve"> $F68/ BB69 * BB70</f>
        <v>183.5203666248533</v>
      </c>
      <c r="BC71" s="12">
        <f t="shared" ref="BC71" si="150" xml:space="preserve"> $F68/ BC69 * BC70</f>
        <v>183.5203666248533</v>
      </c>
      <c r="BD71" s="12">
        <f t="shared" ref="BD71" si="151" xml:space="preserve"> $F68/ BD69 * BD70</f>
        <v>185.53707395040112</v>
      </c>
      <c r="BE71" s="12">
        <f t="shared" ref="BE71" si="152" xml:space="preserve"> $F68/ BE69 * BE70</f>
        <v>190.17550079916123</v>
      </c>
      <c r="BF71" s="12">
        <f t="shared" ref="BF71" si="153" xml:space="preserve"> $F68/ BF69 * BF70</f>
        <v>188.1083757904747</v>
      </c>
      <c r="BG71" s="12">
        <f t="shared" ref="BG71" si="154" xml:space="preserve"> $F68/ BG69 * BG70</f>
        <v>188.1083757904747</v>
      </c>
      <c r="BH71" s="12">
        <f t="shared" ref="BH71" si="155" xml:space="preserve"> $F68/ BH69 * BH70</f>
        <v>192.2885619191519</v>
      </c>
      <c r="BI71" s="12">
        <f t="shared" ref="BI71" si="156" xml:space="preserve"> $F68/ BI69 * BI70</f>
        <v>194.9298883191403</v>
      </c>
      <c r="BJ71" s="12">
        <f t="shared" ref="BJ71" si="157" xml:space="preserve"> $F68/ BJ69 * BJ70</f>
        <v>192.81108518523661</v>
      </c>
      <c r="BK71" s="12">
        <f t="shared" ref="BK71" si="158" xml:space="preserve"> $F68/ BK69 * BK70</f>
        <v>192.81108518523661</v>
      </c>
      <c r="BL71" s="12">
        <f t="shared" ref="BL71" si="159" xml:space="preserve"> $F68/ BL69 * BL70</f>
        <v>197.09577596713075</v>
      </c>
      <c r="BM71" s="12">
        <f t="shared" ref="BM71" si="160" xml:space="preserve"> $F68/ BM69 * BM70</f>
        <v>199.80313552711891</v>
      </c>
      <c r="BN71" s="12">
        <f t="shared" ref="BN71" si="161" xml:space="preserve"> $F68/ BN69 * BN70</f>
        <v>197.63136231486763</v>
      </c>
      <c r="BO71" s="12">
        <f t="shared" ref="BO71" si="162" xml:space="preserve"> $F68/ BO69 * BO70</f>
        <v>197.63136231486763</v>
      </c>
      <c r="BP71" s="12">
        <f t="shared" ref="BP71" si="163" xml:space="preserve"> $F68/ BP69 * BP70</f>
        <v>202.0231703663091</v>
      </c>
      <c r="BQ71" s="12">
        <f t="shared" ref="BQ71" si="164" xml:space="preserve"> $F68/ BQ69 * BQ70</f>
        <v>204.79821391529694</v>
      </c>
      <c r="BR71" s="12">
        <f t="shared" ref="BR71" si="165" xml:space="preserve"> $F68/ BR69 * BR70</f>
        <v>202.57214637273938</v>
      </c>
      <c r="BS71" s="12">
        <f t="shared" ref="BS71" si="166" xml:space="preserve"> $F68/ BS69 * BS70</f>
        <v>202.57214637273938</v>
      </c>
      <c r="BT71" s="12">
        <f t="shared" ref="BT71" si="167" xml:space="preserve"> $F68/ BT69 * BT70</f>
        <v>204.79821391529694</v>
      </c>
      <c r="BU71" s="12">
        <f t="shared" ref="BU71" si="168" xml:space="preserve"> $F68/ BU69 * BU70</f>
        <v>209.91816926317944</v>
      </c>
      <c r="BV71" s="12">
        <f t="shared" ref="BV71" si="169" xml:space="preserve"> $F68/ BV69 * BV70</f>
        <v>207.63645003205792</v>
      </c>
      <c r="BW71" s="12">
        <f t="shared" ref="BW71" si="170" xml:space="preserve"> $F68/ BW69 * BW70</f>
        <v>207.63645003205792</v>
      </c>
      <c r="BX71" s="12">
        <f t="shared" ref="BX71" si="171" xml:space="preserve"> $F68/ BX69 * BX70</f>
        <v>212.25059336610366</v>
      </c>
      <c r="BY71" s="12">
        <f t="shared" ref="BY71" si="172" xml:space="preserve"> $F68/ BY69 * BY70</f>
        <v>215.16612349475903</v>
      </c>
      <c r="BZ71" s="12">
        <f t="shared" ref="BZ71" si="173" xml:space="preserve"> $F68/ BZ69 * BZ70</f>
        <v>212.8273612828595</v>
      </c>
      <c r="CA71" s="12">
        <f t="shared" ref="CA71" si="174" xml:space="preserve"> $F68/ CA69 * CA70</f>
        <v>212.8273612828595</v>
      </c>
      <c r="CB71" s="12">
        <f t="shared" ref="CB71" si="175" xml:space="preserve"> $F68/ CB69 * CB70</f>
        <v>217.55685820025636</v>
      </c>
      <c r="CC71" s="12">
        <f t="shared" ref="CC71" si="176" xml:space="preserve"> $F68/ CC69 * CC70</f>
        <v>220.54527658212805</v>
      </c>
      <c r="CD71" s="12">
        <f t="shared" ref="CD71" si="177" xml:space="preserve"> $F68/ CD69 * CD70</f>
        <v>218.14804531493104</v>
      </c>
      <c r="CE71" s="12">
        <f t="shared" ref="CE71" si="178" xml:space="preserve"> $F68/ CE69 * CE70</f>
        <v>218.14804531493104</v>
      </c>
      <c r="CF71" s="12">
        <f t="shared" ref="CF71" si="179" xml:space="preserve"> $F68/ CF69 * CF70</f>
        <v>222.99577965526282</v>
      </c>
      <c r="CG71" s="12">
        <f t="shared" ref="CG71" si="180" xml:space="preserve"> $F68/ CG69 * CG70</f>
        <v>226.05890849668128</v>
      </c>
      <c r="CH71" s="12">
        <f t="shared" ref="CH71" si="181" xml:space="preserve"> $F68/ CH69 * CH70</f>
        <v>223.60174644780432</v>
      </c>
      <c r="CI71" s="12">
        <f t="shared" ref="CI71" si="182" xml:space="preserve"> $F68/ CI69 * CI70</f>
        <v>223.60174644780432</v>
      </c>
      <c r="CJ71" s="12">
        <f t="shared" ref="CJ71" si="183" xml:space="preserve"> $F68/ CJ69 * CJ70</f>
        <v>226.05890849668128</v>
      </c>
      <c r="CK71" s="12">
        <f t="shared" ref="CK71" si="184" xml:space="preserve"> $F68/ CK69 * CK70</f>
        <v>231.71038120909841</v>
      </c>
      <c r="CL71" s="12">
        <f t="shared" ref="CL71" si="185" xml:space="preserve"> $F68/ CL69 * CL70</f>
        <v>229.19179010899953</v>
      </c>
      <c r="CM71" s="12">
        <f t="shared" ref="CM71" si="186" xml:space="preserve"> $F68/ CM69 * CM70</f>
        <v>229.19179010899953</v>
      </c>
      <c r="CN71" s="12">
        <f t="shared" ref="CN71" si="187" xml:space="preserve"> $F68/ CN69 * CN70</f>
        <v>234.28494100031062</v>
      </c>
      <c r="CO71" s="12">
        <f t="shared" ref="CO71" si="188" xml:space="preserve"> $F68/ CO69 * CO70</f>
        <v>237.50314073932594</v>
      </c>
      <c r="CP71" s="12">
        <f t="shared" ref="CP71" si="189" xml:space="preserve"> $F68/ CP69 * CP70</f>
        <v>234.9215848617246</v>
      </c>
      <c r="CQ71" s="12">
        <f t="shared" ref="CQ71" si="190" xml:space="preserve"> $F68/ CQ69 * CQ70</f>
        <v>234.9215848617246</v>
      </c>
      <c r="CR71" s="12">
        <f t="shared" ref="CR71" si="191" xml:space="preserve"> $F68/ CR69 * CR70</f>
        <v>240.14206452531846</v>
      </c>
      <c r="CS71" s="12">
        <f t="shared" ref="CS71" si="192" xml:space="preserve"> $F68/ CS69 * CS70</f>
        <v>243.44071925780921</v>
      </c>
      <c r="CT71" s="12">
        <f t="shared" ref="CT71" si="193" xml:space="preserve"> $F68/ CT69 * CT70</f>
        <v>240.7946244832678</v>
      </c>
      <c r="CU71" s="12">
        <f t="shared" ref="CU71" si="194" xml:space="preserve"> $F68/ CU69 * CU70</f>
        <v>240.7946244832678</v>
      </c>
      <c r="CV71" s="12">
        <f t="shared" ref="CV71" si="195" xml:space="preserve"> $F68/ CV69 * CV70</f>
        <v>246.14561613845152</v>
      </c>
      <c r="CW71" s="12">
        <f t="shared" ref="CW71" si="196" xml:space="preserve"> $F68/ CW69 * CW70</f>
        <v>249.52673723925454</v>
      </c>
      <c r="CX71" s="12">
        <f t="shared" ref="CX71" si="197" xml:space="preserve"> $F68/ CX69 * CX70</f>
        <v>246.81449009534961</v>
      </c>
      <c r="CY71" s="12">
        <f t="shared" ref="CY71" si="198" xml:space="preserve"> $F68/ CY69 * CY70</f>
        <v>246.81449009534961</v>
      </c>
      <c r="CZ71" s="12">
        <f t="shared" ref="CZ71" si="199" xml:space="preserve"> $F68/ CZ69 * CZ70</f>
        <v>249.52673723925454</v>
      </c>
      <c r="DA71" s="12">
        <f t="shared" ref="DA71" si="200" xml:space="preserve"> $F68/ DA69 * DA70</f>
        <v>255.764905670236</v>
      </c>
      <c r="DB71" s="12">
        <f t="shared" ref="DB71" si="201" xml:space="preserve"> $F68/ DB69 * DB70</f>
        <v>252.98485234773347</v>
      </c>
      <c r="DC71" s="12">
        <f t="shared" ref="DC71" si="202" xml:space="preserve"> $F68/ DC69 * DC70</f>
        <v>252.98485234773347</v>
      </c>
      <c r="DD71" s="12">
        <f t="shared" ref="DD71" si="203" xml:space="preserve"> $F68/ DD69 * DD70</f>
        <v>258.60673795546086</v>
      </c>
      <c r="DE71" s="12">
        <f t="shared" ref="DE71" si="204" xml:space="preserve"> $F68/ DE69 * DE70</f>
        <v>262.15902831199196</v>
      </c>
      <c r="DF71" s="12">
        <f t="shared" ref="DF71" si="205" xml:space="preserve"> $F68/ DF69 * DF70</f>
        <v>259.3094736564268</v>
      </c>
      <c r="DG71" s="12">
        <f t="shared" ref="DG71" si="206" xml:space="preserve"> $F68/ DG69 * DG70</f>
        <v>259.3094736564268</v>
      </c>
      <c r="DH71" s="12">
        <f t="shared" ref="DH71" si="207" xml:space="preserve"> $F68/ DH69 * DH70</f>
        <v>265.07190640434737</v>
      </c>
      <c r="DI71" s="12">
        <f t="shared" ref="DI71" si="208" xml:space="preserve"> $F68/ DI69 * DI70</f>
        <v>268.71300401979181</v>
      </c>
      <c r="DJ71" s="12">
        <f t="shared" ref="DJ71" si="209" xml:space="preserve"> $F68/ DJ69 * DJ70</f>
        <v>265.79221049783757</v>
      </c>
      <c r="DK71" s="12">
        <f t="shared" ref="DK71" si="210" xml:space="preserve"> $F68/ DK69 * DK70</f>
        <v>265.79221049783757</v>
      </c>
      <c r="DL71" s="12">
        <f t="shared" ref="DL71" si="211" xml:space="preserve"> $F68/ DL69 * DL70</f>
        <v>271.69870406445614</v>
      </c>
      <c r="DM71" s="12">
        <f t="shared" ref="DM71" si="212" xml:space="preserve"> $F68/ DM69 * DM70</f>
        <v>275.43082912028672</v>
      </c>
      <c r="DN71" s="12">
        <f t="shared" ref="DN71" si="213" xml:space="preserve"> $F68/ DN69 * DN70</f>
        <v>272.4370157602836</v>
      </c>
      <c r="DO71" s="12">
        <f t="shared" ref="DO71" si="214" xml:space="preserve"> $F68/ DO69 * DO70</f>
        <v>272.4370157602836</v>
      </c>
      <c r="DP71" s="12">
        <f t="shared" ref="DP71" si="215" xml:space="preserve"> $F68/ DP69 * DP70</f>
        <v>275.43082912028672</v>
      </c>
      <c r="DQ71" s="12">
        <f t="shared" ref="DQ71" si="216" xml:space="preserve"> $F68/ DQ69 * DQ70</f>
        <v>282.316599848294</v>
      </c>
      <c r="DR71" s="12">
        <f t="shared" ref="DR71" si="217" xml:space="preserve"> $F68/ DR69 * DR70</f>
        <v>279.2479411542908</v>
      </c>
      <c r="DS71" s="12">
        <f t="shared" ref="DS71" si="218" xml:space="preserve"> $F68/ DS69 * DS70</f>
        <v>279.2479411542908</v>
      </c>
      <c r="DT71" s="12">
        <f t="shared" ref="DT71" si="219" xml:space="preserve"> $F68/ DT69 * DT70</f>
        <v>285.4534509577195</v>
      </c>
      <c r="DU71" s="12">
        <f t="shared" ref="DU71" si="220" xml:space="preserve"> $F68/ DU69 * DU70</f>
        <v>289.3745148445015</v>
      </c>
      <c r="DV71" s="12">
        <f t="shared" ref="DV71" si="221" xml:space="preserve"> $F68/ DV69 * DV70</f>
        <v>286.22913968314822</v>
      </c>
      <c r="DW71" s="12">
        <f t="shared" ref="DW71" si="222" xml:space="preserve"> $F68/ DW69 * DW70</f>
        <v>286.22913968314822</v>
      </c>
      <c r="DX71" s="12">
        <f t="shared" ref="DX71" si="223" xml:space="preserve"> $F68/ DX69 * DX70</f>
        <v>292.58978723166263</v>
      </c>
      <c r="DY71" s="12">
        <f t="shared" ref="DY71" si="224" xml:space="preserve"> $F68/ DY69 * DY70</f>
        <v>296.60887771561414</v>
      </c>
      <c r="DZ71" s="12">
        <f t="shared" ref="DZ71" si="225" xml:space="preserve"> $F68/ DZ69 * DZ70</f>
        <v>293.38486817522704</v>
      </c>
      <c r="EA71" s="12">
        <f t="shared" ref="EA71" si="226" xml:space="preserve"> $F68/ EA69 * EA70</f>
        <v>293.38486817522704</v>
      </c>
      <c r="EB71" s="12">
        <f t="shared" ref="EB71" si="227" xml:space="preserve"> $F68/ EB69 * EB70</f>
        <v>299.90453191245427</v>
      </c>
      <c r="EC71" s="12">
        <f t="shared" ref="EC71" si="228" xml:space="preserve"> $F68/ EC69 * EC70</f>
        <v>0</v>
      </c>
      <c r="ED71" s="12">
        <f t="shared" ref="ED71" si="229" xml:space="preserve"> $F68/ ED69 * ED70</f>
        <v>0</v>
      </c>
      <c r="EE71" s="12">
        <f t="shared" ref="EE71" si="230" xml:space="preserve"> $F68/ EE69 * EE70</f>
        <v>0</v>
      </c>
      <c r="EF71" s="12">
        <f t="shared" ref="EF71" si="231" xml:space="preserve"> $F68/ EF69 * EF70</f>
        <v>0</v>
      </c>
      <c r="EG71" s="12">
        <f t="shared" ref="EG71" si="232" xml:space="preserve"> $F68/ EG69 * EG70</f>
        <v>0</v>
      </c>
      <c r="EH71" s="12">
        <f t="shared" ref="EH71" si="233" xml:space="preserve"> $F68/ EH69 * EH70</f>
        <v>0</v>
      </c>
      <c r="EI71" s="12">
        <f t="shared" ref="EI71" si="234" xml:space="preserve"> $F68/ EI69 * EI70</f>
        <v>0</v>
      </c>
      <c r="EJ71" s="12">
        <f t="shared" ref="EJ71" si="235" xml:space="preserve"> $F68/ EJ69 * EJ70</f>
        <v>0</v>
      </c>
      <c r="EK71" s="12">
        <f t="shared" ref="EK71" si="236" xml:space="preserve"> $F68/ EK69 * EK70</f>
        <v>0</v>
      </c>
      <c r="EL71" s="12">
        <f t="shared" ref="EL71" si="237" xml:space="preserve"> $F68/ EL69 * EL70</f>
        <v>0</v>
      </c>
      <c r="EM71" s="12">
        <f t="shared" ref="EM71" si="238" xml:space="preserve"> $F68/ EM69 * EM70</f>
        <v>0</v>
      </c>
      <c r="EN71" s="12">
        <f t="shared" ref="EN71" si="239" xml:space="preserve"> $F68/ EN69 * EN70</f>
        <v>0</v>
      </c>
      <c r="EO71" s="12">
        <f t="shared" ref="EO71" si="240" xml:space="preserve"> $F68/ EO69 * EO70</f>
        <v>0</v>
      </c>
      <c r="EP71" s="12">
        <f t="shared" ref="EP71" si="241" xml:space="preserve"> $F68/ EP69 * EP70</f>
        <v>0</v>
      </c>
      <c r="EQ71" s="12">
        <f t="shared" ref="EQ71" si="242" xml:space="preserve"> $F68/ EQ69 * EQ70</f>
        <v>0</v>
      </c>
      <c r="ER71" s="12">
        <f t="shared" ref="ER71" si="243" xml:space="preserve"> $F68/ ER69 * ER70</f>
        <v>0</v>
      </c>
      <c r="ES71" s="12">
        <f t="shared" ref="ES71" si="244" xml:space="preserve"> $F68/ ES69 * ES70</f>
        <v>0</v>
      </c>
      <c r="ET71" s="12">
        <f t="shared" ref="ET71" si="245" xml:space="preserve"> $F68/ ET69 * ET70</f>
        <v>0</v>
      </c>
      <c r="EU71" s="12">
        <f t="shared" ref="EU71" si="246" xml:space="preserve"> $F68/ EU69 * EU70</f>
        <v>0</v>
      </c>
      <c r="EV71" s="12">
        <f t="shared" ref="EV71" si="247" xml:space="preserve"> $F68/ EV69 * EV70</f>
        <v>0</v>
      </c>
      <c r="EW71" s="12">
        <f t="shared" ref="EW71" si="248" xml:space="preserve"> $F68/ EW69 * EW70</f>
        <v>0</v>
      </c>
      <c r="EX71" s="12">
        <f t="shared" ref="EX71" si="249" xml:space="preserve"> $F68/ EX69 * EX70</f>
        <v>0</v>
      </c>
      <c r="EY71" s="12">
        <f t="shared" ref="EY71" si="250" xml:space="preserve"> $F68/ EY69 * EY70</f>
        <v>0</v>
      </c>
      <c r="EZ71" s="12">
        <f t="shared" ref="EZ71" si="251" xml:space="preserve"> $F68/ EZ69 * EZ70</f>
        <v>0</v>
      </c>
      <c r="FA71" s="12">
        <f t="shared" ref="FA71" si="252" xml:space="preserve"> $F68/ FA69 * FA70</f>
        <v>0</v>
      </c>
      <c r="FB71" s="12">
        <f t="shared" ref="FB71" si="253" xml:space="preserve"> $F68/ FB69 * FB70</f>
        <v>0</v>
      </c>
      <c r="FC71" s="12">
        <f t="shared" ref="FC71" si="254" xml:space="preserve"> $F68/ FC69 * FC70</f>
        <v>0</v>
      </c>
      <c r="FD71" s="12">
        <f t="shared" ref="FD71" si="255" xml:space="preserve"> $F68/ FD69 * FD70</f>
        <v>0</v>
      </c>
      <c r="FE71" s="12">
        <f t="shared" ref="FE71" si="256" xml:space="preserve"> $F68/ FE69 * FE70</f>
        <v>0</v>
      </c>
      <c r="FF71" s="12">
        <f t="shared" ref="FF71" si="257" xml:space="preserve"> $F68/ FF69 * FF70</f>
        <v>0</v>
      </c>
      <c r="FG71" s="12">
        <f t="shared" ref="FG71" si="258" xml:space="preserve"> $F68/ FG69 * FG70</f>
        <v>0</v>
      </c>
      <c r="FH71" s="12">
        <f t="shared" ref="FH71" si="259" xml:space="preserve"> $F68/ FH69 * FH70</f>
        <v>0</v>
      </c>
      <c r="FI71" s="12">
        <f t="shared" ref="FI71" si="260" xml:space="preserve"> $F68/ FI69 * FI70</f>
        <v>0</v>
      </c>
      <c r="FJ71" s="12">
        <f t="shared" ref="FJ71" si="261" xml:space="preserve"> $F68/ FJ69 * FJ70</f>
        <v>0</v>
      </c>
      <c r="FK71" s="12">
        <f t="shared" ref="FK71" si="262" xml:space="preserve"> $F68/ FK69 * FK70</f>
        <v>0</v>
      </c>
      <c r="FL71" s="12">
        <f t="shared" ref="FL71" si="263" xml:space="preserve"> $F68/ FL69 * FL70</f>
        <v>0</v>
      </c>
      <c r="FM71" s="12">
        <f t="shared" ref="FM71" si="264" xml:space="preserve"> $F68/ FM69 * FM70</f>
        <v>0</v>
      </c>
      <c r="FN71" s="12">
        <f t="shared" ref="FN71" si="265" xml:space="preserve"> $F68/ FN69 * FN70</f>
        <v>0</v>
      </c>
      <c r="FO71" s="12">
        <f t="shared" ref="FO71" si="266" xml:space="preserve"> $F68/ FO69 * FO70</f>
        <v>0</v>
      </c>
      <c r="FP71" s="12">
        <f t="shared" ref="FP71" si="267" xml:space="preserve"> $F68/ FP69 * FP70</f>
        <v>0</v>
      </c>
      <c r="FQ71" s="12">
        <f t="shared" ref="FQ71" si="268" xml:space="preserve"> $F68/ FQ69 * FQ70</f>
        <v>0</v>
      </c>
      <c r="FR71" s="12">
        <f t="shared" ref="FR71" si="269" xml:space="preserve"> $F68/ FR69 * FR70</f>
        <v>0</v>
      </c>
      <c r="FS71" s="12">
        <f t="shared" ref="FS71" si="270" xml:space="preserve"> $F68/ FS69 * FS70</f>
        <v>0</v>
      </c>
      <c r="FT71" s="12">
        <f t="shared" ref="FT71" si="271" xml:space="preserve"> $F68/ FT69 * FT70</f>
        <v>0</v>
      </c>
      <c r="FU71" s="12">
        <f t="shared" ref="FU71" si="272" xml:space="preserve"> $F68/ FU69 * FU70</f>
        <v>0</v>
      </c>
      <c r="FV71" s="12">
        <f t="shared" ref="FV71" si="273" xml:space="preserve"> $F68/ FV69 * FV70</f>
        <v>0</v>
      </c>
      <c r="FW71" s="12">
        <f t="shared" ref="FW71" si="274" xml:space="preserve"> $F68/ FW69 * FW70</f>
        <v>0</v>
      </c>
      <c r="FX71" s="12">
        <f t="shared" ref="FX71" si="275" xml:space="preserve"> $F68/ FX69 * FX70</f>
        <v>0</v>
      </c>
      <c r="FY71" s="12">
        <f t="shared" ref="FY71" si="276" xml:space="preserve"> $F68/ FY69 * FY70</f>
        <v>0</v>
      </c>
      <c r="FZ71" s="12">
        <f t="shared" ref="FZ71" si="277" xml:space="preserve"> $F68/ FZ69 * FZ70</f>
        <v>0</v>
      </c>
      <c r="GA71" s="12">
        <f t="shared" ref="GA71" si="278" xml:space="preserve"> $F68/ GA69 * GA70</f>
        <v>0</v>
      </c>
      <c r="GB71" s="12">
        <f t="shared" ref="GB71" si="279" xml:space="preserve"> $F68/ GB69 * GB70</f>
        <v>0</v>
      </c>
      <c r="GC71" s="12">
        <f t="shared" ref="GC71" si="280" xml:space="preserve"> $F68/ GC69 * GC70</f>
        <v>0</v>
      </c>
      <c r="GD71" s="12">
        <f t="shared" ref="GD71" si="281" xml:space="preserve"> $F68/ GD69 * GD70</f>
        <v>0</v>
      </c>
      <c r="GE71" s="12">
        <f t="shared" ref="GE71" si="282" xml:space="preserve"> $F68/ GE69 * GE70</f>
        <v>0</v>
      </c>
      <c r="GF71" s="12">
        <f t="shared" ref="GF71" si="283" xml:space="preserve"> $F68/ GF69 * GF70</f>
        <v>0</v>
      </c>
      <c r="GG71" s="12">
        <f t="shared" ref="GG71" si="284" xml:space="preserve"> $F68/ GG69 * GG70</f>
        <v>0</v>
      </c>
      <c r="GH71" s="12">
        <f t="shared" ref="GH71" si="285" xml:space="preserve"> $F68/ GH69 * GH70</f>
        <v>0</v>
      </c>
      <c r="GI71" s="12">
        <f t="shared" ref="GI71" si="286" xml:space="preserve"> $F68/ GI69 * GI70</f>
        <v>0</v>
      </c>
      <c r="GJ71" s="12">
        <f t="shared" ref="GJ71" si="287" xml:space="preserve"> $F68/ GJ69 * GJ70</f>
        <v>0</v>
      </c>
    </row>
    <row r="73" spans="1:192" x14ac:dyDescent="0.25">
      <c r="E73" s="126" t="str">
        <f t="shared" ref="E73:AJ73" si="288" xml:space="preserve"> E$82</f>
        <v>Accounts payable balance BEG</v>
      </c>
      <c r="F73" s="126">
        <f t="shared" si="288"/>
        <v>0</v>
      </c>
      <c r="G73" s="126" t="str">
        <f t="shared" si="288"/>
        <v>$ 000s</v>
      </c>
      <c r="H73" s="126">
        <f t="shared" si="288"/>
        <v>0</v>
      </c>
      <c r="I73" s="126">
        <f t="shared" si="288"/>
        <v>0</v>
      </c>
      <c r="J73" s="126">
        <f t="shared" si="288"/>
        <v>0</v>
      </c>
      <c r="K73" s="126">
        <f t="shared" si="288"/>
        <v>0</v>
      </c>
      <c r="L73" s="126">
        <f t="shared" si="288"/>
        <v>0</v>
      </c>
      <c r="M73" s="126">
        <f t="shared" si="288"/>
        <v>0</v>
      </c>
      <c r="N73" s="126">
        <f t="shared" si="288"/>
        <v>144.94126563092078</v>
      </c>
      <c r="O73" s="126">
        <f t="shared" si="288"/>
        <v>143.36581709145423</v>
      </c>
      <c r="P73" s="126">
        <f t="shared" si="288"/>
        <v>143.36581709145423</v>
      </c>
      <c r="Q73" s="126">
        <f t="shared" si="288"/>
        <v>146.55172413793105</v>
      </c>
      <c r="R73" s="126">
        <f t="shared" si="288"/>
        <v>148.56479727169386</v>
      </c>
      <c r="S73" s="126">
        <f t="shared" si="288"/>
        <v>146.94996251874068</v>
      </c>
      <c r="T73" s="126">
        <f t="shared" si="288"/>
        <v>146.94996251874068</v>
      </c>
      <c r="U73" s="126">
        <f t="shared" si="288"/>
        <v>150.21551724137936</v>
      </c>
      <c r="V73" s="126">
        <f t="shared" si="288"/>
        <v>152.27891720348629</v>
      </c>
      <c r="W73" s="126">
        <f t="shared" si="288"/>
        <v>150.62371158170924</v>
      </c>
      <c r="X73" s="126">
        <f t="shared" si="288"/>
        <v>150.62371158170924</v>
      </c>
      <c r="Y73" s="126">
        <f t="shared" si="288"/>
        <v>152.27891720348629</v>
      </c>
      <c r="Z73" s="126">
        <f t="shared" si="288"/>
        <v>156.08589013357351</v>
      </c>
      <c r="AA73" s="126">
        <f t="shared" si="288"/>
        <v>154.38930437125208</v>
      </c>
      <c r="AB73" s="126">
        <f t="shared" si="288"/>
        <v>154.38930437125208</v>
      </c>
      <c r="AC73" s="126">
        <f t="shared" si="288"/>
        <v>157.8201778017243</v>
      </c>
      <c r="AD73" s="126">
        <f t="shared" si="288"/>
        <v>159.98803738691294</v>
      </c>
      <c r="AE73" s="126">
        <f t="shared" si="288"/>
        <v>158.24903698053345</v>
      </c>
      <c r="AF73" s="126">
        <f t="shared" si="288"/>
        <v>158.24903698053345</v>
      </c>
      <c r="AG73" s="126">
        <f t="shared" si="288"/>
        <v>161.76568224676748</v>
      </c>
      <c r="AH73" s="126">
        <f t="shared" si="288"/>
        <v>163.98773832158577</v>
      </c>
      <c r="AI73" s="126">
        <f t="shared" si="288"/>
        <v>162.20526290504682</v>
      </c>
      <c r="AJ73" s="126">
        <f t="shared" si="288"/>
        <v>162.20526290504682</v>
      </c>
      <c r="AK73" s="126">
        <f t="shared" ref="AK73:BP73" si="289" xml:space="preserve"> AK$82</f>
        <v>165.80982430293676</v>
      </c>
      <c r="AL73" s="126">
        <f t="shared" si="289"/>
        <v>168.08743177962549</v>
      </c>
      <c r="AM73" s="126">
        <f t="shared" si="289"/>
        <v>166.260394477673</v>
      </c>
      <c r="AN73" s="126">
        <f t="shared" si="289"/>
        <v>166.260394477673</v>
      </c>
      <c r="AO73" s="126">
        <f t="shared" si="289"/>
        <v>168.08743177962549</v>
      </c>
      <c r="AP73" s="126">
        <f t="shared" si="289"/>
        <v>172.28961757411616</v>
      </c>
      <c r="AQ73" s="126">
        <f t="shared" si="289"/>
        <v>170.41690433961492</v>
      </c>
      <c r="AR73" s="126">
        <f t="shared" si="289"/>
        <v>170.41690433961492</v>
      </c>
      <c r="AS73" s="126">
        <f t="shared" si="289"/>
        <v>174.20394665827303</v>
      </c>
      <c r="AT73" s="126">
        <f t="shared" si="289"/>
        <v>176.59685801346916</v>
      </c>
      <c r="AU73" s="126">
        <f t="shared" si="289"/>
        <v>174.67732694810536</v>
      </c>
      <c r="AV73" s="126">
        <f t="shared" si="289"/>
        <v>174.67732694810536</v>
      </c>
      <c r="AW73" s="126">
        <f t="shared" si="289"/>
        <v>178.55904532472994</v>
      </c>
      <c r="AX73" s="126">
        <f t="shared" si="289"/>
        <v>181.01177946380585</v>
      </c>
      <c r="AY73" s="126">
        <f t="shared" si="289"/>
        <v>179.04426012180807</v>
      </c>
      <c r="AZ73" s="126">
        <f t="shared" si="289"/>
        <v>179.04426012180807</v>
      </c>
      <c r="BA73" s="126">
        <f t="shared" si="289"/>
        <v>183.02302145784813</v>
      </c>
      <c r="BB73" s="126">
        <f t="shared" si="289"/>
        <v>185.53707395040112</v>
      </c>
      <c r="BC73" s="126">
        <f t="shared" si="289"/>
        <v>183.5203666248533</v>
      </c>
      <c r="BD73" s="126">
        <f t="shared" si="289"/>
        <v>183.5203666248533</v>
      </c>
      <c r="BE73" s="126">
        <f t="shared" si="289"/>
        <v>185.53707395040112</v>
      </c>
      <c r="BF73" s="126">
        <f t="shared" si="289"/>
        <v>190.17550079916123</v>
      </c>
      <c r="BG73" s="126">
        <f t="shared" si="289"/>
        <v>188.10837579047472</v>
      </c>
      <c r="BH73" s="126">
        <f t="shared" si="289"/>
        <v>188.10837579047472</v>
      </c>
      <c r="BI73" s="126">
        <f t="shared" si="289"/>
        <v>192.2885619191519</v>
      </c>
      <c r="BJ73" s="126">
        <f t="shared" si="289"/>
        <v>194.92988831914033</v>
      </c>
      <c r="BK73" s="126">
        <f t="shared" si="289"/>
        <v>192.81108518523661</v>
      </c>
      <c r="BL73" s="126">
        <f t="shared" si="289"/>
        <v>192.81108518523661</v>
      </c>
      <c r="BM73" s="126">
        <f t="shared" si="289"/>
        <v>197.09577596713075</v>
      </c>
      <c r="BN73" s="126">
        <f t="shared" si="289"/>
        <v>199.80313552711891</v>
      </c>
      <c r="BO73" s="126">
        <f t="shared" si="289"/>
        <v>197.6313623148676</v>
      </c>
      <c r="BP73" s="126">
        <f t="shared" si="289"/>
        <v>197.6313623148676</v>
      </c>
      <c r="BQ73" s="126">
        <f t="shared" ref="BQ73:CV73" si="290" xml:space="preserve"> BQ$82</f>
        <v>202.02317036630905</v>
      </c>
      <c r="BR73" s="126">
        <f t="shared" si="290"/>
        <v>204.79821391529697</v>
      </c>
      <c r="BS73" s="126">
        <f t="shared" si="290"/>
        <v>202.57214637273944</v>
      </c>
      <c r="BT73" s="126">
        <f t="shared" si="290"/>
        <v>202.57214637273944</v>
      </c>
      <c r="BU73" s="126">
        <f t="shared" si="290"/>
        <v>204.79821391529697</v>
      </c>
      <c r="BV73" s="126">
        <f t="shared" si="290"/>
        <v>209.91816926317949</v>
      </c>
      <c r="BW73" s="126">
        <f t="shared" si="290"/>
        <v>207.63645003205795</v>
      </c>
      <c r="BX73" s="126">
        <f t="shared" si="290"/>
        <v>207.63645003205795</v>
      </c>
      <c r="BY73" s="126">
        <f t="shared" si="290"/>
        <v>212.25059336610366</v>
      </c>
      <c r="BZ73" s="126">
        <f t="shared" si="290"/>
        <v>215.16612349475906</v>
      </c>
      <c r="CA73" s="126">
        <f t="shared" si="290"/>
        <v>212.82736128285956</v>
      </c>
      <c r="CB73" s="126">
        <f t="shared" si="290"/>
        <v>212.82736128285944</v>
      </c>
      <c r="CC73" s="126">
        <f t="shared" si="290"/>
        <v>217.55685820025633</v>
      </c>
      <c r="CD73" s="126">
        <f t="shared" si="290"/>
        <v>220.54527658212805</v>
      </c>
      <c r="CE73" s="126">
        <f t="shared" si="290"/>
        <v>218.1480453149311</v>
      </c>
      <c r="CF73" s="126">
        <f t="shared" si="290"/>
        <v>218.1480453149311</v>
      </c>
      <c r="CG73" s="126">
        <f t="shared" si="290"/>
        <v>222.99577965526282</v>
      </c>
      <c r="CH73" s="126">
        <f t="shared" si="290"/>
        <v>226.05890849668128</v>
      </c>
      <c r="CI73" s="126">
        <f t="shared" si="290"/>
        <v>223.60174644780432</v>
      </c>
      <c r="CJ73" s="126">
        <f t="shared" si="290"/>
        <v>223.60174644780432</v>
      </c>
      <c r="CK73" s="126">
        <f t="shared" si="290"/>
        <v>226.05890849668128</v>
      </c>
      <c r="CL73" s="126">
        <f t="shared" si="290"/>
        <v>231.71038120909839</v>
      </c>
      <c r="CM73" s="126">
        <f t="shared" si="290"/>
        <v>229.1917901089995</v>
      </c>
      <c r="CN73" s="126">
        <f t="shared" si="290"/>
        <v>229.1917901089995</v>
      </c>
      <c r="CO73" s="126">
        <f t="shared" si="290"/>
        <v>234.2849410003106</v>
      </c>
      <c r="CP73" s="126">
        <f t="shared" si="290"/>
        <v>237.503140739326</v>
      </c>
      <c r="CQ73" s="126">
        <f t="shared" si="290"/>
        <v>234.92158486172457</v>
      </c>
      <c r="CR73" s="126">
        <f t="shared" si="290"/>
        <v>234.92158486172457</v>
      </c>
      <c r="CS73" s="126">
        <f t="shared" si="290"/>
        <v>240.14206452531846</v>
      </c>
      <c r="CT73" s="126">
        <f t="shared" si="290"/>
        <v>243.44071925780918</v>
      </c>
      <c r="CU73" s="126">
        <f t="shared" si="290"/>
        <v>240.79462448326774</v>
      </c>
      <c r="CV73" s="126">
        <f t="shared" si="290"/>
        <v>240.79462448326785</v>
      </c>
      <c r="CW73" s="126">
        <f t="shared" ref="CW73:EB73" si="291" xml:space="preserve"> CW$82</f>
        <v>246.14561613845149</v>
      </c>
      <c r="CX73" s="126">
        <f t="shared" si="291"/>
        <v>249.52673723925454</v>
      </c>
      <c r="CY73" s="126">
        <f t="shared" si="291"/>
        <v>246.81449009534958</v>
      </c>
      <c r="CZ73" s="126">
        <f t="shared" si="291"/>
        <v>246.81449009534958</v>
      </c>
      <c r="DA73" s="126">
        <f t="shared" si="291"/>
        <v>249.52673723925454</v>
      </c>
      <c r="DB73" s="126">
        <f t="shared" si="291"/>
        <v>255.76490567023598</v>
      </c>
      <c r="DC73" s="126">
        <f t="shared" si="291"/>
        <v>252.98485234773352</v>
      </c>
      <c r="DD73" s="126">
        <f t="shared" si="291"/>
        <v>252.98485234773352</v>
      </c>
      <c r="DE73" s="126">
        <f t="shared" si="291"/>
        <v>258.60673795546086</v>
      </c>
      <c r="DF73" s="126">
        <f t="shared" si="291"/>
        <v>262.15902831199196</v>
      </c>
      <c r="DG73" s="126">
        <f t="shared" si="291"/>
        <v>259.3094736564268</v>
      </c>
      <c r="DH73" s="126">
        <f t="shared" si="291"/>
        <v>259.3094736564268</v>
      </c>
      <c r="DI73" s="126">
        <f t="shared" si="291"/>
        <v>265.07190640434737</v>
      </c>
      <c r="DJ73" s="126">
        <f t="shared" si="291"/>
        <v>268.71300401979181</v>
      </c>
      <c r="DK73" s="126">
        <f t="shared" si="291"/>
        <v>265.79221049783757</v>
      </c>
      <c r="DL73" s="126">
        <f t="shared" si="291"/>
        <v>265.79221049783757</v>
      </c>
      <c r="DM73" s="126">
        <f t="shared" si="291"/>
        <v>271.69870406445614</v>
      </c>
      <c r="DN73" s="126">
        <f t="shared" si="291"/>
        <v>275.43082912028672</v>
      </c>
      <c r="DO73" s="126">
        <f t="shared" si="291"/>
        <v>272.43701576028366</v>
      </c>
      <c r="DP73" s="126">
        <f t="shared" si="291"/>
        <v>272.43701576028366</v>
      </c>
      <c r="DQ73" s="126">
        <f t="shared" si="291"/>
        <v>275.43082912028672</v>
      </c>
      <c r="DR73" s="126">
        <f t="shared" si="291"/>
        <v>282.316599848294</v>
      </c>
      <c r="DS73" s="126">
        <f t="shared" si="291"/>
        <v>279.24794115429086</v>
      </c>
      <c r="DT73" s="126">
        <f t="shared" si="291"/>
        <v>279.24794115429086</v>
      </c>
      <c r="DU73" s="126">
        <f t="shared" si="291"/>
        <v>285.4534509577195</v>
      </c>
      <c r="DV73" s="126">
        <f t="shared" si="291"/>
        <v>289.3745148445015</v>
      </c>
      <c r="DW73" s="126">
        <f t="shared" si="291"/>
        <v>286.22913968314822</v>
      </c>
      <c r="DX73" s="126">
        <f t="shared" si="291"/>
        <v>286.22913968314822</v>
      </c>
      <c r="DY73" s="126">
        <f t="shared" si="291"/>
        <v>292.58978723166263</v>
      </c>
      <c r="DZ73" s="126">
        <f t="shared" si="291"/>
        <v>296.6088777156142</v>
      </c>
      <c r="EA73" s="126">
        <f t="shared" si="291"/>
        <v>293.38486817522698</v>
      </c>
      <c r="EB73" s="126">
        <f t="shared" si="291"/>
        <v>293.38486817522698</v>
      </c>
      <c r="EC73" s="126">
        <f t="shared" ref="EC73:FH73" si="292" xml:space="preserve"> EC$82</f>
        <v>299.90453191245433</v>
      </c>
      <c r="ED73" s="126">
        <f t="shared" si="292"/>
        <v>0</v>
      </c>
      <c r="EE73" s="126">
        <f t="shared" si="292"/>
        <v>0</v>
      </c>
      <c r="EF73" s="126">
        <f t="shared" si="292"/>
        <v>0</v>
      </c>
      <c r="EG73" s="126">
        <f t="shared" si="292"/>
        <v>0</v>
      </c>
      <c r="EH73" s="126">
        <f t="shared" si="292"/>
        <v>0</v>
      </c>
      <c r="EI73" s="126">
        <f t="shared" si="292"/>
        <v>0</v>
      </c>
      <c r="EJ73" s="126">
        <f t="shared" si="292"/>
        <v>0</v>
      </c>
      <c r="EK73" s="126">
        <f t="shared" si="292"/>
        <v>0</v>
      </c>
      <c r="EL73" s="126">
        <f t="shared" si="292"/>
        <v>0</v>
      </c>
      <c r="EM73" s="126">
        <f t="shared" si="292"/>
        <v>0</v>
      </c>
      <c r="EN73" s="126">
        <f t="shared" si="292"/>
        <v>0</v>
      </c>
      <c r="EO73" s="126">
        <f t="shared" si="292"/>
        <v>0</v>
      </c>
      <c r="EP73" s="126">
        <f t="shared" si="292"/>
        <v>0</v>
      </c>
      <c r="EQ73" s="126">
        <f t="shared" si="292"/>
        <v>0</v>
      </c>
      <c r="ER73" s="126">
        <f t="shared" si="292"/>
        <v>0</v>
      </c>
      <c r="ES73" s="126">
        <f t="shared" si="292"/>
        <v>0</v>
      </c>
      <c r="ET73" s="126">
        <f t="shared" si="292"/>
        <v>0</v>
      </c>
      <c r="EU73" s="126">
        <f t="shared" si="292"/>
        <v>0</v>
      </c>
      <c r="EV73" s="126">
        <f t="shared" si="292"/>
        <v>0</v>
      </c>
      <c r="EW73" s="126">
        <f t="shared" si="292"/>
        <v>0</v>
      </c>
      <c r="EX73" s="126">
        <f t="shared" si="292"/>
        <v>0</v>
      </c>
      <c r="EY73" s="126">
        <f t="shared" si="292"/>
        <v>0</v>
      </c>
      <c r="EZ73" s="126">
        <f t="shared" si="292"/>
        <v>0</v>
      </c>
      <c r="FA73" s="126">
        <f t="shared" si="292"/>
        <v>0</v>
      </c>
      <c r="FB73" s="126">
        <f t="shared" si="292"/>
        <v>0</v>
      </c>
      <c r="FC73" s="126">
        <f t="shared" si="292"/>
        <v>0</v>
      </c>
      <c r="FD73" s="126">
        <f t="shared" si="292"/>
        <v>0</v>
      </c>
      <c r="FE73" s="126">
        <f t="shared" si="292"/>
        <v>0</v>
      </c>
      <c r="FF73" s="126">
        <f t="shared" si="292"/>
        <v>0</v>
      </c>
      <c r="FG73" s="126">
        <f t="shared" si="292"/>
        <v>0</v>
      </c>
      <c r="FH73" s="126">
        <f t="shared" si="292"/>
        <v>0</v>
      </c>
      <c r="FI73" s="126">
        <f t="shared" ref="FI73:GJ73" si="293" xml:space="preserve"> FI$82</f>
        <v>0</v>
      </c>
      <c r="FJ73" s="126">
        <f t="shared" si="293"/>
        <v>0</v>
      </c>
      <c r="FK73" s="126">
        <f t="shared" si="293"/>
        <v>0</v>
      </c>
      <c r="FL73" s="126">
        <f t="shared" si="293"/>
        <v>0</v>
      </c>
      <c r="FM73" s="126">
        <f t="shared" si="293"/>
        <v>0</v>
      </c>
      <c r="FN73" s="126">
        <f t="shared" si="293"/>
        <v>0</v>
      </c>
      <c r="FO73" s="126">
        <f t="shared" si="293"/>
        <v>0</v>
      </c>
      <c r="FP73" s="126">
        <f t="shared" si="293"/>
        <v>0</v>
      </c>
      <c r="FQ73" s="126">
        <f t="shared" si="293"/>
        <v>0</v>
      </c>
      <c r="FR73" s="126">
        <f t="shared" si="293"/>
        <v>0</v>
      </c>
      <c r="FS73" s="126">
        <f t="shared" si="293"/>
        <v>0</v>
      </c>
      <c r="FT73" s="126">
        <f t="shared" si="293"/>
        <v>0</v>
      </c>
      <c r="FU73" s="126">
        <f t="shared" si="293"/>
        <v>0</v>
      </c>
      <c r="FV73" s="126">
        <f t="shared" si="293"/>
        <v>0</v>
      </c>
      <c r="FW73" s="126">
        <f t="shared" si="293"/>
        <v>0</v>
      </c>
      <c r="FX73" s="126">
        <f t="shared" si="293"/>
        <v>0</v>
      </c>
      <c r="FY73" s="126">
        <f t="shared" si="293"/>
        <v>0</v>
      </c>
      <c r="FZ73" s="126">
        <f t="shared" si="293"/>
        <v>0</v>
      </c>
      <c r="GA73" s="126">
        <f t="shared" si="293"/>
        <v>0</v>
      </c>
      <c r="GB73" s="126">
        <f t="shared" si="293"/>
        <v>0</v>
      </c>
      <c r="GC73" s="126">
        <f t="shared" si="293"/>
        <v>0</v>
      </c>
      <c r="GD73" s="126">
        <f t="shared" si="293"/>
        <v>0</v>
      </c>
      <c r="GE73" s="126">
        <f t="shared" si="293"/>
        <v>0</v>
      </c>
      <c r="GF73" s="126">
        <f t="shared" si="293"/>
        <v>0</v>
      </c>
      <c r="GG73" s="126">
        <f t="shared" si="293"/>
        <v>0</v>
      </c>
      <c r="GH73" s="126">
        <f t="shared" si="293"/>
        <v>0</v>
      </c>
      <c r="GI73" s="126">
        <f t="shared" si="293"/>
        <v>0</v>
      </c>
      <c r="GJ73" s="126">
        <f t="shared" si="293"/>
        <v>0</v>
      </c>
    </row>
    <row r="74" spans="1:192" x14ac:dyDescent="0.25">
      <c r="E74" s="126" t="str">
        <f t="shared" ref="E74:BP74" si="294" xml:space="preserve"> E$42</f>
        <v>O&amp;M expense POS</v>
      </c>
      <c r="F74" s="126">
        <f t="shared" si="294"/>
        <v>0</v>
      </c>
      <c r="G74" s="126" t="str">
        <f t="shared" si="294"/>
        <v>$ 000s</v>
      </c>
      <c r="H74" s="126">
        <f t="shared" si="294"/>
        <v>77208.202114719563</v>
      </c>
      <c r="I74" s="126">
        <f t="shared" si="294"/>
        <v>0</v>
      </c>
      <c r="J74" s="126">
        <f t="shared" si="294"/>
        <v>0</v>
      </c>
      <c r="K74" s="126">
        <f t="shared" si="294"/>
        <v>0</v>
      </c>
      <c r="L74" s="126">
        <f t="shared" si="294"/>
        <v>0</v>
      </c>
      <c r="M74" s="126">
        <f t="shared" si="294"/>
        <v>439.65517241379308</v>
      </c>
      <c r="N74" s="126">
        <f t="shared" si="294"/>
        <v>439.65517241379308</v>
      </c>
      <c r="O74" s="126">
        <f t="shared" si="294"/>
        <v>439.65517241379308</v>
      </c>
      <c r="P74" s="126">
        <f t="shared" si="294"/>
        <v>439.65517241379308</v>
      </c>
      <c r="Q74" s="126">
        <f t="shared" si="294"/>
        <v>450.64655172413808</v>
      </c>
      <c r="R74" s="126">
        <f t="shared" si="294"/>
        <v>450.64655172413808</v>
      </c>
      <c r="S74" s="126">
        <f t="shared" si="294"/>
        <v>450.64655172413808</v>
      </c>
      <c r="T74" s="126">
        <f t="shared" si="294"/>
        <v>450.64655172413808</v>
      </c>
      <c r="U74" s="126">
        <f t="shared" si="294"/>
        <v>461.91271551724174</v>
      </c>
      <c r="V74" s="126">
        <f t="shared" si="294"/>
        <v>461.91271551724174</v>
      </c>
      <c r="W74" s="126">
        <f t="shared" si="294"/>
        <v>461.91271551724174</v>
      </c>
      <c r="X74" s="126">
        <f t="shared" si="294"/>
        <v>461.91271551724174</v>
      </c>
      <c r="Y74" s="126">
        <f t="shared" si="294"/>
        <v>473.46053340517301</v>
      </c>
      <c r="Z74" s="126">
        <f t="shared" si="294"/>
        <v>473.46053340517301</v>
      </c>
      <c r="AA74" s="126">
        <f t="shared" si="294"/>
        <v>473.46053340517301</v>
      </c>
      <c r="AB74" s="126">
        <f t="shared" si="294"/>
        <v>473.46053340517301</v>
      </c>
      <c r="AC74" s="126">
        <f t="shared" si="294"/>
        <v>485.29704674030256</v>
      </c>
      <c r="AD74" s="126">
        <f t="shared" si="294"/>
        <v>485.29704674030256</v>
      </c>
      <c r="AE74" s="126">
        <f t="shared" si="294"/>
        <v>485.29704674030256</v>
      </c>
      <c r="AF74" s="126">
        <f t="shared" si="294"/>
        <v>485.29704674030256</v>
      </c>
      <c r="AG74" s="126">
        <f t="shared" si="294"/>
        <v>497.42947290881028</v>
      </c>
      <c r="AH74" s="126">
        <f t="shared" si="294"/>
        <v>497.42947290881028</v>
      </c>
      <c r="AI74" s="126">
        <f t="shared" si="294"/>
        <v>497.42947290881028</v>
      </c>
      <c r="AJ74" s="126">
        <f t="shared" si="294"/>
        <v>497.42947290881028</v>
      </c>
      <c r="AK74" s="126">
        <f t="shared" si="294"/>
        <v>509.86520973153063</v>
      </c>
      <c r="AL74" s="126">
        <f t="shared" si="294"/>
        <v>509.86520973153063</v>
      </c>
      <c r="AM74" s="126">
        <f t="shared" si="294"/>
        <v>509.86520973153063</v>
      </c>
      <c r="AN74" s="126">
        <f t="shared" si="294"/>
        <v>509.86520973153063</v>
      </c>
      <c r="AO74" s="126">
        <f t="shared" si="294"/>
        <v>522.61183997481908</v>
      </c>
      <c r="AP74" s="126">
        <f t="shared" si="294"/>
        <v>522.61183997481908</v>
      </c>
      <c r="AQ74" s="126">
        <f t="shared" si="294"/>
        <v>522.61183997481908</v>
      </c>
      <c r="AR74" s="126">
        <f t="shared" si="294"/>
        <v>522.61183997481908</v>
      </c>
      <c r="AS74" s="126">
        <f t="shared" si="294"/>
        <v>535.6771359741897</v>
      </c>
      <c r="AT74" s="126">
        <f t="shared" si="294"/>
        <v>535.6771359741897</v>
      </c>
      <c r="AU74" s="126">
        <f t="shared" si="294"/>
        <v>535.6771359741897</v>
      </c>
      <c r="AV74" s="126">
        <f t="shared" si="294"/>
        <v>535.6771359741897</v>
      </c>
      <c r="AW74" s="126">
        <f t="shared" si="294"/>
        <v>549.06906437354462</v>
      </c>
      <c r="AX74" s="126">
        <f t="shared" si="294"/>
        <v>549.06906437354462</v>
      </c>
      <c r="AY74" s="126">
        <f t="shared" si="294"/>
        <v>549.06906437354462</v>
      </c>
      <c r="AZ74" s="126">
        <f t="shared" si="294"/>
        <v>549.06906437354462</v>
      </c>
      <c r="BA74" s="126">
        <f t="shared" si="294"/>
        <v>562.79579098288343</v>
      </c>
      <c r="BB74" s="126">
        <f t="shared" si="294"/>
        <v>562.79579098288343</v>
      </c>
      <c r="BC74" s="126">
        <f t="shared" si="294"/>
        <v>562.79579098288343</v>
      </c>
      <c r="BD74" s="126">
        <f t="shared" si="294"/>
        <v>562.79579098288343</v>
      </c>
      <c r="BE74" s="126">
        <f t="shared" si="294"/>
        <v>576.86568575745571</v>
      </c>
      <c r="BF74" s="126">
        <f t="shared" si="294"/>
        <v>576.86568575745571</v>
      </c>
      <c r="BG74" s="126">
        <f t="shared" si="294"/>
        <v>576.86568575745571</v>
      </c>
      <c r="BH74" s="126">
        <f t="shared" si="294"/>
        <v>576.86568575745571</v>
      </c>
      <c r="BI74" s="126">
        <f t="shared" si="294"/>
        <v>591.28732790139225</v>
      </c>
      <c r="BJ74" s="126">
        <f t="shared" si="294"/>
        <v>591.28732790139225</v>
      </c>
      <c r="BK74" s="126">
        <f t="shared" si="294"/>
        <v>591.28732790139225</v>
      </c>
      <c r="BL74" s="126">
        <f t="shared" si="294"/>
        <v>591.28732790139225</v>
      </c>
      <c r="BM74" s="126">
        <f t="shared" si="294"/>
        <v>606.06951109892736</v>
      </c>
      <c r="BN74" s="126">
        <f t="shared" si="294"/>
        <v>606.06951109892736</v>
      </c>
      <c r="BO74" s="126">
        <f t="shared" si="294"/>
        <v>606.06951109892736</v>
      </c>
      <c r="BP74" s="126">
        <f t="shared" si="294"/>
        <v>606.06951109892736</v>
      </c>
      <c r="BQ74" s="126">
        <f t="shared" ref="BQ74:EB74" si="295" xml:space="preserve"> BQ$42</f>
        <v>621.22124887640075</v>
      </c>
      <c r="BR74" s="126">
        <f t="shared" si="295"/>
        <v>621.22124887640075</v>
      </c>
      <c r="BS74" s="126">
        <f t="shared" si="295"/>
        <v>621.22124887640075</v>
      </c>
      <c r="BT74" s="126">
        <f t="shared" si="295"/>
        <v>621.22124887640075</v>
      </c>
      <c r="BU74" s="126">
        <f t="shared" si="295"/>
        <v>636.75178009831097</v>
      </c>
      <c r="BV74" s="126">
        <f t="shared" si="295"/>
        <v>636.75178009831097</v>
      </c>
      <c r="BW74" s="126">
        <f t="shared" si="295"/>
        <v>636.75178009831097</v>
      </c>
      <c r="BX74" s="126">
        <f t="shared" si="295"/>
        <v>636.75178009831097</v>
      </c>
      <c r="BY74" s="126">
        <f t="shared" si="295"/>
        <v>652.6705746007691</v>
      </c>
      <c r="BZ74" s="126">
        <f t="shared" si="295"/>
        <v>652.6705746007691</v>
      </c>
      <c r="CA74" s="126">
        <f t="shared" si="295"/>
        <v>652.6705746007691</v>
      </c>
      <c r="CB74" s="126">
        <f t="shared" si="295"/>
        <v>652.6705746007691</v>
      </c>
      <c r="CC74" s="126">
        <f t="shared" si="295"/>
        <v>668.98733896578847</v>
      </c>
      <c r="CD74" s="126">
        <f t="shared" si="295"/>
        <v>668.98733896578847</v>
      </c>
      <c r="CE74" s="126">
        <f t="shared" si="295"/>
        <v>668.98733896578847</v>
      </c>
      <c r="CF74" s="126">
        <f t="shared" si="295"/>
        <v>668.98733896578847</v>
      </c>
      <c r="CG74" s="126">
        <f t="shared" si="295"/>
        <v>685.71202243993321</v>
      </c>
      <c r="CH74" s="126">
        <f t="shared" si="295"/>
        <v>685.71202243993321</v>
      </c>
      <c r="CI74" s="126">
        <f t="shared" si="295"/>
        <v>685.71202243993321</v>
      </c>
      <c r="CJ74" s="126">
        <f t="shared" si="295"/>
        <v>685.71202243993321</v>
      </c>
      <c r="CK74" s="126">
        <f t="shared" si="295"/>
        <v>702.8548230009319</v>
      </c>
      <c r="CL74" s="126">
        <f t="shared" si="295"/>
        <v>702.8548230009319</v>
      </c>
      <c r="CM74" s="126">
        <f t="shared" si="295"/>
        <v>702.8548230009319</v>
      </c>
      <c r="CN74" s="126">
        <f t="shared" si="295"/>
        <v>702.8548230009319</v>
      </c>
      <c r="CO74" s="126">
        <f t="shared" si="295"/>
        <v>720.42619357595538</v>
      </c>
      <c r="CP74" s="126">
        <f t="shared" si="295"/>
        <v>720.42619357595538</v>
      </c>
      <c r="CQ74" s="126">
        <f t="shared" si="295"/>
        <v>720.42619357595538</v>
      </c>
      <c r="CR74" s="126">
        <f t="shared" si="295"/>
        <v>720.42619357595538</v>
      </c>
      <c r="CS74" s="126">
        <f t="shared" si="295"/>
        <v>738.43684841535458</v>
      </c>
      <c r="CT74" s="126">
        <f t="shared" si="295"/>
        <v>738.43684841535458</v>
      </c>
      <c r="CU74" s="126">
        <f t="shared" si="295"/>
        <v>738.43684841535458</v>
      </c>
      <c r="CV74" s="126">
        <f t="shared" si="295"/>
        <v>738.43684841535458</v>
      </c>
      <c r="CW74" s="126">
        <f t="shared" si="295"/>
        <v>756.89776962573876</v>
      </c>
      <c r="CX74" s="126">
        <f t="shared" si="295"/>
        <v>756.89776962573876</v>
      </c>
      <c r="CY74" s="126">
        <f t="shared" si="295"/>
        <v>756.89776962573876</v>
      </c>
      <c r="CZ74" s="126">
        <f t="shared" si="295"/>
        <v>756.89776962573876</v>
      </c>
      <c r="DA74" s="126">
        <f t="shared" si="295"/>
        <v>775.82021386638257</v>
      </c>
      <c r="DB74" s="126">
        <f t="shared" si="295"/>
        <v>775.82021386638257</v>
      </c>
      <c r="DC74" s="126">
        <f t="shared" si="295"/>
        <v>775.82021386638257</v>
      </c>
      <c r="DD74" s="126">
        <f t="shared" si="295"/>
        <v>775.82021386638257</v>
      </c>
      <c r="DE74" s="126">
        <f t="shared" si="295"/>
        <v>795.21571921304223</v>
      </c>
      <c r="DF74" s="126">
        <f t="shared" si="295"/>
        <v>795.21571921304223</v>
      </c>
      <c r="DG74" s="126">
        <f t="shared" si="295"/>
        <v>795.21571921304223</v>
      </c>
      <c r="DH74" s="126">
        <f t="shared" si="295"/>
        <v>795.21571921304223</v>
      </c>
      <c r="DI74" s="126">
        <f t="shared" si="295"/>
        <v>815.09611219336853</v>
      </c>
      <c r="DJ74" s="126">
        <f t="shared" si="295"/>
        <v>815.09611219336853</v>
      </c>
      <c r="DK74" s="126">
        <f t="shared" si="295"/>
        <v>815.09611219336853</v>
      </c>
      <c r="DL74" s="126">
        <f t="shared" si="295"/>
        <v>815.09611219336853</v>
      </c>
      <c r="DM74" s="126">
        <f t="shared" si="295"/>
        <v>835.47351499820309</v>
      </c>
      <c r="DN74" s="126">
        <f t="shared" si="295"/>
        <v>835.47351499820309</v>
      </c>
      <c r="DO74" s="126">
        <f t="shared" si="295"/>
        <v>835.47351499820309</v>
      </c>
      <c r="DP74" s="126">
        <f t="shared" si="295"/>
        <v>835.47351499820309</v>
      </c>
      <c r="DQ74" s="126">
        <f t="shared" si="295"/>
        <v>856.36035287315849</v>
      </c>
      <c r="DR74" s="126">
        <f t="shared" si="295"/>
        <v>856.36035287315849</v>
      </c>
      <c r="DS74" s="126">
        <f t="shared" si="295"/>
        <v>856.36035287315849</v>
      </c>
      <c r="DT74" s="126">
        <f t="shared" si="295"/>
        <v>856.36035287315849</v>
      </c>
      <c r="DU74" s="126">
        <f t="shared" si="295"/>
        <v>877.76936169498788</v>
      </c>
      <c r="DV74" s="126">
        <f t="shared" si="295"/>
        <v>877.76936169498788</v>
      </c>
      <c r="DW74" s="126">
        <f t="shared" si="295"/>
        <v>877.76936169498788</v>
      </c>
      <c r="DX74" s="126">
        <f t="shared" si="295"/>
        <v>877.76936169498788</v>
      </c>
      <c r="DY74" s="126">
        <f t="shared" si="295"/>
        <v>899.71359573736288</v>
      </c>
      <c r="DZ74" s="126">
        <f t="shared" si="295"/>
        <v>899.71359573736288</v>
      </c>
      <c r="EA74" s="126">
        <f t="shared" si="295"/>
        <v>899.71359573736288</v>
      </c>
      <c r="EB74" s="126">
        <f t="shared" si="295"/>
        <v>899.71359573736288</v>
      </c>
      <c r="EC74" s="126">
        <f t="shared" ref="EC74:GJ74" si="296" xml:space="preserve"> EC$42</f>
        <v>0</v>
      </c>
      <c r="ED74" s="126">
        <f t="shared" si="296"/>
        <v>0</v>
      </c>
      <c r="EE74" s="126">
        <f t="shared" si="296"/>
        <v>0</v>
      </c>
      <c r="EF74" s="126">
        <f t="shared" si="296"/>
        <v>0</v>
      </c>
      <c r="EG74" s="126">
        <f t="shared" si="296"/>
        <v>0</v>
      </c>
      <c r="EH74" s="126">
        <f t="shared" si="296"/>
        <v>0</v>
      </c>
      <c r="EI74" s="126">
        <f t="shared" si="296"/>
        <v>0</v>
      </c>
      <c r="EJ74" s="126">
        <f t="shared" si="296"/>
        <v>0</v>
      </c>
      <c r="EK74" s="126">
        <f t="shared" si="296"/>
        <v>0</v>
      </c>
      <c r="EL74" s="126">
        <f t="shared" si="296"/>
        <v>0</v>
      </c>
      <c r="EM74" s="126">
        <f t="shared" si="296"/>
        <v>0</v>
      </c>
      <c r="EN74" s="126">
        <f t="shared" si="296"/>
        <v>0</v>
      </c>
      <c r="EO74" s="126">
        <f t="shared" si="296"/>
        <v>0</v>
      </c>
      <c r="EP74" s="126">
        <f t="shared" si="296"/>
        <v>0</v>
      </c>
      <c r="EQ74" s="126">
        <f t="shared" si="296"/>
        <v>0</v>
      </c>
      <c r="ER74" s="126">
        <f t="shared" si="296"/>
        <v>0</v>
      </c>
      <c r="ES74" s="126">
        <f t="shared" si="296"/>
        <v>0</v>
      </c>
      <c r="ET74" s="126">
        <f t="shared" si="296"/>
        <v>0</v>
      </c>
      <c r="EU74" s="126">
        <f t="shared" si="296"/>
        <v>0</v>
      </c>
      <c r="EV74" s="126">
        <f t="shared" si="296"/>
        <v>0</v>
      </c>
      <c r="EW74" s="126">
        <f t="shared" si="296"/>
        <v>0</v>
      </c>
      <c r="EX74" s="126">
        <f t="shared" si="296"/>
        <v>0</v>
      </c>
      <c r="EY74" s="126">
        <f t="shared" si="296"/>
        <v>0</v>
      </c>
      <c r="EZ74" s="126">
        <f t="shared" si="296"/>
        <v>0</v>
      </c>
      <c r="FA74" s="126">
        <f t="shared" si="296"/>
        <v>0</v>
      </c>
      <c r="FB74" s="126">
        <f t="shared" si="296"/>
        <v>0</v>
      </c>
      <c r="FC74" s="126">
        <f t="shared" si="296"/>
        <v>0</v>
      </c>
      <c r="FD74" s="126">
        <f t="shared" si="296"/>
        <v>0</v>
      </c>
      <c r="FE74" s="126">
        <f t="shared" si="296"/>
        <v>0</v>
      </c>
      <c r="FF74" s="126">
        <f t="shared" si="296"/>
        <v>0</v>
      </c>
      <c r="FG74" s="126">
        <f t="shared" si="296"/>
        <v>0</v>
      </c>
      <c r="FH74" s="126">
        <f t="shared" si="296"/>
        <v>0</v>
      </c>
      <c r="FI74" s="126">
        <f t="shared" si="296"/>
        <v>0</v>
      </c>
      <c r="FJ74" s="126">
        <f t="shared" si="296"/>
        <v>0</v>
      </c>
      <c r="FK74" s="126">
        <f t="shared" si="296"/>
        <v>0</v>
      </c>
      <c r="FL74" s="126">
        <f t="shared" si="296"/>
        <v>0</v>
      </c>
      <c r="FM74" s="126">
        <f t="shared" si="296"/>
        <v>0</v>
      </c>
      <c r="FN74" s="126">
        <f t="shared" si="296"/>
        <v>0</v>
      </c>
      <c r="FO74" s="126">
        <f t="shared" si="296"/>
        <v>0</v>
      </c>
      <c r="FP74" s="126">
        <f t="shared" si="296"/>
        <v>0</v>
      </c>
      <c r="FQ74" s="126">
        <f t="shared" si="296"/>
        <v>0</v>
      </c>
      <c r="FR74" s="126">
        <f t="shared" si="296"/>
        <v>0</v>
      </c>
      <c r="FS74" s="126">
        <f t="shared" si="296"/>
        <v>0</v>
      </c>
      <c r="FT74" s="126">
        <f t="shared" si="296"/>
        <v>0</v>
      </c>
      <c r="FU74" s="126">
        <f t="shared" si="296"/>
        <v>0</v>
      </c>
      <c r="FV74" s="126">
        <f t="shared" si="296"/>
        <v>0</v>
      </c>
      <c r="FW74" s="126">
        <f t="shared" si="296"/>
        <v>0</v>
      </c>
      <c r="FX74" s="126">
        <f t="shared" si="296"/>
        <v>0</v>
      </c>
      <c r="FY74" s="126">
        <f t="shared" si="296"/>
        <v>0</v>
      </c>
      <c r="FZ74" s="126">
        <f t="shared" si="296"/>
        <v>0</v>
      </c>
      <c r="GA74" s="126">
        <f t="shared" si="296"/>
        <v>0</v>
      </c>
      <c r="GB74" s="126">
        <f t="shared" si="296"/>
        <v>0</v>
      </c>
      <c r="GC74" s="126">
        <f t="shared" si="296"/>
        <v>0</v>
      </c>
      <c r="GD74" s="126">
        <f t="shared" si="296"/>
        <v>0</v>
      </c>
      <c r="GE74" s="126">
        <f t="shared" si="296"/>
        <v>0</v>
      </c>
      <c r="GF74" s="126">
        <f t="shared" si="296"/>
        <v>0</v>
      </c>
      <c r="GG74" s="126">
        <f t="shared" si="296"/>
        <v>0</v>
      </c>
      <c r="GH74" s="126">
        <f t="shared" si="296"/>
        <v>0</v>
      </c>
      <c r="GI74" s="126">
        <f t="shared" si="296"/>
        <v>0</v>
      </c>
      <c r="GJ74" s="126">
        <f t="shared" si="296"/>
        <v>0</v>
      </c>
    </row>
    <row r="75" spans="1:192" x14ac:dyDescent="0.25">
      <c r="E75" s="126" t="str">
        <f t="shared" ref="E75:AJ75" si="297" xml:space="preserve"> E$71</f>
        <v>Forecast accounts payable balance</v>
      </c>
      <c r="F75" s="126">
        <f t="shared" si="297"/>
        <v>0</v>
      </c>
      <c r="G75" s="126" t="str">
        <f t="shared" si="297"/>
        <v>$ 000s</v>
      </c>
      <c r="H75" s="126">
        <f t="shared" si="297"/>
        <v>0</v>
      </c>
      <c r="I75" s="126">
        <f t="shared" si="297"/>
        <v>0</v>
      </c>
      <c r="J75" s="126">
        <f t="shared" si="297"/>
        <v>0</v>
      </c>
      <c r="K75" s="126">
        <f t="shared" si="297"/>
        <v>0</v>
      </c>
      <c r="L75" s="126">
        <f t="shared" si="297"/>
        <v>0</v>
      </c>
      <c r="M75" s="126">
        <f t="shared" si="297"/>
        <v>144.94126563092078</v>
      </c>
      <c r="N75" s="126">
        <f t="shared" si="297"/>
        <v>143.36581709145426</v>
      </c>
      <c r="O75" s="126">
        <f t="shared" si="297"/>
        <v>143.36581709145426</v>
      </c>
      <c r="P75" s="126">
        <f t="shared" si="297"/>
        <v>146.55172413793102</v>
      </c>
      <c r="Q75" s="126">
        <f t="shared" si="297"/>
        <v>148.56479727169386</v>
      </c>
      <c r="R75" s="126">
        <f t="shared" si="297"/>
        <v>146.94996251874068</v>
      </c>
      <c r="S75" s="126">
        <f t="shared" si="297"/>
        <v>146.94996251874068</v>
      </c>
      <c r="T75" s="126">
        <f t="shared" si="297"/>
        <v>150.21551724137936</v>
      </c>
      <c r="U75" s="126">
        <f t="shared" si="297"/>
        <v>152.27891720348629</v>
      </c>
      <c r="V75" s="126">
        <f t="shared" si="297"/>
        <v>150.62371158170927</v>
      </c>
      <c r="W75" s="126">
        <f t="shared" si="297"/>
        <v>150.62371158170927</v>
      </c>
      <c r="X75" s="126">
        <f t="shared" si="297"/>
        <v>152.27891720348629</v>
      </c>
      <c r="Y75" s="126">
        <f t="shared" si="297"/>
        <v>156.08589013357351</v>
      </c>
      <c r="Z75" s="126">
        <f t="shared" si="297"/>
        <v>154.38930437125208</v>
      </c>
      <c r="AA75" s="126">
        <f t="shared" si="297"/>
        <v>154.38930437125208</v>
      </c>
      <c r="AB75" s="126">
        <f t="shared" si="297"/>
        <v>157.82017780172433</v>
      </c>
      <c r="AC75" s="126">
        <f t="shared" si="297"/>
        <v>159.98803738691294</v>
      </c>
      <c r="AD75" s="126">
        <f t="shared" si="297"/>
        <v>158.24903698053345</v>
      </c>
      <c r="AE75" s="126">
        <f t="shared" si="297"/>
        <v>158.24903698053345</v>
      </c>
      <c r="AF75" s="126">
        <f t="shared" si="297"/>
        <v>161.76568224676751</v>
      </c>
      <c r="AG75" s="126">
        <f t="shared" si="297"/>
        <v>163.98773832158579</v>
      </c>
      <c r="AH75" s="126">
        <f t="shared" si="297"/>
        <v>162.20526290504682</v>
      </c>
      <c r="AI75" s="126">
        <f t="shared" si="297"/>
        <v>162.20526290504682</v>
      </c>
      <c r="AJ75" s="126">
        <f t="shared" si="297"/>
        <v>165.80982430293676</v>
      </c>
      <c r="AK75" s="126">
        <f t="shared" ref="AK75:BP75" si="298" xml:space="preserve"> AK$71</f>
        <v>168.08743177962549</v>
      </c>
      <c r="AL75" s="126">
        <f t="shared" si="298"/>
        <v>166.26039447767303</v>
      </c>
      <c r="AM75" s="126">
        <f t="shared" si="298"/>
        <v>166.26039447767303</v>
      </c>
      <c r="AN75" s="126">
        <f t="shared" si="298"/>
        <v>168.08743177962549</v>
      </c>
      <c r="AO75" s="126">
        <f t="shared" si="298"/>
        <v>172.28961757411616</v>
      </c>
      <c r="AP75" s="126">
        <f t="shared" si="298"/>
        <v>170.41690433961492</v>
      </c>
      <c r="AQ75" s="126">
        <f t="shared" si="298"/>
        <v>170.41690433961492</v>
      </c>
      <c r="AR75" s="126">
        <f t="shared" si="298"/>
        <v>174.20394665827303</v>
      </c>
      <c r="AS75" s="126">
        <f t="shared" si="298"/>
        <v>176.59685801346913</v>
      </c>
      <c r="AT75" s="126">
        <f t="shared" si="298"/>
        <v>174.67732694810533</v>
      </c>
      <c r="AU75" s="126">
        <f t="shared" si="298"/>
        <v>174.67732694810533</v>
      </c>
      <c r="AV75" s="126">
        <f t="shared" si="298"/>
        <v>178.55904532472988</v>
      </c>
      <c r="AW75" s="126">
        <f t="shared" si="298"/>
        <v>181.01177946380591</v>
      </c>
      <c r="AX75" s="126">
        <f t="shared" si="298"/>
        <v>179.04426012180804</v>
      </c>
      <c r="AY75" s="126">
        <f t="shared" si="298"/>
        <v>179.04426012180804</v>
      </c>
      <c r="AZ75" s="126">
        <f t="shared" si="298"/>
        <v>183.02302145784819</v>
      </c>
      <c r="BA75" s="126">
        <f t="shared" si="298"/>
        <v>185.53707395040112</v>
      </c>
      <c r="BB75" s="126">
        <f t="shared" si="298"/>
        <v>183.5203666248533</v>
      </c>
      <c r="BC75" s="126">
        <f t="shared" si="298"/>
        <v>183.5203666248533</v>
      </c>
      <c r="BD75" s="126">
        <f t="shared" si="298"/>
        <v>185.53707395040112</v>
      </c>
      <c r="BE75" s="126">
        <f t="shared" si="298"/>
        <v>190.17550079916123</v>
      </c>
      <c r="BF75" s="126">
        <f t="shared" si="298"/>
        <v>188.1083757904747</v>
      </c>
      <c r="BG75" s="126">
        <f t="shared" si="298"/>
        <v>188.1083757904747</v>
      </c>
      <c r="BH75" s="126">
        <f t="shared" si="298"/>
        <v>192.2885619191519</v>
      </c>
      <c r="BI75" s="126">
        <f t="shared" si="298"/>
        <v>194.9298883191403</v>
      </c>
      <c r="BJ75" s="126">
        <f t="shared" si="298"/>
        <v>192.81108518523661</v>
      </c>
      <c r="BK75" s="126">
        <f t="shared" si="298"/>
        <v>192.81108518523661</v>
      </c>
      <c r="BL75" s="126">
        <f t="shared" si="298"/>
        <v>197.09577596713075</v>
      </c>
      <c r="BM75" s="126">
        <f t="shared" si="298"/>
        <v>199.80313552711891</v>
      </c>
      <c r="BN75" s="126">
        <f t="shared" si="298"/>
        <v>197.63136231486763</v>
      </c>
      <c r="BO75" s="126">
        <f t="shared" si="298"/>
        <v>197.63136231486763</v>
      </c>
      <c r="BP75" s="126">
        <f t="shared" si="298"/>
        <v>202.0231703663091</v>
      </c>
      <c r="BQ75" s="126">
        <f t="shared" ref="BQ75:CV75" si="299" xml:space="preserve"> BQ$71</f>
        <v>204.79821391529694</v>
      </c>
      <c r="BR75" s="126">
        <f t="shared" si="299"/>
        <v>202.57214637273938</v>
      </c>
      <c r="BS75" s="126">
        <f t="shared" si="299"/>
        <v>202.57214637273938</v>
      </c>
      <c r="BT75" s="126">
        <f t="shared" si="299"/>
        <v>204.79821391529694</v>
      </c>
      <c r="BU75" s="126">
        <f t="shared" si="299"/>
        <v>209.91816926317944</v>
      </c>
      <c r="BV75" s="126">
        <f t="shared" si="299"/>
        <v>207.63645003205792</v>
      </c>
      <c r="BW75" s="126">
        <f t="shared" si="299"/>
        <v>207.63645003205792</v>
      </c>
      <c r="BX75" s="126">
        <f t="shared" si="299"/>
        <v>212.25059336610366</v>
      </c>
      <c r="BY75" s="126">
        <f t="shared" si="299"/>
        <v>215.16612349475903</v>
      </c>
      <c r="BZ75" s="126">
        <f t="shared" si="299"/>
        <v>212.8273612828595</v>
      </c>
      <c r="CA75" s="126">
        <f t="shared" si="299"/>
        <v>212.8273612828595</v>
      </c>
      <c r="CB75" s="126">
        <f t="shared" si="299"/>
        <v>217.55685820025636</v>
      </c>
      <c r="CC75" s="126">
        <f t="shared" si="299"/>
        <v>220.54527658212805</v>
      </c>
      <c r="CD75" s="126">
        <f t="shared" si="299"/>
        <v>218.14804531493104</v>
      </c>
      <c r="CE75" s="126">
        <f t="shared" si="299"/>
        <v>218.14804531493104</v>
      </c>
      <c r="CF75" s="126">
        <f t="shared" si="299"/>
        <v>222.99577965526282</v>
      </c>
      <c r="CG75" s="126">
        <f t="shared" si="299"/>
        <v>226.05890849668128</v>
      </c>
      <c r="CH75" s="126">
        <f t="shared" si="299"/>
        <v>223.60174644780432</v>
      </c>
      <c r="CI75" s="126">
        <f t="shared" si="299"/>
        <v>223.60174644780432</v>
      </c>
      <c r="CJ75" s="126">
        <f t="shared" si="299"/>
        <v>226.05890849668128</v>
      </c>
      <c r="CK75" s="126">
        <f t="shared" si="299"/>
        <v>231.71038120909841</v>
      </c>
      <c r="CL75" s="126">
        <f t="shared" si="299"/>
        <v>229.19179010899953</v>
      </c>
      <c r="CM75" s="126">
        <f t="shared" si="299"/>
        <v>229.19179010899953</v>
      </c>
      <c r="CN75" s="126">
        <f t="shared" si="299"/>
        <v>234.28494100031062</v>
      </c>
      <c r="CO75" s="126">
        <f t="shared" si="299"/>
        <v>237.50314073932594</v>
      </c>
      <c r="CP75" s="126">
        <f t="shared" si="299"/>
        <v>234.9215848617246</v>
      </c>
      <c r="CQ75" s="126">
        <f t="shared" si="299"/>
        <v>234.9215848617246</v>
      </c>
      <c r="CR75" s="126">
        <f t="shared" si="299"/>
        <v>240.14206452531846</v>
      </c>
      <c r="CS75" s="126">
        <f t="shared" si="299"/>
        <v>243.44071925780921</v>
      </c>
      <c r="CT75" s="126">
        <f t="shared" si="299"/>
        <v>240.7946244832678</v>
      </c>
      <c r="CU75" s="126">
        <f t="shared" si="299"/>
        <v>240.7946244832678</v>
      </c>
      <c r="CV75" s="126">
        <f t="shared" si="299"/>
        <v>246.14561613845152</v>
      </c>
      <c r="CW75" s="126">
        <f t="shared" ref="CW75:EB75" si="300" xml:space="preserve"> CW$71</f>
        <v>249.52673723925454</v>
      </c>
      <c r="CX75" s="126">
        <f t="shared" si="300"/>
        <v>246.81449009534961</v>
      </c>
      <c r="CY75" s="126">
        <f t="shared" si="300"/>
        <v>246.81449009534961</v>
      </c>
      <c r="CZ75" s="126">
        <f t="shared" si="300"/>
        <v>249.52673723925454</v>
      </c>
      <c r="DA75" s="126">
        <f t="shared" si="300"/>
        <v>255.764905670236</v>
      </c>
      <c r="DB75" s="126">
        <f t="shared" si="300"/>
        <v>252.98485234773347</v>
      </c>
      <c r="DC75" s="126">
        <f t="shared" si="300"/>
        <v>252.98485234773347</v>
      </c>
      <c r="DD75" s="126">
        <f t="shared" si="300"/>
        <v>258.60673795546086</v>
      </c>
      <c r="DE75" s="126">
        <f t="shared" si="300"/>
        <v>262.15902831199196</v>
      </c>
      <c r="DF75" s="126">
        <f t="shared" si="300"/>
        <v>259.3094736564268</v>
      </c>
      <c r="DG75" s="126">
        <f t="shared" si="300"/>
        <v>259.3094736564268</v>
      </c>
      <c r="DH75" s="126">
        <f t="shared" si="300"/>
        <v>265.07190640434737</v>
      </c>
      <c r="DI75" s="126">
        <f t="shared" si="300"/>
        <v>268.71300401979181</v>
      </c>
      <c r="DJ75" s="126">
        <f t="shared" si="300"/>
        <v>265.79221049783757</v>
      </c>
      <c r="DK75" s="126">
        <f t="shared" si="300"/>
        <v>265.79221049783757</v>
      </c>
      <c r="DL75" s="126">
        <f t="shared" si="300"/>
        <v>271.69870406445614</v>
      </c>
      <c r="DM75" s="126">
        <f t="shared" si="300"/>
        <v>275.43082912028672</v>
      </c>
      <c r="DN75" s="126">
        <f t="shared" si="300"/>
        <v>272.4370157602836</v>
      </c>
      <c r="DO75" s="126">
        <f t="shared" si="300"/>
        <v>272.4370157602836</v>
      </c>
      <c r="DP75" s="126">
        <f t="shared" si="300"/>
        <v>275.43082912028672</v>
      </c>
      <c r="DQ75" s="126">
        <f t="shared" si="300"/>
        <v>282.316599848294</v>
      </c>
      <c r="DR75" s="126">
        <f t="shared" si="300"/>
        <v>279.2479411542908</v>
      </c>
      <c r="DS75" s="126">
        <f t="shared" si="300"/>
        <v>279.2479411542908</v>
      </c>
      <c r="DT75" s="126">
        <f t="shared" si="300"/>
        <v>285.4534509577195</v>
      </c>
      <c r="DU75" s="126">
        <f t="shared" si="300"/>
        <v>289.3745148445015</v>
      </c>
      <c r="DV75" s="126">
        <f t="shared" si="300"/>
        <v>286.22913968314822</v>
      </c>
      <c r="DW75" s="126">
        <f t="shared" si="300"/>
        <v>286.22913968314822</v>
      </c>
      <c r="DX75" s="126">
        <f t="shared" si="300"/>
        <v>292.58978723166263</v>
      </c>
      <c r="DY75" s="126">
        <f t="shared" si="300"/>
        <v>296.60887771561414</v>
      </c>
      <c r="DZ75" s="126">
        <f t="shared" si="300"/>
        <v>293.38486817522704</v>
      </c>
      <c r="EA75" s="126">
        <f t="shared" si="300"/>
        <v>293.38486817522704</v>
      </c>
      <c r="EB75" s="126">
        <f t="shared" si="300"/>
        <v>299.90453191245427</v>
      </c>
      <c r="EC75" s="126">
        <f t="shared" ref="EC75:FH75" si="301" xml:space="preserve"> EC$71</f>
        <v>0</v>
      </c>
      <c r="ED75" s="126">
        <f t="shared" si="301"/>
        <v>0</v>
      </c>
      <c r="EE75" s="126">
        <f t="shared" si="301"/>
        <v>0</v>
      </c>
      <c r="EF75" s="126">
        <f t="shared" si="301"/>
        <v>0</v>
      </c>
      <c r="EG75" s="126">
        <f t="shared" si="301"/>
        <v>0</v>
      </c>
      <c r="EH75" s="126">
        <f t="shared" si="301"/>
        <v>0</v>
      </c>
      <c r="EI75" s="126">
        <f t="shared" si="301"/>
        <v>0</v>
      </c>
      <c r="EJ75" s="126">
        <f t="shared" si="301"/>
        <v>0</v>
      </c>
      <c r="EK75" s="126">
        <f t="shared" si="301"/>
        <v>0</v>
      </c>
      <c r="EL75" s="126">
        <f t="shared" si="301"/>
        <v>0</v>
      </c>
      <c r="EM75" s="126">
        <f t="shared" si="301"/>
        <v>0</v>
      </c>
      <c r="EN75" s="126">
        <f t="shared" si="301"/>
        <v>0</v>
      </c>
      <c r="EO75" s="126">
        <f t="shared" si="301"/>
        <v>0</v>
      </c>
      <c r="EP75" s="126">
        <f t="shared" si="301"/>
        <v>0</v>
      </c>
      <c r="EQ75" s="126">
        <f t="shared" si="301"/>
        <v>0</v>
      </c>
      <c r="ER75" s="126">
        <f t="shared" si="301"/>
        <v>0</v>
      </c>
      <c r="ES75" s="126">
        <f t="shared" si="301"/>
        <v>0</v>
      </c>
      <c r="ET75" s="126">
        <f t="shared" si="301"/>
        <v>0</v>
      </c>
      <c r="EU75" s="126">
        <f t="shared" si="301"/>
        <v>0</v>
      </c>
      <c r="EV75" s="126">
        <f t="shared" si="301"/>
        <v>0</v>
      </c>
      <c r="EW75" s="126">
        <f t="shared" si="301"/>
        <v>0</v>
      </c>
      <c r="EX75" s="126">
        <f t="shared" si="301"/>
        <v>0</v>
      </c>
      <c r="EY75" s="126">
        <f t="shared" si="301"/>
        <v>0</v>
      </c>
      <c r="EZ75" s="126">
        <f t="shared" si="301"/>
        <v>0</v>
      </c>
      <c r="FA75" s="126">
        <f t="shared" si="301"/>
        <v>0</v>
      </c>
      <c r="FB75" s="126">
        <f t="shared" si="301"/>
        <v>0</v>
      </c>
      <c r="FC75" s="126">
        <f t="shared" si="301"/>
        <v>0</v>
      </c>
      <c r="FD75" s="126">
        <f t="shared" si="301"/>
        <v>0</v>
      </c>
      <c r="FE75" s="126">
        <f t="shared" si="301"/>
        <v>0</v>
      </c>
      <c r="FF75" s="126">
        <f t="shared" si="301"/>
        <v>0</v>
      </c>
      <c r="FG75" s="126">
        <f t="shared" si="301"/>
        <v>0</v>
      </c>
      <c r="FH75" s="126">
        <f t="shared" si="301"/>
        <v>0</v>
      </c>
      <c r="FI75" s="126">
        <f t="shared" ref="FI75:GJ75" si="302" xml:space="preserve"> FI$71</f>
        <v>0</v>
      </c>
      <c r="FJ75" s="126">
        <f t="shared" si="302"/>
        <v>0</v>
      </c>
      <c r="FK75" s="126">
        <f t="shared" si="302"/>
        <v>0</v>
      </c>
      <c r="FL75" s="126">
        <f t="shared" si="302"/>
        <v>0</v>
      </c>
      <c r="FM75" s="126">
        <f t="shared" si="302"/>
        <v>0</v>
      </c>
      <c r="FN75" s="126">
        <f t="shared" si="302"/>
        <v>0</v>
      </c>
      <c r="FO75" s="126">
        <f t="shared" si="302"/>
        <v>0</v>
      </c>
      <c r="FP75" s="126">
        <f t="shared" si="302"/>
        <v>0</v>
      </c>
      <c r="FQ75" s="126">
        <f t="shared" si="302"/>
        <v>0</v>
      </c>
      <c r="FR75" s="126">
        <f t="shared" si="302"/>
        <v>0</v>
      </c>
      <c r="FS75" s="126">
        <f t="shared" si="302"/>
        <v>0</v>
      </c>
      <c r="FT75" s="126">
        <f t="shared" si="302"/>
        <v>0</v>
      </c>
      <c r="FU75" s="126">
        <f t="shared" si="302"/>
        <v>0</v>
      </c>
      <c r="FV75" s="126">
        <f t="shared" si="302"/>
        <v>0</v>
      </c>
      <c r="FW75" s="126">
        <f t="shared" si="302"/>
        <v>0</v>
      </c>
      <c r="FX75" s="126">
        <f t="shared" si="302"/>
        <v>0</v>
      </c>
      <c r="FY75" s="126">
        <f t="shared" si="302"/>
        <v>0</v>
      </c>
      <c r="FZ75" s="126">
        <f t="shared" si="302"/>
        <v>0</v>
      </c>
      <c r="GA75" s="126">
        <f t="shared" si="302"/>
        <v>0</v>
      </c>
      <c r="GB75" s="126">
        <f t="shared" si="302"/>
        <v>0</v>
      </c>
      <c r="GC75" s="126">
        <f t="shared" si="302"/>
        <v>0</v>
      </c>
      <c r="GD75" s="126">
        <f t="shared" si="302"/>
        <v>0</v>
      </c>
      <c r="GE75" s="126">
        <f t="shared" si="302"/>
        <v>0</v>
      </c>
      <c r="GF75" s="126">
        <f t="shared" si="302"/>
        <v>0</v>
      </c>
      <c r="GG75" s="126">
        <f t="shared" si="302"/>
        <v>0</v>
      </c>
      <c r="GH75" s="126">
        <f t="shared" si="302"/>
        <v>0</v>
      </c>
      <c r="GI75" s="126">
        <f t="shared" si="302"/>
        <v>0</v>
      </c>
      <c r="GJ75" s="126">
        <f t="shared" si="302"/>
        <v>0</v>
      </c>
    </row>
    <row r="76" spans="1:192" s="256" customFormat="1" x14ac:dyDescent="0.25">
      <c r="A76" s="313"/>
      <c r="B76" s="313"/>
      <c r="C76" s="314"/>
      <c r="D76" s="315"/>
      <c r="E76" s="311" t="s">
        <v>337</v>
      </c>
      <c r="F76" s="311"/>
      <c r="G76" s="311" t="str">
        <f xml:space="preserve"> SMU</f>
        <v>$ 000s</v>
      </c>
      <c r="H76" s="311">
        <f xml:space="preserve"> SUM(J76:GJ76)</f>
        <v>77208.202114719577</v>
      </c>
      <c r="I76" s="311"/>
      <c r="J76" s="311">
        <f t="shared" ref="J76" si="303" xml:space="preserve"> J73 + J74 - J75</f>
        <v>0</v>
      </c>
      <c r="K76" s="311">
        <f t="shared" ref="K76" si="304" xml:space="preserve"> K73 + K74 - K75</f>
        <v>0</v>
      </c>
      <c r="L76" s="311">
        <f t="shared" ref="L76" si="305" xml:space="preserve"> L73 + L74 - L75</f>
        <v>0</v>
      </c>
      <c r="M76" s="311">
        <f t="shared" ref="M76" si="306" xml:space="preserve"> M73 + M74 - M75</f>
        <v>294.7139067828723</v>
      </c>
      <c r="N76" s="311">
        <f t="shared" ref="N76" si="307" xml:space="preserve"> N73 + N74 - N75</f>
        <v>441.23062095325963</v>
      </c>
      <c r="O76" s="311">
        <f t="shared" ref="O76" si="308" xml:space="preserve"> O73 + O74 - O75</f>
        <v>439.65517241379314</v>
      </c>
      <c r="P76" s="311">
        <f t="shared" ref="P76" si="309" xml:space="preserve"> P73 + P74 - P75</f>
        <v>436.46926536731632</v>
      </c>
      <c r="Q76" s="311">
        <f t="shared" ref="Q76" si="310" xml:space="preserve"> Q73 + Q74 - Q75</f>
        <v>448.6334785903752</v>
      </c>
      <c r="R76" s="311">
        <f t="shared" ref="R76" si="311" xml:space="preserve"> R73 + R74 - R75</f>
        <v>452.26138647709126</v>
      </c>
      <c r="S76" s="311">
        <f t="shared" ref="S76" si="312" xml:space="preserve"> S73 + S74 - S75</f>
        <v>450.64655172413813</v>
      </c>
      <c r="T76" s="311">
        <f t="shared" ref="T76" si="313" xml:space="preserve"> T73 + T74 - T75</f>
        <v>447.38099700149945</v>
      </c>
      <c r="U76" s="311">
        <f t="shared" ref="U76" si="314" xml:space="preserve"> U73 + U74 - U75</f>
        <v>459.84931555513487</v>
      </c>
      <c r="V76" s="311">
        <f t="shared" ref="V76" si="315" xml:space="preserve"> V73 + V74 - V75</f>
        <v>463.56792113901872</v>
      </c>
      <c r="W76" s="311">
        <f t="shared" ref="W76" si="316" xml:space="preserve"> W73 + W74 - W75</f>
        <v>461.91271551724174</v>
      </c>
      <c r="X76" s="311">
        <f t="shared" ref="X76" si="317" xml:space="preserve"> X73 + X74 - X75</f>
        <v>460.25750989546469</v>
      </c>
      <c r="Y76" s="311">
        <f t="shared" ref="Y76" si="318" xml:space="preserve"> Y73 + Y74 - Y75</f>
        <v>469.65356047508584</v>
      </c>
      <c r="Z76" s="311">
        <f t="shared" ref="Z76" si="319" xml:space="preserve"> Z73 + Z74 - Z75</f>
        <v>475.15711916749439</v>
      </c>
      <c r="AA76" s="311">
        <f t="shared" ref="AA76" si="320" xml:space="preserve"> AA73 + AA74 - AA75</f>
        <v>473.46053340517307</v>
      </c>
      <c r="AB76" s="311">
        <f t="shared" ref="AB76" si="321" xml:space="preserve"> AB73 + AB74 - AB75</f>
        <v>470.02965997470085</v>
      </c>
      <c r="AC76" s="311">
        <f t="shared" ref="AC76" si="322" xml:space="preserve"> AC73 + AC74 - AC75</f>
        <v>483.12918715511393</v>
      </c>
      <c r="AD76" s="311">
        <f t="shared" ref="AD76" si="323" xml:space="preserve"> AD73 + AD74 - AD75</f>
        <v>487.03604714668199</v>
      </c>
      <c r="AE76" s="311">
        <f t="shared" ref="AE76" si="324" xml:space="preserve"> AE73 + AE74 - AE75</f>
        <v>485.29704674030256</v>
      </c>
      <c r="AF76" s="311">
        <f t="shared" ref="AF76" si="325" xml:space="preserve"> AF73 + AF74 - AF75</f>
        <v>481.78040147406853</v>
      </c>
      <c r="AG76" s="311">
        <f t="shared" ref="AG76" si="326" xml:space="preserve"> AG73 + AG74 - AG75</f>
        <v>495.20741683399206</v>
      </c>
      <c r="AH76" s="311">
        <f t="shared" ref="AH76" si="327" xml:space="preserve"> AH73 + AH74 - AH75</f>
        <v>499.21194832534928</v>
      </c>
      <c r="AI76" s="311">
        <f t="shared" ref="AI76" si="328" xml:space="preserve"> AI73 + AI74 - AI75</f>
        <v>497.42947290881028</v>
      </c>
      <c r="AJ76" s="311">
        <f t="shared" ref="AJ76" si="329" xml:space="preserve"> AJ73 + AJ74 - AJ75</f>
        <v>493.82491151092034</v>
      </c>
      <c r="AK76" s="311">
        <f t="shared" ref="AK76" si="330" xml:space="preserve"> AK73 + AK74 - AK75</f>
        <v>507.58760225484195</v>
      </c>
      <c r="AL76" s="311">
        <f t="shared" ref="AL76" si="331" xml:space="preserve"> AL73 + AL74 - AL75</f>
        <v>511.69224703348311</v>
      </c>
      <c r="AM76" s="311">
        <f t="shared" ref="AM76" si="332" xml:space="preserve"> AM73 + AM74 - AM75</f>
        <v>509.86520973153063</v>
      </c>
      <c r="AN76" s="311">
        <f t="shared" ref="AN76" si="333" xml:space="preserve"> AN73 + AN74 - AN75</f>
        <v>508.03817242957814</v>
      </c>
      <c r="AO76" s="311">
        <f t="shared" ref="AO76" si="334" xml:space="preserve"> AO73 + AO74 - AO75</f>
        <v>518.4096541803284</v>
      </c>
      <c r="AP76" s="311">
        <f t="shared" ref="AP76" si="335" xml:space="preserve"> AP73 + AP74 - AP75</f>
        <v>524.48455320932032</v>
      </c>
      <c r="AQ76" s="311">
        <f t="shared" ref="AQ76" si="336" xml:space="preserve"> AQ73 + AQ74 - AQ75</f>
        <v>522.61183997481908</v>
      </c>
      <c r="AR76" s="311">
        <f t="shared" ref="AR76" si="337" xml:space="preserve"> AR73 + AR74 - AR75</f>
        <v>518.82479765616097</v>
      </c>
      <c r="AS76" s="311">
        <f t="shared" ref="AS76" si="338" xml:space="preserve"> AS73 + AS74 - AS75</f>
        <v>533.28422461899356</v>
      </c>
      <c r="AT76" s="311">
        <f t="shared" ref="AT76" si="339" xml:space="preserve"> AT73 + AT74 - AT75</f>
        <v>537.59666703955349</v>
      </c>
      <c r="AU76" s="311">
        <f t="shared" ref="AU76" si="340" xml:space="preserve"> AU73 + AU74 - AU75</f>
        <v>535.6771359741897</v>
      </c>
      <c r="AV76" s="311">
        <f t="shared" ref="AV76" si="341" xml:space="preserve"> AV73 + AV74 - AV75</f>
        <v>531.79541759756512</v>
      </c>
      <c r="AW76" s="311">
        <f t="shared" ref="AW76" si="342" xml:space="preserve"> AW73 + AW74 - AW75</f>
        <v>546.61633023446871</v>
      </c>
      <c r="AX76" s="311">
        <f t="shared" ref="AX76" si="343" xml:space="preserve"> AX73 + AX74 - AX75</f>
        <v>551.03658371554241</v>
      </c>
      <c r="AY76" s="311">
        <f t="shared" ref="AY76" si="344" xml:space="preserve"> AY73 + AY74 - AY75</f>
        <v>549.06906437354462</v>
      </c>
      <c r="AZ76" s="311">
        <f t="shared" ref="AZ76" si="345" xml:space="preserve"> AZ73 + AZ74 - AZ75</f>
        <v>545.09030303750455</v>
      </c>
      <c r="BA76" s="311">
        <f t="shared" ref="BA76" si="346" xml:space="preserve"> BA73 + BA74 - BA75</f>
        <v>560.28173849033044</v>
      </c>
      <c r="BB76" s="311">
        <f t="shared" ref="BB76" si="347" xml:space="preserve"> BB73 + BB74 - BB75</f>
        <v>564.81249830843126</v>
      </c>
      <c r="BC76" s="311">
        <f t="shared" ref="BC76" si="348" xml:space="preserve"> BC73 + BC74 - BC75</f>
        <v>562.79579098288343</v>
      </c>
      <c r="BD76" s="311">
        <f t="shared" ref="BD76" si="349" xml:space="preserve"> BD73 + BD74 - BD75</f>
        <v>560.7790836573356</v>
      </c>
      <c r="BE76" s="311">
        <f t="shared" ref="BE76" si="350" xml:space="preserve"> BE73 + BE74 - BE75</f>
        <v>572.2272589086956</v>
      </c>
      <c r="BF76" s="311">
        <f t="shared" ref="BF76" si="351" xml:space="preserve"> BF73 + BF74 - BF75</f>
        <v>578.93281076614221</v>
      </c>
      <c r="BG76" s="311">
        <f t="shared" ref="BG76" si="352" xml:space="preserve"> BG73 + BG74 - BG75</f>
        <v>576.86568575745571</v>
      </c>
      <c r="BH76" s="311">
        <f t="shared" ref="BH76" si="353" xml:space="preserve"> BH73 + BH74 - BH75</f>
        <v>572.68549962877853</v>
      </c>
      <c r="BI76" s="311">
        <f t="shared" ref="BI76" si="354" xml:space="preserve"> BI73 + BI74 - BI75</f>
        <v>588.64600150140382</v>
      </c>
      <c r="BJ76" s="311">
        <f t="shared" ref="BJ76" si="355" xml:space="preserve"> BJ73 + BJ74 - BJ75</f>
        <v>593.40613103529597</v>
      </c>
      <c r="BK76" s="311">
        <f t="shared" ref="BK76" si="356" xml:space="preserve"> BK73 + BK74 - BK75</f>
        <v>591.28732790139225</v>
      </c>
      <c r="BL76" s="311">
        <f t="shared" ref="BL76" si="357" xml:space="preserve"> BL73 + BL74 - BL75</f>
        <v>587.0026371194981</v>
      </c>
      <c r="BM76" s="311">
        <f t="shared" ref="BM76" si="358" xml:space="preserve"> BM73 + BM74 - BM75</f>
        <v>603.3621515389392</v>
      </c>
      <c r="BN76" s="311">
        <f t="shared" ref="BN76" si="359" xml:space="preserve"> BN73 + BN74 - BN75</f>
        <v>608.24128431117867</v>
      </c>
      <c r="BO76" s="311">
        <f t="shared" ref="BO76" si="360" xml:space="preserve"> BO73 + BO74 - BO75</f>
        <v>606.06951109892736</v>
      </c>
      <c r="BP76" s="311">
        <f t="shared" ref="BP76" si="361" xml:space="preserve"> BP73 + BP74 - BP75</f>
        <v>601.67770304748592</v>
      </c>
      <c r="BQ76" s="311">
        <f t="shared" ref="BQ76" si="362" xml:space="preserve"> BQ73 + BQ74 - BQ75</f>
        <v>618.44620532741283</v>
      </c>
      <c r="BR76" s="311">
        <f t="shared" ref="BR76" si="363" xml:space="preserve"> BR73 + BR74 - BR75</f>
        <v>623.44731641895828</v>
      </c>
      <c r="BS76" s="311">
        <f t="shared" ref="BS76" si="364" xml:space="preserve"> BS73 + BS74 - BS75</f>
        <v>621.22124887640075</v>
      </c>
      <c r="BT76" s="311">
        <f t="shared" ref="BT76" si="365" xml:space="preserve"> BT73 + BT74 - BT75</f>
        <v>618.99518133384322</v>
      </c>
      <c r="BU76" s="311">
        <f t="shared" ref="BU76" si="366" xml:space="preserve"> BU73 + BU74 - BU75</f>
        <v>631.63182475042845</v>
      </c>
      <c r="BV76" s="311">
        <f t="shared" ref="BV76" si="367" xml:space="preserve"> BV73 + BV74 - BV75</f>
        <v>639.03349932943252</v>
      </c>
      <c r="BW76" s="311">
        <f t="shared" ref="BW76" si="368" xml:space="preserve"> BW73 + BW74 - BW75</f>
        <v>636.75178009831097</v>
      </c>
      <c r="BX76" s="311">
        <f t="shared" ref="BX76" si="369" xml:space="preserve"> BX73 + BX74 - BX75</f>
        <v>632.13763676426527</v>
      </c>
      <c r="BY76" s="311">
        <f t="shared" ref="BY76" si="370" xml:space="preserve"> BY73 + BY74 - BY75</f>
        <v>649.7550444721137</v>
      </c>
      <c r="BZ76" s="311">
        <f t="shared" ref="BZ76" si="371" xml:space="preserve"> BZ73 + BZ74 - BZ75</f>
        <v>655.00933681266861</v>
      </c>
      <c r="CA76" s="311">
        <f t="shared" ref="CA76" si="372" xml:space="preserve"> CA73 + CA74 - CA75</f>
        <v>652.67057460076921</v>
      </c>
      <c r="CB76" s="311">
        <f t="shared" ref="CB76" si="373" xml:space="preserve"> CB73 + CB74 - CB75</f>
        <v>647.94107768337221</v>
      </c>
      <c r="CC76" s="311">
        <f t="shared" ref="CC76" si="374" xml:space="preserve"> CC73 + CC74 - CC75</f>
        <v>665.99892058391674</v>
      </c>
      <c r="CD76" s="311">
        <f t="shared" ref="CD76" si="375" xml:space="preserve"> CD73 + CD74 - CD75</f>
        <v>671.38457023298542</v>
      </c>
      <c r="CE76" s="311">
        <f t="shared" ref="CE76" si="376" xml:space="preserve"> CE73 + CE74 - CE75</f>
        <v>668.98733896578847</v>
      </c>
      <c r="CF76" s="311">
        <f t="shared" ref="CF76" si="377" xml:space="preserve"> CF73 + CF74 - CF75</f>
        <v>664.13960462545674</v>
      </c>
      <c r="CG76" s="311">
        <f t="shared" ref="CG76" si="378" xml:space="preserve"> CG73 + CG74 - CG75</f>
        <v>682.64889359851475</v>
      </c>
      <c r="CH76" s="311">
        <f t="shared" ref="CH76" si="379" xml:space="preserve"> CH73 + CH74 - CH75</f>
        <v>688.16918448881017</v>
      </c>
      <c r="CI76" s="311">
        <f t="shared" ref="CI76" si="380" xml:space="preserve"> CI73 + CI74 - CI75</f>
        <v>685.71202243993321</v>
      </c>
      <c r="CJ76" s="311">
        <f t="shared" ref="CJ76" si="381" xml:space="preserve"> CJ73 + CJ74 - CJ75</f>
        <v>683.25486039105624</v>
      </c>
      <c r="CK76" s="311">
        <f t="shared" ref="CK76" si="382" xml:space="preserve"> CK73 + CK74 - CK75</f>
        <v>697.2033502885148</v>
      </c>
      <c r="CL76" s="311">
        <f t="shared" ref="CL76" si="383" xml:space="preserve"> CL73 + CL74 - CL75</f>
        <v>705.37341410103079</v>
      </c>
      <c r="CM76" s="311">
        <f t="shared" ref="CM76" si="384" xml:space="preserve"> CM73 + CM74 - CM75</f>
        <v>702.8548230009319</v>
      </c>
      <c r="CN76" s="311">
        <f t="shared" ref="CN76" si="385" xml:space="preserve"> CN73 + CN74 - CN75</f>
        <v>697.7616721096208</v>
      </c>
      <c r="CO76" s="311">
        <f t="shared" ref="CO76" si="386" xml:space="preserve"> CO73 + CO74 - CO75</f>
        <v>717.20799383693998</v>
      </c>
      <c r="CP76" s="311">
        <f t="shared" ref="CP76" si="387" xml:space="preserve"> CP73 + CP74 - CP75</f>
        <v>723.00774945355681</v>
      </c>
      <c r="CQ76" s="311">
        <f t="shared" ref="CQ76" si="388" xml:space="preserve"> CQ73 + CQ74 - CQ75</f>
        <v>720.42619357595538</v>
      </c>
      <c r="CR76" s="311">
        <f t="shared" ref="CR76" si="389" xml:space="preserve"> CR73 + CR74 - CR75</f>
        <v>715.20571391236149</v>
      </c>
      <c r="CS76" s="311">
        <f t="shared" ref="CS76" si="390" xml:space="preserve"> CS73 + CS74 - CS75</f>
        <v>735.13819368286386</v>
      </c>
      <c r="CT76" s="311">
        <f t="shared" ref="CT76" si="391" xml:space="preserve"> CT73 + CT74 - CT75</f>
        <v>741.08294318989601</v>
      </c>
      <c r="CU76" s="311">
        <f t="shared" ref="CU76" si="392" xml:space="preserve"> CU73 + CU74 - CU75</f>
        <v>738.43684841535446</v>
      </c>
      <c r="CV76" s="311">
        <f t="shared" ref="CV76" si="393" xml:space="preserve"> CV73 + CV74 - CV75</f>
        <v>733.08585676017094</v>
      </c>
      <c r="CW76" s="311">
        <f t="shared" ref="CW76" si="394" xml:space="preserve"> CW73 + CW74 - CW75</f>
        <v>753.5166485249357</v>
      </c>
      <c r="CX76" s="311">
        <f t="shared" ref="CX76" si="395" xml:space="preserve"> CX73 + CX74 - CX75</f>
        <v>759.61001676964372</v>
      </c>
      <c r="CY76" s="311">
        <f t="shared" ref="CY76" si="396" xml:space="preserve"> CY73 + CY74 - CY75</f>
        <v>756.89776962573876</v>
      </c>
      <c r="CZ76" s="311">
        <f t="shared" ref="CZ76" si="397" xml:space="preserve"> CZ73 + CZ74 - CZ75</f>
        <v>754.1855224818338</v>
      </c>
      <c r="DA76" s="311">
        <f t="shared" ref="DA76" si="398" xml:space="preserve"> DA73 + DA74 - DA75</f>
        <v>769.58204543540114</v>
      </c>
      <c r="DB76" s="311">
        <f t="shared" ref="DB76" si="399" xml:space="preserve"> DB73 + DB74 - DB75</f>
        <v>778.60026718888503</v>
      </c>
      <c r="DC76" s="311">
        <f t="shared" ref="DC76" si="400" xml:space="preserve"> DC73 + DC74 - DC75</f>
        <v>775.82021386638257</v>
      </c>
      <c r="DD76" s="311">
        <f t="shared" ref="DD76" si="401" xml:space="preserve"> DD73 + DD74 - DD75</f>
        <v>770.19832825865524</v>
      </c>
      <c r="DE76" s="311">
        <f t="shared" ref="DE76" si="402" xml:space="preserve"> DE73 + DE74 - DE75</f>
        <v>791.66342885651125</v>
      </c>
      <c r="DF76" s="311">
        <f t="shared" ref="DF76" si="403" xml:space="preserve"> DF73 + DF74 - DF75</f>
        <v>798.06527386860751</v>
      </c>
      <c r="DG76" s="311">
        <f t="shared" ref="DG76" si="404" xml:space="preserve"> DG73 + DG74 - DG75</f>
        <v>795.21571921304223</v>
      </c>
      <c r="DH76" s="311">
        <f t="shared" ref="DH76" si="405" xml:space="preserve"> DH73 + DH74 - DH75</f>
        <v>789.45328646512166</v>
      </c>
      <c r="DI76" s="311">
        <f t="shared" ref="DI76" si="406" xml:space="preserve"> DI73 + DI74 - DI75</f>
        <v>811.45501457792409</v>
      </c>
      <c r="DJ76" s="311">
        <f t="shared" ref="DJ76" si="407" xml:space="preserve"> DJ73 + DJ74 - DJ75</f>
        <v>818.01690571532288</v>
      </c>
      <c r="DK76" s="311">
        <f t="shared" ref="DK76" si="408" xml:space="preserve"> DK73 + DK74 - DK75</f>
        <v>815.09611219336864</v>
      </c>
      <c r="DL76" s="311">
        <f t="shared" ref="DL76" si="409" xml:space="preserve"> DL73 + DL74 - DL75</f>
        <v>809.18961862675008</v>
      </c>
      <c r="DM76" s="311">
        <f t="shared" ref="DM76" si="410" xml:space="preserve"> DM73 + DM74 - DM75</f>
        <v>831.74138994237251</v>
      </c>
      <c r="DN76" s="311">
        <f t="shared" ref="DN76" si="411" xml:space="preserve"> DN73 + DN74 - DN75</f>
        <v>838.46732835820626</v>
      </c>
      <c r="DO76" s="311">
        <f t="shared" ref="DO76" si="412" xml:space="preserve"> DO73 + DO74 - DO75</f>
        <v>835.4735149982032</v>
      </c>
      <c r="DP76" s="311">
        <f t="shared" ref="DP76" si="413" xml:space="preserve"> DP73 + DP74 - DP75</f>
        <v>832.47970163820014</v>
      </c>
      <c r="DQ76" s="311">
        <f t="shared" ref="DQ76" si="414" xml:space="preserve"> DQ73 + DQ74 - DQ75</f>
        <v>849.4745821451512</v>
      </c>
      <c r="DR76" s="311">
        <f t="shared" ref="DR76" si="415" xml:space="preserve"> DR73 + DR74 - DR75</f>
        <v>859.42901156716152</v>
      </c>
      <c r="DS76" s="311">
        <f t="shared" ref="DS76" si="416" xml:space="preserve"> DS73 + DS74 - DS75</f>
        <v>856.36035287315849</v>
      </c>
      <c r="DT76" s="311">
        <f t="shared" ref="DT76" si="417" xml:space="preserve"> DT73 + DT74 - DT75</f>
        <v>850.15484306972985</v>
      </c>
      <c r="DU76" s="311">
        <f t="shared" ref="DU76" si="418" xml:space="preserve"> DU73 + DU74 - DU75</f>
        <v>873.84829780820598</v>
      </c>
      <c r="DV76" s="311">
        <f t="shared" ref="DV76" si="419" xml:space="preserve"> DV73 + DV74 - DV75</f>
        <v>880.91473685634116</v>
      </c>
      <c r="DW76" s="311">
        <f t="shared" ref="DW76" si="420" xml:space="preserve"> DW73 + DW74 - DW75</f>
        <v>877.76936169498788</v>
      </c>
      <c r="DX76" s="311">
        <f t="shared" ref="DX76" si="421" xml:space="preserve"> DX73 + DX74 - DX75</f>
        <v>871.40871414647347</v>
      </c>
      <c r="DY76" s="311">
        <f t="shared" ref="DY76" si="422" xml:space="preserve"> DY73 + DY74 - DY75</f>
        <v>895.69450525341131</v>
      </c>
      <c r="DZ76" s="311">
        <f t="shared" ref="DZ76" si="423" xml:space="preserve"> DZ73 + DZ74 - DZ75</f>
        <v>902.93760527775021</v>
      </c>
      <c r="EA76" s="311">
        <f t="shared" ref="EA76" si="424" xml:space="preserve"> EA73 + EA74 - EA75</f>
        <v>899.71359573736299</v>
      </c>
      <c r="EB76" s="311">
        <f t="shared" ref="EB76" si="425" xml:space="preserve"> EB73 + EB74 - EB75</f>
        <v>893.19393200013565</v>
      </c>
      <c r="EC76" s="311">
        <f t="shared" ref="EC76" si="426" xml:space="preserve"> EC73 + EC74 - EC75</f>
        <v>299.90453191245433</v>
      </c>
      <c r="ED76" s="311">
        <f t="shared" ref="ED76" si="427" xml:space="preserve"> ED73 + ED74 - ED75</f>
        <v>0</v>
      </c>
      <c r="EE76" s="311">
        <f t="shared" ref="EE76" si="428" xml:space="preserve"> EE73 + EE74 - EE75</f>
        <v>0</v>
      </c>
      <c r="EF76" s="311">
        <f t="shared" ref="EF76" si="429" xml:space="preserve"> EF73 + EF74 - EF75</f>
        <v>0</v>
      </c>
      <c r="EG76" s="311">
        <f t="shared" ref="EG76" si="430" xml:space="preserve"> EG73 + EG74 - EG75</f>
        <v>0</v>
      </c>
      <c r="EH76" s="311">
        <f t="shared" ref="EH76" si="431" xml:space="preserve"> EH73 + EH74 - EH75</f>
        <v>0</v>
      </c>
      <c r="EI76" s="311">
        <f t="shared" ref="EI76" si="432" xml:space="preserve"> EI73 + EI74 - EI75</f>
        <v>0</v>
      </c>
      <c r="EJ76" s="311">
        <f t="shared" ref="EJ76" si="433" xml:space="preserve"> EJ73 + EJ74 - EJ75</f>
        <v>0</v>
      </c>
      <c r="EK76" s="311">
        <f t="shared" ref="EK76" si="434" xml:space="preserve"> EK73 + EK74 - EK75</f>
        <v>0</v>
      </c>
      <c r="EL76" s="311">
        <f t="shared" ref="EL76" si="435" xml:space="preserve"> EL73 + EL74 - EL75</f>
        <v>0</v>
      </c>
      <c r="EM76" s="311">
        <f t="shared" ref="EM76" si="436" xml:space="preserve"> EM73 + EM74 - EM75</f>
        <v>0</v>
      </c>
      <c r="EN76" s="311">
        <f t="shared" ref="EN76" si="437" xml:space="preserve"> EN73 + EN74 - EN75</f>
        <v>0</v>
      </c>
      <c r="EO76" s="311">
        <f t="shared" ref="EO76" si="438" xml:space="preserve"> EO73 + EO74 - EO75</f>
        <v>0</v>
      </c>
      <c r="EP76" s="311">
        <f t="shared" ref="EP76" si="439" xml:space="preserve"> EP73 + EP74 - EP75</f>
        <v>0</v>
      </c>
      <c r="EQ76" s="311">
        <f t="shared" ref="EQ76" si="440" xml:space="preserve"> EQ73 + EQ74 - EQ75</f>
        <v>0</v>
      </c>
      <c r="ER76" s="311">
        <f t="shared" ref="ER76" si="441" xml:space="preserve"> ER73 + ER74 - ER75</f>
        <v>0</v>
      </c>
      <c r="ES76" s="311">
        <f t="shared" ref="ES76" si="442" xml:space="preserve"> ES73 + ES74 - ES75</f>
        <v>0</v>
      </c>
      <c r="ET76" s="311">
        <f t="shared" ref="ET76" si="443" xml:space="preserve"> ET73 + ET74 - ET75</f>
        <v>0</v>
      </c>
      <c r="EU76" s="311">
        <f t="shared" ref="EU76" si="444" xml:space="preserve"> EU73 + EU74 - EU75</f>
        <v>0</v>
      </c>
      <c r="EV76" s="311">
        <f t="shared" ref="EV76" si="445" xml:space="preserve"> EV73 + EV74 - EV75</f>
        <v>0</v>
      </c>
      <c r="EW76" s="311">
        <f t="shared" ref="EW76" si="446" xml:space="preserve"> EW73 + EW74 - EW75</f>
        <v>0</v>
      </c>
      <c r="EX76" s="311">
        <f t="shared" ref="EX76" si="447" xml:space="preserve"> EX73 + EX74 - EX75</f>
        <v>0</v>
      </c>
      <c r="EY76" s="311">
        <f t="shared" ref="EY76" si="448" xml:space="preserve"> EY73 + EY74 - EY75</f>
        <v>0</v>
      </c>
      <c r="EZ76" s="311">
        <f t="shared" ref="EZ76" si="449" xml:space="preserve"> EZ73 + EZ74 - EZ75</f>
        <v>0</v>
      </c>
      <c r="FA76" s="311">
        <f t="shared" ref="FA76" si="450" xml:space="preserve"> FA73 + FA74 - FA75</f>
        <v>0</v>
      </c>
      <c r="FB76" s="311">
        <f t="shared" ref="FB76" si="451" xml:space="preserve"> FB73 + FB74 - FB75</f>
        <v>0</v>
      </c>
      <c r="FC76" s="311">
        <f t="shared" ref="FC76" si="452" xml:space="preserve"> FC73 + FC74 - FC75</f>
        <v>0</v>
      </c>
      <c r="FD76" s="311">
        <f t="shared" ref="FD76" si="453" xml:space="preserve"> FD73 + FD74 - FD75</f>
        <v>0</v>
      </c>
      <c r="FE76" s="311">
        <f t="shared" ref="FE76" si="454" xml:space="preserve"> FE73 + FE74 - FE75</f>
        <v>0</v>
      </c>
      <c r="FF76" s="311">
        <f t="shared" ref="FF76" si="455" xml:space="preserve"> FF73 + FF74 - FF75</f>
        <v>0</v>
      </c>
      <c r="FG76" s="311">
        <f t="shared" ref="FG76" si="456" xml:space="preserve"> FG73 + FG74 - FG75</f>
        <v>0</v>
      </c>
      <c r="FH76" s="311">
        <f t="shared" ref="FH76" si="457" xml:space="preserve"> FH73 + FH74 - FH75</f>
        <v>0</v>
      </c>
      <c r="FI76" s="311">
        <f t="shared" ref="FI76" si="458" xml:space="preserve"> FI73 + FI74 - FI75</f>
        <v>0</v>
      </c>
      <c r="FJ76" s="311">
        <f t="shared" ref="FJ76" si="459" xml:space="preserve"> FJ73 + FJ74 - FJ75</f>
        <v>0</v>
      </c>
      <c r="FK76" s="311">
        <f t="shared" ref="FK76" si="460" xml:space="preserve"> FK73 + FK74 - FK75</f>
        <v>0</v>
      </c>
      <c r="FL76" s="311">
        <f t="shared" ref="FL76" si="461" xml:space="preserve"> FL73 + FL74 - FL75</f>
        <v>0</v>
      </c>
      <c r="FM76" s="311">
        <f t="shared" ref="FM76" si="462" xml:space="preserve"> FM73 + FM74 - FM75</f>
        <v>0</v>
      </c>
      <c r="FN76" s="311">
        <f t="shared" ref="FN76" si="463" xml:space="preserve"> FN73 + FN74 - FN75</f>
        <v>0</v>
      </c>
      <c r="FO76" s="311">
        <f t="shared" ref="FO76" si="464" xml:space="preserve"> FO73 + FO74 - FO75</f>
        <v>0</v>
      </c>
      <c r="FP76" s="311">
        <f t="shared" ref="FP76" si="465" xml:space="preserve"> FP73 + FP74 - FP75</f>
        <v>0</v>
      </c>
      <c r="FQ76" s="311">
        <f t="shared" ref="FQ76" si="466" xml:space="preserve"> FQ73 + FQ74 - FQ75</f>
        <v>0</v>
      </c>
      <c r="FR76" s="311">
        <f t="shared" ref="FR76" si="467" xml:space="preserve"> FR73 + FR74 - FR75</f>
        <v>0</v>
      </c>
      <c r="FS76" s="311">
        <f t="shared" ref="FS76" si="468" xml:space="preserve"> FS73 + FS74 - FS75</f>
        <v>0</v>
      </c>
      <c r="FT76" s="311">
        <f t="shared" ref="FT76" si="469" xml:space="preserve"> FT73 + FT74 - FT75</f>
        <v>0</v>
      </c>
      <c r="FU76" s="311">
        <f t="shared" ref="FU76" si="470" xml:space="preserve"> FU73 + FU74 - FU75</f>
        <v>0</v>
      </c>
      <c r="FV76" s="311">
        <f t="shared" ref="FV76" si="471" xml:space="preserve"> FV73 + FV74 - FV75</f>
        <v>0</v>
      </c>
      <c r="FW76" s="311">
        <f t="shared" ref="FW76" si="472" xml:space="preserve"> FW73 + FW74 - FW75</f>
        <v>0</v>
      </c>
      <c r="FX76" s="311">
        <f t="shared" ref="FX76" si="473" xml:space="preserve"> FX73 + FX74 - FX75</f>
        <v>0</v>
      </c>
      <c r="FY76" s="311">
        <f t="shared" ref="FY76" si="474" xml:space="preserve"> FY73 + FY74 - FY75</f>
        <v>0</v>
      </c>
      <c r="FZ76" s="311">
        <f t="shared" ref="FZ76" si="475" xml:space="preserve"> FZ73 + FZ74 - FZ75</f>
        <v>0</v>
      </c>
      <c r="GA76" s="311">
        <f t="shared" ref="GA76" si="476" xml:space="preserve"> GA73 + GA74 - GA75</f>
        <v>0</v>
      </c>
      <c r="GB76" s="311">
        <f t="shared" ref="GB76" si="477" xml:space="preserve"> GB73 + GB74 - GB75</f>
        <v>0</v>
      </c>
      <c r="GC76" s="311">
        <f t="shared" ref="GC76" si="478" xml:space="preserve"> GC73 + GC74 - GC75</f>
        <v>0</v>
      </c>
      <c r="GD76" s="311">
        <f t="shared" ref="GD76" si="479" xml:space="preserve"> GD73 + GD74 - GD75</f>
        <v>0</v>
      </c>
      <c r="GE76" s="311">
        <f t="shared" ref="GE76" si="480" xml:space="preserve"> GE73 + GE74 - GE75</f>
        <v>0</v>
      </c>
      <c r="GF76" s="311">
        <f t="shared" ref="GF76" si="481" xml:space="preserve"> GF73 + GF74 - GF75</f>
        <v>0</v>
      </c>
      <c r="GG76" s="311">
        <f t="shared" ref="GG76" si="482" xml:space="preserve"> GG73 + GG74 - GG75</f>
        <v>0</v>
      </c>
      <c r="GH76" s="311">
        <f t="shared" ref="GH76" si="483" xml:space="preserve"> GH73 + GH74 - GH75</f>
        <v>0</v>
      </c>
      <c r="GI76" s="311">
        <f t="shared" ref="GI76" si="484" xml:space="preserve"> GI73 + GI74 - GI75</f>
        <v>0</v>
      </c>
      <c r="GJ76" s="311">
        <f t="shared" ref="GJ76" si="485" xml:space="preserve"> GJ73 + GJ74 - GJ75</f>
        <v>0</v>
      </c>
    </row>
    <row r="77" spans="1:192" s="250" customFormat="1" x14ac:dyDescent="0.25">
      <c r="A77" s="189"/>
      <c r="B77" s="189"/>
      <c r="C77" s="190"/>
      <c r="D77" s="191"/>
      <c r="E77" s="249" t="str">
        <f xml:space="preserve"> LEFT(E76, LEN(E76) - 4)</f>
        <v>Cash paid for O&amp;M costs</v>
      </c>
      <c r="F77" s="249"/>
      <c r="G77" s="249" t="str">
        <f xml:space="preserve"> SMU</f>
        <v>$ 000s</v>
      </c>
      <c r="H77" s="249">
        <f xml:space="preserve"> SUM(J77:GJ77)</f>
        <v>-77208.202114719577</v>
      </c>
      <c r="I77" s="192"/>
      <c r="J77" s="249">
        <f t="shared" ref="J77:BU77" si="486" xml:space="preserve"> -1 * J76</f>
        <v>0</v>
      </c>
      <c r="K77" s="249">
        <f t="shared" si="486"/>
        <v>0</v>
      </c>
      <c r="L77" s="249">
        <f t="shared" si="486"/>
        <v>0</v>
      </c>
      <c r="M77" s="249">
        <f t="shared" si="486"/>
        <v>-294.7139067828723</v>
      </c>
      <c r="N77" s="249">
        <f t="shared" si="486"/>
        <v>-441.23062095325963</v>
      </c>
      <c r="O77" s="249">
        <f t="shared" si="486"/>
        <v>-439.65517241379314</v>
      </c>
      <c r="P77" s="249">
        <f t="shared" si="486"/>
        <v>-436.46926536731632</v>
      </c>
      <c r="Q77" s="249">
        <f t="shared" si="486"/>
        <v>-448.6334785903752</v>
      </c>
      <c r="R77" s="249">
        <f t="shared" si="486"/>
        <v>-452.26138647709126</v>
      </c>
      <c r="S77" s="249">
        <f t="shared" si="486"/>
        <v>-450.64655172413813</v>
      </c>
      <c r="T77" s="249">
        <f t="shared" si="486"/>
        <v>-447.38099700149945</v>
      </c>
      <c r="U77" s="249">
        <f t="shared" si="486"/>
        <v>-459.84931555513487</v>
      </c>
      <c r="V77" s="249">
        <f t="shared" si="486"/>
        <v>-463.56792113901872</v>
      </c>
      <c r="W77" s="249">
        <f t="shared" si="486"/>
        <v>-461.91271551724174</v>
      </c>
      <c r="X77" s="249">
        <f t="shared" si="486"/>
        <v>-460.25750989546469</v>
      </c>
      <c r="Y77" s="249">
        <f t="shared" si="486"/>
        <v>-469.65356047508584</v>
      </c>
      <c r="Z77" s="249">
        <f t="shared" si="486"/>
        <v>-475.15711916749439</v>
      </c>
      <c r="AA77" s="249">
        <f t="shared" si="486"/>
        <v>-473.46053340517307</v>
      </c>
      <c r="AB77" s="249">
        <f t="shared" si="486"/>
        <v>-470.02965997470085</v>
      </c>
      <c r="AC77" s="249">
        <f t="shared" si="486"/>
        <v>-483.12918715511393</v>
      </c>
      <c r="AD77" s="249">
        <f t="shared" si="486"/>
        <v>-487.03604714668199</v>
      </c>
      <c r="AE77" s="249">
        <f t="shared" si="486"/>
        <v>-485.29704674030256</v>
      </c>
      <c r="AF77" s="249">
        <f t="shared" si="486"/>
        <v>-481.78040147406853</v>
      </c>
      <c r="AG77" s="249">
        <f t="shared" si="486"/>
        <v>-495.20741683399206</v>
      </c>
      <c r="AH77" s="249">
        <f t="shared" si="486"/>
        <v>-499.21194832534928</v>
      </c>
      <c r="AI77" s="249">
        <f t="shared" si="486"/>
        <v>-497.42947290881028</v>
      </c>
      <c r="AJ77" s="249">
        <f t="shared" si="486"/>
        <v>-493.82491151092034</v>
      </c>
      <c r="AK77" s="249">
        <f t="shared" si="486"/>
        <v>-507.58760225484195</v>
      </c>
      <c r="AL77" s="249">
        <f t="shared" si="486"/>
        <v>-511.69224703348311</v>
      </c>
      <c r="AM77" s="249">
        <f t="shared" si="486"/>
        <v>-509.86520973153063</v>
      </c>
      <c r="AN77" s="249">
        <f t="shared" si="486"/>
        <v>-508.03817242957814</v>
      </c>
      <c r="AO77" s="249">
        <f t="shared" si="486"/>
        <v>-518.4096541803284</v>
      </c>
      <c r="AP77" s="249">
        <f t="shared" si="486"/>
        <v>-524.48455320932032</v>
      </c>
      <c r="AQ77" s="249">
        <f t="shared" si="486"/>
        <v>-522.61183997481908</v>
      </c>
      <c r="AR77" s="249">
        <f t="shared" si="486"/>
        <v>-518.82479765616097</v>
      </c>
      <c r="AS77" s="249">
        <f t="shared" si="486"/>
        <v>-533.28422461899356</v>
      </c>
      <c r="AT77" s="249">
        <f t="shared" si="486"/>
        <v>-537.59666703955349</v>
      </c>
      <c r="AU77" s="249">
        <f t="shared" si="486"/>
        <v>-535.6771359741897</v>
      </c>
      <c r="AV77" s="249">
        <f t="shared" si="486"/>
        <v>-531.79541759756512</v>
      </c>
      <c r="AW77" s="249">
        <f t="shared" si="486"/>
        <v>-546.61633023446871</v>
      </c>
      <c r="AX77" s="249">
        <f t="shared" si="486"/>
        <v>-551.03658371554241</v>
      </c>
      <c r="AY77" s="249">
        <f t="shared" si="486"/>
        <v>-549.06906437354462</v>
      </c>
      <c r="AZ77" s="249">
        <f t="shared" si="486"/>
        <v>-545.09030303750455</v>
      </c>
      <c r="BA77" s="249">
        <f t="shared" si="486"/>
        <v>-560.28173849033044</v>
      </c>
      <c r="BB77" s="249">
        <f t="shared" si="486"/>
        <v>-564.81249830843126</v>
      </c>
      <c r="BC77" s="249">
        <f t="shared" si="486"/>
        <v>-562.79579098288343</v>
      </c>
      <c r="BD77" s="249">
        <f t="shared" si="486"/>
        <v>-560.7790836573356</v>
      </c>
      <c r="BE77" s="249">
        <f t="shared" si="486"/>
        <v>-572.2272589086956</v>
      </c>
      <c r="BF77" s="249">
        <f t="shared" si="486"/>
        <v>-578.93281076614221</v>
      </c>
      <c r="BG77" s="249">
        <f t="shared" si="486"/>
        <v>-576.86568575745571</v>
      </c>
      <c r="BH77" s="249">
        <f t="shared" si="486"/>
        <v>-572.68549962877853</v>
      </c>
      <c r="BI77" s="249">
        <f t="shared" si="486"/>
        <v>-588.64600150140382</v>
      </c>
      <c r="BJ77" s="249">
        <f t="shared" si="486"/>
        <v>-593.40613103529597</v>
      </c>
      <c r="BK77" s="249">
        <f t="shared" si="486"/>
        <v>-591.28732790139225</v>
      </c>
      <c r="BL77" s="249">
        <f t="shared" si="486"/>
        <v>-587.0026371194981</v>
      </c>
      <c r="BM77" s="249">
        <f t="shared" si="486"/>
        <v>-603.3621515389392</v>
      </c>
      <c r="BN77" s="249">
        <f t="shared" si="486"/>
        <v>-608.24128431117867</v>
      </c>
      <c r="BO77" s="249">
        <f t="shared" si="486"/>
        <v>-606.06951109892736</v>
      </c>
      <c r="BP77" s="249">
        <f t="shared" si="486"/>
        <v>-601.67770304748592</v>
      </c>
      <c r="BQ77" s="249">
        <f t="shared" si="486"/>
        <v>-618.44620532741283</v>
      </c>
      <c r="BR77" s="249">
        <f t="shared" si="486"/>
        <v>-623.44731641895828</v>
      </c>
      <c r="BS77" s="249">
        <f t="shared" si="486"/>
        <v>-621.22124887640075</v>
      </c>
      <c r="BT77" s="249">
        <f t="shared" si="486"/>
        <v>-618.99518133384322</v>
      </c>
      <c r="BU77" s="249">
        <f t="shared" si="486"/>
        <v>-631.63182475042845</v>
      </c>
      <c r="BV77" s="249">
        <f t="shared" ref="BV77:EG77" si="487" xml:space="preserve"> -1 * BV76</f>
        <v>-639.03349932943252</v>
      </c>
      <c r="BW77" s="249">
        <f t="shared" si="487"/>
        <v>-636.75178009831097</v>
      </c>
      <c r="BX77" s="249">
        <f t="shared" si="487"/>
        <v>-632.13763676426527</v>
      </c>
      <c r="BY77" s="249">
        <f t="shared" si="487"/>
        <v>-649.7550444721137</v>
      </c>
      <c r="BZ77" s="249">
        <f t="shared" si="487"/>
        <v>-655.00933681266861</v>
      </c>
      <c r="CA77" s="249">
        <f t="shared" si="487"/>
        <v>-652.67057460076921</v>
      </c>
      <c r="CB77" s="249">
        <f t="shared" si="487"/>
        <v>-647.94107768337221</v>
      </c>
      <c r="CC77" s="249">
        <f t="shared" si="487"/>
        <v>-665.99892058391674</v>
      </c>
      <c r="CD77" s="249">
        <f t="shared" si="487"/>
        <v>-671.38457023298542</v>
      </c>
      <c r="CE77" s="249">
        <f t="shared" si="487"/>
        <v>-668.98733896578847</v>
      </c>
      <c r="CF77" s="249">
        <f t="shared" si="487"/>
        <v>-664.13960462545674</v>
      </c>
      <c r="CG77" s="249">
        <f t="shared" si="487"/>
        <v>-682.64889359851475</v>
      </c>
      <c r="CH77" s="249">
        <f t="shared" si="487"/>
        <v>-688.16918448881017</v>
      </c>
      <c r="CI77" s="249">
        <f t="shared" si="487"/>
        <v>-685.71202243993321</v>
      </c>
      <c r="CJ77" s="249">
        <f t="shared" si="487"/>
        <v>-683.25486039105624</v>
      </c>
      <c r="CK77" s="249">
        <f t="shared" si="487"/>
        <v>-697.2033502885148</v>
      </c>
      <c r="CL77" s="249">
        <f t="shared" si="487"/>
        <v>-705.37341410103079</v>
      </c>
      <c r="CM77" s="249">
        <f t="shared" si="487"/>
        <v>-702.8548230009319</v>
      </c>
      <c r="CN77" s="249">
        <f t="shared" si="487"/>
        <v>-697.7616721096208</v>
      </c>
      <c r="CO77" s="249">
        <f t="shared" si="487"/>
        <v>-717.20799383693998</v>
      </c>
      <c r="CP77" s="249">
        <f t="shared" si="487"/>
        <v>-723.00774945355681</v>
      </c>
      <c r="CQ77" s="249">
        <f t="shared" si="487"/>
        <v>-720.42619357595538</v>
      </c>
      <c r="CR77" s="249">
        <f t="shared" si="487"/>
        <v>-715.20571391236149</v>
      </c>
      <c r="CS77" s="249">
        <f t="shared" si="487"/>
        <v>-735.13819368286386</v>
      </c>
      <c r="CT77" s="249">
        <f t="shared" si="487"/>
        <v>-741.08294318989601</v>
      </c>
      <c r="CU77" s="249">
        <f t="shared" si="487"/>
        <v>-738.43684841535446</v>
      </c>
      <c r="CV77" s="249">
        <f t="shared" si="487"/>
        <v>-733.08585676017094</v>
      </c>
      <c r="CW77" s="249">
        <f t="shared" si="487"/>
        <v>-753.5166485249357</v>
      </c>
      <c r="CX77" s="249">
        <f t="shared" si="487"/>
        <v>-759.61001676964372</v>
      </c>
      <c r="CY77" s="249">
        <f t="shared" si="487"/>
        <v>-756.89776962573876</v>
      </c>
      <c r="CZ77" s="249">
        <f t="shared" si="487"/>
        <v>-754.1855224818338</v>
      </c>
      <c r="DA77" s="249">
        <f t="shared" si="487"/>
        <v>-769.58204543540114</v>
      </c>
      <c r="DB77" s="249">
        <f t="shared" si="487"/>
        <v>-778.60026718888503</v>
      </c>
      <c r="DC77" s="249">
        <f t="shared" si="487"/>
        <v>-775.82021386638257</v>
      </c>
      <c r="DD77" s="249">
        <f t="shared" si="487"/>
        <v>-770.19832825865524</v>
      </c>
      <c r="DE77" s="249">
        <f t="shared" si="487"/>
        <v>-791.66342885651125</v>
      </c>
      <c r="DF77" s="249">
        <f t="shared" si="487"/>
        <v>-798.06527386860751</v>
      </c>
      <c r="DG77" s="249">
        <f t="shared" si="487"/>
        <v>-795.21571921304223</v>
      </c>
      <c r="DH77" s="249">
        <f t="shared" si="487"/>
        <v>-789.45328646512166</v>
      </c>
      <c r="DI77" s="249">
        <f t="shared" si="487"/>
        <v>-811.45501457792409</v>
      </c>
      <c r="DJ77" s="249">
        <f t="shared" si="487"/>
        <v>-818.01690571532288</v>
      </c>
      <c r="DK77" s="249">
        <f t="shared" si="487"/>
        <v>-815.09611219336864</v>
      </c>
      <c r="DL77" s="249">
        <f t="shared" si="487"/>
        <v>-809.18961862675008</v>
      </c>
      <c r="DM77" s="249">
        <f t="shared" si="487"/>
        <v>-831.74138994237251</v>
      </c>
      <c r="DN77" s="249">
        <f t="shared" si="487"/>
        <v>-838.46732835820626</v>
      </c>
      <c r="DO77" s="249">
        <f t="shared" si="487"/>
        <v>-835.4735149982032</v>
      </c>
      <c r="DP77" s="249">
        <f t="shared" si="487"/>
        <v>-832.47970163820014</v>
      </c>
      <c r="DQ77" s="249">
        <f t="shared" si="487"/>
        <v>-849.4745821451512</v>
      </c>
      <c r="DR77" s="249">
        <f t="shared" si="487"/>
        <v>-859.42901156716152</v>
      </c>
      <c r="DS77" s="249">
        <f t="shared" si="487"/>
        <v>-856.36035287315849</v>
      </c>
      <c r="DT77" s="249">
        <f t="shared" si="487"/>
        <v>-850.15484306972985</v>
      </c>
      <c r="DU77" s="249">
        <f t="shared" si="487"/>
        <v>-873.84829780820598</v>
      </c>
      <c r="DV77" s="249">
        <f t="shared" si="487"/>
        <v>-880.91473685634116</v>
      </c>
      <c r="DW77" s="249">
        <f t="shared" si="487"/>
        <v>-877.76936169498788</v>
      </c>
      <c r="DX77" s="249">
        <f t="shared" si="487"/>
        <v>-871.40871414647347</v>
      </c>
      <c r="DY77" s="249">
        <f t="shared" si="487"/>
        <v>-895.69450525341131</v>
      </c>
      <c r="DZ77" s="249">
        <f t="shared" si="487"/>
        <v>-902.93760527775021</v>
      </c>
      <c r="EA77" s="249">
        <f t="shared" si="487"/>
        <v>-899.71359573736299</v>
      </c>
      <c r="EB77" s="249">
        <f t="shared" si="487"/>
        <v>-893.19393200013565</v>
      </c>
      <c r="EC77" s="249">
        <f t="shared" si="487"/>
        <v>-299.90453191245433</v>
      </c>
      <c r="ED77" s="249">
        <f t="shared" si="487"/>
        <v>0</v>
      </c>
      <c r="EE77" s="249">
        <f t="shared" si="487"/>
        <v>0</v>
      </c>
      <c r="EF77" s="249">
        <f t="shared" si="487"/>
        <v>0</v>
      </c>
      <c r="EG77" s="249">
        <f t="shared" si="487"/>
        <v>0</v>
      </c>
      <c r="EH77" s="249">
        <f t="shared" ref="EH77:GJ77" si="488" xml:space="preserve"> -1 * EH76</f>
        <v>0</v>
      </c>
      <c r="EI77" s="249">
        <f t="shared" si="488"/>
        <v>0</v>
      </c>
      <c r="EJ77" s="249">
        <f t="shared" si="488"/>
        <v>0</v>
      </c>
      <c r="EK77" s="249">
        <f t="shared" si="488"/>
        <v>0</v>
      </c>
      <c r="EL77" s="249">
        <f t="shared" si="488"/>
        <v>0</v>
      </c>
      <c r="EM77" s="249">
        <f t="shared" si="488"/>
        <v>0</v>
      </c>
      <c r="EN77" s="249">
        <f t="shared" si="488"/>
        <v>0</v>
      </c>
      <c r="EO77" s="249">
        <f t="shared" si="488"/>
        <v>0</v>
      </c>
      <c r="EP77" s="249">
        <f t="shared" si="488"/>
        <v>0</v>
      </c>
      <c r="EQ77" s="249">
        <f t="shared" si="488"/>
        <v>0</v>
      </c>
      <c r="ER77" s="249">
        <f t="shared" si="488"/>
        <v>0</v>
      </c>
      <c r="ES77" s="249">
        <f t="shared" si="488"/>
        <v>0</v>
      </c>
      <c r="ET77" s="249">
        <f t="shared" si="488"/>
        <v>0</v>
      </c>
      <c r="EU77" s="249">
        <f t="shared" si="488"/>
        <v>0</v>
      </c>
      <c r="EV77" s="249">
        <f t="shared" si="488"/>
        <v>0</v>
      </c>
      <c r="EW77" s="249">
        <f t="shared" si="488"/>
        <v>0</v>
      </c>
      <c r="EX77" s="249">
        <f t="shared" si="488"/>
        <v>0</v>
      </c>
      <c r="EY77" s="249">
        <f t="shared" si="488"/>
        <v>0</v>
      </c>
      <c r="EZ77" s="249">
        <f t="shared" si="488"/>
        <v>0</v>
      </c>
      <c r="FA77" s="249">
        <f t="shared" si="488"/>
        <v>0</v>
      </c>
      <c r="FB77" s="249">
        <f t="shared" si="488"/>
        <v>0</v>
      </c>
      <c r="FC77" s="249">
        <f t="shared" si="488"/>
        <v>0</v>
      </c>
      <c r="FD77" s="249">
        <f t="shared" si="488"/>
        <v>0</v>
      </c>
      <c r="FE77" s="249">
        <f t="shared" si="488"/>
        <v>0</v>
      </c>
      <c r="FF77" s="249">
        <f t="shared" si="488"/>
        <v>0</v>
      </c>
      <c r="FG77" s="249">
        <f t="shared" si="488"/>
        <v>0</v>
      </c>
      <c r="FH77" s="249">
        <f t="shared" si="488"/>
        <v>0</v>
      </c>
      <c r="FI77" s="249">
        <f t="shared" si="488"/>
        <v>0</v>
      </c>
      <c r="FJ77" s="249">
        <f t="shared" si="488"/>
        <v>0</v>
      </c>
      <c r="FK77" s="249">
        <f t="shared" si="488"/>
        <v>0</v>
      </c>
      <c r="FL77" s="249">
        <f t="shared" si="488"/>
        <v>0</v>
      </c>
      <c r="FM77" s="249">
        <f t="shared" si="488"/>
        <v>0</v>
      </c>
      <c r="FN77" s="249">
        <f t="shared" si="488"/>
        <v>0</v>
      </c>
      <c r="FO77" s="249">
        <f t="shared" si="488"/>
        <v>0</v>
      </c>
      <c r="FP77" s="249">
        <f t="shared" si="488"/>
        <v>0</v>
      </c>
      <c r="FQ77" s="249">
        <f t="shared" si="488"/>
        <v>0</v>
      </c>
      <c r="FR77" s="249">
        <f t="shared" si="488"/>
        <v>0</v>
      </c>
      <c r="FS77" s="249">
        <f t="shared" si="488"/>
        <v>0</v>
      </c>
      <c r="FT77" s="249">
        <f t="shared" si="488"/>
        <v>0</v>
      </c>
      <c r="FU77" s="249">
        <f t="shared" si="488"/>
        <v>0</v>
      </c>
      <c r="FV77" s="249">
        <f t="shared" si="488"/>
        <v>0</v>
      </c>
      <c r="FW77" s="249">
        <f t="shared" si="488"/>
        <v>0</v>
      </c>
      <c r="FX77" s="249">
        <f t="shared" si="488"/>
        <v>0</v>
      </c>
      <c r="FY77" s="249">
        <f t="shared" si="488"/>
        <v>0</v>
      </c>
      <c r="FZ77" s="249">
        <f t="shared" si="488"/>
        <v>0</v>
      </c>
      <c r="GA77" s="249">
        <f t="shared" si="488"/>
        <v>0</v>
      </c>
      <c r="GB77" s="249">
        <f t="shared" si="488"/>
        <v>0</v>
      </c>
      <c r="GC77" s="249">
        <f t="shared" si="488"/>
        <v>0</v>
      </c>
      <c r="GD77" s="249">
        <f t="shared" si="488"/>
        <v>0</v>
      </c>
      <c r="GE77" s="249">
        <f t="shared" si="488"/>
        <v>0</v>
      </c>
      <c r="GF77" s="249">
        <f t="shared" si="488"/>
        <v>0</v>
      </c>
      <c r="GG77" s="249">
        <f t="shared" si="488"/>
        <v>0</v>
      </c>
      <c r="GH77" s="249">
        <f t="shared" si="488"/>
        <v>0</v>
      </c>
      <c r="GI77" s="249">
        <f t="shared" si="488"/>
        <v>0</v>
      </c>
      <c r="GJ77" s="249">
        <f t="shared" si="488"/>
        <v>0</v>
      </c>
    </row>
    <row r="79" spans="1:192" s="293" customFormat="1" x14ac:dyDescent="0.25">
      <c r="A79" s="288"/>
      <c r="B79" s="288"/>
      <c r="C79" s="289"/>
      <c r="D79" s="290"/>
      <c r="E79" s="548" t="str">
        <f xml:space="preserve"> InpC!E$89</f>
        <v xml:space="preserve">Accounts payable - initial balance </v>
      </c>
      <c r="F79" s="548">
        <f xml:space="preserve"> InpC!F$89</f>
        <v>0</v>
      </c>
      <c r="G79" s="548" t="str">
        <f xml:space="preserve"> InpC!G$89</f>
        <v>$ 000s</v>
      </c>
      <c r="H79" s="292"/>
      <c r="I79" s="292"/>
      <c r="J79" s="291"/>
      <c r="K79" s="291"/>
      <c r="L79" s="291"/>
      <c r="M79" s="291"/>
      <c r="N79" s="291"/>
      <c r="O79" s="291"/>
      <c r="P79" s="291"/>
      <c r="Q79" s="291"/>
      <c r="R79" s="291"/>
      <c r="S79" s="291"/>
      <c r="T79" s="291"/>
      <c r="U79" s="291"/>
      <c r="V79" s="291"/>
      <c r="W79" s="291"/>
      <c r="X79" s="291"/>
      <c r="Y79" s="291"/>
      <c r="Z79" s="291"/>
      <c r="AA79" s="291"/>
      <c r="AB79" s="291"/>
      <c r="AC79" s="291"/>
      <c r="AD79" s="291"/>
      <c r="AE79" s="291"/>
      <c r="AF79" s="291"/>
      <c r="AG79" s="291"/>
      <c r="AH79" s="291"/>
      <c r="AI79" s="291"/>
      <c r="AJ79" s="291"/>
      <c r="AK79" s="291"/>
      <c r="AL79" s="291"/>
      <c r="AM79" s="291"/>
      <c r="AN79" s="291"/>
      <c r="AO79" s="291"/>
      <c r="AP79" s="291"/>
      <c r="AQ79" s="291"/>
      <c r="AR79" s="291"/>
      <c r="AS79" s="291"/>
      <c r="AT79" s="291"/>
      <c r="AU79" s="291"/>
      <c r="AV79" s="291"/>
      <c r="AW79" s="291"/>
      <c r="AX79" s="291"/>
      <c r="AY79" s="291"/>
      <c r="AZ79" s="291"/>
      <c r="BA79" s="291"/>
      <c r="BB79" s="291"/>
      <c r="BC79" s="291"/>
      <c r="BD79" s="291"/>
      <c r="BE79" s="291"/>
      <c r="BF79" s="291"/>
      <c r="BG79" s="291"/>
      <c r="BH79" s="291"/>
      <c r="BI79" s="291"/>
      <c r="BJ79" s="291"/>
      <c r="BK79" s="291"/>
      <c r="BL79" s="291"/>
      <c r="BM79" s="291"/>
      <c r="BN79" s="291"/>
      <c r="BO79" s="291"/>
      <c r="BP79" s="291"/>
      <c r="BQ79" s="291"/>
      <c r="BR79" s="291"/>
      <c r="BS79" s="291"/>
      <c r="BT79" s="291"/>
      <c r="BU79" s="291"/>
      <c r="BV79" s="291"/>
      <c r="BW79" s="291"/>
      <c r="BX79" s="291"/>
      <c r="BY79" s="291"/>
      <c r="BZ79" s="291"/>
      <c r="CA79" s="291"/>
      <c r="CB79" s="291"/>
      <c r="CC79" s="291"/>
      <c r="CD79" s="291"/>
      <c r="CE79" s="291"/>
      <c r="CF79" s="291"/>
      <c r="CG79" s="291"/>
      <c r="CH79" s="291"/>
      <c r="CI79" s="291"/>
      <c r="CJ79" s="291"/>
      <c r="CK79" s="291"/>
      <c r="CL79" s="291"/>
      <c r="CM79" s="291"/>
      <c r="CN79" s="291"/>
      <c r="CO79" s="291"/>
      <c r="CP79" s="291"/>
      <c r="CQ79" s="291"/>
      <c r="CR79" s="291"/>
      <c r="CS79" s="291"/>
      <c r="CT79" s="291"/>
      <c r="CU79" s="291"/>
      <c r="CV79" s="291"/>
      <c r="CW79" s="291"/>
      <c r="CX79" s="291"/>
      <c r="CY79" s="291"/>
      <c r="CZ79" s="291"/>
      <c r="DA79" s="291"/>
      <c r="DB79" s="291"/>
      <c r="DC79" s="291"/>
      <c r="DD79" s="291"/>
      <c r="DE79" s="291"/>
      <c r="DF79" s="291"/>
      <c r="DG79" s="291"/>
      <c r="DH79" s="291"/>
      <c r="DI79" s="291"/>
      <c r="DJ79" s="291"/>
      <c r="DK79" s="291"/>
      <c r="DL79" s="291"/>
      <c r="DM79" s="291"/>
      <c r="DN79" s="291"/>
      <c r="DO79" s="291"/>
      <c r="DP79" s="291"/>
      <c r="DQ79" s="291"/>
      <c r="DR79" s="291"/>
      <c r="DS79" s="291"/>
      <c r="DT79" s="291"/>
      <c r="DU79" s="291"/>
      <c r="DV79" s="291"/>
      <c r="DW79" s="291"/>
      <c r="DX79" s="291"/>
      <c r="DY79" s="291"/>
      <c r="DZ79" s="291"/>
      <c r="EA79" s="291"/>
      <c r="EB79" s="291"/>
      <c r="EC79" s="291"/>
      <c r="ED79" s="291"/>
      <c r="EE79" s="291"/>
      <c r="EF79" s="291"/>
      <c r="EG79" s="291"/>
      <c r="EH79" s="291"/>
      <c r="EI79" s="291"/>
      <c r="EJ79" s="291"/>
      <c r="EK79" s="291"/>
      <c r="EL79" s="291"/>
      <c r="EM79" s="291"/>
      <c r="EN79" s="291"/>
      <c r="EO79" s="291"/>
      <c r="EP79" s="291"/>
      <c r="EQ79" s="291"/>
      <c r="ER79" s="291"/>
      <c r="ES79" s="291"/>
      <c r="ET79" s="291"/>
      <c r="EU79" s="291"/>
      <c r="EV79" s="291"/>
      <c r="EW79" s="291"/>
      <c r="EX79" s="291"/>
      <c r="EY79" s="291"/>
      <c r="EZ79" s="291"/>
      <c r="FA79" s="291"/>
      <c r="FB79" s="291"/>
      <c r="FC79" s="291"/>
      <c r="FD79" s="291"/>
      <c r="FE79" s="291"/>
      <c r="FF79" s="291"/>
      <c r="FG79" s="291"/>
      <c r="FH79" s="291"/>
      <c r="FI79" s="291"/>
      <c r="FJ79" s="291"/>
      <c r="FK79" s="291"/>
      <c r="FL79" s="291"/>
      <c r="FM79" s="291"/>
      <c r="FN79" s="291"/>
      <c r="FO79" s="291"/>
      <c r="FP79" s="291"/>
      <c r="FQ79" s="291"/>
      <c r="FR79" s="291"/>
      <c r="FS79" s="291"/>
      <c r="FT79" s="291"/>
      <c r="FU79" s="291"/>
      <c r="FV79" s="291"/>
      <c r="FW79" s="291"/>
      <c r="FX79" s="291"/>
      <c r="FY79" s="291"/>
      <c r="FZ79" s="291"/>
      <c r="GA79" s="291"/>
      <c r="GB79" s="291"/>
      <c r="GC79" s="291"/>
      <c r="GD79" s="291"/>
      <c r="GE79" s="291"/>
      <c r="GF79" s="291"/>
      <c r="GG79" s="291"/>
      <c r="GH79" s="291"/>
      <c r="GI79" s="291"/>
      <c r="GJ79" s="291"/>
    </row>
    <row r="80" spans="1:192" s="275" customFormat="1" x14ac:dyDescent="0.25">
      <c r="A80" s="15"/>
      <c r="B80" s="15"/>
      <c r="C80" s="21"/>
      <c r="D80" s="60"/>
      <c r="E80" s="301" t="str">
        <f xml:space="preserve"> Time!E$76</f>
        <v>Financial close date flag</v>
      </c>
      <c r="F80" s="301">
        <f xml:space="preserve"> Time!F$76</f>
        <v>0</v>
      </c>
      <c r="G80" s="301" t="str">
        <f xml:space="preserve"> Time!G$76</f>
        <v>flag</v>
      </c>
      <c r="H80" s="301">
        <f xml:space="preserve"> Time!H$76</f>
        <v>1</v>
      </c>
      <c r="I80" s="301">
        <f xml:space="preserve"> Time!I$76</f>
        <v>0</v>
      </c>
      <c r="J80" s="301">
        <f xml:space="preserve"> Time!J$76</f>
        <v>0</v>
      </c>
      <c r="K80" s="301">
        <f xml:space="preserve"> Time!K$76</f>
        <v>0</v>
      </c>
      <c r="L80" s="301">
        <f xml:space="preserve"> Time!L$76</f>
        <v>1</v>
      </c>
      <c r="M80" s="301">
        <f xml:space="preserve"> Time!M$76</f>
        <v>0</v>
      </c>
      <c r="N80" s="301">
        <f xml:space="preserve"> Time!N$76</f>
        <v>0</v>
      </c>
      <c r="O80" s="301">
        <f xml:space="preserve"> Time!O$76</f>
        <v>0</v>
      </c>
      <c r="P80" s="301">
        <f xml:space="preserve"> Time!P$76</f>
        <v>0</v>
      </c>
      <c r="Q80" s="301">
        <f xml:space="preserve"> Time!Q$76</f>
        <v>0</v>
      </c>
      <c r="R80" s="301">
        <f xml:space="preserve"> Time!R$76</f>
        <v>0</v>
      </c>
      <c r="S80" s="301">
        <f xml:space="preserve"> Time!S$76</f>
        <v>0</v>
      </c>
      <c r="T80" s="301">
        <f xml:space="preserve"> Time!T$76</f>
        <v>0</v>
      </c>
      <c r="U80" s="301">
        <f xml:space="preserve"> Time!U$76</f>
        <v>0</v>
      </c>
      <c r="V80" s="301">
        <f xml:space="preserve"> Time!V$76</f>
        <v>0</v>
      </c>
      <c r="W80" s="301">
        <f xml:space="preserve"> Time!W$76</f>
        <v>0</v>
      </c>
      <c r="X80" s="301">
        <f xml:space="preserve"> Time!X$76</f>
        <v>0</v>
      </c>
      <c r="Y80" s="301">
        <f xml:space="preserve"> Time!Y$76</f>
        <v>0</v>
      </c>
      <c r="Z80" s="301">
        <f xml:space="preserve"> Time!Z$76</f>
        <v>0</v>
      </c>
      <c r="AA80" s="301">
        <f xml:space="preserve"> Time!AA$76</f>
        <v>0</v>
      </c>
      <c r="AB80" s="301">
        <f xml:space="preserve"> Time!AB$76</f>
        <v>0</v>
      </c>
      <c r="AC80" s="301">
        <f xml:space="preserve"> Time!AC$76</f>
        <v>0</v>
      </c>
      <c r="AD80" s="301">
        <f xml:space="preserve"> Time!AD$76</f>
        <v>0</v>
      </c>
      <c r="AE80" s="301">
        <f xml:space="preserve"> Time!AE$76</f>
        <v>0</v>
      </c>
      <c r="AF80" s="301">
        <f xml:space="preserve"> Time!AF$76</f>
        <v>0</v>
      </c>
      <c r="AG80" s="301">
        <f xml:space="preserve"> Time!AG$76</f>
        <v>0</v>
      </c>
      <c r="AH80" s="301">
        <f xml:space="preserve"> Time!AH$76</f>
        <v>0</v>
      </c>
      <c r="AI80" s="301">
        <f xml:space="preserve"> Time!AI$76</f>
        <v>0</v>
      </c>
      <c r="AJ80" s="301">
        <f xml:space="preserve"> Time!AJ$76</f>
        <v>0</v>
      </c>
      <c r="AK80" s="301">
        <f xml:space="preserve"> Time!AK$76</f>
        <v>0</v>
      </c>
      <c r="AL80" s="301">
        <f xml:space="preserve"> Time!AL$76</f>
        <v>0</v>
      </c>
      <c r="AM80" s="301">
        <f xml:space="preserve"> Time!AM$76</f>
        <v>0</v>
      </c>
      <c r="AN80" s="301">
        <f xml:space="preserve"> Time!AN$76</f>
        <v>0</v>
      </c>
      <c r="AO80" s="301">
        <f xml:space="preserve"> Time!AO$76</f>
        <v>0</v>
      </c>
      <c r="AP80" s="301">
        <f xml:space="preserve"> Time!AP$76</f>
        <v>0</v>
      </c>
      <c r="AQ80" s="301">
        <f xml:space="preserve"> Time!AQ$76</f>
        <v>0</v>
      </c>
      <c r="AR80" s="301">
        <f xml:space="preserve"> Time!AR$76</f>
        <v>0</v>
      </c>
      <c r="AS80" s="301">
        <f xml:space="preserve"> Time!AS$76</f>
        <v>0</v>
      </c>
      <c r="AT80" s="301">
        <f xml:space="preserve"> Time!AT$76</f>
        <v>0</v>
      </c>
      <c r="AU80" s="301">
        <f xml:space="preserve"> Time!AU$76</f>
        <v>0</v>
      </c>
      <c r="AV80" s="301">
        <f xml:space="preserve"> Time!AV$76</f>
        <v>0</v>
      </c>
      <c r="AW80" s="301">
        <f xml:space="preserve"> Time!AW$76</f>
        <v>0</v>
      </c>
      <c r="AX80" s="301">
        <f xml:space="preserve"> Time!AX$76</f>
        <v>0</v>
      </c>
      <c r="AY80" s="301">
        <f xml:space="preserve"> Time!AY$76</f>
        <v>0</v>
      </c>
      <c r="AZ80" s="301">
        <f xml:space="preserve"> Time!AZ$76</f>
        <v>0</v>
      </c>
      <c r="BA80" s="301">
        <f xml:space="preserve"> Time!BA$76</f>
        <v>0</v>
      </c>
      <c r="BB80" s="301">
        <f xml:space="preserve"> Time!BB$76</f>
        <v>0</v>
      </c>
      <c r="BC80" s="301">
        <f xml:space="preserve"> Time!BC$76</f>
        <v>0</v>
      </c>
      <c r="BD80" s="301">
        <f xml:space="preserve"> Time!BD$76</f>
        <v>0</v>
      </c>
      <c r="BE80" s="301">
        <f xml:space="preserve"> Time!BE$76</f>
        <v>0</v>
      </c>
      <c r="BF80" s="301">
        <f xml:space="preserve"> Time!BF$76</f>
        <v>0</v>
      </c>
      <c r="BG80" s="301">
        <f xml:space="preserve"> Time!BG$76</f>
        <v>0</v>
      </c>
      <c r="BH80" s="301">
        <f xml:space="preserve"> Time!BH$76</f>
        <v>0</v>
      </c>
      <c r="BI80" s="301">
        <f xml:space="preserve"> Time!BI$76</f>
        <v>0</v>
      </c>
      <c r="BJ80" s="301">
        <f xml:space="preserve"> Time!BJ$76</f>
        <v>0</v>
      </c>
      <c r="BK80" s="301">
        <f xml:space="preserve"> Time!BK$76</f>
        <v>0</v>
      </c>
      <c r="BL80" s="301">
        <f xml:space="preserve"> Time!BL$76</f>
        <v>0</v>
      </c>
      <c r="BM80" s="301">
        <f xml:space="preserve"> Time!BM$76</f>
        <v>0</v>
      </c>
      <c r="BN80" s="301">
        <f xml:space="preserve"> Time!BN$76</f>
        <v>0</v>
      </c>
      <c r="BO80" s="301">
        <f xml:space="preserve"> Time!BO$76</f>
        <v>0</v>
      </c>
      <c r="BP80" s="301">
        <f xml:space="preserve"> Time!BP$76</f>
        <v>0</v>
      </c>
      <c r="BQ80" s="301">
        <f xml:space="preserve"> Time!BQ$76</f>
        <v>0</v>
      </c>
      <c r="BR80" s="301">
        <f xml:space="preserve"> Time!BR$76</f>
        <v>0</v>
      </c>
      <c r="BS80" s="301">
        <f xml:space="preserve"> Time!BS$76</f>
        <v>0</v>
      </c>
      <c r="BT80" s="301">
        <f xml:space="preserve"> Time!BT$76</f>
        <v>0</v>
      </c>
      <c r="BU80" s="301">
        <f xml:space="preserve"> Time!BU$76</f>
        <v>0</v>
      </c>
      <c r="BV80" s="301">
        <f xml:space="preserve"> Time!BV$76</f>
        <v>0</v>
      </c>
      <c r="BW80" s="301">
        <f xml:space="preserve"> Time!BW$76</f>
        <v>0</v>
      </c>
      <c r="BX80" s="301">
        <f xml:space="preserve"> Time!BX$76</f>
        <v>0</v>
      </c>
      <c r="BY80" s="301">
        <f xml:space="preserve"> Time!BY$76</f>
        <v>0</v>
      </c>
      <c r="BZ80" s="301">
        <f xml:space="preserve"> Time!BZ$76</f>
        <v>0</v>
      </c>
      <c r="CA80" s="301">
        <f xml:space="preserve"> Time!CA$76</f>
        <v>0</v>
      </c>
      <c r="CB80" s="301">
        <f xml:space="preserve"> Time!CB$76</f>
        <v>0</v>
      </c>
      <c r="CC80" s="301">
        <f xml:space="preserve"> Time!CC$76</f>
        <v>0</v>
      </c>
      <c r="CD80" s="301">
        <f xml:space="preserve"> Time!CD$76</f>
        <v>0</v>
      </c>
      <c r="CE80" s="301">
        <f xml:space="preserve"> Time!CE$76</f>
        <v>0</v>
      </c>
      <c r="CF80" s="301">
        <f xml:space="preserve"> Time!CF$76</f>
        <v>0</v>
      </c>
      <c r="CG80" s="301">
        <f xml:space="preserve"> Time!CG$76</f>
        <v>0</v>
      </c>
      <c r="CH80" s="301">
        <f xml:space="preserve"> Time!CH$76</f>
        <v>0</v>
      </c>
      <c r="CI80" s="301">
        <f xml:space="preserve"> Time!CI$76</f>
        <v>0</v>
      </c>
      <c r="CJ80" s="301">
        <f xml:space="preserve"> Time!CJ$76</f>
        <v>0</v>
      </c>
      <c r="CK80" s="301">
        <f xml:space="preserve"> Time!CK$76</f>
        <v>0</v>
      </c>
      <c r="CL80" s="301">
        <f xml:space="preserve"> Time!CL$76</f>
        <v>0</v>
      </c>
      <c r="CM80" s="301">
        <f xml:space="preserve"> Time!CM$76</f>
        <v>0</v>
      </c>
      <c r="CN80" s="301">
        <f xml:space="preserve"> Time!CN$76</f>
        <v>0</v>
      </c>
      <c r="CO80" s="301">
        <f xml:space="preserve"> Time!CO$76</f>
        <v>0</v>
      </c>
      <c r="CP80" s="301">
        <f xml:space="preserve"> Time!CP$76</f>
        <v>0</v>
      </c>
      <c r="CQ80" s="301">
        <f xml:space="preserve"> Time!CQ$76</f>
        <v>0</v>
      </c>
      <c r="CR80" s="301">
        <f xml:space="preserve"> Time!CR$76</f>
        <v>0</v>
      </c>
      <c r="CS80" s="301">
        <f xml:space="preserve"> Time!CS$76</f>
        <v>0</v>
      </c>
      <c r="CT80" s="301">
        <f xml:space="preserve"> Time!CT$76</f>
        <v>0</v>
      </c>
      <c r="CU80" s="301">
        <f xml:space="preserve"> Time!CU$76</f>
        <v>0</v>
      </c>
      <c r="CV80" s="301">
        <f xml:space="preserve"> Time!CV$76</f>
        <v>0</v>
      </c>
      <c r="CW80" s="301">
        <f xml:space="preserve"> Time!CW$76</f>
        <v>0</v>
      </c>
      <c r="CX80" s="301">
        <f xml:space="preserve"> Time!CX$76</f>
        <v>0</v>
      </c>
      <c r="CY80" s="301">
        <f xml:space="preserve"> Time!CY$76</f>
        <v>0</v>
      </c>
      <c r="CZ80" s="301">
        <f xml:space="preserve"> Time!CZ$76</f>
        <v>0</v>
      </c>
      <c r="DA80" s="301">
        <f xml:space="preserve"> Time!DA$76</f>
        <v>0</v>
      </c>
      <c r="DB80" s="301">
        <f xml:space="preserve"> Time!DB$76</f>
        <v>0</v>
      </c>
      <c r="DC80" s="301">
        <f xml:space="preserve"> Time!DC$76</f>
        <v>0</v>
      </c>
      <c r="DD80" s="301">
        <f xml:space="preserve"> Time!DD$76</f>
        <v>0</v>
      </c>
      <c r="DE80" s="301">
        <f xml:space="preserve"> Time!DE$76</f>
        <v>0</v>
      </c>
      <c r="DF80" s="301">
        <f xml:space="preserve"> Time!DF$76</f>
        <v>0</v>
      </c>
      <c r="DG80" s="301">
        <f xml:space="preserve"> Time!DG$76</f>
        <v>0</v>
      </c>
      <c r="DH80" s="301">
        <f xml:space="preserve"> Time!DH$76</f>
        <v>0</v>
      </c>
      <c r="DI80" s="301">
        <f xml:space="preserve"> Time!DI$76</f>
        <v>0</v>
      </c>
      <c r="DJ80" s="301">
        <f xml:space="preserve"> Time!DJ$76</f>
        <v>0</v>
      </c>
      <c r="DK80" s="301">
        <f xml:space="preserve"> Time!DK$76</f>
        <v>0</v>
      </c>
      <c r="DL80" s="301">
        <f xml:space="preserve"> Time!DL$76</f>
        <v>0</v>
      </c>
      <c r="DM80" s="301">
        <f xml:space="preserve"> Time!DM$76</f>
        <v>0</v>
      </c>
      <c r="DN80" s="301">
        <f xml:space="preserve"> Time!DN$76</f>
        <v>0</v>
      </c>
      <c r="DO80" s="301">
        <f xml:space="preserve"> Time!DO$76</f>
        <v>0</v>
      </c>
      <c r="DP80" s="301">
        <f xml:space="preserve"> Time!DP$76</f>
        <v>0</v>
      </c>
      <c r="DQ80" s="301">
        <f xml:space="preserve"> Time!DQ$76</f>
        <v>0</v>
      </c>
      <c r="DR80" s="301">
        <f xml:space="preserve"> Time!DR$76</f>
        <v>0</v>
      </c>
      <c r="DS80" s="301">
        <f xml:space="preserve"> Time!DS$76</f>
        <v>0</v>
      </c>
      <c r="DT80" s="301">
        <f xml:space="preserve"> Time!DT$76</f>
        <v>0</v>
      </c>
      <c r="DU80" s="301">
        <f xml:space="preserve"> Time!DU$76</f>
        <v>0</v>
      </c>
      <c r="DV80" s="301">
        <f xml:space="preserve"> Time!DV$76</f>
        <v>0</v>
      </c>
      <c r="DW80" s="301">
        <f xml:space="preserve"> Time!DW$76</f>
        <v>0</v>
      </c>
      <c r="DX80" s="301">
        <f xml:space="preserve"> Time!DX$76</f>
        <v>0</v>
      </c>
      <c r="DY80" s="301">
        <f xml:space="preserve"> Time!DY$76</f>
        <v>0</v>
      </c>
      <c r="DZ80" s="301">
        <f xml:space="preserve"> Time!DZ$76</f>
        <v>0</v>
      </c>
      <c r="EA80" s="301">
        <f xml:space="preserve"> Time!EA$76</f>
        <v>0</v>
      </c>
      <c r="EB80" s="301">
        <f xml:space="preserve"> Time!EB$76</f>
        <v>0</v>
      </c>
      <c r="EC80" s="301">
        <f xml:space="preserve"> Time!EC$76</f>
        <v>0</v>
      </c>
      <c r="ED80" s="301">
        <f xml:space="preserve"> Time!ED$76</f>
        <v>0</v>
      </c>
      <c r="EE80" s="301">
        <f xml:space="preserve"> Time!EE$76</f>
        <v>0</v>
      </c>
      <c r="EF80" s="301">
        <f xml:space="preserve"> Time!EF$76</f>
        <v>0</v>
      </c>
      <c r="EG80" s="301">
        <f xml:space="preserve"> Time!EG$76</f>
        <v>0</v>
      </c>
      <c r="EH80" s="301">
        <f xml:space="preserve"> Time!EH$76</f>
        <v>0</v>
      </c>
      <c r="EI80" s="301">
        <f xml:space="preserve"> Time!EI$76</f>
        <v>0</v>
      </c>
      <c r="EJ80" s="301">
        <f xml:space="preserve"> Time!EJ$76</f>
        <v>0</v>
      </c>
      <c r="EK80" s="301">
        <f xml:space="preserve"> Time!EK$76</f>
        <v>0</v>
      </c>
      <c r="EL80" s="301">
        <f xml:space="preserve"> Time!EL$76</f>
        <v>0</v>
      </c>
      <c r="EM80" s="301">
        <f xml:space="preserve"> Time!EM$76</f>
        <v>0</v>
      </c>
      <c r="EN80" s="301">
        <f xml:space="preserve"> Time!EN$76</f>
        <v>0</v>
      </c>
      <c r="EO80" s="301">
        <f xml:space="preserve"> Time!EO$76</f>
        <v>0</v>
      </c>
      <c r="EP80" s="301">
        <f xml:space="preserve"> Time!EP$76</f>
        <v>0</v>
      </c>
      <c r="EQ80" s="301">
        <f xml:space="preserve"> Time!EQ$76</f>
        <v>0</v>
      </c>
      <c r="ER80" s="301">
        <f xml:space="preserve"> Time!ER$76</f>
        <v>0</v>
      </c>
      <c r="ES80" s="301">
        <f xml:space="preserve"> Time!ES$76</f>
        <v>0</v>
      </c>
      <c r="ET80" s="301">
        <f xml:space="preserve"> Time!ET$76</f>
        <v>0</v>
      </c>
      <c r="EU80" s="301">
        <f xml:space="preserve"> Time!EU$76</f>
        <v>0</v>
      </c>
      <c r="EV80" s="301">
        <f xml:space="preserve"> Time!EV$76</f>
        <v>0</v>
      </c>
      <c r="EW80" s="301">
        <f xml:space="preserve"> Time!EW$76</f>
        <v>0</v>
      </c>
      <c r="EX80" s="301">
        <f xml:space="preserve"> Time!EX$76</f>
        <v>0</v>
      </c>
      <c r="EY80" s="301">
        <f xml:space="preserve"> Time!EY$76</f>
        <v>0</v>
      </c>
      <c r="EZ80" s="301">
        <f xml:space="preserve"> Time!EZ$76</f>
        <v>0</v>
      </c>
      <c r="FA80" s="301">
        <f xml:space="preserve"> Time!FA$76</f>
        <v>0</v>
      </c>
      <c r="FB80" s="301">
        <f xml:space="preserve"> Time!FB$76</f>
        <v>0</v>
      </c>
      <c r="FC80" s="301">
        <f xml:space="preserve"> Time!FC$76</f>
        <v>0</v>
      </c>
      <c r="FD80" s="301">
        <f xml:space="preserve"> Time!FD$76</f>
        <v>0</v>
      </c>
      <c r="FE80" s="301">
        <f xml:space="preserve"> Time!FE$76</f>
        <v>0</v>
      </c>
      <c r="FF80" s="301">
        <f xml:space="preserve"> Time!FF$76</f>
        <v>0</v>
      </c>
      <c r="FG80" s="301">
        <f xml:space="preserve"> Time!FG$76</f>
        <v>0</v>
      </c>
      <c r="FH80" s="301">
        <f xml:space="preserve"> Time!FH$76</f>
        <v>0</v>
      </c>
      <c r="FI80" s="301">
        <f xml:space="preserve"> Time!FI$76</f>
        <v>0</v>
      </c>
      <c r="FJ80" s="301">
        <f xml:space="preserve"> Time!FJ$76</f>
        <v>0</v>
      </c>
      <c r="FK80" s="301">
        <f xml:space="preserve"> Time!FK$76</f>
        <v>0</v>
      </c>
      <c r="FL80" s="301">
        <f xml:space="preserve"> Time!FL$76</f>
        <v>0</v>
      </c>
      <c r="FM80" s="301">
        <f xml:space="preserve"> Time!FM$76</f>
        <v>0</v>
      </c>
      <c r="FN80" s="301">
        <f xml:space="preserve"> Time!FN$76</f>
        <v>0</v>
      </c>
      <c r="FO80" s="301">
        <f xml:space="preserve"> Time!FO$76</f>
        <v>0</v>
      </c>
      <c r="FP80" s="301">
        <f xml:space="preserve"> Time!FP$76</f>
        <v>0</v>
      </c>
      <c r="FQ80" s="301">
        <f xml:space="preserve"> Time!FQ$76</f>
        <v>0</v>
      </c>
      <c r="FR80" s="301">
        <f xml:space="preserve"> Time!FR$76</f>
        <v>0</v>
      </c>
      <c r="FS80" s="301">
        <f xml:space="preserve"> Time!FS$76</f>
        <v>0</v>
      </c>
      <c r="FT80" s="301">
        <f xml:space="preserve"> Time!FT$76</f>
        <v>0</v>
      </c>
      <c r="FU80" s="301">
        <f xml:space="preserve"> Time!FU$76</f>
        <v>0</v>
      </c>
      <c r="FV80" s="301">
        <f xml:space="preserve"> Time!FV$76</f>
        <v>0</v>
      </c>
      <c r="FW80" s="301">
        <f xml:space="preserve"> Time!FW$76</f>
        <v>0</v>
      </c>
      <c r="FX80" s="301">
        <f xml:space="preserve"> Time!FX$76</f>
        <v>0</v>
      </c>
      <c r="FY80" s="301">
        <f xml:space="preserve"> Time!FY$76</f>
        <v>0</v>
      </c>
      <c r="FZ80" s="301">
        <f xml:space="preserve"> Time!FZ$76</f>
        <v>0</v>
      </c>
      <c r="GA80" s="301">
        <f xml:space="preserve"> Time!GA$76</f>
        <v>0</v>
      </c>
      <c r="GB80" s="301">
        <f xml:space="preserve"> Time!GB$76</f>
        <v>0</v>
      </c>
      <c r="GC80" s="301">
        <f xml:space="preserve"> Time!GC$76</f>
        <v>0</v>
      </c>
      <c r="GD80" s="301">
        <f xml:space="preserve"> Time!GD$76</f>
        <v>0</v>
      </c>
      <c r="GE80" s="301">
        <f xml:space="preserve"> Time!GE$76</f>
        <v>0</v>
      </c>
      <c r="GF80" s="301">
        <f xml:space="preserve"> Time!GF$76</f>
        <v>0</v>
      </c>
      <c r="GG80" s="301">
        <f xml:space="preserve"> Time!GG$76</f>
        <v>0</v>
      </c>
      <c r="GH80" s="301">
        <f xml:space="preserve"> Time!GH$76</f>
        <v>0</v>
      </c>
      <c r="GI80" s="301">
        <f xml:space="preserve"> Time!GI$76</f>
        <v>0</v>
      </c>
      <c r="GJ80" s="301">
        <f xml:space="preserve"> Time!GJ$76</f>
        <v>0</v>
      </c>
    </row>
    <row r="81" spans="1:192" s="275" customFormat="1" x14ac:dyDescent="0.25">
      <c r="A81" s="15"/>
      <c r="B81" s="15"/>
      <c r="C81" s="21"/>
      <c r="D81" s="60"/>
      <c r="E81" s="286"/>
      <c r="F81" s="286"/>
      <c r="G81" s="286"/>
      <c r="H81" s="286"/>
      <c r="I81" s="43"/>
      <c r="J81" s="286"/>
      <c r="K81" s="286"/>
      <c r="L81" s="286"/>
      <c r="M81" s="286"/>
      <c r="N81" s="286"/>
      <c r="O81" s="286"/>
      <c r="P81" s="286"/>
      <c r="Q81" s="286"/>
      <c r="R81" s="286"/>
      <c r="S81" s="286"/>
      <c r="T81" s="286"/>
      <c r="U81" s="286"/>
      <c r="V81" s="286"/>
      <c r="W81" s="286"/>
      <c r="X81" s="286"/>
      <c r="Y81" s="286"/>
      <c r="Z81" s="286"/>
      <c r="AA81" s="286"/>
      <c r="AB81" s="286"/>
      <c r="AC81" s="286"/>
      <c r="AD81" s="286"/>
      <c r="AE81" s="286"/>
      <c r="AF81" s="286"/>
      <c r="AG81" s="286"/>
      <c r="AH81" s="286"/>
      <c r="AI81" s="286"/>
      <c r="AJ81" s="286"/>
      <c r="AK81" s="286"/>
      <c r="AL81" s="286"/>
      <c r="AM81" s="286"/>
      <c r="AN81" s="286"/>
      <c r="AO81" s="286"/>
      <c r="AP81" s="286"/>
      <c r="AQ81" s="286"/>
      <c r="AR81" s="286"/>
      <c r="AS81" s="286"/>
      <c r="AT81" s="286"/>
      <c r="AU81" s="286"/>
      <c r="AV81" s="286"/>
      <c r="AW81" s="286"/>
      <c r="AX81" s="286"/>
      <c r="AY81" s="286"/>
      <c r="AZ81" s="286"/>
      <c r="BA81" s="286"/>
      <c r="BB81" s="286"/>
      <c r="BC81" s="286"/>
      <c r="BD81" s="286"/>
      <c r="BE81" s="286"/>
      <c r="BF81" s="286"/>
      <c r="BG81" s="286"/>
      <c r="BH81" s="286"/>
      <c r="BI81" s="286"/>
      <c r="BJ81" s="286"/>
      <c r="BK81" s="286"/>
      <c r="BL81" s="286"/>
      <c r="BM81" s="286"/>
      <c r="BN81" s="286"/>
      <c r="BO81" s="286"/>
      <c r="BP81" s="286"/>
      <c r="BQ81" s="286"/>
      <c r="BR81" s="286"/>
      <c r="BS81" s="286"/>
      <c r="BT81" s="286"/>
      <c r="BU81" s="286"/>
      <c r="BV81" s="286"/>
      <c r="BW81" s="286"/>
      <c r="BX81" s="286"/>
      <c r="BY81" s="286"/>
      <c r="BZ81" s="286"/>
      <c r="CA81" s="286"/>
      <c r="CB81" s="286"/>
      <c r="CC81" s="286"/>
      <c r="CD81" s="286"/>
      <c r="CE81" s="286"/>
      <c r="CF81" s="286"/>
      <c r="CG81" s="286"/>
      <c r="CH81" s="286"/>
      <c r="CI81" s="286"/>
      <c r="CJ81" s="286"/>
      <c r="CK81" s="286"/>
      <c r="CL81" s="286"/>
      <c r="CM81" s="286"/>
      <c r="CN81" s="286"/>
      <c r="CO81" s="286"/>
      <c r="CP81" s="286"/>
      <c r="CQ81" s="286"/>
      <c r="CR81" s="286"/>
      <c r="CS81" s="286"/>
      <c r="CT81" s="286"/>
      <c r="CU81" s="286"/>
      <c r="CV81" s="286"/>
      <c r="CW81" s="286"/>
      <c r="CX81" s="286"/>
      <c r="CY81" s="286"/>
      <c r="CZ81" s="286"/>
      <c r="DA81" s="286"/>
      <c r="DB81" s="286"/>
      <c r="DC81" s="286"/>
      <c r="DD81" s="286"/>
      <c r="DE81" s="286"/>
      <c r="DF81" s="286"/>
      <c r="DG81" s="286"/>
      <c r="DH81" s="286"/>
      <c r="DI81" s="286"/>
      <c r="DJ81" s="286"/>
      <c r="DK81" s="286"/>
      <c r="DL81" s="286"/>
      <c r="DM81" s="286"/>
      <c r="DN81" s="286"/>
      <c r="DO81" s="286"/>
      <c r="DP81" s="286"/>
      <c r="DQ81" s="286"/>
      <c r="DR81" s="286"/>
      <c r="DS81" s="286"/>
      <c r="DT81" s="286"/>
      <c r="DU81" s="286"/>
      <c r="DV81" s="286"/>
      <c r="DW81" s="286"/>
      <c r="DX81" s="286"/>
      <c r="DY81" s="286"/>
      <c r="DZ81" s="286"/>
      <c r="EA81" s="286"/>
      <c r="EB81" s="286"/>
      <c r="EC81" s="286"/>
      <c r="ED81" s="286"/>
      <c r="EE81" s="286"/>
      <c r="EF81" s="286"/>
      <c r="EG81" s="286"/>
      <c r="EH81" s="286"/>
      <c r="EI81" s="286"/>
      <c r="EJ81" s="286"/>
      <c r="EK81" s="286"/>
      <c r="EL81" s="286"/>
      <c r="EM81" s="286"/>
      <c r="EN81" s="286"/>
      <c r="EO81" s="286"/>
      <c r="EP81" s="286"/>
      <c r="EQ81" s="286"/>
      <c r="ER81" s="286"/>
      <c r="ES81" s="286"/>
      <c r="ET81" s="286"/>
      <c r="EU81" s="286"/>
      <c r="EV81" s="286"/>
      <c r="EW81" s="286"/>
      <c r="EX81" s="286"/>
      <c r="EY81" s="286"/>
      <c r="EZ81" s="286"/>
      <c r="FA81" s="286"/>
      <c r="FB81" s="286"/>
      <c r="FC81" s="286"/>
      <c r="FD81" s="286"/>
      <c r="FE81" s="286"/>
      <c r="FF81" s="286"/>
      <c r="FG81" s="286"/>
      <c r="FH81" s="286"/>
      <c r="FI81" s="286"/>
      <c r="FJ81" s="286"/>
      <c r="FK81" s="286"/>
      <c r="FL81" s="286"/>
      <c r="FM81" s="286"/>
      <c r="FN81" s="286"/>
      <c r="FO81" s="286"/>
      <c r="FP81" s="286"/>
      <c r="FQ81" s="286"/>
      <c r="FR81" s="286"/>
      <c r="FS81" s="286"/>
      <c r="FT81" s="286"/>
      <c r="FU81" s="286"/>
      <c r="FV81" s="286"/>
      <c r="FW81" s="286"/>
      <c r="FX81" s="286"/>
      <c r="FY81" s="286"/>
      <c r="FZ81" s="286"/>
      <c r="GA81" s="286"/>
      <c r="GB81" s="286"/>
      <c r="GC81" s="286"/>
      <c r="GD81" s="286"/>
      <c r="GE81" s="286"/>
      <c r="GF81" s="286"/>
      <c r="GG81" s="286"/>
      <c r="GH81" s="286"/>
      <c r="GI81" s="286"/>
      <c r="GJ81" s="286"/>
    </row>
    <row r="82" spans="1:192" s="275" customFormat="1" x14ac:dyDescent="0.25">
      <c r="A82" s="15"/>
      <c r="B82" s="15"/>
      <c r="C82" s="21"/>
      <c r="D82" s="60"/>
      <c r="E82" s="286" t="s">
        <v>335</v>
      </c>
      <c r="F82" s="286"/>
      <c r="G82" s="286" t="str">
        <f xml:space="preserve"> SMU</f>
        <v>$ 000s</v>
      </c>
      <c r="H82" s="286"/>
      <c r="I82" s="43"/>
      <c r="J82" s="286">
        <f t="shared" ref="J82" si="489">I85</f>
        <v>0</v>
      </c>
      <c r="K82" s="286">
        <f t="shared" ref="K82" si="490">J85</f>
        <v>0</v>
      </c>
      <c r="L82" s="286">
        <f t="shared" ref="L82" si="491">K85</f>
        <v>0</v>
      </c>
      <c r="M82" s="286">
        <f t="shared" ref="M82" si="492">L85</f>
        <v>0</v>
      </c>
      <c r="N82" s="286">
        <f t="shared" ref="N82" si="493">M85</f>
        <v>144.94126563092078</v>
      </c>
      <c r="O82" s="286">
        <f t="shared" ref="O82" si="494">N85</f>
        <v>143.36581709145423</v>
      </c>
      <c r="P82" s="286">
        <f t="shared" ref="P82" si="495">O85</f>
        <v>143.36581709145423</v>
      </c>
      <c r="Q82" s="286">
        <f t="shared" ref="Q82" si="496">P85</f>
        <v>146.55172413793105</v>
      </c>
      <c r="R82" s="286">
        <f t="shared" ref="R82" si="497">Q85</f>
        <v>148.56479727169386</v>
      </c>
      <c r="S82" s="286">
        <f t="shared" ref="S82" si="498">R85</f>
        <v>146.94996251874068</v>
      </c>
      <c r="T82" s="286">
        <f t="shared" ref="T82" si="499">S85</f>
        <v>146.94996251874068</v>
      </c>
      <c r="U82" s="286">
        <f t="shared" ref="U82" si="500">T85</f>
        <v>150.21551724137936</v>
      </c>
      <c r="V82" s="286">
        <f t="shared" ref="V82" si="501">U85</f>
        <v>152.27891720348629</v>
      </c>
      <c r="W82" s="286">
        <f t="shared" ref="W82" si="502">V85</f>
        <v>150.62371158170924</v>
      </c>
      <c r="X82" s="286">
        <f t="shared" ref="X82" si="503">W85</f>
        <v>150.62371158170924</v>
      </c>
      <c r="Y82" s="286">
        <f t="shared" ref="Y82" si="504">X85</f>
        <v>152.27891720348629</v>
      </c>
      <c r="Z82" s="286">
        <f t="shared" ref="Z82" si="505">Y85</f>
        <v>156.08589013357351</v>
      </c>
      <c r="AA82" s="286">
        <f t="shared" ref="AA82" si="506">Z85</f>
        <v>154.38930437125208</v>
      </c>
      <c r="AB82" s="286">
        <f t="shared" ref="AB82" si="507">AA85</f>
        <v>154.38930437125208</v>
      </c>
      <c r="AC82" s="286">
        <f t="shared" ref="AC82" si="508">AB85</f>
        <v>157.8201778017243</v>
      </c>
      <c r="AD82" s="286">
        <f t="shared" ref="AD82" si="509">AC85</f>
        <v>159.98803738691294</v>
      </c>
      <c r="AE82" s="286">
        <f t="shared" ref="AE82" si="510">AD85</f>
        <v>158.24903698053345</v>
      </c>
      <c r="AF82" s="286">
        <f t="shared" ref="AF82" si="511">AE85</f>
        <v>158.24903698053345</v>
      </c>
      <c r="AG82" s="286">
        <f t="shared" ref="AG82" si="512">AF85</f>
        <v>161.76568224676748</v>
      </c>
      <c r="AH82" s="286">
        <f t="shared" ref="AH82" si="513">AG85</f>
        <v>163.98773832158577</v>
      </c>
      <c r="AI82" s="286">
        <f t="shared" ref="AI82" si="514">AH85</f>
        <v>162.20526290504682</v>
      </c>
      <c r="AJ82" s="286">
        <f t="shared" ref="AJ82" si="515">AI85</f>
        <v>162.20526290504682</v>
      </c>
      <c r="AK82" s="286">
        <f t="shared" ref="AK82" si="516">AJ85</f>
        <v>165.80982430293676</v>
      </c>
      <c r="AL82" s="286">
        <f t="shared" ref="AL82" si="517">AK85</f>
        <v>168.08743177962549</v>
      </c>
      <c r="AM82" s="286">
        <f t="shared" ref="AM82" si="518">AL85</f>
        <v>166.260394477673</v>
      </c>
      <c r="AN82" s="286">
        <f t="shared" ref="AN82" si="519">AM85</f>
        <v>166.260394477673</v>
      </c>
      <c r="AO82" s="286">
        <f t="shared" ref="AO82" si="520">AN85</f>
        <v>168.08743177962549</v>
      </c>
      <c r="AP82" s="286">
        <f t="shared" ref="AP82" si="521">AO85</f>
        <v>172.28961757411616</v>
      </c>
      <c r="AQ82" s="286">
        <f t="shared" ref="AQ82" si="522">AP85</f>
        <v>170.41690433961492</v>
      </c>
      <c r="AR82" s="286">
        <f t="shared" ref="AR82" si="523">AQ85</f>
        <v>170.41690433961492</v>
      </c>
      <c r="AS82" s="286">
        <f t="shared" ref="AS82" si="524">AR85</f>
        <v>174.20394665827303</v>
      </c>
      <c r="AT82" s="286">
        <f t="shared" ref="AT82" si="525">AS85</f>
        <v>176.59685801346916</v>
      </c>
      <c r="AU82" s="286">
        <f t="shared" ref="AU82" si="526">AT85</f>
        <v>174.67732694810536</v>
      </c>
      <c r="AV82" s="286">
        <f t="shared" ref="AV82" si="527">AU85</f>
        <v>174.67732694810536</v>
      </c>
      <c r="AW82" s="286">
        <f t="shared" ref="AW82" si="528">AV85</f>
        <v>178.55904532472994</v>
      </c>
      <c r="AX82" s="286">
        <f t="shared" ref="AX82" si="529">AW85</f>
        <v>181.01177946380585</v>
      </c>
      <c r="AY82" s="286">
        <f t="shared" ref="AY82" si="530">AX85</f>
        <v>179.04426012180807</v>
      </c>
      <c r="AZ82" s="286">
        <f t="shared" ref="AZ82" si="531">AY85</f>
        <v>179.04426012180807</v>
      </c>
      <c r="BA82" s="286">
        <f t="shared" ref="BA82" si="532">AZ85</f>
        <v>183.02302145784813</v>
      </c>
      <c r="BB82" s="286">
        <f t="shared" ref="BB82" si="533">BA85</f>
        <v>185.53707395040112</v>
      </c>
      <c r="BC82" s="286">
        <f t="shared" ref="BC82" si="534">BB85</f>
        <v>183.5203666248533</v>
      </c>
      <c r="BD82" s="286">
        <f t="shared" ref="BD82" si="535">BC85</f>
        <v>183.5203666248533</v>
      </c>
      <c r="BE82" s="286">
        <f t="shared" ref="BE82" si="536">BD85</f>
        <v>185.53707395040112</v>
      </c>
      <c r="BF82" s="286">
        <f t="shared" ref="BF82" si="537">BE85</f>
        <v>190.17550079916123</v>
      </c>
      <c r="BG82" s="286">
        <f t="shared" ref="BG82" si="538">BF85</f>
        <v>188.10837579047472</v>
      </c>
      <c r="BH82" s="286">
        <f t="shared" ref="BH82" si="539">BG85</f>
        <v>188.10837579047472</v>
      </c>
      <c r="BI82" s="286">
        <f t="shared" ref="BI82" si="540">BH85</f>
        <v>192.2885619191519</v>
      </c>
      <c r="BJ82" s="286">
        <f t="shared" ref="BJ82" si="541">BI85</f>
        <v>194.92988831914033</v>
      </c>
      <c r="BK82" s="286">
        <f t="shared" ref="BK82" si="542">BJ85</f>
        <v>192.81108518523661</v>
      </c>
      <c r="BL82" s="286">
        <f t="shared" ref="BL82" si="543">BK85</f>
        <v>192.81108518523661</v>
      </c>
      <c r="BM82" s="286">
        <f t="shared" ref="BM82" si="544">BL85</f>
        <v>197.09577596713075</v>
      </c>
      <c r="BN82" s="286">
        <f t="shared" ref="BN82" si="545">BM85</f>
        <v>199.80313552711891</v>
      </c>
      <c r="BO82" s="286">
        <f t="shared" ref="BO82" si="546">BN85</f>
        <v>197.6313623148676</v>
      </c>
      <c r="BP82" s="286">
        <f t="shared" ref="BP82" si="547">BO85</f>
        <v>197.6313623148676</v>
      </c>
      <c r="BQ82" s="286">
        <f t="shared" ref="BQ82" si="548">BP85</f>
        <v>202.02317036630905</v>
      </c>
      <c r="BR82" s="286">
        <f t="shared" ref="BR82" si="549">BQ85</f>
        <v>204.79821391529697</v>
      </c>
      <c r="BS82" s="286">
        <f t="shared" ref="BS82" si="550">BR85</f>
        <v>202.57214637273944</v>
      </c>
      <c r="BT82" s="286">
        <f t="shared" ref="BT82" si="551">BS85</f>
        <v>202.57214637273944</v>
      </c>
      <c r="BU82" s="286">
        <f t="shared" ref="BU82" si="552">BT85</f>
        <v>204.79821391529697</v>
      </c>
      <c r="BV82" s="286">
        <f t="shared" ref="BV82" si="553">BU85</f>
        <v>209.91816926317949</v>
      </c>
      <c r="BW82" s="286">
        <f t="shared" ref="BW82" si="554">BV85</f>
        <v>207.63645003205795</v>
      </c>
      <c r="BX82" s="286">
        <f t="shared" ref="BX82" si="555">BW85</f>
        <v>207.63645003205795</v>
      </c>
      <c r="BY82" s="286">
        <f t="shared" ref="BY82" si="556">BX85</f>
        <v>212.25059336610366</v>
      </c>
      <c r="BZ82" s="286">
        <f t="shared" ref="BZ82" si="557">BY85</f>
        <v>215.16612349475906</v>
      </c>
      <c r="CA82" s="286">
        <f t="shared" ref="CA82" si="558">BZ85</f>
        <v>212.82736128285956</v>
      </c>
      <c r="CB82" s="286">
        <f t="shared" ref="CB82" si="559">CA85</f>
        <v>212.82736128285944</v>
      </c>
      <c r="CC82" s="286">
        <f t="shared" ref="CC82" si="560">CB85</f>
        <v>217.55685820025633</v>
      </c>
      <c r="CD82" s="286">
        <f t="shared" ref="CD82" si="561">CC85</f>
        <v>220.54527658212805</v>
      </c>
      <c r="CE82" s="286">
        <f t="shared" ref="CE82" si="562">CD85</f>
        <v>218.1480453149311</v>
      </c>
      <c r="CF82" s="286">
        <f t="shared" ref="CF82" si="563">CE85</f>
        <v>218.1480453149311</v>
      </c>
      <c r="CG82" s="286">
        <f t="shared" ref="CG82" si="564">CF85</f>
        <v>222.99577965526282</v>
      </c>
      <c r="CH82" s="286">
        <f t="shared" ref="CH82" si="565">CG85</f>
        <v>226.05890849668128</v>
      </c>
      <c r="CI82" s="286">
        <f t="shared" ref="CI82" si="566">CH85</f>
        <v>223.60174644780432</v>
      </c>
      <c r="CJ82" s="286">
        <f t="shared" ref="CJ82" si="567">CI85</f>
        <v>223.60174644780432</v>
      </c>
      <c r="CK82" s="286">
        <f t="shared" ref="CK82" si="568">CJ85</f>
        <v>226.05890849668128</v>
      </c>
      <c r="CL82" s="286">
        <f t="shared" ref="CL82" si="569">CK85</f>
        <v>231.71038120909839</v>
      </c>
      <c r="CM82" s="286">
        <f t="shared" ref="CM82" si="570">CL85</f>
        <v>229.1917901089995</v>
      </c>
      <c r="CN82" s="286">
        <f t="shared" ref="CN82" si="571">CM85</f>
        <v>229.1917901089995</v>
      </c>
      <c r="CO82" s="286">
        <f t="shared" ref="CO82" si="572">CN85</f>
        <v>234.2849410003106</v>
      </c>
      <c r="CP82" s="286">
        <f t="shared" ref="CP82" si="573">CO85</f>
        <v>237.503140739326</v>
      </c>
      <c r="CQ82" s="286">
        <f t="shared" ref="CQ82" si="574">CP85</f>
        <v>234.92158486172457</v>
      </c>
      <c r="CR82" s="286">
        <f t="shared" ref="CR82" si="575">CQ85</f>
        <v>234.92158486172457</v>
      </c>
      <c r="CS82" s="286">
        <f t="shared" ref="CS82" si="576">CR85</f>
        <v>240.14206452531846</v>
      </c>
      <c r="CT82" s="286">
        <f t="shared" ref="CT82" si="577">CS85</f>
        <v>243.44071925780918</v>
      </c>
      <c r="CU82" s="286">
        <f t="shared" ref="CU82" si="578">CT85</f>
        <v>240.79462448326774</v>
      </c>
      <c r="CV82" s="286">
        <f t="shared" ref="CV82" si="579">CU85</f>
        <v>240.79462448326785</v>
      </c>
      <c r="CW82" s="286">
        <f t="shared" ref="CW82" si="580">CV85</f>
        <v>246.14561613845149</v>
      </c>
      <c r="CX82" s="286">
        <f t="shared" ref="CX82" si="581">CW85</f>
        <v>249.52673723925454</v>
      </c>
      <c r="CY82" s="286">
        <f t="shared" ref="CY82" si="582">CX85</f>
        <v>246.81449009534958</v>
      </c>
      <c r="CZ82" s="286">
        <f t="shared" ref="CZ82" si="583">CY85</f>
        <v>246.81449009534958</v>
      </c>
      <c r="DA82" s="286">
        <f t="shared" ref="DA82" si="584">CZ85</f>
        <v>249.52673723925454</v>
      </c>
      <c r="DB82" s="286">
        <f t="shared" ref="DB82" si="585">DA85</f>
        <v>255.76490567023598</v>
      </c>
      <c r="DC82" s="286">
        <f t="shared" ref="DC82" si="586">DB85</f>
        <v>252.98485234773352</v>
      </c>
      <c r="DD82" s="286">
        <f t="shared" ref="DD82" si="587">DC85</f>
        <v>252.98485234773352</v>
      </c>
      <c r="DE82" s="286">
        <f t="shared" ref="DE82" si="588">DD85</f>
        <v>258.60673795546086</v>
      </c>
      <c r="DF82" s="286">
        <f t="shared" ref="DF82" si="589">DE85</f>
        <v>262.15902831199196</v>
      </c>
      <c r="DG82" s="286">
        <f t="shared" ref="DG82" si="590">DF85</f>
        <v>259.3094736564268</v>
      </c>
      <c r="DH82" s="286">
        <f t="shared" ref="DH82" si="591">DG85</f>
        <v>259.3094736564268</v>
      </c>
      <c r="DI82" s="286">
        <f t="shared" ref="DI82" si="592">DH85</f>
        <v>265.07190640434737</v>
      </c>
      <c r="DJ82" s="286">
        <f t="shared" ref="DJ82" si="593">DI85</f>
        <v>268.71300401979181</v>
      </c>
      <c r="DK82" s="286">
        <f t="shared" ref="DK82" si="594">DJ85</f>
        <v>265.79221049783757</v>
      </c>
      <c r="DL82" s="286">
        <f t="shared" ref="DL82" si="595">DK85</f>
        <v>265.79221049783757</v>
      </c>
      <c r="DM82" s="286">
        <f t="shared" ref="DM82" si="596">DL85</f>
        <v>271.69870406445614</v>
      </c>
      <c r="DN82" s="286">
        <f t="shared" ref="DN82" si="597">DM85</f>
        <v>275.43082912028672</v>
      </c>
      <c r="DO82" s="286">
        <f t="shared" ref="DO82" si="598">DN85</f>
        <v>272.43701576028366</v>
      </c>
      <c r="DP82" s="286">
        <f t="shared" ref="DP82" si="599">DO85</f>
        <v>272.43701576028366</v>
      </c>
      <c r="DQ82" s="286">
        <f t="shared" ref="DQ82" si="600">DP85</f>
        <v>275.43082912028672</v>
      </c>
      <c r="DR82" s="286">
        <f t="shared" ref="DR82" si="601">DQ85</f>
        <v>282.316599848294</v>
      </c>
      <c r="DS82" s="286">
        <f t="shared" ref="DS82" si="602">DR85</f>
        <v>279.24794115429086</v>
      </c>
      <c r="DT82" s="286">
        <f t="shared" ref="DT82" si="603">DS85</f>
        <v>279.24794115429086</v>
      </c>
      <c r="DU82" s="286">
        <f t="shared" ref="DU82" si="604">DT85</f>
        <v>285.4534509577195</v>
      </c>
      <c r="DV82" s="286">
        <f t="shared" ref="DV82" si="605">DU85</f>
        <v>289.3745148445015</v>
      </c>
      <c r="DW82" s="286">
        <f t="shared" ref="DW82" si="606">DV85</f>
        <v>286.22913968314822</v>
      </c>
      <c r="DX82" s="286">
        <f t="shared" ref="DX82" si="607">DW85</f>
        <v>286.22913968314822</v>
      </c>
      <c r="DY82" s="286">
        <f t="shared" ref="DY82" si="608">DX85</f>
        <v>292.58978723166263</v>
      </c>
      <c r="DZ82" s="286">
        <f t="shared" ref="DZ82" si="609">DY85</f>
        <v>296.6088777156142</v>
      </c>
      <c r="EA82" s="286">
        <f t="shared" ref="EA82" si="610">DZ85</f>
        <v>293.38486817522698</v>
      </c>
      <c r="EB82" s="286">
        <f t="shared" ref="EB82" si="611">EA85</f>
        <v>293.38486817522698</v>
      </c>
      <c r="EC82" s="286">
        <f t="shared" ref="EC82" si="612">EB85</f>
        <v>299.90453191245433</v>
      </c>
      <c r="ED82" s="286">
        <f t="shared" ref="ED82" si="613">EC85</f>
        <v>0</v>
      </c>
      <c r="EE82" s="286">
        <f t="shared" ref="EE82" si="614">ED85</f>
        <v>0</v>
      </c>
      <c r="EF82" s="286">
        <f t="shared" ref="EF82" si="615">EE85</f>
        <v>0</v>
      </c>
      <c r="EG82" s="286">
        <f t="shared" ref="EG82" si="616">EF85</f>
        <v>0</v>
      </c>
      <c r="EH82" s="286">
        <f t="shared" ref="EH82" si="617">EG85</f>
        <v>0</v>
      </c>
      <c r="EI82" s="286">
        <f t="shared" ref="EI82" si="618">EH85</f>
        <v>0</v>
      </c>
      <c r="EJ82" s="286">
        <f t="shared" ref="EJ82" si="619">EI85</f>
        <v>0</v>
      </c>
      <c r="EK82" s="286">
        <f t="shared" ref="EK82" si="620">EJ85</f>
        <v>0</v>
      </c>
      <c r="EL82" s="286">
        <f t="shared" ref="EL82" si="621">EK85</f>
        <v>0</v>
      </c>
      <c r="EM82" s="286">
        <f t="shared" ref="EM82" si="622">EL85</f>
        <v>0</v>
      </c>
      <c r="EN82" s="286">
        <f t="shared" ref="EN82" si="623">EM85</f>
        <v>0</v>
      </c>
      <c r="EO82" s="286">
        <f t="shared" ref="EO82" si="624">EN85</f>
        <v>0</v>
      </c>
      <c r="EP82" s="286">
        <f t="shared" ref="EP82" si="625">EO85</f>
        <v>0</v>
      </c>
      <c r="EQ82" s="286">
        <f t="shared" ref="EQ82" si="626">EP85</f>
        <v>0</v>
      </c>
      <c r="ER82" s="286">
        <f t="shared" ref="ER82" si="627">EQ85</f>
        <v>0</v>
      </c>
      <c r="ES82" s="286">
        <f t="shared" ref="ES82" si="628">ER85</f>
        <v>0</v>
      </c>
      <c r="ET82" s="286">
        <f t="shared" ref="ET82" si="629">ES85</f>
        <v>0</v>
      </c>
      <c r="EU82" s="286">
        <f t="shared" ref="EU82" si="630">ET85</f>
        <v>0</v>
      </c>
      <c r="EV82" s="286">
        <f t="shared" ref="EV82" si="631">EU85</f>
        <v>0</v>
      </c>
      <c r="EW82" s="286">
        <f t="shared" ref="EW82" si="632">EV85</f>
        <v>0</v>
      </c>
      <c r="EX82" s="286">
        <f t="shared" ref="EX82" si="633">EW85</f>
        <v>0</v>
      </c>
      <c r="EY82" s="286">
        <f t="shared" ref="EY82" si="634">EX85</f>
        <v>0</v>
      </c>
      <c r="EZ82" s="286">
        <f t="shared" ref="EZ82" si="635">EY85</f>
        <v>0</v>
      </c>
      <c r="FA82" s="286">
        <f t="shared" ref="FA82" si="636">EZ85</f>
        <v>0</v>
      </c>
      <c r="FB82" s="286">
        <f t="shared" ref="FB82" si="637">FA85</f>
        <v>0</v>
      </c>
      <c r="FC82" s="286">
        <f t="shared" ref="FC82" si="638">FB85</f>
        <v>0</v>
      </c>
      <c r="FD82" s="286">
        <f t="shared" ref="FD82" si="639">FC85</f>
        <v>0</v>
      </c>
      <c r="FE82" s="286">
        <f t="shared" ref="FE82" si="640">FD85</f>
        <v>0</v>
      </c>
      <c r="FF82" s="286">
        <f t="shared" ref="FF82" si="641">FE85</f>
        <v>0</v>
      </c>
      <c r="FG82" s="286">
        <f t="shared" ref="FG82" si="642">FF85</f>
        <v>0</v>
      </c>
      <c r="FH82" s="286">
        <f t="shared" ref="FH82" si="643">FG85</f>
        <v>0</v>
      </c>
      <c r="FI82" s="286">
        <f t="shared" ref="FI82" si="644">FH85</f>
        <v>0</v>
      </c>
      <c r="FJ82" s="286">
        <f t="shared" ref="FJ82" si="645">FI85</f>
        <v>0</v>
      </c>
      <c r="FK82" s="286">
        <f t="shared" ref="FK82" si="646">FJ85</f>
        <v>0</v>
      </c>
      <c r="FL82" s="286">
        <f t="shared" ref="FL82" si="647">FK85</f>
        <v>0</v>
      </c>
      <c r="FM82" s="286">
        <f t="shared" ref="FM82" si="648">FL85</f>
        <v>0</v>
      </c>
      <c r="FN82" s="286">
        <f t="shared" ref="FN82" si="649">FM85</f>
        <v>0</v>
      </c>
      <c r="FO82" s="286">
        <f t="shared" ref="FO82" si="650">FN85</f>
        <v>0</v>
      </c>
      <c r="FP82" s="286">
        <f t="shared" ref="FP82" si="651">FO85</f>
        <v>0</v>
      </c>
      <c r="FQ82" s="286">
        <f t="shared" ref="FQ82" si="652">FP85</f>
        <v>0</v>
      </c>
      <c r="FR82" s="286">
        <f t="shared" ref="FR82" si="653">FQ85</f>
        <v>0</v>
      </c>
      <c r="FS82" s="286">
        <f t="shared" ref="FS82" si="654">FR85</f>
        <v>0</v>
      </c>
      <c r="FT82" s="286">
        <f t="shared" ref="FT82" si="655">FS85</f>
        <v>0</v>
      </c>
      <c r="FU82" s="286">
        <f t="shared" ref="FU82" si="656">FT85</f>
        <v>0</v>
      </c>
      <c r="FV82" s="286">
        <f t="shared" ref="FV82" si="657">FU85</f>
        <v>0</v>
      </c>
      <c r="FW82" s="286">
        <f t="shared" ref="FW82" si="658">FV85</f>
        <v>0</v>
      </c>
      <c r="FX82" s="286">
        <f t="shared" ref="FX82" si="659">FW85</f>
        <v>0</v>
      </c>
      <c r="FY82" s="286">
        <f t="shared" ref="FY82" si="660">FX85</f>
        <v>0</v>
      </c>
      <c r="FZ82" s="286">
        <f t="shared" ref="FZ82" si="661">FY85</f>
        <v>0</v>
      </c>
      <c r="GA82" s="286">
        <f t="shared" ref="GA82" si="662">FZ85</f>
        <v>0</v>
      </c>
      <c r="GB82" s="286">
        <f t="shared" ref="GB82" si="663">GA85</f>
        <v>0</v>
      </c>
      <c r="GC82" s="286">
        <f t="shared" ref="GC82" si="664">GB85</f>
        <v>0</v>
      </c>
      <c r="GD82" s="286">
        <f t="shared" ref="GD82" si="665">GC85</f>
        <v>0</v>
      </c>
      <c r="GE82" s="286">
        <f t="shared" ref="GE82" si="666">GD85</f>
        <v>0</v>
      </c>
      <c r="GF82" s="286">
        <f t="shared" ref="GF82" si="667">GE85</f>
        <v>0</v>
      </c>
      <c r="GG82" s="286">
        <f t="shared" ref="GG82" si="668">GF85</f>
        <v>0</v>
      </c>
      <c r="GH82" s="286">
        <f t="shared" ref="GH82" si="669">GG85</f>
        <v>0</v>
      </c>
      <c r="GI82" s="286">
        <f t="shared" ref="GI82" si="670">GH85</f>
        <v>0</v>
      </c>
      <c r="GJ82" s="286">
        <f t="shared" ref="GJ82" si="671">GI85</f>
        <v>0</v>
      </c>
    </row>
    <row r="83" spans="1:192" s="275" customFormat="1" x14ac:dyDescent="0.25">
      <c r="A83" s="15"/>
      <c r="B83" s="15"/>
      <c r="C83" s="21"/>
      <c r="D83" s="60"/>
      <c r="E83" s="607" t="str">
        <f t="shared" ref="E83:BP83" si="672" xml:space="preserve"> E$42</f>
        <v>O&amp;M expense POS</v>
      </c>
      <c r="F83" s="607">
        <f t="shared" si="672"/>
        <v>0</v>
      </c>
      <c r="G83" s="607" t="str">
        <f t="shared" si="672"/>
        <v>$ 000s</v>
      </c>
      <c r="H83" s="607">
        <f t="shared" si="672"/>
        <v>77208.202114719563</v>
      </c>
      <c r="I83" s="607">
        <f t="shared" si="672"/>
        <v>0</v>
      </c>
      <c r="J83" s="607">
        <f t="shared" si="672"/>
        <v>0</v>
      </c>
      <c r="K83" s="607">
        <f t="shared" si="672"/>
        <v>0</v>
      </c>
      <c r="L83" s="607">
        <f t="shared" si="672"/>
        <v>0</v>
      </c>
      <c r="M83" s="607">
        <f t="shared" si="672"/>
        <v>439.65517241379308</v>
      </c>
      <c r="N83" s="607">
        <f t="shared" si="672"/>
        <v>439.65517241379308</v>
      </c>
      <c r="O83" s="607">
        <f t="shared" si="672"/>
        <v>439.65517241379308</v>
      </c>
      <c r="P83" s="607">
        <f t="shared" si="672"/>
        <v>439.65517241379308</v>
      </c>
      <c r="Q83" s="607">
        <f t="shared" si="672"/>
        <v>450.64655172413808</v>
      </c>
      <c r="R83" s="607">
        <f t="shared" si="672"/>
        <v>450.64655172413808</v>
      </c>
      <c r="S83" s="607">
        <f t="shared" si="672"/>
        <v>450.64655172413808</v>
      </c>
      <c r="T83" s="607">
        <f t="shared" si="672"/>
        <v>450.64655172413808</v>
      </c>
      <c r="U83" s="607">
        <f t="shared" si="672"/>
        <v>461.91271551724174</v>
      </c>
      <c r="V83" s="607">
        <f t="shared" si="672"/>
        <v>461.91271551724174</v>
      </c>
      <c r="W83" s="607">
        <f t="shared" si="672"/>
        <v>461.91271551724174</v>
      </c>
      <c r="X83" s="607">
        <f t="shared" si="672"/>
        <v>461.91271551724174</v>
      </c>
      <c r="Y83" s="607">
        <f t="shared" si="672"/>
        <v>473.46053340517301</v>
      </c>
      <c r="Z83" s="607">
        <f t="shared" si="672"/>
        <v>473.46053340517301</v>
      </c>
      <c r="AA83" s="607">
        <f t="shared" si="672"/>
        <v>473.46053340517301</v>
      </c>
      <c r="AB83" s="607">
        <f t="shared" si="672"/>
        <v>473.46053340517301</v>
      </c>
      <c r="AC83" s="607">
        <f t="shared" si="672"/>
        <v>485.29704674030256</v>
      </c>
      <c r="AD83" s="607">
        <f t="shared" si="672"/>
        <v>485.29704674030256</v>
      </c>
      <c r="AE83" s="607">
        <f t="shared" si="672"/>
        <v>485.29704674030256</v>
      </c>
      <c r="AF83" s="607">
        <f t="shared" si="672"/>
        <v>485.29704674030256</v>
      </c>
      <c r="AG83" s="607">
        <f t="shared" si="672"/>
        <v>497.42947290881028</v>
      </c>
      <c r="AH83" s="607">
        <f t="shared" si="672"/>
        <v>497.42947290881028</v>
      </c>
      <c r="AI83" s="607">
        <f t="shared" si="672"/>
        <v>497.42947290881028</v>
      </c>
      <c r="AJ83" s="607">
        <f t="shared" si="672"/>
        <v>497.42947290881028</v>
      </c>
      <c r="AK83" s="607">
        <f t="shared" si="672"/>
        <v>509.86520973153063</v>
      </c>
      <c r="AL83" s="607">
        <f t="shared" si="672"/>
        <v>509.86520973153063</v>
      </c>
      <c r="AM83" s="607">
        <f t="shared" si="672"/>
        <v>509.86520973153063</v>
      </c>
      <c r="AN83" s="607">
        <f t="shared" si="672"/>
        <v>509.86520973153063</v>
      </c>
      <c r="AO83" s="607">
        <f t="shared" si="672"/>
        <v>522.61183997481908</v>
      </c>
      <c r="AP83" s="607">
        <f t="shared" si="672"/>
        <v>522.61183997481908</v>
      </c>
      <c r="AQ83" s="607">
        <f t="shared" si="672"/>
        <v>522.61183997481908</v>
      </c>
      <c r="AR83" s="607">
        <f t="shared" si="672"/>
        <v>522.61183997481908</v>
      </c>
      <c r="AS83" s="607">
        <f t="shared" si="672"/>
        <v>535.6771359741897</v>
      </c>
      <c r="AT83" s="607">
        <f t="shared" si="672"/>
        <v>535.6771359741897</v>
      </c>
      <c r="AU83" s="607">
        <f t="shared" si="672"/>
        <v>535.6771359741897</v>
      </c>
      <c r="AV83" s="607">
        <f t="shared" si="672"/>
        <v>535.6771359741897</v>
      </c>
      <c r="AW83" s="607">
        <f t="shared" si="672"/>
        <v>549.06906437354462</v>
      </c>
      <c r="AX83" s="607">
        <f t="shared" si="672"/>
        <v>549.06906437354462</v>
      </c>
      <c r="AY83" s="607">
        <f t="shared" si="672"/>
        <v>549.06906437354462</v>
      </c>
      <c r="AZ83" s="607">
        <f t="shared" si="672"/>
        <v>549.06906437354462</v>
      </c>
      <c r="BA83" s="607">
        <f t="shared" si="672"/>
        <v>562.79579098288343</v>
      </c>
      <c r="BB83" s="607">
        <f t="shared" si="672"/>
        <v>562.79579098288343</v>
      </c>
      <c r="BC83" s="607">
        <f t="shared" si="672"/>
        <v>562.79579098288343</v>
      </c>
      <c r="BD83" s="607">
        <f t="shared" si="672"/>
        <v>562.79579098288343</v>
      </c>
      <c r="BE83" s="607">
        <f t="shared" si="672"/>
        <v>576.86568575745571</v>
      </c>
      <c r="BF83" s="607">
        <f t="shared" si="672"/>
        <v>576.86568575745571</v>
      </c>
      <c r="BG83" s="607">
        <f t="shared" si="672"/>
        <v>576.86568575745571</v>
      </c>
      <c r="BH83" s="607">
        <f t="shared" si="672"/>
        <v>576.86568575745571</v>
      </c>
      <c r="BI83" s="607">
        <f t="shared" si="672"/>
        <v>591.28732790139225</v>
      </c>
      <c r="BJ83" s="607">
        <f t="shared" si="672"/>
        <v>591.28732790139225</v>
      </c>
      <c r="BK83" s="607">
        <f t="shared" si="672"/>
        <v>591.28732790139225</v>
      </c>
      <c r="BL83" s="607">
        <f t="shared" si="672"/>
        <v>591.28732790139225</v>
      </c>
      <c r="BM83" s="607">
        <f t="shared" si="672"/>
        <v>606.06951109892736</v>
      </c>
      <c r="BN83" s="607">
        <f t="shared" si="672"/>
        <v>606.06951109892736</v>
      </c>
      <c r="BO83" s="607">
        <f t="shared" si="672"/>
        <v>606.06951109892736</v>
      </c>
      <c r="BP83" s="607">
        <f t="shared" si="672"/>
        <v>606.06951109892736</v>
      </c>
      <c r="BQ83" s="607">
        <f t="shared" ref="BQ83:EB83" si="673" xml:space="preserve"> BQ$42</f>
        <v>621.22124887640075</v>
      </c>
      <c r="BR83" s="607">
        <f t="shared" si="673"/>
        <v>621.22124887640075</v>
      </c>
      <c r="BS83" s="607">
        <f t="shared" si="673"/>
        <v>621.22124887640075</v>
      </c>
      <c r="BT83" s="607">
        <f t="shared" si="673"/>
        <v>621.22124887640075</v>
      </c>
      <c r="BU83" s="607">
        <f t="shared" si="673"/>
        <v>636.75178009831097</v>
      </c>
      <c r="BV83" s="607">
        <f t="shared" si="673"/>
        <v>636.75178009831097</v>
      </c>
      <c r="BW83" s="607">
        <f t="shared" si="673"/>
        <v>636.75178009831097</v>
      </c>
      <c r="BX83" s="607">
        <f t="shared" si="673"/>
        <v>636.75178009831097</v>
      </c>
      <c r="BY83" s="607">
        <f t="shared" si="673"/>
        <v>652.6705746007691</v>
      </c>
      <c r="BZ83" s="607">
        <f t="shared" si="673"/>
        <v>652.6705746007691</v>
      </c>
      <c r="CA83" s="607">
        <f t="shared" si="673"/>
        <v>652.6705746007691</v>
      </c>
      <c r="CB83" s="607">
        <f t="shared" si="673"/>
        <v>652.6705746007691</v>
      </c>
      <c r="CC83" s="607">
        <f t="shared" si="673"/>
        <v>668.98733896578847</v>
      </c>
      <c r="CD83" s="607">
        <f t="shared" si="673"/>
        <v>668.98733896578847</v>
      </c>
      <c r="CE83" s="607">
        <f t="shared" si="673"/>
        <v>668.98733896578847</v>
      </c>
      <c r="CF83" s="607">
        <f t="shared" si="673"/>
        <v>668.98733896578847</v>
      </c>
      <c r="CG83" s="607">
        <f t="shared" si="673"/>
        <v>685.71202243993321</v>
      </c>
      <c r="CH83" s="607">
        <f t="shared" si="673"/>
        <v>685.71202243993321</v>
      </c>
      <c r="CI83" s="607">
        <f t="shared" si="673"/>
        <v>685.71202243993321</v>
      </c>
      <c r="CJ83" s="607">
        <f t="shared" si="673"/>
        <v>685.71202243993321</v>
      </c>
      <c r="CK83" s="607">
        <f t="shared" si="673"/>
        <v>702.8548230009319</v>
      </c>
      <c r="CL83" s="607">
        <f t="shared" si="673"/>
        <v>702.8548230009319</v>
      </c>
      <c r="CM83" s="607">
        <f t="shared" si="673"/>
        <v>702.8548230009319</v>
      </c>
      <c r="CN83" s="607">
        <f t="shared" si="673"/>
        <v>702.8548230009319</v>
      </c>
      <c r="CO83" s="607">
        <f t="shared" si="673"/>
        <v>720.42619357595538</v>
      </c>
      <c r="CP83" s="607">
        <f t="shared" si="673"/>
        <v>720.42619357595538</v>
      </c>
      <c r="CQ83" s="607">
        <f t="shared" si="673"/>
        <v>720.42619357595538</v>
      </c>
      <c r="CR83" s="607">
        <f t="shared" si="673"/>
        <v>720.42619357595538</v>
      </c>
      <c r="CS83" s="607">
        <f t="shared" si="673"/>
        <v>738.43684841535458</v>
      </c>
      <c r="CT83" s="607">
        <f t="shared" si="673"/>
        <v>738.43684841535458</v>
      </c>
      <c r="CU83" s="607">
        <f t="shared" si="673"/>
        <v>738.43684841535458</v>
      </c>
      <c r="CV83" s="607">
        <f t="shared" si="673"/>
        <v>738.43684841535458</v>
      </c>
      <c r="CW83" s="607">
        <f t="shared" si="673"/>
        <v>756.89776962573876</v>
      </c>
      <c r="CX83" s="607">
        <f t="shared" si="673"/>
        <v>756.89776962573876</v>
      </c>
      <c r="CY83" s="607">
        <f t="shared" si="673"/>
        <v>756.89776962573876</v>
      </c>
      <c r="CZ83" s="607">
        <f t="shared" si="673"/>
        <v>756.89776962573876</v>
      </c>
      <c r="DA83" s="607">
        <f t="shared" si="673"/>
        <v>775.82021386638257</v>
      </c>
      <c r="DB83" s="607">
        <f t="shared" si="673"/>
        <v>775.82021386638257</v>
      </c>
      <c r="DC83" s="607">
        <f t="shared" si="673"/>
        <v>775.82021386638257</v>
      </c>
      <c r="DD83" s="607">
        <f t="shared" si="673"/>
        <v>775.82021386638257</v>
      </c>
      <c r="DE83" s="607">
        <f t="shared" si="673"/>
        <v>795.21571921304223</v>
      </c>
      <c r="DF83" s="607">
        <f t="shared" si="673"/>
        <v>795.21571921304223</v>
      </c>
      <c r="DG83" s="607">
        <f t="shared" si="673"/>
        <v>795.21571921304223</v>
      </c>
      <c r="DH83" s="607">
        <f t="shared" si="673"/>
        <v>795.21571921304223</v>
      </c>
      <c r="DI83" s="607">
        <f t="shared" si="673"/>
        <v>815.09611219336853</v>
      </c>
      <c r="DJ83" s="607">
        <f t="shared" si="673"/>
        <v>815.09611219336853</v>
      </c>
      <c r="DK83" s="607">
        <f t="shared" si="673"/>
        <v>815.09611219336853</v>
      </c>
      <c r="DL83" s="607">
        <f t="shared" si="673"/>
        <v>815.09611219336853</v>
      </c>
      <c r="DM83" s="607">
        <f t="shared" si="673"/>
        <v>835.47351499820309</v>
      </c>
      <c r="DN83" s="607">
        <f t="shared" si="673"/>
        <v>835.47351499820309</v>
      </c>
      <c r="DO83" s="607">
        <f t="shared" si="673"/>
        <v>835.47351499820309</v>
      </c>
      <c r="DP83" s="607">
        <f t="shared" si="673"/>
        <v>835.47351499820309</v>
      </c>
      <c r="DQ83" s="607">
        <f t="shared" si="673"/>
        <v>856.36035287315849</v>
      </c>
      <c r="DR83" s="607">
        <f t="shared" si="673"/>
        <v>856.36035287315849</v>
      </c>
      <c r="DS83" s="607">
        <f t="shared" si="673"/>
        <v>856.36035287315849</v>
      </c>
      <c r="DT83" s="607">
        <f t="shared" si="673"/>
        <v>856.36035287315849</v>
      </c>
      <c r="DU83" s="607">
        <f t="shared" si="673"/>
        <v>877.76936169498788</v>
      </c>
      <c r="DV83" s="607">
        <f t="shared" si="673"/>
        <v>877.76936169498788</v>
      </c>
      <c r="DW83" s="607">
        <f t="shared" si="673"/>
        <v>877.76936169498788</v>
      </c>
      <c r="DX83" s="607">
        <f t="shared" si="673"/>
        <v>877.76936169498788</v>
      </c>
      <c r="DY83" s="607">
        <f t="shared" si="673"/>
        <v>899.71359573736288</v>
      </c>
      <c r="DZ83" s="607">
        <f t="shared" si="673"/>
        <v>899.71359573736288</v>
      </c>
      <c r="EA83" s="607">
        <f t="shared" si="673"/>
        <v>899.71359573736288</v>
      </c>
      <c r="EB83" s="607">
        <f t="shared" si="673"/>
        <v>899.71359573736288</v>
      </c>
      <c r="EC83" s="607">
        <f t="shared" ref="EC83:GJ83" si="674" xml:space="preserve"> EC$42</f>
        <v>0</v>
      </c>
      <c r="ED83" s="607">
        <f t="shared" si="674"/>
        <v>0</v>
      </c>
      <c r="EE83" s="607">
        <f t="shared" si="674"/>
        <v>0</v>
      </c>
      <c r="EF83" s="607">
        <f t="shared" si="674"/>
        <v>0</v>
      </c>
      <c r="EG83" s="607">
        <f t="shared" si="674"/>
        <v>0</v>
      </c>
      <c r="EH83" s="607">
        <f t="shared" si="674"/>
        <v>0</v>
      </c>
      <c r="EI83" s="607">
        <f t="shared" si="674"/>
        <v>0</v>
      </c>
      <c r="EJ83" s="607">
        <f t="shared" si="674"/>
        <v>0</v>
      </c>
      <c r="EK83" s="607">
        <f t="shared" si="674"/>
        <v>0</v>
      </c>
      <c r="EL83" s="607">
        <f t="shared" si="674"/>
        <v>0</v>
      </c>
      <c r="EM83" s="607">
        <f t="shared" si="674"/>
        <v>0</v>
      </c>
      <c r="EN83" s="607">
        <f t="shared" si="674"/>
        <v>0</v>
      </c>
      <c r="EO83" s="607">
        <f t="shared" si="674"/>
        <v>0</v>
      </c>
      <c r="EP83" s="607">
        <f t="shared" si="674"/>
        <v>0</v>
      </c>
      <c r="EQ83" s="607">
        <f t="shared" si="674"/>
        <v>0</v>
      </c>
      <c r="ER83" s="607">
        <f t="shared" si="674"/>
        <v>0</v>
      </c>
      <c r="ES83" s="607">
        <f t="shared" si="674"/>
        <v>0</v>
      </c>
      <c r="ET83" s="607">
        <f t="shared" si="674"/>
        <v>0</v>
      </c>
      <c r="EU83" s="607">
        <f t="shared" si="674"/>
        <v>0</v>
      </c>
      <c r="EV83" s="607">
        <f t="shared" si="674"/>
        <v>0</v>
      </c>
      <c r="EW83" s="607">
        <f t="shared" si="674"/>
        <v>0</v>
      </c>
      <c r="EX83" s="607">
        <f t="shared" si="674"/>
        <v>0</v>
      </c>
      <c r="EY83" s="607">
        <f t="shared" si="674"/>
        <v>0</v>
      </c>
      <c r="EZ83" s="607">
        <f t="shared" si="674"/>
        <v>0</v>
      </c>
      <c r="FA83" s="607">
        <f t="shared" si="674"/>
        <v>0</v>
      </c>
      <c r="FB83" s="607">
        <f t="shared" si="674"/>
        <v>0</v>
      </c>
      <c r="FC83" s="607">
        <f t="shared" si="674"/>
        <v>0</v>
      </c>
      <c r="FD83" s="607">
        <f t="shared" si="674"/>
        <v>0</v>
      </c>
      <c r="FE83" s="607">
        <f t="shared" si="674"/>
        <v>0</v>
      </c>
      <c r="FF83" s="607">
        <f t="shared" si="674"/>
        <v>0</v>
      </c>
      <c r="FG83" s="607">
        <f t="shared" si="674"/>
        <v>0</v>
      </c>
      <c r="FH83" s="607">
        <f t="shared" si="674"/>
        <v>0</v>
      </c>
      <c r="FI83" s="607">
        <f t="shared" si="674"/>
        <v>0</v>
      </c>
      <c r="FJ83" s="607">
        <f t="shared" si="674"/>
        <v>0</v>
      </c>
      <c r="FK83" s="607">
        <f t="shared" si="674"/>
        <v>0</v>
      </c>
      <c r="FL83" s="607">
        <f t="shared" si="674"/>
        <v>0</v>
      </c>
      <c r="FM83" s="607">
        <f t="shared" si="674"/>
        <v>0</v>
      </c>
      <c r="FN83" s="607">
        <f t="shared" si="674"/>
        <v>0</v>
      </c>
      <c r="FO83" s="607">
        <f t="shared" si="674"/>
        <v>0</v>
      </c>
      <c r="FP83" s="607">
        <f t="shared" si="674"/>
        <v>0</v>
      </c>
      <c r="FQ83" s="607">
        <f t="shared" si="674"/>
        <v>0</v>
      </c>
      <c r="FR83" s="607">
        <f t="shared" si="674"/>
        <v>0</v>
      </c>
      <c r="FS83" s="607">
        <f t="shared" si="674"/>
        <v>0</v>
      </c>
      <c r="FT83" s="607">
        <f t="shared" si="674"/>
        <v>0</v>
      </c>
      <c r="FU83" s="607">
        <f t="shared" si="674"/>
        <v>0</v>
      </c>
      <c r="FV83" s="607">
        <f t="shared" si="674"/>
        <v>0</v>
      </c>
      <c r="FW83" s="607">
        <f t="shared" si="674"/>
        <v>0</v>
      </c>
      <c r="FX83" s="607">
        <f t="shared" si="674"/>
        <v>0</v>
      </c>
      <c r="FY83" s="607">
        <f t="shared" si="674"/>
        <v>0</v>
      </c>
      <c r="FZ83" s="607">
        <f t="shared" si="674"/>
        <v>0</v>
      </c>
      <c r="GA83" s="607">
        <f t="shared" si="674"/>
        <v>0</v>
      </c>
      <c r="GB83" s="607">
        <f t="shared" si="674"/>
        <v>0</v>
      </c>
      <c r="GC83" s="607">
        <f t="shared" si="674"/>
        <v>0</v>
      </c>
      <c r="GD83" s="607">
        <f t="shared" si="674"/>
        <v>0</v>
      </c>
      <c r="GE83" s="607">
        <f t="shared" si="674"/>
        <v>0</v>
      </c>
      <c r="GF83" s="607">
        <f t="shared" si="674"/>
        <v>0</v>
      </c>
      <c r="GG83" s="607">
        <f t="shared" si="674"/>
        <v>0</v>
      </c>
      <c r="GH83" s="607">
        <f t="shared" si="674"/>
        <v>0</v>
      </c>
      <c r="GI83" s="607">
        <f t="shared" si="674"/>
        <v>0</v>
      </c>
      <c r="GJ83" s="607">
        <f t="shared" si="674"/>
        <v>0</v>
      </c>
    </row>
    <row r="84" spans="1:192" s="527" customFormat="1" x14ac:dyDescent="0.25">
      <c r="A84" s="15"/>
      <c r="B84" s="15"/>
      <c r="C84" s="21"/>
      <c r="D84" s="60"/>
      <c r="E84" s="561" t="str">
        <f t="shared" ref="E84:AJ84" si="675" xml:space="preserve"> E$76</f>
        <v>Cash paid for O&amp;M costs POS</v>
      </c>
      <c r="F84" s="561">
        <f t="shared" si="675"/>
        <v>0</v>
      </c>
      <c r="G84" s="561" t="str">
        <f t="shared" si="675"/>
        <v>$ 000s</v>
      </c>
      <c r="H84" s="561">
        <f t="shared" si="675"/>
        <v>77208.202114719577</v>
      </c>
      <c r="I84" s="561">
        <f t="shared" si="675"/>
        <v>0</v>
      </c>
      <c r="J84" s="561">
        <f t="shared" si="675"/>
        <v>0</v>
      </c>
      <c r="K84" s="561">
        <f t="shared" si="675"/>
        <v>0</v>
      </c>
      <c r="L84" s="561">
        <f t="shared" si="675"/>
        <v>0</v>
      </c>
      <c r="M84" s="561">
        <f t="shared" si="675"/>
        <v>294.7139067828723</v>
      </c>
      <c r="N84" s="561">
        <f t="shared" si="675"/>
        <v>441.23062095325963</v>
      </c>
      <c r="O84" s="561">
        <f t="shared" si="675"/>
        <v>439.65517241379314</v>
      </c>
      <c r="P84" s="561">
        <f t="shared" si="675"/>
        <v>436.46926536731632</v>
      </c>
      <c r="Q84" s="561">
        <f t="shared" si="675"/>
        <v>448.6334785903752</v>
      </c>
      <c r="R84" s="561">
        <f t="shared" si="675"/>
        <v>452.26138647709126</v>
      </c>
      <c r="S84" s="561">
        <f t="shared" si="675"/>
        <v>450.64655172413813</v>
      </c>
      <c r="T84" s="561">
        <f t="shared" si="675"/>
        <v>447.38099700149945</v>
      </c>
      <c r="U84" s="561">
        <f t="shared" si="675"/>
        <v>459.84931555513487</v>
      </c>
      <c r="V84" s="561">
        <f t="shared" si="675"/>
        <v>463.56792113901872</v>
      </c>
      <c r="W84" s="561">
        <f t="shared" si="675"/>
        <v>461.91271551724174</v>
      </c>
      <c r="X84" s="561">
        <f t="shared" si="675"/>
        <v>460.25750989546469</v>
      </c>
      <c r="Y84" s="561">
        <f t="shared" si="675"/>
        <v>469.65356047508584</v>
      </c>
      <c r="Z84" s="561">
        <f t="shared" si="675"/>
        <v>475.15711916749439</v>
      </c>
      <c r="AA84" s="561">
        <f t="shared" si="675"/>
        <v>473.46053340517307</v>
      </c>
      <c r="AB84" s="561">
        <f t="shared" si="675"/>
        <v>470.02965997470085</v>
      </c>
      <c r="AC84" s="561">
        <f t="shared" si="675"/>
        <v>483.12918715511393</v>
      </c>
      <c r="AD84" s="561">
        <f t="shared" si="675"/>
        <v>487.03604714668199</v>
      </c>
      <c r="AE84" s="561">
        <f t="shared" si="675"/>
        <v>485.29704674030256</v>
      </c>
      <c r="AF84" s="561">
        <f t="shared" si="675"/>
        <v>481.78040147406853</v>
      </c>
      <c r="AG84" s="561">
        <f t="shared" si="675"/>
        <v>495.20741683399206</v>
      </c>
      <c r="AH84" s="561">
        <f t="shared" si="675"/>
        <v>499.21194832534928</v>
      </c>
      <c r="AI84" s="561">
        <f t="shared" si="675"/>
        <v>497.42947290881028</v>
      </c>
      <c r="AJ84" s="561">
        <f t="shared" si="675"/>
        <v>493.82491151092034</v>
      </c>
      <c r="AK84" s="561">
        <f t="shared" ref="AK84:BP84" si="676" xml:space="preserve"> AK$76</f>
        <v>507.58760225484195</v>
      </c>
      <c r="AL84" s="561">
        <f t="shared" si="676"/>
        <v>511.69224703348311</v>
      </c>
      <c r="AM84" s="561">
        <f t="shared" si="676"/>
        <v>509.86520973153063</v>
      </c>
      <c r="AN84" s="561">
        <f t="shared" si="676"/>
        <v>508.03817242957814</v>
      </c>
      <c r="AO84" s="561">
        <f t="shared" si="676"/>
        <v>518.4096541803284</v>
      </c>
      <c r="AP84" s="561">
        <f t="shared" si="676"/>
        <v>524.48455320932032</v>
      </c>
      <c r="AQ84" s="561">
        <f t="shared" si="676"/>
        <v>522.61183997481908</v>
      </c>
      <c r="AR84" s="561">
        <f t="shared" si="676"/>
        <v>518.82479765616097</v>
      </c>
      <c r="AS84" s="561">
        <f t="shared" si="676"/>
        <v>533.28422461899356</v>
      </c>
      <c r="AT84" s="561">
        <f t="shared" si="676"/>
        <v>537.59666703955349</v>
      </c>
      <c r="AU84" s="561">
        <f t="shared" si="676"/>
        <v>535.6771359741897</v>
      </c>
      <c r="AV84" s="561">
        <f t="shared" si="676"/>
        <v>531.79541759756512</v>
      </c>
      <c r="AW84" s="561">
        <f t="shared" si="676"/>
        <v>546.61633023446871</v>
      </c>
      <c r="AX84" s="561">
        <f t="shared" si="676"/>
        <v>551.03658371554241</v>
      </c>
      <c r="AY84" s="561">
        <f t="shared" si="676"/>
        <v>549.06906437354462</v>
      </c>
      <c r="AZ84" s="561">
        <f t="shared" si="676"/>
        <v>545.09030303750455</v>
      </c>
      <c r="BA84" s="561">
        <f t="shared" si="676"/>
        <v>560.28173849033044</v>
      </c>
      <c r="BB84" s="561">
        <f t="shared" si="676"/>
        <v>564.81249830843126</v>
      </c>
      <c r="BC84" s="561">
        <f t="shared" si="676"/>
        <v>562.79579098288343</v>
      </c>
      <c r="BD84" s="561">
        <f t="shared" si="676"/>
        <v>560.7790836573356</v>
      </c>
      <c r="BE84" s="561">
        <f t="shared" si="676"/>
        <v>572.2272589086956</v>
      </c>
      <c r="BF84" s="561">
        <f t="shared" si="676"/>
        <v>578.93281076614221</v>
      </c>
      <c r="BG84" s="561">
        <f t="shared" si="676"/>
        <v>576.86568575745571</v>
      </c>
      <c r="BH84" s="561">
        <f t="shared" si="676"/>
        <v>572.68549962877853</v>
      </c>
      <c r="BI84" s="561">
        <f t="shared" si="676"/>
        <v>588.64600150140382</v>
      </c>
      <c r="BJ84" s="561">
        <f t="shared" si="676"/>
        <v>593.40613103529597</v>
      </c>
      <c r="BK84" s="561">
        <f t="shared" si="676"/>
        <v>591.28732790139225</v>
      </c>
      <c r="BL84" s="561">
        <f t="shared" si="676"/>
        <v>587.0026371194981</v>
      </c>
      <c r="BM84" s="561">
        <f t="shared" si="676"/>
        <v>603.3621515389392</v>
      </c>
      <c r="BN84" s="561">
        <f t="shared" si="676"/>
        <v>608.24128431117867</v>
      </c>
      <c r="BO84" s="561">
        <f t="shared" si="676"/>
        <v>606.06951109892736</v>
      </c>
      <c r="BP84" s="561">
        <f t="shared" si="676"/>
        <v>601.67770304748592</v>
      </c>
      <c r="BQ84" s="561">
        <f t="shared" ref="BQ84:CV84" si="677" xml:space="preserve"> BQ$76</f>
        <v>618.44620532741283</v>
      </c>
      <c r="BR84" s="561">
        <f t="shared" si="677"/>
        <v>623.44731641895828</v>
      </c>
      <c r="BS84" s="561">
        <f t="shared" si="677"/>
        <v>621.22124887640075</v>
      </c>
      <c r="BT84" s="561">
        <f t="shared" si="677"/>
        <v>618.99518133384322</v>
      </c>
      <c r="BU84" s="561">
        <f t="shared" si="677"/>
        <v>631.63182475042845</v>
      </c>
      <c r="BV84" s="561">
        <f t="shared" si="677"/>
        <v>639.03349932943252</v>
      </c>
      <c r="BW84" s="561">
        <f t="shared" si="677"/>
        <v>636.75178009831097</v>
      </c>
      <c r="BX84" s="561">
        <f t="shared" si="677"/>
        <v>632.13763676426527</v>
      </c>
      <c r="BY84" s="561">
        <f t="shared" si="677"/>
        <v>649.7550444721137</v>
      </c>
      <c r="BZ84" s="561">
        <f t="shared" si="677"/>
        <v>655.00933681266861</v>
      </c>
      <c r="CA84" s="561">
        <f t="shared" si="677"/>
        <v>652.67057460076921</v>
      </c>
      <c r="CB84" s="561">
        <f t="shared" si="677"/>
        <v>647.94107768337221</v>
      </c>
      <c r="CC84" s="561">
        <f t="shared" si="677"/>
        <v>665.99892058391674</v>
      </c>
      <c r="CD84" s="561">
        <f t="shared" si="677"/>
        <v>671.38457023298542</v>
      </c>
      <c r="CE84" s="561">
        <f t="shared" si="677"/>
        <v>668.98733896578847</v>
      </c>
      <c r="CF84" s="561">
        <f t="shared" si="677"/>
        <v>664.13960462545674</v>
      </c>
      <c r="CG84" s="561">
        <f t="shared" si="677"/>
        <v>682.64889359851475</v>
      </c>
      <c r="CH84" s="561">
        <f t="shared" si="677"/>
        <v>688.16918448881017</v>
      </c>
      <c r="CI84" s="561">
        <f t="shared" si="677"/>
        <v>685.71202243993321</v>
      </c>
      <c r="CJ84" s="561">
        <f t="shared" si="677"/>
        <v>683.25486039105624</v>
      </c>
      <c r="CK84" s="561">
        <f t="shared" si="677"/>
        <v>697.2033502885148</v>
      </c>
      <c r="CL84" s="561">
        <f t="shared" si="677"/>
        <v>705.37341410103079</v>
      </c>
      <c r="CM84" s="561">
        <f t="shared" si="677"/>
        <v>702.8548230009319</v>
      </c>
      <c r="CN84" s="561">
        <f t="shared" si="677"/>
        <v>697.7616721096208</v>
      </c>
      <c r="CO84" s="561">
        <f t="shared" si="677"/>
        <v>717.20799383693998</v>
      </c>
      <c r="CP84" s="561">
        <f t="shared" si="677"/>
        <v>723.00774945355681</v>
      </c>
      <c r="CQ84" s="561">
        <f t="shared" si="677"/>
        <v>720.42619357595538</v>
      </c>
      <c r="CR84" s="561">
        <f t="shared" si="677"/>
        <v>715.20571391236149</v>
      </c>
      <c r="CS84" s="561">
        <f t="shared" si="677"/>
        <v>735.13819368286386</v>
      </c>
      <c r="CT84" s="561">
        <f t="shared" si="677"/>
        <v>741.08294318989601</v>
      </c>
      <c r="CU84" s="561">
        <f t="shared" si="677"/>
        <v>738.43684841535446</v>
      </c>
      <c r="CV84" s="561">
        <f t="shared" si="677"/>
        <v>733.08585676017094</v>
      </c>
      <c r="CW84" s="561">
        <f t="shared" ref="CW84:EB84" si="678" xml:space="preserve"> CW$76</f>
        <v>753.5166485249357</v>
      </c>
      <c r="CX84" s="561">
        <f t="shared" si="678"/>
        <v>759.61001676964372</v>
      </c>
      <c r="CY84" s="561">
        <f t="shared" si="678"/>
        <v>756.89776962573876</v>
      </c>
      <c r="CZ84" s="561">
        <f t="shared" si="678"/>
        <v>754.1855224818338</v>
      </c>
      <c r="DA84" s="561">
        <f t="shared" si="678"/>
        <v>769.58204543540114</v>
      </c>
      <c r="DB84" s="561">
        <f t="shared" si="678"/>
        <v>778.60026718888503</v>
      </c>
      <c r="DC84" s="561">
        <f t="shared" si="678"/>
        <v>775.82021386638257</v>
      </c>
      <c r="DD84" s="561">
        <f t="shared" si="678"/>
        <v>770.19832825865524</v>
      </c>
      <c r="DE84" s="561">
        <f t="shared" si="678"/>
        <v>791.66342885651125</v>
      </c>
      <c r="DF84" s="561">
        <f t="shared" si="678"/>
        <v>798.06527386860751</v>
      </c>
      <c r="DG84" s="561">
        <f t="shared" si="678"/>
        <v>795.21571921304223</v>
      </c>
      <c r="DH84" s="561">
        <f t="shared" si="678"/>
        <v>789.45328646512166</v>
      </c>
      <c r="DI84" s="561">
        <f t="shared" si="678"/>
        <v>811.45501457792409</v>
      </c>
      <c r="DJ84" s="561">
        <f t="shared" si="678"/>
        <v>818.01690571532288</v>
      </c>
      <c r="DK84" s="561">
        <f t="shared" si="678"/>
        <v>815.09611219336864</v>
      </c>
      <c r="DL84" s="561">
        <f t="shared" si="678"/>
        <v>809.18961862675008</v>
      </c>
      <c r="DM84" s="561">
        <f t="shared" si="678"/>
        <v>831.74138994237251</v>
      </c>
      <c r="DN84" s="561">
        <f t="shared" si="678"/>
        <v>838.46732835820626</v>
      </c>
      <c r="DO84" s="561">
        <f t="shared" si="678"/>
        <v>835.4735149982032</v>
      </c>
      <c r="DP84" s="561">
        <f t="shared" si="678"/>
        <v>832.47970163820014</v>
      </c>
      <c r="DQ84" s="561">
        <f t="shared" si="678"/>
        <v>849.4745821451512</v>
      </c>
      <c r="DR84" s="561">
        <f t="shared" si="678"/>
        <v>859.42901156716152</v>
      </c>
      <c r="DS84" s="561">
        <f t="shared" si="678"/>
        <v>856.36035287315849</v>
      </c>
      <c r="DT84" s="561">
        <f t="shared" si="678"/>
        <v>850.15484306972985</v>
      </c>
      <c r="DU84" s="561">
        <f t="shared" si="678"/>
        <v>873.84829780820598</v>
      </c>
      <c r="DV84" s="561">
        <f t="shared" si="678"/>
        <v>880.91473685634116</v>
      </c>
      <c r="DW84" s="561">
        <f t="shared" si="678"/>
        <v>877.76936169498788</v>
      </c>
      <c r="DX84" s="561">
        <f t="shared" si="678"/>
        <v>871.40871414647347</v>
      </c>
      <c r="DY84" s="561">
        <f t="shared" si="678"/>
        <v>895.69450525341131</v>
      </c>
      <c r="DZ84" s="561">
        <f t="shared" si="678"/>
        <v>902.93760527775021</v>
      </c>
      <c r="EA84" s="561">
        <f t="shared" si="678"/>
        <v>899.71359573736299</v>
      </c>
      <c r="EB84" s="561">
        <f t="shared" si="678"/>
        <v>893.19393200013565</v>
      </c>
      <c r="EC84" s="561">
        <f t="shared" ref="EC84:FH84" si="679" xml:space="preserve"> EC$76</f>
        <v>299.90453191245433</v>
      </c>
      <c r="ED84" s="561">
        <f t="shared" si="679"/>
        <v>0</v>
      </c>
      <c r="EE84" s="561">
        <f t="shared" si="679"/>
        <v>0</v>
      </c>
      <c r="EF84" s="561">
        <f t="shared" si="679"/>
        <v>0</v>
      </c>
      <c r="EG84" s="561">
        <f t="shared" si="679"/>
        <v>0</v>
      </c>
      <c r="EH84" s="561">
        <f t="shared" si="679"/>
        <v>0</v>
      </c>
      <c r="EI84" s="561">
        <f t="shared" si="679"/>
        <v>0</v>
      </c>
      <c r="EJ84" s="561">
        <f t="shared" si="679"/>
        <v>0</v>
      </c>
      <c r="EK84" s="561">
        <f t="shared" si="679"/>
        <v>0</v>
      </c>
      <c r="EL84" s="561">
        <f t="shared" si="679"/>
        <v>0</v>
      </c>
      <c r="EM84" s="561">
        <f t="shared" si="679"/>
        <v>0</v>
      </c>
      <c r="EN84" s="561">
        <f t="shared" si="679"/>
        <v>0</v>
      </c>
      <c r="EO84" s="561">
        <f t="shared" si="679"/>
        <v>0</v>
      </c>
      <c r="EP84" s="561">
        <f t="shared" si="679"/>
        <v>0</v>
      </c>
      <c r="EQ84" s="561">
        <f t="shared" si="679"/>
        <v>0</v>
      </c>
      <c r="ER84" s="561">
        <f t="shared" si="679"/>
        <v>0</v>
      </c>
      <c r="ES84" s="561">
        <f t="shared" si="679"/>
        <v>0</v>
      </c>
      <c r="ET84" s="561">
        <f t="shared" si="679"/>
        <v>0</v>
      </c>
      <c r="EU84" s="561">
        <f t="shared" si="679"/>
        <v>0</v>
      </c>
      <c r="EV84" s="561">
        <f t="shared" si="679"/>
        <v>0</v>
      </c>
      <c r="EW84" s="561">
        <f t="shared" si="679"/>
        <v>0</v>
      </c>
      <c r="EX84" s="561">
        <f t="shared" si="679"/>
        <v>0</v>
      </c>
      <c r="EY84" s="561">
        <f t="shared" si="679"/>
        <v>0</v>
      </c>
      <c r="EZ84" s="561">
        <f t="shared" si="679"/>
        <v>0</v>
      </c>
      <c r="FA84" s="561">
        <f t="shared" si="679"/>
        <v>0</v>
      </c>
      <c r="FB84" s="561">
        <f t="shared" si="679"/>
        <v>0</v>
      </c>
      <c r="FC84" s="561">
        <f t="shared" si="679"/>
        <v>0</v>
      </c>
      <c r="FD84" s="561">
        <f t="shared" si="679"/>
        <v>0</v>
      </c>
      <c r="FE84" s="561">
        <f t="shared" si="679"/>
        <v>0</v>
      </c>
      <c r="FF84" s="561">
        <f t="shared" si="679"/>
        <v>0</v>
      </c>
      <c r="FG84" s="561">
        <f t="shared" si="679"/>
        <v>0</v>
      </c>
      <c r="FH84" s="561">
        <f t="shared" si="679"/>
        <v>0</v>
      </c>
      <c r="FI84" s="561">
        <f t="shared" ref="FI84:GJ84" si="680" xml:space="preserve"> FI$76</f>
        <v>0</v>
      </c>
      <c r="FJ84" s="561">
        <f t="shared" si="680"/>
        <v>0</v>
      </c>
      <c r="FK84" s="561">
        <f t="shared" si="680"/>
        <v>0</v>
      </c>
      <c r="FL84" s="561">
        <f t="shared" si="680"/>
        <v>0</v>
      </c>
      <c r="FM84" s="561">
        <f t="shared" si="680"/>
        <v>0</v>
      </c>
      <c r="FN84" s="561">
        <f t="shared" si="680"/>
        <v>0</v>
      </c>
      <c r="FO84" s="561">
        <f t="shared" si="680"/>
        <v>0</v>
      </c>
      <c r="FP84" s="561">
        <f t="shared" si="680"/>
        <v>0</v>
      </c>
      <c r="FQ84" s="561">
        <f t="shared" si="680"/>
        <v>0</v>
      </c>
      <c r="FR84" s="561">
        <f t="shared" si="680"/>
        <v>0</v>
      </c>
      <c r="FS84" s="561">
        <f t="shared" si="680"/>
        <v>0</v>
      </c>
      <c r="FT84" s="561">
        <f t="shared" si="680"/>
        <v>0</v>
      </c>
      <c r="FU84" s="561">
        <f t="shared" si="680"/>
        <v>0</v>
      </c>
      <c r="FV84" s="561">
        <f t="shared" si="680"/>
        <v>0</v>
      </c>
      <c r="FW84" s="561">
        <f t="shared" si="680"/>
        <v>0</v>
      </c>
      <c r="FX84" s="561">
        <f t="shared" si="680"/>
        <v>0</v>
      </c>
      <c r="FY84" s="561">
        <f t="shared" si="680"/>
        <v>0</v>
      </c>
      <c r="FZ84" s="561">
        <f t="shared" si="680"/>
        <v>0</v>
      </c>
      <c r="GA84" s="561">
        <f t="shared" si="680"/>
        <v>0</v>
      </c>
      <c r="GB84" s="561">
        <f t="shared" si="680"/>
        <v>0</v>
      </c>
      <c r="GC84" s="561">
        <f t="shared" si="680"/>
        <v>0</v>
      </c>
      <c r="GD84" s="561">
        <f t="shared" si="680"/>
        <v>0</v>
      </c>
      <c r="GE84" s="561">
        <f t="shared" si="680"/>
        <v>0</v>
      </c>
      <c r="GF84" s="561">
        <f t="shared" si="680"/>
        <v>0</v>
      </c>
      <c r="GG84" s="561">
        <f t="shared" si="680"/>
        <v>0</v>
      </c>
      <c r="GH84" s="561">
        <f t="shared" si="680"/>
        <v>0</v>
      </c>
      <c r="GI84" s="561">
        <f t="shared" si="680"/>
        <v>0</v>
      </c>
      <c r="GJ84" s="561">
        <f t="shared" si="680"/>
        <v>0</v>
      </c>
    </row>
    <row r="85" spans="1:192" s="637" customFormat="1" x14ac:dyDescent="0.25">
      <c r="A85" s="528"/>
      <c r="B85" s="528"/>
      <c r="C85" s="529"/>
      <c r="D85" s="530"/>
      <c r="E85" s="531" t="s">
        <v>336</v>
      </c>
      <c r="F85" s="531"/>
      <c r="G85" s="531" t="str">
        <f xml:space="preserve"> SMU</f>
        <v>$ 000s</v>
      </c>
      <c r="H85" s="531"/>
      <c r="I85" s="532"/>
      <c r="J85" s="531">
        <f t="shared" ref="J85:BU85" si="681" xml:space="preserve"> IF( J80 = 1, $F79, J82 + J83 - J84)</f>
        <v>0</v>
      </c>
      <c r="K85" s="531">
        <f t="shared" si="681"/>
        <v>0</v>
      </c>
      <c r="L85" s="531">
        <f t="shared" si="681"/>
        <v>0</v>
      </c>
      <c r="M85" s="531">
        <f t="shared" si="681"/>
        <v>144.94126563092078</v>
      </c>
      <c r="N85" s="531">
        <f t="shared" si="681"/>
        <v>143.36581709145423</v>
      </c>
      <c r="O85" s="531">
        <f t="shared" si="681"/>
        <v>143.36581709145423</v>
      </c>
      <c r="P85" s="531">
        <f t="shared" si="681"/>
        <v>146.55172413793105</v>
      </c>
      <c r="Q85" s="531">
        <f t="shared" si="681"/>
        <v>148.56479727169386</v>
      </c>
      <c r="R85" s="531">
        <f t="shared" si="681"/>
        <v>146.94996251874068</v>
      </c>
      <c r="S85" s="531">
        <f t="shared" si="681"/>
        <v>146.94996251874068</v>
      </c>
      <c r="T85" s="531">
        <f t="shared" si="681"/>
        <v>150.21551724137936</v>
      </c>
      <c r="U85" s="531">
        <f t="shared" si="681"/>
        <v>152.27891720348629</v>
      </c>
      <c r="V85" s="531">
        <f t="shared" si="681"/>
        <v>150.62371158170924</v>
      </c>
      <c r="W85" s="531">
        <f t="shared" si="681"/>
        <v>150.62371158170924</v>
      </c>
      <c r="X85" s="531">
        <f t="shared" si="681"/>
        <v>152.27891720348629</v>
      </c>
      <c r="Y85" s="531">
        <f t="shared" si="681"/>
        <v>156.08589013357351</v>
      </c>
      <c r="Z85" s="531">
        <f t="shared" si="681"/>
        <v>154.38930437125208</v>
      </c>
      <c r="AA85" s="531">
        <f t="shared" si="681"/>
        <v>154.38930437125208</v>
      </c>
      <c r="AB85" s="531">
        <f t="shared" si="681"/>
        <v>157.8201778017243</v>
      </c>
      <c r="AC85" s="531">
        <f t="shared" si="681"/>
        <v>159.98803738691294</v>
      </c>
      <c r="AD85" s="531">
        <f t="shared" si="681"/>
        <v>158.24903698053345</v>
      </c>
      <c r="AE85" s="531">
        <f t="shared" si="681"/>
        <v>158.24903698053345</v>
      </c>
      <c r="AF85" s="531">
        <f t="shared" si="681"/>
        <v>161.76568224676748</v>
      </c>
      <c r="AG85" s="531">
        <f t="shared" si="681"/>
        <v>163.98773832158577</v>
      </c>
      <c r="AH85" s="531">
        <f t="shared" si="681"/>
        <v>162.20526290504682</v>
      </c>
      <c r="AI85" s="531">
        <f t="shared" si="681"/>
        <v>162.20526290504682</v>
      </c>
      <c r="AJ85" s="531">
        <f t="shared" si="681"/>
        <v>165.80982430293676</v>
      </c>
      <c r="AK85" s="531">
        <f t="shared" si="681"/>
        <v>168.08743177962549</v>
      </c>
      <c r="AL85" s="531">
        <f t="shared" si="681"/>
        <v>166.260394477673</v>
      </c>
      <c r="AM85" s="531">
        <f t="shared" si="681"/>
        <v>166.260394477673</v>
      </c>
      <c r="AN85" s="531">
        <f t="shared" si="681"/>
        <v>168.08743177962549</v>
      </c>
      <c r="AO85" s="531">
        <f t="shared" si="681"/>
        <v>172.28961757411616</v>
      </c>
      <c r="AP85" s="531">
        <f t="shared" si="681"/>
        <v>170.41690433961492</v>
      </c>
      <c r="AQ85" s="531">
        <f t="shared" si="681"/>
        <v>170.41690433961492</v>
      </c>
      <c r="AR85" s="531">
        <f t="shared" si="681"/>
        <v>174.20394665827303</v>
      </c>
      <c r="AS85" s="531">
        <f t="shared" si="681"/>
        <v>176.59685801346916</v>
      </c>
      <c r="AT85" s="531">
        <f t="shared" si="681"/>
        <v>174.67732694810536</v>
      </c>
      <c r="AU85" s="531">
        <f t="shared" si="681"/>
        <v>174.67732694810536</v>
      </c>
      <c r="AV85" s="531">
        <f t="shared" si="681"/>
        <v>178.55904532472994</v>
      </c>
      <c r="AW85" s="531">
        <f t="shared" si="681"/>
        <v>181.01177946380585</v>
      </c>
      <c r="AX85" s="531">
        <f t="shared" si="681"/>
        <v>179.04426012180807</v>
      </c>
      <c r="AY85" s="531">
        <f t="shared" si="681"/>
        <v>179.04426012180807</v>
      </c>
      <c r="AZ85" s="531">
        <f t="shared" si="681"/>
        <v>183.02302145784813</v>
      </c>
      <c r="BA85" s="531">
        <f t="shared" si="681"/>
        <v>185.53707395040112</v>
      </c>
      <c r="BB85" s="531">
        <f t="shared" si="681"/>
        <v>183.5203666248533</v>
      </c>
      <c r="BC85" s="531">
        <f t="shared" si="681"/>
        <v>183.5203666248533</v>
      </c>
      <c r="BD85" s="531">
        <f t="shared" si="681"/>
        <v>185.53707395040112</v>
      </c>
      <c r="BE85" s="531">
        <f t="shared" si="681"/>
        <v>190.17550079916123</v>
      </c>
      <c r="BF85" s="531">
        <f t="shared" si="681"/>
        <v>188.10837579047472</v>
      </c>
      <c r="BG85" s="531">
        <f t="shared" si="681"/>
        <v>188.10837579047472</v>
      </c>
      <c r="BH85" s="531">
        <f t="shared" si="681"/>
        <v>192.2885619191519</v>
      </c>
      <c r="BI85" s="531">
        <f t="shared" si="681"/>
        <v>194.92988831914033</v>
      </c>
      <c r="BJ85" s="531">
        <f t="shared" si="681"/>
        <v>192.81108518523661</v>
      </c>
      <c r="BK85" s="531">
        <f t="shared" si="681"/>
        <v>192.81108518523661</v>
      </c>
      <c r="BL85" s="531">
        <f t="shared" si="681"/>
        <v>197.09577596713075</v>
      </c>
      <c r="BM85" s="531">
        <f t="shared" si="681"/>
        <v>199.80313552711891</v>
      </c>
      <c r="BN85" s="531">
        <f t="shared" si="681"/>
        <v>197.6313623148676</v>
      </c>
      <c r="BO85" s="531">
        <f t="shared" si="681"/>
        <v>197.6313623148676</v>
      </c>
      <c r="BP85" s="531">
        <f t="shared" si="681"/>
        <v>202.02317036630905</v>
      </c>
      <c r="BQ85" s="531">
        <f t="shared" si="681"/>
        <v>204.79821391529697</v>
      </c>
      <c r="BR85" s="531">
        <f t="shared" si="681"/>
        <v>202.57214637273944</v>
      </c>
      <c r="BS85" s="531">
        <f t="shared" si="681"/>
        <v>202.57214637273944</v>
      </c>
      <c r="BT85" s="531">
        <f t="shared" si="681"/>
        <v>204.79821391529697</v>
      </c>
      <c r="BU85" s="531">
        <f t="shared" si="681"/>
        <v>209.91816926317949</v>
      </c>
      <c r="BV85" s="531">
        <f t="shared" ref="BV85:EG85" si="682" xml:space="preserve"> IF( BV80 = 1, $F79, BV82 + BV83 - BV84)</f>
        <v>207.63645003205795</v>
      </c>
      <c r="BW85" s="531">
        <f t="shared" si="682"/>
        <v>207.63645003205795</v>
      </c>
      <c r="BX85" s="531">
        <f t="shared" si="682"/>
        <v>212.25059336610366</v>
      </c>
      <c r="BY85" s="531">
        <f t="shared" si="682"/>
        <v>215.16612349475906</v>
      </c>
      <c r="BZ85" s="531">
        <f t="shared" si="682"/>
        <v>212.82736128285956</v>
      </c>
      <c r="CA85" s="531">
        <f t="shared" si="682"/>
        <v>212.82736128285944</v>
      </c>
      <c r="CB85" s="531">
        <f t="shared" si="682"/>
        <v>217.55685820025633</v>
      </c>
      <c r="CC85" s="531">
        <f t="shared" si="682"/>
        <v>220.54527658212805</v>
      </c>
      <c r="CD85" s="531">
        <f t="shared" si="682"/>
        <v>218.1480453149311</v>
      </c>
      <c r="CE85" s="531">
        <f t="shared" si="682"/>
        <v>218.1480453149311</v>
      </c>
      <c r="CF85" s="531">
        <f t="shared" si="682"/>
        <v>222.99577965526282</v>
      </c>
      <c r="CG85" s="531">
        <f t="shared" si="682"/>
        <v>226.05890849668128</v>
      </c>
      <c r="CH85" s="531">
        <f t="shared" si="682"/>
        <v>223.60174644780432</v>
      </c>
      <c r="CI85" s="531">
        <f t="shared" si="682"/>
        <v>223.60174644780432</v>
      </c>
      <c r="CJ85" s="531">
        <f t="shared" si="682"/>
        <v>226.05890849668128</v>
      </c>
      <c r="CK85" s="531">
        <f t="shared" si="682"/>
        <v>231.71038120909839</v>
      </c>
      <c r="CL85" s="531">
        <f t="shared" si="682"/>
        <v>229.1917901089995</v>
      </c>
      <c r="CM85" s="531">
        <f t="shared" si="682"/>
        <v>229.1917901089995</v>
      </c>
      <c r="CN85" s="531">
        <f t="shared" si="682"/>
        <v>234.2849410003106</v>
      </c>
      <c r="CO85" s="531">
        <f t="shared" si="682"/>
        <v>237.503140739326</v>
      </c>
      <c r="CP85" s="531">
        <f t="shared" si="682"/>
        <v>234.92158486172457</v>
      </c>
      <c r="CQ85" s="531">
        <f t="shared" si="682"/>
        <v>234.92158486172457</v>
      </c>
      <c r="CR85" s="531">
        <f t="shared" si="682"/>
        <v>240.14206452531846</v>
      </c>
      <c r="CS85" s="531">
        <f t="shared" si="682"/>
        <v>243.44071925780918</v>
      </c>
      <c r="CT85" s="531">
        <f t="shared" si="682"/>
        <v>240.79462448326774</v>
      </c>
      <c r="CU85" s="531">
        <f t="shared" si="682"/>
        <v>240.79462448326785</v>
      </c>
      <c r="CV85" s="531">
        <f t="shared" si="682"/>
        <v>246.14561613845149</v>
      </c>
      <c r="CW85" s="531">
        <f t="shared" si="682"/>
        <v>249.52673723925454</v>
      </c>
      <c r="CX85" s="531">
        <f t="shared" si="682"/>
        <v>246.81449009534958</v>
      </c>
      <c r="CY85" s="531">
        <f t="shared" si="682"/>
        <v>246.81449009534958</v>
      </c>
      <c r="CZ85" s="531">
        <f t="shared" si="682"/>
        <v>249.52673723925454</v>
      </c>
      <c r="DA85" s="531">
        <f t="shared" si="682"/>
        <v>255.76490567023598</v>
      </c>
      <c r="DB85" s="531">
        <f t="shared" si="682"/>
        <v>252.98485234773352</v>
      </c>
      <c r="DC85" s="531">
        <f t="shared" si="682"/>
        <v>252.98485234773352</v>
      </c>
      <c r="DD85" s="531">
        <f t="shared" si="682"/>
        <v>258.60673795546086</v>
      </c>
      <c r="DE85" s="531">
        <f t="shared" si="682"/>
        <v>262.15902831199196</v>
      </c>
      <c r="DF85" s="531">
        <f t="shared" si="682"/>
        <v>259.3094736564268</v>
      </c>
      <c r="DG85" s="531">
        <f t="shared" si="682"/>
        <v>259.3094736564268</v>
      </c>
      <c r="DH85" s="531">
        <f t="shared" si="682"/>
        <v>265.07190640434737</v>
      </c>
      <c r="DI85" s="531">
        <f t="shared" si="682"/>
        <v>268.71300401979181</v>
      </c>
      <c r="DJ85" s="531">
        <f t="shared" si="682"/>
        <v>265.79221049783757</v>
      </c>
      <c r="DK85" s="531">
        <f t="shared" si="682"/>
        <v>265.79221049783757</v>
      </c>
      <c r="DL85" s="531">
        <f t="shared" si="682"/>
        <v>271.69870406445614</v>
      </c>
      <c r="DM85" s="531">
        <f t="shared" si="682"/>
        <v>275.43082912028672</v>
      </c>
      <c r="DN85" s="531">
        <f t="shared" si="682"/>
        <v>272.43701576028366</v>
      </c>
      <c r="DO85" s="531">
        <f t="shared" si="682"/>
        <v>272.43701576028366</v>
      </c>
      <c r="DP85" s="531">
        <f t="shared" si="682"/>
        <v>275.43082912028672</v>
      </c>
      <c r="DQ85" s="531">
        <f t="shared" si="682"/>
        <v>282.316599848294</v>
      </c>
      <c r="DR85" s="531">
        <f t="shared" si="682"/>
        <v>279.24794115429086</v>
      </c>
      <c r="DS85" s="531">
        <f t="shared" si="682"/>
        <v>279.24794115429086</v>
      </c>
      <c r="DT85" s="531">
        <f t="shared" si="682"/>
        <v>285.4534509577195</v>
      </c>
      <c r="DU85" s="531">
        <f t="shared" si="682"/>
        <v>289.3745148445015</v>
      </c>
      <c r="DV85" s="531">
        <f t="shared" si="682"/>
        <v>286.22913968314822</v>
      </c>
      <c r="DW85" s="531">
        <f t="shared" si="682"/>
        <v>286.22913968314822</v>
      </c>
      <c r="DX85" s="531">
        <f t="shared" si="682"/>
        <v>292.58978723166263</v>
      </c>
      <c r="DY85" s="531">
        <f t="shared" si="682"/>
        <v>296.6088777156142</v>
      </c>
      <c r="DZ85" s="531">
        <f t="shared" si="682"/>
        <v>293.38486817522698</v>
      </c>
      <c r="EA85" s="531">
        <f t="shared" si="682"/>
        <v>293.38486817522698</v>
      </c>
      <c r="EB85" s="531">
        <f t="shared" si="682"/>
        <v>299.90453191245433</v>
      </c>
      <c r="EC85" s="531">
        <f t="shared" si="682"/>
        <v>0</v>
      </c>
      <c r="ED85" s="531">
        <f t="shared" si="682"/>
        <v>0</v>
      </c>
      <c r="EE85" s="531">
        <f t="shared" si="682"/>
        <v>0</v>
      </c>
      <c r="EF85" s="531">
        <f t="shared" si="682"/>
        <v>0</v>
      </c>
      <c r="EG85" s="531">
        <f t="shared" si="682"/>
        <v>0</v>
      </c>
      <c r="EH85" s="531">
        <f t="shared" ref="EH85:GJ85" si="683" xml:space="preserve"> IF( EH80 = 1, $F79, EH82 + EH83 - EH84)</f>
        <v>0</v>
      </c>
      <c r="EI85" s="531">
        <f t="shared" si="683"/>
        <v>0</v>
      </c>
      <c r="EJ85" s="531">
        <f t="shared" si="683"/>
        <v>0</v>
      </c>
      <c r="EK85" s="531">
        <f t="shared" si="683"/>
        <v>0</v>
      </c>
      <c r="EL85" s="531">
        <f t="shared" si="683"/>
        <v>0</v>
      </c>
      <c r="EM85" s="531">
        <f t="shared" si="683"/>
        <v>0</v>
      </c>
      <c r="EN85" s="531">
        <f t="shared" si="683"/>
        <v>0</v>
      </c>
      <c r="EO85" s="531">
        <f t="shared" si="683"/>
        <v>0</v>
      </c>
      <c r="EP85" s="531">
        <f t="shared" si="683"/>
        <v>0</v>
      </c>
      <c r="EQ85" s="531">
        <f t="shared" si="683"/>
        <v>0</v>
      </c>
      <c r="ER85" s="531">
        <f t="shared" si="683"/>
        <v>0</v>
      </c>
      <c r="ES85" s="531">
        <f t="shared" si="683"/>
        <v>0</v>
      </c>
      <c r="ET85" s="531">
        <f t="shared" si="683"/>
        <v>0</v>
      </c>
      <c r="EU85" s="531">
        <f t="shared" si="683"/>
        <v>0</v>
      </c>
      <c r="EV85" s="531">
        <f t="shared" si="683"/>
        <v>0</v>
      </c>
      <c r="EW85" s="531">
        <f t="shared" si="683"/>
        <v>0</v>
      </c>
      <c r="EX85" s="531">
        <f t="shared" si="683"/>
        <v>0</v>
      </c>
      <c r="EY85" s="531">
        <f t="shared" si="683"/>
        <v>0</v>
      </c>
      <c r="EZ85" s="531">
        <f t="shared" si="683"/>
        <v>0</v>
      </c>
      <c r="FA85" s="531">
        <f t="shared" si="683"/>
        <v>0</v>
      </c>
      <c r="FB85" s="531">
        <f t="shared" si="683"/>
        <v>0</v>
      </c>
      <c r="FC85" s="531">
        <f t="shared" si="683"/>
        <v>0</v>
      </c>
      <c r="FD85" s="531">
        <f t="shared" si="683"/>
        <v>0</v>
      </c>
      <c r="FE85" s="531">
        <f t="shared" si="683"/>
        <v>0</v>
      </c>
      <c r="FF85" s="531">
        <f t="shared" si="683"/>
        <v>0</v>
      </c>
      <c r="FG85" s="531">
        <f t="shared" si="683"/>
        <v>0</v>
      </c>
      <c r="FH85" s="531">
        <f t="shared" si="683"/>
        <v>0</v>
      </c>
      <c r="FI85" s="531">
        <f t="shared" si="683"/>
        <v>0</v>
      </c>
      <c r="FJ85" s="531">
        <f t="shared" si="683"/>
        <v>0</v>
      </c>
      <c r="FK85" s="531">
        <f t="shared" si="683"/>
        <v>0</v>
      </c>
      <c r="FL85" s="531">
        <f t="shared" si="683"/>
        <v>0</v>
      </c>
      <c r="FM85" s="531">
        <f t="shared" si="683"/>
        <v>0</v>
      </c>
      <c r="FN85" s="531">
        <f t="shared" si="683"/>
        <v>0</v>
      </c>
      <c r="FO85" s="531">
        <f t="shared" si="683"/>
        <v>0</v>
      </c>
      <c r="FP85" s="531">
        <f t="shared" si="683"/>
        <v>0</v>
      </c>
      <c r="FQ85" s="531">
        <f t="shared" si="683"/>
        <v>0</v>
      </c>
      <c r="FR85" s="531">
        <f t="shared" si="683"/>
        <v>0</v>
      </c>
      <c r="FS85" s="531">
        <f t="shared" si="683"/>
        <v>0</v>
      </c>
      <c r="FT85" s="531">
        <f t="shared" si="683"/>
        <v>0</v>
      </c>
      <c r="FU85" s="531">
        <f t="shared" si="683"/>
        <v>0</v>
      </c>
      <c r="FV85" s="531">
        <f t="shared" si="683"/>
        <v>0</v>
      </c>
      <c r="FW85" s="531">
        <f t="shared" si="683"/>
        <v>0</v>
      </c>
      <c r="FX85" s="531">
        <f t="shared" si="683"/>
        <v>0</v>
      </c>
      <c r="FY85" s="531">
        <f t="shared" si="683"/>
        <v>0</v>
      </c>
      <c r="FZ85" s="531">
        <f t="shared" si="683"/>
        <v>0</v>
      </c>
      <c r="GA85" s="531">
        <f t="shared" si="683"/>
        <v>0</v>
      </c>
      <c r="GB85" s="531">
        <f t="shared" si="683"/>
        <v>0</v>
      </c>
      <c r="GC85" s="531">
        <f t="shared" si="683"/>
        <v>0</v>
      </c>
      <c r="GD85" s="531">
        <f t="shared" si="683"/>
        <v>0</v>
      </c>
      <c r="GE85" s="531">
        <f t="shared" si="683"/>
        <v>0</v>
      </c>
      <c r="GF85" s="531">
        <f t="shared" si="683"/>
        <v>0</v>
      </c>
      <c r="GG85" s="531">
        <f t="shared" si="683"/>
        <v>0</v>
      </c>
      <c r="GH85" s="531">
        <f t="shared" si="683"/>
        <v>0</v>
      </c>
      <c r="GI85" s="531">
        <f t="shared" si="683"/>
        <v>0</v>
      </c>
      <c r="GJ85" s="531">
        <f t="shared" si="683"/>
        <v>0</v>
      </c>
    </row>
    <row r="93" spans="1:192" x14ac:dyDescent="0.25">
      <c r="A93" s="15" t="s">
        <v>63</v>
      </c>
    </row>
  </sheetData>
  <conditionalFormatting sqref="J3:GJ3">
    <cfRule type="cellIs" dxfId="140" priority="8" stopIfTrue="1" operator="equal">
      <formula>"Construction"</formula>
    </cfRule>
    <cfRule type="cellIs" dxfId="139" priority="9" stopIfTrue="1" operator="equal">
      <formula>"Operations"</formula>
    </cfRule>
  </conditionalFormatting>
  <conditionalFormatting sqref="J3:GJ3">
    <cfRule type="cellIs" dxfId="138" priority="7" operator="equal">
      <formula>"Fin Close"</formula>
    </cfRule>
  </conditionalFormatting>
  <conditionalFormatting sqref="J3:GJ3">
    <cfRule type="cellIs" dxfId="137" priority="5" operator="equal">
      <formula>"PPA ext."</formula>
    </cfRule>
    <cfRule type="cellIs" dxfId="136" priority="6" operator="equal">
      <formula>"Delay"</formula>
    </cfRule>
  </conditionalFormatting>
  <conditionalFormatting sqref="F2:F4">
    <cfRule type="cellIs" dxfId="135" priority="1" stopIfTrue="1" operator="notEqual">
      <formula>0</formula>
    </cfRule>
    <cfRule type="cellIs" dxfId="134" priority="2" stopIfTrue="1" operator="equal">
      <formula>""</formula>
    </cfRule>
  </conditionalFormatting>
  <conditionalFormatting sqref="F2:F4">
    <cfRule type="cellIs" dxfId="133" priority="3" stopIfTrue="1" operator="notEqual">
      <formula>0</formula>
    </cfRule>
    <cfRule type="cellIs" dxfId="132" priority="4" stopIfTrue="1" operator="equal">
      <formula>""</formula>
    </cfRule>
  </conditionalFormatting>
  <dataValidations count="1">
    <dataValidation allowBlank="1" showInputMessage="1" showErrorMessage="1" sqref="E10:H10 E15:H18 E23:H24 E29:H31 E38:H38 E47:H47 E58:H58 E68:H68 E79:H79" xr:uid="{00000000-0002-0000-0200-000000000000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>
    <outlinePr summaryBelow="0" summaryRight="0"/>
  </sheetPr>
  <dimension ref="A1:PY30"/>
  <sheetViews>
    <sheetView defaultGridColor="0" colorId="8" workbookViewId="0">
      <pane xSplit="9" ySplit="5" topLeftCell="DH6" activePane="bottomRight" state="frozen"/>
      <selection activeCell="F117" sqref="F117"/>
      <selection pane="topRight" activeCell="F117" sqref="F117"/>
      <selection pane="bottomLeft" activeCell="F117" sqref="F117"/>
      <selection pane="bottomRight" activeCell="F117" sqref="F117"/>
    </sheetView>
  </sheetViews>
  <sheetFormatPr defaultColWidth="0" defaultRowHeight="13" outlineLevelCol="1" x14ac:dyDescent="0.25"/>
  <cols>
    <col min="1" max="2" width="1.36328125" style="15" customWidth="1"/>
    <col min="3" max="3" width="1.36328125" style="21" customWidth="1"/>
    <col min="4" max="4" width="1.36328125" style="60" customWidth="1"/>
    <col min="5" max="5" width="40.6328125" style="12" customWidth="1"/>
    <col min="6" max="6" width="12.6328125" style="12" customWidth="1"/>
    <col min="7" max="8" width="11.6328125" style="12" customWidth="1"/>
    <col min="9" max="9" width="2.6328125" style="9" customWidth="1"/>
    <col min="10" max="14" width="11.6328125" style="12" customWidth="1"/>
    <col min="15" max="30" width="11.6328125" style="12" customWidth="1" outlineLevel="1"/>
    <col min="31" max="192" width="11.6328125" style="12" customWidth="1"/>
    <col min="193" max="255" width="11.6328125" hidden="1" customWidth="1"/>
    <col min="256" max="16384" width="11.6328125" hidden="1"/>
  </cols>
  <sheetData>
    <row r="1" spans="1:441" s="43" customFormat="1" ht="25" x14ac:dyDescent="0.25">
      <c r="A1" s="24" t="str">
        <f ca="1" xml:space="preserve"> RIGHT(CELL("filename", A1), LEN(CELL("filename", A1)) - SEARCH("]", CELL("filename", A1))) &amp; " - " &amp; InpC!F3</f>
        <v>Acct - Scenario 1</v>
      </c>
      <c r="B1" s="15"/>
      <c r="C1" s="21"/>
      <c r="D1" s="60"/>
      <c r="E1" s="12"/>
      <c r="F1" s="12"/>
      <c r="G1" s="12"/>
      <c r="H1" s="12"/>
      <c r="I1" s="9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 s="12"/>
      <c r="BG1" s="12"/>
      <c r="BH1" s="12"/>
      <c r="BI1" s="12"/>
      <c r="BJ1" s="12"/>
      <c r="BK1" s="12"/>
      <c r="BL1" s="12"/>
      <c r="BM1" s="12"/>
      <c r="BN1" s="12"/>
      <c r="BO1" s="12"/>
      <c r="BP1" s="12"/>
      <c r="BQ1" s="12"/>
      <c r="BR1" s="12"/>
      <c r="BS1" s="12"/>
      <c r="BT1" s="12"/>
      <c r="BU1" s="12"/>
      <c r="BV1" s="12"/>
      <c r="BW1" s="12"/>
      <c r="BX1" s="12"/>
      <c r="BY1" s="12"/>
      <c r="BZ1" s="12"/>
      <c r="CA1" s="12"/>
      <c r="CB1" s="12"/>
      <c r="CC1" s="12"/>
      <c r="CD1" s="12"/>
      <c r="CE1" s="12"/>
      <c r="CF1" s="12"/>
      <c r="CG1" s="12"/>
      <c r="CH1" s="12"/>
      <c r="CI1" s="12"/>
      <c r="CJ1" s="12"/>
      <c r="CK1" s="12"/>
      <c r="CL1" s="12"/>
      <c r="CM1" s="12"/>
      <c r="CN1" s="12"/>
      <c r="CO1" s="12"/>
      <c r="CP1" s="12"/>
      <c r="CQ1" s="12"/>
      <c r="CR1" s="12"/>
      <c r="CS1" s="12"/>
      <c r="CT1" s="12"/>
      <c r="CU1" s="12"/>
      <c r="CV1" s="12"/>
      <c r="CW1" s="12"/>
      <c r="CX1" s="12"/>
      <c r="CY1" s="12"/>
      <c r="CZ1" s="12"/>
      <c r="DA1" s="12"/>
      <c r="DB1" s="12"/>
      <c r="DC1" s="12"/>
      <c r="DD1" s="12"/>
      <c r="DE1" s="12"/>
      <c r="DF1" s="12"/>
      <c r="DG1" s="12"/>
      <c r="DH1" s="12"/>
      <c r="DI1" s="12"/>
      <c r="DJ1" s="12"/>
      <c r="DK1" s="12"/>
      <c r="DL1" s="12"/>
      <c r="DM1" s="12"/>
      <c r="DN1" s="12"/>
      <c r="DO1" s="12"/>
      <c r="DP1" s="12"/>
      <c r="DQ1" s="12"/>
      <c r="DR1" s="12"/>
      <c r="DS1" s="12"/>
      <c r="DT1" s="12"/>
      <c r="DU1" s="12"/>
      <c r="DV1" s="12"/>
      <c r="DW1" s="12"/>
      <c r="DX1" s="12"/>
      <c r="DY1" s="12"/>
      <c r="DZ1" s="12"/>
      <c r="EA1" s="12"/>
      <c r="EB1" s="12"/>
      <c r="EC1" s="12"/>
      <c r="ED1" s="12"/>
      <c r="EE1" s="12"/>
      <c r="EF1" s="12"/>
      <c r="EG1" s="12"/>
      <c r="EH1" s="12"/>
      <c r="EI1" s="12"/>
      <c r="EJ1" s="12"/>
      <c r="EK1" s="12"/>
      <c r="EL1" s="12"/>
      <c r="EM1" s="12"/>
      <c r="EN1" s="12"/>
      <c r="EO1" s="12"/>
      <c r="EP1" s="12"/>
      <c r="EQ1" s="12"/>
      <c r="ER1" s="12"/>
      <c r="ES1" s="12"/>
      <c r="ET1" s="12"/>
      <c r="EU1" s="12"/>
      <c r="EV1" s="12"/>
      <c r="EW1" s="12"/>
      <c r="EX1" s="12"/>
      <c r="EY1" s="12"/>
      <c r="EZ1" s="12"/>
      <c r="FA1" s="12"/>
      <c r="FB1" s="12"/>
      <c r="FC1" s="12"/>
      <c r="FD1" s="12"/>
      <c r="FE1" s="12"/>
      <c r="FF1" s="12"/>
      <c r="FG1" s="12"/>
      <c r="FH1" s="12"/>
      <c r="FI1" s="12"/>
      <c r="FJ1" s="12"/>
      <c r="FK1" s="12"/>
      <c r="FL1" s="12"/>
      <c r="FM1" s="12"/>
      <c r="FN1" s="12"/>
      <c r="FO1" s="12"/>
      <c r="FP1" s="12"/>
      <c r="FQ1" s="12"/>
      <c r="FR1" s="12"/>
      <c r="FS1" s="12"/>
      <c r="FT1" s="12"/>
      <c r="FU1" s="12"/>
      <c r="FV1" s="12"/>
      <c r="FW1" s="12"/>
      <c r="FX1" s="12"/>
      <c r="FY1" s="12"/>
      <c r="FZ1" s="12"/>
      <c r="GA1" s="12"/>
      <c r="GB1" s="12"/>
      <c r="GC1" s="12"/>
      <c r="GD1" s="12"/>
      <c r="GE1" s="12"/>
      <c r="GF1" s="12"/>
      <c r="GG1" s="12"/>
      <c r="GH1" s="12"/>
      <c r="GI1" s="12"/>
      <c r="GJ1" s="12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</row>
    <row r="2" spans="1:441" s="53" customFormat="1" x14ac:dyDescent="0.25">
      <c r="A2" s="63"/>
      <c r="B2" s="63"/>
      <c r="C2" s="64"/>
      <c r="D2" s="65"/>
      <c r="E2" s="41" t="str">
        <f xml:space="preserve"> Time!E$25</f>
        <v>Model period ending</v>
      </c>
      <c r="F2" s="350">
        <f xml:space="preserve"> Check!$F$9</f>
        <v>0</v>
      </c>
      <c r="G2" s="42" t="s">
        <v>23</v>
      </c>
      <c r="H2" s="25"/>
      <c r="I2" s="179"/>
      <c r="J2" s="25">
        <f xml:space="preserve"> Time!J$25</f>
        <v>44104</v>
      </c>
      <c r="K2" s="25">
        <f xml:space="preserve"> Time!K$25</f>
        <v>44196</v>
      </c>
      <c r="L2" s="25">
        <f xml:space="preserve"> Time!L$25</f>
        <v>44286</v>
      </c>
      <c r="M2" s="25">
        <f xml:space="preserve"> Time!M$25</f>
        <v>44377</v>
      </c>
      <c r="N2" s="25">
        <f xml:space="preserve"> Time!N$25</f>
        <v>44469</v>
      </c>
      <c r="O2" s="25">
        <f xml:space="preserve"> Time!O$25</f>
        <v>44561</v>
      </c>
      <c r="P2" s="25">
        <f xml:space="preserve"> Time!P$25</f>
        <v>44651</v>
      </c>
      <c r="Q2" s="25">
        <f xml:space="preserve"> Time!Q$25</f>
        <v>44742</v>
      </c>
      <c r="R2" s="25">
        <f xml:space="preserve"> Time!R$25</f>
        <v>44834</v>
      </c>
      <c r="S2" s="25">
        <f xml:space="preserve"> Time!S$25</f>
        <v>44926</v>
      </c>
      <c r="T2" s="25">
        <f xml:space="preserve"> Time!T$25</f>
        <v>45016</v>
      </c>
      <c r="U2" s="25">
        <f xml:space="preserve"> Time!U$25</f>
        <v>45107</v>
      </c>
      <c r="V2" s="25">
        <f xml:space="preserve"> Time!V$25</f>
        <v>45199</v>
      </c>
      <c r="W2" s="25">
        <f xml:space="preserve"> Time!W$25</f>
        <v>45291</v>
      </c>
      <c r="X2" s="25">
        <f xml:space="preserve"> Time!X$25</f>
        <v>45382</v>
      </c>
      <c r="Y2" s="25">
        <f xml:space="preserve"> Time!Y$25</f>
        <v>45473</v>
      </c>
      <c r="Z2" s="25">
        <f xml:space="preserve"> Time!Z$25</f>
        <v>45565</v>
      </c>
      <c r="AA2" s="25">
        <f xml:space="preserve"> Time!AA$25</f>
        <v>45657</v>
      </c>
      <c r="AB2" s="25">
        <f xml:space="preserve"> Time!AB$25</f>
        <v>45747</v>
      </c>
      <c r="AC2" s="25">
        <f xml:space="preserve"> Time!AC$25</f>
        <v>45838</v>
      </c>
      <c r="AD2" s="25">
        <f xml:space="preserve"> Time!AD$25</f>
        <v>45930</v>
      </c>
      <c r="AE2" s="25">
        <f xml:space="preserve"> Time!AE$25</f>
        <v>46022</v>
      </c>
      <c r="AF2" s="25">
        <f xml:space="preserve"> Time!AF$25</f>
        <v>46112</v>
      </c>
      <c r="AG2" s="25">
        <f xml:space="preserve"> Time!AG$25</f>
        <v>46203</v>
      </c>
      <c r="AH2" s="25">
        <f xml:space="preserve"> Time!AH$25</f>
        <v>46295</v>
      </c>
      <c r="AI2" s="25">
        <f xml:space="preserve"> Time!AI$25</f>
        <v>46387</v>
      </c>
      <c r="AJ2" s="25">
        <f xml:space="preserve"> Time!AJ$25</f>
        <v>46477</v>
      </c>
      <c r="AK2" s="25">
        <f xml:space="preserve"> Time!AK$25</f>
        <v>46568</v>
      </c>
      <c r="AL2" s="25">
        <f xml:space="preserve"> Time!AL$25</f>
        <v>46660</v>
      </c>
      <c r="AM2" s="25">
        <f xml:space="preserve"> Time!AM$25</f>
        <v>46752</v>
      </c>
      <c r="AN2" s="25">
        <f xml:space="preserve"> Time!AN$25</f>
        <v>46843</v>
      </c>
      <c r="AO2" s="25">
        <f xml:space="preserve"> Time!AO$25</f>
        <v>46934</v>
      </c>
      <c r="AP2" s="25">
        <f xml:space="preserve"> Time!AP$25</f>
        <v>47026</v>
      </c>
      <c r="AQ2" s="25">
        <f xml:space="preserve"> Time!AQ$25</f>
        <v>47118</v>
      </c>
      <c r="AR2" s="25">
        <f xml:space="preserve"> Time!AR$25</f>
        <v>47208</v>
      </c>
      <c r="AS2" s="25">
        <f xml:space="preserve"> Time!AS$25</f>
        <v>47299</v>
      </c>
      <c r="AT2" s="25">
        <f xml:space="preserve"> Time!AT$25</f>
        <v>47391</v>
      </c>
      <c r="AU2" s="25">
        <f xml:space="preserve"> Time!AU$25</f>
        <v>47483</v>
      </c>
      <c r="AV2" s="25">
        <f xml:space="preserve"> Time!AV$25</f>
        <v>47573</v>
      </c>
      <c r="AW2" s="25">
        <f xml:space="preserve"> Time!AW$25</f>
        <v>47664</v>
      </c>
      <c r="AX2" s="25">
        <f xml:space="preserve"> Time!AX$25</f>
        <v>47756</v>
      </c>
      <c r="AY2" s="25">
        <f xml:space="preserve"> Time!AY$25</f>
        <v>47848</v>
      </c>
      <c r="AZ2" s="25">
        <f xml:space="preserve"> Time!AZ$25</f>
        <v>47938</v>
      </c>
      <c r="BA2" s="25">
        <f xml:space="preserve"> Time!BA$25</f>
        <v>48029</v>
      </c>
      <c r="BB2" s="25">
        <f xml:space="preserve"> Time!BB$25</f>
        <v>48121</v>
      </c>
      <c r="BC2" s="25">
        <f xml:space="preserve"> Time!BC$25</f>
        <v>48213</v>
      </c>
      <c r="BD2" s="25">
        <f xml:space="preserve"> Time!BD$25</f>
        <v>48304</v>
      </c>
      <c r="BE2" s="25">
        <f xml:space="preserve"> Time!BE$25</f>
        <v>48395</v>
      </c>
      <c r="BF2" s="25">
        <f xml:space="preserve"> Time!BF$25</f>
        <v>48487</v>
      </c>
      <c r="BG2" s="25">
        <f xml:space="preserve"> Time!BG$25</f>
        <v>48579</v>
      </c>
      <c r="BH2" s="25">
        <f xml:space="preserve"> Time!BH$25</f>
        <v>48669</v>
      </c>
      <c r="BI2" s="25">
        <f xml:space="preserve"> Time!BI$25</f>
        <v>48760</v>
      </c>
      <c r="BJ2" s="25">
        <f xml:space="preserve"> Time!BJ$25</f>
        <v>48852</v>
      </c>
      <c r="BK2" s="25">
        <f xml:space="preserve"> Time!BK$25</f>
        <v>48944</v>
      </c>
      <c r="BL2" s="25">
        <f xml:space="preserve"> Time!BL$25</f>
        <v>49034</v>
      </c>
      <c r="BM2" s="25">
        <f xml:space="preserve"> Time!BM$25</f>
        <v>49125</v>
      </c>
      <c r="BN2" s="25">
        <f xml:space="preserve"> Time!BN$25</f>
        <v>49217</v>
      </c>
      <c r="BO2" s="25">
        <f xml:space="preserve"> Time!BO$25</f>
        <v>49309</v>
      </c>
      <c r="BP2" s="25">
        <f xml:space="preserve"> Time!BP$25</f>
        <v>49399</v>
      </c>
      <c r="BQ2" s="25">
        <f xml:space="preserve"> Time!BQ$25</f>
        <v>49490</v>
      </c>
      <c r="BR2" s="25">
        <f xml:space="preserve"> Time!BR$25</f>
        <v>49582</v>
      </c>
      <c r="BS2" s="25">
        <f xml:space="preserve"> Time!BS$25</f>
        <v>49674</v>
      </c>
      <c r="BT2" s="25">
        <f xml:space="preserve"> Time!BT$25</f>
        <v>49765</v>
      </c>
      <c r="BU2" s="25">
        <f xml:space="preserve"> Time!BU$25</f>
        <v>49856</v>
      </c>
      <c r="BV2" s="25">
        <f xml:space="preserve"> Time!BV$25</f>
        <v>49948</v>
      </c>
      <c r="BW2" s="25">
        <f xml:space="preserve"> Time!BW$25</f>
        <v>50040</v>
      </c>
      <c r="BX2" s="25">
        <f xml:space="preserve"> Time!BX$25</f>
        <v>50130</v>
      </c>
      <c r="BY2" s="25">
        <f xml:space="preserve"> Time!BY$25</f>
        <v>50221</v>
      </c>
      <c r="BZ2" s="25">
        <f xml:space="preserve"> Time!BZ$25</f>
        <v>50313</v>
      </c>
      <c r="CA2" s="25">
        <f xml:space="preserve"> Time!CA$25</f>
        <v>50405</v>
      </c>
      <c r="CB2" s="25">
        <f xml:space="preserve"> Time!CB$25</f>
        <v>50495</v>
      </c>
      <c r="CC2" s="25">
        <f xml:space="preserve"> Time!CC$25</f>
        <v>50586</v>
      </c>
      <c r="CD2" s="25">
        <f xml:space="preserve"> Time!CD$25</f>
        <v>50678</v>
      </c>
      <c r="CE2" s="25">
        <f xml:space="preserve"> Time!CE$25</f>
        <v>50770</v>
      </c>
      <c r="CF2" s="25">
        <f xml:space="preserve"> Time!CF$25</f>
        <v>50860</v>
      </c>
      <c r="CG2" s="25">
        <f xml:space="preserve"> Time!CG$25</f>
        <v>50951</v>
      </c>
      <c r="CH2" s="25">
        <f xml:space="preserve"> Time!CH$25</f>
        <v>51043</v>
      </c>
      <c r="CI2" s="25">
        <f xml:space="preserve"> Time!CI$25</f>
        <v>51135</v>
      </c>
      <c r="CJ2" s="25">
        <f xml:space="preserve"> Time!CJ$25</f>
        <v>51226</v>
      </c>
      <c r="CK2" s="25">
        <f xml:space="preserve"> Time!CK$25</f>
        <v>51317</v>
      </c>
      <c r="CL2" s="25">
        <f xml:space="preserve"> Time!CL$25</f>
        <v>51409</v>
      </c>
      <c r="CM2" s="25">
        <f xml:space="preserve"> Time!CM$25</f>
        <v>51501</v>
      </c>
      <c r="CN2" s="25">
        <f xml:space="preserve"> Time!CN$25</f>
        <v>51591</v>
      </c>
      <c r="CO2" s="25">
        <f xml:space="preserve"> Time!CO$25</f>
        <v>51682</v>
      </c>
      <c r="CP2" s="25">
        <f xml:space="preserve"> Time!CP$25</f>
        <v>51774</v>
      </c>
      <c r="CQ2" s="25">
        <f xml:space="preserve"> Time!CQ$25</f>
        <v>51866</v>
      </c>
      <c r="CR2" s="25">
        <f xml:space="preserve"> Time!CR$25</f>
        <v>51956</v>
      </c>
      <c r="CS2" s="25">
        <f xml:space="preserve"> Time!CS$25</f>
        <v>52047</v>
      </c>
      <c r="CT2" s="25">
        <f xml:space="preserve"> Time!CT$25</f>
        <v>52139</v>
      </c>
      <c r="CU2" s="25">
        <f xml:space="preserve"> Time!CU$25</f>
        <v>52231</v>
      </c>
      <c r="CV2" s="25">
        <f xml:space="preserve"> Time!CV$25</f>
        <v>52321</v>
      </c>
      <c r="CW2" s="25">
        <f xml:space="preserve"> Time!CW$25</f>
        <v>52412</v>
      </c>
      <c r="CX2" s="25">
        <f xml:space="preserve"> Time!CX$25</f>
        <v>52504</v>
      </c>
      <c r="CY2" s="25">
        <f xml:space="preserve"> Time!CY$25</f>
        <v>52596</v>
      </c>
      <c r="CZ2" s="25">
        <f xml:space="preserve"> Time!CZ$25</f>
        <v>52687</v>
      </c>
      <c r="DA2" s="25">
        <f xml:space="preserve"> Time!DA$25</f>
        <v>52778</v>
      </c>
      <c r="DB2" s="25">
        <f xml:space="preserve"> Time!DB$25</f>
        <v>52870</v>
      </c>
      <c r="DC2" s="25">
        <f xml:space="preserve"> Time!DC$25</f>
        <v>52962</v>
      </c>
      <c r="DD2" s="25">
        <f xml:space="preserve"> Time!DD$25</f>
        <v>53052</v>
      </c>
      <c r="DE2" s="25">
        <f xml:space="preserve"> Time!DE$25</f>
        <v>53143</v>
      </c>
      <c r="DF2" s="25">
        <f xml:space="preserve"> Time!DF$25</f>
        <v>53235</v>
      </c>
      <c r="DG2" s="25">
        <f xml:space="preserve"> Time!DG$25</f>
        <v>53327</v>
      </c>
      <c r="DH2" s="25">
        <f xml:space="preserve"> Time!DH$25</f>
        <v>53417</v>
      </c>
      <c r="DI2" s="25">
        <f xml:space="preserve"> Time!DI$25</f>
        <v>53508</v>
      </c>
      <c r="DJ2" s="25">
        <f xml:space="preserve"> Time!DJ$25</f>
        <v>53600</v>
      </c>
      <c r="DK2" s="25">
        <f xml:space="preserve"> Time!DK$25</f>
        <v>53692</v>
      </c>
      <c r="DL2" s="25">
        <f xml:space="preserve"> Time!DL$25</f>
        <v>53782</v>
      </c>
      <c r="DM2" s="25">
        <f xml:space="preserve"> Time!DM$25</f>
        <v>53873</v>
      </c>
      <c r="DN2" s="25">
        <f xml:space="preserve"> Time!DN$25</f>
        <v>53965</v>
      </c>
      <c r="DO2" s="25">
        <f xml:space="preserve"> Time!DO$25</f>
        <v>54057</v>
      </c>
      <c r="DP2" s="25">
        <f xml:space="preserve"> Time!DP$25</f>
        <v>54148</v>
      </c>
      <c r="DQ2" s="25">
        <f xml:space="preserve"> Time!DQ$25</f>
        <v>54239</v>
      </c>
      <c r="DR2" s="25">
        <f xml:space="preserve"> Time!DR$25</f>
        <v>54331</v>
      </c>
      <c r="DS2" s="25">
        <f xml:space="preserve"> Time!DS$25</f>
        <v>54423</v>
      </c>
      <c r="DT2" s="25">
        <f xml:space="preserve"> Time!DT$25</f>
        <v>54513</v>
      </c>
      <c r="DU2" s="25">
        <f xml:space="preserve"> Time!DU$25</f>
        <v>54604</v>
      </c>
      <c r="DV2" s="25">
        <f xml:space="preserve"> Time!DV$25</f>
        <v>54696</v>
      </c>
      <c r="DW2" s="25">
        <f xml:space="preserve"> Time!DW$25</f>
        <v>54788</v>
      </c>
      <c r="DX2" s="25">
        <f xml:space="preserve"> Time!DX$25</f>
        <v>54878</v>
      </c>
      <c r="DY2" s="25">
        <f xml:space="preserve"> Time!DY$25</f>
        <v>54969</v>
      </c>
      <c r="DZ2" s="25">
        <f xml:space="preserve"> Time!DZ$25</f>
        <v>55061</v>
      </c>
      <c r="EA2" s="25">
        <f xml:space="preserve"> Time!EA$25</f>
        <v>55153</v>
      </c>
      <c r="EB2" s="25">
        <f xml:space="preserve"> Time!EB$25</f>
        <v>55243</v>
      </c>
      <c r="EC2" s="25">
        <f xml:space="preserve"> Time!EC$25</f>
        <v>55334</v>
      </c>
      <c r="ED2" s="25">
        <f xml:space="preserve"> Time!ED$25</f>
        <v>55426</v>
      </c>
      <c r="EE2" s="25">
        <f xml:space="preserve"> Time!EE$25</f>
        <v>55518</v>
      </c>
      <c r="EF2" s="25">
        <f xml:space="preserve"> Time!EF$25</f>
        <v>55609</v>
      </c>
      <c r="EG2" s="25">
        <f xml:space="preserve"> Time!EG$25</f>
        <v>55700</v>
      </c>
      <c r="EH2" s="25">
        <f xml:space="preserve"> Time!EH$25</f>
        <v>55792</v>
      </c>
      <c r="EI2" s="25">
        <f xml:space="preserve"> Time!EI$25</f>
        <v>55884</v>
      </c>
      <c r="EJ2" s="25">
        <f xml:space="preserve"> Time!EJ$25</f>
        <v>55974</v>
      </c>
      <c r="EK2" s="25">
        <f xml:space="preserve"> Time!EK$25</f>
        <v>56065</v>
      </c>
      <c r="EL2" s="25">
        <f xml:space="preserve"> Time!EL$25</f>
        <v>56157</v>
      </c>
      <c r="EM2" s="25">
        <f xml:space="preserve"> Time!EM$25</f>
        <v>56249</v>
      </c>
      <c r="EN2" s="25">
        <f xml:space="preserve"> Time!EN$25</f>
        <v>56339</v>
      </c>
      <c r="EO2" s="25">
        <f xml:space="preserve"> Time!EO$25</f>
        <v>56430</v>
      </c>
      <c r="EP2" s="25">
        <f xml:space="preserve"> Time!EP$25</f>
        <v>56522</v>
      </c>
      <c r="EQ2" s="25">
        <f xml:space="preserve"> Time!EQ$25</f>
        <v>56614</v>
      </c>
      <c r="ER2" s="25">
        <f xml:space="preserve"> Time!ER$25</f>
        <v>56704</v>
      </c>
      <c r="ES2" s="25">
        <f xml:space="preserve"> Time!ES$25</f>
        <v>56795</v>
      </c>
      <c r="ET2" s="25">
        <f xml:space="preserve"> Time!ET$25</f>
        <v>56887</v>
      </c>
      <c r="EU2" s="25">
        <f xml:space="preserve"> Time!EU$25</f>
        <v>56979</v>
      </c>
      <c r="EV2" s="25">
        <f xml:space="preserve"> Time!EV$25</f>
        <v>57070</v>
      </c>
      <c r="EW2" s="25">
        <f xml:space="preserve"> Time!EW$25</f>
        <v>57161</v>
      </c>
      <c r="EX2" s="25">
        <f xml:space="preserve"> Time!EX$25</f>
        <v>57253</v>
      </c>
      <c r="EY2" s="25">
        <f xml:space="preserve"> Time!EY$25</f>
        <v>57345</v>
      </c>
      <c r="EZ2" s="25">
        <f xml:space="preserve"> Time!EZ$25</f>
        <v>57435</v>
      </c>
      <c r="FA2" s="25">
        <f xml:space="preserve"> Time!FA$25</f>
        <v>57526</v>
      </c>
      <c r="FB2" s="25">
        <f xml:space="preserve"> Time!FB$25</f>
        <v>57618</v>
      </c>
      <c r="FC2" s="25">
        <f xml:space="preserve"> Time!FC$25</f>
        <v>57710</v>
      </c>
      <c r="FD2" s="25">
        <f xml:space="preserve"> Time!FD$25</f>
        <v>57800</v>
      </c>
      <c r="FE2" s="25">
        <f xml:space="preserve"> Time!FE$25</f>
        <v>57891</v>
      </c>
      <c r="FF2" s="25">
        <f xml:space="preserve"> Time!FF$25</f>
        <v>57983</v>
      </c>
      <c r="FG2" s="25">
        <f xml:space="preserve"> Time!FG$25</f>
        <v>58075</v>
      </c>
      <c r="FH2" s="25">
        <f xml:space="preserve"> Time!FH$25</f>
        <v>58165</v>
      </c>
      <c r="FI2" s="25">
        <f xml:space="preserve"> Time!FI$25</f>
        <v>58256</v>
      </c>
      <c r="FJ2" s="25">
        <f xml:space="preserve"> Time!FJ$25</f>
        <v>58348</v>
      </c>
      <c r="FK2" s="25">
        <f xml:space="preserve"> Time!FK$25</f>
        <v>58440</v>
      </c>
      <c r="FL2" s="25">
        <f xml:space="preserve"> Time!FL$25</f>
        <v>58531</v>
      </c>
      <c r="FM2" s="25">
        <f xml:space="preserve"> Time!FM$25</f>
        <v>58622</v>
      </c>
      <c r="FN2" s="25">
        <f xml:space="preserve"> Time!FN$25</f>
        <v>58714</v>
      </c>
      <c r="FO2" s="25">
        <f xml:space="preserve"> Time!FO$25</f>
        <v>58806</v>
      </c>
      <c r="FP2" s="25">
        <f xml:space="preserve"> Time!FP$25</f>
        <v>58896</v>
      </c>
      <c r="FQ2" s="25">
        <f xml:space="preserve"> Time!FQ$25</f>
        <v>58987</v>
      </c>
      <c r="FR2" s="25">
        <f xml:space="preserve"> Time!FR$25</f>
        <v>59079</v>
      </c>
      <c r="FS2" s="25">
        <f xml:space="preserve"> Time!FS$25</f>
        <v>59171</v>
      </c>
      <c r="FT2" s="25">
        <f xml:space="preserve"> Time!FT$25</f>
        <v>59261</v>
      </c>
      <c r="FU2" s="25">
        <f xml:space="preserve"> Time!FU$25</f>
        <v>59352</v>
      </c>
      <c r="FV2" s="25">
        <f xml:space="preserve"> Time!FV$25</f>
        <v>59444</v>
      </c>
      <c r="FW2" s="25">
        <f xml:space="preserve"> Time!FW$25</f>
        <v>59536</v>
      </c>
      <c r="FX2" s="25">
        <f xml:space="preserve"> Time!FX$25</f>
        <v>59626</v>
      </c>
      <c r="FY2" s="25">
        <f xml:space="preserve"> Time!FY$25</f>
        <v>59717</v>
      </c>
      <c r="FZ2" s="25">
        <f xml:space="preserve"> Time!FZ$25</f>
        <v>59809</v>
      </c>
      <c r="GA2" s="25">
        <f xml:space="preserve"> Time!GA$25</f>
        <v>59901</v>
      </c>
      <c r="GB2" s="25">
        <f xml:space="preserve"> Time!GB$25</f>
        <v>59992</v>
      </c>
      <c r="GC2" s="25">
        <f xml:space="preserve"> Time!GC$25</f>
        <v>60083</v>
      </c>
      <c r="GD2" s="25">
        <f xml:space="preserve"> Time!GD$25</f>
        <v>60175</v>
      </c>
      <c r="GE2" s="25">
        <f xml:space="preserve"> Time!GE$25</f>
        <v>60267</v>
      </c>
      <c r="GF2" s="25">
        <f xml:space="preserve"> Time!GF$25</f>
        <v>60357</v>
      </c>
      <c r="GG2" s="25">
        <f xml:space="preserve"> Time!GG$25</f>
        <v>60448</v>
      </c>
      <c r="GH2" s="25">
        <f xml:space="preserve"> Time!GH$25</f>
        <v>60540</v>
      </c>
      <c r="GI2" s="25">
        <f xml:space="preserve"> Time!GI$25</f>
        <v>60632</v>
      </c>
      <c r="GJ2" s="25">
        <f xml:space="preserve"> Time!GJ$25</f>
        <v>60722</v>
      </c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</row>
    <row r="3" spans="1:441" s="18" customFormat="1" x14ac:dyDescent="0.25">
      <c r="A3" s="15"/>
      <c r="B3" s="15"/>
      <c r="C3" s="21"/>
      <c r="D3" s="60"/>
      <c r="E3" s="17" t="str">
        <f xml:space="preserve"> Time!E$67</f>
        <v>Timeline label</v>
      </c>
      <c r="F3" s="350">
        <f xml:space="preserve"> Output!J2</f>
        <v>19</v>
      </c>
      <c r="G3" s="121" t="s">
        <v>25</v>
      </c>
      <c r="H3" s="17"/>
      <c r="I3" s="180"/>
      <c r="J3" s="48" t="str">
        <f xml:space="preserve"> Time!J$67</f>
        <v>Pre-fcst</v>
      </c>
      <c r="K3" s="48" t="str">
        <f xml:space="preserve"> Time!K$67</f>
        <v>Pre-fcst</v>
      </c>
      <c r="L3" s="48" t="str">
        <f xml:space="preserve"> Time!L$67</f>
        <v>Fin Close</v>
      </c>
      <c r="M3" s="48" t="str">
        <f xml:space="preserve"> Time!M$67</f>
        <v>Operations</v>
      </c>
      <c r="N3" s="48" t="str">
        <f xml:space="preserve"> Time!N$67</f>
        <v>Operations</v>
      </c>
      <c r="O3" s="48" t="str">
        <f xml:space="preserve"> Time!O$67</f>
        <v>Operations</v>
      </c>
      <c r="P3" s="48" t="str">
        <f xml:space="preserve"> Time!P$67</f>
        <v>Operations</v>
      </c>
      <c r="Q3" s="48" t="str">
        <f xml:space="preserve"> Time!Q$67</f>
        <v>Operations</v>
      </c>
      <c r="R3" s="48" t="str">
        <f xml:space="preserve"> Time!R$67</f>
        <v>Operations</v>
      </c>
      <c r="S3" s="48" t="str">
        <f xml:space="preserve"> Time!S$67</f>
        <v>Operations</v>
      </c>
      <c r="T3" s="48" t="str">
        <f xml:space="preserve"> Time!T$67</f>
        <v>Operations</v>
      </c>
      <c r="U3" s="48" t="str">
        <f xml:space="preserve"> Time!U$67</f>
        <v>Operations</v>
      </c>
      <c r="V3" s="48" t="str">
        <f xml:space="preserve"> Time!V$67</f>
        <v>Operations</v>
      </c>
      <c r="W3" s="48" t="str">
        <f xml:space="preserve"> Time!W$67</f>
        <v>Operations</v>
      </c>
      <c r="X3" s="48" t="str">
        <f xml:space="preserve"> Time!X$67</f>
        <v>Operations</v>
      </c>
      <c r="Y3" s="48" t="str">
        <f xml:space="preserve"> Time!Y$67</f>
        <v>Operations</v>
      </c>
      <c r="Z3" s="48" t="str">
        <f xml:space="preserve"> Time!Z$67</f>
        <v>Operations</v>
      </c>
      <c r="AA3" s="48" t="str">
        <f xml:space="preserve"> Time!AA$67</f>
        <v>Operations</v>
      </c>
      <c r="AB3" s="48" t="str">
        <f xml:space="preserve"> Time!AB$67</f>
        <v>Operations</v>
      </c>
      <c r="AC3" s="48" t="str">
        <f xml:space="preserve"> Time!AC$67</f>
        <v>Operations</v>
      </c>
      <c r="AD3" s="48" t="str">
        <f xml:space="preserve"> Time!AD$67</f>
        <v>Operations</v>
      </c>
      <c r="AE3" s="48" t="str">
        <f xml:space="preserve"> Time!AE$67</f>
        <v>Operations</v>
      </c>
      <c r="AF3" s="48" t="str">
        <f xml:space="preserve"> Time!AF$67</f>
        <v>Operations</v>
      </c>
      <c r="AG3" s="48" t="str">
        <f xml:space="preserve"> Time!AG$67</f>
        <v>Operations</v>
      </c>
      <c r="AH3" s="48" t="str">
        <f xml:space="preserve"> Time!AH$67</f>
        <v>Operations</v>
      </c>
      <c r="AI3" s="48" t="str">
        <f xml:space="preserve"> Time!AI$67</f>
        <v>Operations</v>
      </c>
      <c r="AJ3" s="48" t="str">
        <f xml:space="preserve"> Time!AJ$67</f>
        <v>Operations</v>
      </c>
      <c r="AK3" s="48" t="str">
        <f xml:space="preserve"> Time!AK$67</f>
        <v>Operations</v>
      </c>
      <c r="AL3" s="48" t="str">
        <f xml:space="preserve"> Time!AL$67</f>
        <v>Operations</v>
      </c>
      <c r="AM3" s="48" t="str">
        <f xml:space="preserve"> Time!AM$67</f>
        <v>Operations</v>
      </c>
      <c r="AN3" s="48" t="str">
        <f xml:space="preserve"> Time!AN$67</f>
        <v>Operations</v>
      </c>
      <c r="AO3" s="48" t="str">
        <f xml:space="preserve"> Time!AO$67</f>
        <v>Operations</v>
      </c>
      <c r="AP3" s="48" t="str">
        <f xml:space="preserve"> Time!AP$67</f>
        <v>Operations</v>
      </c>
      <c r="AQ3" s="48" t="str">
        <f xml:space="preserve"> Time!AQ$67</f>
        <v>Operations</v>
      </c>
      <c r="AR3" s="48" t="str">
        <f xml:space="preserve"> Time!AR$67</f>
        <v>Operations</v>
      </c>
      <c r="AS3" s="48" t="str">
        <f xml:space="preserve"> Time!AS$67</f>
        <v>Operations</v>
      </c>
      <c r="AT3" s="48" t="str">
        <f xml:space="preserve"> Time!AT$67</f>
        <v>Operations</v>
      </c>
      <c r="AU3" s="48" t="str">
        <f xml:space="preserve"> Time!AU$67</f>
        <v>Operations</v>
      </c>
      <c r="AV3" s="48" t="str">
        <f xml:space="preserve"> Time!AV$67</f>
        <v>Operations</v>
      </c>
      <c r="AW3" s="48" t="str">
        <f xml:space="preserve"> Time!AW$67</f>
        <v>Operations</v>
      </c>
      <c r="AX3" s="48" t="str">
        <f xml:space="preserve"> Time!AX$67</f>
        <v>Operations</v>
      </c>
      <c r="AY3" s="48" t="str">
        <f xml:space="preserve"> Time!AY$67</f>
        <v>Operations</v>
      </c>
      <c r="AZ3" s="48" t="str">
        <f xml:space="preserve"> Time!AZ$67</f>
        <v>Operations</v>
      </c>
      <c r="BA3" s="48" t="str">
        <f xml:space="preserve"> Time!BA$67</f>
        <v>Operations</v>
      </c>
      <c r="BB3" s="48" t="str">
        <f xml:space="preserve"> Time!BB$67</f>
        <v>Operations</v>
      </c>
      <c r="BC3" s="48" t="str">
        <f xml:space="preserve"> Time!BC$67</f>
        <v>Operations</v>
      </c>
      <c r="BD3" s="48" t="str">
        <f xml:space="preserve"> Time!BD$67</f>
        <v>Operations</v>
      </c>
      <c r="BE3" s="48" t="str">
        <f xml:space="preserve"> Time!BE$67</f>
        <v>Operations</v>
      </c>
      <c r="BF3" s="48" t="str">
        <f xml:space="preserve"> Time!BF$67</f>
        <v>Operations</v>
      </c>
      <c r="BG3" s="48" t="str">
        <f xml:space="preserve"> Time!BG$67</f>
        <v>Operations</v>
      </c>
      <c r="BH3" s="48" t="str">
        <f xml:space="preserve"> Time!BH$67</f>
        <v>Operations</v>
      </c>
      <c r="BI3" s="48" t="str">
        <f xml:space="preserve"> Time!BI$67</f>
        <v>Operations</v>
      </c>
      <c r="BJ3" s="48" t="str">
        <f xml:space="preserve"> Time!BJ$67</f>
        <v>Operations</v>
      </c>
      <c r="BK3" s="48" t="str">
        <f xml:space="preserve"> Time!BK$67</f>
        <v>Operations</v>
      </c>
      <c r="BL3" s="48" t="str">
        <f xml:space="preserve"> Time!BL$67</f>
        <v>Operations</v>
      </c>
      <c r="BM3" s="48" t="str">
        <f xml:space="preserve"> Time!BM$67</f>
        <v>Operations</v>
      </c>
      <c r="BN3" s="48" t="str">
        <f xml:space="preserve"> Time!BN$67</f>
        <v>Operations</v>
      </c>
      <c r="BO3" s="48" t="str">
        <f xml:space="preserve"> Time!BO$67</f>
        <v>Operations</v>
      </c>
      <c r="BP3" s="48" t="str">
        <f xml:space="preserve"> Time!BP$67</f>
        <v>Operations</v>
      </c>
      <c r="BQ3" s="48" t="str">
        <f xml:space="preserve"> Time!BQ$67</f>
        <v>Operations</v>
      </c>
      <c r="BR3" s="48" t="str">
        <f xml:space="preserve"> Time!BR$67</f>
        <v>Operations</v>
      </c>
      <c r="BS3" s="48" t="str">
        <f xml:space="preserve"> Time!BS$67</f>
        <v>Operations</v>
      </c>
      <c r="BT3" s="48" t="str">
        <f xml:space="preserve"> Time!BT$67</f>
        <v>Operations</v>
      </c>
      <c r="BU3" s="48" t="str">
        <f xml:space="preserve"> Time!BU$67</f>
        <v>Operations</v>
      </c>
      <c r="BV3" s="48" t="str">
        <f xml:space="preserve"> Time!BV$67</f>
        <v>Operations</v>
      </c>
      <c r="BW3" s="48" t="str">
        <f xml:space="preserve"> Time!BW$67</f>
        <v>Operations</v>
      </c>
      <c r="BX3" s="48" t="str">
        <f xml:space="preserve"> Time!BX$67</f>
        <v>Operations</v>
      </c>
      <c r="BY3" s="48" t="str">
        <f xml:space="preserve"> Time!BY$67</f>
        <v>Operations</v>
      </c>
      <c r="BZ3" s="48" t="str">
        <f xml:space="preserve"> Time!BZ$67</f>
        <v>Operations</v>
      </c>
      <c r="CA3" s="48" t="str">
        <f xml:space="preserve"> Time!CA$67</f>
        <v>Operations</v>
      </c>
      <c r="CB3" s="48" t="str">
        <f xml:space="preserve"> Time!CB$67</f>
        <v>Operations</v>
      </c>
      <c r="CC3" s="48" t="str">
        <f xml:space="preserve"> Time!CC$67</f>
        <v>Operations</v>
      </c>
      <c r="CD3" s="48" t="str">
        <f xml:space="preserve"> Time!CD$67</f>
        <v>Operations</v>
      </c>
      <c r="CE3" s="48" t="str">
        <f xml:space="preserve"> Time!CE$67</f>
        <v>Operations</v>
      </c>
      <c r="CF3" s="48" t="str">
        <f xml:space="preserve"> Time!CF$67</f>
        <v>Operations</v>
      </c>
      <c r="CG3" s="48" t="str">
        <f xml:space="preserve"> Time!CG$67</f>
        <v>Operations</v>
      </c>
      <c r="CH3" s="48" t="str">
        <f xml:space="preserve"> Time!CH$67</f>
        <v>Operations</v>
      </c>
      <c r="CI3" s="48" t="str">
        <f xml:space="preserve"> Time!CI$67</f>
        <v>Operations</v>
      </c>
      <c r="CJ3" s="48" t="str">
        <f xml:space="preserve"> Time!CJ$67</f>
        <v>Operations</v>
      </c>
      <c r="CK3" s="48" t="str">
        <f xml:space="preserve"> Time!CK$67</f>
        <v>Operations</v>
      </c>
      <c r="CL3" s="48" t="str">
        <f xml:space="preserve"> Time!CL$67</f>
        <v>Operations</v>
      </c>
      <c r="CM3" s="48" t="str">
        <f xml:space="preserve"> Time!CM$67</f>
        <v>Operations</v>
      </c>
      <c r="CN3" s="48" t="str">
        <f xml:space="preserve"> Time!CN$67</f>
        <v>Operations</v>
      </c>
      <c r="CO3" s="48" t="str">
        <f xml:space="preserve"> Time!CO$67</f>
        <v>Operations</v>
      </c>
      <c r="CP3" s="48" t="str">
        <f xml:space="preserve"> Time!CP$67</f>
        <v>Operations</v>
      </c>
      <c r="CQ3" s="48" t="str">
        <f xml:space="preserve"> Time!CQ$67</f>
        <v>Operations</v>
      </c>
      <c r="CR3" s="48" t="str">
        <f xml:space="preserve"> Time!CR$67</f>
        <v>Operations</v>
      </c>
      <c r="CS3" s="48" t="str">
        <f xml:space="preserve"> Time!CS$67</f>
        <v>Operations</v>
      </c>
      <c r="CT3" s="48" t="str">
        <f xml:space="preserve"> Time!CT$67</f>
        <v>Operations</v>
      </c>
      <c r="CU3" s="48" t="str">
        <f xml:space="preserve"> Time!CU$67</f>
        <v>Operations</v>
      </c>
      <c r="CV3" s="48" t="str">
        <f xml:space="preserve"> Time!CV$67</f>
        <v>Operations</v>
      </c>
      <c r="CW3" s="48" t="str">
        <f xml:space="preserve"> Time!CW$67</f>
        <v>Operations</v>
      </c>
      <c r="CX3" s="48" t="str">
        <f xml:space="preserve"> Time!CX$67</f>
        <v>Operations</v>
      </c>
      <c r="CY3" s="48" t="str">
        <f xml:space="preserve"> Time!CY$67</f>
        <v>Operations</v>
      </c>
      <c r="CZ3" s="48" t="str">
        <f xml:space="preserve"> Time!CZ$67</f>
        <v>Operations</v>
      </c>
      <c r="DA3" s="48" t="str">
        <f xml:space="preserve"> Time!DA$67</f>
        <v>Operations</v>
      </c>
      <c r="DB3" s="48" t="str">
        <f xml:space="preserve"> Time!DB$67</f>
        <v>Operations</v>
      </c>
      <c r="DC3" s="48" t="str">
        <f xml:space="preserve"> Time!DC$67</f>
        <v>Operations</v>
      </c>
      <c r="DD3" s="48" t="str">
        <f xml:space="preserve"> Time!DD$67</f>
        <v>Operations</v>
      </c>
      <c r="DE3" s="48" t="str">
        <f xml:space="preserve"> Time!DE$67</f>
        <v>Operations</v>
      </c>
      <c r="DF3" s="48" t="str">
        <f xml:space="preserve"> Time!DF$67</f>
        <v>Operations</v>
      </c>
      <c r="DG3" s="48" t="str">
        <f xml:space="preserve"> Time!DG$67</f>
        <v>Operations</v>
      </c>
      <c r="DH3" s="48" t="str">
        <f xml:space="preserve"> Time!DH$67</f>
        <v>Operations</v>
      </c>
      <c r="DI3" s="48" t="str">
        <f xml:space="preserve"> Time!DI$67</f>
        <v>Operations</v>
      </c>
      <c r="DJ3" s="48" t="str">
        <f xml:space="preserve"> Time!DJ$67</f>
        <v>Operations</v>
      </c>
      <c r="DK3" s="48" t="str">
        <f xml:space="preserve"> Time!DK$67</f>
        <v>Operations</v>
      </c>
      <c r="DL3" s="48" t="str">
        <f xml:space="preserve"> Time!DL$67</f>
        <v>Operations</v>
      </c>
      <c r="DM3" s="48" t="str">
        <f xml:space="preserve"> Time!DM$67</f>
        <v>Operations</v>
      </c>
      <c r="DN3" s="48" t="str">
        <f xml:space="preserve"> Time!DN$67</f>
        <v>Operations</v>
      </c>
      <c r="DO3" s="48" t="str">
        <f xml:space="preserve"> Time!DO$67</f>
        <v>Operations</v>
      </c>
      <c r="DP3" s="48" t="str">
        <f xml:space="preserve"> Time!DP$67</f>
        <v>Operations</v>
      </c>
      <c r="DQ3" s="48" t="str">
        <f xml:space="preserve"> Time!DQ$67</f>
        <v>Operations</v>
      </c>
      <c r="DR3" s="48" t="str">
        <f xml:space="preserve"> Time!DR$67</f>
        <v>Operations</v>
      </c>
      <c r="DS3" s="48" t="str">
        <f xml:space="preserve"> Time!DS$67</f>
        <v>Operations</v>
      </c>
      <c r="DT3" s="48" t="str">
        <f xml:space="preserve"> Time!DT$67</f>
        <v>Operations</v>
      </c>
      <c r="DU3" s="48" t="str">
        <f xml:space="preserve"> Time!DU$67</f>
        <v>Operations</v>
      </c>
      <c r="DV3" s="48" t="str">
        <f xml:space="preserve"> Time!DV$67</f>
        <v>Operations</v>
      </c>
      <c r="DW3" s="48" t="str">
        <f xml:space="preserve"> Time!DW$67</f>
        <v>Operations</v>
      </c>
      <c r="DX3" s="48" t="str">
        <f xml:space="preserve"> Time!DX$67</f>
        <v>Operations</v>
      </c>
      <c r="DY3" s="48" t="str">
        <f xml:space="preserve"> Time!DY$67</f>
        <v>Operations</v>
      </c>
      <c r="DZ3" s="48" t="str">
        <f xml:space="preserve"> Time!DZ$67</f>
        <v>Operations</v>
      </c>
      <c r="EA3" s="48" t="str">
        <f xml:space="preserve"> Time!EA$67</f>
        <v>Operations</v>
      </c>
      <c r="EB3" s="48" t="str">
        <f xml:space="preserve"> Time!EB$67</f>
        <v>Operations</v>
      </c>
      <c r="EC3" s="48" t="str">
        <f xml:space="preserve"> Time!EC$67</f>
        <v>Post ops</v>
      </c>
      <c r="ED3" s="48" t="str">
        <f xml:space="preserve"> Time!ED$67</f>
        <v>Post ops</v>
      </c>
      <c r="EE3" s="48" t="str">
        <f xml:space="preserve"> Time!EE$67</f>
        <v>Post ops</v>
      </c>
      <c r="EF3" s="48" t="str">
        <f xml:space="preserve"> Time!EF$67</f>
        <v>Post ops</v>
      </c>
      <c r="EG3" s="48" t="str">
        <f xml:space="preserve"> Time!EG$67</f>
        <v>Post ops</v>
      </c>
      <c r="EH3" s="48" t="str">
        <f xml:space="preserve"> Time!EH$67</f>
        <v>Post ops</v>
      </c>
      <c r="EI3" s="48" t="str">
        <f xml:space="preserve"> Time!EI$67</f>
        <v>Post ops</v>
      </c>
      <c r="EJ3" s="48" t="str">
        <f xml:space="preserve"> Time!EJ$67</f>
        <v>Post ops</v>
      </c>
      <c r="EK3" s="48" t="str">
        <f xml:space="preserve"> Time!EK$67</f>
        <v>Post ops</v>
      </c>
      <c r="EL3" s="48" t="str">
        <f xml:space="preserve"> Time!EL$67</f>
        <v>Post ops</v>
      </c>
      <c r="EM3" s="48" t="str">
        <f xml:space="preserve"> Time!EM$67</f>
        <v>Post ops</v>
      </c>
      <c r="EN3" s="48" t="str">
        <f xml:space="preserve"> Time!EN$67</f>
        <v>Post ops</v>
      </c>
      <c r="EO3" s="48" t="str">
        <f xml:space="preserve"> Time!EO$67</f>
        <v>Post ops</v>
      </c>
      <c r="EP3" s="48" t="str">
        <f xml:space="preserve"> Time!EP$67</f>
        <v>Post ops</v>
      </c>
      <c r="EQ3" s="48" t="str">
        <f xml:space="preserve"> Time!EQ$67</f>
        <v>Post ops</v>
      </c>
      <c r="ER3" s="48" t="str">
        <f xml:space="preserve"> Time!ER$67</f>
        <v>Post ops</v>
      </c>
      <c r="ES3" s="48" t="str">
        <f xml:space="preserve"> Time!ES$67</f>
        <v>Post ops</v>
      </c>
      <c r="ET3" s="48" t="str">
        <f xml:space="preserve"> Time!ET$67</f>
        <v>Post ops</v>
      </c>
      <c r="EU3" s="48" t="str">
        <f xml:space="preserve"> Time!EU$67</f>
        <v>Post ops</v>
      </c>
      <c r="EV3" s="48" t="str">
        <f xml:space="preserve"> Time!EV$67</f>
        <v>Post ops</v>
      </c>
      <c r="EW3" s="48" t="str">
        <f xml:space="preserve"> Time!EW$67</f>
        <v>Post ops</v>
      </c>
      <c r="EX3" s="48" t="str">
        <f xml:space="preserve"> Time!EX$67</f>
        <v>Post ops</v>
      </c>
      <c r="EY3" s="48" t="str">
        <f xml:space="preserve"> Time!EY$67</f>
        <v>Post ops</v>
      </c>
      <c r="EZ3" s="48" t="str">
        <f xml:space="preserve"> Time!EZ$67</f>
        <v>Post ops</v>
      </c>
      <c r="FA3" s="48" t="str">
        <f xml:space="preserve"> Time!FA$67</f>
        <v>Post ops</v>
      </c>
      <c r="FB3" s="48" t="str">
        <f xml:space="preserve"> Time!FB$67</f>
        <v>Post ops</v>
      </c>
      <c r="FC3" s="48" t="str">
        <f xml:space="preserve"> Time!FC$67</f>
        <v>Post ops</v>
      </c>
      <c r="FD3" s="48" t="str">
        <f xml:space="preserve"> Time!FD$67</f>
        <v>Post ops</v>
      </c>
      <c r="FE3" s="48" t="str">
        <f xml:space="preserve"> Time!FE$67</f>
        <v>Post ops</v>
      </c>
      <c r="FF3" s="48" t="str">
        <f xml:space="preserve"> Time!FF$67</f>
        <v>Post ops</v>
      </c>
      <c r="FG3" s="48" t="str">
        <f xml:space="preserve"> Time!FG$67</f>
        <v>Post ops</v>
      </c>
      <c r="FH3" s="48" t="str">
        <f xml:space="preserve"> Time!FH$67</f>
        <v>Post ops</v>
      </c>
      <c r="FI3" s="48" t="str">
        <f xml:space="preserve"> Time!FI$67</f>
        <v>Post ops</v>
      </c>
      <c r="FJ3" s="48" t="str">
        <f xml:space="preserve"> Time!FJ$67</f>
        <v>Post ops</v>
      </c>
      <c r="FK3" s="48" t="str">
        <f xml:space="preserve"> Time!FK$67</f>
        <v>Post ops</v>
      </c>
      <c r="FL3" s="48" t="str">
        <f xml:space="preserve"> Time!FL$67</f>
        <v>Post ops</v>
      </c>
      <c r="FM3" s="48" t="str">
        <f xml:space="preserve"> Time!FM$67</f>
        <v>Post ops</v>
      </c>
      <c r="FN3" s="48" t="str">
        <f xml:space="preserve"> Time!FN$67</f>
        <v>Post ops</v>
      </c>
      <c r="FO3" s="48" t="str">
        <f xml:space="preserve"> Time!FO$67</f>
        <v>Post ops</v>
      </c>
      <c r="FP3" s="48" t="str">
        <f xml:space="preserve"> Time!FP$67</f>
        <v>Post ops</v>
      </c>
      <c r="FQ3" s="48" t="str">
        <f xml:space="preserve"> Time!FQ$67</f>
        <v>Post ops</v>
      </c>
      <c r="FR3" s="48" t="str">
        <f xml:space="preserve"> Time!FR$67</f>
        <v>Post ops</v>
      </c>
      <c r="FS3" s="48" t="str">
        <f xml:space="preserve"> Time!FS$67</f>
        <v>Post ops</v>
      </c>
      <c r="FT3" s="48" t="str">
        <f xml:space="preserve"> Time!FT$67</f>
        <v>Post ops</v>
      </c>
      <c r="FU3" s="48" t="str">
        <f xml:space="preserve"> Time!FU$67</f>
        <v>Post ops</v>
      </c>
      <c r="FV3" s="48" t="str">
        <f xml:space="preserve"> Time!FV$67</f>
        <v>Post ops</v>
      </c>
      <c r="FW3" s="48" t="str">
        <f xml:space="preserve"> Time!FW$67</f>
        <v>Post ops</v>
      </c>
      <c r="FX3" s="48" t="str">
        <f xml:space="preserve"> Time!FX$67</f>
        <v>Post ops</v>
      </c>
      <c r="FY3" s="48" t="str">
        <f xml:space="preserve"> Time!FY$67</f>
        <v>Post ops</v>
      </c>
      <c r="FZ3" s="48" t="str">
        <f xml:space="preserve"> Time!FZ$67</f>
        <v>Post ops</v>
      </c>
      <c r="GA3" s="48" t="str">
        <f xml:space="preserve"> Time!GA$67</f>
        <v>Post ops</v>
      </c>
      <c r="GB3" s="48" t="str">
        <f xml:space="preserve"> Time!GB$67</f>
        <v>Post ops</v>
      </c>
      <c r="GC3" s="48" t="str">
        <f xml:space="preserve"> Time!GC$67</f>
        <v>Post ops</v>
      </c>
      <c r="GD3" s="48" t="str">
        <f xml:space="preserve"> Time!GD$67</f>
        <v>Post ops</v>
      </c>
      <c r="GE3" s="48" t="str">
        <f xml:space="preserve"> Time!GE$67</f>
        <v>Post ops</v>
      </c>
      <c r="GF3" s="48" t="str">
        <f xml:space="preserve"> Time!GF$67</f>
        <v>Post ops</v>
      </c>
      <c r="GG3" s="48" t="str">
        <f xml:space="preserve"> Time!GG$67</f>
        <v>Post ops</v>
      </c>
      <c r="GH3" s="48" t="str">
        <f xml:space="preserve"> Time!GH$67</f>
        <v>Post ops</v>
      </c>
      <c r="GI3" s="48" t="str">
        <f xml:space="preserve"> Time!GI$67</f>
        <v>Post ops</v>
      </c>
      <c r="GJ3" s="48" t="str">
        <f xml:space="preserve"> Time!GJ$67</f>
        <v>Post ops</v>
      </c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</row>
    <row r="4" spans="1:441" s="10" customFormat="1" x14ac:dyDescent="0.25">
      <c r="A4" s="15"/>
      <c r="B4" s="15"/>
      <c r="C4" s="21"/>
      <c r="D4" s="60"/>
      <c r="E4" s="266" t="str">
        <f xml:space="preserve"> Time!E$42</f>
        <v>Contract year</v>
      </c>
      <c r="F4" s="350">
        <f xml:space="preserve"> Check!$F$21</f>
        <v>0</v>
      </c>
      <c r="G4" s="121" t="s">
        <v>24</v>
      </c>
      <c r="H4" s="2"/>
      <c r="I4" s="16"/>
      <c r="J4" s="266">
        <f xml:space="preserve"> Time!J$42</f>
        <v>2020</v>
      </c>
      <c r="K4" s="266">
        <f xml:space="preserve"> Time!K$42</f>
        <v>2020</v>
      </c>
      <c r="L4" s="266">
        <f xml:space="preserve"> Time!L$42</f>
        <v>2020</v>
      </c>
      <c r="M4" s="266">
        <f xml:space="preserve"> Time!M$42</f>
        <v>2021</v>
      </c>
      <c r="N4" s="266">
        <f xml:space="preserve"> Time!N$42</f>
        <v>2021</v>
      </c>
      <c r="O4" s="266">
        <f xml:space="preserve"> Time!O$42</f>
        <v>2021</v>
      </c>
      <c r="P4" s="266">
        <f xml:space="preserve"> Time!P$42</f>
        <v>2021</v>
      </c>
      <c r="Q4" s="266">
        <f xml:space="preserve"> Time!Q$42</f>
        <v>2022</v>
      </c>
      <c r="R4" s="266">
        <f xml:space="preserve"> Time!R$42</f>
        <v>2022</v>
      </c>
      <c r="S4" s="266">
        <f xml:space="preserve"> Time!S$42</f>
        <v>2022</v>
      </c>
      <c r="T4" s="266">
        <f xml:space="preserve"> Time!T$42</f>
        <v>2022</v>
      </c>
      <c r="U4" s="266">
        <f xml:space="preserve"> Time!U$42</f>
        <v>2023</v>
      </c>
      <c r="V4" s="266">
        <f xml:space="preserve"> Time!V$42</f>
        <v>2023</v>
      </c>
      <c r="W4" s="266">
        <f xml:space="preserve"> Time!W$42</f>
        <v>2023</v>
      </c>
      <c r="X4" s="266">
        <f xml:space="preserve"> Time!X$42</f>
        <v>2023</v>
      </c>
      <c r="Y4" s="266">
        <f xml:space="preserve"> Time!Y$42</f>
        <v>2024</v>
      </c>
      <c r="Z4" s="266">
        <f xml:space="preserve"> Time!Z$42</f>
        <v>2024</v>
      </c>
      <c r="AA4" s="266">
        <f xml:space="preserve"> Time!AA$42</f>
        <v>2024</v>
      </c>
      <c r="AB4" s="266">
        <f xml:space="preserve"> Time!AB$42</f>
        <v>2024</v>
      </c>
      <c r="AC4" s="266">
        <f xml:space="preserve"> Time!AC$42</f>
        <v>2025</v>
      </c>
      <c r="AD4" s="266">
        <f xml:space="preserve"> Time!AD$42</f>
        <v>2025</v>
      </c>
      <c r="AE4" s="266">
        <f xml:space="preserve"> Time!AE$42</f>
        <v>2025</v>
      </c>
      <c r="AF4" s="266">
        <f xml:space="preserve"> Time!AF$42</f>
        <v>2025</v>
      </c>
      <c r="AG4" s="266">
        <f xml:space="preserve"> Time!AG$42</f>
        <v>2026</v>
      </c>
      <c r="AH4" s="266">
        <f xml:space="preserve"> Time!AH$42</f>
        <v>2026</v>
      </c>
      <c r="AI4" s="266">
        <f xml:space="preserve"> Time!AI$42</f>
        <v>2026</v>
      </c>
      <c r="AJ4" s="266">
        <f xml:space="preserve"> Time!AJ$42</f>
        <v>2026</v>
      </c>
      <c r="AK4" s="266">
        <f xml:space="preserve"> Time!AK$42</f>
        <v>2027</v>
      </c>
      <c r="AL4" s="266">
        <f xml:space="preserve"> Time!AL$42</f>
        <v>2027</v>
      </c>
      <c r="AM4" s="266">
        <f xml:space="preserve"> Time!AM$42</f>
        <v>2027</v>
      </c>
      <c r="AN4" s="266">
        <f xml:space="preserve"> Time!AN$42</f>
        <v>2027</v>
      </c>
      <c r="AO4" s="266">
        <f xml:space="preserve"> Time!AO$42</f>
        <v>2028</v>
      </c>
      <c r="AP4" s="266">
        <f xml:space="preserve"> Time!AP$42</f>
        <v>2028</v>
      </c>
      <c r="AQ4" s="266">
        <f xml:space="preserve"> Time!AQ$42</f>
        <v>2028</v>
      </c>
      <c r="AR4" s="266">
        <f xml:space="preserve"> Time!AR$42</f>
        <v>2028</v>
      </c>
      <c r="AS4" s="266">
        <f xml:space="preserve"> Time!AS$42</f>
        <v>2029</v>
      </c>
      <c r="AT4" s="266">
        <f xml:space="preserve"> Time!AT$42</f>
        <v>2029</v>
      </c>
      <c r="AU4" s="266">
        <f xml:space="preserve"> Time!AU$42</f>
        <v>2029</v>
      </c>
      <c r="AV4" s="266">
        <f xml:space="preserve"> Time!AV$42</f>
        <v>2029</v>
      </c>
      <c r="AW4" s="266">
        <f xml:space="preserve"> Time!AW$42</f>
        <v>2030</v>
      </c>
      <c r="AX4" s="266">
        <f xml:space="preserve"> Time!AX$42</f>
        <v>2030</v>
      </c>
      <c r="AY4" s="266">
        <f xml:space="preserve"> Time!AY$42</f>
        <v>2030</v>
      </c>
      <c r="AZ4" s="266">
        <f xml:space="preserve"> Time!AZ$42</f>
        <v>2030</v>
      </c>
      <c r="BA4" s="266">
        <f xml:space="preserve"> Time!BA$42</f>
        <v>2031</v>
      </c>
      <c r="BB4" s="266">
        <f xml:space="preserve"> Time!BB$42</f>
        <v>2031</v>
      </c>
      <c r="BC4" s="266">
        <f xml:space="preserve"> Time!BC$42</f>
        <v>2031</v>
      </c>
      <c r="BD4" s="266">
        <f xml:space="preserve"> Time!BD$42</f>
        <v>2031</v>
      </c>
      <c r="BE4" s="266">
        <f xml:space="preserve"> Time!BE$42</f>
        <v>2032</v>
      </c>
      <c r="BF4" s="266">
        <f xml:space="preserve"> Time!BF$42</f>
        <v>2032</v>
      </c>
      <c r="BG4" s="266">
        <f xml:space="preserve"> Time!BG$42</f>
        <v>2032</v>
      </c>
      <c r="BH4" s="266">
        <f xml:space="preserve"> Time!BH$42</f>
        <v>2032</v>
      </c>
      <c r="BI4" s="266">
        <f xml:space="preserve"> Time!BI$42</f>
        <v>2033</v>
      </c>
      <c r="BJ4" s="266">
        <f xml:space="preserve"> Time!BJ$42</f>
        <v>2033</v>
      </c>
      <c r="BK4" s="266">
        <f xml:space="preserve"> Time!BK$42</f>
        <v>2033</v>
      </c>
      <c r="BL4" s="266">
        <f xml:space="preserve"> Time!BL$42</f>
        <v>2033</v>
      </c>
      <c r="BM4" s="266">
        <f xml:space="preserve"> Time!BM$42</f>
        <v>2034</v>
      </c>
      <c r="BN4" s="266">
        <f xml:space="preserve"> Time!BN$42</f>
        <v>2034</v>
      </c>
      <c r="BO4" s="266">
        <f xml:space="preserve"> Time!BO$42</f>
        <v>2034</v>
      </c>
      <c r="BP4" s="266">
        <f xml:space="preserve"> Time!BP$42</f>
        <v>2034</v>
      </c>
      <c r="BQ4" s="266">
        <f xml:space="preserve"> Time!BQ$42</f>
        <v>2035</v>
      </c>
      <c r="BR4" s="266">
        <f xml:space="preserve"> Time!BR$42</f>
        <v>2035</v>
      </c>
      <c r="BS4" s="266">
        <f xml:space="preserve"> Time!BS$42</f>
        <v>2035</v>
      </c>
      <c r="BT4" s="266">
        <f xml:space="preserve"> Time!BT$42</f>
        <v>2035</v>
      </c>
      <c r="BU4" s="266">
        <f xml:space="preserve"> Time!BU$42</f>
        <v>2036</v>
      </c>
      <c r="BV4" s="266">
        <f xml:space="preserve"> Time!BV$42</f>
        <v>2036</v>
      </c>
      <c r="BW4" s="266">
        <f xml:space="preserve"> Time!BW$42</f>
        <v>2036</v>
      </c>
      <c r="BX4" s="266">
        <f xml:space="preserve"> Time!BX$42</f>
        <v>2036</v>
      </c>
      <c r="BY4" s="266">
        <f xml:space="preserve"> Time!BY$42</f>
        <v>2037</v>
      </c>
      <c r="BZ4" s="266">
        <f xml:space="preserve"> Time!BZ$42</f>
        <v>2037</v>
      </c>
      <c r="CA4" s="266">
        <f xml:space="preserve"> Time!CA$42</f>
        <v>2037</v>
      </c>
      <c r="CB4" s="266">
        <f xml:space="preserve"> Time!CB$42</f>
        <v>2037</v>
      </c>
      <c r="CC4" s="266">
        <f xml:space="preserve"> Time!CC$42</f>
        <v>2038</v>
      </c>
      <c r="CD4" s="266">
        <f xml:space="preserve"> Time!CD$42</f>
        <v>2038</v>
      </c>
      <c r="CE4" s="266">
        <f xml:space="preserve"> Time!CE$42</f>
        <v>2038</v>
      </c>
      <c r="CF4" s="266">
        <f xml:space="preserve"> Time!CF$42</f>
        <v>2038</v>
      </c>
      <c r="CG4" s="266">
        <f xml:space="preserve"> Time!CG$42</f>
        <v>2039</v>
      </c>
      <c r="CH4" s="266">
        <f xml:space="preserve"> Time!CH$42</f>
        <v>2039</v>
      </c>
      <c r="CI4" s="266">
        <f xml:space="preserve"> Time!CI$42</f>
        <v>2039</v>
      </c>
      <c r="CJ4" s="266">
        <f xml:space="preserve"> Time!CJ$42</f>
        <v>2039</v>
      </c>
      <c r="CK4" s="266">
        <f xml:space="preserve"> Time!CK$42</f>
        <v>2040</v>
      </c>
      <c r="CL4" s="266">
        <f xml:space="preserve"> Time!CL$42</f>
        <v>2040</v>
      </c>
      <c r="CM4" s="266">
        <f xml:space="preserve"> Time!CM$42</f>
        <v>2040</v>
      </c>
      <c r="CN4" s="266">
        <f xml:space="preserve"> Time!CN$42</f>
        <v>2040</v>
      </c>
      <c r="CO4" s="266">
        <f xml:space="preserve"> Time!CO$42</f>
        <v>2041</v>
      </c>
      <c r="CP4" s="266">
        <f xml:space="preserve"> Time!CP$42</f>
        <v>2041</v>
      </c>
      <c r="CQ4" s="266">
        <f xml:space="preserve"> Time!CQ$42</f>
        <v>2041</v>
      </c>
      <c r="CR4" s="266">
        <f xml:space="preserve"> Time!CR$42</f>
        <v>2041</v>
      </c>
      <c r="CS4" s="266">
        <f xml:space="preserve"> Time!CS$42</f>
        <v>2042</v>
      </c>
      <c r="CT4" s="266">
        <f xml:space="preserve"> Time!CT$42</f>
        <v>2042</v>
      </c>
      <c r="CU4" s="266">
        <f xml:space="preserve"> Time!CU$42</f>
        <v>2042</v>
      </c>
      <c r="CV4" s="266">
        <f xml:space="preserve"> Time!CV$42</f>
        <v>2042</v>
      </c>
      <c r="CW4" s="266">
        <f xml:space="preserve"> Time!CW$42</f>
        <v>2043</v>
      </c>
      <c r="CX4" s="266">
        <f xml:space="preserve"> Time!CX$42</f>
        <v>2043</v>
      </c>
      <c r="CY4" s="266">
        <f xml:space="preserve"> Time!CY$42</f>
        <v>2043</v>
      </c>
      <c r="CZ4" s="266">
        <f xml:space="preserve"> Time!CZ$42</f>
        <v>2043</v>
      </c>
      <c r="DA4" s="266">
        <f xml:space="preserve"> Time!DA$42</f>
        <v>2044</v>
      </c>
      <c r="DB4" s="266">
        <f xml:space="preserve"> Time!DB$42</f>
        <v>2044</v>
      </c>
      <c r="DC4" s="266">
        <f xml:space="preserve"> Time!DC$42</f>
        <v>2044</v>
      </c>
      <c r="DD4" s="266">
        <f xml:space="preserve"> Time!DD$42</f>
        <v>2044</v>
      </c>
      <c r="DE4" s="266">
        <f xml:space="preserve"> Time!DE$42</f>
        <v>2045</v>
      </c>
      <c r="DF4" s="266">
        <f xml:space="preserve"> Time!DF$42</f>
        <v>2045</v>
      </c>
      <c r="DG4" s="266">
        <f xml:space="preserve"> Time!DG$42</f>
        <v>2045</v>
      </c>
      <c r="DH4" s="266">
        <f xml:space="preserve"> Time!DH$42</f>
        <v>2045</v>
      </c>
      <c r="DI4" s="266">
        <f xml:space="preserve"> Time!DI$42</f>
        <v>2046</v>
      </c>
      <c r="DJ4" s="266">
        <f xml:space="preserve"> Time!DJ$42</f>
        <v>2046</v>
      </c>
      <c r="DK4" s="266">
        <f xml:space="preserve"> Time!DK$42</f>
        <v>2046</v>
      </c>
      <c r="DL4" s="266">
        <f xml:space="preserve"> Time!DL$42</f>
        <v>2046</v>
      </c>
      <c r="DM4" s="266">
        <f xml:space="preserve"> Time!DM$42</f>
        <v>2047</v>
      </c>
      <c r="DN4" s="266">
        <f xml:space="preserve"> Time!DN$42</f>
        <v>2047</v>
      </c>
      <c r="DO4" s="266">
        <f xml:space="preserve"> Time!DO$42</f>
        <v>2047</v>
      </c>
      <c r="DP4" s="266">
        <f xml:space="preserve"> Time!DP$42</f>
        <v>2047</v>
      </c>
      <c r="DQ4" s="266">
        <f xml:space="preserve"> Time!DQ$42</f>
        <v>2048</v>
      </c>
      <c r="DR4" s="266">
        <f xml:space="preserve"> Time!DR$42</f>
        <v>2048</v>
      </c>
      <c r="DS4" s="266">
        <f xml:space="preserve"> Time!DS$42</f>
        <v>2048</v>
      </c>
      <c r="DT4" s="266">
        <f xml:space="preserve"> Time!DT$42</f>
        <v>2048</v>
      </c>
      <c r="DU4" s="266">
        <f xml:space="preserve"> Time!DU$42</f>
        <v>2049</v>
      </c>
      <c r="DV4" s="266">
        <f xml:space="preserve"> Time!DV$42</f>
        <v>2049</v>
      </c>
      <c r="DW4" s="266">
        <f xml:space="preserve"> Time!DW$42</f>
        <v>2049</v>
      </c>
      <c r="DX4" s="266">
        <f xml:space="preserve"> Time!DX$42</f>
        <v>2049</v>
      </c>
      <c r="DY4" s="266">
        <f xml:space="preserve"> Time!DY$42</f>
        <v>2050</v>
      </c>
      <c r="DZ4" s="266">
        <f xml:space="preserve"> Time!DZ$42</f>
        <v>2050</v>
      </c>
      <c r="EA4" s="266">
        <f xml:space="preserve"> Time!EA$42</f>
        <v>2050</v>
      </c>
      <c r="EB4" s="266">
        <f xml:space="preserve"> Time!EB$42</f>
        <v>2050</v>
      </c>
      <c r="EC4" s="266">
        <f xml:space="preserve"> Time!EC$42</f>
        <v>2051</v>
      </c>
      <c r="ED4" s="266">
        <f xml:space="preserve"> Time!ED$42</f>
        <v>2051</v>
      </c>
      <c r="EE4" s="266">
        <f xml:space="preserve"> Time!EE$42</f>
        <v>2051</v>
      </c>
      <c r="EF4" s="266">
        <f xml:space="preserve"> Time!EF$42</f>
        <v>2051</v>
      </c>
      <c r="EG4" s="266">
        <f xml:space="preserve"> Time!EG$42</f>
        <v>2052</v>
      </c>
      <c r="EH4" s="266">
        <f xml:space="preserve"> Time!EH$42</f>
        <v>2052</v>
      </c>
      <c r="EI4" s="266">
        <f xml:space="preserve"> Time!EI$42</f>
        <v>2052</v>
      </c>
      <c r="EJ4" s="266">
        <f xml:space="preserve"> Time!EJ$42</f>
        <v>2052</v>
      </c>
      <c r="EK4" s="266">
        <f xml:space="preserve"> Time!EK$42</f>
        <v>2053</v>
      </c>
      <c r="EL4" s="266">
        <f xml:space="preserve"> Time!EL$42</f>
        <v>2053</v>
      </c>
      <c r="EM4" s="266">
        <f xml:space="preserve"> Time!EM$42</f>
        <v>2053</v>
      </c>
      <c r="EN4" s="266">
        <f xml:space="preserve"> Time!EN$42</f>
        <v>2053</v>
      </c>
      <c r="EO4" s="266">
        <f xml:space="preserve"> Time!EO$42</f>
        <v>2054</v>
      </c>
      <c r="EP4" s="266">
        <f xml:space="preserve"> Time!EP$42</f>
        <v>2054</v>
      </c>
      <c r="EQ4" s="266">
        <f xml:space="preserve"> Time!EQ$42</f>
        <v>2054</v>
      </c>
      <c r="ER4" s="266">
        <f xml:space="preserve"> Time!ER$42</f>
        <v>2054</v>
      </c>
      <c r="ES4" s="266">
        <f xml:space="preserve"> Time!ES$42</f>
        <v>2055</v>
      </c>
      <c r="ET4" s="266">
        <f xml:space="preserve"> Time!ET$42</f>
        <v>2055</v>
      </c>
      <c r="EU4" s="266">
        <f xml:space="preserve"> Time!EU$42</f>
        <v>2055</v>
      </c>
      <c r="EV4" s="266">
        <f xml:space="preserve"> Time!EV$42</f>
        <v>2055</v>
      </c>
      <c r="EW4" s="266">
        <f xml:space="preserve"> Time!EW$42</f>
        <v>2056</v>
      </c>
      <c r="EX4" s="266">
        <f xml:space="preserve"> Time!EX$42</f>
        <v>2056</v>
      </c>
      <c r="EY4" s="266">
        <f xml:space="preserve"> Time!EY$42</f>
        <v>2056</v>
      </c>
      <c r="EZ4" s="266">
        <f xml:space="preserve"> Time!EZ$42</f>
        <v>2056</v>
      </c>
      <c r="FA4" s="266">
        <f xml:space="preserve"> Time!FA$42</f>
        <v>2057</v>
      </c>
      <c r="FB4" s="266">
        <f xml:space="preserve"> Time!FB$42</f>
        <v>2057</v>
      </c>
      <c r="FC4" s="266">
        <f xml:space="preserve"> Time!FC$42</f>
        <v>2057</v>
      </c>
      <c r="FD4" s="266">
        <f xml:space="preserve"> Time!FD$42</f>
        <v>2057</v>
      </c>
      <c r="FE4" s="266">
        <f xml:space="preserve"> Time!FE$42</f>
        <v>2058</v>
      </c>
      <c r="FF4" s="266">
        <f xml:space="preserve"> Time!FF$42</f>
        <v>2058</v>
      </c>
      <c r="FG4" s="266">
        <f xml:space="preserve"> Time!FG$42</f>
        <v>2058</v>
      </c>
      <c r="FH4" s="266">
        <f xml:space="preserve"> Time!FH$42</f>
        <v>2058</v>
      </c>
      <c r="FI4" s="266">
        <f xml:space="preserve"> Time!FI$42</f>
        <v>2059</v>
      </c>
      <c r="FJ4" s="266">
        <f xml:space="preserve"> Time!FJ$42</f>
        <v>2059</v>
      </c>
      <c r="FK4" s="266">
        <f xml:space="preserve"> Time!FK$42</f>
        <v>2059</v>
      </c>
      <c r="FL4" s="266">
        <f xml:space="preserve"> Time!FL$42</f>
        <v>2059</v>
      </c>
      <c r="FM4" s="266">
        <f xml:space="preserve"> Time!FM$42</f>
        <v>2060</v>
      </c>
      <c r="FN4" s="266">
        <f xml:space="preserve"> Time!FN$42</f>
        <v>2060</v>
      </c>
      <c r="FO4" s="266">
        <f xml:space="preserve"> Time!FO$42</f>
        <v>2060</v>
      </c>
      <c r="FP4" s="266">
        <f xml:space="preserve"> Time!FP$42</f>
        <v>2060</v>
      </c>
      <c r="FQ4" s="266">
        <f xml:space="preserve"> Time!FQ$42</f>
        <v>2061</v>
      </c>
      <c r="FR4" s="266">
        <f xml:space="preserve"> Time!FR$42</f>
        <v>2061</v>
      </c>
      <c r="FS4" s="266">
        <f xml:space="preserve"> Time!FS$42</f>
        <v>2061</v>
      </c>
      <c r="FT4" s="266">
        <f xml:space="preserve"> Time!FT$42</f>
        <v>2061</v>
      </c>
      <c r="FU4" s="266">
        <f xml:space="preserve"> Time!FU$42</f>
        <v>2062</v>
      </c>
      <c r="FV4" s="266">
        <f xml:space="preserve"> Time!FV$42</f>
        <v>2062</v>
      </c>
      <c r="FW4" s="266">
        <f xml:space="preserve"> Time!FW$42</f>
        <v>2062</v>
      </c>
      <c r="FX4" s="266">
        <f xml:space="preserve"> Time!FX$42</f>
        <v>2062</v>
      </c>
      <c r="FY4" s="266">
        <f xml:space="preserve"> Time!FY$42</f>
        <v>2063</v>
      </c>
      <c r="FZ4" s="266">
        <f xml:space="preserve"> Time!FZ$42</f>
        <v>2063</v>
      </c>
      <c r="GA4" s="266">
        <f xml:space="preserve"> Time!GA$42</f>
        <v>2063</v>
      </c>
      <c r="GB4" s="266">
        <f xml:space="preserve"> Time!GB$42</f>
        <v>2063</v>
      </c>
      <c r="GC4" s="266">
        <f xml:space="preserve"> Time!GC$42</f>
        <v>2064</v>
      </c>
      <c r="GD4" s="266">
        <f xml:space="preserve"> Time!GD$42</f>
        <v>2064</v>
      </c>
      <c r="GE4" s="266">
        <f xml:space="preserve"> Time!GE$42</f>
        <v>2064</v>
      </c>
      <c r="GF4" s="266">
        <f xml:space="preserve"> Time!GF$42</f>
        <v>2064</v>
      </c>
      <c r="GG4" s="266">
        <f xml:space="preserve"> Time!GG$42</f>
        <v>2065</v>
      </c>
      <c r="GH4" s="266">
        <f xml:space="preserve"> Time!GH$42</f>
        <v>2065</v>
      </c>
      <c r="GI4" s="266">
        <f xml:space="preserve"> Time!GI$42</f>
        <v>2065</v>
      </c>
      <c r="GJ4" s="266">
        <f xml:space="preserve"> Time!GJ$42</f>
        <v>2065</v>
      </c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</row>
    <row r="5" spans="1:441" s="10" customFormat="1" x14ac:dyDescent="0.25">
      <c r="A5" s="15"/>
      <c r="B5" s="15"/>
      <c r="C5" s="21"/>
      <c r="D5" s="60"/>
      <c r="E5" s="2" t="str">
        <f xml:space="preserve"> Time!E$10</f>
        <v>Model column counter</v>
      </c>
      <c r="F5" s="44" t="s">
        <v>19</v>
      </c>
      <c r="G5" s="45" t="s">
        <v>17</v>
      </c>
      <c r="H5" s="44" t="s">
        <v>18</v>
      </c>
      <c r="I5" s="16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</row>
    <row r="6" spans="1:441" s="43" customFormat="1" x14ac:dyDescent="0.25">
      <c r="A6" s="15"/>
      <c r="B6" s="15"/>
      <c r="C6" s="21"/>
      <c r="D6" s="60"/>
      <c r="E6" s="12"/>
      <c r="F6" s="12"/>
      <c r="G6" s="12"/>
      <c r="H6" s="12"/>
      <c r="I6" s="9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 s="12"/>
      <c r="BG6" s="12"/>
      <c r="BH6" s="12"/>
      <c r="BI6" s="12"/>
      <c r="BJ6" s="12"/>
      <c r="BK6" s="12"/>
      <c r="BL6" s="12"/>
      <c r="BM6" s="12"/>
      <c r="BN6" s="12"/>
      <c r="BO6" s="12"/>
      <c r="BP6" s="12"/>
      <c r="BQ6" s="12"/>
      <c r="BR6" s="12"/>
      <c r="BS6" s="12"/>
      <c r="BT6" s="12"/>
      <c r="BU6" s="12"/>
      <c r="BV6" s="12"/>
      <c r="BW6" s="12"/>
      <c r="BX6" s="12"/>
      <c r="BY6" s="12"/>
      <c r="BZ6" s="12"/>
      <c r="CA6" s="12"/>
      <c r="CB6" s="12"/>
      <c r="CC6" s="12"/>
      <c r="CD6" s="12"/>
      <c r="CE6" s="12"/>
      <c r="CF6" s="12"/>
      <c r="CG6" s="12"/>
      <c r="CH6" s="12"/>
      <c r="CI6" s="12"/>
      <c r="CJ6" s="12"/>
      <c r="CK6" s="12"/>
      <c r="CL6" s="12"/>
      <c r="CM6" s="12"/>
      <c r="CN6" s="12"/>
      <c r="CO6" s="12"/>
      <c r="CP6" s="12"/>
      <c r="CQ6" s="12"/>
      <c r="CR6" s="12"/>
      <c r="CS6" s="12"/>
      <c r="CT6" s="12"/>
      <c r="CU6" s="12"/>
      <c r="CV6" s="12"/>
      <c r="CW6" s="12"/>
      <c r="CX6" s="12"/>
      <c r="CY6" s="12"/>
      <c r="CZ6" s="12"/>
      <c r="DA6" s="12"/>
      <c r="DB6" s="12"/>
      <c r="DC6" s="12"/>
      <c r="DD6" s="12"/>
      <c r="DE6" s="12"/>
      <c r="DF6" s="12"/>
      <c r="DG6" s="12"/>
      <c r="DH6" s="12"/>
      <c r="DI6" s="12"/>
      <c r="DJ6" s="12"/>
      <c r="DK6" s="12"/>
      <c r="DL6" s="12"/>
      <c r="DM6" s="12"/>
      <c r="DN6" s="12"/>
      <c r="DO6" s="12"/>
      <c r="DP6" s="12"/>
      <c r="DQ6" s="12"/>
      <c r="DR6" s="12"/>
      <c r="DS6" s="12"/>
      <c r="DT6" s="12"/>
      <c r="DU6" s="12"/>
      <c r="DV6" s="12"/>
      <c r="DW6" s="12"/>
      <c r="DX6" s="12"/>
      <c r="DY6" s="12"/>
      <c r="DZ6" s="12"/>
      <c r="EA6" s="12"/>
      <c r="EB6" s="12"/>
      <c r="EC6" s="12"/>
      <c r="ED6" s="12"/>
      <c r="EE6" s="12"/>
      <c r="EF6" s="12"/>
      <c r="EG6" s="12"/>
      <c r="EH6" s="12"/>
      <c r="EI6" s="12"/>
      <c r="EJ6" s="12"/>
      <c r="EK6" s="12"/>
      <c r="EL6" s="12"/>
      <c r="EM6" s="12"/>
      <c r="EN6" s="12"/>
      <c r="EO6" s="12"/>
      <c r="EP6" s="12"/>
      <c r="EQ6" s="12"/>
      <c r="ER6" s="12"/>
      <c r="ES6" s="12"/>
      <c r="ET6" s="12"/>
      <c r="EU6" s="12"/>
      <c r="EV6" s="12"/>
      <c r="EW6" s="12"/>
      <c r="EX6" s="12"/>
      <c r="EY6" s="12"/>
      <c r="EZ6" s="12"/>
      <c r="FA6" s="12"/>
      <c r="FB6" s="12"/>
      <c r="FC6" s="12"/>
      <c r="FD6" s="12"/>
      <c r="FE6" s="12"/>
      <c r="FF6" s="12"/>
      <c r="FG6" s="12"/>
      <c r="FH6" s="12"/>
      <c r="FI6" s="12"/>
      <c r="FJ6" s="12"/>
      <c r="FK6" s="12"/>
      <c r="FL6" s="12"/>
      <c r="FM6" s="12"/>
      <c r="FN6" s="12"/>
      <c r="FO6" s="12"/>
      <c r="FP6" s="12"/>
      <c r="FQ6" s="12"/>
      <c r="FR6" s="12"/>
      <c r="FS6" s="12"/>
      <c r="FT6" s="12"/>
      <c r="FU6" s="12"/>
      <c r="FV6" s="12"/>
      <c r="FW6" s="12"/>
      <c r="FX6" s="12"/>
      <c r="FY6" s="12"/>
      <c r="FZ6" s="12"/>
      <c r="GA6" s="12"/>
      <c r="GB6" s="12"/>
      <c r="GC6" s="12"/>
      <c r="GD6" s="12"/>
      <c r="GE6" s="12"/>
      <c r="GF6" s="12"/>
      <c r="GG6" s="12"/>
      <c r="GH6" s="12"/>
      <c r="GI6" s="12"/>
      <c r="GJ6" s="12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</row>
    <row r="7" spans="1:441" x14ac:dyDescent="0.25">
      <c r="A7" s="15" t="s">
        <v>178</v>
      </c>
    </row>
    <row r="8" spans="1:441" x14ac:dyDescent="0.25">
      <c r="E8" s="198" t="str">
        <f xml:space="preserve"> InpC!E$81</f>
        <v>Solar asset book value</v>
      </c>
      <c r="F8" s="198">
        <f xml:space="preserve"> InpC!F$81</f>
        <v>100000</v>
      </c>
      <c r="G8" s="198" t="str">
        <f xml:space="preserve"> InpC!G$81</f>
        <v>$ 000s</v>
      </c>
      <c r="H8" s="43"/>
    </row>
    <row r="9" spans="1:441" s="527" customFormat="1" x14ac:dyDescent="0.25">
      <c r="A9" s="15"/>
      <c r="B9" s="15"/>
      <c r="C9" s="21"/>
      <c r="D9" s="60"/>
      <c r="E9" s="526" t="str">
        <f xml:space="preserve"> InpC!E$80</f>
        <v>Useful life of solar asset</v>
      </c>
      <c r="F9" s="526">
        <f xml:space="preserve"> InpC!F$80</f>
        <v>25</v>
      </c>
      <c r="G9" s="526" t="str">
        <f xml:space="preserve"> InpC!G$80</f>
        <v>years</v>
      </c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43"/>
      <c r="AI9" s="43"/>
      <c r="AJ9" s="43"/>
      <c r="AK9" s="43"/>
      <c r="AL9" s="43"/>
      <c r="AM9" s="43"/>
      <c r="AN9" s="43"/>
      <c r="AO9" s="43"/>
      <c r="AP9" s="43"/>
      <c r="AQ9" s="43"/>
      <c r="AR9" s="43"/>
      <c r="AS9" s="43"/>
      <c r="AT9" s="43"/>
      <c r="AU9" s="43"/>
      <c r="AV9" s="43"/>
      <c r="AW9" s="43"/>
      <c r="AX9" s="43"/>
      <c r="AY9" s="43"/>
      <c r="AZ9" s="43"/>
      <c r="BA9" s="43"/>
      <c r="BB9" s="43"/>
      <c r="BC9" s="43"/>
      <c r="BD9" s="43"/>
      <c r="BE9" s="43"/>
      <c r="BF9" s="43"/>
      <c r="BG9" s="43"/>
      <c r="BH9" s="43"/>
      <c r="BI9" s="43"/>
      <c r="BJ9" s="43"/>
      <c r="BK9" s="43"/>
      <c r="BL9" s="43"/>
      <c r="BM9" s="43"/>
      <c r="BN9" s="43"/>
      <c r="BO9" s="43"/>
      <c r="BP9" s="43"/>
      <c r="BQ9" s="43"/>
      <c r="BR9" s="43"/>
      <c r="BS9" s="43"/>
      <c r="BT9" s="43"/>
      <c r="BU9" s="43"/>
      <c r="BV9" s="43"/>
      <c r="BW9" s="43"/>
      <c r="BX9" s="43"/>
      <c r="BY9" s="43"/>
      <c r="BZ9" s="43"/>
      <c r="CA9" s="43"/>
      <c r="CB9" s="43"/>
      <c r="CC9" s="43"/>
      <c r="CD9" s="43"/>
      <c r="CE9" s="43"/>
      <c r="CF9" s="43"/>
      <c r="CG9" s="43"/>
      <c r="CH9" s="43"/>
      <c r="CI9" s="43"/>
      <c r="CJ9" s="43"/>
      <c r="CK9" s="43"/>
      <c r="CL9" s="43"/>
      <c r="CM9" s="43"/>
      <c r="CN9" s="43"/>
      <c r="CO9" s="43"/>
      <c r="CP9" s="43"/>
      <c r="CQ9" s="43"/>
      <c r="CR9" s="43"/>
      <c r="CS9" s="43"/>
      <c r="CT9" s="43"/>
      <c r="CU9" s="43"/>
      <c r="CV9" s="43"/>
      <c r="CW9" s="43"/>
      <c r="CX9" s="43"/>
      <c r="CY9" s="43"/>
      <c r="CZ9" s="43"/>
      <c r="DA9" s="43"/>
      <c r="DB9" s="43"/>
      <c r="DC9" s="43"/>
      <c r="DD9" s="43"/>
      <c r="DE9" s="43"/>
      <c r="DF9" s="43"/>
      <c r="DG9" s="43"/>
      <c r="DH9" s="43"/>
      <c r="DI9" s="43"/>
      <c r="DJ9" s="43"/>
      <c r="DK9" s="43"/>
      <c r="DL9" s="43"/>
      <c r="DM9" s="43"/>
      <c r="DN9" s="43"/>
      <c r="DO9" s="43"/>
      <c r="DP9" s="43"/>
      <c r="DQ9" s="43"/>
      <c r="DR9" s="43"/>
      <c r="DS9" s="43"/>
      <c r="DT9" s="43"/>
      <c r="DU9" s="43"/>
      <c r="DV9" s="43"/>
      <c r="DW9" s="43"/>
      <c r="DX9" s="43"/>
      <c r="DY9" s="43"/>
      <c r="DZ9" s="43"/>
      <c r="EA9" s="43"/>
      <c r="EB9" s="43"/>
      <c r="EC9" s="43"/>
      <c r="ED9" s="43"/>
      <c r="EE9" s="43"/>
      <c r="EF9" s="43"/>
      <c r="EG9" s="43"/>
      <c r="EH9" s="43"/>
      <c r="EI9" s="43"/>
      <c r="EJ9" s="43"/>
      <c r="EK9" s="43"/>
      <c r="EL9" s="43"/>
      <c r="EM9" s="43"/>
      <c r="EN9" s="43"/>
      <c r="EO9" s="43"/>
      <c r="EP9" s="43"/>
      <c r="EQ9" s="43"/>
      <c r="ER9" s="43"/>
      <c r="ES9" s="43"/>
      <c r="ET9" s="43"/>
      <c r="EU9" s="43"/>
      <c r="EV9" s="43"/>
      <c r="EW9" s="43"/>
      <c r="EX9" s="43"/>
      <c r="EY9" s="43"/>
      <c r="EZ9" s="43"/>
      <c r="FA9" s="43"/>
      <c r="FB9" s="43"/>
      <c r="FC9" s="43"/>
      <c r="FD9" s="43"/>
      <c r="FE9" s="43"/>
      <c r="FF9" s="43"/>
      <c r="FG9" s="43"/>
      <c r="FH9" s="43"/>
      <c r="FI9" s="43"/>
      <c r="FJ9" s="43"/>
      <c r="FK9" s="43"/>
      <c r="FL9" s="43"/>
      <c r="FM9" s="43"/>
      <c r="FN9" s="43"/>
      <c r="FO9" s="43"/>
      <c r="FP9" s="43"/>
      <c r="FQ9" s="43"/>
      <c r="FR9" s="43"/>
      <c r="FS9" s="43"/>
      <c r="FT9" s="43"/>
      <c r="FU9" s="43"/>
      <c r="FV9" s="43"/>
      <c r="FW9" s="43"/>
      <c r="FX9" s="43"/>
      <c r="FY9" s="43"/>
      <c r="FZ9" s="43"/>
      <c r="GA9" s="43"/>
      <c r="GB9" s="43"/>
      <c r="GC9" s="43"/>
      <c r="GD9" s="43"/>
      <c r="GE9" s="43"/>
      <c r="GF9" s="43"/>
      <c r="GG9" s="43"/>
      <c r="GH9" s="43"/>
      <c r="GI9" s="43"/>
      <c r="GJ9" s="43"/>
    </row>
    <row r="10" spans="1:441" x14ac:dyDescent="0.25">
      <c r="E10" s="534" t="str">
        <f xml:space="preserve"> InpC!E$109</f>
        <v>Number of periods in a year</v>
      </c>
      <c r="F10" s="534">
        <f xml:space="preserve"> InpC!F$109</f>
        <v>4</v>
      </c>
      <c r="G10" s="534" t="str">
        <f xml:space="preserve"> InpC!G$109</f>
        <v>periods</v>
      </c>
    </row>
    <row r="11" spans="1:441" x14ac:dyDescent="0.25">
      <c r="E11" s="252" t="str">
        <f xml:space="preserve"> Time!E$112</f>
        <v>Useful life of solar asset flag</v>
      </c>
      <c r="F11" s="252">
        <f xml:space="preserve"> Time!F$112</f>
        <v>0</v>
      </c>
      <c r="G11" s="252" t="str">
        <f xml:space="preserve"> Time!G$112</f>
        <v>flag</v>
      </c>
      <c r="H11" s="252">
        <f xml:space="preserve"> Time!H$112</f>
        <v>100</v>
      </c>
      <c r="I11" s="252">
        <f xml:space="preserve"> Time!I$112</f>
        <v>0</v>
      </c>
      <c r="J11" s="252">
        <f xml:space="preserve"> Time!J$112</f>
        <v>0</v>
      </c>
      <c r="K11" s="252">
        <f xml:space="preserve"> Time!K$112</f>
        <v>0</v>
      </c>
      <c r="L11" s="252">
        <f xml:space="preserve"> Time!L$112</f>
        <v>0</v>
      </c>
      <c r="M11" s="252">
        <f xml:space="preserve"> Time!M$112</f>
        <v>1</v>
      </c>
      <c r="N11" s="252">
        <f xml:space="preserve"> Time!N$112</f>
        <v>1</v>
      </c>
      <c r="O11" s="252">
        <f xml:space="preserve"> Time!O$112</f>
        <v>1</v>
      </c>
      <c r="P11" s="252">
        <f xml:space="preserve"> Time!P$112</f>
        <v>1</v>
      </c>
      <c r="Q11" s="252">
        <f xml:space="preserve"> Time!Q$112</f>
        <v>1</v>
      </c>
      <c r="R11" s="252">
        <f xml:space="preserve"> Time!R$112</f>
        <v>1</v>
      </c>
      <c r="S11" s="252">
        <f xml:space="preserve"> Time!S$112</f>
        <v>1</v>
      </c>
      <c r="T11" s="252">
        <f xml:space="preserve"> Time!T$112</f>
        <v>1</v>
      </c>
      <c r="U11" s="252">
        <f xml:space="preserve"> Time!U$112</f>
        <v>1</v>
      </c>
      <c r="V11" s="252">
        <f xml:space="preserve"> Time!V$112</f>
        <v>1</v>
      </c>
      <c r="W11" s="252">
        <f xml:space="preserve"> Time!W$112</f>
        <v>1</v>
      </c>
      <c r="X11" s="252">
        <f xml:space="preserve"> Time!X$112</f>
        <v>1</v>
      </c>
      <c r="Y11" s="252">
        <f xml:space="preserve"> Time!Y$112</f>
        <v>1</v>
      </c>
      <c r="Z11" s="252">
        <f xml:space="preserve"> Time!Z$112</f>
        <v>1</v>
      </c>
      <c r="AA11" s="252">
        <f xml:space="preserve"> Time!AA$112</f>
        <v>1</v>
      </c>
      <c r="AB11" s="252">
        <f xml:space="preserve"> Time!AB$112</f>
        <v>1</v>
      </c>
      <c r="AC11" s="252">
        <f xml:space="preserve"> Time!AC$112</f>
        <v>1</v>
      </c>
      <c r="AD11" s="252">
        <f xml:space="preserve"> Time!AD$112</f>
        <v>1</v>
      </c>
      <c r="AE11" s="252">
        <f xml:space="preserve"> Time!AE$112</f>
        <v>1</v>
      </c>
      <c r="AF11" s="252">
        <f xml:space="preserve"> Time!AF$112</f>
        <v>1</v>
      </c>
      <c r="AG11" s="252">
        <f xml:space="preserve"> Time!AG$112</f>
        <v>1</v>
      </c>
      <c r="AH11" s="252">
        <f xml:space="preserve"> Time!AH$112</f>
        <v>1</v>
      </c>
      <c r="AI11" s="252">
        <f xml:space="preserve"> Time!AI$112</f>
        <v>1</v>
      </c>
      <c r="AJ11" s="252">
        <f xml:space="preserve"> Time!AJ$112</f>
        <v>1</v>
      </c>
      <c r="AK11" s="252">
        <f xml:space="preserve"> Time!AK$112</f>
        <v>1</v>
      </c>
      <c r="AL11" s="252">
        <f xml:space="preserve"> Time!AL$112</f>
        <v>1</v>
      </c>
      <c r="AM11" s="252">
        <f xml:space="preserve"> Time!AM$112</f>
        <v>1</v>
      </c>
      <c r="AN11" s="252">
        <f xml:space="preserve"> Time!AN$112</f>
        <v>1</v>
      </c>
      <c r="AO11" s="252">
        <f xml:space="preserve"> Time!AO$112</f>
        <v>1</v>
      </c>
      <c r="AP11" s="252">
        <f xml:space="preserve"> Time!AP$112</f>
        <v>1</v>
      </c>
      <c r="AQ11" s="252">
        <f xml:space="preserve"> Time!AQ$112</f>
        <v>1</v>
      </c>
      <c r="AR11" s="252">
        <f xml:space="preserve"> Time!AR$112</f>
        <v>1</v>
      </c>
      <c r="AS11" s="252">
        <f xml:space="preserve"> Time!AS$112</f>
        <v>1</v>
      </c>
      <c r="AT11" s="252">
        <f xml:space="preserve"> Time!AT$112</f>
        <v>1</v>
      </c>
      <c r="AU11" s="252">
        <f xml:space="preserve"> Time!AU$112</f>
        <v>1</v>
      </c>
      <c r="AV11" s="252">
        <f xml:space="preserve"> Time!AV$112</f>
        <v>1</v>
      </c>
      <c r="AW11" s="252">
        <f xml:space="preserve"> Time!AW$112</f>
        <v>1</v>
      </c>
      <c r="AX11" s="252">
        <f xml:space="preserve"> Time!AX$112</f>
        <v>1</v>
      </c>
      <c r="AY11" s="252">
        <f xml:space="preserve"> Time!AY$112</f>
        <v>1</v>
      </c>
      <c r="AZ11" s="252">
        <f xml:space="preserve"> Time!AZ$112</f>
        <v>1</v>
      </c>
      <c r="BA11" s="252">
        <f xml:space="preserve"> Time!BA$112</f>
        <v>1</v>
      </c>
      <c r="BB11" s="252">
        <f xml:space="preserve"> Time!BB$112</f>
        <v>1</v>
      </c>
      <c r="BC11" s="252">
        <f xml:space="preserve"> Time!BC$112</f>
        <v>1</v>
      </c>
      <c r="BD11" s="252">
        <f xml:space="preserve"> Time!BD$112</f>
        <v>1</v>
      </c>
      <c r="BE11" s="252">
        <f xml:space="preserve"> Time!BE$112</f>
        <v>1</v>
      </c>
      <c r="BF11" s="252">
        <f xml:space="preserve"> Time!BF$112</f>
        <v>1</v>
      </c>
      <c r="BG11" s="252">
        <f xml:space="preserve"> Time!BG$112</f>
        <v>1</v>
      </c>
      <c r="BH11" s="252">
        <f xml:space="preserve"> Time!BH$112</f>
        <v>1</v>
      </c>
      <c r="BI11" s="252">
        <f xml:space="preserve"> Time!BI$112</f>
        <v>1</v>
      </c>
      <c r="BJ11" s="252">
        <f xml:space="preserve"> Time!BJ$112</f>
        <v>1</v>
      </c>
      <c r="BK11" s="252">
        <f xml:space="preserve"> Time!BK$112</f>
        <v>1</v>
      </c>
      <c r="BL11" s="252">
        <f xml:space="preserve"> Time!BL$112</f>
        <v>1</v>
      </c>
      <c r="BM11" s="252">
        <f xml:space="preserve"> Time!BM$112</f>
        <v>1</v>
      </c>
      <c r="BN11" s="252">
        <f xml:space="preserve"> Time!BN$112</f>
        <v>1</v>
      </c>
      <c r="BO11" s="252">
        <f xml:space="preserve"> Time!BO$112</f>
        <v>1</v>
      </c>
      <c r="BP11" s="252">
        <f xml:space="preserve"> Time!BP$112</f>
        <v>1</v>
      </c>
      <c r="BQ11" s="252">
        <f xml:space="preserve"> Time!BQ$112</f>
        <v>1</v>
      </c>
      <c r="BR11" s="252">
        <f xml:space="preserve"> Time!BR$112</f>
        <v>1</v>
      </c>
      <c r="BS11" s="252">
        <f xml:space="preserve"> Time!BS$112</f>
        <v>1</v>
      </c>
      <c r="BT11" s="252">
        <f xml:space="preserve"> Time!BT$112</f>
        <v>1</v>
      </c>
      <c r="BU11" s="252">
        <f xml:space="preserve"> Time!BU$112</f>
        <v>1</v>
      </c>
      <c r="BV11" s="252">
        <f xml:space="preserve"> Time!BV$112</f>
        <v>1</v>
      </c>
      <c r="BW11" s="252">
        <f xml:space="preserve"> Time!BW$112</f>
        <v>1</v>
      </c>
      <c r="BX11" s="252">
        <f xml:space="preserve"> Time!BX$112</f>
        <v>1</v>
      </c>
      <c r="BY11" s="252">
        <f xml:space="preserve"> Time!BY$112</f>
        <v>1</v>
      </c>
      <c r="BZ11" s="252">
        <f xml:space="preserve"> Time!BZ$112</f>
        <v>1</v>
      </c>
      <c r="CA11" s="252">
        <f xml:space="preserve"> Time!CA$112</f>
        <v>1</v>
      </c>
      <c r="CB11" s="252">
        <f xml:space="preserve"> Time!CB$112</f>
        <v>1</v>
      </c>
      <c r="CC11" s="252">
        <f xml:space="preserve"> Time!CC$112</f>
        <v>1</v>
      </c>
      <c r="CD11" s="252">
        <f xml:space="preserve"> Time!CD$112</f>
        <v>1</v>
      </c>
      <c r="CE11" s="252">
        <f xml:space="preserve"> Time!CE$112</f>
        <v>1</v>
      </c>
      <c r="CF11" s="252">
        <f xml:space="preserve"> Time!CF$112</f>
        <v>1</v>
      </c>
      <c r="CG11" s="252">
        <f xml:space="preserve"> Time!CG$112</f>
        <v>1</v>
      </c>
      <c r="CH11" s="252">
        <f xml:space="preserve"> Time!CH$112</f>
        <v>1</v>
      </c>
      <c r="CI11" s="252">
        <f xml:space="preserve"> Time!CI$112</f>
        <v>1</v>
      </c>
      <c r="CJ11" s="252">
        <f xml:space="preserve"> Time!CJ$112</f>
        <v>1</v>
      </c>
      <c r="CK11" s="252">
        <f xml:space="preserve"> Time!CK$112</f>
        <v>1</v>
      </c>
      <c r="CL11" s="252">
        <f xml:space="preserve"> Time!CL$112</f>
        <v>1</v>
      </c>
      <c r="CM11" s="252">
        <f xml:space="preserve"> Time!CM$112</f>
        <v>1</v>
      </c>
      <c r="CN11" s="252">
        <f xml:space="preserve"> Time!CN$112</f>
        <v>1</v>
      </c>
      <c r="CO11" s="252">
        <f xml:space="preserve"> Time!CO$112</f>
        <v>1</v>
      </c>
      <c r="CP11" s="252">
        <f xml:space="preserve"> Time!CP$112</f>
        <v>1</v>
      </c>
      <c r="CQ11" s="252">
        <f xml:space="preserve"> Time!CQ$112</f>
        <v>1</v>
      </c>
      <c r="CR11" s="252">
        <f xml:space="preserve"> Time!CR$112</f>
        <v>1</v>
      </c>
      <c r="CS11" s="252">
        <f xml:space="preserve"> Time!CS$112</f>
        <v>1</v>
      </c>
      <c r="CT11" s="252">
        <f xml:space="preserve"> Time!CT$112</f>
        <v>1</v>
      </c>
      <c r="CU11" s="252">
        <f xml:space="preserve"> Time!CU$112</f>
        <v>1</v>
      </c>
      <c r="CV11" s="252">
        <f xml:space="preserve"> Time!CV$112</f>
        <v>1</v>
      </c>
      <c r="CW11" s="252">
        <f xml:space="preserve"> Time!CW$112</f>
        <v>1</v>
      </c>
      <c r="CX11" s="252">
        <f xml:space="preserve"> Time!CX$112</f>
        <v>1</v>
      </c>
      <c r="CY11" s="252">
        <f xml:space="preserve"> Time!CY$112</f>
        <v>1</v>
      </c>
      <c r="CZ11" s="252">
        <f xml:space="preserve"> Time!CZ$112</f>
        <v>1</v>
      </c>
      <c r="DA11" s="252">
        <f xml:space="preserve"> Time!DA$112</f>
        <v>1</v>
      </c>
      <c r="DB11" s="252">
        <f xml:space="preserve"> Time!DB$112</f>
        <v>1</v>
      </c>
      <c r="DC11" s="252">
        <f xml:space="preserve"> Time!DC$112</f>
        <v>1</v>
      </c>
      <c r="DD11" s="252">
        <f xml:space="preserve"> Time!DD$112</f>
        <v>1</v>
      </c>
      <c r="DE11" s="252">
        <f xml:space="preserve"> Time!DE$112</f>
        <v>1</v>
      </c>
      <c r="DF11" s="252">
        <f xml:space="preserve"> Time!DF$112</f>
        <v>1</v>
      </c>
      <c r="DG11" s="252">
        <f xml:space="preserve"> Time!DG$112</f>
        <v>1</v>
      </c>
      <c r="DH11" s="252">
        <f xml:space="preserve"> Time!DH$112</f>
        <v>1</v>
      </c>
      <c r="DI11" s="252">
        <f xml:space="preserve"> Time!DI$112</f>
        <v>0</v>
      </c>
      <c r="DJ11" s="252">
        <f xml:space="preserve"> Time!DJ$112</f>
        <v>0</v>
      </c>
      <c r="DK11" s="252">
        <f xml:space="preserve"> Time!DK$112</f>
        <v>0</v>
      </c>
      <c r="DL11" s="252">
        <f xml:space="preserve"> Time!DL$112</f>
        <v>0</v>
      </c>
      <c r="DM11" s="252">
        <f xml:space="preserve"> Time!DM$112</f>
        <v>0</v>
      </c>
      <c r="DN11" s="252">
        <f xml:space="preserve"> Time!DN$112</f>
        <v>0</v>
      </c>
      <c r="DO11" s="252">
        <f xml:space="preserve"> Time!DO$112</f>
        <v>0</v>
      </c>
      <c r="DP11" s="252">
        <f xml:space="preserve"> Time!DP$112</f>
        <v>0</v>
      </c>
      <c r="DQ11" s="252">
        <f xml:space="preserve"> Time!DQ$112</f>
        <v>0</v>
      </c>
      <c r="DR11" s="252">
        <f xml:space="preserve"> Time!DR$112</f>
        <v>0</v>
      </c>
      <c r="DS11" s="252">
        <f xml:space="preserve"> Time!DS$112</f>
        <v>0</v>
      </c>
      <c r="DT11" s="252">
        <f xml:space="preserve"> Time!DT$112</f>
        <v>0</v>
      </c>
      <c r="DU11" s="252">
        <f xml:space="preserve"> Time!DU$112</f>
        <v>0</v>
      </c>
      <c r="DV11" s="252">
        <f xml:space="preserve"> Time!DV$112</f>
        <v>0</v>
      </c>
      <c r="DW11" s="252">
        <f xml:space="preserve"> Time!DW$112</f>
        <v>0</v>
      </c>
      <c r="DX11" s="252">
        <f xml:space="preserve"> Time!DX$112</f>
        <v>0</v>
      </c>
      <c r="DY11" s="252">
        <f xml:space="preserve"> Time!DY$112</f>
        <v>0</v>
      </c>
      <c r="DZ11" s="252">
        <f xml:space="preserve"> Time!DZ$112</f>
        <v>0</v>
      </c>
      <c r="EA11" s="252">
        <f xml:space="preserve"> Time!EA$112</f>
        <v>0</v>
      </c>
      <c r="EB11" s="252">
        <f xml:space="preserve"> Time!EB$112</f>
        <v>0</v>
      </c>
      <c r="EC11" s="252">
        <f xml:space="preserve"> Time!EC$112</f>
        <v>0</v>
      </c>
      <c r="ED11" s="252">
        <f xml:space="preserve"> Time!ED$112</f>
        <v>0</v>
      </c>
      <c r="EE11" s="252">
        <f xml:space="preserve"> Time!EE$112</f>
        <v>0</v>
      </c>
      <c r="EF11" s="252">
        <f xml:space="preserve"> Time!EF$112</f>
        <v>0</v>
      </c>
      <c r="EG11" s="252">
        <f xml:space="preserve"> Time!EG$112</f>
        <v>0</v>
      </c>
      <c r="EH11" s="252">
        <f xml:space="preserve"> Time!EH$112</f>
        <v>0</v>
      </c>
      <c r="EI11" s="252">
        <f xml:space="preserve"> Time!EI$112</f>
        <v>0</v>
      </c>
      <c r="EJ11" s="252">
        <f xml:space="preserve"> Time!EJ$112</f>
        <v>0</v>
      </c>
      <c r="EK11" s="252">
        <f xml:space="preserve"> Time!EK$112</f>
        <v>0</v>
      </c>
      <c r="EL11" s="252">
        <f xml:space="preserve"> Time!EL$112</f>
        <v>0</v>
      </c>
      <c r="EM11" s="252">
        <f xml:space="preserve"> Time!EM$112</f>
        <v>0</v>
      </c>
      <c r="EN11" s="252">
        <f xml:space="preserve"> Time!EN$112</f>
        <v>0</v>
      </c>
      <c r="EO11" s="252">
        <f xml:space="preserve"> Time!EO$112</f>
        <v>0</v>
      </c>
      <c r="EP11" s="252">
        <f xml:space="preserve"> Time!EP$112</f>
        <v>0</v>
      </c>
      <c r="EQ11" s="252">
        <f xml:space="preserve"> Time!EQ$112</f>
        <v>0</v>
      </c>
      <c r="ER11" s="252">
        <f xml:space="preserve"> Time!ER$112</f>
        <v>0</v>
      </c>
      <c r="ES11" s="252">
        <f xml:space="preserve"> Time!ES$112</f>
        <v>0</v>
      </c>
      <c r="ET11" s="252">
        <f xml:space="preserve"> Time!ET$112</f>
        <v>0</v>
      </c>
      <c r="EU11" s="252">
        <f xml:space="preserve"> Time!EU$112</f>
        <v>0</v>
      </c>
      <c r="EV11" s="252">
        <f xml:space="preserve"> Time!EV$112</f>
        <v>0</v>
      </c>
      <c r="EW11" s="252">
        <f xml:space="preserve"> Time!EW$112</f>
        <v>0</v>
      </c>
      <c r="EX11" s="252">
        <f xml:space="preserve"> Time!EX$112</f>
        <v>0</v>
      </c>
      <c r="EY11" s="252">
        <f xml:space="preserve"> Time!EY$112</f>
        <v>0</v>
      </c>
      <c r="EZ11" s="252">
        <f xml:space="preserve"> Time!EZ$112</f>
        <v>0</v>
      </c>
      <c r="FA11" s="252">
        <f xml:space="preserve"> Time!FA$112</f>
        <v>0</v>
      </c>
      <c r="FB11" s="252">
        <f xml:space="preserve"> Time!FB$112</f>
        <v>0</v>
      </c>
      <c r="FC11" s="252">
        <f xml:space="preserve"> Time!FC$112</f>
        <v>0</v>
      </c>
      <c r="FD11" s="252">
        <f xml:space="preserve"> Time!FD$112</f>
        <v>0</v>
      </c>
      <c r="FE11" s="252">
        <f xml:space="preserve"> Time!FE$112</f>
        <v>0</v>
      </c>
      <c r="FF11" s="252">
        <f xml:space="preserve"> Time!FF$112</f>
        <v>0</v>
      </c>
      <c r="FG11" s="252">
        <f xml:space="preserve"> Time!FG$112</f>
        <v>0</v>
      </c>
      <c r="FH11" s="252">
        <f xml:space="preserve"> Time!FH$112</f>
        <v>0</v>
      </c>
      <c r="FI11" s="252">
        <f xml:space="preserve"> Time!FI$112</f>
        <v>0</v>
      </c>
      <c r="FJ11" s="252">
        <f xml:space="preserve"> Time!FJ$112</f>
        <v>0</v>
      </c>
      <c r="FK11" s="252">
        <f xml:space="preserve"> Time!FK$112</f>
        <v>0</v>
      </c>
      <c r="FL11" s="252">
        <f xml:space="preserve"> Time!FL$112</f>
        <v>0</v>
      </c>
      <c r="FM11" s="252">
        <f xml:space="preserve"> Time!FM$112</f>
        <v>0</v>
      </c>
      <c r="FN11" s="252">
        <f xml:space="preserve"> Time!FN$112</f>
        <v>0</v>
      </c>
      <c r="FO11" s="252">
        <f xml:space="preserve"> Time!FO$112</f>
        <v>0</v>
      </c>
      <c r="FP11" s="252">
        <f xml:space="preserve"> Time!FP$112</f>
        <v>0</v>
      </c>
      <c r="FQ11" s="252">
        <f xml:space="preserve"> Time!FQ$112</f>
        <v>0</v>
      </c>
      <c r="FR11" s="252">
        <f xml:space="preserve"> Time!FR$112</f>
        <v>0</v>
      </c>
      <c r="FS11" s="252">
        <f xml:space="preserve"> Time!FS$112</f>
        <v>0</v>
      </c>
      <c r="FT11" s="252">
        <f xml:space="preserve"> Time!FT$112</f>
        <v>0</v>
      </c>
      <c r="FU11" s="252">
        <f xml:space="preserve"> Time!FU$112</f>
        <v>0</v>
      </c>
      <c r="FV11" s="252">
        <f xml:space="preserve"> Time!FV$112</f>
        <v>0</v>
      </c>
      <c r="FW11" s="252">
        <f xml:space="preserve"> Time!FW$112</f>
        <v>0</v>
      </c>
      <c r="FX11" s="252">
        <f xml:space="preserve"> Time!FX$112</f>
        <v>0</v>
      </c>
      <c r="FY11" s="252">
        <f xml:space="preserve"> Time!FY$112</f>
        <v>0</v>
      </c>
      <c r="FZ11" s="252">
        <f xml:space="preserve"> Time!FZ$112</f>
        <v>0</v>
      </c>
      <c r="GA11" s="252">
        <f xml:space="preserve"> Time!GA$112</f>
        <v>0</v>
      </c>
      <c r="GB11" s="252">
        <f xml:space="preserve"> Time!GB$112</f>
        <v>0</v>
      </c>
      <c r="GC11" s="252">
        <f xml:space="preserve"> Time!GC$112</f>
        <v>0</v>
      </c>
      <c r="GD11" s="252">
        <f xml:space="preserve"> Time!GD$112</f>
        <v>0</v>
      </c>
      <c r="GE11" s="252">
        <f xml:space="preserve"> Time!GE$112</f>
        <v>0</v>
      </c>
      <c r="GF11" s="252">
        <f xml:space="preserve"> Time!GF$112</f>
        <v>0</v>
      </c>
      <c r="GG11" s="252">
        <f xml:space="preserve"> Time!GG$112</f>
        <v>0</v>
      </c>
      <c r="GH11" s="252">
        <f xml:space="preserve"> Time!GH$112</f>
        <v>0</v>
      </c>
      <c r="GI11" s="252">
        <f xml:space="preserve"> Time!GI$112</f>
        <v>0</v>
      </c>
      <c r="GJ11" s="252">
        <f xml:space="preserve"> Time!GJ$112</f>
        <v>0</v>
      </c>
    </row>
    <row r="12" spans="1:441" x14ac:dyDescent="0.25">
      <c r="E12" s="12" t="s">
        <v>177</v>
      </c>
      <c r="G12" s="12" t="str">
        <f xml:space="preserve"> SMU</f>
        <v>$ 000s</v>
      </c>
      <c r="H12" s="12">
        <f xml:space="preserve"> SUM(J12:GJ12)</f>
        <v>100000</v>
      </c>
      <c r="J12" s="12">
        <f xml:space="preserve"> $F8 / $F9 / $F10 * J11</f>
        <v>0</v>
      </c>
      <c r="K12" s="12">
        <f t="shared" ref="K12:AO12" si="0" xml:space="preserve"> $F8 / $F9 / $F10* K11</f>
        <v>0</v>
      </c>
      <c r="L12" s="12">
        <f t="shared" si="0"/>
        <v>0</v>
      </c>
      <c r="M12" s="12">
        <f t="shared" si="0"/>
        <v>1000</v>
      </c>
      <c r="N12" s="12">
        <f t="shared" si="0"/>
        <v>1000</v>
      </c>
      <c r="O12" s="12">
        <f t="shared" si="0"/>
        <v>1000</v>
      </c>
      <c r="P12" s="12">
        <f t="shared" si="0"/>
        <v>1000</v>
      </c>
      <c r="Q12" s="12">
        <f t="shared" si="0"/>
        <v>1000</v>
      </c>
      <c r="R12" s="12">
        <f t="shared" si="0"/>
        <v>1000</v>
      </c>
      <c r="S12" s="12">
        <f t="shared" si="0"/>
        <v>1000</v>
      </c>
      <c r="T12" s="12">
        <f t="shared" si="0"/>
        <v>1000</v>
      </c>
      <c r="U12" s="12">
        <f t="shared" si="0"/>
        <v>1000</v>
      </c>
      <c r="V12" s="12">
        <f t="shared" si="0"/>
        <v>1000</v>
      </c>
      <c r="W12" s="12">
        <f t="shared" si="0"/>
        <v>1000</v>
      </c>
      <c r="X12" s="12">
        <f t="shared" si="0"/>
        <v>1000</v>
      </c>
      <c r="Y12" s="12">
        <f t="shared" si="0"/>
        <v>1000</v>
      </c>
      <c r="Z12" s="12">
        <f t="shared" si="0"/>
        <v>1000</v>
      </c>
      <c r="AA12" s="12">
        <f t="shared" si="0"/>
        <v>1000</v>
      </c>
      <c r="AB12" s="12">
        <f t="shared" si="0"/>
        <v>1000</v>
      </c>
      <c r="AC12" s="12">
        <f t="shared" si="0"/>
        <v>1000</v>
      </c>
      <c r="AD12" s="12">
        <f t="shared" si="0"/>
        <v>1000</v>
      </c>
      <c r="AE12" s="12">
        <f t="shared" si="0"/>
        <v>1000</v>
      </c>
      <c r="AF12" s="12">
        <f t="shared" si="0"/>
        <v>1000</v>
      </c>
      <c r="AG12" s="12">
        <f t="shared" si="0"/>
        <v>1000</v>
      </c>
      <c r="AH12" s="12">
        <f t="shared" si="0"/>
        <v>1000</v>
      </c>
      <c r="AI12" s="12">
        <f t="shared" si="0"/>
        <v>1000</v>
      </c>
      <c r="AJ12" s="12">
        <f t="shared" si="0"/>
        <v>1000</v>
      </c>
      <c r="AK12" s="12">
        <f t="shared" si="0"/>
        <v>1000</v>
      </c>
      <c r="AL12" s="12">
        <f t="shared" si="0"/>
        <v>1000</v>
      </c>
      <c r="AM12" s="12">
        <f t="shared" si="0"/>
        <v>1000</v>
      </c>
      <c r="AN12" s="12">
        <f t="shared" si="0"/>
        <v>1000</v>
      </c>
      <c r="AO12" s="12">
        <f t="shared" si="0"/>
        <v>1000</v>
      </c>
      <c r="AP12" s="12">
        <f t="shared" ref="AP12:BU12" si="1" xml:space="preserve"> $F8 / $F9 / $F10* AP11</f>
        <v>1000</v>
      </c>
      <c r="AQ12" s="12">
        <f t="shared" si="1"/>
        <v>1000</v>
      </c>
      <c r="AR12" s="12">
        <f t="shared" si="1"/>
        <v>1000</v>
      </c>
      <c r="AS12" s="12">
        <f t="shared" si="1"/>
        <v>1000</v>
      </c>
      <c r="AT12" s="12">
        <f t="shared" si="1"/>
        <v>1000</v>
      </c>
      <c r="AU12" s="12">
        <f t="shared" si="1"/>
        <v>1000</v>
      </c>
      <c r="AV12" s="12">
        <f t="shared" si="1"/>
        <v>1000</v>
      </c>
      <c r="AW12" s="12">
        <f t="shared" si="1"/>
        <v>1000</v>
      </c>
      <c r="AX12" s="12">
        <f t="shared" si="1"/>
        <v>1000</v>
      </c>
      <c r="AY12" s="12">
        <f t="shared" si="1"/>
        <v>1000</v>
      </c>
      <c r="AZ12" s="12">
        <f t="shared" si="1"/>
        <v>1000</v>
      </c>
      <c r="BA12" s="12">
        <f t="shared" si="1"/>
        <v>1000</v>
      </c>
      <c r="BB12" s="12">
        <f t="shared" si="1"/>
        <v>1000</v>
      </c>
      <c r="BC12" s="12">
        <f t="shared" si="1"/>
        <v>1000</v>
      </c>
      <c r="BD12" s="12">
        <f t="shared" si="1"/>
        <v>1000</v>
      </c>
      <c r="BE12" s="12">
        <f t="shared" si="1"/>
        <v>1000</v>
      </c>
      <c r="BF12" s="12">
        <f t="shared" si="1"/>
        <v>1000</v>
      </c>
      <c r="BG12" s="12">
        <f t="shared" si="1"/>
        <v>1000</v>
      </c>
      <c r="BH12" s="12">
        <f t="shared" si="1"/>
        <v>1000</v>
      </c>
      <c r="BI12" s="12">
        <f t="shared" si="1"/>
        <v>1000</v>
      </c>
      <c r="BJ12" s="12">
        <f t="shared" si="1"/>
        <v>1000</v>
      </c>
      <c r="BK12" s="12">
        <f t="shared" si="1"/>
        <v>1000</v>
      </c>
      <c r="BL12" s="12">
        <f t="shared" si="1"/>
        <v>1000</v>
      </c>
      <c r="BM12" s="12">
        <f t="shared" si="1"/>
        <v>1000</v>
      </c>
      <c r="BN12" s="12">
        <f t="shared" si="1"/>
        <v>1000</v>
      </c>
      <c r="BO12" s="12">
        <f t="shared" si="1"/>
        <v>1000</v>
      </c>
      <c r="BP12" s="12">
        <f t="shared" si="1"/>
        <v>1000</v>
      </c>
      <c r="BQ12" s="12">
        <f t="shared" si="1"/>
        <v>1000</v>
      </c>
      <c r="BR12" s="12">
        <f t="shared" si="1"/>
        <v>1000</v>
      </c>
      <c r="BS12" s="12">
        <f t="shared" si="1"/>
        <v>1000</v>
      </c>
      <c r="BT12" s="12">
        <f t="shared" si="1"/>
        <v>1000</v>
      </c>
      <c r="BU12" s="12">
        <f t="shared" si="1"/>
        <v>1000</v>
      </c>
      <c r="BV12" s="12">
        <f t="shared" ref="BV12:DA12" si="2" xml:space="preserve"> $F8 / $F9 / $F10* BV11</f>
        <v>1000</v>
      </c>
      <c r="BW12" s="12">
        <f t="shared" si="2"/>
        <v>1000</v>
      </c>
      <c r="BX12" s="12">
        <f t="shared" si="2"/>
        <v>1000</v>
      </c>
      <c r="BY12" s="12">
        <f t="shared" si="2"/>
        <v>1000</v>
      </c>
      <c r="BZ12" s="12">
        <f t="shared" si="2"/>
        <v>1000</v>
      </c>
      <c r="CA12" s="12">
        <f t="shared" si="2"/>
        <v>1000</v>
      </c>
      <c r="CB12" s="12">
        <f t="shared" si="2"/>
        <v>1000</v>
      </c>
      <c r="CC12" s="12">
        <f t="shared" si="2"/>
        <v>1000</v>
      </c>
      <c r="CD12" s="12">
        <f t="shared" si="2"/>
        <v>1000</v>
      </c>
      <c r="CE12" s="12">
        <f t="shared" si="2"/>
        <v>1000</v>
      </c>
      <c r="CF12" s="12">
        <f t="shared" si="2"/>
        <v>1000</v>
      </c>
      <c r="CG12" s="12">
        <f t="shared" si="2"/>
        <v>1000</v>
      </c>
      <c r="CH12" s="12">
        <f t="shared" si="2"/>
        <v>1000</v>
      </c>
      <c r="CI12" s="12">
        <f t="shared" si="2"/>
        <v>1000</v>
      </c>
      <c r="CJ12" s="12">
        <f t="shared" si="2"/>
        <v>1000</v>
      </c>
      <c r="CK12" s="12">
        <f t="shared" si="2"/>
        <v>1000</v>
      </c>
      <c r="CL12" s="12">
        <f t="shared" si="2"/>
        <v>1000</v>
      </c>
      <c r="CM12" s="12">
        <f t="shared" si="2"/>
        <v>1000</v>
      </c>
      <c r="CN12" s="12">
        <f t="shared" si="2"/>
        <v>1000</v>
      </c>
      <c r="CO12" s="12">
        <f t="shared" si="2"/>
        <v>1000</v>
      </c>
      <c r="CP12" s="12">
        <f t="shared" si="2"/>
        <v>1000</v>
      </c>
      <c r="CQ12" s="12">
        <f t="shared" si="2"/>
        <v>1000</v>
      </c>
      <c r="CR12" s="12">
        <f t="shared" si="2"/>
        <v>1000</v>
      </c>
      <c r="CS12" s="12">
        <f t="shared" si="2"/>
        <v>1000</v>
      </c>
      <c r="CT12" s="12">
        <f t="shared" si="2"/>
        <v>1000</v>
      </c>
      <c r="CU12" s="12">
        <f t="shared" si="2"/>
        <v>1000</v>
      </c>
      <c r="CV12" s="12">
        <f t="shared" si="2"/>
        <v>1000</v>
      </c>
      <c r="CW12" s="12">
        <f t="shared" si="2"/>
        <v>1000</v>
      </c>
      <c r="CX12" s="12">
        <f t="shared" si="2"/>
        <v>1000</v>
      </c>
      <c r="CY12" s="12">
        <f t="shared" si="2"/>
        <v>1000</v>
      </c>
      <c r="CZ12" s="12">
        <f t="shared" si="2"/>
        <v>1000</v>
      </c>
      <c r="DA12" s="12">
        <f t="shared" si="2"/>
        <v>1000</v>
      </c>
      <c r="DB12" s="12">
        <f t="shared" ref="DB12:EG12" si="3" xml:space="preserve"> $F8 / $F9 / $F10* DB11</f>
        <v>1000</v>
      </c>
      <c r="DC12" s="12">
        <f t="shared" si="3"/>
        <v>1000</v>
      </c>
      <c r="DD12" s="12">
        <f t="shared" si="3"/>
        <v>1000</v>
      </c>
      <c r="DE12" s="12">
        <f t="shared" si="3"/>
        <v>1000</v>
      </c>
      <c r="DF12" s="12">
        <f t="shared" si="3"/>
        <v>1000</v>
      </c>
      <c r="DG12" s="12">
        <f t="shared" si="3"/>
        <v>1000</v>
      </c>
      <c r="DH12" s="12">
        <f t="shared" si="3"/>
        <v>1000</v>
      </c>
      <c r="DI12" s="12">
        <f t="shared" si="3"/>
        <v>0</v>
      </c>
      <c r="DJ12" s="12">
        <f t="shared" si="3"/>
        <v>0</v>
      </c>
      <c r="DK12" s="12">
        <f t="shared" si="3"/>
        <v>0</v>
      </c>
      <c r="DL12" s="12">
        <f t="shared" si="3"/>
        <v>0</v>
      </c>
      <c r="DM12" s="12">
        <f t="shared" si="3"/>
        <v>0</v>
      </c>
      <c r="DN12" s="12">
        <f t="shared" si="3"/>
        <v>0</v>
      </c>
      <c r="DO12" s="12">
        <f t="shared" si="3"/>
        <v>0</v>
      </c>
      <c r="DP12" s="12">
        <f t="shared" si="3"/>
        <v>0</v>
      </c>
      <c r="DQ12" s="12">
        <f t="shared" si="3"/>
        <v>0</v>
      </c>
      <c r="DR12" s="12">
        <f t="shared" si="3"/>
        <v>0</v>
      </c>
      <c r="DS12" s="12">
        <f t="shared" si="3"/>
        <v>0</v>
      </c>
      <c r="DT12" s="12">
        <f t="shared" si="3"/>
        <v>0</v>
      </c>
      <c r="DU12" s="12">
        <f t="shared" si="3"/>
        <v>0</v>
      </c>
      <c r="DV12" s="12">
        <f t="shared" si="3"/>
        <v>0</v>
      </c>
      <c r="DW12" s="12">
        <f t="shared" si="3"/>
        <v>0</v>
      </c>
      <c r="DX12" s="12">
        <f t="shared" si="3"/>
        <v>0</v>
      </c>
      <c r="DY12" s="12">
        <f t="shared" si="3"/>
        <v>0</v>
      </c>
      <c r="DZ12" s="12">
        <f t="shared" si="3"/>
        <v>0</v>
      </c>
      <c r="EA12" s="12">
        <f t="shared" si="3"/>
        <v>0</v>
      </c>
      <c r="EB12" s="12">
        <f t="shared" si="3"/>
        <v>0</v>
      </c>
      <c r="EC12" s="12">
        <f t="shared" si="3"/>
        <v>0</v>
      </c>
      <c r="ED12" s="12">
        <f t="shared" si="3"/>
        <v>0</v>
      </c>
      <c r="EE12" s="12">
        <f t="shared" si="3"/>
        <v>0</v>
      </c>
      <c r="EF12" s="12">
        <f t="shared" si="3"/>
        <v>0</v>
      </c>
      <c r="EG12" s="12">
        <f t="shared" si="3"/>
        <v>0</v>
      </c>
      <c r="EH12" s="12">
        <f t="shared" ref="EH12:FM12" si="4" xml:space="preserve"> $F8 / $F9 / $F10* EH11</f>
        <v>0</v>
      </c>
      <c r="EI12" s="12">
        <f t="shared" si="4"/>
        <v>0</v>
      </c>
      <c r="EJ12" s="12">
        <f t="shared" si="4"/>
        <v>0</v>
      </c>
      <c r="EK12" s="12">
        <f t="shared" si="4"/>
        <v>0</v>
      </c>
      <c r="EL12" s="12">
        <f t="shared" si="4"/>
        <v>0</v>
      </c>
      <c r="EM12" s="12">
        <f t="shared" si="4"/>
        <v>0</v>
      </c>
      <c r="EN12" s="12">
        <f t="shared" si="4"/>
        <v>0</v>
      </c>
      <c r="EO12" s="12">
        <f t="shared" si="4"/>
        <v>0</v>
      </c>
      <c r="EP12" s="12">
        <f t="shared" si="4"/>
        <v>0</v>
      </c>
      <c r="EQ12" s="12">
        <f t="shared" si="4"/>
        <v>0</v>
      </c>
      <c r="ER12" s="12">
        <f t="shared" si="4"/>
        <v>0</v>
      </c>
      <c r="ES12" s="12">
        <f t="shared" si="4"/>
        <v>0</v>
      </c>
      <c r="ET12" s="12">
        <f t="shared" si="4"/>
        <v>0</v>
      </c>
      <c r="EU12" s="12">
        <f t="shared" si="4"/>
        <v>0</v>
      </c>
      <c r="EV12" s="12">
        <f t="shared" si="4"/>
        <v>0</v>
      </c>
      <c r="EW12" s="12">
        <f t="shared" si="4"/>
        <v>0</v>
      </c>
      <c r="EX12" s="12">
        <f t="shared" si="4"/>
        <v>0</v>
      </c>
      <c r="EY12" s="12">
        <f t="shared" si="4"/>
        <v>0</v>
      </c>
      <c r="EZ12" s="12">
        <f t="shared" si="4"/>
        <v>0</v>
      </c>
      <c r="FA12" s="12">
        <f t="shared" si="4"/>
        <v>0</v>
      </c>
      <c r="FB12" s="12">
        <f t="shared" si="4"/>
        <v>0</v>
      </c>
      <c r="FC12" s="12">
        <f t="shared" si="4"/>
        <v>0</v>
      </c>
      <c r="FD12" s="12">
        <f t="shared" si="4"/>
        <v>0</v>
      </c>
      <c r="FE12" s="12">
        <f t="shared" si="4"/>
        <v>0</v>
      </c>
      <c r="FF12" s="12">
        <f t="shared" si="4"/>
        <v>0</v>
      </c>
      <c r="FG12" s="12">
        <f t="shared" si="4"/>
        <v>0</v>
      </c>
      <c r="FH12" s="12">
        <f t="shared" si="4"/>
        <v>0</v>
      </c>
      <c r="FI12" s="12">
        <f t="shared" si="4"/>
        <v>0</v>
      </c>
      <c r="FJ12" s="12">
        <f t="shared" si="4"/>
        <v>0</v>
      </c>
      <c r="FK12" s="12">
        <f t="shared" si="4"/>
        <v>0</v>
      </c>
      <c r="FL12" s="12">
        <f t="shared" si="4"/>
        <v>0</v>
      </c>
      <c r="FM12" s="12">
        <f t="shared" si="4"/>
        <v>0</v>
      </c>
      <c r="FN12" s="12">
        <f t="shared" ref="FN12:GJ12" si="5" xml:space="preserve"> $F8 / $F9 / $F10* FN11</f>
        <v>0</v>
      </c>
      <c r="FO12" s="12">
        <f t="shared" si="5"/>
        <v>0</v>
      </c>
      <c r="FP12" s="12">
        <f t="shared" si="5"/>
        <v>0</v>
      </c>
      <c r="FQ12" s="12">
        <f t="shared" si="5"/>
        <v>0</v>
      </c>
      <c r="FR12" s="12">
        <f t="shared" si="5"/>
        <v>0</v>
      </c>
      <c r="FS12" s="12">
        <f t="shared" si="5"/>
        <v>0</v>
      </c>
      <c r="FT12" s="12">
        <f t="shared" si="5"/>
        <v>0</v>
      </c>
      <c r="FU12" s="12">
        <f t="shared" si="5"/>
        <v>0</v>
      </c>
      <c r="FV12" s="12">
        <f t="shared" si="5"/>
        <v>0</v>
      </c>
      <c r="FW12" s="12">
        <f t="shared" si="5"/>
        <v>0</v>
      </c>
      <c r="FX12" s="12">
        <f t="shared" si="5"/>
        <v>0</v>
      </c>
      <c r="FY12" s="12">
        <f t="shared" si="5"/>
        <v>0</v>
      </c>
      <c r="FZ12" s="12">
        <f t="shared" si="5"/>
        <v>0</v>
      </c>
      <c r="GA12" s="12">
        <f t="shared" si="5"/>
        <v>0</v>
      </c>
      <c r="GB12" s="12">
        <f t="shared" si="5"/>
        <v>0</v>
      </c>
      <c r="GC12" s="12">
        <f t="shared" si="5"/>
        <v>0</v>
      </c>
      <c r="GD12" s="12">
        <f t="shared" si="5"/>
        <v>0</v>
      </c>
      <c r="GE12" s="12">
        <f t="shared" si="5"/>
        <v>0</v>
      </c>
      <c r="GF12" s="12">
        <f t="shared" si="5"/>
        <v>0</v>
      </c>
      <c r="GG12" s="12">
        <f t="shared" si="5"/>
        <v>0</v>
      </c>
      <c r="GH12" s="12">
        <f t="shared" si="5"/>
        <v>0</v>
      </c>
      <c r="GI12" s="12">
        <f t="shared" si="5"/>
        <v>0</v>
      </c>
      <c r="GJ12" s="12">
        <f t="shared" si="5"/>
        <v>0</v>
      </c>
    </row>
    <row r="13" spans="1:441" s="250" customFormat="1" x14ac:dyDescent="0.25">
      <c r="A13" s="189"/>
      <c r="B13" s="189"/>
      <c r="C13" s="190"/>
      <c r="D13" s="191"/>
      <c r="E13" s="249" t="str">
        <f xml:space="preserve"> LEFT(E12, LEN(E12) - 4)</f>
        <v>Solar asset depreciation</v>
      </c>
      <c r="F13" s="249"/>
      <c r="G13" s="249" t="str">
        <f xml:space="preserve"> SMU</f>
        <v>$ 000s</v>
      </c>
      <c r="H13" s="249">
        <f xml:space="preserve"> SUM(J13:GJ13)</f>
        <v>-100000</v>
      </c>
      <c r="I13" s="192"/>
      <c r="J13" s="249">
        <f t="shared" ref="J13:BU13" si="6" xml:space="preserve"> -1 * J12</f>
        <v>0</v>
      </c>
      <c r="K13" s="249">
        <f t="shared" si="6"/>
        <v>0</v>
      </c>
      <c r="L13" s="249">
        <f t="shared" si="6"/>
        <v>0</v>
      </c>
      <c r="M13" s="249">
        <f t="shared" si="6"/>
        <v>-1000</v>
      </c>
      <c r="N13" s="249">
        <f t="shared" si="6"/>
        <v>-1000</v>
      </c>
      <c r="O13" s="249">
        <f t="shared" si="6"/>
        <v>-1000</v>
      </c>
      <c r="P13" s="249">
        <f t="shared" si="6"/>
        <v>-1000</v>
      </c>
      <c r="Q13" s="249">
        <f t="shared" si="6"/>
        <v>-1000</v>
      </c>
      <c r="R13" s="249">
        <f t="shared" si="6"/>
        <v>-1000</v>
      </c>
      <c r="S13" s="249">
        <f t="shared" si="6"/>
        <v>-1000</v>
      </c>
      <c r="T13" s="249">
        <f t="shared" si="6"/>
        <v>-1000</v>
      </c>
      <c r="U13" s="249">
        <f t="shared" si="6"/>
        <v>-1000</v>
      </c>
      <c r="V13" s="249">
        <f t="shared" si="6"/>
        <v>-1000</v>
      </c>
      <c r="W13" s="249">
        <f t="shared" si="6"/>
        <v>-1000</v>
      </c>
      <c r="X13" s="249">
        <f t="shared" si="6"/>
        <v>-1000</v>
      </c>
      <c r="Y13" s="249">
        <f t="shared" si="6"/>
        <v>-1000</v>
      </c>
      <c r="Z13" s="249">
        <f t="shared" si="6"/>
        <v>-1000</v>
      </c>
      <c r="AA13" s="249">
        <f t="shared" si="6"/>
        <v>-1000</v>
      </c>
      <c r="AB13" s="249">
        <f t="shared" si="6"/>
        <v>-1000</v>
      </c>
      <c r="AC13" s="249">
        <f t="shared" si="6"/>
        <v>-1000</v>
      </c>
      <c r="AD13" s="249">
        <f t="shared" si="6"/>
        <v>-1000</v>
      </c>
      <c r="AE13" s="249">
        <f t="shared" si="6"/>
        <v>-1000</v>
      </c>
      <c r="AF13" s="249">
        <f t="shared" si="6"/>
        <v>-1000</v>
      </c>
      <c r="AG13" s="249">
        <f t="shared" si="6"/>
        <v>-1000</v>
      </c>
      <c r="AH13" s="249">
        <f t="shared" si="6"/>
        <v>-1000</v>
      </c>
      <c r="AI13" s="249">
        <f t="shared" si="6"/>
        <v>-1000</v>
      </c>
      <c r="AJ13" s="249">
        <f t="shared" si="6"/>
        <v>-1000</v>
      </c>
      <c r="AK13" s="249">
        <f t="shared" si="6"/>
        <v>-1000</v>
      </c>
      <c r="AL13" s="249">
        <f t="shared" si="6"/>
        <v>-1000</v>
      </c>
      <c r="AM13" s="249">
        <f t="shared" si="6"/>
        <v>-1000</v>
      </c>
      <c r="AN13" s="249">
        <f t="shared" si="6"/>
        <v>-1000</v>
      </c>
      <c r="AO13" s="249">
        <f t="shared" si="6"/>
        <v>-1000</v>
      </c>
      <c r="AP13" s="249">
        <f t="shared" si="6"/>
        <v>-1000</v>
      </c>
      <c r="AQ13" s="249">
        <f t="shared" si="6"/>
        <v>-1000</v>
      </c>
      <c r="AR13" s="249">
        <f t="shared" si="6"/>
        <v>-1000</v>
      </c>
      <c r="AS13" s="249">
        <f t="shared" si="6"/>
        <v>-1000</v>
      </c>
      <c r="AT13" s="249">
        <f t="shared" si="6"/>
        <v>-1000</v>
      </c>
      <c r="AU13" s="249">
        <f t="shared" si="6"/>
        <v>-1000</v>
      </c>
      <c r="AV13" s="249">
        <f t="shared" si="6"/>
        <v>-1000</v>
      </c>
      <c r="AW13" s="249">
        <f t="shared" si="6"/>
        <v>-1000</v>
      </c>
      <c r="AX13" s="249">
        <f t="shared" si="6"/>
        <v>-1000</v>
      </c>
      <c r="AY13" s="249">
        <f t="shared" si="6"/>
        <v>-1000</v>
      </c>
      <c r="AZ13" s="249">
        <f t="shared" si="6"/>
        <v>-1000</v>
      </c>
      <c r="BA13" s="249">
        <f t="shared" si="6"/>
        <v>-1000</v>
      </c>
      <c r="BB13" s="249">
        <f t="shared" si="6"/>
        <v>-1000</v>
      </c>
      <c r="BC13" s="249">
        <f t="shared" si="6"/>
        <v>-1000</v>
      </c>
      <c r="BD13" s="249">
        <f t="shared" si="6"/>
        <v>-1000</v>
      </c>
      <c r="BE13" s="249">
        <f t="shared" si="6"/>
        <v>-1000</v>
      </c>
      <c r="BF13" s="249">
        <f t="shared" si="6"/>
        <v>-1000</v>
      </c>
      <c r="BG13" s="249">
        <f t="shared" si="6"/>
        <v>-1000</v>
      </c>
      <c r="BH13" s="249">
        <f t="shared" si="6"/>
        <v>-1000</v>
      </c>
      <c r="BI13" s="249">
        <f t="shared" si="6"/>
        <v>-1000</v>
      </c>
      <c r="BJ13" s="249">
        <f t="shared" si="6"/>
        <v>-1000</v>
      </c>
      <c r="BK13" s="249">
        <f t="shared" si="6"/>
        <v>-1000</v>
      </c>
      <c r="BL13" s="249">
        <f t="shared" si="6"/>
        <v>-1000</v>
      </c>
      <c r="BM13" s="249">
        <f t="shared" si="6"/>
        <v>-1000</v>
      </c>
      <c r="BN13" s="249">
        <f t="shared" si="6"/>
        <v>-1000</v>
      </c>
      <c r="BO13" s="249">
        <f t="shared" si="6"/>
        <v>-1000</v>
      </c>
      <c r="BP13" s="249">
        <f t="shared" si="6"/>
        <v>-1000</v>
      </c>
      <c r="BQ13" s="249">
        <f t="shared" si="6"/>
        <v>-1000</v>
      </c>
      <c r="BR13" s="249">
        <f t="shared" si="6"/>
        <v>-1000</v>
      </c>
      <c r="BS13" s="249">
        <f t="shared" si="6"/>
        <v>-1000</v>
      </c>
      <c r="BT13" s="249">
        <f t="shared" si="6"/>
        <v>-1000</v>
      </c>
      <c r="BU13" s="249">
        <f t="shared" si="6"/>
        <v>-1000</v>
      </c>
      <c r="BV13" s="249">
        <f t="shared" ref="BV13:EG13" si="7" xml:space="preserve"> -1 * BV12</f>
        <v>-1000</v>
      </c>
      <c r="BW13" s="249">
        <f t="shared" si="7"/>
        <v>-1000</v>
      </c>
      <c r="BX13" s="249">
        <f t="shared" si="7"/>
        <v>-1000</v>
      </c>
      <c r="BY13" s="249">
        <f t="shared" si="7"/>
        <v>-1000</v>
      </c>
      <c r="BZ13" s="249">
        <f t="shared" si="7"/>
        <v>-1000</v>
      </c>
      <c r="CA13" s="249">
        <f t="shared" si="7"/>
        <v>-1000</v>
      </c>
      <c r="CB13" s="249">
        <f t="shared" si="7"/>
        <v>-1000</v>
      </c>
      <c r="CC13" s="249">
        <f t="shared" si="7"/>
        <v>-1000</v>
      </c>
      <c r="CD13" s="249">
        <f t="shared" si="7"/>
        <v>-1000</v>
      </c>
      <c r="CE13" s="249">
        <f t="shared" si="7"/>
        <v>-1000</v>
      </c>
      <c r="CF13" s="249">
        <f t="shared" si="7"/>
        <v>-1000</v>
      </c>
      <c r="CG13" s="249">
        <f t="shared" si="7"/>
        <v>-1000</v>
      </c>
      <c r="CH13" s="249">
        <f t="shared" si="7"/>
        <v>-1000</v>
      </c>
      <c r="CI13" s="249">
        <f t="shared" si="7"/>
        <v>-1000</v>
      </c>
      <c r="CJ13" s="249">
        <f t="shared" si="7"/>
        <v>-1000</v>
      </c>
      <c r="CK13" s="249">
        <f t="shared" si="7"/>
        <v>-1000</v>
      </c>
      <c r="CL13" s="249">
        <f t="shared" si="7"/>
        <v>-1000</v>
      </c>
      <c r="CM13" s="249">
        <f t="shared" si="7"/>
        <v>-1000</v>
      </c>
      <c r="CN13" s="249">
        <f t="shared" si="7"/>
        <v>-1000</v>
      </c>
      <c r="CO13" s="249">
        <f t="shared" si="7"/>
        <v>-1000</v>
      </c>
      <c r="CP13" s="249">
        <f t="shared" si="7"/>
        <v>-1000</v>
      </c>
      <c r="CQ13" s="249">
        <f t="shared" si="7"/>
        <v>-1000</v>
      </c>
      <c r="CR13" s="249">
        <f t="shared" si="7"/>
        <v>-1000</v>
      </c>
      <c r="CS13" s="249">
        <f t="shared" si="7"/>
        <v>-1000</v>
      </c>
      <c r="CT13" s="249">
        <f t="shared" si="7"/>
        <v>-1000</v>
      </c>
      <c r="CU13" s="249">
        <f t="shared" si="7"/>
        <v>-1000</v>
      </c>
      <c r="CV13" s="249">
        <f t="shared" si="7"/>
        <v>-1000</v>
      </c>
      <c r="CW13" s="249">
        <f t="shared" si="7"/>
        <v>-1000</v>
      </c>
      <c r="CX13" s="249">
        <f t="shared" si="7"/>
        <v>-1000</v>
      </c>
      <c r="CY13" s="249">
        <f t="shared" si="7"/>
        <v>-1000</v>
      </c>
      <c r="CZ13" s="249">
        <f t="shared" si="7"/>
        <v>-1000</v>
      </c>
      <c r="DA13" s="249">
        <f t="shared" si="7"/>
        <v>-1000</v>
      </c>
      <c r="DB13" s="249">
        <f t="shared" si="7"/>
        <v>-1000</v>
      </c>
      <c r="DC13" s="249">
        <f t="shared" si="7"/>
        <v>-1000</v>
      </c>
      <c r="DD13" s="249">
        <f t="shared" si="7"/>
        <v>-1000</v>
      </c>
      <c r="DE13" s="249">
        <f t="shared" si="7"/>
        <v>-1000</v>
      </c>
      <c r="DF13" s="249">
        <f t="shared" si="7"/>
        <v>-1000</v>
      </c>
      <c r="DG13" s="249">
        <f t="shared" si="7"/>
        <v>-1000</v>
      </c>
      <c r="DH13" s="249">
        <f t="shared" si="7"/>
        <v>-1000</v>
      </c>
      <c r="DI13" s="249">
        <f t="shared" si="7"/>
        <v>0</v>
      </c>
      <c r="DJ13" s="249">
        <f t="shared" si="7"/>
        <v>0</v>
      </c>
      <c r="DK13" s="249">
        <f t="shared" si="7"/>
        <v>0</v>
      </c>
      <c r="DL13" s="249">
        <f t="shared" si="7"/>
        <v>0</v>
      </c>
      <c r="DM13" s="249">
        <f t="shared" si="7"/>
        <v>0</v>
      </c>
      <c r="DN13" s="249">
        <f t="shared" si="7"/>
        <v>0</v>
      </c>
      <c r="DO13" s="249">
        <f t="shared" si="7"/>
        <v>0</v>
      </c>
      <c r="DP13" s="249">
        <f t="shared" si="7"/>
        <v>0</v>
      </c>
      <c r="DQ13" s="249">
        <f t="shared" si="7"/>
        <v>0</v>
      </c>
      <c r="DR13" s="249">
        <f t="shared" si="7"/>
        <v>0</v>
      </c>
      <c r="DS13" s="249">
        <f t="shared" si="7"/>
        <v>0</v>
      </c>
      <c r="DT13" s="249">
        <f t="shared" si="7"/>
        <v>0</v>
      </c>
      <c r="DU13" s="249">
        <f t="shared" si="7"/>
        <v>0</v>
      </c>
      <c r="DV13" s="249">
        <f t="shared" si="7"/>
        <v>0</v>
      </c>
      <c r="DW13" s="249">
        <f t="shared" si="7"/>
        <v>0</v>
      </c>
      <c r="DX13" s="249">
        <f t="shared" si="7"/>
        <v>0</v>
      </c>
      <c r="DY13" s="249">
        <f t="shared" si="7"/>
        <v>0</v>
      </c>
      <c r="DZ13" s="249">
        <f t="shared" si="7"/>
        <v>0</v>
      </c>
      <c r="EA13" s="249">
        <f t="shared" si="7"/>
        <v>0</v>
      </c>
      <c r="EB13" s="249">
        <f t="shared" si="7"/>
        <v>0</v>
      </c>
      <c r="EC13" s="249">
        <f t="shared" si="7"/>
        <v>0</v>
      </c>
      <c r="ED13" s="249">
        <f t="shared" si="7"/>
        <v>0</v>
      </c>
      <c r="EE13" s="249">
        <f t="shared" si="7"/>
        <v>0</v>
      </c>
      <c r="EF13" s="249">
        <f t="shared" si="7"/>
        <v>0</v>
      </c>
      <c r="EG13" s="249">
        <f t="shared" si="7"/>
        <v>0</v>
      </c>
      <c r="EH13" s="249">
        <f t="shared" ref="EH13:GJ13" si="8" xml:space="preserve"> -1 * EH12</f>
        <v>0</v>
      </c>
      <c r="EI13" s="249">
        <f t="shared" si="8"/>
        <v>0</v>
      </c>
      <c r="EJ13" s="249">
        <f t="shared" si="8"/>
        <v>0</v>
      </c>
      <c r="EK13" s="249">
        <f t="shared" si="8"/>
        <v>0</v>
      </c>
      <c r="EL13" s="249">
        <f t="shared" si="8"/>
        <v>0</v>
      </c>
      <c r="EM13" s="249">
        <f t="shared" si="8"/>
        <v>0</v>
      </c>
      <c r="EN13" s="249">
        <f t="shared" si="8"/>
        <v>0</v>
      </c>
      <c r="EO13" s="249">
        <f t="shared" si="8"/>
        <v>0</v>
      </c>
      <c r="EP13" s="249">
        <f t="shared" si="8"/>
        <v>0</v>
      </c>
      <c r="EQ13" s="249">
        <f t="shared" si="8"/>
        <v>0</v>
      </c>
      <c r="ER13" s="249">
        <f t="shared" si="8"/>
        <v>0</v>
      </c>
      <c r="ES13" s="249">
        <f t="shared" si="8"/>
        <v>0</v>
      </c>
      <c r="ET13" s="249">
        <f t="shared" si="8"/>
        <v>0</v>
      </c>
      <c r="EU13" s="249">
        <f t="shared" si="8"/>
        <v>0</v>
      </c>
      <c r="EV13" s="249">
        <f t="shared" si="8"/>
        <v>0</v>
      </c>
      <c r="EW13" s="249">
        <f t="shared" si="8"/>
        <v>0</v>
      </c>
      <c r="EX13" s="249">
        <f t="shared" si="8"/>
        <v>0</v>
      </c>
      <c r="EY13" s="249">
        <f t="shared" si="8"/>
        <v>0</v>
      </c>
      <c r="EZ13" s="249">
        <f t="shared" si="8"/>
        <v>0</v>
      </c>
      <c r="FA13" s="249">
        <f t="shared" si="8"/>
        <v>0</v>
      </c>
      <c r="FB13" s="249">
        <f t="shared" si="8"/>
        <v>0</v>
      </c>
      <c r="FC13" s="249">
        <f t="shared" si="8"/>
        <v>0</v>
      </c>
      <c r="FD13" s="249">
        <f t="shared" si="8"/>
        <v>0</v>
      </c>
      <c r="FE13" s="249">
        <f t="shared" si="8"/>
        <v>0</v>
      </c>
      <c r="FF13" s="249">
        <f t="shared" si="8"/>
        <v>0</v>
      </c>
      <c r="FG13" s="249">
        <f t="shared" si="8"/>
        <v>0</v>
      </c>
      <c r="FH13" s="249">
        <f t="shared" si="8"/>
        <v>0</v>
      </c>
      <c r="FI13" s="249">
        <f t="shared" si="8"/>
        <v>0</v>
      </c>
      <c r="FJ13" s="249">
        <f t="shared" si="8"/>
        <v>0</v>
      </c>
      <c r="FK13" s="249">
        <f t="shared" si="8"/>
        <v>0</v>
      </c>
      <c r="FL13" s="249">
        <f t="shared" si="8"/>
        <v>0</v>
      </c>
      <c r="FM13" s="249">
        <f t="shared" si="8"/>
        <v>0</v>
      </c>
      <c r="FN13" s="249">
        <f t="shared" si="8"/>
        <v>0</v>
      </c>
      <c r="FO13" s="249">
        <f t="shared" si="8"/>
        <v>0</v>
      </c>
      <c r="FP13" s="249">
        <f t="shared" si="8"/>
        <v>0</v>
      </c>
      <c r="FQ13" s="249">
        <f t="shared" si="8"/>
        <v>0</v>
      </c>
      <c r="FR13" s="249">
        <f t="shared" si="8"/>
        <v>0</v>
      </c>
      <c r="FS13" s="249">
        <f t="shared" si="8"/>
        <v>0</v>
      </c>
      <c r="FT13" s="249">
        <f t="shared" si="8"/>
        <v>0</v>
      </c>
      <c r="FU13" s="249">
        <f t="shared" si="8"/>
        <v>0</v>
      </c>
      <c r="FV13" s="249">
        <f t="shared" si="8"/>
        <v>0</v>
      </c>
      <c r="FW13" s="249">
        <f t="shared" si="8"/>
        <v>0</v>
      </c>
      <c r="FX13" s="249">
        <f t="shared" si="8"/>
        <v>0</v>
      </c>
      <c r="FY13" s="249">
        <f t="shared" si="8"/>
        <v>0</v>
      </c>
      <c r="FZ13" s="249">
        <f t="shared" si="8"/>
        <v>0</v>
      </c>
      <c r="GA13" s="249">
        <f t="shared" si="8"/>
        <v>0</v>
      </c>
      <c r="GB13" s="249">
        <f t="shared" si="8"/>
        <v>0</v>
      </c>
      <c r="GC13" s="249">
        <f t="shared" si="8"/>
        <v>0</v>
      </c>
      <c r="GD13" s="249">
        <f t="shared" si="8"/>
        <v>0</v>
      </c>
      <c r="GE13" s="249">
        <f t="shared" si="8"/>
        <v>0</v>
      </c>
      <c r="GF13" s="249">
        <f t="shared" si="8"/>
        <v>0</v>
      </c>
      <c r="GG13" s="249">
        <f t="shared" si="8"/>
        <v>0</v>
      </c>
      <c r="GH13" s="249">
        <f t="shared" si="8"/>
        <v>0</v>
      </c>
      <c r="GI13" s="249">
        <f t="shared" si="8"/>
        <v>0</v>
      </c>
      <c r="GJ13" s="249">
        <f t="shared" si="8"/>
        <v>0</v>
      </c>
      <c r="GK13" s="547"/>
      <c r="GL13" s="547"/>
      <c r="GM13" s="547"/>
      <c r="GN13" s="547"/>
      <c r="GO13" s="547"/>
      <c r="GP13" s="547"/>
      <c r="GQ13" s="547"/>
      <c r="GR13" s="547"/>
      <c r="GS13" s="547"/>
      <c r="GT13" s="547"/>
      <c r="GU13" s="547"/>
      <c r="GV13" s="547"/>
      <c r="GW13" s="547"/>
      <c r="GX13" s="547"/>
      <c r="GY13" s="547"/>
      <c r="GZ13" s="547"/>
      <c r="HA13" s="547"/>
      <c r="HB13" s="547"/>
      <c r="HC13" s="547"/>
      <c r="HD13" s="547"/>
      <c r="HE13" s="547"/>
      <c r="HF13" s="547"/>
      <c r="HG13" s="547"/>
      <c r="HH13" s="547"/>
      <c r="HI13" s="547"/>
      <c r="HJ13" s="547"/>
      <c r="HK13" s="547"/>
      <c r="HL13" s="547"/>
      <c r="HM13" s="547"/>
      <c r="HN13" s="547"/>
      <c r="HO13" s="547"/>
      <c r="HP13" s="547"/>
      <c r="HQ13" s="547"/>
      <c r="HR13" s="547"/>
      <c r="HS13" s="547"/>
      <c r="HT13" s="547"/>
      <c r="HU13" s="547"/>
      <c r="HV13" s="547"/>
      <c r="HW13" s="547"/>
      <c r="HX13" s="547"/>
      <c r="HY13" s="547"/>
      <c r="HZ13" s="547"/>
      <c r="IA13" s="547"/>
      <c r="IB13" s="547"/>
      <c r="IC13" s="547"/>
      <c r="ID13" s="547"/>
      <c r="IE13" s="547"/>
      <c r="IF13" s="547"/>
      <c r="IG13" s="547"/>
      <c r="IH13" s="547"/>
      <c r="II13" s="547"/>
      <c r="IJ13" s="547"/>
      <c r="IK13" s="547"/>
      <c r="IL13" s="547"/>
      <c r="IM13" s="547"/>
      <c r="IN13" s="547"/>
      <c r="IO13" s="547"/>
      <c r="IP13" s="547"/>
      <c r="IQ13" s="547"/>
      <c r="IR13" s="547"/>
      <c r="IS13" s="547"/>
      <c r="IT13" s="547"/>
      <c r="IU13" s="547"/>
    </row>
    <row r="15" spans="1:441" x14ac:dyDescent="0.25">
      <c r="A15" s="15" t="s">
        <v>179</v>
      </c>
    </row>
    <row r="17" spans="1:192" s="293" customFormat="1" x14ac:dyDescent="0.25">
      <c r="A17" s="288"/>
      <c r="B17" s="288"/>
      <c r="C17" s="289"/>
      <c r="D17" s="290"/>
      <c r="E17" s="548" t="str">
        <f xml:space="preserve"> InpC!E$81</f>
        <v>Solar asset book value</v>
      </c>
      <c r="F17" s="548">
        <f xml:space="preserve"> InpC!F$81</f>
        <v>100000</v>
      </c>
      <c r="G17" s="548" t="str">
        <f xml:space="preserve"> InpC!G$81</f>
        <v>$ 000s</v>
      </c>
      <c r="H17" s="292"/>
      <c r="I17" s="292"/>
      <c r="J17" s="291"/>
      <c r="K17" s="291"/>
      <c r="L17" s="291"/>
      <c r="M17" s="291"/>
      <c r="N17" s="291"/>
      <c r="O17" s="291"/>
      <c r="P17" s="291"/>
      <c r="Q17" s="291"/>
      <c r="R17" s="291"/>
      <c r="S17" s="291"/>
      <c r="T17" s="291"/>
      <c r="U17" s="291"/>
      <c r="V17" s="291"/>
      <c r="W17" s="291"/>
      <c r="X17" s="291"/>
      <c r="Y17" s="291"/>
      <c r="Z17" s="291"/>
      <c r="AA17" s="291"/>
      <c r="AB17" s="291"/>
      <c r="AC17" s="291"/>
      <c r="AD17" s="291"/>
      <c r="AE17" s="291"/>
      <c r="AF17" s="291"/>
      <c r="AG17" s="291"/>
      <c r="AH17" s="291"/>
      <c r="AI17" s="291"/>
      <c r="AJ17" s="291"/>
      <c r="AK17" s="291"/>
      <c r="AL17" s="291"/>
      <c r="AM17" s="291"/>
      <c r="AN17" s="291"/>
      <c r="AO17" s="291"/>
      <c r="AP17" s="291"/>
      <c r="AQ17" s="291"/>
      <c r="AR17" s="291"/>
      <c r="AS17" s="291"/>
      <c r="AT17" s="291"/>
      <c r="AU17" s="291"/>
      <c r="AV17" s="291"/>
      <c r="AW17" s="291"/>
      <c r="AX17" s="291"/>
      <c r="AY17" s="291"/>
      <c r="AZ17" s="291"/>
      <c r="BA17" s="291"/>
      <c r="BB17" s="291"/>
      <c r="BC17" s="291"/>
      <c r="BD17" s="291"/>
      <c r="BE17" s="291"/>
      <c r="BF17" s="291"/>
      <c r="BG17" s="291"/>
      <c r="BH17" s="291"/>
      <c r="BI17" s="291"/>
      <c r="BJ17" s="291"/>
      <c r="BK17" s="291"/>
      <c r="BL17" s="291"/>
      <c r="BM17" s="291"/>
      <c r="BN17" s="291"/>
      <c r="BO17" s="291"/>
      <c r="BP17" s="291"/>
      <c r="BQ17" s="291"/>
      <c r="BR17" s="291"/>
      <c r="BS17" s="291"/>
      <c r="BT17" s="291"/>
      <c r="BU17" s="291"/>
      <c r="BV17" s="291"/>
      <c r="BW17" s="291"/>
      <c r="BX17" s="291"/>
      <c r="BY17" s="291"/>
      <c r="BZ17" s="291"/>
      <c r="CA17" s="291"/>
      <c r="CB17" s="291"/>
      <c r="CC17" s="291"/>
      <c r="CD17" s="291"/>
      <c r="CE17" s="291"/>
      <c r="CF17" s="291"/>
      <c r="CG17" s="291"/>
      <c r="CH17" s="291"/>
      <c r="CI17" s="291"/>
      <c r="CJ17" s="291"/>
      <c r="CK17" s="291"/>
      <c r="CL17" s="291"/>
      <c r="CM17" s="291"/>
      <c r="CN17" s="291"/>
      <c r="CO17" s="291"/>
      <c r="CP17" s="291"/>
      <c r="CQ17" s="291"/>
      <c r="CR17" s="291"/>
      <c r="CS17" s="291"/>
      <c r="CT17" s="291"/>
      <c r="CU17" s="291"/>
      <c r="CV17" s="291"/>
      <c r="CW17" s="291"/>
      <c r="CX17" s="291"/>
      <c r="CY17" s="291"/>
      <c r="CZ17" s="291"/>
      <c r="DA17" s="291"/>
      <c r="DB17" s="291"/>
      <c r="DC17" s="291"/>
      <c r="DD17" s="291"/>
      <c r="DE17" s="291"/>
      <c r="DF17" s="291"/>
      <c r="DG17" s="291"/>
      <c r="DH17" s="291"/>
      <c r="DI17" s="291"/>
      <c r="DJ17" s="291"/>
      <c r="DK17" s="291"/>
      <c r="DL17" s="291"/>
      <c r="DM17" s="291"/>
      <c r="DN17" s="291"/>
      <c r="DO17" s="291"/>
      <c r="DP17" s="291"/>
      <c r="DQ17" s="291"/>
      <c r="DR17" s="291"/>
      <c r="DS17" s="291"/>
      <c r="DT17" s="291"/>
      <c r="DU17" s="291"/>
      <c r="DV17" s="291"/>
      <c r="DW17" s="291"/>
      <c r="DX17" s="291"/>
      <c r="DY17" s="291"/>
      <c r="DZ17" s="291"/>
      <c r="EA17" s="291"/>
      <c r="EB17" s="291"/>
      <c r="EC17" s="291"/>
      <c r="ED17" s="291"/>
      <c r="EE17" s="291"/>
      <c r="EF17" s="291"/>
      <c r="EG17" s="291"/>
      <c r="EH17" s="291"/>
      <c r="EI17" s="291"/>
      <c r="EJ17" s="291"/>
      <c r="EK17" s="291"/>
      <c r="EL17" s="291"/>
      <c r="EM17" s="291"/>
      <c r="EN17" s="291"/>
      <c r="EO17" s="291"/>
      <c r="EP17" s="291"/>
      <c r="EQ17" s="291"/>
      <c r="ER17" s="291"/>
      <c r="ES17" s="291"/>
      <c r="ET17" s="291"/>
      <c r="EU17" s="291"/>
      <c r="EV17" s="291"/>
      <c r="EW17" s="291"/>
      <c r="EX17" s="291"/>
      <c r="EY17" s="291"/>
      <c r="EZ17" s="291"/>
      <c r="FA17" s="291"/>
      <c r="FB17" s="291"/>
      <c r="FC17" s="291"/>
      <c r="FD17" s="291"/>
      <c r="FE17" s="291"/>
      <c r="FF17" s="291"/>
      <c r="FG17" s="291"/>
      <c r="FH17" s="291"/>
      <c r="FI17" s="291"/>
      <c r="FJ17" s="291"/>
      <c r="FK17" s="291"/>
      <c r="FL17" s="291"/>
      <c r="FM17" s="291"/>
      <c r="FN17" s="291"/>
      <c r="FO17" s="291"/>
      <c r="FP17" s="291"/>
      <c r="FQ17" s="291"/>
      <c r="FR17" s="291"/>
      <c r="FS17" s="291"/>
      <c r="FT17" s="291"/>
      <c r="FU17" s="291"/>
      <c r="FV17" s="291"/>
      <c r="FW17" s="291"/>
      <c r="FX17" s="291"/>
      <c r="FY17" s="291"/>
      <c r="FZ17" s="291"/>
      <c r="GA17" s="291"/>
      <c r="GB17" s="291"/>
      <c r="GC17" s="291"/>
      <c r="GD17" s="291"/>
      <c r="GE17" s="291"/>
      <c r="GF17" s="291"/>
      <c r="GG17" s="291"/>
      <c r="GH17" s="291"/>
      <c r="GI17" s="291"/>
      <c r="GJ17" s="291"/>
    </row>
    <row r="18" spans="1:192" s="275" customFormat="1" x14ac:dyDescent="0.25">
      <c r="A18" s="15"/>
      <c r="B18" s="15"/>
      <c r="C18" s="21"/>
      <c r="D18" s="60"/>
      <c r="E18" s="301" t="str">
        <f xml:space="preserve"> Time!E$76</f>
        <v>Financial close date flag</v>
      </c>
      <c r="F18" s="301">
        <f xml:space="preserve"> Time!F$76</f>
        <v>0</v>
      </c>
      <c r="G18" s="301" t="str">
        <f xml:space="preserve"> Time!G$76</f>
        <v>flag</v>
      </c>
      <c r="H18" s="301">
        <f xml:space="preserve"> Time!H$76</f>
        <v>1</v>
      </c>
      <c r="I18" s="301">
        <f xml:space="preserve"> Time!I$76</f>
        <v>0</v>
      </c>
      <c r="J18" s="301">
        <f xml:space="preserve"> Time!J$76</f>
        <v>0</v>
      </c>
      <c r="K18" s="301">
        <f xml:space="preserve"> Time!K$76</f>
        <v>0</v>
      </c>
      <c r="L18" s="301">
        <f xml:space="preserve"> Time!L$76</f>
        <v>1</v>
      </c>
      <c r="M18" s="301">
        <f xml:space="preserve"> Time!M$76</f>
        <v>0</v>
      </c>
      <c r="N18" s="301">
        <f xml:space="preserve"> Time!N$76</f>
        <v>0</v>
      </c>
      <c r="O18" s="301">
        <f xml:space="preserve"> Time!O$76</f>
        <v>0</v>
      </c>
      <c r="P18" s="301">
        <f xml:space="preserve"> Time!P$76</f>
        <v>0</v>
      </c>
      <c r="Q18" s="301">
        <f xml:space="preserve"> Time!Q$76</f>
        <v>0</v>
      </c>
      <c r="R18" s="301">
        <f xml:space="preserve"> Time!R$76</f>
        <v>0</v>
      </c>
      <c r="S18" s="301">
        <f xml:space="preserve"> Time!S$76</f>
        <v>0</v>
      </c>
      <c r="T18" s="301">
        <f xml:space="preserve"> Time!T$76</f>
        <v>0</v>
      </c>
      <c r="U18" s="301">
        <f xml:space="preserve"> Time!U$76</f>
        <v>0</v>
      </c>
      <c r="V18" s="301">
        <f xml:space="preserve"> Time!V$76</f>
        <v>0</v>
      </c>
      <c r="W18" s="301">
        <f xml:space="preserve"> Time!W$76</f>
        <v>0</v>
      </c>
      <c r="X18" s="301">
        <f xml:space="preserve"> Time!X$76</f>
        <v>0</v>
      </c>
      <c r="Y18" s="301">
        <f xml:space="preserve"> Time!Y$76</f>
        <v>0</v>
      </c>
      <c r="Z18" s="301">
        <f xml:space="preserve"> Time!Z$76</f>
        <v>0</v>
      </c>
      <c r="AA18" s="301">
        <f xml:space="preserve"> Time!AA$76</f>
        <v>0</v>
      </c>
      <c r="AB18" s="301">
        <f xml:space="preserve"> Time!AB$76</f>
        <v>0</v>
      </c>
      <c r="AC18" s="301">
        <f xml:space="preserve"> Time!AC$76</f>
        <v>0</v>
      </c>
      <c r="AD18" s="301">
        <f xml:space="preserve"> Time!AD$76</f>
        <v>0</v>
      </c>
      <c r="AE18" s="301">
        <f xml:space="preserve"> Time!AE$76</f>
        <v>0</v>
      </c>
      <c r="AF18" s="301">
        <f xml:space="preserve"> Time!AF$76</f>
        <v>0</v>
      </c>
      <c r="AG18" s="301">
        <f xml:space="preserve"> Time!AG$76</f>
        <v>0</v>
      </c>
      <c r="AH18" s="301">
        <f xml:space="preserve"> Time!AH$76</f>
        <v>0</v>
      </c>
      <c r="AI18" s="301">
        <f xml:space="preserve"> Time!AI$76</f>
        <v>0</v>
      </c>
      <c r="AJ18" s="301">
        <f xml:space="preserve"> Time!AJ$76</f>
        <v>0</v>
      </c>
      <c r="AK18" s="301">
        <f xml:space="preserve"> Time!AK$76</f>
        <v>0</v>
      </c>
      <c r="AL18" s="301">
        <f xml:space="preserve"> Time!AL$76</f>
        <v>0</v>
      </c>
      <c r="AM18" s="301">
        <f xml:space="preserve"> Time!AM$76</f>
        <v>0</v>
      </c>
      <c r="AN18" s="301">
        <f xml:space="preserve"> Time!AN$76</f>
        <v>0</v>
      </c>
      <c r="AO18" s="301">
        <f xml:space="preserve"> Time!AO$76</f>
        <v>0</v>
      </c>
      <c r="AP18" s="301">
        <f xml:space="preserve"> Time!AP$76</f>
        <v>0</v>
      </c>
      <c r="AQ18" s="301">
        <f xml:space="preserve"> Time!AQ$76</f>
        <v>0</v>
      </c>
      <c r="AR18" s="301">
        <f xml:space="preserve"> Time!AR$76</f>
        <v>0</v>
      </c>
      <c r="AS18" s="301">
        <f xml:space="preserve"> Time!AS$76</f>
        <v>0</v>
      </c>
      <c r="AT18" s="301">
        <f xml:space="preserve"> Time!AT$76</f>
        <v>0</v>
      </c>
      <c r="AU18" s="301">
        <f xml:space="preserve"> Time!AU$76</f>
        <v>0</v>
      </c>
      <c r="AV18" s="301">
        <f xml:space="preserve"> Time!AV$76</f>
        <v>0</v>
      </c>
      <c r="AW18" s="301">
        <f xml:space="preserve"> Time!AW$76</f>
        <v>0</v>
      </c>
      <c r="AX18" s="301">
        <f xml:space="preserve"> Time!AX$76</f>
        <v>0</v>
      </c>
      <c r="AY18" s="301">
        <f xml:space="preserve"> Time!AY$76</f>
        <v>0</v>
      </c>
      <c r="AZ18" s="301">
        <f xml:space="preserve"> Time!AZ$76</f>
        <v>0</v>
      </c>
      <c r="BA18" s="301">
        <f xml:space="preserve"> Time!BA$76</f>
        <v>0</v>
      </c>
      <c r="BB18" s="301">
        <f xml:space="preserve"> Time!BB$76</f>
        <v>0</v>
      </c>
      <c r="BC18" s="301">
        <f xml:space="preserve"> Time!BC$76</f>
        <v>0</v>
      </c>
      <c r="BD18" s="301">
        <f xml:space="preserve"> Time!BD$76</f>
        <v>0</v>
      </c>
      <c r="BE18" s="301">
        <f xml:space="preserve"> Time!BE$76</f>
        <v>0</v>
      </c>
      <c r="BF18" s="301">
        <f xml:space="preserve"> Time!BF$76</f>
        <v>0</v>
      </c>
      <c r="BG18" s="301">
        <f xml:space="preserve"> Time!BG$76</f>
        <v>0</v>
      </c>
      <c r="BH18" s="301">
        <f xml:space="preserve"> Time!BH$76</f>
        <v>0</v>
      </c>
      <c r="BI18" s="301">
        <f xml:space="preserve"> Time!BI$76</f>
        <v>0</v>
      </c>
      <c r="BJ18" s="301">
        <f xml:space="preserve"> Time!BJ$76</f>
        <v>0</v>
      </c>
      <c r="BK18" s="301">
        <f xml:space="preserve"> Time!BK$76</f>
        <v>0</v>
      </c>
      <c r="BL18" s="301">
        <f xml:space="preserve"> Time!BL$76</f>
        <v>0</v>
      </c>
      <c r="BM18" s="301">
        <f xml:space="preserve"> Time!BM$76</f>
        <v>0</v>
      </c>
      <c r="BN18" s="301">
        <f xml:space="preserve"> Time!BN$76</f>
        <v>0</v>
      </c>
      <c r="BO18" s="301">
        <f xml:space="preserve"> Time!BO$76</f>
        <v>0</v>
      </c>
      <c r="BP18" s="301">
        <f xml:space="preserve"> Time!BP$76</f>
        <v>0</v>
      </c>
      <c r="BQ18" s="301">
        <f xml:space="preserve"> Time!BQ$76</f>
        <v>0</v>
      </c>
      <c r="BR18" s="301">
        <f xml:space="preserve"> Time!BR$76</f>
        <v>0</v>
      </c>
      <c r="BS18" s="301">
        <f xml:space="preserve"> Time!BS$76</f>
        <v>0</v>
      </c>
      <c r="BT18" s="301">
        <f xml:space="preserve"> Time!BT$76</f>
        <v>0</v>
      </c>
      <c r="BU18" s="301">
        <f xml:space="preserve"> Time!BU$76</f>
        <v>0</v>
      </c>
      <c r="BV18" s="301">
        <f xml:space="preserve"> Time!BV$76</f>
        <v>0</v>
      </c>
      <c r="BW18" s="301">
        <f xml:space="preserve"> Time!BW$76</f>
        <v>0</v>
      </c>
      <c r="BX18" s="301">
        <f xml:space="preserve"> Time!BX$76</f>
        <v>0</v>
      </c>
      <c r="BY18" s="301">
        <f xml:space="preserve"> Time!BY$76</f>
        <v>0</v>
      </c>
      <c r="BZ18" s="301">
        <f xml:space="preserve"> Time!BZ$76</f>
        <v>0</v>
      </c>
      <c r="CA18" s="301">
        <f xml:space="preserve"> Time!CA$76</f>
        <v>0</v>
      </c>
      <c r="CB18" s="301">
        <f xml:space="preserve"> Time!CB$76</f>
        <v>0</v>
      </c>
      <c r="CC18" s="301">
        <f xml:space="preserve"> Time!CC$76</f>
        <v>0</v>
      </c>
      <c r="CD18" s="301">
        <f xml:space="preserve"> Time!CD$76</f>
        <v>0</v>
      </c>
      <c r="CE18" s="301">
        <f xml:space="preserve"> Time!CE$76</f>
        <v>0</v>
      </c>
      <c r="CF18" s="301">
        <f xml:space="preserve"> Time!CF$76</f>
        <v>0</v>
      </c>
      <c r="CG18" s="301">
        <f xml:space="preserve"> Time!CG$76</f>
        <v>0</v>
      </c>
      <c r="CH18" s="301">
        <f xml:space="preserve"> Time!CH$76</f>
        <v>0</v>
      </c>
      <c r="CI18" s="301">
        <f xml:space="preserve"> Time!CI$76</f>
        <v>0</v>
      </c>
      <c r="CJ18" s="301">
        <f xml:space="preserve"> Time!CJ$76</f>
        <v>0</v>
      </c>
      <c r="CK18" s="301">
        <f xml:space="preserve"> Time!CK$76</f>
        <v>0</v>
      </c>
      <c r="CL18" s="301">
        <f xml:space="preserve"> Time!CL$76</f>
        <v>0</v>
      </c>
      <c r="CM18" s="301">
        <f xml:space="preserve"> Time!CM$76</f>
        <v>0</v>
      </c>
      <c r="CN18" s="301">
        <f xml:space="preserve"> Time!CN$76</f>
        <v>0</v>
      </c>
      <c r="CO18" s="301">
        <f xml:space="preserve"> Time!CO$76</f>
        <v>0</v>
      </c>
      <c r="CP18" s="301">
        <f xml:space="preserve"> Time!CP$76</f>
        <v>0</v>
      </c>
      <c r="CQ18" s="301">
        <f xml:space="preserve"> Time!CQ$76</f>
        <v>0</v>
      </c>
      <c r="CR18" s="301">
        <f xml:space="preserve"> Time!CR$76</f>
        <v>0</v>
      </c>
      <c r="CS18" s="301">
        <f xml:space="preserve"> Time!CS$76</f>
        <v>0</v>
      </c>
      <c r="CT18" s="301">
        <f xml:space="preserve"> Time!CT$76</f>
        <v>0</v>
      </c>
      <c r="CU18" s="301">
        <f xml:space="preserve"> Time!CU$76</f>
        <v>0</v>
      </c>
      <c r="CV18" s="301">
        <f xml:space="preserve"> Time!CV$76</f>
        <v>0</v>
      </c>
      <c r="CW18" s="301">
        <f xml:space="preserve"> Time!CW$76</f>
        <v>0</v>
      </c>
      <c r="CX18" s="301">
        <f xml:space="preserve"> Time!CX$76</f>
        <v>0</v>
      </c>
      <c r="CY18" s="301">
        <f xml:space="preserve"> Time!CY$76</f>
        <v>0</v>
      </c>
      <c r="CZ18" s="301">
        <f xml:space="preserve"> Time!CZ$76</f>
        <v>0</v>
      </c>
      <c r="DA18" s="301">
        <f xml:space="preserve"> Time!DA$76</f>
        <v>0</v>
      </c>
      <c r="DB18" s="301">
        <f xml:space="preserve"> Time!DB$76</f>
        <v>0</v>
      </c>
      <c r="DC18" s="301">
        <f xml:space="preserve"> Time!DC$76</f>
        <v>0</v>
      </c>
      <c r="DD18" s="301">
        <f xml:space="preserve"> Time!DD$76</f>
        <v>0</v>
      </c>
      <c r="DE18" s="301">
        <f xml:space="preserve"> Time!DE$76</f>
        <v>0</v>
      </c>
      <c r="DF18" s="301">
        <f xml:space="preserve"> Time!DF$76</f>
        <v>0</v>
      </c>
      <c r="DG18" s="301">
        <f xml:space="preserve"> Time!DG$76</f>
        <v>0</v>
      </c>
      <c r="DH18" s="301">
        <f xml:space="preserve"> Time!DH$76</f>
        <v>0</v>
      </c>
      <c r="DI18" s="301">
        <f xml:space="preserve"> Time!DI$76</f>
        <v>0</v>
      </c>
      <c r="DJ18" s="301">
        <f xml:space="preserve"> Time!DJ$76</f>
        <v>0</v>
      </c>
      <c r="DK18" s="301">
        <f xml:space="preserve"> Time!DK$76</f>
        <v>0</v>
      </c>
      <c r="DL18" s="301">
        <f xml:space="preserve"> Time!DL$76</f>
        <v>0</v>
      </c>
      <c r="DM18" s="301">
        <f xml:space="preserve"> Time!DM$76</f>
        <v>0</v>
      </c>
      <c r="DN18" s="301">
        <f xml:space="preserve"> Time!DN$76</f>
        <v>0</v>
      </c>
      <c r="DO18" s="301">
        <f xml:space="preserve"> Time!DO$76</f>
        <v>0</v>
      </c>
      <c r="DP18" s="301">
        <f xml:space="preserve"> Time!DP$76</f>
        <v>0</v>
      </c>
      <c r="DQ18" s="301">
        <f xml:space="preserve"> Time!DQ$76</f>
        <v>0</v>
      </c>
      <c r="DR18" s="301">
        <f xml:space="preserve"> Time!DR$76</f>
        <v>0</v>
      </c>
      <c r="DS18" s="301">
        <f xml:space="preserve"> Time!DS$76</f>
        <v>0</v>
      </c>
      <c r="DT18" s="301">
        <f xml:space="preserve"> Time!DT$76</f>
        <v>0</v>
      </c>
      <c r="DU18" s="301">
        <f xml:space="preserve"> Time!DU$76</f>
        <v>0</v>
      </c>
      <c r="DV18" s="301">
        <f xml:space="preserve"> Time!DV$76</f>
        <v>0</v>
      </c>
      <c r="DW18" s="301">
        <f xml:space="preserve"> Time!DW$76</f>
        <v>0</v>
      </c>
      <c r="DX18" s="301">
        <f xml:space="preserve"> Time!DX$76</f>
        <v>0</v>
      </c>
      <c r="DY18" s="301">
        <f xml:space="preserve"> Time!DY$76</f>
        <v>0</v>
      </c>
      <c r="DZ18" s="301">
        <f xml:space="preserve"> Time!DZ$76</f>
        <v>0</v>
      </c>
      <c r="EA18" s="301">
        <f xml:space="preserve"> Time!EA$76</f>
        <v>0</v>
      </c>
      <c r="EB18" s="301">
        <f xml:space="preserve"> Time!EB$76</f>
        <v>0</v>
      </c>
      <c r="EC18" s="301">
        <f xml:space="preserve"> Time!EC$76</f>
        <v>0</v>
      </c>
      <c r="ED18" s="301">
        <f xml:space="preserve"> Time!ED$76</f>
        <v>0</v>
      </c>
      <c r="EE18" s="301">
        <f xml:space="preserve"> Time!EE$76</f>
        <v>0</v>
      </c>
      <c r="EF18" s="301">
        <f xml:space="preserve"> Time!EF$76</f>
        <v>0</v>
      </c>
      <c r="EG18" s="301">
        <f xml:space="preserve"> Time!EG$76</f>
        <v>0</v>
      </c>
      <c r="EH18" s="301">
        <f xml:space="preserve"> Time!EH$76</f>
        <v>0</v>
      </c>
      <c r="EI18" s="301">
        <f xml:space="preserve"> Time!EI$76</f>
        <v>0</v>
      </c>
      <c r="EJ18" s="301">
        <f xml:space="preserve"> Time!EJ$76</f>
        <v>0</v>
      </c>
      <c r="EK18" s="301">
        <f xml:space="preserve"> Time!EK$76</f>
        <v>0</v>
      </c>
      <c r="EL18" s="301">
        <f xml:space="preserve"> Time!EL$76</f>
        <v>0</v>
      </c>
      <c r="EM18" s="301">
        <f xml:space="preserve"> Time!EM$76</f>
        <v>0</v>
      </c>
      <c r="EN18" s="301">
        <f xml:space="preserve"> Time!EN$76</f>
        <v>0</v>
      </c>
      <c r="EO18" s="301">
        <f xml:space="preserve"> Time!EO$76</f>
        <v>0</v>
      </c>
      <c r="EP18" s="301">
        <f xml:space="preserve"> Time!EP$76</f>
        <v>0</v>
      </c>
      <c r="EQ18" s="301">
        <f xml:space="preserve"> Time!EQ$76</f>
        <v>0</v>
      </c>
      <c r="ER18" s="301">
        <f xml:space="preserve"> Time!ER$76</f>
        <v>0</v>
      </c>
      <c r="ES18" s="301">
        <f xml:space="preserve"> Time!ES$76</f>
        <v>0</v>
      </c>
      <c r="ET18" s="301">
        <f xml:space="preserve"> Time!ET$76</f>
        <v>0</v>
      </c>
      <c r="EU18" s="301">
        <f xml:space="preserve"> Time!EU$76</f>
        <v>0</v>
      </c>
      <c r="EV18" s="301">
        <f xml:space="preserve"> Time!EV$76</f>
        <v>0</v>
      </c>
      <c r="EW18" s="301">
        <f xml:space="preserve"> Time!EW$76</f>
        <v>0</v>
      </c>
      <c r="EX18" s="301">
        <f xml:space="preserve"> Time!EX$76</f>
        <v>0</v>
      </c>
      <c r="EY18" s="301">
        <f xml:space="preserve"> Time!EY$76</f>
        <v>0</v>
      </c>
      <c r="EZ18" s="301">
        <f xml:space="preserve"> Time!EZ$76</f>
        <v>0</v>
      </c>
      <c r="FA18" s="301">
        <f xml:space="preserve"> Time!FA$76</f>
        <v>0</v>
      </c>
      <c r="FB18" s="301">
        <f xml:space="preserve"> Time!FB$76</f>
        <v>0</v>
      </c>
      <c r="FC18" s="301">
        <f xml:space="preserve"> Time!FC$76</f>
        <v>0</v>
      </c>
      <c r="FD18" s="301">
        <f xml:space="preserve"> Time!FD$76</f>
        <v>0</v>
      </c>
      <c r="FE18" s="301">
        <f xml:space="preserve"> Time!FE$76</f>
        <v>0</v>
      </c>
      <c r="FF18" s="301">
        <f xml:space="preserve"> Time!FF$76</f>
        <v>0</v>
      </c>
      <c r="FG18" s="301">
        <f xml:space="preserve"> Time!FG$76</f>
        <v>0</v>
      </c>
      <c r="FH18" s="301">
        <f xml:space="preserve"> Time!FH$76</f>
        <v>0</v>
      </c>
      <c r="FI18" s="301">
        <f xml:space="preserve"> Time!FI$76</f>
        <v>0</v>
      </c>
      <c r="FJ18" s="301">
        <f xml:space="preserve"> Time!FJ$76</f>
        <v>0</v>
      </c>
      <c r="FK18" s="301">
        <f xml:space="preserve"> Time!FK$76</f>
        <v>0</v>
      </c>
      <c r="FL18" s="301">
        <f xml:space="preserve"> Time!FL$76</f>
        <v>0</v>
      </c>
      <c r="FM18" s="301">
        <f xml:space="preserve"> Time!FM$76</f>
        <v>0</v>
      </c>
      <c r="FN18" s="301">
        <f xml:space="preserve"> Time!FN$76</f>
        <v>0</v>
      </c>
      <c r="FO18" s="301">
        <f xml:space="preserve"> Time!FO$76</f>
        <v>0</v>
      </c>
      <c r="FP18" s="301">
        <f xml:space="preserve"> Time!FP$76</f>
        <v>0</v>
      </c>
      <c r="FQ18" s="301">
        <f xml:space="preserve"> Time!FQ$76</f>
        <v>0</v>
      </c>
      <c r="FR18" s="301">
        <f xml:space="preserve"> Time!FR$76</f>
        <v>0</v>
      </c>
      <c r="FS18" s="301">
        <f xml:space="preserve"> Time!FS$76</f>
        <v>0</v>
      </c>
      <c r="FT18" s="301">
        <f xml:space="preserve"> Time!FT$76</f>
        <v>0</v>
      </c>
      <c r="FU18" s="301">
        <f xml:space="preserve"> Time!FU$76</f>
        <v>0</v>
      </c>
      <c r="FV18" s="301">
        <f xml:space="preserve"> Time!FV$76</f>
        <v>0</v>
      </c>
      <c r="FW18" s="301">
        <f xml:space="preserve"> Time!FW$76</f>
        <v>0</v>
      </c>
      <c r="FX18" s="301">
        <f xml:space="preserve"> Time!FX$76</f>
        <v>0</v>
      </c>
      <c r="FY18" s="301">
        <f xml:space="preserve"> Time!FY$76</f>
        <v>0</v>
      </c>
      <c r="FZ18" s="301">
        <f xml:space="preserve"> Time!FZ$76</f>
        <v>0</v>
      </c>
      <c r="GA18" s="301">
        <f xml:space="preserve"> Time!GA$76</f>
        <v>0</v>
      </c>
      <c r="GB18" s="301">
        <f xml:space="preserve"> Time!GB$76</f>
        <v>0</v>
      </c>
      <c r="GC18" s="301">
        <f xml:space="preserve"> Time!GC$76</f>
        <v>0</v>
      </c>
      <c r="GD18" s="301">
        <f xml:space="preserve"> Time!GD$76</f>
        <v>0</v>
      </c>
      <c r="GE18" s="301">
        <f xml:space="preserve"> Time!GE$76</f>
        <v>0</v>
      </c>
      <c r="GF18" s="301">
        <f xml:space="preserve"> Time!GF$76</f>
        <v>0</v>
      </c>
      <c r="GG18" s="301">
        <f xml:space="preserve"> Time!GG$76</f>
        <v>0</v>
      </c>
      <c r="GH18" s="301">
        <f xml:space="preserve"> Time!GH$76</f>
        <v>0</v>
      </c>
      <c r="GI18" s="301">
        <f xml:space="preserve"> Time!GI$76</f>
        <v>0</v>
      </c>
      <c r="GJ18" s="301">
        <f xml:space="preserve"> Time!GJ$76</f>
        <v>0</v>
      </c>
    </row>
    <row r="19" spans="1:192" s="275" customFormat="1" x14ac:dyDescent="0.25">
      <c r="A19" s="15"/>
      <c r="B19" s="15"/>
      <c r="C19" s="21"/>
      <c r="D19" s="60"/>
      <c r="E19" s="286"/>
      <c r="F19" s="286"/>
      <c r="G19" s="286"/>
      <c r="H19" s="286"/>
      <c r="I19" s="43"/>
      <c r="J19" s="286"/>
      <c r="K19" s="286"/>
      <c r="L19" s="286"/>
      <c r="M19" s="286"/>
      <c r="N19" s="286"/>
      <c r="O19" s="286"/>
      <c r="P19" s="286"/>
      <c r="Q19" s="286"/>
      <c r="R19" s="286"/>
      <c r="S19" s="286"/>
      <c r="T19" s="286"/>
      <c r="U19" s="286"/>
      <c r="V19" s="286"/>
      <c r="W19" s="286"/>
      <c r="X19" s="286"/>
      <c r="Y19" s="286"/>
      <c r="Z19" s="286"/>
      <c r="AA19" s="286"/>
      <c r="AB19" s="286"/>
      <c r="AC19" s="286"/>
      <c r="AD19" s="286"/>
      <c r="AE19" s="286"/>
      <c r="AF19" s="286"/>
      <c r="AG19" s="286"/>
      <c r="AH19" s="286"/>
      <c r="AI19" s="286"/>
      <c r="AJ19" s="286"/>
      <c r="AK19" s="286"/>
      <c r="AL19" s="286"/>
      <c r="AM19" s="286"/>
      <c r="AN19" s="286"/>
      <c r="AO19" s="286"/>
      <c r="AP19" s="286"/>
      <c r="AQ19" s="286"/>
      <c r="AR19" s="286"/>
      <c r="AS19" s="286"/>
      <c r="AT19" s="286"/>
      <c r="AU19" s="286"/>
      <c r="AV19" s="286"/>
      <c r="AW19" s="286"/>
      <c r="AX19" s="286"/>
      <c r="AY19" s="286"/>
      <c r="AZ19" s="286"/>
      <c r="BA19" s="286"/>
      <c r="BB19" s="286"/>
      <c r="BC19" s="286"/>
      <c r="BD19" s="286"/>
      <c r="BE19" s="286"/>
      <c r="BF19" s="286"/>
      <c r="BG19" s="286"/>
      <c r="BH19" s="286"/>
      <c r="BI19" s="286"/>
      <c r="BJ19" s="286"/>
      <c r="BK19" s="286"/>
      <c r="BL19" s="286"/>
      <c r="BM19" s="286"/>
      <c r="BN19" s="286"/>
      <c r="BO19" s="286"/>
      <c r="BP19" s="286"/>
      <c r="BQ19" s="286"/>
      <c r="BR19" s="286"/>
      <c r="BS19" s="286"/>
      <c r="BT19" s="286"/>
      <c r="BU19" s="286"/>
      <c r="BV19" s="286"/>
      <c r="BW19" s="286"/>
      <c r="BX19" s="286"/>
      <c r="BY19" s="286"/>
      <c r="BZ19" s="286"/>
      <c r="CA19" s="286"/>
      <c r="CB19" s="286"/>
      <c r="CC19" s="286"/>
      <c r="CD19" s="286"/>
      <c r="CE19" s="286"/>
      <c r="CF19" s="286"/>
      <c r="CG19" s="286"/>
      <c r="CH19" s="286"/>
      <c r="CI19" s="286"/>
      <c r="CJ19" s="286"/>
      <c r="CK19" s="286"/>
      <c r="CL19" s="286"/>
      <c r="CM19" s="286"/>
      <c r="CN19" s="286"/>
      <c r="CO19" s="286"/>
      <c r="CP19" s="286"/>
      <c r="CQ19" s="286"/>
      <c r="CR19" s="286"/>
      <c r="CS19" s="286"/>
      <c r="CT19" s="286"/>
      <c r="CU19" s="286"/>
      <c r="CV19" s="286"/>
      <c r="CW19" s="286"/>
      <c r="CX19" s="286"/>
      <c r="CY19" s="286"/>
      <c r="CZ19" s="286"/>
      <c r="DA19" s="286"/>
      <c r="DB19" s="286"/>
      <c r="DC19" s="286"/>
      <c r="DD19" s="286"/>
      <c r="DE19" s="286"/>
      <c r="DF19" s="286"/>
      <c r="DG19" s="286"/>
      <c r="DH19" s="286"/>
      <c r="DI19" s="286"/>
      <c r="DJ19" s="286"/>
      <c r="DK19" s="286"/>
      <c r="DL19" s="286"/>
      <c r="DM19" s="286"/>
      <c r="DN19" s="286"/>
      <c r="DO19" s="286"/>
      <c r="DP19" s="286"/>
      <c r="DQ19" s="286"/>
      <c r="DR19" s="286"/>
      <c r="DS19" s="286"/>
      <c r="DT19" s="286"/>
      <c r="DU19" s="286"/>
      <c r="DV19" s="286"/>
      <c r="DW19" s="286"/>
      <c r="DX19" s="286"/>
      <c r="DY19" s="286"/>
      <c r="DZ19" s="286"/>
      <c r="EA19" s="286"/>
      <c r="EB19" s="286"/>
      <c r="EC19" s="286"/>
      <c r="ED19" s="286"/>
      <c r="EE19" s="286"/>
      <c r="EF19" s="286"/>
      <c r="EG19" s="286"/>
      <c r="EH19" s="286"/>
      <c r="EI19" s="286"/>
      <c r="EJ19" s="286"/>
      <c r="EK19" s="286"/>
      <c r="EL19" s="286"/>
      <c r="EM19" s="286"/>
      <c r="EN19" s="286"/>
      <c r="EO19" s="286"/>
      <c r="EP19" s="286"/>
      <c r="EQ19" s="286"/>
      <c r="ER19" s="286"/>
      <c r="ES19" s="286"/>
      <c r="ET19" s="286"/>
      <c r="EU19" s="286"/>
      <c r="EV19" s="286"/>
      <c r="EW19" s="286"/>
      <c r="EX19" s="286"/>
      <c r="EY19" s="286"/>
      <c r="EZ19" s="286"/>
      <c r="FA19" s="286"/>
      <c r="FB19" s="286"/>
      <c r="FC19" s="286"/>
      <c r="FD19" s="286"/>
      <c r="FE19" s="286"/>
      <c r="FF19" s="286"/>
      <c r="FG19" s="286"/>
      <c r="FH19" s="286"/>
      <c r="FI19" s="286"/>
      <c r="FJ19" s="286"/>
      <c r="FK19" s="286"/>
      <c r="FL19" s="286"/>
      <c r="FM19" s="286"/>
      <c r="FN19" s="286"/>
      <c r="FO19" s="286"/>
      <c r="FP19" s="286"/>
      <c r="FQ19" s="286"/>
      <c r="FR19" s="286"/>
      <c r="FS19" s="286"/>
      <c r="FT19" s="286"/>
      <c r="FU19" s="286"/>
      <c r="FV19" s="286"/>
      <c r="FW19" s="286"/>
      <c r="FX19" s="286"/>
      <c r="FY19" s="286"/>
      <c r="FZ19" s="286"/>
      <c r="GA19" s="286"/>
      <c r="GB19" s="286"/>
      <c r="GC19" s="286"/>
      <c r="GD19" s="286"/>
      <c r="GE19" s="286"/>
      <c r="GF19" s="286"/>
      <c r="GG19" s="286"/>
      <c r="GH19" s="286"/>
      <c r="GI19" s="286"/>
      <c r="GJ19" s="286"/>
    </row>
    <row r="20" spans="1:192" s="275" customFormat="1" x14ac:dyDescent="0.25">
      <c r="A20" s="15"/>
      <c r="B20" s="15"/>
      <c r="C20" s="21"/>
      <c r="D20" s="60"/>
      <c r="E20" s="286" t="s">
        <v>180</v>
      </c>
      <c r="F20" s="286"/>
      <c r="G20" s="286" t="str">
        <f xml:space="preserve"> SMU</f>
        <v>$ 000s</v>
      </c>
      <c r="H20" s="286"/>
      <c r="I20" s="43"/>
      <c r="J20" s="286">
        <f t="shared" ref="J20:BU20" si="9">I23</f>
        <v>0</v>
      </c>
      <c r="K20" s="286">
        <f t="shared" si="9"/>
        <v>0</v>
      </c>
      <c r="L20" s="286">
        <f t="shared" si="9"/>
        <v>0</v>
      </c>
      <c r="M20" s="286">
        <f t="shared" si="9"/>
        <v>100000</v>
      </c>
      <c r="N20" s="286">
        <f t="shared" si="9"/>
        <v>99000</v>
      </c>
      <c r="O20" s="286">
        <f t="shared" si="9"/>
        <v>98000</v>
      </c>
      <c r="P20" s="286">
        <f t="shared" si="9"/>
        <v>97000</v>
      </c>
      <c r="Q20" s="286">
        <f t="shared" si="9"/>
        <v>96000</v>
      </c>
      <c r="R20" s="286">
        <f t="shared" si="9"/>
        <v>95000</v>
      </c>
      <c r="S20" s="286">
        <f t="shared" si="9"/>
        <v>94000</v>
      </c>
      <c r="T20" s="286">
        <f t="shared" si="9"/>
        <v>93000</v>
      </c>
      <c r="U20" s="286">
        <f t="shared" si="9"/>
        <v>92000</v>
      </c>
      <c r="V20" s="286">
        <f t="shared" si="9"/>
        <v>91000</v>
      </c>
      <c r="W20" s="286">
        <f t="shared" si="9"/>
        <v>90000</v>
      </c>
      <c r="X20" s="286">
        <f t="shared" si="9"/>
        <v>89000</v>
      </c>
      <c r="Y20" s="286">
        <f t="shared" si="9"/>
        <v>88000</v>
      </c>
      <c r="Z20" s="286">
        <f t="shared" si="9"/>
        <v>87000</v>
      </c>
      <c r="AA20" s="286">
        <f t="shared" si="9"/>
        <v>86000</v>
      </c>
      <c r="AB20" s="286">
        <f t="shared" si="9"/>
        <v>85000</v>
      </c>
      <c r="AC20" s="286">
        <f t="shared" si="9"/>
        <v>84000</v>
      </c>
      <c r="AD20" s="286">
        <f t="shared" si="9"/>
        <v>83000</v>
      </c>
      <c r="AE20" s="286">
        <f t="shared" si="9"/>
        <v>82000</v>
      </c>
      <c r="AF20" s="286">
        <f t="shared" si="9"/>
        <v>81000</v>
      </c>
      <c r="AG20" s="286">
        <f t="shared" si="9"/>
        <v>80000</v>
      </c>
      <c r="AH20" s="286">
        <f t="shared" si="9"/>
        <v>79000</v>
      </c>
      <c r="AI20" s="286">
        <f t="shared" si="9"/>
        <v>78000</v>
      </c>
      <c r="AJ20" s="286">
        <f t="shared" si="9"/>
        <v>77000</v>
      </c>
      <c r="AK20" s="286">
        <f t="shared" si="9"/>
        <v>76000</v>
      </c>
      <c r="AL20" s="286">
        <f t="shared" si="9"/>
        <v>75000</v>
      </c>
      <c r="AM20" s="286">
        <f t="shared" si="9"/>
        <v>74000</v>
      </c>
      <c r="AN20" s="286">
        <f t="shared" si="9"/>
        <v>73000</v>
      </c>
      <c r="AO20" s="286">
        <f t="shared" si="9"/>
        <v>72000</v>
      </c>
      <c r="AP20" s="286">
        <f t="shared" si="9"/>
        <v>71000</v>
      </c>
      <c r="AQ20" s="286">
        <f t="shared" si="9"/>
        <v>70000</v>
      </c>
      <c r="AR20" s="286">
        <f t="shared" si="9"/>
        <v>69000</v>
      </c>
      <c r="AS20" s="286">
        <f t="shared" si="9"/>
        <v>68000</v>
      </c>
      <c r="AT20" s="286">
        <f t="shared" si="9"/>
        <v>67000</v>
      </c>
      <c r="AU20" s="286">
        <f t="shared" si="9"/>
        <v>66000</v>
      </c>
      <c r="AV20" s="286">
        <f t="shared" si="9"/>
        <v>65000</v>
      </c>
      <c r="AW20" s="286">
        <f t="shared" si="9"/>
        <v>64000</v>
      </c>
      <c r="AX20" s="286">
        <f t="shared" si="9"/>
        <v>63000</v>
      </c>
      <c r="AY20" s="286">
        <f t="shared" si="9"/>
        <v>62000</v>
      </c>
      <c r="AZ20" s="286">
        <f t="shared" si="9"/>
        <v>61000</v>
      </c>
      <c r="BA20" s="286">
        <f t="shared" si="9"/>
        <v>60000</v>
      </c>
      <c r="BB20" s="286">
        <f t="shared" si="9"/>
        <v>59000</v>
      </c>
      <c r="BC20" s="286">
        <f t="shared" si="9"/>
        <v>58000</v>
      </c>
      <c r="BD20" s="286">
        <f t="shared" si="9"/>
        <v>57000</v>
      </c>
      <c r="BE20" s="286">
        <f t="shared" si="9"/>
        <v>56000</v>
      </c>
      <c r="BF20" s="286">
        <f t="shared" si="9"/>
        <v>55000</v>
      </c>
      <c r="BG20" s="286">
        <f t="shared" si="9"/>
        <v>54000</v>
      </c>
      <c r="BH20" s="286">
        <f t="shared" si="9"/>
        <v>53000</v>
      </c>
      <c r="BI20" s="286">
        <f t="shared" si="9"/>
        <v>52000</v>
      </c>
      <c r="BJ20" s="286">
        <f t="shared" si="9"/>
        <v>51000</v>
      </c>
      <c r="BK20" s="286">
        <f t="shared" si="9"/>
        <v>50000</v>
      </c>
      <c r="BL20" s="286">
        <f t="shared" si="9"/>
        <v>49000</v>
      </c>
      <c r="BM20" s="286">
        <f t="shared" si="9"/>
        <v>48000</v>
      </c>
      <c r="BN20" s="286">
        <f t="shared" si="9"/>
        <v>47000</v>
      </c>
      <c r="BO20" s="286">
        <f t="shared" si="9"/>
        <v>46000</v>
      </c>
      <c r="BP20" s="286">
        <f t="shared" si="9"/>
        <v>45000</v>
      </c>
      <c r="BQ20" s="286">
        <f t="shared" si="9"/>
        <v>44000</v>
      </c>
      <c r="BR20" s="286">
        <f t="shared" si="9"/>
        <v>43000</v>
      </c>
      <c r="BS20" s="286">
        <f t="shared" si="9"/>
        <v>42000</v>
      </c>
      <c r="BT20" s="286">
        <f t="shared" si="9"/>
        <v>41000</v>
      </c>
      <c r="BU20" s="286">
        <f t="shared" si="9"/>
        <v>40000</v>
      </c>
      <c r="BV20" s="286">
        <f t="shared" ref="BV20:EG20" si="10">BU23</f>
        <v>39000</v>
      </c>
      <c r="BW20" s="286">
        <f t="shared" si="10"/>
        <v>38000</v>
      </c>
      <c r="BX20" s="286">
        <f t="shared" si="10"/>
        <v>37000</v>
      </c>
      <c r="BY20" s="286">
        <f t="shared" si="10"/>
        <v>36000</v>
      </c>
      <c r="BZ20" s="286">
        <f t="shared" si="10"/>
        <v>35000</v>
      </c>
      <c r="CA20" s="286">
        <f t="shared" si="10"/>
        <v>34000</v>
      </c>
      <c r="CB20" s="286">
        <f t="shared" si="10"/>
        <v>33000</v>
      </c>
      <c r="CC20" s="286">
        <f t="shared" si="10"/>
        <v>32000</v>
      </c>
      <c r="CD20" s="286">
        <f t="shared" si="10"/>
        <v>31000</v>
      </c>
      <c r="CE20" s="286">
        <f t="shared" si="10"/>
        <v>30000</v>
      </c>
      <c r="CF20" s="286">
        <f t="shared" si="10"/>
        <v>29000</v>
      </c>
      <c r="CG20" s="286">
        <f t="shared" si="10"/>
        <v>28000</v>
      </c>
      <c r="CH20" s="286">
        <f t="shared" si="10"/>
        <v>27000</v>
      </c>
      <c r="CI20" s="286">
        <f t="shared" si="10"/>
        <v>26000</v>
      </c>
      <c r="CJ20" s="286">
        <f t="shared" si="10"/>
        <v>25000</v>
      </c>
      <c r="CK20" s="286">
        <f t="shared" si="10"/>
        <v>24000</v>
      </c>
      <c r="CL20" s="286">
        <f t="shared" si="10"/>
        <v>23000</v>
      </c>
      <c r="CM20" s="286">
        <f t="shared" si="10"/>
        <v>22000</v>
      </c>
      <c r="CN20" s="286">
        <f t="shared" si="10"/>
        <v>21000</v>
      </c>
      <c r="CO20" s="286">
        <f t="shared" si="10"/>
        <v>20000</v>
      </c>
      <c r="CP20" s="286">
        <f t="shared" si="10"/>
        <v>19000</v>
      </c>
      <c r="CQ20" s="286">
        <f t="shared" si="10"/>
        <v>18000</v>
      </c>
      <c r="CR20" s="286">
        <f t="shared" si="10"/>
        <v>17000</v>
      </c>
      <c r="CS20" s="286">
        <f t="shared" si="10"/>
        <v>16000</v>
      </c>
      <c r="CT20" s="286">
        <f t="shared" si="10"/>
        <v>15000</v>
      </c>
      <c r="CU20" s="286">
        <f t="shared" si="10"/>
        <v>14000</v>
      </c>
      <c r="CV20" s="286">
        <f t="shared" si="10"/>
        <v>13000</v>
      </c>
      <c r="CW20" s="286">
        <f t="shared" si="10"/>
        <v>12000</v>
      </c>
      <c r="CX20" s="286">
        <f t="shared" si="10"/>
        <v>11000</v>
      </c>
      <c r="CY20" s="286">
        <f t="shared" si="10"/>
        <v>10000</v>
      </c>
      <c r="CZ20" s="286">
        <f t="shared" si="10"/>
        <v>9000</v>
      </c>
      <c r="DA20" s="286">
        <f t="shared" si="10"/>
        <v>8000</v>
      </c>
      <c r="DB20" s="286">
        <f t="shared" si="10"/>
        <v>7000</v>
      </c>
      <c r="DC20" s="286">
        <f t="shared" si="10"/>
        <v>6000</v>
      </c>
      <c r="DD20" s="286">
        <f t="shared" si="10"/>
        <v>5000</v>
      </c>
      <c r="DE20" s="286">
        <f t="shared" si="10"/>
        <v>4000</v>
      </c>
      <c r="DF20" s="286">
        <f t="shared" si="10"/>
        <v>3000</v>
      </c>
      <c r="DG20" s="286">
        <f t="shared" si="10"/>
        <v>2000</v>
      </c>
      <c r="DH20" s="286">
        <f t="shared" si="10"/>
        <v>1000</v>
      </c>
      <c r="DI20" s="286">
        <f t="shared" si="10"/>
        <v>0</v>
      </c>
      <c r="DJ20" s="286">
        <f t="shared" si="10"/>
        <v>0</v>
      </c>
      <c r="DK20" s="286">
        <f t="shared" si="10"/>
        <v>0</v>
      </c>
      <c r="DL20" s="286">
        <f t="shared" si="10"/>
        <v>0</v>
      </c>
      <c r="DM20" s="286">
        <f t="shared" si="10"/>
        <v>0</v>
      </c>
      <c r="DN20" s="286">
        <f t="shared" si="10"/>
        <v>0</v>
      </c>
      <c r="DO20" s="286">
        <f t="shared" si="10"/>
        <v>0</v>
      </c>
      <c r="DP20" s="286">
        <f t="shared" si="10"/>
        <v>0</v>
      </c>
      <c r="DQ20" s="286">
        <f t="shared" si="10"/>
        <v>0</v>
      </c>
      <c r="DR20" s="286">
        <f t="shared" si="10"/>
        <v>0</v>
      </c>
      <c r="DS20" s="286">
        <f t="shared" si="10"/>
        <v>0</v>
      </c>
      <c r="DT20" s="286">
        <f t="shared" si="10"/>
        <v>0</v>
      </c>
      <c r="DU20" s="286">
        <f t="shared" si="10"/>
        <v>0</v>
      </c>
      <c r="DV20" s="286">
        <f t="shared" si="10"/>
        <v>0</v>
      </c>
      <c r="DW20" s="286">
        <f t="shared" si="10"/>
        <v>0</v>
      </c>
      <c r="DX20" s="286">
        <f t="shared" si="10"/>
        <v>0</v>
      </c>
      <c r="DY20" s="286">
        <f t="shared" si="10"/>
        <v>0</v>
      </c>
      <c r="DZ20" s="286">
        <f t="shared" si="10"/>
        <v>0</v>
      </c>
      <c r="EA20" s="286">
        <f t="shared" si="10"/>
        <v>0</v>
      </c>
      <c r="EB20" s="286">
        <f t="shared" si="10"/>
        <v>0</v>
      </c>
      <c r="EC20" s="286">
        <f t="shared" si="10"/>
        <v>0</v>
      </c>
      <c r="ED20" s="286">
        <f t="shared" si="10"/>
        <v>0</v>
      </c>
      <c r="EE20" s="286">
        <f t="shared" si="10"/>
        <v>0</v>
      </c>
      <c r="EF20" s="286">
        <f t="shared" si="10"/>
        <v>0</v>
      </c>
      <c r="EG20" s="286">
        <f t="shared" si="10"/>
        <v>0</v>
      </c>
      <c r="EH20" s="286">
        <f t="shared" ref="EH20:GJ20" si="11">EG23</f>
        <v>0</v>
      </c>
      <c r="EI20" s="286">
        <f t="shared" si="11"/>
        <v>0</v>
      </c>
      <c r="EJ20" s="286">
        <f t="shared" si="11"/>
        <v>0</v>
      </c>
      <c r="EK20" s="286">
        <f t="shared" si="11"/>
        <v>0</v>
      </c>
      <c r="EL20" s="286">
        <f t="shared" si="11"/>
        <v>0</v>
      </c>
      <c r="EM20" s="286">
        <f t="shared" si="11"/>
        <v>0</v>
      </c>
      <c r="EN20" s="286">
        <f t="shared" si="11"/>
        <v>0</v>
      </c>
      <c r="EO20" s="286">
        <f t="shared" si="11"/>
        <v>0</v>
      </c>
      <c r="EP20" s="286">
        <f t="shared" si="11"/>
        <v>0</v>
      </c>
      <c r="EQ20" s="286">
        <f t="shared" si="11"/>
        <v>0</v>
      </c>
      <c r="ER20" s="286">
        <f t="shared" si="11"/>
        <v>0</v>
      </c>
      <c r="ES20" s="286">
        <f t="shared" si="11"/>
        <v>0</v>
      </c>
      <c r="ET20" s="286">
        <f t="shared" si="11"/>
        <v>0</v>
      </c>
      <c r="EU20" s="286">
        <f t="shared" si="11"/>
        <v>0</v>
      </c>
      <c r="EV20" s="286">
        <f t="shared" si="11"/>
        <v>0</v>
      </c>
      <c r="EW20" s="286">
        <f t="shared" si="11"/>
        <v>0</v>
      </c>
      <c r="EX20" s="286">
        <f t="shared" si="11"/>
        <v>0</v>
      </c>
      <c r="EY20" s="286">
        <f t="shared" si="11"/>
        <v>0</v>
      </c>
      <c r="EZ20" s="286">
        <f t="shared" si="11"/>
        <v>0</v>
      </c>
      <c r="FA20" s="286">
        <f t="shared" si="11"/>
        <v>0</v>
      </c>
      <c r="FB20" s="286">
        <f t="shared" si="11"/>
        <v>0</v>
      </c>
      <c r="FC20" s="286">
        <f t="shared" si="11"/>
        <v>0</v>
      </c>
      <c r="FD20" s="286">
        <f t="shared" si="11"/>
        <v>0</v>
      </c>
      <c r="FE20" s="286">
        <f t="shared" si="11"/>
        <v>0</v>
      </c>
      <c r="FF20" s="286">
        <f t="shared" si="11"/>
        <v>0</v>
      </c>
      <c r="FG20" s="286">
        <f t="shared" si="11"/>
        <v>0</v>
      </c>
      <c r="FH20" s="286">
        <f t="shared" si="11"/>
        <v>0</v>
      </c>
      <c r="FI20" s="286">
        <f t="shared" si="11"/>
        <v>0</v>
      </c>
      <c r="FJ20" s="286">
        <f t="shared" si="11"/>
        <v>0</v>
      </c>
      <c r="FK20" s="286">
        <f t="shared" si="11"/>
        <v>0</v>
      </c>
      <c r="FL20" s="286">
        <f t="shared" si="11"/>
        <v>0</v>
      </c>
      <c r="FM20" s="286">
        <f t="shared" si="11"/>
        <v>0</v>
      </c>
      <c r="FN20" s="286">
        <f t="shared" si="11"/>
        <v>0</v>
      </c>
      <c r="FO20" s="286">
        <f t="shared" si="11"/>
        <v>0</v>
      </c>
      <c r="FP20" s="286">
        <f t="shared" si="11"/>
        <v>0</v>
      </c>
      <c r="FQ20" s="286">
        <f t="shared" si="11"/>
        <v>0</v>
      </c>
      <c r="FR20" s="286">
        <f t="shared" si="11"/>
        <v>0</v>
      </c>
      <c r="FS20" s="286">
        <f t="shared" si="11"/>
        <v>0</v>
      </c>
      <c r="FT20" s="286">
        <f t="shared" si="11"/>
        <v>0</v>
      </c>
      <c r="FU20" s="286">
        <f t="shared" si="11"/>
        <v>0</v>
      </c>
      <c r="FV20" s="286">
        <f t="shared" si="11"/>
        <v>0</v>
      </c>
      <c r="FW20" s="286">
        <f t="shared" si="11"/>
        <v>0</v>
      </c>
      <c r="FX20" s="286">
        <f t="shared" si="11"/>
        <v>0</v>
      </c>
      <c r="FY20" s="286">
        <f t="shared" si="11"/>
        <v>0</v>
      </c>
      <c r="FZ20" s="286">
        <f t="shared" si="11"/>
        <v>0</v>
      </c>
      <c r="GA20" s="286">
        <f t="shared" si="11"/>
        <v>0</v>
      </c>
      <c r="GB20" s="286">
        <f t="shared" si="11"/>
        <v>0</v>
      </c>
      <c r="GC20" s="286">
        <f t="shared" si="11"/>
        <v>0</v>
      </c>
      <c r="GD20" s="286">
        <f t="shared" si="11"/>
        <v>0</v>
      </c>
      <c r="GE20" s="286">
        <f t="shared" si="11"/>
        <v>0</v>
      </c>
      <c r="GF20" s="286">
        <f t="shared" si="11"/>
        <v>0</v>
      </c>
      <c r="GG20" s="286">
        <f t="shared" si="11"/>
        <v>0</v>
      </c>
      <c r="GH20" s="286">
        <f t="shared" si="11"/>
        <v>0</v>
      </c>
      <c r="GI20" s="286">
        <f t="shared" si="11"/>
        <v>0</v>
      </c>
      <c r="GJ20" s="286">
        <f t="shared" si="11"/>
        <v>0</v>
      </c>
    </row>
    <row r="21" spans="1:192" s="275" customFormat="1" x14ac:dyDescent="0.25">
      <c r="A21" s="15"/>
      <c r="B21" s="15"/>
      <c r="C21" s="21"/>
      <c r="D21" s="60"/>
      <c r="E21" s="287" t="s">
        <v>95</v>
      </c>
      <c r="F21" s="287"/>
      <c r="G21" s="287"/>
      <c r="H21" s="287"/>
      <c r="I21" s="287"/>
      <c r="J21" s="287"/>
      <c r="K21" s="287"/>
      <c r="L21" s="287"/>
      <c r="M21" s="287"/>
      <c r="N21" s="287"/>
      <c r="O21" s="287"/>
      <c r="P21" s="287"/>
      <c r="Q21" s="287"/>
      <c r="R21" s="287"/>
      <c r="S21" s="287"/>
      <c r="T21" s="287"/>
      <c r="U21" s="287"/>
      <c r="V21" s="287"/>
      <c r="W21" s="287"/>
      <c r="X21" s="287"/>
      <c r="Y21" s="287"/>
      <c r="Z21" s="287"/>
      <c r="AA21" s="287"/>
      <c r="AB21" s="287"/>
      <c r="AC21" s="287"/>
      <c r="AD21" s="287"/>
      <c r="AE21" s="287"/>
      <c r="AF21" s="287"/>
      <c r="AG21" s="287"/>
      <c r="AH21" s="287"/>
      <c r="AI21" s="287"/>
      <c r="AJ21" s="287"/>
      <c r="AK21" s="287"/>
      <c r="AL21" s="287"/>
      <c r="AM21" s="287"/>
      <c r="AN21" s="287"/>
      <c r="AO21" s="287"/>
      <c r="AP21" s="287"/>
      <c r="AQ21" s="287"/>
      <c r="AR21" s="287"/>
      <c r="AS21" s="287"/>
      <c r="AT21" s="287"/>
      <c r="AU21" s="287"/>
      <c r="AV21" s="287"/>
      <c r="AW21" s="287"/>
      <c r="AX21" s="287"/>
      <c r="AY21" s="287"/>
      <c r="AZ21" s="287"/>
      <c r="BA21" s="287"/>
      <c r="BB21" s="287"/>
      <c r="BC21" s="287"/>
      <c r="BD21" s="287"/>
      <c r="BE21" s="287"/>
      <c r="BF21" s="287"/>
      <c r="BG21" s="287"/>
      <c r="BH21" s="287"/>
      <c r="BI21" s="287"/>
      <c r="BJ21" s="287"/>
      <c r="BK21" s="287"/>
      <c r="BL21" s="287"/>
      <c r="BM21" s="287"/>
      <c r="BN21" s="287"/>
      <c r="BO21" s="287"/>
      <c r="BP21" s="287"/>
      <c r="BQ21" s="287"/>
      <c r="BR21" s="287"/>
      <c r="BS21" s="287"/>
      <c r="BT21" s="287"/>
      <c r="BU21" s="287"/>
      <c r="BV21" s="287"/>
      <c r="BW21" s="287"/>
      <c r="BX21" s="287"/>
      <c r="BY21" s="287"/>
      <c r="BZ21" s="287"/>
      <c r="CA21" s="287"/>
      <c r="CB21" s="287"/>
      <c r="CC21" s="287"/>
      <c r="CD21" s="287"/>
      <c r="CE21" s="287"/>
      <c r="CF21" s="287"/>
      <c r="CG21" s="287"/>
      <c r="CH21" s="287"/>
      <c r="CI21" s="287"/>
      <c r="CJ21" s="287"/>
      <c r="CK21" s="287"/>
      <c r="CL21" s="287"/>
      <c r="CM21" s="287"/>
      <c r="CN21" s="287"/>
      <c r="CO21" s="287"/>
      <c r="CP21" s="287"/>
      <c r="CQ21" s="287"/>
      <c r="CR21" s="287"/>
      <c r="CS21" s="287"/>
      <c r="CT21" s="287"/>
      <c r="CU21" s="287"/>
      <c r="CV21" s="287"/>
      <c r="CW21" s="287"/>
      <c r="CX21" s="287"/>
      <c r="CY21" s="287"/>
      <c r="CZ21" s="287"/>
      <c r="DA21" s="287"/>
      <c r="DB21" s="287"/>
      <c r="DC21" s="287"/>
      <c r="DD21" s="287"/>
      <c r="DE21" s="287"/>
      <c r="DF21" s="287"/>
      <c r="DG21" s="287"/>
      <c r="DH21" s="287"/>
      <c r="DI21" s="287"/>
      <c r="DJ21" s="287"/>
      <c r="DK21" s="287"/>
      <c r="DL21" s="287"/>
      <c r="DM21" s="287"/>
      <c r="DN21" s="287"/>
      <c r="DO21" s="287"/>
      <c r="DP21" s="287"/>
      <c r="DQ21" s="287"/>
      <c r="DR21" s="287"/>
      <c r="DS21" s="287"/>
      <c r="DT21" s="287"/>
      <c r="DU21" s="287"/>
      <c r="DV21" s="287"/>
      <c r="DW21" s="287"/>
      <c r="DX21" s="287"/>
      <c r="DY21" s="287"/>
      <c r="DZ21" s="287"/>
      <c r="EA21" s="287"/>
      <c r="EB21" s="287"/>
      <c r="EC21" s="287"/>
      <c r="ED21" s="287"/>
      <c r="EE21" s="287"/>
      <c r="EF21" s="287"/>
      <c r="EG21" s="287"/>
      <c r="EH21" s="287"/>
      <c r="EI21" s="287"/>
      <c r="EJ21" s="287"/>
      <c r="EK21" s="287"/>
      <c r="EL21" s="287"/>
      <c r="EM21" s="287"/>
      <c r="EN21" s="287"/>
      <c r="EO21" s="287"/>
      <c r="EP21" s="287"/>
      <c r="EQ21" s="287"/>
      <c r="ER21" s="287"/>
      <c r="ES21" s="287"/>
      <c r="ET21" s="287"/>
      <c r="EU21" s="287"/>
      <c r="EV21" s="287"/>
      <c r="EW21" s="287"/>
      <c r="EX21" s="287"/>
      <c r="EY21" s="287"/>
      <c r="EZ21" s="287"/>
      <c r="FA21" s="287"/>
      <c r="FB21" s="287"/>
      <c r="FC21" s="287"/>
      <c r="FD21" s="287"/>
      <c r="FE21" s="287"/>
      <c r="FF21" s="287"/>
      <c r="FG21" s="287"/>
      <c r="FH21" s="287"/>
      <c r="FI21" s="287"/>
      <c r="FJ21" s="287"/>
      <c r="FK21" s="287"/>
      <c r="FL21" s="287"/>
      <c r="FM21" s="287"/>
      <c r="FN21" s="287"/>
      <c r="FO21" s="287"/>
      <c r="FP21" s="287"/>
      <c r="FQ21" s="287"/>
      <c r="FR21" s="287"/>
      <c r="FS21" s="287"/>
      <c r="FT21" s="287"/>
      <c r="FU21" s="287"/>
      <c r="FV21" s="287"/>
      <c r="FW21" s="287"/>
      <c r="FX21" s="287"/>
      <c r="FY21" s="287"/>
      <c r="FZ21" s="287"/>
      <c r="GA21" s="287"/>
      <c r="GB21" s="287"/>
      <c r="GC21" s="287"/>
      <c r="GD21" s="287"/>
      <c r="GE21" s="287"/>
      <c r="GF21" s="287"/>
      <c r="GG21" s="287"/>
      <c r="GH21" s="287"/>
      <c r="GI21" s="287"/>
      <c r="GJ21" s="287"/>
    </row>
    <row r="22" spans="1:192" s="527" customFormat="1" x14ac:dyDescent="0.25">
      <c r="A22" s="15"/>
      <c r="B22" s="15"/>
      <c r="C22" s="21"/>
      <c r="D22" s="60"/>
      <c r="E22" s="172" t="str">
        <f t="shared" ref="E22:AJ22" si="12" xml:space="preserve"> E$12</f>
        <v>Solar asset depreciation POS</v>
      </c>
      <c r="F22" s="172">
        <f t="shared" si="12"/>
        <v>0</v>
      </c>
      <c r="G22" s="172" t="str">
        <f t="shared" si="12"/>
        <v>$ 000s</v>
      </c>
      <c r="H22" s="172">
        <f t="shared" si="12"/>
        <v>100000</v>
      </c>
      <c r="I22" s="172">
        <f t="shared" si="12"/>
        <v>0</v>
      </c>
      <c r="J22" s="172">
        <f t="shared" si="12"/>
        <v>0</v>
      </c>
      <c r="K22" s="172">
        <f t="shared" si="12"/>
        <v>0</v>
      </c>
      <c r="L22" s="172">
        <f t="shared" si="12"/>
        <v>0</v>
      </c>
      <c r="M22" s="172">
        <f t="shared" si="12"/>
        <v>1000</v>
      </c>
      <c r="N22" s="172">
        <f t="shared" si="12"/>
        <v>1000</v>
      </c>
      <c r="O22" s="172">
        <f t="shared" si="12"/>
        <v>1000</v>
      </c>
      <c r="P22" s="172">
        <f t="shared" si="12"/>
        <v>1000</v>
      </c>
      <c r="Q22" s="172">
        <f t="shared" si="12"/>
        <v>1000</v>
      </c>
      <c r="R22" s="172">
        <f t="shared" si="12"/>
        <v>1000</v>
      </c>
      <c r="S22" s="172">
        <f t="shared" si="12"/>
        <v>1000</v>
      </c>
      <c r="T22" s="172">
        <f t="shared" si="12"/>
        <v>1000</v>
      </c>
      <c r="U22" s="172">
        <f t="shared" si="12"/>
        <v>1000</v>
      </c>
      <c r="V22" s="172">
        <f t="shared" si="12"/>
        <v>1000</v>
      </c>
      <c r="W22" s="172">
        <f t="shared" si="12"/>
        <v>1000</v>
      </c>
      <c r="X22" s="172">
        <f t="shared" si="12"/>
        <v>1000</v>
      </c>
      <c r="Y22" s="172">
        <f t="shared" si="12"/>
        <v>1000</v>
      </c>
      <c r="Z22" s="172">
        <f t="shared" si="12"/>
        <v>1000</v>
      </c>
      <c r="AA22" s="172">
        <f t="shared" si="12"/>
        <v>1000</v>
      </c>
      <c r="AB22" s="172">
        <f t="shared" si="12"/>
        <v>1000</v>
      </c>
      <c r="AC22" s="172">
        <f t="shared" si="12"/>
        <v>1000</v>
      </c>
      <c r="AD22" s="172">
        <f t="shared" si="12"/>
        <v>1000</v>
      </c>
      <c r="AE22" s="172">
        <f t="shared" si="12"/>
        <v>1000</v>
      </c>
      <c r="AF22" s="172">
        <f t="shared" si="12"/>
        <v>1000</v>
      </c>
      <c r="AG22" s="172">
        <f t="shared" si="12"/>
        <v>1000</v>
      </c>
      <c r="AH22" s="172">
        <f t="shared" si="12"/>
        <v>1000</v>
      </c>
      <c r="AI22" s="172">
        <f t="shared" si="12"/>
        <v>1000</v>
      </c>
      <c r="AJ22" s="172">
        <f t="shared" si="12"/>
        <v>1000</v>
      </c>
      <c r="AK22" s="172">
        <f t="shared" ref="AK22:BP22" si="13" xml:space="preserve"> AK$12</f>
        <v>1000</v>
      </c>
      <c r="AL22" s="172">
        <f t="shared" si="13"/>
        <v>1000</v>
      </c>
      <c r="AM22" s="172">
        <f t="shared" si="13"/>
        <v>1000</v>
      </c>
      <c r="AN22" s="172">
        <f t="shared" si="13"/>
        <v>1000</v>
      </c>
      <c r="AO22" s="172">
        <f t="shared" si="13"/>
        <v>1000</v>
      </c>
      <c r="AP22" s="172">
        <f t="shared" si="13"/>
        <v>1000</v>
      </c>
      <c r="AQ22" s="172">
        <f t="shared" si="13"/>
        <v>1000</v>
      </c>
      <c r="AR22" s="172">
        <f t="shared" si="13"/>
        <v>1000</v>
      </c>
      <c r="AS22" s="172">
        <f t="shared" si="13"/>
        <v>1000</v>
      </c>
      <c r="AT22" s="172">
        <f t="shared" si="13"/>
        <v>1000</v>
      </c>
      <c r="AU22" s="172">
        <f t="shared" si="13"/>
        <v>1000</v>
      </c>
      <c r="AV22" s="172">
        <f t="shared" si="13"/>
        <v>1000</v>
      </c>
      <c r="AW22" s="172">
        <f t="shared" si="13"/>
        <v>1000</v>
      </c>
      <c r="AX22" s="172">
        <f t="shared" si="13"/>
        <v>1000</v>
      </c>
      <c r="AY22" s="172">
        <f t="shared" si="13"/>
        <v>1000</v>
      </c>
      <c r="AZ22" s="172">
        <f t="shared" si="13"/>
        <v>1000</v>
      </c>
      <c r="BA22" s="172">
        <f t="shared" si="13"/>
        <v>1000</v>
      </c>
      <c r="BB22" s="172">
        <f t="shared" si="13"/>
        <v>1000</v>
      </c>
      <c r="BC22" s="172">
        <f t="shared" si="13"/>
        <v>1000</v>
      </c>
      <c r="BD22" s="172">
        <f t="shared" si="13"/>
        <v>1000</v>
      </c>
      <c r="BE22" s="172">
        <f t="shared" si="13"/>
        <v>1000</v>
      </c>
      <c r="BF22" s="172">
        <f t="shared" si="13"/>
        <v>1000</v>
      </c>
      <c r="BG22" s="172">
        <f t="shared" si="13"/>
        <v>1000</v>
      </c>
      <c r="BH22" s="172">
        <f t="shared" si="13"/>
        <v>1000</v>
      </c>
      <c r="BI22" s="172">
        <f t="shared" si="13"/>
        <v>1000</v>
      </c>
      <c r="BJ22" s="172">
        <f t="shared" si="13"/>
        <v>1000</v>
      </c>
      <c r="BK22" s="172">
        <f t="shared" si="13"/>
        <v>1000</v>
      </c>
      <c r="BL22" s="172">
        <f t="shared" si="13"/>
        <v>1000</v>
      </c>
      <c r="BM22" s="172">
        <f t="shared" si="13"/>
        <v>1000</v>
      </c>
      <c r="BN22" s="172">
        <f t="shared" si="13"/>
        <v>1000</v>
      </c>
      <c r="BO22" s="172">
        <f t="shared" si="13"/>
        <v>1000</v>
      </c>
      <c r="BP22" s="172">
        <f t="shared" si="13"/>
        <v>1000</v>
      </c>
      <c r="BQ22" s="172">
        <f t="shared" ref="BQ22:CV22" si="14" xml:space="preserve"> BQ$12</f>
        <v>1000</v>
      </c>
      <c r="BR22" s="172">
        <f t="shared" si="14"/>
        <v>1000</v>
      </c>
      <c r="BS22" s="172">
        <f t="shared" si="14"/>
        <v>1000</v>
      </c>
      <c r="BT22" s="172">
        <f t="shared" si="14"/>
        <v>1000</v>
      </c>
      <c r="BU22" s="172">
        <f t="shared" si="14"/>
        <v>1000</v>
      </c>
      <c r="BV22" s="172">
        <f t="shared" si="14"/>
        <v>1000</v>
      </c>
      <c r="BW22" s="172">
        <f t="shared" si="14"/>
        <v>1000</v>
      </c>
      <c r="BX22" s="172">
        <f t="shared" si="14"/>
        <v>1000</v>
      </c>
      <c r="BY22" s="172">
        <f t="shared" si="14"/>
        <v>1000</v>
      </c>
      <c r="BZ22" s="172">
        <f t="shared" si="14"/>
        <v>1000</v>
      </c>
      <c r="CA22" s="172">
        <f t="shared" si="14"/>
        <v>1000</v>
      </c>
      <c r="CB22" s="172">
        <f t="shared" si="14"/>
        <v>1000</v>
      </c>
      <c r="CC22" s="172">
        <f t="shared" si="14"/>
        <v>1000</v>
      </c>
      <c r="CD22" s="172">
        <f t="shared" si="14"/>
        <v>1000</v>
      </c>
      <c r="CE22" s="172">
        <f t="shared" si="14"/>
        <v>1000</v>
      </c>
      <c r="CF22" s="172">
        <f t="shared" si="14"/>
        <v>1000</v>
      </c>
      <c r="CG22" s="172">
        <f t="shared" si="14"/>
        <v>1000</v>
      </c>
      <c r="CH22" s="172">
        <f t="shared" si="14"/>
        <v>1000</v>
      </c>
      <c r="CI22" s="172">
        <f t="shared" si="14"/>
        <v>1000</v>
      </c>
      <c r="CJ22" s="172">
        <f t="shared" si="14"/>
        <v>1000</v>
      </c>
      <c r="CK22" s="172">
        <f t="shared" si="14"/>
        <v>1000</v>
      </c>
      <c r="CL22" s="172">
        <f t="shared" si="14"/>
        <v>1000</v>
      </c>
      <c r="CM22" s="172">
        <f t="shared" si="14"/>
        <v>1000</v>
      </c>
      <c r="CN22" s="172">
        <f t="shared" si="14"/>
        <v>1000</v>
      </c>
      <c r="CO22" s="172">
        <f t="shared" si="14"/>
        <v>1000</v>
      </c>
      <c r="CP22" s="172">
        <f t="shared" si="14"/>
        <v>1000</v>
      </c>
      <c r="CQ22" s="172">
        <f t="shared" si="14"/>
        <v>1000</v>
      </c>
      <c r="CR22" s="172">
        <f t="shared" si="14"/>
        <v>1000</v>
      </c>
      <c r="CS22" s="172">
        <f t="shared" si="14"/>
        <v>1000</v>
      </c>
      <c r="CT22" s="172">
        <f t="shared" si="14"/>
        <v>1000</v>
      </c>
      <c r="CU22" s="172">
        <f t="shared" si="14"/>
        <v>1000</v>
      </c>
      <c r="CV22" s="172">
        <f t="shared" si="14"/>
        <v>1000</v>
      </c>
      <c r="CW22" s="172">
        <f t="shared" ref="CW22:EB22" si="15" xml:space="preserve"> CW$12</f>
        <v>1000</v>
      </c>
      <c r="CX22" s="172">
        <f t="shared" si="15"/>
        <v>1000</v>
      </c>
      <c r="CY22" s="172">
        <f t="shared" si="15"/>
        <v>1000</v>
      </c>
      <c r="CZ22" s="172">
        <f t="shared" si="15"/>
        <v>1000</v>
      </c>
      <c r="DA22" s="172">
        <f t="shared" si="15"/>
        <v>1000</v>
      </c>
      <c r="DB22" s="172">
        <f t="shared" si="15"/>
        <v>1000</v>
      </c>
      <c r="DC22" s="172">
        <f t="shared" si="15"/>
        <v>1000</v>
      </c>
      <c r="DD22" s="172">
        <f t="shared" si="15"/>
        <v>1000</v>
      </c>
      <c r="DE22" s="172">
        <f t="shared" si="15"/>
        <v>1000</v>
      </c>
      <c r="DF22" s="172">
        <f t="shared" si="15"/>
        <v>1000</v>
      </c>
      <c r="DG22" s="172">
        <f t="shared" si="15"/>
        <v>1000</v>
      </c>
      <c r="DH22" s="172">
        <f t="shared" si="15"/>
        <v>1000</v>
      </c>
      <c r="DI22" s="172">
        <f t="shared" si="15"/>
        <v>0</v>
      </c>
      <c r="DJ22" s="172">
        <f t="shared" si="15"/>
        <v>0</v>
      </c>
      <c r="DK22" s="172">
        <f t="shared" si="15"/>
        <v>0</v>
      </c>
      <c r="DL22" s="172">
        <f t="shared" si="15"/>
        <v>0</v>
      </c>
      <c r="DM22" s="172">
        <f t="shared" si="15"/>
        <v>0</v>
      </c>
      <c r="DN22" s="172">
        <f t="shared" si="15"/>
        <v>0</v>
      </c>
      <c r="DO22" s="172">
        <f t="shared" si="15"/>
        <v>0</v>
      </c>
      <c r="DP22" s="172">
        <f t="shared" si="15"/>
        <v>0</v>
      </c>
      <c r="DQ22" s="172">
        <f t="shared" si="15"/>
        <v>0</v>
      </c>
      <c r="DR22" s="172">
        <f t="shared" si="15"/>
        <v>0</v>
      </c>
      <c r="DS22" s="172">
        <f t="shared" si="15"/>
        <v>0</v>
      </c>
      <c r="DT22" s="172">
        <f t="shared" si="15"/>
        <v>0</v>
      </c>
      <c r="DU22" s="172">
        <f t="shared" si="15"/>
        <v>0</v>
      </c>
      <c r="DV22" s="172">
        <f t="shared" si="15"/>
        <v>0</v>
      </c>
      <c r="DW22" s="172">
        <f t="shared" si="15"/>
        <v>0</v>
      </c>
      <c r="DX22" s="172">
        <f t="shared" si="15"/>
        <v>0</v>
      </c>
      <c r="DY22" s="172">
        <f t="shared" si="15"/>
        <v>0</v>
      </c>
      <c r="DZ22" s="172">
        <f t="shared" si="15"/>
        <v>0</v>
      </c>
      <c r="EA22" s="172">
        <f t="shared" si="15"/>
        <v>0</v>
      </c>
      <c r="EB22" s="172">
        <f t="shared" si="15"/>
        <v>0</v>
      </c>
      <c r="EC22" s="172">
        <f t="shared" ref="EC22:FH22" si="16" xml:space="preserve"> EC$12</f>
        <v>0</v>
      </c>
      <c r="ED22" s="172">
        <f t="shared" si="16"/>
        <v>0</v>
      </c>
      <c r="EE22" s="172">
        <f t="shared" si="16"/>
        <v>0</v>
      </c>
      <c r="EF22" s="172">
        <f t="shared" si="16"/>
        <v>0</v>
      </c>
      <c r="EG22" s="172">
        <f t="shared" si="16"/>
        <v>0</v>
      </c>
      <c r="EH22" s="172">
        <f t="shared" si="16"/>
        <v>0</v>
      </c>
      <c r="EI22" s="172">
        <f t="shared" si="16"/>
        <v>0</v>
      </c>
      <c r="EJ22" s="172">
        <f t="shared" si="16"/>
        <v>0</v>
      </c>
      <c r="EK22" s="172">
        <f t="shared" si="16"/>
        <v>0</v>
      </c>
      <c r="EL22" s="172">
        <f t="shared" si="16"/>
        <v>0</v>
      </c>
      <c r="EM22" s="172">
        <f t="shared" si="16"/>
        <v>0</v>
      </c>
      <c r="EN22" s="172">
        <f t="shared" si="16"/>
        <v>0</v>
      </c>
      <c r="EO22" s="172">
        <f t="shared" si="16"/>
        <v>0</v>
      </c>
      <c r="EP22" s="172">
        <f t="shared" si="16"/>
        <v>0</v>
      </c>
      <c r="EQ22" s="172">
        <f t="shared" si="16"/>
        <v>0</v>
      </c>
      <c r="ER22" s="172">
        <f t="shared" si="16"/>
        <v>0</v>
      </c>
      <c r="ES22" s="172">
        <f t="shared" si="16"/>
        <v>0</v>
      </c>
      <c r="ET22" s="172">
        <f t="shared" si="16"/>
        <v>0</v>
      </c>
      <c r="EU22" s="172">
        <f t="shared" si="16"/>
        <v>0</v>
      </c>
      <c r="EV22" s="172">
        <f t="shared" si="16"/>
        <v>0</v>
      </c>
      <c r="EW22" s="172">
        <f t="shared" si="16"/>
        <v>0</v>
      </c>
      <c r="EX22" s="172">
        <f t="shared" si="16"/>
        <v>0</v>
      </c>
      <c r="EY22" s="172">
        <f t="shared" si="16"/>
        <v>0</v>
      </c>
      <c r="EZ22" s="172">
        <f t="shared" si="16"/>
        <v>0</v>
      </c>
      <c r="FA22" s="172">
        <f t="shared" si="16"/>
        <v>0</v>
      </c>
      <c r="FB22" s="172">
        <f t="shared" si="16"/>
        <v>0</v>
      </c>
      <c r="FC22" s="172">
        <f t="shared" si="16"/>
        <v>0</v>
      </c>
      <c r="FD22" s="172">
        <f t="shared" si="16"/>
        <v>0</v>
      </c>
      <c r="FE22" s="172">
        <f t="shared" si="16"/>
        <v>0</v>
      </c>
      <c r="FF22" s="172">
        <f t="shared" si="16"/>
        <v>0</v>
      </c>
      <c r="FG22" s="172">
        <f t="shared" si="16"/>
        <v>0</v>
      </c>
      <c r="FH22" s="172">
        <f t="shared" si="16"/>
        <v>0</v>
      </c>
      <c r="FI22" s="172">
        <f t="shared" ref="FI22:GJ22" si="17" xml:space="preserve"> FI$12</f>
        <v>0</v>
      </c>
      <c r="FJ22" s="172">
        <f t="shared" si="17"/>
        <v>0</v>
      </c>
      <c r="FK22" s="172">
        <f t="shared" si="17"/>
        <v>0</v>
      </c>
      <c r="FL22" s="172">
        <f t="shared" si="17"/>
        <v>0</v>
      </c>
      <c r="FM22" s="172">
        <f t="shared" si="17"/>
        <v>0</v>
      </c>
      <c r="FN22" s="172">
        <f t="shared" si="17"/>
        <v>0</v>
      </c>
      <c r="FO22" s="172">
        <f t="shared" si="17"/>
        <v>0</v>
      </c>
      <c r="FP22" s="172">
        <f t="shared" si="17"/>
        <v>0</v>
      </c>
      <c r="FQ22" s="172">
        <f t="shared" si="17"/>
        <v>0</v>
      </c>
      <c r="FR22" s="172">
        <f t="shared" si="17"/>
        <v>0</v>
      </c>
      <c r="FS22" s="172">
        <f t="shared" si="17"/>
        <v>0</v>
      </c>
      <c r="FT22" s="172">
        <f t="shared" si="17"/>
        <v>0</v>
      </c>
      <c r="FU22" s="172">
        <f t="shared" si="17"/>
        <v>0</v>
      </c>
      <c r="FV22" s="172">
        <f t="shared" si="17"/>
        <v>0</v>
      </c>
      <c r="FW22" s="172">
        <f t="shared" si="17"/>
        <v>0</v>
      </c>
      <c r="FX22" s="172">
        <f t="shared" si="17"/>
        <v>0</v>
      </c>
      <c r="FY22" s="172">
        <f t="shared" si="17"/>
        <v>0</v>
      </c>
      <c r="FZ22" s="172">
        <f t="shared" si="17"/>
        <v>0</v>
      </c>
      <c r="GA22" s="172">
        <f t="shared" si="17"/>
        <v>0</v>
      </c>
      <c r="GB22" s="172">
        <f t="shared" si="17"/>
        <v>0</v>
      </c>
      <c r="GC22" s="172">
        <f t="shared" si="17"/>
        <v>0</v>
      </c>
      <c r="GD22" s="172">
        <f t="shared" si="17"/>
        <v>0</v>
      </c>
      <c r="GE22" s="172">
        <f t="shared" si="17"/>
        <v>0</v>
      </c>
      <c r="GF22" s="172">
        <f t="shared" si="17"/>
        <v>0</v>
      </c>
      <c r="GG22" s="172">
        <f t="shared" si="17"/>
        <v>0</v>
      </c>
      <c r="GH22" s="172">
        <f t="shared" si="17"/>
        <v>0</v>
      </c>
      <c r="GI22" s="172">
        <f t="shared" si="17"/>
        <v>0</v>
      </c>
      <c r="GJ22" s="172">
        <f t="shared" si="17"/>
        <v>0</v>
      </c>
    </row>
    <row r="23" spans="1:192" s="533" customFormat="1" x14ac:dyDescent="0.25">
      <c r="A23" s="528"/>
      <c r="B23" s="528"/>
      <c r="C23" s="529"/>
      <c r="D23" s="530"/>
      <c r="E23" s="531" t="s">
        <v>181</v>
      </c>
      <c r="F23" s="531"/>
      <c r="G23" s="531" t="str">
        <f xml:space="preserve"> SMU</f>
        <v>$ 000s</v>
      </c>
      <c r="H23" s="531"/>
      <c r="I23" s="532"/>
      <c r="J23" s="531">
        <f t="shared" ref="J23:BU23" si="18" xml:space="preserve"> IF( J18 = 1, $F17, J20 + J21 - J22)</f>
        <v>0</v>
      </c>
      <c r="K23" s="531">
        <f t="shared" si="18"/>
        <v>0</v>
      </c>
      <c r="L23" s="531">
        <f t="shared" si="18"/>
        <v>100000</v>
      </c>
      <c r="M23" s="531">
        <f t="shared" si="18"/>
        <v>99000</v>
      </c>
      <c r="N23" s="531">
        <f t="shared" si="18"/>
        <v>98000</v>
      </c>
      <c r="O23" s="531">
        <f t="shared" si="18"/>
        <v>97000</v>
      </c>
      <c r="P23" s="531">
        <f t="shared" si="18"/>
        <v>96000</v>
      </c>
      <c r="Q23" s="531">
        <f t="shared" si="18"/>
        <v>95000</v>
      </c>
      <c r="R23" s="531">
        <f t="shared" si="18"/>
        <v>94000</v>
      </c>
      <c r="S23" s="531">
        <f t="shared" si="18"/>
        <v>93000</v>
      </c>
      <c r="T23" s="531">
        <f t="shared" si="18"/>
        <v>92000</v>
      </c>
      <c r="U23" s="531">
        <f t="shared" si="18"/>
        <v>91000</v>
      </c>
      <c r="V23" s="531">
        <f t="shared" si="18"/>
        <v>90000</v>
      </c>
      <c r="W23" s="531">
        <f t="shared" si="18"/>
        <v>89000</v>
      </c>
      <c r="X23" s="531">
        <f t="shared" si="18"/>
        <v>88000</v>
      </c>
      <c r="Y23" s="531">
        <f t="shared" si="18"/>
        <v>87000</v>
      </c>
      <c r="Z23" s="531">
        <f t="shared" si="18"/>
        <v>86000</v>
      </c>
      <c r="AA23" s="531">
        <f t="shared" si="18"/>
        <v>85000</v>
      </c>
      <c r="AB23" s="531">
        <f t="shared" si="18"/>
        <v>84000</v>
      </c>
      <c r="AC23" s="531">
        <f t="shared" si="18"/>
        <v>83000</v>
      </c>
      <c r="AD23" s="531">
        <f t="shared" si="18"/>
        <v>82000</v>
      </c>
      <c r="AE23" s="531">
        <f t="shared" si="18"/>
        <v>81000</v>
      </c>
      <c r="AF23" s="531">
        <f t="shared" si="18"/>
        <v>80000</v>
      </c>
      <c r="AG23" s="531">
        <f t="shared" si="18"/>
        <v>79000</v>
      </c>
      <c r="AH23" s="531">
        <f t="shared" si="18"/>
        <v>78000</v>
      </c>
      <c r="AI23" s="531">
        <f t="shared" si="18"/>
        <v>77000</v>
      </c>
      <c r="AJ23" s="531">
        <f t="shared" si="18"/>
        <v>76000</v>
      </c>
      <c r="AK23" s="531">
        <f t="shared" si="18"/>
        <v>75000</v>
      </c>
      <c r="AL23" s="531">
        <f t="shared" si="18"/>
        <v>74000</v>
      </c>
      <c r="AM23" s="531">
        <f t="shared" si="18"/>
        <v>73000</v>
      </c>
      <c r="AN23" s="531">
        <f t="shared" si="18"/>
        <v>72000</v>
      </c>
      <c r="AO23" s="531">
        <f t="shared" si="18"/>
        <v>71000</v>
      </c>
      <c r="AP23" s="531">
        <f t="shared" si="18"/>
        <v>70000</v>
      </c>
      <c r="AQ23" s="531">
        <f t="shared" si="18"/>
        <v>69000</v>
      </c>
      <c r="AR23" s="531">
        <f t="shared" si="18"/>
        <v>68000</v>
      </c>
      <c r="AS23" s="531">
        <f t="shared" si="18"/>
        <v>67000</v>
      </c>
      <c r="AT23" s="531">
        <f t="shared" si="18"/>
        <v>66000</v>
      </c>
      <c r="AU23" s="531">
        <f t="shared" si="18"/>
        <v>65000</v>
      </c>
      <c r="AV23" s="531">
        <f t="shared" si="18"/>
        <v>64000</v>
      </c>
      <c r="AW23" s="531">
        <f t="shared" si="18"/>
        <v>63000</v>
      </c>
      <c r="AX23" s="531">
        <f t="shared" si="18"/>
        <v>62000</v>
      </c>
      <c r="AY23" s="531">
        <f t="shared" si="18"/>
        <v>61000</v>
      </c>
      <c r="AZ23" s="531">
        <f t="shared" si="18"/>
        <v>60000</v>
      </c>
      <c r="BA23" s="531">
        <f t="shared" si="18"/>
        <v>59000</v>
      </c>
      <c r="BB23" s="531">
        <f t="shared" si="18"/>
        <v>58000</v>
      </c>
      <c r="BC23" s="531">
        <f t="shared" si="18"/>
        <v>57000</v>
      </c>
      <c r="BD23" s="531">
        <f t="shared" si="18"/>
        <v>56000</v>
      </c>
      <c r="BE23" s="531">
        <f t="shared" si="18"/>
        <v>55000</v>
      </c>
      <c r="BF23" s="531">
        <f t="shared" si="18"/>
        <v>54000</v>
      </c>
      <c r="BG23" s="531">
        <f t="shared" si="18"/>
        <v>53000</v>
      </c>
      <c r="BH23" s="531">
        <f t="shared" si="18"/>
        <v>52000</v>
      </c>
      <c r="BI23" s="531">
        <f t="shared" si="18"/>
        <v>51000</v>
      </c>
      <c r="BJ23" s="531">
        <f t="shared" si="18"/>
        <v>50000</v>
      </c>
      <c r="BK23" s="531">
        <f t="shared" si="18"/>
        <v>49000</v>
      </c>
      <c r="BL23" s="531">
        <f t="shared" si="18"/>
        <v>48000</v>
      </c>
      <c r="BM23" s="531">
        <f t="shared" si="18"/>
        <v>47000</v>
      </c>
      <c r="BN23" s="531">
        <f t="shared" si="18"/>
        <v>46000</v>
      </c>
      <c r="BO23" s="531">
        <f t="shared" si="18"/>
        <v>45000</v>
      </c>
      <c r="BP23" s="531">
        <f t="shared" si="18"/>
        <v>44000</v>
      </c>
      <c r="BQ23" s="531">
        <f t="shared" si="18"/>
        <v>43000</v>
      </c>
      <c r="BR23" s="531">
        <f t="shared" si="18"/>
        <v>42000</v>
      </c>
      <c r="BS23" s="531">
        <f t="shared" si="18"/>
        <v>41000</v>
      </c>
      <c r="BT23" s="531">
        <f t="shared" si="18"/>
        <v>40000</v>
      </c>
      <c r="BU23" s="531">
        <f t="shared" si="18"/>
        <v>39000</v>
      </c>
      <c r="BV23" s="531">
        <f t="shared" ref="BV23:EG23" si="19" xml:space="preserve"> IF( BV18 = 1, $F17, BV20 + BV21 - BV22)</f>
        <v>38000</v>
      </c>
      <c r="BW23" s="531">
        <f t="shared" si="19"/>
        <v>37000</v>
      </c>
      <c r="BX23" s="531">
        <f t="shared" si="19"/>
        <v>36000</v>
      </c>
      <c r="BY23" s="531">
        <f t="shared" si="19"/>
        <v>35000</v>
      </c>
      <c r="BZ23" s="531">
        <f t="shared" si="19"/>
        <v>34000</v>
      </c>
      <c r="CA23" s="531">
        <f t="shared" si="19"/>
        <v>33000</v>
      </c>
      <c r="CB23" s="531">
        <f t="shared" si="19"/>
        <v>32000</v>
      </c>
      <c r="CC23" s="531">
        <f t="shared" si="19"/>
        <v>31000</v>
      </c>
      <c r="CD23" s="531">
        <f t="shared" si="19"/>
        <v>30000</v>
      </c>
      <c r="CE23" s="531">
        <f t="shared" si="19"/>
        <v>29000</v>
      </c>
      <c r="CF23" s="531">
        <f t="shared" si="19"/>
        <v>28000</v>
      </c>
      <c r="CG23" s="531">
        <f t="shared" si="19"/>
        <v>27000</v>
      </c>
      <c r="CH23" s="531">
        <f t="shared" si="19"/>
        <v>26000</v>
      </c>
      <c r="CI23" s="531">
        <f t="shared" si="19"/>
        <v>25000</v>
      </c>
      <c r="CJ23" s="531">
        <f t="shared" si="19"/>
        <v>24000</v>
      </c>
      <c r="CK23" s="531">
        <f t="shared" si="19"/>
        <v>23000</v>
      </c>
      <c r="CL23" s="531">
        <f t="shared" si="19"/>
        <v>22000</v>
      </c>
      <c r="CM23" s="531">
        <f t="shared" si="19"/>
        <v>21000</v>
      </c>
      <c r="CN23" s="531">
        <f t="shared" si="19"/>
        <v>20000</v>
      </c>
      <c r="CO23" s="531">
        <f t="shared" si="19"/>
        <v>19000</v>
      </c>
      <c r="CP23" s="531">
        <f t="shared" si="19"/>
        <v>18000</v>
      </c>
      <c r="CQ23" s="531">
        <f t="shared" si="19"/>
        <v>17000</v>
      </c>
      <c r="CR23" s="531">
        <f t="shared" si="19"/>
        <v>16000</v>
      </c>
      <c r="CS23" s="531">
        <f t="shared" si="19"/>
        <v>15000</v>
      </c>
      <c r="CT23" s="531">
        <f t="shared" si="19"/>
        <v>14000</v>
      </c>
      <c r="CU23" s="531">
        <f t="shared" si="19"/>
        <v>13000</v>
      </c>
      <c r="CV23" s="531">
        <f t="shared" si="19"/>
        <v>12000</v>
      </c>
      <c r="CW23" s="531">
        <f t="shared" si="19"/>
        <v>11000</v>
      </c>
      <c r="CX23" s="531">
        <f t="shared" si="19"/>
        <v>10000</v>
      </c>
      <c r="CY23" s="531">
        <f t="shared" si="19"/>
        <v>9000</v>
      </c>
      <c r="CZ23" s="531">
        <f t="shared" si="19"/>
        <v>8000</v>
      </c>
      <c r="DA23" s="531">
        <f t="shared" si="19"/>
        <v>7000</v>
      </c>
      <c r="DB23" s="531">
        <f t="shared" si="19"/>
        <v>6000</v>
      </c>
      <c r="DC23" s="531">
        <f t="shared" si="19"/>
        <v>5000</v>
      </c>
      <c r="DD23" s="531">
        <f t="shared" si="19"/>
        <v>4000</v>
      </c>
      <c r="DE23" s="531">
        <f t="shared" si="19"/>
        <v>3000</v>
      </c>
      <c r="DF23" s="531">
        <f t="shared" si="19"/>
        <v>2000</v>
      </c>
      <c r="DG23" s="531">
        <f t="shared" si="19"/>
        <v>1000</v>
      </c>
      <c r="DH23" s="531">
        <f t="shared" si="19"/>
        <v>0</v>
      </c>
      <c r="DI23" s="531">
        <f t="shared" si="19"/>
        <v>0</v>
      </c>
      <c r="DJ23" s="531">
        <f t="shared" si="19"/>
        <v>0</v>
      </c>
      <c r="DK23" s="531">
        <f t="shared" si="19"/>
        <v>0</v>
      </c>
      <c r="DL23" s="531">
        <f t="shared" si="19"/>
        <v>0</v>
      </c>
      <c r="DM23" s="531">
        <f t="shared" si="19"/>
        <v>0</v>
      </c>
      <c r="DN23" s="531">
        <f t="shared" si="19"/>
        <v>0</v>
      </c>
      <c r="DO23" s="531">
        <f t="shared" si="19"/>
        <v>0</v>
      </c>
      <c r="DP23" s="531">
        <f t="shared" si="19"/>
        <v>0</v>
      </c>
      <c r="DQ23" s="531">
        <f t="shared" si="19"/>
        <v>0</v>
      </c>
      <c r="DR23" s="531">
        <f t="shared" si="19"/>
        <v>0</v>
      </c>
      <c r="DS23" s="531">
        <f t="shared" si="19"/>
        <v>0</v>
      </c>
      <c r="DT23" s="531">
        <f t="shared" si="19"/>
        <v>0</v>
      </c>
      <c r="DU23" s="531">
        <f t="shared" si="19"/>
        <v>0</v>
      </c>
      <c r="DV23" s="531">
        <f t="shared" si="19"/>
        <v>0</v>
      </c>
      <c r="DW23" s="531">
        <f t="shared" si="19"/>
        <v>0</v>
      </c>
      <c r="DX23" s="531">
        <f t="shared" si="19"/>
        <v>0</v>
      </c>
      <c r="DY23" s="531">
        <f t="shared" si="19"/>
        <v>0</v>
      </c>
      <c r="DZ23" s="531">
        <f t="shared" si="19"/>
        <v>0</v>
      </c>
      <c r="EA23" s="531">
        <f t="shared" si="19"/>
        <v>0</v>
      </c>
      <c r="EB23" s="531">
        <f t="shared" si="19"/>
        <v>0</v>
      </c>
      <c r="EC23" s="531">
        <f t="shared" si="19"/>
        <v>0</v>
      </c>
      <c r="ED23" s="531">
        <f t="shared" si="19"/>
        <v>0</v>
      </c>
      <c r="EE23" s="531">
        <f t="shared" si="19"/>
        <v>0</v>
      </c>
      <c r="EF23" s="531">
        <f t="shared" si="19"/>
        <v>0</v>
      </c>
      <c r="EG23" s="531">
        <f t="shared" si="19"/>
        <v>0</v>
      </c>
      <c r="EH23" s="531">
        <f t="shared" ref="EH23:GJ23" si="20" xml:space="preserve"> IF( EH18 = 1, $F17, EH20 + EH21 - EH22)</f>
        <v>0</v>
      </c>
      <c r="EI23" s="531">
        <f t="shared" si="20"/>
        <v>0</v>
      </c>
      <c r="EJ23" s="531">
        <f t="shared" si="20"/>
        <v>0</v>
      </c>
      <c r="EK23" s="531">
        <f t="shared" si="20"/>
        <v>0</v>
      </c>
      <c r="EL23" s="531">
        <f t="shared" si="20"/>
        <v>0</v>
      </c>
      <c r="EM23" s="531">
        <f t="shared" si="20"/>
        <v>0</v>
      </c>
      <c r="EN23" s="531">
        <f t="shared" si="20"/>
        <v>0</v>
      </c>
      <c r="EO23" s="531">
        <f t="shared" si="20"/>
        <v>0</v>
      </c>
      <c r="EP23" s="531">
        <f t="shared" si="20"/>
        <v>0</v>
      </c>
      <c r="EQ23" s="531">
        <f t="shared" si="20"/>
        <v>0</v>
      </c>
      <c r="ER23" s="531">
        <f t="shared" si="20"/>
        <v>0</v>
      </c>
      <c r="ES23" s="531">
        <f t="shared" si="20"/>
        <v>0</v>
      </c>
      <c r="ET23" s="531">
        <f t="shared" si="20"/>
        <v>0</v>
      </c>
      <c r="EU23" s="531">
        <f t="shared" si="20"/>
        <v>0</v>
      </c>
      <c r="EV23" s="531">
        <f t="shared" si="20"/>
        <v>0</v>
      </c>
      <c r="EW23" s="531">
        <f t="shared" si="20"/>
        <v>0</v>
      </c>
      <c r="EX23" s="531">
        <f t="shared" si="20"/>
        <v>0</v>
      </c>
      <c r="EY23" s="531">
        <f t="shared" si="20"/>
        <v>0</v>
      </c>
      <c r="EZ23" s="531">
        <f t="shared" si="20"/>
        <v>0</v>
      </c>
      <c r="FA23" s="531">
        <f t="shared" si="20"/>
        <v>0</v>
      </c>
      <c r="FB23" s="531">
        <f t="shared" si="20"/>
        <v>0</v>
      </c>
      <c r="FC23" s="531">
        <f t="shared" si="20"/>
        <v>0</v>
      </c>
      <c r="FD23" s="531">
        <f t="shared" si="20"/>
        <v>0</v>
      </c>
      <c r="FE23" s="531">
        <f t="shared" si="20"/>
        <v>0</v>
      </c>
      <c r="FF23" s="531">
        <f t="shared" si="20"/>
        <v>0</v>
      </c>
      <c r="FG23" s="531">
        <f t="shared" si="20"/>
        <v>0</v>
      </c>
      <c r="FH23" s="531">
        <f t="shared" si="20"/>
        <v>0</v>
      </c>
      <c r="FI23" s="531">
        <f t="shared" si="20"/>
        <v>0</v>
      </c>
      <c r="FJ23" s="531">
        <f t="shared" si="20"/>
        <v>0</v>
      </c>
      <c r="FK23" s="531">
        <f t="shared" si="20"/>
        <v>0</v>
      </c>
      <c r="FL23" s="531">
        <f t="shared" si="20"/>
        <v>0</v>
      </c>
      <c r="FM23" s="531">
        <f t="shared" si="20"/>
        <v>0</v>
      </c>
      <c r="FN23" s="531">
        <f t="shared" si="20"/>
        <v>0</v>
      </c>
      <c r="FO23" s="531">
        <f t="shared" si="20"/>
        <v>0</v>
      </c>
      <c r="FP23" s="531">
        <f t="shared" si="20"/>
        <v>0</v>
      </c>
      <c r="FQ23" s="531">
        <f t="shared" si="20"/>
        <v>0</v>
      </c>
      <c r="FR23" s="531">
        <f t="shared" si="20"/>
        <v>0</v>
      </c>
      <c r="FS23" s="531">
        <f t="shared" si="20"/>
        <v>0</v>
      </c>
      <c r="FT23" s="531">
        <f t="shared" si="20"/>
        <v>0</v>
      </c>
      <c r="FU23" s="531">
        <f t="shared" si="20"/>
        <v>0</v>
      </c>
      <c r="FV23" s="531">
        <f t="shared" si="20"/>
        <v>0</v>
      </c>
      <c r="FW23" s="531">
        <f t="shared" si="20"/>
        <v>0</v>
      </c>
      <c r="FX23" s="531">
        <f t="shared" si="20"/>
        <v>0</v>
      </c>
      <c r="FY23" s="531">
        <f t="shared" si="20"/>
        <v>0</v>
      </c>
      <c r="FZ23" s="531">
        <f t="shared" si="20"/>
        <v>0</v>
      </c>
      <c r="GA23" s="531">
        <f t="shared" si="20"/>
        <v>0</v>
      </c>
      <c r="GB23" s="531">
        <f t="shared" si="20"/>
        <v>0</v>
      </c>
      <c r="GC23" s="531">
        <f t="shared" si="20"/>
        <v>0</v>
      </c>
      <c r="GD23" s="531">
        <f t="shared" si="20"/>
        <v>0</v>
      </c>
      <c r="GE23" s="531">
        <f t="shared" si="20"/>
        <v>0</v>
      </c>
      <c r="GF23" s="531">
        <f t="shared" si="20"/>
        <v>0</v>
      </c>
      <c r="GG23" s="531">
        <f t="shared" si="20"/>
        <v>0</v>
      </c>
      <c r="GH23" s="531">
        <f t="shared" si="20"/>
        <v>0</v>
      </c>
      <c r="GI23" s="531">
        <f t="shared" si="20"/>
        <v>0</v>
      </c>
      <c r="GJ23" s="531">
        <f t="shared" si="20"/>
        <v>0</v>
      </c>
    </row>
    <row r="30" spans="1:192" x14ac:dyDescent="0.25">
      <c r="A30" s="15" t="s">
        <v>63</v>
      </c>
    </row>
  </sheetData>
  <conditionalFormatting sqref="J3:GJ3">
    <cfRule type="cellIs" dxfId="131" priority="8" stopIfTrue="1" operator="equal">
      <formula>"Construction"</formula>
    </cfRule>
    <cfRule type="cellIs" dxfId="130" priority="9" stopIfTrue="1" operator="equal">
      <formula>"Operations"</formula>
    </cfRule>
  </conditionalFormatting>
  <conditionalFormatting sqref="J3:GJ3">
    <cfRule type="cellIs" dxfId="129" priority="7" operator="equal">
      <formula>"Fin Close"</formula>
    </cfRule>
  </conditionalFormatting>
  <conditionalFormatting sqref="J3:GJ3">
    <cfRule type="cellIs" dxfId="128" priority="5" operator="equal">
      <formula>"PPA ext."</formula>
    </cfRule>
    <cfRule type="cellIs" dxfId="127" priority="6" operator="equal">
      <formula>"Delay"</formula>
    </cfRule>
  </conditionalFormatting>
  <conditionalFormatting sqref="F2:F4">
    <cfRule type="cellIs" dxfId="126" priority="1" stopIfTrue="1" operator="notEqual">
      <formula>0</formula>
    </cfRule>
    <cfRule type="cellIs" dxfId="125" priority="2" stopIfTrue="1" operator="equal">
      <formula>""</formula>
    </cfRule>
  </conditionalFormatting>
  <conditionalFormatting sqref="F2:F4">
    <cfRule type="cellIs" dxfId="124" priority="3" stopIfTrue="1" operator="notEqual">
      <formula>0</formula>
    </cfRule>
    <cfRule type="cellIs" dxfId="123" priority="4" stopIfTrue="1" operator="equal">
      <formula>""</formula>
    </cfRule>
  </conditionalFormatting>
  <dataValidations count="1">
    <dataValidation allowBlank="1" showInputMessage="1" showErrorMessage="1" sqref="E8:H8 E17:H17" xr:uid="{00000000-0002-0000-0300-000000000000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>
    <outlinePr summaryBelow="0" summaryRight="0"/>
  </sheetPr>
  <dimension ref="A1:PY153"/>
  <sheetViews>
    <sheetView defaultGridColor="0" colorId="8" zoomScaleNormal="100" zoomScalePageLayoutView="120" workbookViewId="0">
      <pane xSplit="9" ySplit="5" topLeftCell="J7" activePane="bottomRight" state="frozen"/>
      <selection activeCell="F117" sqref="F117"/>
      <selection pane="topRight" activeCell="F117" sqref="F117"/>
      <selection pane="bottomLeft" activeCell="F117" sqref="F117"/>
      <selection pane="bottomRight" activeCell="F117" sqref="F117"/>
    </sheetView>
  </sheetViews>
  <sheetFormatPr defaultColWidth="0" defaultRowHeight="13" outlineLevelCol="1" x14ac:dyDescent="0.25"/>
  <cols>
    <col min="1" max="2" width="1.36328125" style="15" customWidth="1"/>
    <col min="3" max="3" width="1.36328125" style="21" customWidth="1"/>
    <col min="4" max="4" width="1.36328125" style="60" customWidth="1"/>
    <col min="5" max="5" width="40.6328125" style="12" customWidth="1"/>
    <col min="6" max="6" width="12.6328125" style="12" customWidth="1"/>
    <col min="7" max="8" width="11.6328125" style="12" customWidth="1"/>
    <col min="9" max="9" width="2.6328125" style="9" customWidth="1"/>
    <col min="10" max="13" width="11.6328125" style="12" customWidth="1"/>
    <col min="14" max="31" width="11.6328125" style="12" customWidth="1" outlineLevel="1"/>
    <col min="32" max="192" width="11.6328125" style="12" customWidth="1"/>
    <col min="193" max="255" width="11.6328125" hidden="1" customWidth="1"/>
    <col min="256" max="16384" width="11.6328125" hidden="1"/>
  </cols>
  <sheetData>
    <row r="1" spans="1:441" s="43" customFormat="1" ht="25" x14ac:dyDescent="0.25">
      <c r="A1" s="24" t="str">
        <f ca="1" xml:space="preserve"> RIGHT(CELL("filename", A1), LEN(CELL("filename", A1)) - SEARCH("]", CELL("filename", A1))) &amp; " - " &amp; InpC!F3</f>
        <v>Debt - Scenario 1</v>
      </c>
      <c r="B1" s="15"/>
      <c r="C1" s="21"/>
      <c r="D1" s="60"/>
      <c r="E1" s="12"/>
      <c r="F1" s="12"/>
      <c r="G1" s="12"/>
      <c r="H1" s="12"/>
      <c r="I1" s="9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 s="12"/>
      <c r="BG1" s="12"/>
      <c r="BH1" s="12"/>
      <c r="BI1" s="12"/>
      <c r="BJ1" s="12"/>
      <c r="BK1" s="12"/>
      <c r="BL1" s="12"/>
      <c r="BM1" s="12"/>
      <c r="BN1" s="12"/>
      <c r="BO1" s="12"/>
      <c r="BP1" s="12"/>
      <c r="BQ1" s="12"/>
      <c r="BR1" s="12"/>
      <c r="BS1" s="12"/>
      <c r="BT1" s="12"/>
      <c r="BU1" s="12"/>
      <c r="BV1" s="12"/>
      <c r="BW1" s="12"/>
      <c r="BX1" s="12"/>
      <c r="BY1" s="12"/>
      <c r="BZ1" s="12"/>
      <c r="CA1" s="12"/>
      <c r="CB1" s="12"/>
      <c r="CC1" s="12"/>
      <c r="CD1" s="12"/>
      <c r="CE1" s="12"/>
      <c r="CF1" s="12"/>
      <c r="CG1" s="12"/>
      <c r="CH1" s="12"/>
      <c r="CI1" s="12"/>
      <c r="CJ1" s="12"/>
      <c r="CK1" s="12"/>
      <c r="CL1" s="12"/>
      <c r="CM1" s="12"/>
      <c r="CN1" s="12"/>
      <c r="CO1" s="12"/>
      <c r="CP1" s="12"/>
      <c r="CQ1" s="12"/>
      <c r="CR1" s="12"/>
      <c r="CS1" s="12"/>
      <c r="CT1" s="12"/>
      <c r="CU1" s="12"/>
      <c r="CV1" s="12"/>
      <c r="CW1" s="12"/>
      <c r="CX1" s="12"/>
      <c r="CY1" s="12"/>
      <c r="CZ1" s="12"/>
      <c r="DA1" s="12"/>
      <c r="DB1" s="12"/>
      <c r="DC1" s="12"/>
      <c r="DD1" s="12"/>
      <c r="DE1" s="12"/>
      <c r="DF1" s="12"/>
      <c r="DG1" s="12"/>
      <c r="DH1" s="12"/>
      <c r="DI1" s="12"/>
      <c r="DJ1" s="12"/>
      <c r="DK1" s="12"/>
      <c r="DL1" s="12"/>
      <c r="DM1" s="12"/>
      <c r="DN1" s="12"/>
      <c r="DO1" s="12"/>
      <c r="DP1" s="12"/>
      <c r="DQ1" s="12"/>
      <c r="DR1" s="12"/>
      <c r="DS1" s="12"/>
      <c r="DT1" s="12"/>
      <c r="DU1" s="12"/>
      <c r="DV1" s="12"/>
      <c r="DW1" s="12"/>
      <c r="DX1" s="12"/>
      <c r="DY1" s="12"/>
      <c r="DZ1" s="12"/>
      <c r="EA1" s="12"/>
      <c r="EB1" s="12"/>
      <c r="EC1" s="12"/>
      <c r="ED1" s="12"/>
      <c r="EE1" s="12"/>
      <c r="EF1" s="12"/>
      <c r="EG1" s="12"/>
      <c r="EH1" s="12"/>
      <c r="EI1" s="12"/>
      <c r="EJ1" s="12"/>
      <c r="EK1" s="12"/>
      <c r="EL1" s="12"/>
      <c r="EM1" s="12"/>
      <c r="EN1" s="12"/>
      <c r="EO1" s="12"/>
      <c r="EP1" s="12"/>
      <c r="EQ1" s="12"/>
      <c r="ER1" s="12"/>
      <c r="ES1" s="12"/>
      <c r="ET1" s="12"/>
      <c r="EU1" s="12"/>
      <c r="EV1" s="12"/>
      <c r="EW1" s="12"/>
      <c r="EX1" s="12"/>
      <c r="EY1" s="12"/>
      <c r="EZ1" s="12"/>
      <c r="FA1" s="12"/>
      <c r="FB1" s="12"/>
      <c r="FC1" s="12"/>
      <c r="FD1" s="12"/>
      <c r="FE1" s="12"/>
      <c r="FF1" s="12"/>
      <c r="FG1" s="12"/>
      <c r="FH1" s="12"/>
      <c r="FI1" s="12"/>
      <c r="FJ1" s="12"/>
      <c r="FK1" s="12"/>
      <c r="FL1" s="12"/>
      <c r="FM1" s="12"/>
      <c r="FN1" s="12"/>
      <c r="FO1" s="12"/>
      <c r="FP1" s="12"/>
      <c r="FQ1" s="12"/>
      <c r="FR1" s="12"/>
      <c r="FS1" s="12"/>
      <c r="FT1" s="12"/>
      <c r="FU1" s="12"/>
      <c r="FV1" s="12"/>
      <c r="FW1" s="12"/>
      <c r="FX1" s="12"/>
      <c r="FY1" s="12"/>
      <c r="FZ1" s="12"/>
      <c r="GA1" s="12"/>
      <c r="GB1" s="12"/>
      <c r="GC1" s="12"/>
      <c r="GD1" s="12"/>
      <c r="GE1" s="12"/>
      <c r="GF1" s="12"/>
      <c r="GG1" s="12"/>
      <c r="GH1" s="12"/>
      <c r="GI1" s="12"/>
      <c r="GJ1" s="12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</row>
    <row r="2" spans="1:441" s="53" customFormat="1" x14ac:dyDescent="0.25">
      <c r="A2" s="63"/>
      <c r="B2" s="63"/>
      <c r="C2" s="64"/>
      <c r="D2" s="65"/>
      <c r="E2" s="41" t="str">
        <f xml:space="preserve"> Time!E$25</f>
        <v>Model period ending</v>
      </c>
      <c r="F2" s="350">
        <f xml:space="preserve"> Check!$F$9</f>
        <v>0</v>
      </c>
      <c r="G2" s="42" t="s">
        <v>23</v>
      </c>
      <c r="H2" s="25"/>
      <c r="I2" s="179"/>
      <c r="J2" s="25">
        <f xml:space="preserve"> Time!J$25</f>
        <v>44104</v>
      </c>
      <c r="K2" s="25">
        <f xml:space="preserve"> Time!K$25</f>
        <v>44196</v>
      </c>
      <c r="L2" s="25">
        <f xml:space="preserve"> Time!L$25</f>
        <v>44286</v>
      </c>
      <c r="M2" s="25">
        <f xml:space="preserve"> Time!M$25</f>
        <v>44377</v>
      </c>
      <c r="N2" s="25">
        <f xml:space="preserve"> Time!N$25</f>
        <v>44469</v>
      </c>
      <c r="O2" s="25">
        <f xml:space="preserve"> Time!O$25</f>
        <v>44561</v>
      </c>
      <c r="P2" s="25">
        <f xml:space="preserve"> Time!P$25</f>
        <v>44651</v>
      </c>
      <c r="Q2" s="25">
        <f xml:space="preserve"> Time!Q$25</f>
        <v>44742</v>
      </c>
      <c r="R2" s="25">
        <f xml:space="preserve"> Time!R$25</f>
        <v>44834</v>
      </c>
      <c r="S2" s="25">
        <f xml:space="preserve"> Time!S$25</f>
        <v>44926</v>
      </c>
      <c r="T2" s="25">
        <f xml:space="preserve"> Time!T$25</f>
        <v>45016</v>
      </c>
      <c r="U2" s="25">
        <f xml:space="preserve"> Time!U$25</f>
        <v>45107</v>
      </c>
      <c r="V2" s="25">
        <f xml:space="preserve"> Time!V$25</f>
        <v>45199</v>
      </c>
      <c r="W2" s="25">
        <f xml:space="preserve"> Time!W$25</f>
        <v>45291</v>
      </c>
      <c r="X2" s="25">
        <f xml:space="preserve"> Time!X$25</f>
        <v>45382</v>
      </c>
      <c r="Y2" s="25">
        <f xml:space="preserve"> Time!Y$25</f>
        <v>45473</v>
      </c>
      <c r="Z2" s="25">
        <f xml:space="preserve"> Time!Z$25</f>
        <v>45565</v>
      </c>
      <c r="AA2" s="25">
        <f xml:space="preserve"> Time!AA$25</f>
        <v>45657</v>
      </c>
      <c r="AB2" s="25">
        <f xml:space="preserve"> Time!AB$25</f>
        <v>45747</v>
      </c>
      <c r="AC2" s="25">
        <f xml:space="preserve"> Time!AC$25</f>
        <v>45838</v>
      </c>
      <c r="AD2" s="25">
        <f xml:space="preserve"> Time!AD$25</f>
        <v>45930</v>
      </c>
      <c r="AE2" s="25">
        <f xml:space="preserve"> Time!AE$25</f>
        <v>46022</v>
      </c>
      <c r="AF2" s="25">
        <f xml:space="preserve"> Time!AF$25</f>
        <v>46112</v>
      </c>
      <c r="AG2" s="25">
        <f xml:space="preserve"> Time!AG$25</f>
        <v>46203</v>
      </c>
      <c r="AH2" s="25">
        <f xml:space="preserve"> Time!AH$25</f>
        <v>46295</v>
      </c>
      <c r="AI2" s="25">
        <f xml:space="preserve"> Time!AI$25</f>
        <v>46387</v>
      </c>
      <c r="AJ2" s="25">
        <f xml:space="preserve"> Time!AJ$25</f>
        <v>46477</v>
      </c>
      <c r="AK2" s="25">
        <f xml:space="preserve"> Time!AK$25</f>
        <v>46568</v>
      </c>
      <c r="AL2" s="25">
        <f xml:space="preserve"> Time!AL$25</f>
        <v>46660</v>
      </c>
      <c r="AM2" s="25">
        <f xml:space="preserve"> Time!AM$25</f>
        <v>46752</v>
      </c>
      <c r="AN2" s="25">
        <f xml:space="preserve"> Time!AN$25</f>
        <v>46843</v>
      </c>
      <c r="AO2" s="25">
        <f xml:space="preserve"> Time!AO$25</f>
        <v>46934</v>
      </c>
      <c r="AP2" s="25">
        <f xml:space="preserve"> Time!AP$25</f>
        <v>47026</v>
      </c>
      <c r="AQ2" s="25">
        <f xml:space="preserve"> Time!AQ$25</f>
        <v>47118</v>
      </c>
      <c r="AR2" s="25">
        <f xml:space="preserve"> Time!AR$25</f>
        <v>47208</v>
      </c>
      <c r="AS2" s="25">
        <f xml:space="preserve"> Time!AS$25</f>
        <v>47299</v>
      </c>
      <c r="AT2" s="25">
        <f xml:space="preserve"> Time!AT$25</f>
        <v>47391</v>
      </c>
      <c r="AU2" s="25">
        <f xml:space="preserve"> Time!AU$25</f>
        <v>47483</v>
      </c>
      <c r="AV2" s="25">
        <f xml:space="preserve"> Time!AV$25</f>
        <v>47573</v>
      </c>
      <c r="AW2" s="25">
        <f xml:space="preserve"> Time!AW$25</f>
        <v>47664</v>
      </c>
      <c r="AX2" s="25">
        <f xml:space="preserve"> Time!AX$25</f>
        <v>47756</v>
      </c>
      <c r="AY2" s="25">
        <f xml:space="preserve"> Time!AY$25</f>
        <v>47848</v>
      </c>
      <c r="AZ2" s="25">
        <f xml:space="preserve"> Time!AZ$25</f>
        <v>47938</v>
      </c>
      <c r="BA2" s="25">
        <f xml:space="preserve"> Time!BA$25</f>
        <v>48029</v>
      </c>
      <c r="BB2" s="25">
        <f xml:space="preserve"> Time!BB$25</f>
        <v>48121</v>
      </c>
      <c r="BC2" s="25">
        <f xml:space="preserve"> Time!BC$25</f>
        <v>48213</v>
      </c>
      <c r="BD2" s="25">
        <f xml:space="preserve"> Time!BD$25</f>
        <v>48304</v>
      </c>
      <c r="BE2" s="25">
        <f xml:space="preserve"> Time!BE$25</f>
        <v>48395</v>
      </c>
      <c r="BF2" s="25">
        <f xml:space="preserve"> Time!BF$25</f>
        <v>48487</v>
      </c>
      <c r="BG2" s="25">
        <f xml:space="preserve"> Time!BG$25</f>
        <v>48579</v>
      </c>
      <c r="BH2" s="25">
        <f xml:space="preserve"> Time!BH$25</f>
        <v>48669</v>
      </c>
      <c r="BI2" s="25">
        <f xml:space="preserve"> Time!BI$25</f>
        <v>48760</v>
      </c>
      <c r="BJ2" s="25">
        <f xml:space="preserve"> Time!BJ$25</f>
        <v>48852</v>
      </c>
      <c r="BK2" s="25">
        <f xml:space="preserve"> Time!BK$25</f>
        <v>48944</v>
      </c>
      <c r="BL2" s="25">
        <f xml:space="preserve"> Time!BL$25</f>
        <v>49034</v>
      </c>
      <c r="BM2" s="25">
        <f xml:space="preserve"> Time!BM$25</f>
        <v>49125</v>
      </c>
      <c r="BN2" s="25">
        <f xml:space="preserve"> Time!BN$25</f>
        <v>49217</v>
      </c>
      <c r="BO2" s="25">
        <f xml:space="preserve"> Time!BO$25</f>
        <v>49309</v>
      </c>
      <c r="BP2" s="25">
        <f xml:space="preserve"> Time!BP$25</f>
        <v>49399</v>
      </c>
      <c r="BQ2" s="25">
        <f xml:space="preserve"> Time!BQ$25</f>
        <v>49490</v>
      </c>
      <c r="BR2" s="25">
        <f xml:space="preserve"> Time!BR$25</f>
        <v>49582</v>
      </c>
      <c r="BS2" s="25">
        <f xml:space="preserve"> Time!BS$25</f>
        <v>49674</v>
      </c>
      <c r="BT2" s="25">
        <f xml:space="preserve"> Time!BT$25</f>
        <v>49765</v>
      </c>
      <c r="BU2" s="25">
        <f xml:space="preserve"> Time!BU$25</f>
        <v>49856</v>
      </c>
      <c r="BV2" s="25">
        <f xml:space="preserve"> Time!BV$25</f>
        <v>49948</v>
      </c>
      <c r="BW2" s="25">
        <f xml:space="preserve"> Time!BW$25</f>
        <v>50040</v>
      </c>
      <c r="BX2" s="25">
        <f xml:space="preserve"> Time!BX$25</f>
        <v>50130</v>
      </c>
      <c r="BY2" s="25">
        <f xml:space="preserve"> Time!BY$25</f>
        <v>50221</v>
      </c>
      <c r="BZ2" s="25">
        <f xml:space="preserve"> Time!BZ$25</f>
        <v>50313</v>
      </c>
      <c r="CA2" s="25">
        <f xml:space="preserve"> Time!CA$25</f>
        <v>50405</v>
      </c>
      <c r="CB2" s="25">
        <f xml:space="preserve"> Time!CB$25</f>
        <v>50495</v>
      </c>
      <c r="CC2" s="25">
        <f xml:space="preserve"> Time!CC$25</f>
        <v>50586</v>
      </c>
      <c r="CD2" s="25">
        <f xml:space="preserve"> Time!CD$25</f>
        <v>50678</v>
      </c>
      <c r="CE2" s="25">
        <f xml:space="preserve"> Time!CE$25</f>
        <v>50770</v>
      </c>
      <c r="CF2" s="25">
        <f xml:space="preserve"> Time!CF$25</f>
        <v>50860</v>
      </c>
      <c r="CG2" s="25">
        <f xml:space="preserve"> Time!CG$25</f>
        <v>50951</v>
      </c>
      <c r="CH2" s="25">
        <f xml:space="preserve"> Time!CH$25</f>
        <v>51043</v>
      </c>
      <c r="CI2" s="25">
        <f xml:space="preserve"> Time!CI$25</f>
        <v>51135</v>
      </c>
      <c r="CJ2" s="25">
        <f xml:space="preserve"> Time!CJ$25</f>
        <v>51226</v>
      </c>
      <c r="CK2" s="25">
        <f xml:space="preserve"> Time!CK$25</f>
        <v>51317</v>
      </c>
      <c r="CL2" s="25">
        <f xml:space="preserve"> Time!CL$25</f>
        <v>51409</v>
      </c>
      <c r="CM2" s="25">
        <f xml:space="preserve"> Time!CM$25</f>
        <v>51501</v>
      </c>
      <c r="CN2" s="25">
        <f xml:space="preserve"> Time!CN$25</f>
        <v>51591</v>
      </c>
      <c r="CO2" s="25">
        <f xml:space="preserve"> Time!CO$25</f>
        <v>51682</v>
      </c>
      <c r="CP2" s="25">
        <f xml:space="preserve"> Time!CP$25</f>
        <v>51774</v>
      </c>
      <c r="CQ2" s="25">
        <f xml:space="preserve"> Time!CQ$25</f>
        <v>51866</v>
      </c>
      <c r="CR2" s="25">
        <f xml:space="preserve"> Time!CR$25</f>
        <v>51956</v>
      </c>
      <c r="CS2" s="25">
        <f xml:space="preserve"> Time!CS$25</f>
        <v>52047</v>
      </c>
      <c r="CT2" s="25">
        <f xml:space="preserve"> Time!CT$25</f>
        <v>52139</v>
      </c>
      <c r="CU2" s="25">
        <f xml:space="preserve"> Time!CU$25</f>
        <v>52231</v>
      </c>
      <c r="CV2" s="25">
        <f xml:space="preserve"> Time!CV$25</f>
        <v>52321</v>
      </c>
      <c r="CW2" s="25">
        <f xml:space="preserve"> Time!CW$25</f>
        <v>52412</v>
      </c>
      <c r="CX2" s="25">
        <f xml:space="preserve"> Time!CX$25</f>
        <v>52504</v>
      </c>
      <c r="CY2" s="25">
        <f xml:space="preserve"> Time!CY$25</f>
        <v>52596</v>
      </c>
      <c r="CZ2" s="25">
        <f xml:space="preserve"> Time!CZ$25</f>
        <v>52687</v>
      </c>
      <c r="DA2" s="25">
        <f xml:space="preserve"> Time!DA$25</f>
        <v>52778</v>
      </c>
      <c r="DB2" s="25">
        <f xml:space="preserve"> Time!DB$25</f>
        <v>52870</v>
      </c>
      <c r="DC2" s="25">
        <f xml:space="preserve"> Time!DC$25</f>
        <v>52962</v>
      </c>
      <c r="DD2" s="25">
        <f xml:space="preserve"> Time!DD$25</f>
        <v>53052</v>
      </c>
      <c r="DE2" s="25">
        <f xml:space="preserve"> Time!DE$25</f>
        <v>53143</v>
      </c>
      <c r="DF2" s="25">
        <f xml:space="preserve"> Time!DF$25</f>
        <v>53235</v>
      </c>
      <c r="DG2" s="25">
        <f xml:space="preserve"> Time!DG$25</f>
        <v>53327</v>
      </c>
      <c r="DH2" s="25">
        <f xml:space="preserve"> Time!DH$25</f>
        <v>53417</v>
      </c>
      <c r="DI2" s="25">
        <f xml:space="preserve"> Time!DI$25</f>
        <v>53508</v>
      </c>
      <c r="DJ2" s="25">
        <f xml:space="preserve"> Time!DJ$25</f>
        <v>53600</v>
      </c>
      <c r="DK2" s="25">
        <f xml:space="preserve"> Time!DK$25</f>
        <v>53692</v>
      </c>
      <c r="DL2" s="25">
        <f xml:space="preserve"> Time!DL$25</f>
        <v>53782</v>
      </c>
      <c r="DM2" s="25">
        <f xml:space="preserve"> Time!DM$25</f>
        <v>53873</v>
      </c>
      <c r="DN2" s="25">
        <f xml:space="preserve"> Time!DN$25</f>
        <v>53965</v>
      </c>
      <c r="DO2" s="25">
        <f xml:space="preserve"> Time!DO$25</f>
        <v>54057</v>
      </c>
      <c r="DP2" s="25">
        <f xml:space="preserve"> Time!DP$25</f>
        <v>54148</v>
      </c>
      <c r="DQ2" s="25">
        <f xml:space="preserve"> Time!DQ$25</f>
        <v>54239</v>
      </c>
      <c r="DR2" s="25">
        <f xml:space="preserve"> Time!DR$25</f>
        <v>54331</v>
      </c>
      <c r="DS2" s="25">
        <f xml:space="preserve"> Time!DS$25</f>
        <v>54423</v>
      </c>
      <c r="DT2" s="25">
        <f xml:space="preserve"> Time!DT$25</f>
        <v>54513</v>
      </c>
      <c r="DU2" s="25">
        <f xml:space="preserve"> Time!DU$25</f>
        <v>54604</v>
      </c>
      <c r="DV2" s="25">
        <f xml:space="preserve"> Time!DV$25</f>
        <v>54696</v>
      </c>
      <c r="DW2" s="25">
        <f xml:space="preserve"> Time!DW$25</f>
        <v>54788</v>
      </c>
      <c r="DX2" s="25">
        <f xml:space="preserve"> Time!DX$25</f>
        <v>54878</v>
      </c>
      <c r="DY2" s="25">
        <f xml:space="preserve"> Time!DY$25</f>
        <v>54969</v>
      </c>
      <c r="DZ2" s="25">
        <f xml:space="preserve"> Time!DZ$25</f>
        <v>55061</v>
      </c>
      <c r="EA2" s="25">
        <f xml:space="preserve"> Time!EA$25</f>
        <v>55153</v>
      </c>
      <c r="EB2" s="25">
        <f xml:space="preserve"> Time!EB$25</f>
        <v>55243</v>
      </c>
      <c r="EC2" s="25">
        <f xml:space="preserve"> Time!EC$25</f>
        <v>55334</v>
      </c>
      <c r="ED2" s="25">
        <f xml:space="preserve"> Time!ED$25</f>
        <v>55426</v>
      </c>
      <c r="EE2" s="25">
        <f xml:space="preserve"> Time!EE$25</f>
        <v>55518</v>
      </c>
      <c r="EF2" s="25">
        <f xml:space="preserve"> Time!EF$25</f>
        <v>55609</v>
      </c>
      <c r="EG2" s="25">
        <f xml:space="preserve"> Time!EG$25</f>
        <v>55700</v>
      </c>
      <c r="EH2" s="25">
        <f xml:space="preserve"> Time!EH$25</f>
        <v>55792</v>
      </c>
      <c r="EI2" s="25">
        <f xml:space="preserve"> Time!EI$25</f>
        <v>55884</v>
      </c>
      <c r="EJ2" s="25">
        <f xml:space="preserve"> Time!EJ$25</f>
        <v>55974</v>
      </c>
      <c r="EK2" s="25">
        <f xml:space="preserve"> Time!EK$25</f>
        <v>56065</v>
      </c>
      <c r="EL2" s="25">
        <f xml:space="preserve"> Time!EL$25</f>
        <v>56157</v>
      </c>
      <c r="EM2" s="25">
        <f xml:space="preserve"> Time!EM$25</f>
        <v>56249</v>
      </c>
      <c r="EN2" s="25">
        <f xml:space="preserve"> Time!EN$25</f>
        <v>56339</v>
      </c>
      <c r="EO2" s="25">
        <f xml:space="preserve"> Time!EO$25</f>
        <v>56430</v>
      </c>
      <c r="EP2" s="25">
        <f xml:space="preserve"> Time!EP$25</f>
        <v>56522</v>
      </c>
      <c r="EQ2" s="25">
        <f xml:space="preserve"> Time!EQ$25</f>
        <v>56614</v>
      </c>
      <c r="ER2" s="25">
        <f xml:space="preserve"> Time!ER$25</f>
        <v>56704</v>
      </c>
      <c r="ES2" s="25">
        <f xml:space="preserve"> Time!ES$25</f>
        <v>56795</v>
      </c>
      <c r="ET2" s="25">
        <f xml:space="preserve"> Time!ET$25</f>
        <v>56887</v>
      </c>
      <c r="EU2" s="25">
        <f xml:space="preserve"> Time!EU$25</f>
        <v>56979</v>
      </c>
      <c r="EV2" s="25">
        <f xml:space="preserve"> Time!EV$25</f>
        <v>57070</v>
      </c>
      <c r="EW2" s="25">
        <f xml:space="preserve"> Time!EW$25</f>
        <v>57161</v>
      </c>
      <c r="EX2" s="25">
        <f xml:space="preserve"> Time!EX$25</f>
        <v>57253</v>
      </c>
      <c r="EY2" s="25">
        <f xml:space="preserve"> Time!EY$25</f>
        <v>57345</v>
      </c>
      <c r="EZ2" s="25">
        <f xml:space="preserve"> Time!EZ$25</f>
        <v>57435</v>
      </c>
      <c r="FA2" s="25">
        <f xml:space="preserve"> Time!FA$25</f>
        <v>57526</v>
      </c>
      <c r="FB2" s="25">
        <f xml:space="preserve"> Time!FB$25</f>
        <v>57618</v>
      </c>
      <c r="FC2" s="25">
        <f xml:space="preserve"> Time!FC$25</f>
        <v>57710</v>
      </c>
      <c r="FD2" s="25">
        <f xml:space="preserve"> Time!FD$25</f>
        <v>57800</v>
      </c>
      <c r="FE2" s="25">
        <f xml:space="preserve"> Time!FE$25</f>
        <v>57891</v>
      </c>
      <c r="FF2" s="25">
        <f xml:space="preserve"> Time!FF$25</f>
        <v>57983</v>
      </c>
      <c r="FG2" s="25">
        <f xml:space="preserve"> Time!FG$25</f>
        <v>58075</v>
      </c>
      <c r="FH2" s="25">
        <f xml:space="preserve"> Time!FH$25</f>
        <v>58165</v>
      </c>
      <c r="FI2" s="25">
        <f xml:space="preserve"> Time!FI$25</f>
        <v>58256</v>
      </c>
      <c r="FJ2" s="25">
        <f xml:space="preserve"> Time!FJ$25</f>
        <v>58348</v>
      </c>
      <c r="FK2" s="25">
        <f xml:space="preserve"> Time!FK$25</f>
        <v>58440</v>
      </c>
      <c r="FL2" s="25">
        <f xml:space="preserve"> Time!FL$25</f>
        <v>58531</v>
      </c>
      <c r="FM2" s="25">
        <f xml:space="preserve"> Time!FM$25</f>
        <v>58622</v>
      </c>
      <c r="FN2" s="25">
        <f xml:space="preserve"> Time!FN$25</f>
        <v>58714</v>
      </c>
      <c r="FO2" s="25">
        <f xml:space="preserve"> Time!FO$25</f>
        <v>58806</v>
      </c>
      <c r="FP2" s="25">
        <f xml:space="preserve"> Time!FP$25</f>
        <v>58896</v>
      </c>
      <c r="FQ2" s="25">
        <f xml:space="preserve"> Time!FQ$25</f>
        <v>58987</v>
      </c>
      <c r="FR2" s="25">
        <f xml:space="preserve"> Time!FR$25</f>
        <v>59079</v>
      </c>
      <c r="FS2" s="25">
        <f xml:space="preserve"> Time!FS$25</f>
        <v>59171</v>
      </c>
      <c r="FT2" s="25">
        <f xml:space="preserve"> Time!FT$25</f>
        <v>59261</v>
      </c>
      <c r="FU2" s="25">
        <f xml:space="preserve"> Time!FU$25</f>
        <v>59352</v>
      </c>
      <c r="FV2" s="25">
        <f xml:space="preserve"> Time!FV$25</f>
        <v>59444</v>
      </c>
      <c r="FW2" s="25">
        <f xml:space="preserve"> Time!FW$25</f>
        <v>59536</v>
      </c>
      <c r="FX2" s="25">
        <f xml:space="preserve"> Time!FX$25</f>
        <v>59626</v>
      </c>
      <c r="FY2" s="25">
        <f xml:space="preserve"> Time!FY$25</f>
        <v>59717</v>
      </c>
      <c r="FZ2" s="25">
        <f xml:space="preserve"> Time!FZ$25</f>
        <v>59809</v>
      </c>
      <c r="GA2" s="25">
        <f xml:space="preserve"> Time!GA$25</f>
        <v>59901</v>
      </c>
      <c r="GB2" s="25">
        <f xml:space="preserve"> Time!GB$25</f>
        <v>59992</v>
      </c>
      <c r="GC2" s="25">
        <f xml:space="preserve"> Time!GC$25</f>
        <v>60083</v>
      </c>
      <c r="GD2" s="25">
        <f xml:space="preserve"> Time!GD$25</f>
        <v>60175</v>
      </c>
      <c r="GE2" s="25">
        <f xml:space="preserve"> Time!GE$25</f>
        <v>60267</v>
      </c>
      <c r="GF2" s="25">
        <f xml:space="preserve"> Time!GF$25</f>
        <v>60357</v>
      </c>
      <c r="GG2" s="25">
        <f xml:space="preserve"> Time!GG$25</f>
        <v>60448</v>
      </c>
      <c r="GH2" s="25">
        <f xml:space="preserve"> Time!GH$25</f>
        <v>60540</v>
      </c>
      <c r="GI2" s="25">
        <f xml:space="preserve"> Time!GI$25</f>
        <v>60632</v>
      </c>
      <c r="GJ2" s="25">
        <f xml:space="preserve"> Time!GJ$25</f>
        <v>60722</v>
      </c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</row>
    <row r="3" spans="1:441" s="18" customFormat="1" x14ac:dyDescent="0.25">
      <c r="A3" s="15"/>
      <c r="B3" s="15"/>
      <c r="C3" s="21"/>
      <c r="D3" s="60"/>
      <c r="E3" s="17" t="str">
        <f xml:space="preserve"> Time!E$67</f>
        <v>Timeline label</v>
      </c>
      <c r="F3" s="350">
        <f xml:space="preserve"> Output!J2</f>
        <v>19</v>
      </c>
      <c r="G3" s="121" t="s">
        <v>25</v>
      </c>
      <c r="H3" s="17"/>
      <c r="I3" s="180"/>
      <c r="J3" s="48" t="str">
        <f xml:space="preserve"> Time!J$67</f>
        <v>Pre-fcst</v>
      </c>
      <c r="K3" s="48" t="str">
        <f xml:space="preserve"> Time!K$67</f>
        <v>Pre-fcst</v>
      </c>
      <c r="L3" s="48" t="str">
        <f xml:space="preserve"> Time!L$67</f>
        <v>Fin Close</v>
      </c>
      <c r="M3" s="48" t="str">
        <f xml:space="preserve"> Time!M$67</f>
        <v>Operations</v>
      </c>
      <c r="N3" s="48" t="str">
        <f xml:space="preserve"> Time!N$67</f>
        <v>Operations</v>
      </c>
      <c r="O3" s="48" t="str">
        <f xml:space="preserve"> Time!O$67</f>
        <v>Operations</v>
      </c>
      <c r="P3" s="48" t="str">
        <f xml:space="preserve"> Time!P$67</f>
        <v>Operations</v>
      </c>
      <c r="Q3" s="48" t="str">
        <f xml:space="preserve"> Time!Q$67</f>
        <v>Operations</v>
      </c>
      <c r="R3" s="48" t="str">
        <f xml:space="preserve"> Time!R$67</f>
        <v>Operations</v>
      </c>
      <c r="S3" s="48" t="str">
        <f xml:space="preserve"> Time!S$67</f>
        <v>Operations</v>
      </c>
      <c r="T3" s="48" t="str">
        <f xml:space="preserve"> Time!T$67</f>
        <v>Operations</v>
      </c>
      <c r="U3" s="48" t="str">
        <f xml:space="preserve"> Time!U$67</f>
        <v>Operations</v>
      </c>
      <c r="V3" s="48" t="str">
        <f xml:space="preserve"> Time!V$67</f>
        <v>Operations</v>
      </c>
      <c r="W3" s="48" t="str">
        <f xml:space="preserve"> Time!W$67</f>
        <v>Operations</v>
      </c>
      <c r="X3" s="48" t="str">
        <f xml:space="preserve"> Time!X$67</f>
        <v>Operations</v>
      </c>
      <c r="Y3" s="48" t="str">
        <f xml:space="preserve"> Time!Y$67</f>
        <v>Operations</v>
      </c>
      <c r="Z3" s="48" t="str">
        <f xml:space="preserve"> Time!Z$67</f>
        <v>Operations</v>
      </c>
      <c r="AA3" s="48" t="str">
        <f xml:space="preserve"> Time!AA$67</f>
        <v>Operations</v>
      </c>
      <c r="AB3" s="48" t="str">
        <f xml:space="preserve"> Time!AB$67</f>
        <v>Operations</v>
      </c>
      <c r="AC3" s="48" t="str">
        <f xml:space="preserve"> Time!AC$67</f>
        <v>Operations</v>
      </c>
      <c r="AD3" s="48" t="str">
        <f xml:space="preserve"> Time!AD$67</f>
        <v>Operations</v>
      </c>
      <c r="AE3" s="48" t="str">
        <f xml:space="preserve"> Time!AE$67</f>
        <v>Operations</v>
      </c>
      <c r="AF3" s="48" t="str">
        <f xml:space="preserve"> Time!AF$67</f>
        <v>Operations</v>
      </c>
      <c r="AG3" s="48" t="str">
        <f xml:space="preserve"> Time!AG$67</f>
        <v>Operations</v>
      </c>
      <c r="AH3" s="48" t="str">
        <f xml:space="preserve"> Time!AH$67</f>
        <v>Operations</v>
      </c>
      <c r="AI3" s="48" t="str">
        <f xml:space="preserve"> Time!AI$67</f>
        <v>Operations</v>
      </c>
      <c r="AJ3" s="48" t="str">
        <f xml:space="preserve"> Time!AJ$67</f>
        <v>Operations</v>
      </c>
      <c r="AK3" s="48" t="str">
        <f xml:space="preserve"> Time!AK$67</f>
        <v>Operations</v>
      </c>
      <c r="AL3" s="48" t="str">
        <f xml:space="preserve"> Time!AL$67</f>
        <v>Operations</v>
      </c>
      <c r="AM3" s="48" t="str">
        <f xml:space="preserve"> Time!AM$67</f>
        <v>Operations</v>
      </c>
      <c r="AN3" s="48" t="str">
        <f xml:space="preserve"> Time!AN$67</f>
        <v>Operations</v>
      </c>
      <c r="AO3" s="48" t="str">
        <f xml:space="preserve"> Time!AO$67</f>
        <v>Operations</v>
      </c>
      <c r="AP3" s="48" t="str">
        <f xml:space="preserve"> Time!AP$67</f>
        <v>Operations</v>
      </c>
      <c r="AQ3" s="48" t="str">
        <f xml:space="preserve"> Time!AQ$67</f>
        <v>Operations</v>
      </c>
      <c r="AR3" s="48" t="str">
        <f xml:space="preserve"> Time!AR$67</f>
        <v>Operations</v>
      </c>
      <c r="AS3" s="48" t="str">
        <f xml:space="preserve"> Time!AS$67</f>
        <v>Operations</v>
      </c>
      <c r="AT3" s="48" t="str">
        <f xml:space="preserve"> Time!AT$67</f>
        <v>Operations</v>
      </c>
      <c r="AU3" s="48" t="str">
        <f xml:space="preserve"> Time!AU$67</f>
        <v>Operations</v>
      </c>
      <c r="AV3" s="48" t="str">
        <f xml:space="preserve"> Time!AV$67</f>
        <v>Operations</v>
      </c>
      <c r="AW3" s="48" t="str">
        <f xml:space="preserve"> Time!AW$67</f>
        <v>Operations</v>
      </c>
      <c r="AX3" s="48" t="str">
        <f xml:space="preserve"> Time!AX$67</f>
        <v>Operations</v>
      </c>
      <c r="AY3" s="48" t="str">
        <f xml:space="preserve"> Time!AY$67</f>
        <v>Operations</v>
      </c>
      <c r="AZ3" s="48" t="str">
        <f xml:space="preserve"> Time!AZ$67</f>
        <v>Operations</v>
      </c>
      <c r="BA3" s="48" t="str">
        <f xml:space="preserve"> Time!BA$67</f>
        <v>Operations</v>
      </c>
      <c r="BB3" s="48" t="str">
        <f xml:space="preserve"> Time!BB$67</f>
        <v>Operations</v>
      </c>
      <c r="BC3" s="48" t="str">
        <f xml:space="preserve"> Time!BC$67</f>
        <v>Operations</v>
      </c>
      <c r="BD3" s="48" t="str">
        <f xml:space="preserve"> Time!BD$67</f>
        <v>Operations</v>
      </c>
      <c r="BE3" s="48" t="str">
        <f xml:space="preserve"> Time!BE$67</f>
        <v>Operations</v>
      </c>
      <c r="BF3" s="48" t="str">
        <f xml:space="preserve"> Time!BF$67</f>
        <v>Operations</v>
      </c>
      <c r="BG3" s="48" t="str">
        <f xml:space="preserve"> Time!BG$67</f>
        <v>Operations</v>
      </c>
      <c r="BH3" s="48" t="str">
        <f xml:space="preserve"> Time!BH$67</f>
        <v>Operations</v>
      </c>
      <c r="BI3" s="48" t="str">
        <f xml:space="preserve"> Time!BI$67</f>
        <v>Operations</v>
      </c>
      <c r="BJ3" s="48" t="str">
        <f xml:space="preserve"> Time!BJ$67</f>
        <v>Operations</v>
      </c>
      <c r="BK3" s="48" t="str">
        <f xml:space="preserve"> Time!BK$67</f>
        <v>Operations</v>
      </c>
      <c r="BL3" s="48" t="str">
        <f xml:space="preserve"> Time!BL$67</f>
        <v>Operations</v>
      </c>
      <c r="BM3" s="48" t="str">
        <f xml:space="preserve"> Time!BM$67</f>
        <v>Operations</v>
      </c>
      <c r="BN3" s="48" t="str">
        <f xml:space="preserve"> Time!BN$67</f>
        <v>Operations</v>
      </c>
      <c r="BO3" s="48" t="str">
        <f xml:space="preserve"> Time!BO$67</f>
        <v>Operations</v>
      </c>
      <c r="BP3" s="48" t="str">
        <f xml:space="preserve"> Time!BP$67</f>
        <v>Operations</v>
      </c>
      <c r="BQ3" s="48" t="str">
        <f xml:space="preserve"> Time!BQ$67</f>
        <v>Operations</v>
      </c>
      <c r="BR3" s="48" t="str">
        <f xml:space="preserve"> Time!BR$67</f>
        <v>Operations</v>
      </c>
      <c r="BS3" s="48" t="str">
        <f xml:space="preserve"> Time!BS$67</f>
        <v>Operations</v>
      </c>
      <c r="BT3" s="48" t="str">
        <f xml:space="preserve"> Time!BT$67</f>
        <v>Operations</v>
      </c>
      <c r="BU3" s="48" t="str">
        <f xml:space="preserve"> Time!BU$67</f>
        <v>Operations</v>
      </c>
      <c r="BV3" s="48" t="str">
        <f xml:space="preserve"> Time!BV$67</f>
        <v>Operations</v>
      </c>
      <c r="BW3" s="48" t="str">
        <f xml:space="preserve"> Time!BW$67</f>
        <v>Operations</v>
      </c>
      <c r="BX3" s="48" t="str">
        <f xml:space="preserve"> Time!BX$67</f>
        <v>Operations</v>
      </c>
      <c r="BY3" s="48" t="str">
        <f xml:space="preserve"> Time!BY$67</f>
        <v>Operations</v>
      </c>
      <c r="BZ3" s="48" t="str">
        <f xml:space="preserve"> Time!BZ$67</f>
        <v>Operations</v>
      </c>
      <c r="CA3" s="48" t="str">
        <f xml:space="preserve"> Time!CA$67</f>
        <v>Operations</v>
      </c>
      <c r="CB3" s="48" t="str">
        <f xml:space="preserve"> Time!CB$67</f>
        <v>Operations</v>
      </c>
      <c r="CC3" s="48" t="str">
        <f xml:space="preserve"> Time!CC$67</f>
        <v>Operations</v>
      </c>
      <c r="CD3" s="48" t="str">
        <f xml:space="preserve"> Time!CD$67</f>
        <v>Operations</v>
      </c>
      <c r="CE3" s="48" t="str">
        <f xml:space="preserve"> Time!CE$67</f>
        <v>Operations</v>
      </c>
      <c r="CF3" s="48" t="str">
        <f xml:space="preserve"> Time!CF$67</f>
        <v>Operations</v>
      </c>
      <c r="CG3" s="48" t="str">
        <f xml:space="preserve"> Time!CG$67</f>
        <v>Operations</v>
      </c>
      <c r="CH3" s="48" t="str">
        <f xml:space="preserve"> Time!CH$67</f>
        <v>Operations</v>
      </c>
      <c r="CI3" s="48" t="str">
        <f xml:space="preserve"> Time!CI$67</f>
        <v>Operations</v>
      </c>
      <c r="CJ3" s="48" t="str">
        <f xml:space="preserve"> Time!CJ$67</f>
        <v>Operations</v>
      </c>
      <c r="CK3" s="48" t="str">
        <f xml:space="preserve"> Time!CK$67</f>
        <v>Operations</v>
      </c>
      <c r="CL3" s="48" t="str">
        <f xml:space="preserve"> Time!CL$67</f>
        <v>Operations</v>
      </c>
      <c r="CM3" s="48" t="str">
        <f xml:space="preserve"> Time!CM$67</f>
        <v>Operations</v>
      </c>
      <c r="CN3" s="48" t="str">
        <f xml:space="preserve"> Time!CN$67</f>
        <v>Operations</v>
      </c>
      <c r="CO3" s="48" t="str">
        <f xml:space="preserve"> Time!CO$67</f>
        <v>Operations</v>
      </c>
      <c r="CP3" s="48" t="str">
        <f xml:space="preserve"> Time!CP$67</f>
        <v>Operations</v>
      </c>
      <c r="CQ3" s="48" t="str">
        <f xml:space="preserve"> Time!CQ$67</f>
        <v>Operations</v>
      </c>
      <c r="CR3" s="48" t="str">
        <f xml:space="preserve"> Time!CR$67</f>
        <v>Operations</v>
      </c>
      <c r="CS3" s="48" t="str">
        <f xml:space="preserve"> Time!CS$67</f>
        <v>Operations</v>
      </c>
      <c r="CT3" s="48" t="str">
        <f xml:space="preserve"> Time!CT$67</f>
        <v>Operations</v>
      </c>
      <c r="CU3" s="48" t="str">
        <f xml:space="preserve"> Time!CU$67</f>
        <v>Operations</v>
      </c>
      <c r="CV3" s="48" t="str">
        <f xml:space="preserve"> Time!CV$67</f>
        <v>Operations</v>
      </c>
      <c r="CW3" s="48" t="str">
        <f xml:space="preserve"> Time!CW$67</f>
        <v>Operations</v>
      </c>
      <c r="CX3" s="48" t="str">
        <f xml:space="preserve"> Time!CX$67</f>
        <v>Operations</v>
      </c>
      <c r="CY3" s="48" t="str">
        <f xml:space="preserve"> Time!CY$67</f>
        <v>Operations</v>
      </c>
      <c r="CZ3" s="48" t="str">
        <f xml:space="preserve"> Time!CZ$67</f>
        <v>Operations</v>
      </c>
      <c r="DA3" s="48" t="str">
        <f xml:space="preserve"> Time!DA$67</f>
        <v>Operations</v>
      </c>
      <c r="DB3" s="48" t="str">
        <f xml:space="preserve"> Time!DB$67</f>
        <v>Operations</v>
      </c>
      <c r="DC3" s="48" t="str">
        <f xml:space="preserve"> Time!DC$67</f>
        <v>Operations</v>
      </c>
      <c r="DD3" s="48" t="str">
        <f xml:space="preserve"> Time!DD$67</f>
        <v>Operations</v>
      </c>
      <c r="DE3" s="48" t="str">
        <f xml:space="preserve"> Time!DE$67</f>
        <v>Operations</v>
      </c>
      <c r="DF3" s="48" t="str">
        <f xml:space="preserve"> Time!DF$67</f>
        <v>Operations</v>
      </c>
      <c r="DG3" s="48" t="str">
        <f xml:space="preserve"> Time!DG$67</f>
        <v>Operations</v>
      </c>
      <c r="DH3" s="48" t="str">
        <f xml:space="preserve"> Time!DH$67</f>
        <v>Operations</v>
      </c>
      <c r="DI3" s="48" t="str">
        <f xml:space="preserve"> Time!DI$67</f>
        <v>Operations</v>
      </c>
      <c r="DJ3" s="48" t="str">
        <f xml:space="preserve"> Time!DJ$67</f>
        <v>Operations</v>
      </c>
      <c r="DK3" s="48" t="str">
        <f xml:space="preserve"> Time!DK$67</f>
        <v>Operations</v>
      </c>
      <c r="DL3" s="48" t="str">
        <f xml:space="preserve"> Time!DL$67</f>
        <v>Operations</v>
      </c>
      <c r="DM3" s="48" t="str">
        <f xml:space="preserve"> Time!DM$67</f>
        <v>Operations</v>
      </c>
      <c r="DN3" s="48" t="str">
        <f xml:space="preserve"> Time!DN$67</f>
        <v>Operations</v>
      </c>
      <c r="DO3" s="48" t="str">
        <f xml:space="preserve"> Time!DO$67</f>
        <v>Operations</v>
      </c>
      <c r="DP3" s="48" t="str">
        <f xml:space="preserve"> Time!DP$67</f>
        <v>Operations</v>
      </c>
      <c r="DQ3" s="48" t="str">
        <f xml:space="preserve"> Time!DQ$67</f>
        <v>Operations</v>
      </c>
      <c r="DR3" s="48" t="str">
        <f xml:space="preserve"> Time!DR$67</f>
        <v>Operations</v>
      </c>
      <c r="DS3" s="48" t="str">
        <f xml:space="preserve"> Time!DS$67</f>
        <v>Operations</v>
      </c>
      <c r="DT3" s="48" t="str">
        <f xml:space="preserve"> Time!DT$67</f>
        <v>Operations</v>
      </c>
      <c r="DU3" s="48" t="str">
        <f xml:space="preserve"> Time!DU$67</f>
        <v>Operations</v>
      </c>
      <c r="DV3" s="48" t="str">
        <f xml:space="preserve"> Time!DV$67</f>
        <v>Operations</v>
      </c>
      <c r="DW3" s="48" t="str">
        <f xml:space="preserve"> Time!DW$67</f>
        <v>Operations</v>
      </c>
      <c r="DX3" s="48" t="str">
        <f xml:space="preserve"> Time!DX$67</f>
        <v>Operations</v>
      </c>
      <c r="DY3" s="48" t="str">
        <f xml:space="preserve"> Time!DY$67</f>
        <v>Operations</v>
      </c>
      <c r="DZ3" s="48" t="str">
        <f xml:space="preserve"> Time!DZ$67</f>
        <v>Operations</v>
      </c>
      <c r="EA3" s="48" t="str">
        <f xml:space="preserve"> Time!EA$67</f>
        <v>Operations</v>
      </c>
      <c r="EB3" s="48" t="str">
        <f xml:space="preserve"> Time!EB$67</f>
        <v>Operations</v>
      </c>
      <c r="EC3" s="48" t="str">
        <f xml:space="preserve"> Time!EC$67</f>
        <v>Post ops</v>
      </c>
      <c r="ED3" s="48" t="str">
        <f xml:space="preserve"> Time!ED$67</f>
        <v>Post ops</v>
      </c>
      <c r="EE3" s="48" t="str">
        <f xml:space="preserve"> Time!EE$67</f>
        <v>Post ops</v>
      </c>
      <c r="EF3" s="48" t="str">
        <f xml:space="preserve"> Time!EF$67</f>
        <v>Post ops</v>
      </c>
      <c r="EG3" s="48" t="str">
        <f xml:space="preserve"> Time!EG$67</f>
        <v>Post ops</v>
      </c>
      <c r="EH3" s="48" t="str">
        <f xml:space="preserve"> Time!EH$67</f>
        <v>Post ops</v>
      </c>
      <c r="EI3" s="48" t="str">
        <f xml:space="preserve"> Time!EI$67</f>
        <v>Post ops</v>
      </c>
      <c r="EJ3" s="48" t="str">
        <f xml:space="preserve"> Time!EJ$67</f>
        <v>Post ops</v>
      </c>
      <c r="EK3" s="48" t="str">
        <f xml:space="preserve"> Time!EK$67</f>
        <v>Post ops</v>
      </c>
      <c r="EL3" s="48" t="str">
        <f xml:space="preserve"> Time!EL$67</f>
        <v>Post ops</v>
      </c>
      <c r="EM3" s="48" t="str">
        <f xml:space="preserve"> Time!EM$67</f>
        <v>Post ops</v>
      </c>
      <c r="EN3" s="48" t="str">
        <f xml:space="preserve"> Time!EN$67</f>
        <v>Post ops</v>
      </c>
      <c r="EO3" s="48" t="str">
        <f xml:space="preserve"> Time!EO$67</f>
        <v>Post ops</v>
      </c>
      <c r="EP3" s="48" t="str">
        <f xml:space="preserve"> Time!EP$67</f>
        <v>Post ops</v>
      </c>
      <c r="EQ3" s="48" t="str">
        <f xml:space="preserve"> Time!EQ$67</f>
        <v>Post ops</v>
      </c>
      <c r="ER3" s="48" t="str">
        <f xml:space="preserve"> Time!ER$67</f>
        <v>Post ops</v>
      </c>
      <c r="ES3" s="48" t="str">
        <f xml:space="preserve"> Time!ES$67</f>
        <v>Post ops</v>
      </c>
      <c r="ET3" s="48" t="str">
        <f xml:space="preserve"> Time!ET$67</f>
        <v>Post ops</v>
      </c>
      <c r="EU3" s="48" t="str">
        <f xml:space="preserve"> Time!EU$67</f>
        <v>Post ops</v>
      </c>
      <c r="EV3" s="48" t="str">
        <f xml:space="preserve"> Time!EV$67</f>
        <v>Post ops</v>
      </c>
      <c r="EW3" s="48" t="str">
        <f xml:space="preserve"> Time!EW$67</f>
        <v>Post ops</v>
      </c>
      <c r="EX3" s="48" t="str">
        <f xml:space="preserve"> Time!EX$67</f>
        <v>Post ops</v>
      </c>
      <c r="EY3" s="48" t="str">
        <f xml:space="preserve"> Time!EY$67</f>
        <v>Post ops</v>
      </c>
      <c r="EZ3" s="48" t="str">
        <f xml:space="preserve"> Time!EZ$67</f>
        <v>Post ops</v>
      </c>
      <c r="FA3" s="48" t="str">
        <f xml:space="preserve"> Time!FA$67</f>
        <v>Post ops</v>
      </c>
      <c r="FB3" s="48" t="str">
        <f xml:space="preserve"> Time!FB$67</f>
        <v>Post ops</v>
      </c>
      <c r="FC3" s="48" t="str">
        <f xml:space="preserve"> Time!FC$67</f>
        <v>Post ops</v>
      </c>
      <c r="FD3" s="48" t="str">
        <f xml:space="preserve"> Time!FD$67</f>
        <v>Post ops</v>
      </c>
      <c r="FE3" s="48" t="str">
        <f xml:space="preserve"> Time!FE$67</f>
        <v>Post ops</v>
      </c>
      <c r="FF3" s="48" t="str">
        <f xml:space="preserve"> Time!FF$67</f>
        <v>Post ops</v>
      </c>
      <c r="FG3" s="48" t="str">
        <f xml:space="preserve"> Time!FG$67</f>
        <v>Post ops</v>
      </c>
      <c r="FH3" s="48" t="str">
        <f xml:space="preserve"> Time!FH$67</f>
        <v>Post ops</v>
      </c>
      <c r="FI3" s="48" t="str">
        <f xml:space="preserve"> Time!FI$67</f>
        <v>Post ops</v>
      </c>
      <c r="FJ3" s="48" t="str">
        <f xml:space="preserve"> Time!FJ$67</f>
        <v>Post ops</v>
      </c>
      <c r="FK3" s="48" t="str">
        <f xml:space="preserve"> Time!FK$67</f>
        <v>Post ops</v>
      </c>
      <c r="FL3" s="48" t="str">
        <f xml:space="preserve"> Time!FL$67</f>
        <v>Post ops</v>
      </c>
      <c r="FM3" s="48" t="str">
        <f xml:space="preserve"> Time!FM$67</f>
        <v>Post ops</v>
      </c>
      <c r="FN3" s="48" t="str">
        <f xml:space="preserve"> Time!FN$67</f>
        <v>Post ops</v>
      </c>
      <c r="FO3" s="48" t="str">
        <f xml:space="preserve"> Time!FO$67</f>
        <v>Post ops</v>
      </c>
      <c r="FP3" s="48" t="str">
        <f xml:space="preserve"> Time!FP$67</f>
        <v>Post ops</v>
      </c>
      <c r="FQ3" s="48" t="str">
        <f xml:space="preserve"> Time!FQ$67</f>
        <v>Post ops</v>
      </c>
      <c r="FR3" s="48" t="str">
        <f xml:space="preserve"> Time!FR$67</f>
        <v>Post ops</v>
      </c>
      <c r="FS3" s="48" t="str">
        <f xml:space="preserve"> Time!FS$67</f>
        <v>Post ops</v>
      </c>
      <c r="FT3" s="48" t="str">
        <f xml:space="preserve"> Time!FT$67</f>
        <v>Post ops</v>
      </c>
      <c r="FU3" s="48" t="str">
        <f xml:space="preserve"> Time!FU$67</f>
        <v>Post ops</v>
      </c>
      <c r="FV3" s="48" t="str">
        <f xml:space="preserve"> Time!FV$67</f>
        <v>Post ops</v>
      </c>
      <c r="FW3" s="48" t="str">
        <f xml:space="preserve"> Time!FW$67</f>
        <v>Post ops</v>
      </c>
      <c r="FX3" s="48" t="str">
        <f xml:space="preserve"> Time!FX$67</f>
        <v>Post ops</v>
      </c>
      <c r="FY3" s="48" t="str">
        <f xml:space="preserve"> Time!FY$67</f>
        <v>Post ops</v>
      </c>
      <c r="FZ3" s="48" t="str">
        <f xml:space="preserve"> Time!FZ$67</f>
        <v>Post ops</v>
      </c>
      <c r="GA3" s="48" t="str">
        <f xml:space="preserve"> Time!GA$67</f>
        <v>Post ops</v>
      </c>
      <c r="GB3" s="48" t="str">
        <f xml:space="preserve"> Time!GB$67</f>
        <v>Post ops</v>
      </c>
      <c r="GC3" s="48" t="str">
        <f xml:space="preserve"> Time!GC$67</f>
        <v>Post ops</v>
      </c>
      <c r="GD3" s="48" t="str">
        <f xml:space="preserve"> Time!GD$67</f>
        <v>Post ops</v>
      </c>
      <c r="GE3" s="48" t="str">
        <f xml:space="preserve"> Time!GE$67</f>
        <v>Post ops</v>
      </c>
      <c r="GF3" s="48" t="str">
        <f xml:space="preserve"> Time!GF$67</f>
        <v>Post ops</v>
      </c>
      <c r="GG3" s="48" t="str">
        <f xml:space="preserve"> Time!GG$67</f>
        <v>Post ops</v>
      </c>
      <c r="GH3" s="48" t="str">
        <f xml:space="preserve"> Time!GH$67</f>
        <v>Post ops</v>
      </c>
      <c r="GI3" s="48" t="str">
        <f xml:space="preserve"> Time!GI$67</f>
        <v>Post ops</v>
      </c>
      <c r="GJ3" s="48" t="str">
        <f xml:space="preserve"> Time!GJ$67</f>
        <v>Post ops</v>
      </c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</row>
    <row r="4" spans="1:441" s="10" customFormat="1" x14ac:dyDescent="0.25">
      <c r="A4" s="15"/>
      <c r="B4" s="15"/>
      <c r="C4" s="21"/>
      <c r="D4" s="60"/>
      <c r="E4" s="266" t="str">
        <f xml:space="preserve"> Time!E$42</f>
        <v>Contract year</v>
      </c>
      <c r="F4" s="350">
        <f xml:space="preserve"> Check!$F$21</f>
        <v>0</v>
      </c>
      <c r="G4" s="121" t="s">
        <v>24</v>
      </c>
      <c r="H4" s="2"/>
      <c r="I4" s="16"/>
      <c r="J4" s="266">
        <f xml:space="preserve"> Time!J$42</f>
        <v>2020</v>
      </c>
      <c r="K4" s="266">
        <f xml:space="preserve"> Time!K$42</f>
        <v>2020</v>
      </c>
      <c r="L4" s="266">
        <f xml:space="preserve"> Time!L$42</f>
        <v>2020</v>
      </c>
      <c r="M4" s="266">
        <f xml:space="preserve"> Time!M$42</f>
        <v>2021</v>
      </c>
      <c r="N4" s="266">
        <f xml:space="preserve"> Time!N$42</f>
        <v>2021</v>
      </c>
      <c r="O4" s="266">
        <f xml:space="preserve"> Time!O$42</f>
        <v>2021</v>
      </c>
      <c r="P4" s="266">
        <f xml:space="preserve"> Time!P$42</f>
        <v>2021</v>
      </c>
      <c r="Q4" s="266">
        <f xml:space="preserve"> Time!Q$42</f>
        <v>2022</v>
      </c>
      <c r="R4" s="266">
        <f xml:space="preserve"> Time!R$42</f>
        <v>2022</v>
      </c>
      <c r="S4" s="266">
        <f xml:space="preserve"> Time!S$42</f>
        <v>2022</v>
      </c>
      <c r="T4" s="266">
        <f xml:space="preserve"> Time!T$42</f>
        <v>2022</v>
      </c>
      <c r="U4" s="266">
        <f xml:space="preserve"> Time!U$42</f>
        <v>2023</v>
      </c>
      <c r="V4" s="266">
        <f xml:space="preserve"> Time!V$42</f>
        <v>2023</v>
      </c>
      <c r="W4" s="266">
        <f xml:space="preserve"> Time!W$42</f>
        <v>2023</v>
      </c>
      <c r="X4" s="266">
        <f xml:space="preserve"> Time!X$42</f>
        <v>2023</v>
      </c>
      <c r="Y4" s="266">
        <f xml:space="preserve"> Time!Y$42</f>
        <v>2024</v>
      </c>
      <c r="Z4" s="266">
        <f xml:space="preserve"> Time!Z$42</f>
        <v>2024</v>
      </c>
      <c r="AA4" s="266">
        <f xml:space="preserve"> Time!AA$42</f>
        <v>2024</v>
      </c>
      <c r="AB4" s="266">
        <f xml:space="preserve"> Time!AB$42</f>
        <v>2024</v>
      </c>
      <c r="AC4" s="266">
        <f xml:space="preserve"> Time!AC$42</f>
        <v>2025</v>
      </c>
      <c r="AD4" s="266">
        <f xml:space="preserve"> Time!AD$42</f>
        <v>2025</v>
      </c>
      <c r="AE4" s="266">
        <f xml:space="preserve"> Time!AE$42</f>
        <v>2025</v>
      </c>
      <c r="AF4" s="266">
        <f xml:space="preserve"> Time!AF$42</f>
        <v>2025</v>
      </c>
      <c r="AG4" s="266">
        <f xml:space="preserve"> Time!AG$42</f>
        <v>2026</v>
      </c>
      <c r="AH4" s="266">
        <f xml:space="preserve"> Time!AH$42</f>
        <v>2026</v>
      </c>
      <c r="AI4" s="266">
        <f xml:space="preserve"> Time!AI$42</f>
        <v>2026</v>
      </c>
      <c r="AJ4" s="266">
        <f xml:space="preserve"> Time!AJ$42</f>
        <v>2026</v>
      </c>
      <c r="AK4" s="266">
        <f xml:space="preserve"> Time!AK$42</f>
        <v>2027</v>
      </c>
      <c r="AL4" s="266">
        <f xml:space="preserve"> Time!AL$42</f>
        <v>2027</v>
      </c>
      <c r="AM4" s="266">
        <f xml:space="preserve"> Time!AM$42</f>
        <v>2027</v>
      </c>
      <c r="AN4" s="266">
        <f xml:space="preserve"> Time!AN$42</f>
        <v>2027</v>
      </c>
      <c r="AO4" s="266">
        <f xml:space="preserve"> Time!AO$42</f>
        <v>2028</v>
      </c>
      <c r="AP4" s="266">
        <f xml:space="preserve"> Time!AP$42</f>
        <v>2028</v>
      </c>
      <c r="AQ4" s="266">
        <f xml:space="preserve"> Time!AQ$42</f>
        <v>2028</v>
      </c>
      <c r="AR4" s="266">
        <f xml:space="preserve"> Time!AR$42</f>
        <v>2028</v>
      </c>
      <c r="AS4" s="266">
        <f xml:space="preserve"> Time!AS$42</f>
        <v>2029</v>
      </c>
      <c r="AT4" s="266">
        <f xml:space="preserve"> Time!AT$42</f>
        <v>2029</v>
      </c>
      <c r="AU4" s="266">
        <f xml:space="preserve"> Time!AU$42</f>
        <v>2029</v>
      </c>
      <c r="AV4" s="266">
        <f xml:space="preserve"> Time!AV$42</f>
        <v>2029</v>
      </c>
      <c r="AW4" s="266">
        <f xml:space="preserve"> Time!AW$42</f>
        <v>2030</v>
      </c>
      <c r="AX4" s="266">
        <f xml:space="preserve"> Time!AX$42</f>
        <v>2030</v>
      </c>
      <c r="AY4" s="266">
        <f xml:space="preserve"> Time!AY$42</f>
        <v>2030</v>
      </c>
      <c r="AZ4" s="266">
        <f xml:space="preserve"> Time!AZ$42</f>
        <v>2030</v>
      </c>
      <c r="BA4" s="266">
        <f xml:space="preserve"> Time!BA$42</f>
        <v>2031</v>
      </c>
      <c r="BB4" s="266">
        <f xml:space="preserve"> Time!BB$42</f>
        <v>2031</v>
      </c>
      <c r="BC4" s="266">
        <f xml:space="preserve"> Time!BC$42</f>
        <v>2031</v>
      </c>
      <c r="BD4" s="266">
        <f xml:space="preserve"> Time!BD$42</f>
        <v>2031</v>
      </c>
      <c r="BE4" s="266">
        <f xml:space="preserve"> Time!BE$42</f>
        <v>2032</v>
      </c>
      <c r="BF4" s="266">
        <f xml:space="preserve"> Time!BF$42</f>
        <v>2032</v>
      </c>
      <c r="BG4" s="266">
        <f xml:space="preserve"> Time!BG$42</f>
        <v>2032</v>
      </c>
      <c r="BH4" s="266">
        <f xml:space="preserve"> Time!BH$42</f>
        <v>2032</v>
      </c>
      <c r="BI4" s="266">
        <f xml:space="preserve"> Time!BI$42</f>
        <v>2033</v>
      </c>
      <c r="BJ4" s="266">
        <f xml:space="preserve"> Time!BJ$42</f>
        <v>2033</v>
      </c>
      <c r="BK4" s="266">
        <f xml:space="preserve"> Time!BK$42</f>
        <v>2033</v>
      </c>
      <c r="BL4" s="266">
        <f xml:space="preserve"> Time!BL$42</f>
        <v>2033</v>
      </c>
      <c r="BM4" s="266">
        <f xml:space="preserve"> Time!BM$42</f>
        <v>2034</v>
      </c>
      <c r="BN4" s="266">
        <f xml:space="preserve"> Time!BN$42</f>
        <v>2034</v>
      </c>
      <c r="BO4" s="266">
        <f xml:space="preserve"> Time!BO$42</f>
        <v>2034</v>
      </c>
      <c r="BP4" s="266">
        <f xml:space="preserve"> Time!BP$42</f>
        <v>2034</v>
      </c>
      <c r="BQ4" s="266">
        <f xml:space="preserve"> Time!BQ$42</f>
        <v>2035</v>
      </c>
      <c r="BR4" s="266">
        <f xml:space="preserve"> Time!BR$42</f>
        <v>2035</v>
      </c>
      <c r="BS4" s="266">
        <f xml:space="preserve"> Time!BS$42</f>
        <v>2035</v>
      </c>
      <c r="BT4" s="266">
        <f xml:space="preserve"> Time!BT$42</f>
        <v>2035</v>
      </c>
      <c r="BU4" s="266">
        <f xml:space="preserve"> Time!BU$42</f>
        <v>2036</v>
      </c>
      <c r="BV4" s="266">
        <f xml:space="preserve"> Time!BV$42</f>
        <v>2036</v>
      </c>
      <c r="BW4" s="266">
        <f xml:space="preserve"> Time!BW$42</f>
        <v>2036</v>
      </c>
      <c r="BX4" s="266">
        <f xml:space="preserve"> Time!BX$42</f>
        <v>2036</v>
      </c>
      <c r="BY4" s="266">
        <f xml:space="preserve"> Time!BY$42</f>
        <v>2037</v>
      </c>
      <c r="BZ4" s="266">
        <f xml:space="preserve"> Time!BZ$42</f>
        <v>2037</v>
      </c>
      <c r="CA4" s="266">
        <f xml:space="preserve"> Time!CA$42</f>
        <v>2037</v>
      </c>
      <c r="CB4" s="266">
        <f xml:space="preserve"> Time!CB$42</f>
        <v>2037</v>
      </c>
      <c r="CC4" s="266">
        <f xml:space="preserve"> Time!CC$42</f>
        <v>2038</v>
      </c>
      <c r="CD4" s="266">
        <f xml:space="preserve"> Time!CD$42</f>
        <v>2038</v>
      </c>
      <c r="CE4" s="266">
        <f xml:space="preserve"> Time!CE$42</f>
        <v>2038</v>
      </c>
      <c r="CF4" s="266">
        <f xml:space="preserve"> Time!CF$42</f>
        <v>2038</v>
      </c>
      <c r="CG4" s="266">
        <f xml:space="preserve"> Time!CG$42</f>
        <v>2039</v>
      </c>
      <c r="CH4" s="266">
        <f xml:space="preserve"> Time!CH$42</f>
        <v>2039</v>
      </c>
      <c r="CI4" s="266">
        <f xml:space="preserve"> Time!CI$42</f>
        <v>2039</v>
      </c>
      <c r="CJ4" s="266">
        <f xml:space="preserve"> Time!CJ$42</f>
        <v>2039</v>
      </c>
      <c r="CK4" s="266">
        <f xml:space="preserve"> Time!CK$42</f>
        <v>2040</v>
      </c>
      <c r="CL4" s="266">
        <f xml:space="preserve"> Time!CL$42</f>
        <v>2040</v>
      </c>
      <c r="CM4" s="266">
        <f xml:space="preserve"> Time!CM$42</f>
        <v>2040</v>
      </c>
      <c r="CN4" s="266">
        <f xml:space="preserve"> Time!CN$42</f>
        <v>2040</v>
      </c>
      <c r="CO4" s="266">
        <f xml:space="preserve"> Time!CO$42</f>
        <v>2041</v>
      </c>
      <c r="CP4" s="266">
        <f xml:space="preserve"> Time!CP$42</f>
        <v>2041</v>
      </c>
      <c r="CQ4" s="266">
        <f xml:space="preserve"> Time!CQ$42</f>
        <v>2041</v>
      </c>
      <c r="CR4" s="266">
        <f xml:space="preserve"> Time!CR$42</f>
        <v>2041</v>
      </c>
      <c r="CS4" s="266">
        <f xml:space="preserve"> Time!CS$42</f>
        <v>2042</v>
      </c>
      <c r="CT4" s="266">
        <f xml:space="preserve"> Time!CT$42</f>
        <v>2042</v>
      </c>
      <c r="CU4" s="266">
        <f xml:space="preserve"> Time!CU$42</f>
        <v>2042</v>
      </c>
      <c r="CV4" s="266">
        <f xml:space="preserve"> Time!CV$42</f>
        <v>2042</v>
      </c>
      <c r="CW4" s="266">
        <f xml:space="preserve"> Time!CW$42</f>
        <v>2043</v>
      </c>
      <c r="CX4" s="266">
        <f xml:space="preserve"> Time!CX$42</f>
        <v>2043</v>
      </c>
      <c r="CY4" s="266">
        <f xml:space="preserve"> Time!CY$42</f>
        <v>2043</v>
      </c>
      <c r="CZ4" s="266">
        <f xml:space="preserve"> Time!CZ$42</f>
        <v>2043</v>
      </c>
      <c r="DA4" s="266">
        <f xml:space="preserve"> Time!DA$42</f>
        <v>2044</v>
      </c>
      <c r="DB4" s="266">
        <f xml:space="preserve"> Time!DB$42</f>
        <v>2044</v>
      </c>
      <c r="DC4" s="266">
        <f xml:space="preserve"> Time!DC$42</f>
        <v>2044</v>
      </c>
      <c r="DD4" s="266">
        <f xml:space="preserve"> Time!DD$42</f>
        <v>2044</v>
      </c>
      <c r="DE4" s="266">
        <f xml:space="preserve"> Time!DE$42</f>
        <v>2045</v>
      </c>
      <c r="DF4" s="266">
        <f xml:space="preserve"> Time!DF$42</f>
        <v>2045</v>
      </c>
      <c r="DG4" s="266">
        <f xml:space="preserve"> Time!DG$42</f>
        <v>2045</v>
      </c>
      <c r="DH4" s="266">
        <f xml:space="preserve"> Time!DH$42</f>
        <v>2045</v>
      </c>
      <c r="DI4" s="266">
        <f xml:space="preserve"> Time!DI$42</f>
        <v>2046</v>
      </c>
      <c r="DJ4" s="266">
        <f xml:space="preserve"> Time!DJ$42</f>
        <v>2046</v>
      </c>
      <c r="DK4" s="266">
        <f xml:space="preserve"> Time!DK$42</f>
        <v>2046</v>
      </c>
      <c r="DL4" s="266">
        <f xml:space="preserve"> Time!DL$42</f>
        <v>2046</v>
      </c>
      <c r="DM4" s="266">
        <f xml:space="preserve"> Time!DM$42</f>
        <v>2047</v>
      </c>
      <c r="DN4" s="266">
        <f xml:space="preserve"> Time!DN$42</f>
        <v>2047</v>
      </c>
      <c r="DO4" s="266">
        <f xml:space="preserve"> Time!DO$42</f>
        <v>2047</v>
      </c>
      <c r="DP4" s="266">
        <f xml:space="preserve"> Time!DP$42</f>
        <v>2047</v>
      </c>
      <c r="DQ4" s="266">
        <f xml:space="preserve"> Time!DQ$42</f>
        <v>2048</v>
      </c>
      <c r="DR4" s="266">
        <f xml:space="preserve"> Time!DR$42</f>
        <v>2048</v>
      </c>
      <c r="DS4" s="266">
        <f xml:space="preserve"> Time!DS$42</f>
        <v>2048</v>
      </c>
      <c r="DT4" s="266">
        <f xml:space="preserve"> Time!DT$42</f>
        <v>2048</v>
      </c>
      <c r="DU4" s="266">
        <f xml:space="preserve"> Time!DU$42</f>
        <v>2049</v>
      </c>
      <c r="DV4" s="266">
        <f xml:space="preserve"> Time!DV$42</f>
        <v>2049</v>
      </c>
      <c r="DW4" s="266">
        <f xml:space="preserve"> Time!DW$42</f>
        <v>2049</v>
      </c>
      <c r="DX4" s="266">
        <f xml:space="preserve"> Time!DX$42</f>
        <v>2049</v>
      </c>
      <c r="DY4" s="266">
        <f xml:space="preserve"> Time!DY$42</f>
        <v>2050</v>
      </c>
      <c r="DZ4" s="266">
        <f xml:space="preserve"> Time!DZ$42</f>
        <v>2050</v>
      </c>
      <c r="EA4" s="266">
        <f xml:space="preserve"> Time!EA$42</f>
        <v>2050</v>
      </c>
      <c r="EB4" s="266">
        <f xml:space="preserve"> Time!EB$42</f>
        <v>2050</v>
      </c>
      <c r="EC4" s="266">
        <f xml:space="preserve"> Time!EC$42</f>
        <v>2051</v>
      </c>
      <c r="ED4" s="266">
        <f xml:space="preserve"> Time!ED$42</f>
        <v>2051</v>
      </c>
      <c r="EE4" s="266">
        <f xml:space="preserve"> Time!EE$42</f>
        <v>2051</v>
      </c>
      <c r="EF4" s="266">
        <f xml:space="preserve"> Time!EF$42</f>
        <v>2051</v>
      </c>
      <c r="EG4" s="266">
        <f xml:space="preserve"> Time!EG$42</f>
        <v>2052</v>
      </c>
      <c r="EH4" s="266">
        <f xml:space="preserve"> Time!EH$42</f>
        <v>2052</v>
      </c>
      <c r="EI4" s="266">
        <f xml:space="preserve"> Time!EI$42</f>
        <v>2052</v>
      </c>
      <c r="EJ4" s="266">
        <f xml:space="preserve"> Time!EJ$42</f>
        <v>2052</v>
      </c>
      <c r="EK4" s="266">
        <f xml:space="preserve"> Time!EK$42</f>
        <v>2053</v>
      </c>
      <c r="EL4" s="266">
        <f xml:space="preserve"> Time!EL$42</f>
        <v>2053</v>
      </c>
      <c r="EM4" s="266">
        <f xml:space="preserve"> Time!EM$42</f>
        <v>2053</v>
      </c>
      <c r="EN4" s="266">
        <f xml:space="preserve"> Time!EN$42</f>
        <v>2053</v>
      </c>
      <c r="EO4" s="266">
        <f xml:space="preserve"> Time!EO$42</f>
        <v>2054</v>
      </c>
      <c r="EP4" s="266">
        <f xml:space="preserve"> Time!EP$42</f>
        <v>2054</v>
      </c>
      <c r="EQ4" s="266">
        <f xml:space="preserve"> Time!EQ$42</f>
        <v>2054</v>
      </c>
      <c r="ER4" s="266">
        <f xml:space="preserve"> Time!ER$42</f>
        <v>2054</v>
      </c>
      <c r="ES4" s="266">
        <f xml:space="preserve"> Time!ES$42</f>
        <v>2055</v>
      </c>
      <c r="ET4" s="266">
        <f xml:space="preserve"> Time!ET$42</f>
        <v>2055</v>
      </c>
      <c r="EU4" s="266">
        <f xml:space="preserve"> Time!EU$42</f>
        <v>2055</v>
      </c>
      <c r="EV4" s="266">
        <f xml:space="preserve"> Time!EV$42</f>
        <v>2055</v>
      </c>
      <c r="EW4" s="266">
        <f xml:space="preserve"> Time!EW$42</f>
        <v>2056</v>
      </c>
      <c r="EX4" s="266">
        <f xml:space="preserve"> Time!EX$42</f>
        <v>2056</v>
      </c>
      <c r="EY4" s="266">
        <f xml:space="preserve"> Time!EY$42</f>
        <v>2056</v>
      </c>
      <c r="EZ4" s="266">
        <f xml:space="preserve"> Time!EZ$42</f>
        <v>2056</v>
      </c>
      <c r="FA4" s="266">
        <f xml:space="preserve"> Time!FA$42</f>
        <v>2057</v>
      </c>
      <c r="FB4" s="266">
        <f xml:space="preserve"> Time!FB$42</f>
        <v>2057</v>
      </c>
      <c r="FC4" s="266">
        <f xml:space="preserve"> Time!FC$42</f>
        <v>2057</v>
      </c>
      <c r="FD4" s="266">
        <f xml:space="preserve"> Time!FD$42</f>
        <v>2057</v>
      </c>
      <c r="FE4" s="266">
        <f xml:space="preserve"> Time!FE$42</f>
        <v>2058</v>
      </c>
      <c r="FF4" s="266">
        <f xml:space="preserve"> Time!FF$42</f>
        <v>2058</v>
      </c>
      <c r="FG4" s="266">
        <f xml:space="preserve"> Time!FG$42</f>
        <v>2058</v>
      </c>
      <c r="FH4" s="266">
        <f xml:space="preserve"> Time!FH$42</f>
        <v>2058</v>
      </c>
      <c r="FI4" s="266">
        <f xml:space="preserve"> Time!FI$42</f>
        <v>2059</v>
      </c>
      <c r="FJ4" s="266">
        <f xml:space="preserve"> Time!FJ$42</f>
        <v>2059</v>
      </c>
      <c r="FK4" s="266">
        <f xml:space="preserve"> Time!FK$42</f>
        <v>2059</v>
      </c>
      <c r="FL4" s="266">
        <f xml:space="preserve"> Time!FL$42</f>
        <v>2059</v>
      </c>
      <c r="FM4" s="266">
        <f xml:space="preserve"> Time!FM$42</f>
        <v>2060</v>
      </c>
      <c r="FN4" s="266">
        <f xml:space="preserve"> Time!FN$42</f>
        <v>2060</v>
      </c>
      <c r="FO4" s="266">
        <f xml:space="preserve"> Time!FO$42</f>
        <v>2060</v>
      </c>
      <c r="FP4" s="266">
        <f xml:space="preserve"> Time!FP$42</f>
        <v>2060</v>
      </c>
      <c r="FQ4" s="266">
        <f xml:space="preserve"> Time!FQ$42</f>
        <v>2061</v>
      </c>
      <c r="FR4" s="266">
        <f xml:space="preserve"> Time!FR$42</f>
        <v>2061</v>
      </c>
      <c r="FS4" s="266">
        <f xml:space="preserve"> Time!FS$42</f>
        <v>2061</v>
      </c>
      <c r="FT4" s="266">
        <f xml:space="preserve"> Time!FT$42</f>
        <v>2061</v>
      </c>
      <c r="FU4" s="266">
        <f xml:space="preserve"> Time!FU$42</f>
        <v>2062</v>
      </c>
      <c r="FV4" s="266">
        <f xml:space="preserve"> Time!FV$42</f>
        <v>2062</v>
      </c>
      <c r="FW4" s="266">
        <f xml:space="preserve"> Time!FW$42</f>
        <v>2062</v>
      </c>
      <c r="FX4" s="266">
        <f xml:space="preserve"> Time!FX$42</f>
        <v>2062</v>
      </c>
      <c r="FY4" s="266">
        <f xml:space="preserve"> Time!FY$42</f>
        <v>2063</v>
      </c>
      <c r="FZ4" s="266">
        <f xml:space="preserve"> Time!FZ$42</f>
        <v>2063</v>
      </c>
      <c r="GA4" s="266">
        <f xml:space="preserve"> Time!GA$42</f>
        <v>2063</v>
      </c>
      <c r="GB4" s="266">
        <f xml:space="preserve"> Time!GB$42</f>
        <v>2063</v>
      </c>
      <c r="GC4" s="266">
        <f xml:space="preserve"> Time!GC$42</f>
        <v>2064</v>
      </c>
      <c r="GD4" s="266">
        <f xml:space="preserve"> Time!GD$42</f>
        <v>2064</v>
      </c>
      <c r="GE4" s="266">
        <f xml:space="preserve"> Time!GE$42</f>
        <v>2064</v>
      </c>
      <c r="GF4" s="266">
        <f xml:space="preserve"> Time!GF$42</f>
        <v>2064</v>
      </c>
      <c r="GG4" s="266">
        <f xml:space="preserve"> Time!GG$42</f>
        <v>2065</v>
      </c>
      <c r="GH4" s="266">
        <f xml:space="preserve"> Time!GH$42</f>
        <v>2065</v>
      </c>
      <c r="GI4" s="266">
        <f xml:space="preserve"> Time!GI$42</f>
        <v>2065</v>
      </c>
      <c r="GJ4" s="266">
        <f xml:space="preserve"> Time!GJ$42</f>
        <v>2065</v>
      </c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</row>
    <row r="5" spans="1:441" s="10" customFormat="1" x14ac:dyDescent="0.25">
      <c r="A5" s="15"/>
      <c r="B5" s="15"/>
      <c r="C5" s="21"/>
      <c r="D5" s="60"/>
      <c r="E5" s="2" t="str">
        <f xml:space="preserve"> Time!E$10</f>
        <v>Model column counter</v>
      </c>
      <c r="F5" s="44" t="s">
        <v>19</v>
      </c>
      <c r="G5" s="45" t="s">
        <v>17</v>
      </c>
      <c r="H5" s="44" t="s">
        <v>18</v>
      </c>
      <c r="I5" s="16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</row>
    <row r="6" spans="1:441" s="43" customFormat="1" x14ac:dyDescent="0.25">
      <c r="A6" s="15"/>
      <c r="B6" s="15"/>
      <c r="C6" s="21"/>
      <c r="D6" s="60"/>
      <c r="E6" s="12"/>
      <c r="F6" s="12"/>
      <c r="G6" s="12"/>
      <c r="H6" s="12"/>
      <c r="I6" s="9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 s="12"/>
      <c r="BG6" s="12"/>
      <c r="BH6" s="12"/>
      <c r="BI6" s="12"/>
      <c r="BJ6" s="12"/>
      <c r="BK6" s="12"/>
      <c r="BL6" s="12"/>
      <c r="BM6" s="12"/>
      <c r="BN6" s="12"/>
      <c r="BO6" s="12"/>
      <c r="BP6" s="12"/>
      <c r="BQ6" s="12"/>
      <c r="BR6" s="12"/>
      <c r="BS6" s="12"/>
      <c r="BT6" s="12"/>
      <c r="BU6" s="12"/>
      <c r="BV6" s="12"/>
      <c r="BW6" s="12"/>
      <c r="BX6" s="12"/>
      <c r="BY6" s="12"/>
      <c r="BZ6" s="12"/>
      <c r="CA6" s="12"/>
      <c r="CB6" s="12"/>
      <c r="CC6" s="12"/>
      <c r="CD6" s="12"/>
      <c r="CE6" s="12"/>
      <c r="CF6" s="12"/>
      <c r="CG6" s="12"/>
      <c r="CH6" s="12"/>
      <c r="CI6" s="12"/>
      <c r="CJ6" s="12"/>
      <c r="CK6" s="12"/>
      <c r="CL6" s="12"/>
      <c r="CM6" s="12"/>
      <c r="CN6" s="12"/>
      <c r="CO6" s="12"/>
      <c r="CP6" s="12"/>
      <c r="CQ6" s="12"/>
      <c r="CR6" s="12"/>
      <c r="CS6" s="12"/>
      <c r="CT6" s="12"/>
      <c r="CU6" s="12"/>
      <c r="CV6" s="12"/>
      <c r="CW6" s="12"/>
      <c r="CX6" s="12"/>
      <c r="CY6" s="12"/>
      <c r="CZ6" s="12"/>
      <c r="DA6" s="12"/>
      <c r="DB6" s="12"/>
      <c r="DC6" s="12"/>
      <c r="DD6" s="12"/>
      <c r="DE6" s="12"/>
      <c r="DF6" s="12"/>
      <c r="DG6" s="12"/>
      <c r="DH6" s="12"/>
      <c r="DI6" s="12"/>
      <c r="DJ6" s="12"/>
      <c r="DK6" s="12"/>
      <c r="DL6" s="12"/>
      <c r="DM6" s="12"/>
      <c r="DN6" s="12"/>
      <c r="DO6" s="12"/>
      <c r="DP6" s="12"/>
      <c r="DQ6" s="12"/>
      <c r="DR6" s="12"/>
      <c r="DS6" s="12"/>
      <c r="DT6" s="12"/>
      <c r="DU6" s="12"/>
      <c r="DV6" s="12"/>
      <c r="DW6" s="12"/>
      <c r="DX6" s="12"/>
      <c r="DY6" s="12"/>
      <c r="DZ6" s="12"/>
      <c r="EA6" s="12"/>
      <c r="EB6" s="12"/>
      <c r="EC6" s="12"/>
      <c r="ED6" s="12"/>
      <c r="EE6" s="12"/>
      <c r="EF6" s="12"/>
      <c r="EG6" s="12"/>
      <c r="EH6" s="12"/>
      <c r="EI6" s="12"/>
      <c r="EJ6" s="12"/>
      <c r="EK6" s="12"/>
      <c r="EL6" s="12"/>
      <c r="EM6" s="12"/>
      <c r="EN6" s="12"/>
      <c r="EO6" s="12"/>
      <c r="EP6" s="12"/>
      <c r="EQ6" s="12"/>
      <c r="ER6" s="12"/>
      <c r="ES6" s="12"/>
      <c r="ET6" s="12"/>
      <c r="EU6" s="12"/>
      <c r="EV6" s="12"/>
      <c r="EW6" s="12"/>
      <c r="EX6" s="12"/>
      <c r="EY6" s="12"/>
      <c r="EZ6" s="12"/>
      <c r="FA6" s="12"/>
      <c r="FB6" s="12"/>
      <c r="FC6" s="12"/>
      <c r="FD6" s="12"/>
      <c r="FE6" s="12"/>
      <c r="FF6" s="12"/>
      <c r="FG6" s="12"/>
      <c r="FH6" s="12"/>
      <c r="FI6" s="12"/>
      <c r="FJ6" s="12"/>
      <c r="FK6" s="12"/>
      <c r="FL6" s="12"/>
      <c r="FM6" s="12"/>
      <c r="FN6" s="12"/>
      <c r="FO6" s="12"/>
      <c r="FP6" s="12"/>
      <c r="FQ6" s="12"/>
      <c r="FR6" s="12"/>
      <c r="FS6" s="12"/>
      <c r="FT6" s="12"/>
      <c r="FU6" s="12"/>
      <c r="FV6" s="12"/>
      <c r="FW6" s="12"/>
      <c r="FX6" s="12"/>
      <c r="FY6" s="12"/>
      <c r="FZ6" s="12"/>
      <c r="GA6" s="12"/>
      <c r="GB6" s="12"/>
      <c r="GC6" s="12"/>
      <c r="GD6" s="12"/>
      <c r="GE6" s="12"/>
      <c r="GF6" s="12"/>
      <c r="GG6" s="12"/>
      <c r="GH6" s="12"/>
      <c r="GI6" s="12"/>
      <c r="GJ6" s="12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</row>
    <row r="8" spans="1:441" x14ac:dyDescent="0.25">
      <c r="A8" s="15" t="s">
        <v>207</v>
      </c>
    </row>
    <row r="9" spans="1:441" x14ac:dyDescent="0.25">
      <c r="B9" s="15" t="s">
        <v>303</v>
      </c>
    </row>
    <row r="10" spans="1:441" s="573" customFormat="1" x14ac:dyDescent="0.25">
      <c r="A10" s="313"/>
      <c r="B10" s="313"/>
      <c r="C10" s="314"/>
      <c r="D10" s="315"/>
      <c r="E10" s="198" t="str">
        <f xml:space="preserve"> InpC!E$61</f>
        <v>Senior debt sizing method</v>
      </c>
      <c r="F10" s="198">
        <f xml:space="preserve"> InpC!F$61</f>
        <v>2</v>
      </c>
      <c r="G10" s="198" t="str">
        <f xml:space="preserve"> InpC!G$61</f>
        <v>1 = leverage, 2 = DSCR</v>
      </c>
      <c r="H10" s="360"/>
      <c r="I10" s="312"/>
      <c r="J10" s="310"/>
      <c r="K10" s="310"/>
      <c r="L10" s="310"/>
      <c r="M10" s="310"/>
      <c r="N10" s="310"/>
      <c r="O10" s="310"/>
      <c r="P10" s="310"/>
      <c r="Q10" s="310"/>
      <c r="R10" s="310"/>
      <c r="S10" s="310"/>
      <c r="T10" s="310"/>
      <c r="U10" s="310"/>
      <c r="V10" s="310"/>
      <c r="W10" s="310"/>
      <c r="X10" s="310"/>
      <c r="Y10" s="310"/>
      <c r="Z10" s="310"/>
      <c r="AA10" s="310"/>
      <c r="AB10" s="310"/>
      <c r="AC10" s="310"/>
      <c r="AD10" s="310"/>
      <c r="AE10" s="310"/>
      <c r="AF10" s="310"/>
      <c r="AG10" s="310"/>
      <c r="AH10" s="310"/>
      <c r="AI10" s="310"/>
      <c r="AJ10" s="310"/>
      <c r="AK10" s="310"/>
      <c r="AL10" s="310"/>
      <c r="AM10" s="310"/>
      <c r="AN10" s="310"/>
      <c r="AO10" s="310"/>
      <c r="AP10" s="310"/>
      <c r="AQ10" s="310"/>
      <c r="AR10" s="310"/>
      <c r="AS10" s="310"/>
      <c r="AT10" s="310"/>
      <c r="AU10" s="310"/>
      <c r="AV10" s="310"/>
      <c r="AW10" s="310"/>
      <c r="AX10" s="310"/>
      <c r="AY10" s="310"/>
      <c r="AZ10" s="310"/>
      <c r="BA10" s="310"/>
      <c r="BB10" s="310"/>
      <c r="BC10" s="310"/>
      <c r="BD10" s="310"/>
      <c r="BE10" s="310"/>
      <c r="BF10" s="310"/>
      <c r="BG10" s="310"/>
      <c r="BH10" s="310"/>
      <c r="BI10" s="310"/>
      <c r="BJ10" s="310"/>
      <c r="BK10" s="310"/>
      <c r="BL10" s="310"/>
      <c r="BM10" s="310"/>
      <c r="BN10" s="310"/>
      <c r="BO10" s="310"/>
      <c r="BP10" s="310"/>
      <c r="BQ10" s="310"/>
      <c r="BR10" s="310"/>
      <c r="BS10" s="310"/>
      <c r="BT10" s="310"/>
      <c r="BU10" s="310"/>
      <c r="BV10" s="310"/>
      <c r="BW10" s="310"/>
      <c r="BX10" s="310"/>
      <c r="BY10" s="310"/>
      <c r="BZ10" s="310"/>
      <c r="CA10" s="310"/>
      <c r="CB10" s="310"/>
      <c r="CC10" s="310"/>
      <c r="CD10" s="310"/>
      <c r="CE10" s="310"/>
      <c r="CF10" s="310"/>
      <c r="CG10" s="310"/>
      <c r="CH10" s="310"/>
      <c r="CI10" s="310"/>
      <c r="CJ10" s="310"/>
      <c r="CK10" s="310"/>
      <c r="CL10" s="310"/>
      <c r="CM10" s="310"/>
      <c r="CN10" s="310"/>
      <c r="CO10" s="310"/>
      <c r="CP10" s="310"/>
      <c r="CQ10" s="310"/>
      <c r="CR10" s="310"/>
      <c r="CS10" s="310"/>
      <c r="CT10" s="310"/>
      <c r="CU10" s="310"/>
      <c r="CV10" s="310"/>
      <c r="CW10" s="310"/>
      <c r="CX10" s="310"/>
      <c r="CY10" s="310"/>
      <c r="CZ10" s="310"/>
      <c r="DA10" s="310"/>
      <c r="DB10" s="310"/>
      <c r="DC10" s="310"/>
      <c r="DD10" s="310"/>
      <c r="DE10" s="310"/>
      <c r="DF10" s="310"/>
      <c r="DG10" s="310"/>
      <c r="DH10" s="310"/>
      <c r="DI10" s="310"/>
      <c r="DJ10" s="310"/>
      <c r="DK10" s="310"/>
      <c r="DL10" s="310"/>
      <c r="DM10" s="310"/>
      <c r="DN10" s="310"/>
      <c r="DO10" s="310"/>
      <c r="DP10" s="310"/>
      <c r="DQ10" s="310"/>
      <c r="DR10" s="310"/>
      <c r="DS10" s="310"/>
      <c r="DT10" s="310"/>
      <c r="DU10" s="310"/>
      <c r="DV10" s="310"/>
      <c r="DW10" s="310"/>
      <c r="DX10" s="310"/>
      <c r="DY10" s="310"/>
      <c r="DZ10" s="310"/>
      <c r="EA10" s="310"/>
      <c r="EB10" s="310"/>
      <c r="EC10" s="310"/>
      <c r="ED10" s="310"/>
      <c r="EE10" s="310"/>
      <c r="EF10" s="310"/>
      <c r="EG10" s="310"/>
      <c r="EH10" s="310"/>
      <c r="EI10" s="310"/>
      <c r="EJ10" s="310"/>
      <c r="EK10" s="310"/>
      <c r="EL10" s="310"/>
      <c r="EM10" s="310"/>
      <c r="EN10" s="310"/>
      <c r="EO10" s="310"/>
      <c r="EP10" s="310"/>
      <c r="EQ10" s="310"/>
      <c r="ER10" s="310"/>
      <c r="ES10" s="310"/>
      <c r="ET10" s="310"/>
      <c r="EU10" s="310"/>
      <c r="EV10" s="310"/>
      <c r="EW10" s="310"/>
      <c r="EX10" s="310"/>
      <c r="EY10" s="310"/>
      <c r="EZ10" s="310"/>
      <c r="FA10" s="310"/>
      <c r="FB10" s="310"/>
      <c r="FC10" s="310"/>
      <c r="FD10" s="310"/>
      <c r="FE10" s="310"/>
      <c r="FF10" s="310"/>
      <c r="FG10" s="310"/>
      <c r="FH10" s="310"/>
      <c r="FI10" s="310"/>
      <c r="FJ10" s="310"/>
      <c r="FK10" s="310"/>
      <c r="FL10" s="310"/>
      <c r="FM10" s="310"/>
      <c r="FN10" s="310"/>
      <c r="FO10" s="310"/>
      <c r="FP10" s="310"/>
      <c r="FQ10" s="310"/>
      <c r="FR10" s="310"/>
      <c r="FS10" s="310"/>
      <c r="FT10" s="310"/>
      <c r="FU10" s="310"/>
      <c r="FV10" s="310"/>
      <c r="FW10" s="310"/>
      <c r="FX10" s="310"/>
      <c r="FY10" s="310"/>
      <c r="FZ10" s="310"/>
      <c r="GA10" s="310"/>
      <c r="GB10" s="310"/>
      <c r="GC10" s="310"/>
      <c r="GD10" s="310"/>
      <c r="GE10" s="310"/>
      <c r="GF10" s="310"/>
      <c r="GG10" s="310"/>
      <c r="GH10" s="310"/>
      <c r="GI10" s="310"/>
      <c r="GJ10" s="310"/>
    </row>
    <row r="11" spans="1:441" x14ac:dyDescent="0.25">
      <c r="E11" s="248" t="str">
        <f xml:space="preserve"> 'FS Qtr'!E$33</f>
        <v>Cash flow available for senior debt service</v>
      </c>
      <c r="F11" s="248">
        <f xml:space="preserve"> 'FS Qtr'!F$33</f>
        <v>0</v>
      </c>
      <c r="G11" s="248" t="str">
        <f xml:space="preserve"> 'FS Qtr'!G$33</f>
        <v>$ 000s</v>
      </c>
      <c r="H11" s="248">
        <f xml:space="preserve"> 'FS Qtr'!H$33</f>
        <v>315009.19232123374</v>
      </c>
      <c r="I11" s="248">
        <f xml:space="preserve"> 'FS Qtr'!I$33</f>
        <v>0</v>
      </c>
      <c r="J11" s="248">
        <f xml:space="preserve"> 'FS Qtr'!J$33</f>
        <v>0</v>
      </c>
      <c r="K11" s="248">
        <f xml:space="preserve"> 'FS Qtr'!K$33</f>
        <v>0</v>
      </c>
      <c r="L11" s="248">
        <f xml:space="preserve"> 'FS Qtr'!L$33</f>
        <v>0</v>
      </c>
      <c r="M11" s="248">
        <f xml:space="preserve"> 'FS Qtr'!M$33</f>
        <v>1477.2682360742713</v>
      </c>
      <c r="N11" s="248">
        <f xml:space="preserve"> 'FS Qtr'!N$33</f>
        <v>4962.1513666243809</v>
      </c>
      <c r="O11" s="248">
        <f xml:space="preserve"> 'FS Qtr'!O$33</f>
        <v>4110.9100449775106</v>
      </c>
      <c r="P11" s="248">
        <f xml:space="preserve"> 'FS Qtr'!P$33</f>
        <v>1971.3097201399291</v>
      </c>
      <c r="Q11" s="248">
        <f xml:space="preserve"> 'FS Qtr'!Q$33</f>
        <v>2943.3244993769326</v>
      </c>
      <c r="R11" s="248">
        <f xml:space="preserve"> 'FS Qtr'!R$33</f>
        <v>4924.2381036499146</v>
      </c>
      <c r="S11" s="248">
        <f xml:space="preserve"> 'FS Qtr'!S$33</f>
        <v>4077.2790377199467</v>
      </c>
      <c r="T11" s="248">
        <f xml:space="preserve"> 'FS Qtr'!T$33</f>
        <v>1948.4189885778492</v>
      </c>
      <c r="U11" s="248">
        <f xml:space="preserve"> 'FS Qtr'!U$33</f>
        <v>2915.2332495864644</v>
      </c>
      <c r="V11" s="248">
        <f xml:space="preserve"> 'FS Qtr'!V$33</f>
        <v>4886.182815305765</v>
      </c>
      <c r="W11" s="248">
        <f xml:space="preserve"> 'FS Qtr'!W$33</f>
        <v>4043.4858809445341</v>
      </c>
      <c r="X11" s="248">
        <f xml:space="preserve"> 'FS Qtr'!X$33</f>
        <v>1941.3442277160368</v>
      </c>
      <c r="Y11" s="248">
        <f xml:space="preserve"> 'FS Qtr'!Y$33</f>
        <v>2870.9163941730653</v>
      </c>
      <c r="Z11" s="248">
        <f xml:space="preserve"> 'FS Qtr'!Z$33</f>
        <v>4847.9779419715933</v>
      </c>
      <c r="AA11" s="248">
        <f xml:space="preserve"> 'FS Qtr'!AA$33</f>
        <v>4009.5231446662465</v>
      </c>
      <c r="AB11" s="248">
        <f xml:space="preserve"> 'FS Qtr'!AB$33</f>
        <v>1901.9908202899956</v>
      </c>
      <c r="AC11" s="248">
        <f xml:space="preserve"> 'FS Qtr'!AC$33</f>
        <v>2858.4540064703915</v>
      </c>
      <c r="AD11" s="248">
        <f xml:space="preserve"> 'FS Qtr'!AD$33</f>
        <v>4809.6157549817644</v>
      </c>
      <c r="AE11" s="248">
        <f xml:space="preserve"> 'FS Qtr'!AE$33</f>
        <v>3975.3832299476794</v>
      </c>
      <c r="AF11" s="248">
        <f xml:space="preserve"> 'FS Qtr'!AF$33</f>
        <v>1878.4389818738882</v>
      </c>
      <c r="AG11" s="248">
        <f xml:space="preserve"> 'FS Qtr'!AG$33</f>
        <v>2829.7509847834262</v>
      </c>
      <c r="AH11" s="248">
        <f xml:space="preserve"> 'FS Qtr'!AH$33</f>
        <v>4771.0883522999729</v>
      </c>
      <c r="AI11" s="248">
        <f xml:space="preserve"> 'FS Qtr'!AI$33</f>
        <v>3941.058364591669</v>
      </c>
      <c r="AJ11" s="248">
        <f xml:space="preserve"> 'FS Qtr'!AJ$33</f>
        <v>1854.6520868452569</v>
      </c>
      <c r="AK11" s="248">
        <f xml:space="preserve"> 'FS Qtr'!AK$33</f>
        <v>2800.8287177624902</v>
      </c>
      <c r="AL11" s="248">
        <f xml:space="preserve"> 'FS Qtr'!AL$33</f>
        <v>4732.3876540862402</v>
      </c>
      <c r="AM11" s="248">
        <f xml:space="preserve"> 'FS Qtr'!AM$33</f>
        <v>3906.5405987266577</v>
      </c>
      <c r="AN11" s="248">
        <f xml:space="preserve"> 'FS Qtr'!AN$33</f>
        <v>1846.1259789776409</v>
      </c>
      <c r="AO11" s="248">
        <f xml:space="preserve"> 'FS Qtr'!AO$33</f>
        <v>2417.6607041346942</v>
      </c>
      <c r="AP11" s="248">
        <f xml:space="preserve"> 'FS Qtr'!AP$33</f>
        <v>3992.3674762369233</v>
      </c>
      <c r="AQ11" s="248">
        <f xml:space="preserve"> 'FS Qtr'!AQ$33</f>
        <v>3775.6465683662373</v>
      </c>
      <c r="AR11" s="248">
        <f xml:space="preserve"> 'FS Qtr'!AR$33</f>
        <v>1690.8943624558142</v>
      </c>
      <c r="AS11" s="248">
        <f xml:space="preserve"> 'FS Qtr'!AS$33</f>
        <v>2089.086826644133</v>
      </c>
      <c r="AT11" s="248">
        <f xml:space="preserve"> 'FS Qtr'!AT$33</f>
        <v>3897.2597102343857</v>
      </c>
      <c r="AU11" s="248">
        <f xml:space="preserve"> 'FS Qtr'!AU$33</f>
        <v>3683.5273985319727</v>
      </c>
      <c r="AV11" s="248">
        <f xml:space="preserve"> 'FS Qtr'!AV$33</f>
        <v>1611.4893375373974</v>
      </c>
      <c r="AW11" s="248">
        <f xml:space="preserve"> 'FS Qtr'!AW$33</f>
        <v>2008.7535988917523</v>
      </c>
      <c r="AX11" s="248">
        <f xml:space="preserve"> 'FS Qtr'!AX$33</f>
        <v>3809.1037678284952</v>
      </c>
      <c r="AY11" s="248">
        <f xml:space="preserve"> 'FS Qtr'!AY$33</f>
        <v>3597.9414955710386</v>
      </c>
      <c r="AZ11" s="248">
        <f xml:space="preserve"> 'FS Qtr'!AZ$33</f>
        <v>1538.189390730457</v>
      </c>
      <c r="BA11" s="248">
        <f xml:space="preserve"> 'FS Qtr'!BA$33</f>
        <v>1934.1454283198477</v>
      </c>
      <c r="BB11" s="248">
        <f xml:space="preserve"> 'FS Qtr'!BB$33</f>
        <v>3730.6447574052504</v>
      </c>
      <c r="BC11" s="248">
        <f xml:space="preserve"> 'FS Qtr'!BC$33</f>
        <v>3530.0521577102054</v>
      </c>
      <c r="BD11" s="248">
        <f xml:space="preserve"> 'FS Qtr'!BD$33</f>
        <v>1504.7624804973495</v>
      </c>
      <c r="BE11" s="248">
        <f xml:space="preserve"> 'FS Qtr'!BE$33</f>
        <v>1872.9369638010792</v>
      </c>
      <c r="BF11" s="248">
        <f xml:space="preserve"> 'FS Qtr'!BF$33</f>
        <v>3676.4890896214538</v>
      </c>
      <c r="BG11" s="248">
        <f xml:space="preserve"> 'FS Qtr'!BG$33</f>
        <v>3478.0568589113823</v>
      </c>
      <c r="BH11" s="248">
        <f xml:space="preserve"> 'FS Qtr'!BH$33</f>
        <v>1449.1203302910922</v>
      </c>
      <c r="BI11" s="248">
        <f xml:space="preserve"> 'FS Qtr'!BI$33</f>
        <v>1845.8592299519053</v>
      </c>
      <c r="BJ11" s="248">
        <f xml:space="preserve"> 'FS Qtr'!BJ$33</f>
        <v>3626.3520217297519</v>
      </c>
      <c r="BK11" s="248">
        <f xml:space="preserve"> 'FS Qtr'!BK$33</f>
        <v>3429.8665193034708</v>
      </c>
      <c r="BL11" s="248">
        <f xml:space="preserve"> 'FS Qtr'!BL$33</f>
        <v>1412.0021677473178</v>
      </c>
      <c r="BM11" s="248">
        <f xml:space="preserve"> 'FS Qtr'!BM$33</f>
        <v>1807.185312797159</v>
      </c>
      <c r="BN11" s="248">
        <f xml:space="preserve"> 'FS Qtr'!BN$33</f>
        <v>3579.446775158297</v>
      </c>
      <c r="BO11" s="248">
        <f xml:space="preserve"> 'FS Qtr'!BO$33</f>
        <v>3384.7333766265233</v>
      </c>
      <c r="BP11" s="248">
        <f xml:space="preserve"> 'FS Qtr'!BP$33</f>
        <v>1377.7310853958993</v>
      </c>
      <c r="BQ11" s="248">
        <f xml:space="preserve"> 'FS Qtr'!BQ$33</f>
        <v>1771.2061612797906</v>
      </c>
      <c r="BR11" s="248">
        <f xml:space="preserve"> 'FS Qtr'!BR$33</f>
        <v>3535.1309361269427</v>
      </c>
      <c r="BS11" s="248">
        <f xml:space="preserve"> 'FS Qtr'!BS$33</f>
        <v>3342.0468071314267</v>
      </c>
      <c r="BT11" s="248">
        <f xml:space="preserve"> 'FS Qtr'!BT$33</f>
        <v>1360.1430363163395</v>
      </c>
      <c r="BU11" s="248">
        <f xml:space="preserve"> 'FS Qtr'!BU$33</f>
        <v>1722.9538832523385</v>
      </c>
      <c r="BV11" s="248">
        <f xml:space="preserve"> 'FS Qtr'!BV$33</f>
        <v>3492.8796401436357</v>
      </c>
      <c r="BW11" s="248">
        <f xml:space="preserve"> 'FS Qtr'!BW$33</f>
        <v>3301.3078506503039</v>
      </c>
      <c r="BX11" s="248">
        <f xml:space="preserve"> 'FS Qtr'!BX$33</f>
        <v>1315.5155864526657</v>
      </c>
      <c r="BY11" s="248">
        <f xml:space="preserve"> 'FS Qtr'!BY$33</f>
        <v>1705.2258001709461</v>
      </c>
      <c r="BZ11" s="248">
        <f xml:space="preserve"> 'FS Qtr'!BZ$33</f>
        <v>3452.2637296772518</v>
      </c>
      <c r="CA11" s="248">
        <f xml:space="preserve"> 'FS Qtr'!CA$33</f>
        <v>3262.1084601795346</v>
      </c>
      <c r="CB11" s="248">
        <f xml:space="preserve"> 'FS Qtr'!CB$33</f>
        <v>1286.7093491186138</v>
      </c>
      <c r="CC11" s="248">
        <f xml:space="preserve"> 'FS Qtr'!CC$33</f>
        <v>1674.4045717412628</v>
      </c>
      <c r="CD11" s="248">
        <f xml:space="preserve"> 'FS Qtr'!CD$33</f>
        <v>3412.9319624904733</v>
      </c>
      <c r="CE11" s="248">
        <f xml:space="preserve"> 'FS Qtr'!CE$33</f>
        <v>3224.1145995846605</v>
      </c>
      <c r="CF11" s="248">
        <f xml:space="preserve"> 'FS Qtr'!CF$33</f>
        <v>1258.9907800534847</v>
      </c>
      <c r="CG11" s="248">
        <f xml:space="preserve"> 'FS Qtr'!CG$33</f>
        <v>1644.6040886416931</v>
      </c>
      <c r="CH11" s="248">
        <f xml:space="preserve"> 'FS Qtr'!CH$33</f>
        <v>3374.5965192368039</v>
      </c>
      <c r="CI11" s="248">
        <f xml:space="preserve"> 'FS Qtr'!CI$33</f>
        <v>3187.0524756009186</v>
      </c>
      <c r="CJ11" s="248">
        <f xml:space="preserve"> 'FS Qtr'!CJ$33</f>
        <v>1245.9498547790511</v>
      </c>
      <c r="CK11" s="248">
        <f xml:space="preserve"> 'FS Qtr'!CK$33</f>
        <v>1601.726289209988</v>
      </c>
      <c r="CL11" s="248">
        <f xml:space="preserve"> 'FS Qtr'!CL$33</f>
        <v>3337.0211983044114</v>
      </c>
      <c r="CM11" s="248">
        <f xml:space="preserve"> 'FS Qtr'!CM$33</f>
        <v>3150.6973227128724</v>
      </c>
      <c r="CN11" s="248">
        <f xml:space="preserve"> 'FS Qtr'!CN$33</f>
        <v>1205.8223825110358</v>
      </c>
      <c r="CO11" s="248">
        <f xml:space="preserve"> 'FS Qtr'!CO$33</f>
        <v>1587.1180687650412</v>
      </c>
      <c r="CP11" s="248">
        <f xml:space="preserve"> 'FS Qtr'!CP$33</f>
        <v>3300.0117994143138</v>
      </c>
      <c r="CQ11" s="248">
        <f xml:space="preserve"> 'FS Qtr'!CQ$33</f>
        <v>3114.8642673451018</v>
      </c>
      <c r="CR11" s="248">
        <f xml:space="preserve"> 'FS Qtr'!CR$33</f>
        <v>1179.9831604879889</v>
      </c>
      <c r="CS11" s="248">
        <f xml:space="preserve"> 'FS Qtr'!CS$33</f>
        <v>1559.0612004158777</v>
      </c>
      <c r="CT11" s="248">
        <f xml:space="preserve"> 'FS Qtr'!CT$33</f>
        <v>3263.4082899469968</v>
      </c>
      <c r="CU11" s="248">
        <f xml:space="preserve"> 'FS Qtr'!CU$33</f>
        <v>3079.4008856392184</v>
      </c>
      <c r="CV11" s="248">
        <f xml:space="preserve"> 'FS Qtr'!CV$33</f>
        <v>1154.4370701102375</v>
      </c>
      <c r="CW11" s="248">
        <f xml:space="preserve"> 'FS Qtr'!CW$33</f>
        <v>1531.2674514095474</v>
      </c>
      <c r="CX11" s="248">
        <f xml:space="preserve"> 'FS Qtr'!CX$33</f>
        <v>3227.078423286197</v>
      </c>
      <c r="CY11" s="248">
        <f xml:space="preserve"> 'FS Qtr'!CY$33</f>
        <v>3044.181140641349</v>
      </c>
      <c r="CZ11" s="248">
        <f xml:space="preserve"> 'FS Qtr'!CZ$33</f>
        <v>1142.3304744916775</v>
      </c>
      <c r="DA11" s="248">
        <f xml:space="preserve"> 'FS Qtr'!DA$33</f>
        <v>1490.3559534039673</v>
      </c>
      <c r="DB11" s="248">
        <f xml:space="preserve"> 'FS Qtr'!DB$33</f>
        <v>3190.9125398128158</v>
      </c>
      <c r="DC11" s="248">
        <f xml:space="preserve"> 'FS Qtr'!DC$33</f>
        <v>3009.1004430012908</v>
      </c>
      <c r="DD11" s="248">
        <f xml:space="preserve"> 'FS Qtr'!DD$33</f>
        <v>1103.7651392591285</v>
      </c>
      <c r="DE11" s="248">
        <f xml:space="preserve"> 'FS Qtr'!DE$33</f>
        <v>1476.0301307778395</v>
      </c>
      <c r="DF11" s="248">
        <f xml:space="preserve"> 'FS Qtr'!DF$33</f>
        <v>3154.8193311471191</v>
      </c>
      <c r="DG11" s="248">
        <f xml:space="preserve"> 'FS Qtr'!DG$33</f>
        <v>2974.0716267513849</v>
      </c>
      <c r="DH11" s="248">
        <f xml:space="preserve"> 'FS Qtr'!DH$33</f>
        <v>1078.4568159154333</v>
      </c>
      <c r="DI11" s="248">
        <f xml:space="preserve"> 'FS Qtr'!DI$33</f>
        <v>1448.4116615409157</v>
      </c>
      <c r="DJ11" s="248">
        <f xml:space="preserve"> 'FS Qtr'!DJ$33</f>
        <v>3118.7223889343963</v>
      </c>
      <c r="DK11" s="248">
        <f xml:space="preserve"> 'FS Qtr'!DK$33</f>
        <v>2939.0216703954065</v>
      </c>
      <c r="DL11" s="248">
        <f xml:space="preserve"> 'FS Qtr'!DL$33</f>
        <v>1053.0697200562304</v>
      </c>
      <c r="DM11" s="248">
        <f xml:space="preserve"> 'FS Qtr'!DM$33</f>
        <v>1420.6999240556443</v>
      </c>
      <c r="DN11" s="248">
        <f xml:space="preserve"> 'FS Qtr'!DN$33</f>
        <v>3082.5573926171437</v>
      </c>
      <c r="DO11" s="248">
        <f xml:space="preserve"> 'FS Qtr'!DO$33</f>
        <v>2903.8890250282211</v>
      </c>
      <c r="DP11" s="248">
        <f xml:space="preserve"> 'FS Qtr'!DP$33</f>
        <v>1040.2068083070926</v>
      </c>
      <c r="DQ11" s="248">
        <f xml:space="preserve"> 'FS Qtr'!DQ$33</f>
        <v>1380.1767695407384</v>
      </c>
      <c r="DR11" s="248">
        <f xml:space="preserve"> 'FS Qtr'!DR$33</f>
        <v>3046.2698176360359</v>
      </c>
      <c r="DS11" s="248">
        <f xml:space="preserve"> 'FS Qtr'!DS$33</f>
        <v>2868.6214368561809</v>
      </c>
      <c r="DT11" s="248">
        <f xml:space="preserve"> 'FS Qtr'!DT$33</f>
        <v>1001.833408031604</v>
      </c>
      <c r="DU11" s="248">
        <f xml:space="preserve"> 'FS Qtr'!DU$33</f>
        <v>1364.7788576583807</v>
      </c>
      <c r="DV11" s="248">
        <f xml:space="preserve"> 'FS Qtr'!DV$33</f>
        <v>3009.8130674929016</v>
      </c>
      <c r="DW11" s="248">
        <f xml:space="preserve"> 'FS Qtr'!DW$33</f>
        <v>2833.1741723796872</v>
      </c>
      <c r="DX11" s="248">
        <f xml:space="preserve"> 'FS Qtr'!DX$33</f>
        <v>975.89165259239007</v>
      </c>
      <c r="DY11" s="248">
        <f xml:space="preserve"> 'FS Qtr'!DY$33</f>
        <v>1336.4799324567423</v>
      </c>
      <c r="DZ11" s="248">
        <f xml:space="preserve"> 'FS Qtr'!DZ$33</f>
        <v>2973.1469510207239</v>
      </c>
      <c r="EA11" s="248">
        <f xml:space="preserve"> 'FS Qtr'!EA$33</f>
        <v>2797.5085715154428</v>
      </c>
      <c r="EB11" s="248">
        <f xml:space="preserve"> 'FS Qtr'!EB$33</f>
        <v>992.13151256163883</v>
      </c>
      <c r="EC11" s="248">
        <f xml:space="preserve"> 'FS Qtr'!EC$33</f>
        <v>1109.5457075942982</v>
      </c>
      <c r="ED11" s="248">
        <f xml:space="preserve"> 'FS Qtr'!ED$33</f>
        <v>0</v>
      </c>
      <c r="EE11" s="248">
        <f xml:space="preserve"> 'FS Qtr'!EE$33</f>
        <v>0</v>
      </c>
      <c r="EF11" s="248">
        <f xml:space="preserve"> 'FS Qtr'!EF$33</f>
        <v>0</v>
      </c>
      <c r="EG11" s="248">
        <f xml:space="preserve"> 'FS Qtr'!EG$33</f>
        <v>0</v>
      </c>
      <c r="EH11" s="248">
        <f xml:space="preserve"> 'FS Qtr'!EH$33</f>
        <v>0</v>
      </c>
      <c r="EI11" s="248">
        <f xml:space="preserve"> 'FS Qtr'!EI$33</f>
        <v>0</v>
      </c>
      <c r="EJ11" s="248">
        <f xml:space="preserve"> 'FS Qtr'!EJ$33</f>
        <v>0</v>
      </c>
      <c r="EK11" s="248">
        <f xml:space="preserve"> 'FS Qtr'!EK$33</f>
        <v>0</v>
      </c>
      <c r="EL11" s="248">
        <f xml:space="preserve"> 'FS Qtr'!EL$33</f>
        <v>0</v>
      </c>
      <c r="EM11" s="248">
        <f xml:space="preserve"> 'FS Qtr'!EM$33</f>
        <v>0</v>
      </c>
      <c r="EN11" s="248">
        <f xml:space="preserve"> 'FS Qtr'!EN$33</f>
        <v>0</v>
      </c>
      <c r="EO11" s="248">
        <f xml:space="preserve"> 'FS Qtr'!EO$33</f>
        <v>0</v>
      </c>
      <c r="EP11" s="248">
        <f xml:space="preserve"> 'FS Qtr'!EP$33</f>
        <v>0</v>
      </c>
      <c r="EQ11" s="248">
        <f xml:space="preserve"> 'FS Qtr'!EQ$33</f>
        <v>0</v>
      </c>
      <c r="ER11" s="248">
        <f xml:space="preserve"> 'FS Qtr'!ER$33</f>
        <v>0</v>
      </c>
      <c r="ES11" s="248">
        <f xml:space="preserve"> 'FS Qtr'!ES$33</f>
        <v>0</v>
      </c>
      <c r="ET11" s="248">
        <f xml:space="preserve"> 'FS Qtr'!ET$33</f>
        <v>0</v>
      </c>
      <c r="EU11" s="248">
        <f xml:space="preserve"> 'FS Qtr'!EU$33</f>
        <v>0</v>
      </c>
      <c r="EV11" s="248">
        <f xml:space="preserve"> 'FS Qtr'!EV$33</f>
        <v>0</v>
      </c>
      <c r="EW11" s="248">
        <f xml:space="preserve"> 'FS Qtr'!EW$33</f>
        <v>0</v>
      </c>
      <c r="EX11" s="248">
        <f xml:space="preserve"> 'FS Qtr'!EX$33</f>
        <v>0</v>
      </c>
      <c r="EY11" s="248">
        <f xml:space="preserve"> 'FS Qtr'!EY$33</f>
        <v>0</v>
      </c>
      <c r="EZ11" s="248">
        <f xml:space="preserve"> 'FS Qtr'!EZ$33</f>
        <v>0</v>
      </c>
      <c r="FA11" s="248">
        <f xml:space="preserve"> 'FS Qtr'!FA$33</f>
        <v>0</v>
      </c>
      <c r="FB11" s="248">
        <f xml:space="preserve"> 'FS Qtr'!FB$33</f>
        <v>0</v>
      </c>
      <c r="FC11" s="248">
        <f xml:space="preserve"> 'FS Qtr'!FC$33</f>
        <v>0</v>
      </c>
      <c r="FD11" s="248">
        <f xml:space="preserve"> 'FS Qtr'!FD$33</f>
        <v>0</v>
      </c>
      <c r="FE11" s="248">
        <f xml:space="preserve"> 'FS Qtr'!FE$33</f>
        <v>0</v>
      </c>
      <c r="FF11" s="248">
        <f xml:space="preserve"> 'FS Qtr'!FF$33</f>
        <v>0</v>
      </c>
      <c r="FG11" s="248">
        <f xml:space="preserve"> 'FS Qtr'!FG$33</f>
        <v>0</v>
      </c>
      <c r="FH11" s="248">
        <f xml:space="preserve"> 'FS Qtr'!FH$33</f>
        <v>0</v>
      </c>
      <c r="FI11" s="248">
        <f xml:space="preserve"> 'FS Qtr'!FI$33</f>
        <v>0</v>
      </c>
      <c r="FJ11" s="248">
        <f xml:space="preserve"> 'FS Qtr'!FJ$33</f>
        <v>0</v>
      </c>
      <c r="FK11" s="248">
        <f xml:space="preserve"> 'FS Qtr'!FK$33</f>
        <v>0</v>
      </c>
      <c r="FL11" s="248">
        <f xml:space="preserve"> 'FS Qtr'!FL$33</f>
        <v>0</v>
      </c>
      <c r="FM11" s="248">
        <f xml:space="preserve"> 'FS Qtr'!FM$33</f>
        <v>0</v>
      </c>
      <c r="FN11" s="248">
        <f xml:space="preserve"> 'FS Qtr'!FN$33</f>
        <v>0</v>
      </c>
      <c r="FO11" s="248">
        <f xml:space="preserve"> 'FS Qtr'!FO$33</f>
        <v>0</v>
      </c>
      <c r="FP11" s="248">
        <f xml:space="preserve"> 'FS Qtr'!FP$33</f>
        <v>0</v>
      </c>
      <c r="FQ11" s="248">
        <f xml:space="preserve"> 'FS Qtr'!FQ$33</f>
        <v>0</v>
      </c>
      <c r="FR11" s="248">
        <f xml:space="preserve"> 'FS Qtr'!FR$33</f>
        <v>0</v>
      </c>
      <c r="FS11" s="248">
        <f xml:space="preserve"> 'FS Qtr'!FS$33</f>
        <v>0</v>
      </c>
      <c r="FT11" s="248">
        <f xml:space="preserve"> 'FS Qtr'!FT$33</f>
        <v>0</v>
      </c>
      <c r="FU11" s="248">
        <f xml:space="preserve"> 'FS Qtr'!FU$33</f>
        <v>0</v>
      </c>
      <c r="FV11" s="248">
        <f xml:space="preserve"> 'FS Qtr'!FV$33</f>
        <v>0</v>
      </c>
      <c r="FW11" s="248">
        <f xml:space="preserve"> 'FS Qtr'!FW$33</f>
        <v>0</v>
      </c>
      <c r="FX11" s="248">
        <f xml:space="preserve"> 'FS Qtr'!FX$33</f>
        <v>0</v>
      </c>
      <c r="FY11" s="248">
        <f xml:space="preserve"> 'FS Qtr'!FY$33</f>
        <v>0</v>
      </c>
      <c r="FZ11" s="248">
        <f xml:space="preserve"> 'FS Qtr'!FZ$33</f>
        <v>0</v>
      </c>
      <c r="GA11" s="248">
        <f xml:space="preserve"> 'FS Qtr'!GA$33</f>
        <v>0</v>
      </c>
      <c r="GB11" s="248">
        <f xml:space="preserve"> 'FS Qtr'!GB$33</f>
        <v>0</v>
      </c>
      <c r="GC11" s="248">
        <f xml:space="preserve"> 'FS Qtr'!GC$33</f>
        <v>0</v>
      </c>
      <c r="GD11" s="248">
        <f xml:space="preserve"> 'FS Qtr'!GD$33</f>
        <v>0</v>
      </c>
      <c r="GE11" s="248">
        <f xml:space="preserve"> 'FS Qtr'!GE$33</f>
        <v>0</v>
      </c>
      <c r="GF11" s="248">
        <f xml:space="preserve"> 'FS Qtr'!GF$33</f>
        <v>0</v>
      </c>
      <c r="GG11" s="248">
        <f xml:space="preserve"> 'FS Qtr'!GG$33</f>
        <v>0</v>
      </c>
      <c r="GH11" s="248">
        <f xml:space="preserve"> 'FS Qtr'!GH$33</f>
        <v>0</v>
      </c>
      <c r="GI11" s="248">
        <f xml:space="preserve"> 'FS Qtr'!GI$33</f>
        <v>0</v>
      </c>
      <c r="GJ11" s="248">
        <f xml:space="preserve"> 'FS Qtr'!GJ$33</f>
        <v>0</v>
      </c>
    </row>
    <row r="12" spans="1:441" x14ac:dyDescent="0.25">
      <c r="E12" s="12" t="s">
        <v>314</v>
      </c>
      <c r="G12" s="12" t="s">
        <v>112</v>
      </c>
      <c r="H12" s="12">
        <f xml:space="preserve"> SUM(J12:GJ12)</f>
        <v>315009.19237157563</v>
      </c>
      <c r="J12" s="619">
        <v>0</v>
      </c>
      <c r="K12" s="619">
        <v>0</v>
      </c>
      <c r="L12" s="619">
        <v>0</v>
      </c>
      <c r="M12" s="619">
        <v>1477.2682360742713</v>
      </c>
      <c r="N12" s="619">
        <v>4962.1513666243809</v>
      </c>
      <c r="O12" s="619">
        <v>4110.9100449775106</v>
      </c>
      <c r="P12" s="619">
        <v>1971.3097201399291</v>
      </c>
      <c r="Q12" s="619">
        <v>2943.3244993769326</v>
      </c>
      <c r="R12" s="619">
        <v>4924.2381036499146</v>
      </c>
      <c r="S12" s="619">
        <v>4077.2790377199467</v>
      </c>
      <c r="T12" s="619">
        <v>1948.4189885778492</v>
      </c>
      <c r="U12" s="619">
        <v>2915.2332495864644</v>
      </c>
      <c r="V12" s="619">
        <v>4886.182815305765</v>
      </c>
      <c r="W12" s="619">
        <v>4043.4858809445341</v>
      </c>
      <c r="X12" s="619">
        <v>1941.3442277160368</v>
      </c>
      <c r="Y12" s="619">
        <v>2870.9163941730653</v>
      </c>
      <c r="Z12" s="619">
        <v>4847.9779419715933</v>
      </c>
      <c r="AA12" s="619">
        <v>4009.5231446662465</v>
      </c>
      <c r="AB12" s="619">
        <v>1901.9908202899956</v>
      </c>
      <c r="AC12" s="619">
        <v>2858.4540064703915</v>
      </c>
      <c r="AD12" s="619">
        <v>4809.6157549817644</v>
      </c>
      <c r="AE12" s="619">
        <v>3975.3832299476794</v>
      </c>
      <c r="AF12" s="619">
        <v>1878.4389818738882</v>
      </c>
      <c r="AG12" s="619">
        <v>2829.7509847834262</v>
      </c>
      <c r="AH12" s="619">
        <v>4771.0883522999729</v>
      </c>
      <c r="AI12" s="619">
        <v>3941.058364591669</v>
      </c>
      <c r="AJ12" s="619">
        <v>1854.6520868452569</v>
      </c>
      <c r="AK12" s="619">
        <v>2800.8287177624902</v>
      </c>
      <c r="AL12" s="619">
        <v>4732.3876540862402</v>
      </c>
      <c r="AM12" s="619">
        <v>3906.5405987266577</v>
      </c>
      <c r="AN12" s="619">
        <v>1846.1259789776409</v>
      </c>
      <c r="AO12" s="619">
        <v>2417.6607544762546</v>
      </c>
      <c r="AP12" s="619">
        <v>3992.3674762370242</v>
      </c>
      <c r="AQ12" s="619">
        <v>3775.6465683663009</v>
      </c>
      <c r="AR12" s="619">
        <v>1690.8943624558519</v>
      </c>
      <c r="AS12" s="619">
        <v>2089.0868266441553</v>
      </c>
      <c r="AT12" s="619">
        <v>3897.259710234398</v>
      </c>
      <c r="AU12" s="619">
        <v>3683.5273985319791</v>
      </c>
      <c r="AV12" s="619">
        <v>1611.4893375374004</v>
      </c>
      <c r="AW12" s="619">
        <v>2008.7535988917537</v>
      </c>
      <c r="AX12" s="619">
        <v>3809.1037678284956</v>
      </c>
      <c r="AY12" s="619">
        <v>3597.941495571039</v>
      </c>
      <c r="AZ12" s="619">
        <v>1538.189390730457</v>
      </c>
      <c r="BA12" s="619">
        <v>1934.145428319848</v>
      </c>
      <c r="BB12" s="619">
        <v>3730.6447574052504</v>
      </c>
      <c r="BC12" s="619">
        <v>3530.0521577102054</v>
      </c>
      <c r="BD12" s="619">
        <v>1504.7624804973498</v>
      </c>
      <c r="BE12" s="619">
        <v>1872.9369638010794</v>
      </c>
      <c r="BF12" s="619">
        <v>3676.4890896214538</v>
      </c>
      <c r="BG12" s="619">
        <v>3478.0568589113823</v>
      </c>
      <c r="BH12" s="619">
        <v>1449.1203302910924</v>
      </c>
      <c r="BI12" s="619">
        <v>1845.8592299519055</v>
      </c>
      <c r="BJ12" s="619">
        <v>3626.3520217297519</v>
      </c>
      <c r="BK12" s="619">
        <v>3429.8665193034708</v>
      </c>
      <c r="BL12" s="619">
        <v>1412.002167747318</v>
      </c>
      <c r="BM12" s="619">
        <v>1807.1853127971592</v>
      </c>
      <c r="BN12" s="619">
        <v>3579.446775158297</v>
      </c>
      <c r="BO12" s="619">
        <v>3384.7333766265233</v>
      </c>
      <c r="BP12" s="619">
        <v>1377.7310853958995</v>
      </c>
      <c r="BQ12" s="619">
        <v>1771.2061612797909</v>
      </c>
      <c r="BR12" s="619">
        <v>3535.1309361269427</v>
      </c>
      <c r="BS12" s="619">
        <v>3342.0468071314267</v>
      </c>
      <c r="BT12" s="619">
        <v>1360.1430363163397</v>
      </c>
      <c r="BU12" s="619">
        <v>1722.9538832523388</v>
      </c>
      <c r="BV12" s="619">
        <v>3492.8796401436362</v>
      </c>
      <c r="BW12" s="619">
        <v>3301.3078506503043</v>
      </c>
      <c r="BX12" s="619">
        <v>1315.515586452666</v>
      </c>
      <c r="BY12" s="619">
        <v>1705.2258001709463</v>
      </c>
      <c r="BZ12" s="619">
        <v>3452.2637296772518</v>
      </c>
      <c r="CA12" s="619">
        <v>3262.1084601795346</v>
      </c>
      <c r="CB12" s="619">
        <v>1286.709349118614</v>
      </c>
      <c r="CC12" s="619">
        <v>1674.4045717412628</v>
      </c>
      <c r="CD12" s="619">
        <v>3412.9319624904738</v>
      </c>
      <c r="CE12" s="619">
        <v>3224.1145995846609</v>
      </c>
      <c r="CF12" s="619">
        <v>1258.990780053485</v>
      </c>
      <c r="CG12" s="619">
        <v>1644.6040886416936</v>
      </c>
      <c r="CH12" s="619">
        <v>3374.5965192368039</v>
      </c>
      <c r="CI12" s="619">
        <v>3187.052475600919</v>
      </c>
      <c r="CJ12" s="619">
        <v>1245.9498547790513</v>
      </c>
      <c r="CK12" s="619">
        <v>1601.726289209988</v>
      </c>
      <c r="CL12" s="619">
        <v>3337.0211983044119</v>
      </c>
      <c r="CM12" s="619">
        <v>3150.6973227128728</v>
      </c>
      <c r="CN12" s="619">
        <v>1205.822382511036</v>
      </c>
      <c r="CO12" s="619">
        <v>1587.1180687650412</v>
      </c>
      <c r="CP12" s="619">
        <v>3300.0117994143138</v>
      </c>
      <c r="CQ12" s="619">
        <v>3114.8642673451022</v>
      </c>
      <c r="CR12" s="619">
        <v>1179.9831604879892</v>
      </c>
      <c r="CS12" s="619">
        <v>1559.0612004158779</v>
      </c>
      <c r="CT12" s="619">
        <v>3263.4082899469972</v>
      </c>
      <c r="CU12" s="619">
        <v>3079.4008856392188</v>
      </c>
      <c r="CV12" s="619">
        <v>1154.4370701102378</v>
      </c>
      <c r="CW12" s="619">
        <v>1531.2674514095474</v>
      </c>
      <c r="CX12" s="619">
        <v>3227.078423286197</v>
      </c>
      <c r="CY12" s="619">
        <v>3044.1811406413494</v>
      </c>
      <c r="CZ12" s="619">
        <v>1142.3304744916777</v>
      </c>
      <c r="DA12" s="619">
        <v>1490.3559534039678</v>
      </c>
      <c r="DB12" s="619">
        <v>3190.9125398128162</v>
      </c>
      <c r="DC12" s="619">
        <v>3009.1004430012913</v>
      </c>
      <c r="DD12" s="619">
        <v>1103.765139259129</v>
      </c>
      <c r="DE12" s="619">
        <v>1476.03013077784</v>
      </c>
      <c r="DF12" s="619">
        <v>3154.8193311471196</v>
      </c>
      <c r="DG12" s="619">
        <v>2974.0716267513853</v>
      </c>
      <c r="DH12" s="619">
        <v>1078.4568159154337</v>
      </c>
      <c r="DI12" s="619">
        <v>1448.4116615409159</v>
      </c>
      <c r="DJ12" s="619">
        <v>3118.7223889343963</v>
      </c>
      <c r="DK12" s="619">
        <v>2939.021670395407</v>
      </c>
      <c r="DL12" s="619">
        <v>1053.0697200562306</v>
      </c>
      <c r="DM12" s="619">
        <v>1420.6999240556447</v>
      </c>
      <c r="DN12" s="619">
        <v>3082.5573926171437</v>
      </c>
      <c r="DO12" s="619">
        <v>2903.8890250282211</v>
      </c>
      <c r="DP12" s="619">
        <v>1040.2068083070931</v>
      </c>
      <c r="DQ12" s="619">
        <v>1380.1767695407389</v>
      </c>
      <c r="DR12" s="619">
        <v>3046.2698176360364</v>
      </c>
      <c r="DS12" s="619">
        <v>2868.6214368561814</v>
      </c>
      <c r="DT12" s="619">
        <v>1001.8334080316044</v>
      </c>
      <c r="DU12" s="619">
        <v>1364.7788576583812</v>
      </c>
      <c r="DV12" s="619">
        <v>3009.8130674929021</v>
      </c>
      <c r="DW12" s="619">
        <v>2833.1741723796877</v>
      </c>
      <c r="DX12" s="619">
        <v>975.89165259239053</v>
      </c>
      <c r="DY12" s="619">
        <v>1336.4799324567425</v>
      </c>
      <c r="DZ12" s="619">
        <v>2973.1469510207244</v>
      </c>
      <c r="EA12" s="619">
        <v>2797.5085715154432</v>
      </c>
      <c r="EB12" s="619">
        <v>992.13151256163928</v>
      </c>
      <c r="EC12" s="619">
        <v>1109.5457075942982</v>
      </c>
      <c r="ED12" s="619">
        <v>0</v>
      </c>
      <c r="EE12" s="619">
        <v>0</v>
      </c>
      <c r="EF12" s="619">
        <v>0</v>
      </c>
      <c r="EG12" s="619">
        <v>0</v>
      </c>
      <c r="EH12" s="619">
        <v>0</v>
      </c>
      <c r="EI12" s="619">
        <v>0</v>
      </c>
      <c r="EJ12" s="619">
        <v>0</v>
      </c>
      <c r="EK12" s="619">
        <v>0</v>
      </c>
      <c r="EL12" s="619">
        <v>0</v>
      </c>
      <c r="EM12" s="619">
        <v>0</v>
      </c>
      <c r="EN12" s="619">
        <v>0</v>
      </c>
      <c r="EO12" s="619">
        <v>0</v>
      </c>
      <c r="EP12" s="619">
        <v>0</v>
      </c>
      <c r="EQ12" s="619">
        <v>0</v>
      </c>
      <c r="ER12" s="619">
        <v>0</v>
      </c>
      <c r="ES12" s="619">
        <v>0</v>
      </c>
      <c r="ET12" s="619">
        <v>0</v>
      </c>
      <c r="EU12" s="619">
        <v>0</v>
      </c>
      <c r="EV12" s="619">
        <v>0</v>
      </c>
      <c r="EW12" s="619">
        <v>0</v>
      </c>
      <c r="EX12" s="619">
        <v>0</v>
      </c>
      <c r="EY12" s="619">
        <v>0</v>
      </c>
      <c r="EZ12" s="619">
        <v>0</v>
      </c>
      <c r="FA12" s="619">
        <v>0</v>
      </c>
      <c r="FB12" s="619">
        <v>0</v>
      </c>
      <c r="FC12" s="619">
        <v>0</v>
      </c>
      <c r="FD12" s="619">
        <v>0</v>
      </c>
      <c r="FE12" s="619">
        <v>0</v>
      </c>
      <c r="FF12" s="619">
        <v>0</v>
      </c>
      <c r="FG12" s="619">
        <v>0</v>
      </c>
      <c r="FH12" s="619">
        <v>0</v>
      </c>
      <c r="FI12" s="619">
        <v>0</v>
      </c>
      <c r="FJ12" s="619">
        <v>0</v>
      </c>
      <c r="FK12" s="619">
        <v>0</v>
      </c>
      <c r="FL12" s="619">
        <v>0</v>
      </c>
      <c r="FM12" s="619">
        <v>0</v>
      </c>
      <c r="FN12" s="619">
        <v>0</v>
      </c>
      <c r="FO12" s="619">
        <v>0</v>
      </c>
      <c r="FP12" s="619">
        <v>0</v>
      </c>
      <c r="FQ12" s="619">
        <v>0</v>
      </c>
      <c r="FR12" s="619">
        <v>0</v>
      </c>
      <c r="FS12" s="619">
        <v>0</v>
      </c>
      <c r="FT12" s="619">
        <v>0</v>
      </c>
      <c r="FU12" s="619">
        <v>0</v>
      </c>
      <c r="FV12" s="619">
        <v>0</v>
      </c>
      <c r="FW12" s="619">
        <v>0</v>
      </c>
      <c r="FX12" s="619">
        <v>0</v>
      </c>
      <c r="FY12" s="619">
        <v>0</v>
      </c>
      <c r="FZ12" s="619">
        <v>0</v>
      </c>
      <c r="GA12" s="619">
        <v>0</v>
      </c>
      <c r="GB12" s="619">
        <v>0</v>
      </c>
      <c r="GC12" s="619">
        <v>0</v>
      </c>
      <c r="GD12" s="619">
        <v>0</v>
      </c>
      <c r="GE12" s="619">
        <v>0</v>
      </c>
      <c r="GF12" s="619">
        <v>0</v>
      </c>
      <c r="GG12" s="619">
        <v>0</v>
      </c>
      <c r="GH12" s="619">
        <v>0</v>
      </c>
      <c r="GI12" s="619">
        <v>0</v>
      </c>
      <c r="GJ12" s="619">
        <v>0</v>
      </c>
    </row>
    <row r="13" spans="1:441" x14ac:dyDescent="0.25">
      <c r="E13" s="12" t="s">
        <v>315</v>
      </c>
      <c r="F13" s="620">
        <f xml:space="preserve"> SUM(J13:GJ13)</f>
        <v>5.0341829819444683E-5</v>
      </c>
      <c r="G13" s="12" t="str">
        <f xml:space="preserve"> SMU</f>
        <v>$ 000s</v>
      </c>
      <c r="J13" s="12">
        <f t="shared" ref="J13:AO13" si="0" xml:space="preserve"> ABS(J11 - J12)</f>
        <v>0</v>
      </c>
      <c r="K13" s="12">
        <f t="shared" si="0"/>
        <v>0</v>
      </c>
      <c r="L13" s="12">
        <f t="shared" si="0"/>
        <v>0</v>
      </c>
      <c r="M13" s="12">
        <f t="shared" si="0"/>
        <v>0</v>
      </c>
      <c r="N13" s="12">
        <f t="shared" si="0"/>
        <v>0</v>
      </c>
      <c r="O13" s="12">
        <f t="shared" si="0"/>
        <v>0</v>
      </c>
      <c r="P13" s="12">
        <f t="shared" si="0"/>
        <v>0</v>
      </c>
      <c r="Q13" s="12">
        <f t="shared" si="0"/>
        <v>0</v>
      </c>
      <c r="R13" s="12">
        <f t="shared" si="0"/>
        <v>0</v>
      </c>
      <c r="S13" s="12">
        <f t="shared" si="0"/>
        <v>0</v>
      </c>
      <c r="T13" s="12">
        <f t="shared" si="0"/>
        <v>0</v>
      </c>
      <c r="U13" s="12">
        <f t="shared" si="0"/>
        <v>0</v>
      </c>
      <c r="V13" s="12">
        <f t="shared" si="0"/>
        <v>0</v>
      </c>
      <c r="W13" s="12">
        <f t="shared" si="0"/>
        <v>0</v>
      </c>
      <c r="X13" s="12">
        <f t="shared" si="0"/>
        <v>0</v>
      </c>
      <c r="Y13" s="12">
        <f t="shared" si="0"/>
        <v>0</v>
      </c>
      <c r="Z13" s="12">
        <f t="shared" si="0"/>
        <v>0</v>
      </c>
      <c r="AA13" s="12">
        <f t="shared" si="0"/>
        <v>0</v>
      </c>
      <c r="AB13" s="12">
        <f t="shared" si="0"/>
        <v>0</v>
      </c>
      <c r="AC13" s="12">
        <f t="shared" si="0"/>
        <v>0</v>
      </c>
      <c r="AD13" s="12">
        <f t="shared" si="0"/>
        <v>0</v>
      </c>
      <c r="AE13" s="12">
        <f t="shared" si="0"/>
        <v>0</v>
      </c>
      <c r="AF13" s="12">
        <f t="shared" si="0"/>
        <v>0</v>
      </c>
      <c r="AG13" s="12">
        <f t="shared" si="0"/>
        <v>0</v>
      </c>
      <c r="AH13" s="12">
        <f t="shared" si="0"/>
        <v>0</v>
      </c>
      <c r="AI13" s="12">
        <f t="shared" si="0"/>
        <v>0</v>
      </c>
      <c r="AJ13" s="12">
        <f t="shared" si="0"/>
        <v>0</v>
      </c>
      <c r="AK13" s="12">
        <f t="shared" si="0"/>
        <v>0</v>
      </c>
      <c r="AL13" s="12">
        <f t="shared" si="0"/>
        <v>0</v>
      </c>
      <c r="AM13" s="12">
        <f t="shared" si="0"/>
        <v>0</v>
      </c>
      <c r="AN13" s="12">
        <f t="shared" si="0"/>
        <v>0</v>
      </c>
      <c r="AO13" s="12">
        <f t="shared" si="0"/>
        <v>5.0341560381639283E-5</v>
      </c>
      <c r="AP13" s="12">
        <f t="shared" ref="AP13:BU13" si="1" xml:space="preserve"> ABS(AP11 - AP12)</f>
        <v>1.0095391189679503E-10</v>
      </c>
      <c r="AQ13" s="12">
        <f t="shared" si="1"/>
        <v>6.3664629124104977E-11</v>
      </c>
      <c r="AR13" s="12">
        <f t="shared" si="1"/>
        <v>3.7744030123576522E-11</v>
      </c>
      <c r="AS13" s="12">
        <f t="shared" si="1"/>
        <v>2.2282620193436742E-11</v>
      </c>
      <c r="AT13" s="12">
        <f t="shared" si="1"/>
        <v>1.2278178473934531E-11</v>
      </c>
      <c r="AU13" s="12">
        <f t="shared" si="1"/>
        <v>6.3664629124104977E-12</v>
      </c>
      <c r="AV13" s="12">
        <f t="shared" si="1"/>
        <v>2.9558577807620168E-12</v>
      </c>
      <c r="AW13" s="12">
        <f t="shared" si="1"/>
        <v>1.3642420526593924E-12</v>
      </c>
      <c r="AX13" s="12">
        <f t="shared" si="1"/>
        <v>4.5474735088646412E-13</v>
      </c>
      <c r="AY13" s="12">
        <f t="shared" si="1"/>
        <v>4.5474735088646412E-13</v>
      </c>
      <c r="AZ13" s="12">
        <f t="shared" si="1"/>
        <v>0</v>
      </c>
      <c r="BA13" s="12">
        <f t="shared" si="1"/>
        <v>2.2737367544323206E-13</v>
      </c>
      <c r="BB13" s="12">
        <f t="shared" si="1"/>
        <v>0</v>
      </c>
      <c r="BC13" s="12">
        <f t="shared" si="1"/>
        <v>0</v>
      </c>
      <c r="BD13" s="12">
        <f t="shared" si="1"/>
        <v>2.2737367544323206E-13</v>
      </c>
      <c r="BE13" s="12">
        <f t="shared" si="1"/>
        <v>2.2737367544323206E-13</v>
      </c>
      <c r="BF13" s="12">
        <f t="shared" si="1"/>
        <v>0</v>
      </c>
      <c r="BG13" s="12">
        <f t="shared" si="1"/>
        <v>0</v>
      </c>
      <c r="BH13" s="12">
        <f t="shared" si="1"/>
        <v>2.2737367544323206E-13</v>
      </c>
      <c r="BI13" s="12">
        <f t="shared" si="1"/>
        <v>2.2737367544323206E-13</v>
      </c>
      <c r="BJ13" s="12">
        <f t="shared" si="1"/>
        <v>0</v>
      </c>
      <c r="BK13" s="12">
        <f t="shared" si="1"/>
        <v>0</v>
      </c>
      <c r="BL13" s="12">
        <f t="shared" si="1"/>
        <v>2.2737367544323206E-13</v>
      </c>
      <c r="BM13" s="12">
        <f t="shared" si="1"/>
        <v>2.2737367544323206E-13</v>
      </c>
      <c r="BN13" s="12">
        <f t="shared" si="1"/>
        <v>0</v>
      </c>
      <c r="BO13" s="12">
        <f t="shared" si="1"/>
        <v>0</v>
      </c>
      <c r="BP13" s="12">
        <f t="shared" si="1"/>
        <v>2.2737367544323206E-13</v>
      </c>
      <c r="BQ13" s="12">
        <f t="shared" si="1"/>
        <v>2.2737367544323206E-13</v>
      </c>
      <c r="BR13" s="12">
        <f t="shared" si="1"/>
        <v>0</v>
      </c>
      <c r="BS13" s="12">
        <f t="shared" si="1"/>
        <v>0</v>
      </c>
      <c r="BT13" s="12">
        <f t="shared" si="1"/>
        <v>2.2737367544323206E-13</v>
      </c>
      <c r="BU13" s="12">
        <f t="shared" si="1"/>
        <v>2.2737367544323206E-13</v>
      </c>
      <c r="BV13" s="12">
        <f t="shared" ref="BV13:DA13" si="2" xml:space="preserve"> ABS(BV11 - BV12)</f>
        <v>4.5474735088646412E-13</v>
      </c>
      <c r="BW13" s="12">
        <f t="shared" si="2"/>
        <v>4.5474735088646412E-13</v>
      </c>
      <c r="BX13" s="12">
        <f t="shared" si="2"/>
        <v>2.2737367544323206E-13</v>
      </c>
      <c r="BY13" s="12">
        <f t="shared" si="2"/>
        <v>2.2737367544323206E-13</v>
      </c>
      <c r="BZ13" s="12">
        <f t="shared" si="2"/>
        <v>0</v>
      </c>
      <c r="CA13" s="12">
        <f t="shared" si="2"/>
        <v>0</v>
      </c>
      <c r="CB13" s="12">
        <f t="shared" si="2"/>
        <v>2.2737367544323206E-13</v>
      </c>
      <c r="CC13" s="12">
        <f t="shared" si="2"/>
        <v>0</v>
      </c>
      <c r="CD13" s="12">
        <f t="shared" si="2"/>
        <v>4.5474735088646412E-13</v>
      </c>
      <c r="CE13" s="12">
        <f t="shared" si="2"/>
        <v>4.5474735088646412E-13</v>
      </c>
      <c r="CF13" s="12">
        <f t="shared" si="2"/>
        <v>2.2737367544323206E-13</v>
      </c>
      <c r="CG13" s="12">
        <f t="shared" si="2"/>
        <v>4.5474735088646412E-13</v>
      </c>
      <c r="CH13" s="12">
        <f t="shared" si="2"/>
        <v>0</v>
      </c>
      <c r="CI13" s="12">
        <f t="shared" si="2"/>
        <v>4.5474735088646412E-13</v>
      </c>
      <c r="CJ13" s="12">
        <f t="shared" si="2"/>
        <v>2.2737367544323206E-13</v>
      </c>
      <c r="CK13" s="12">
        <f t="shared" si="2"/>
        <v>0</v>
      </c>
      <c r="CL13" s="12">
        <f t="shared" si="2"/>
        <v>4.5474735088646412E-13</v>
      </c>
      <c r="CM13" s="12">
        <f t="shared" si="2"/>
        <v>4.5474735088646412E-13</v>
      </c>
      <c r="CN13" s="12">
        <f t="shared" si="2"/>
        <v>2.2737367544323206E-13</v>
      </c>
      <c r="CO13" s="12">
        <f t="shared" si="2"/>
        <v>0</v>
      </c>
      <c r="CP13" s="12">
        <f t="shared" si="2"/>
        <v>0</v>
      </c>
      <c r="CQ13" s="12">
        <f t="shared" si="2"/>
        <v>4.5474735088646412E-13</v>
      </c>
      <c r="CR13" s="12">
        <f t="shared" si="2"/>
        <v>2.2737367544323206E-13</v>
      </c>
      <c r="CS13" s="12">
        <f t="shared" si="2"/>
        <v>2.2737367544323206E-13</v>
      </c>
      <c r="CT13" s="12">
        <f t="shared" si="2"/>
        <v>4.5474735088646412E-13</v>
      </c>
      <c r="CU13" s="12">
        <f t="shared" si="2"/>
        <v>4.5474735088646412E-13</v>
      </c>
      <c r="CV13" s="12">
        <f t="shared" si="2"/>
        <v>2.2737367544323206E-13</v>
      </c>
      <c r="CW13" s="12">
        <f t="shared" si="2"/>
        <v>0</v>
      </c>
      <c r="CX13" s="12">
        <f t="shared" si="2"/>
        <v>0</v>
      </c>
      <c r="CY13" s="12">
        <f t="shared" si="2"/>
        <v>4.5474735088646412E-13</v>
      </c>
      <c r="CZ13" s="12">
        <f t="shared" si="2"/>
        <v>2.2737367544323206E-13</v>
      </c>
      <c r="DA13" s="12">
        <f t="shared" si="2"/>
        <v>4.5474735088646412E-13</v>
      </c>
      <c r="DB13" s="12">
        <f t="shared" ref="DB13:EG13" si="3" xml:space="preserve"> ABS(DB11 - DB12)</f>
        <v>4.5474735088646412E-13</v>
      </c>
      <c r="DC13" s="12">
        <f t="shared" si="3"/>
        <v>4.5474735088646412E-13</v>
      </c>
      <c r="DD13" s="12">
        <f t="shared" si="3"/>
        <v>4.5474735088646412E-13</v>
      </c>
      <c r="DE13" s="12">
        <f t="shared" si="3"/>
        <v>4.5474735088646412E-13</v>
      </c>
      <c r="DF13" s="12">
        <f t="shared" si="3"/>
        <v>4.5474735088646412E-13</v>
      </c>
      <c r="DG13" s="12">
        <f t="shared" si="3"/>
        <v>4.5474735088646412E-13</v>
      </c>
      <c r="DH13" s="12">
        <f t="shared" si="3"/>
        <v>4.5474735088646412E-13</v>
      </c>
      <c r="DI13" s="12">
        <f t="shared" si="3"/>
        <v>2.2737367544323206E-13</v>
      </c>
      <c r="DJ13" s="12">
        <f t="shared" si="3"/>
        <v>0</v>
      </c>
      <c r="DK13" s="12">
        <f t="shared" si="3"/>
        <v>4.5474735088646412E-13</v>
      </c>
      <c r="DL13" s="12">
        <f t="shared" si="3"/>
        <v>2.2737367544323206E-13</v>
      </c>
      <c r="DM13" s="12">
        <f t="shared" si="3"/>
        <v>4.5474735088646412E-13</v>
      </c>
      <c r="DN13" s="12">
        <f t="shared" si="3"/>
        <v>0</v>
      </c>
      <c r="DO13" s="12">
        <f t="shared" si="3"/>
        <v>0</v>
      </c>
      <c r="DP13" s="12">
        <f t="shared" si="3"/>
        <v>4.5474735088646412E-13</v>
      </c>
      <c r="DQ13" s="12">
        <f t="shared" si="3"/>
        <v>4.5474735088646412E-13</v>
      </c>
      <c r="DR13" s="12">
        <f t="shared" si="3"/>
        <v>4.5474735088646412E-13</v>
      </c>
      <c r="DS13" s="12">
        <f t="shared" si="3"/>
        <v>4.5474735088646412E-13</v>
      </c>
      <c r="DT13" s="12">
        <f t="shared" si="3"/>
        <v>4.5474735088646412E-13</v>
      </c>
      <c r="DU13" s="12">
        <f t="shared" si="3"/>
        <v>4.5474735088646412E-13</v>
      </c>
      <c r="DV13" s="12">
        <f t="shared" si="3"/>
        <v>4.5474735088646412E-13</v>
      </c>
      <c r="DW13" s="12">
        <f t="shared" si="3"/>
        <v>4.5474735088646412E-13</v>
      </c>
      <c r="DX13" s="12">
        <f t="shared" si="3"/>
        <v>4.5474735088646412E-13</v>
      </c>
      <c r="DY13" s="12">
        <f t="shared" si="3"/>
        <v>2.2737367544323206E-13</v>
      </c>
      <c r="DZ13" s="12">
        <f t="shared" si="3"/>
        <v>4.5474735088646412E-13</v>
      </c>
      <c r="EA13" s="12">
        <f t="shared" si="3"/>
        <v>4.5474735088646412E-13</v>
      </c>
      <c r="EB13" s="12">
        <f t="shared" si="3"/>
        <v>4.5474735088646412E-13</v>
      </c>
      <c r="EC13" s="12">
        <f t="shared" si="3"/>
        <v>0</v>
      </c>
      <c r="ED13" s="12">
        <f t="shared" si="3"/>
        <v>0</v>
      </c>
      <c r="EE13" s="12">
        <f t="shared" si="3"/>
        <v>0</v>
      </c>
      <c r="EF13" s="12">
        <f t="shared" si="3"/>
        <v>0</v>
      </c>
      <c r="EG13" s="12">
        <f t="shared" si="3"/>
        <v>0</v>
      </c>
      <c r="EH13" s="12">
        <f t="shared" ref="EH13:FM13" si="4" xml:space="preserve"> ABS(EH11 - EH12)</f>
        <v>0</v>
      </c>
      <c r="EI13" s="12">
        <f t="shared" si="4"/>
        <v>0</v>
      </c>
      <c r="EJ13" s="12">
        <f t="shared" si="4"/>
        <v>0</v>
      </c>
      <c r="EK13" s="12">
        <f t="shared" si="4"/>
        <v>0</v>
      </c>
      <c r="EL13" s="12">
        <f t="shared" si="4"/>
        <v>0</v>
      </c>
      <c r="EM13" s="12">
        <f t="shared" si="4"/>
        <v>0</v>
      </c>
      <c r="EN13" s="12">
        <f t="shared" si="4"/>
        <v>0</v>
      </c>
      <c r="EO13" s="12">
        <f t="shared" si="4"/>
        <v>0</v>
      </c>
      <c r="EP13" s="12">
        <f t="shared" si="4"/>
        <v>0</v>
      </c>
      <c r="EQ13" s="12">
        <f t="shared" si="4"/>
        <v>0</v>
      </c>
      <c r="ER13" s="12">
        <f t="shared" si="4"/>
        <v>0</v>
      </c>
      <c r="ES13" s="12">
        <f t="shared" si="4"/>
        <v>0</v>
      </c>
      <c r="ET13" s="12">
        <f t="shared" si="4"/>
        <v>0</v>
      </c>
      <c r="EU13" s="12">
        <f t="shared" si="4"/>
        <v>0</v>
      </c>
      <c r="EV13" s="12">
        <f t="shared" si="4"/>
        <v>0</v>
      </c>
      <c r="EW13" s="12">
        <f t="shared" si="4"/>
        <v>0</v>
      </c>
      <c r="EX13" s="12">
        <f t="shared" si="4"/>
        <v>0</v>
      </c>
      <c r="EY13" s="12">
        <f t="shared" si="4"/>
        <v>0</v>
      </c>
      <c r="EZ13" s="12">
        <f t="shared" si="4"/>
        <v>0</v>
      </c>
      <c r="FA13" s="12">
        <f t="shared" si="4"/>
        <v>0</v>
      </c>
      <c r="FB13" s="12">
        <f t="shared" si="4"/>
        <v>0</v>
      </c>
      <c r="FC13" s="12">
        <f t="shared" si="4"/>
        <v>0</v>
      </c>
      <c r="FD13" s="12">
        <f t="shared" si="4"/>
        <v>0</v>
      </c>
      <c r="FE13" s="12">
        <f t="shared" si="4"/>
        <v>0</v>
      </c>
      <c r="FF13" s="12">
        <f t="shared" si="4"/>
        <v>0</v>
      </c>
      <c r="FG13" s="12">
        <f t="shared" si="4"/>
        <v>0</v>
      </c>
      <c r="FH13" s="12">
        <f t="shared" si="4"/>
        <v>0</v>
      </c>
      <c r="FI13" s="12">
        <f t="shared" si="4"/>
        <v>0</v>
      </c>
      <c r="FJ13" s="12">
        <f t="shared" si="4"/>
        <v>0</v>
      </c>
      <c r="FK13" s="12">
        <f t="shared" si="4"/>
        <v>0</v>
      </c>
      <c r="FL13" s="12">
        <f t="shared" si="4"/>
        <v>0</v>
      </c>
      <c r="FM13" s="12">
        <f t="shared" si="4"/>
        <v>0</v>
      </c>
      <c r="FN13" s="12">
        <f t="shared" ref="FN13:GJ13" si="5" xml:space="preserve"> ABS(FN11 - FN12)</f>
        <v>0</v>
      </c>
      <c r="FO13" s="12">
        <f t="shared" si="5"/>
        <v>0</v>
      </c>
      <c r="FP13" s="12">
        <f t="shared" si="5"/>
        <v>0</v>
      </c>
      <c r="FQ13" s="12">
        <f t="shared" si="5"/>
        <v>0</v>
      </c>
      <c r="FR13" s="12">
        <f t="shared" si="5"/>
        <v>0</v>
      </c>
      <c r="FS13" s="12">
        <f t="shared" si="5"/>
        <v>0</v>
      </c>
      <c r="FT13" s="12">
        <f t="shared" si="5"/>
        <v>0</v>
      </c>
      <c r="FU13" s="12">
        <f t="shared" si="5"/>
        <v>0</v>
      </c>
      <c r="FV13" s="12">
        <f t="shared" si="5"/>
        <v>0</v>
      </c>
      <c r="FW13" s="12">
        <f t="shared" si="5"/>
        <v>0</v>
      </c>
      <c r="FX13" s="12">
        <f t="shared" si="5"/>
        <v>0</v>
      </c>
      <c r="FY13" s="12">
        <f t="shared" si="5"/>
        <v>0</v>
      </c>
      <c r="FZ13" s="12">
        <f t="shared" si="5"/>
        <v>0</v>
      </c>
      <c r="GA13" s="12">
        <f t="shared" si="5"/>
        <v>0</v>
      </c>
      <c r="GB13" s="12">
        <f t="shared" si="5"/>
        <v>0</v>
      </c>
      <c r="GC13" s="12">
        <f t="shared" si="5"/>
        <v>0</v>
      </c>
      <c r="GD13" s="12">
        <f t="shared" si="5"/>
        <v>0</v>
      </c>
      <c r="GE13" s="12">
        <f t="shared" si="5"/>
        <v>0</v>
      </c>
      <c r="GF13" s="12">
        <f t="shared" si="5"/>
        <v>0</v>
      </c>
      <c r="GG13" s="12">
        <f t="shared" si="5"/>
        <v>0</v>
      </c>
      <c r="GH13" s="12">
        <f t="shared" si="5"/>
        <v>0</v>
      </c>
      <c r="GI13" s="12">
        <f t="shared" si="5"/>
        <v>0</v>
      </c>
      <c r="GJ13" s="12">
        <f t="shared" si="5"/>
        <v>0</v>
      </c>
    </row>
    <row r="14" spans="1:441" s="250" customFormat="1" x14ac:dyDescent="0.25">
      <c r="A14" s="189"/>
      <c r="B14" s="189"/>
      <c r="C14" s="190"/>
      <c r="D14" s="191"/>
      <c r="E14" s="249" t="s">
        <v>316</v>
      </c>
      <c r="F14" s="635">
        <f xml:space="preserve"> IF(ABS(F13) &gt; 0.0001, 1, 0) * (F10 = 2)</f>
        <v>0</v>
      </c>
      <c r="G14" s="249" t="s">
        <v>20</v>
      </c>
      <c r="H14" s="249"/>
      <c r="I14" s="192"/>
      <c r="J14" s="249"/>
      <c r="K14" s="249"/>
      <c r="L14" s="249"/>
      <c r="M14" s="249"/>
      <c r="N14" s="249"/>
      <c r="O14" s="249"/>
      <c r="P14" s="249"/>
      <c r="Q14" s="249"/>
      <c r="R14" s="249"/>
      <c r="S14" s="249"/>
      <c r="T14" s="249"/>
      <c r="U14" s="249"/>
      <c r="V14" s="249"/>
      <c r="W14" s="249"/>
      <c r="X14" s="249"/>
      <c r="Y14" s="249"/>
      <c r="Z14" s="249"/>
      <c r="AA14" s="249"/>
      <c r="AB14" s="249"/>
      <c r="AC14" s="249"/>
      <c r="AD14" s="249"/>
      <c r="AE14" s="249"/>
      <c r="AF14" s="249"/>
      <c r="AG14" s="249"/>
      <c r="AH14" s="249"/>
      <c r="AI14" s="249"/>
      <c r="AJ14" s="249"/>
      <c r="AK14" s="249"/>
      <c r="AL14" s="249"/>
      <c r="AM14" s="249"/>
      <c r="AN14" s="249"/>
      <c r="AO14" s="249"/>
      <c r="AP14" s="249"/>
      <c r="AQ14" s="249"/>
      <c r="AR14" s="249"/>
      <c r="AS14" s="249"/>
      <c r="AT14" s="249"/>
      <c r="AU14" s="249"/>
      <c r="AV14" s="249"/>
      <c r="AW14" s="249"/>
      <c r="AX14" s="249"/>
      <c r="AY14" s="249"/>
      <c r="AZ14" s="249"/>
      <c r="BA14" s="249"/>
      <c r="BB14" s="249"/>
      <c r="BC14" s="249"/>
      <c r="BD14" s="249"/>
      <c r="BE14" s="249"/>
      <c r="BF14" s="249"/>
      <c r="BG14" s="249"/>
      <c r="BH14" s="249"/>
      <c r="BI14" s="249"/>
      <c r="BJ14" s="249"/>
      <c r="BK14" s="249"/>
      <c r="BL14" s="249"/>
      <c r="BM14" s="249"/>
      <c r="BN14" s="249"/>
      <c r="BO14" s="249"/>
      <c r="BP14" s="249"/>
      <c r="BQ14" s="249"/>
      <c r="BR14" s="249"/>
      <c r="BS14" s="249"/>
      <c r="BT14" s="249"/>
      <c r="BU14" s="249"/>
      <c r="BV14" s="249"/>
      <c r="BW14" s="249"/>
      <c r="BX14" s="249"/>
      <c r="BY14" s="249"/>
      <c r="BZ14" s="249"/>
      <c r="CA14" s="249"/>
      <c r="CB14" s="249"/>
      <c r="CC14" s="249"/>
      <c r="CD14" s="249"/>
      <c r="CE14" s="249"/>
      <c r="CF14" s="249"/>
      <c r="CG14" s="249"/>
      <c r="CH14" s="249"/>
      <c r="CI14" s="249"/>
      <c r="CJ14" s="249"/>
      <c r="CK14" s="249"/>
      <c r="CL14" s="249"/>
      <c r="CM14" s="249"/>
      <c r="CN14" s="249"/>
      <c r="CO14" s="249"/>
      <c r="CP14" s="249"/>
      <c r="CQ14" s="249"/>
      <c r="CR14" s="249"/>
      <c r="CS14" s="249"/>
      <c r="CT14" s="249"/>
      <c r="CU14" s="249"/>
      <c r="CV14" s="249"/>
      <c r="CW14" s="249"/>
      <c r="CX14" s="249"/>
      <c r="CY14" s="249"/>
      <c r="CZ14" s="249"/>
      <c r="DA14" s="249"/>
      <c r="DB14" s="249"/>
      <c r="DC14" s="249"/>
      <c r="DD14" s="249"/>
      <c r="DE14" s="249"/>
      <c r="DF14" s="249"/>
      <c r="DG14" s="249"/>
      <c r="DH14" s="249"/>
      <c r="DI14" s="249"/>
      <c r="DJ14" s="249"/>
      <c r="DK14" s="249"/>
      <c r="DL14" s="249"/>
      <c r="DM14" s="249"/>
      <c r="DN14" s="249"/>
      <c r="DO14" s="249"/>
      <c r="DP14" s="249"/>
      <c r="DQ14" s="249"/>
      <c r="DR14" s="249"/>
      <c r="DS14" s="249"/>
      <c r="DT14" s="249"/>
      <c r="DU14" s="249"/>
      <c r="DV14" s="249"/>
      <c r="DW14" s="249"/>
      <c r="DX14" s="249"/>
      <c r="DY14" s="249"/>
      <c r="DZ14" s="249"/>
      <c r="EA14" s="249"/>
      <c r="EB14" s="249"/>
      <c r="EC14" s="249"/>
      <c r="ED14" s="249"/>
      <c r="EE14" s="249"/>
      <c r="EF14" s="249"/>
      <c r="EG14" s="249"/>
      <c r="EH14" s="249"/>
      <c r="EI14" s="249"/>
      <c r="EJ14" s="249"/>
      <c r="EK14" s="249"/>
      <c r="EL14" s="249"/>
      <c r="EM14" s="249"/>
      <c r="EN14" s="249"/>
      <c r="EO14" s="249"/>
      <c r="EP14" s="249"/>
      <c r="EQ14" s="249"/>
      <c r="ER14" s="249"/>
      <c r="ES14" s="249"/>
      <c r="ET14" s="249"/>
      <c r="EU14" s="249"/>
      <c r="EV14" s="249"/>
      <c r="EW14" s="249"/>
      <c r="EX14" s="249"/>
      <c r="EY14" s="249"/>
      <c r="EZ14" s="249"/>
      <c r="FA14" s="249"/>
      <c r="FB14" s="249"/>
      <c r="FC14" s="249"/>
      <c r="FD14" s="249"/>
      <c r="FE14" s="249"/>
      <c r="FF14" s="249"/>
      <c r="FG14" s="249"/>
      <c r="FH14" s="249"/>
      <c r="FI14" s="249"/>
      <c r="FJ14" s="249"/>
      <c r="FK14" s="249"/>
      <c r="FL14" s="249"/>
      <c r="FM14" s="249"/>
      <c r="FN14" s="249"/>
      <c r="FO14" s="249"/>
      <c r="FP14" s="249"/>
      <c r="FQ14" s="249"/>
      <c r="FR14" s="249"/>
      <c r="FS14" s="249"/>
      <c r="FT14" s="249"/>
      <c r="FU14" s="249"/>
      <c r="FV14" s="249"/>
      <c r="FW14" s="249"/>
      <c r="FX14" s="249"/>
      <c r="FY14" s="249"/>
      <c r="FZ14" s="249"/>
      <c r="GA14" s="249"/>
      <c r="GB14" s="249"/>
      <c r="GC14" s="249"/>
      <c r="GD14" s="249"/>
      <c r="GE14" s="249"/>
      <c r="GF14" s="249"/>
      <c r="GG14" s="249"/>
      <c r="GH14" s="249"/>
      <c r="GI14" s="249"/>
      <c r="GJ14" s="249"/>
    </row>
    <row r="16" spans="1:441" x14ac:dyDescent="0.25">
      <c r="E16" s="126" t="str">
        <f t="shared" ref="E16:AJ16" si="6" xml:space="preserve"> E$12</f>
        <v>Cash flow available for senior debt service - PASTE</v>
      </c>
      <c r="F16" s="126">
        <f t="shared" si="6"/>
        <v>0</v>
      </c>
      <c r="G16" s="126" t="str">
        <f t="shared" si="6"/>
        <v>$ 000s</v>
      </c>
      <c r="H16" s="126">
        <f t="shared" si="6"/>
        <v>315009.19237157563</v>
      </c>
      <c r="I16" s="126">
        <f t="shared" si="6"/>
        <v>0</v>
      </c>
      <c r="J16" s="126">
        <f t="shared" si="6"/>
        <v>0</v>
      </c>
      <c r="K16" s="126">
        <f t="shared" si="6"/>
        <v>0</v>
      </c>
      <c r="L16" s="126">
        <f t="shared" si="6"/>
        <v>0</v>
      </c>
      <c r="M16" s="126">
        <f t="shared" si="6"/>
        <v>1477.2682360742713</v>
      </c>
      <c r="N16" s="126">
        <f t="shared" si="6"/>
        <v>4962.1513666243809</v>
      </c>
      <c r="O16" s="126">
        <f t="shared" si="6"/>
        <v>4110.9100449775106</v>
      </c>
      <c r="P16" s="126">
        <f t="shared" si="6"/>
        <v>1971.3097201399291</v>
      </c>
      <c r="Q16" s="126">
        <f t="shared" si="6"/>
        <v>2943.3244993769326</v>
      </c>
      <c r="R16" s="126">
        <f t="shared" si="6"/>
        <v>4924.2381036499146</v>
      </c>
      <c r="S16" s="126">
        <f t="shared" si="6"/>
        <v>4077.2790377199467</v>
      </c>
      <c r="T16" s="126">
        <f t="shared" si="6"/>
        <v>1948.4189885778492</v>
      </c>
      <c r="U16" s="126">
        <f t="shared" si="6"/>
        <v>2915.2332495864644</v>
      </c>
      <c r="V16" s="126">
        <f t="shared" si="6"/>
        <v>4886.182815305765</v>
      </c>
      <c r="W16" s="126">
        <f t="shared" si="6"/>
        <v>4043.4858809445341</v>
      </c>
      <c r="X16" s="126">
        <f t="shared" si="6"/>
        <v>1941.3442277160368</v>
      </c>
      <c r="Y16" s="126">
        <f t="shared" si="6"/>
        <v>2870.9163941730653</v>
      </c>
      <c r="Z16" s="126">
        <f t="shared" si="6"/>
        <v>4847.9779419715933</v>
      </c>
      <c r="AA16" s="126">
        <f t="shared" si="6"/>
        <v>4009.5231446662465</v>
      </c>
      <c r="AB16" s="126">
        <f t="shared" si="6"/>
        <v>1901.9908202899956</v>
      </c>
      <c r="AC16" s="126">
        <f t="shared" si="6"/>
        <v>2858.4540064703915</v>
      </c>
      <c r="AD16" s="126">
        <f t="shared" si="6"/>
        <v>4809.6157549817644</v>
      </c>
      <c r="AE16" s="126">
        <f t="shared" si="6"/>
        <v>3975.3832299476794</v>
      </c>
      <c r="AF16" s="126">
        <f t="shared" si="6"/>
        <v>1878.4389818738882</v>
      </c>
      <c r="AG16" s="126">
        <f t="shared" si="6"/>
        <v>2829.7509847834262</v>
      </c>
      <c r="AH16" s="126">
        <f t="shared" si="6"/>
        <v>4771.0883522999729</v>
      </c>
      <c r="AI16" s="126">
        <f t="shared" si="6"/>
        <v>3941.058364591669</v>
      </c>
      <c r="AJ16" s="126">
        <f t="shared" si="6"/>
        <v>1854.6520868452569</v>
      </c>
      <c r="AK16" s="126">
        <f t="shared" ref="AK16:BP16" si="7" xml:space="preserve"> AK$12</f>
        <v>2800.8287177624902</v>
      </c>
      <c r="AL16" s="126">
        <f t="shared" si="7"/>
        <v>4732.3876540862402</v>
      </c>
      <c r="AM16" s="126">
        <f t="shared" si="7"/>
        <v>3906.5405987266577</v>
      </c>
      <c r="AN16" s="126">
        <f t="shared" si="7"/>
        <v>1846.1259789776409</v>
      </c>
      <c r="AO16" s="126">
        <f t="shared" si="7"/>
        <v>2417.6607544762546</v>
      </c>
      <c r="AP16" s="126">
        <f t="shared" si="7"/>
        <v>3992.3674762370242</v>
      </c>
      <c r="AQ16" s="126">
        <f t="shared" si="7"/>
        <v>3775.6465683663009</v>
      </c>
      <c r="AR16" s="126">
        <f t="shared" si="7"/>
        <v>1690.8943624558519</v>
      </c>
      <c r="AS16" s="126">
        <f t="shared" si="7"/>
        <v>2089.0868266441553</v>
      </c>
      <c r="AT16" s="126">
        <f t="shared" si="7"/>
        <v>3897.259710234398</v>
      </c>
      <c r="AU16" s="126">
        <f t="shared" si="7"/>
        <v>3683.5273985319791</v>
      </c>
      <c r="AV16" s="126">
        <f t="shared" si="7"/>
        <v>1611.4893375374004</v>
      </c>
      <c r="AW16" s="126">
        <f t="shared" si="7"/>
        <v>2008.7535988917537</v>
      </c>
      <c r="AX16" s="126">
        <f t="shared" si="7"/>
        <v>3809.1037678284956</v>
      </c>
      <c r="AY16" s="126">
        <f t="shared" si="7"/>
        <v>3597.941495571039</v>
      </c>
      <c r="AZ16" s="126">
        <f t="shared" si="7"/>
        <v>1538.189390730457</v>
      </c>
      <c r="BA16" s="126">
        <f t="shared" si="7"/>
        <v>1934.145428319848</v>
      </c>
      <c r="BB16" s="126">
        <f t="shared" si="7"/>
        <v>3730.6447574052504</v>
      </c>
      <c r="BC16" s="126">
        <f t="shared" si="7"/>
        <v>3530.0521577102054</v>
      </c>
      <c r="BD16" s="126">
        <f t="shared" si="7"/>
        <v>1504.7624804973498</v>
      </c>
      <c r="BE16" s="126">
        <f t="shared" si="7"/>
        <v>1872.9369638010794</v>
      </c>
      <c r="BF16" s="126">
        <f t="shared" si="7"/>
        <v>3676.4890896214538</v>
      </c>
      <c r="BG16" s="126">
        <f t="shared" si="7"/>
        <v>3478.0568589113823</v>
      </c>
      <c r="BH16" s="126">
        <f t="shared" si="7"/>
        <v>1449.1203302910924</v>
      </c>
      <c r="BI16" s="126">
        <f t="shared" si="7"/>
        <v>1845.8592299519055</v>
      </c>
      <c r="BJ16" s="126">
        <f t="shared" si="7"/>
        <v>3626.3520217297519</v>
      </c>
      <c r="BK16" s="126">
        <f t="shared" si="7"/>
        <v>3429.8665193034708</v>
      </c>
      <c r="BL16" s="126">
        <f t="shared" si="7"/>
        <v>1412.002167747318</v>
      </c>
      <c r="BM16" s="126">
        <f t="shared" si="7"/>
        <v>1807.1853127971592</v>
      </c>
      <c r="BN16" s="126">
        <f t="shared" si="7"/>
        <v>3579.446775158297</v>
      </c>
      <c r="BO16" s="126">
        <f t="shared" si="7"/>
        <v>3384.7333766265233</v>
      </c>
      <c r="BP16" s="126">
        <f t="shared" si="7"/>
        <v>1377.7310853958995</v>
      </c>
      <c r="BQ16" s="126">
        <f t="shared" ref="BQ16:CV16" si="8" xml:space="preserve"> BQ$12</f>
        <v>1771.2061612797909</v>
      </c>
      <c r="BR16" s="126">
        <f t="shared" si="8"/>
        <v>3535.1309361269427</v>
      </c>
      <c r="BS16" s="126">
        <f t="shared" si="8"/>
        <v>3342.0468071314267</v>
      </c>
      <c r="BT16" s="126">
        <f t="shared" si="8"/>
        <v>1360.1430363163397</v>
      </c>
      <c r="BU16" s="126">
        <f t="shared" si="8"/>
        <v>1722.9538832523388</v>
      </c>
      <c r="BV16" s="126">
        <f t="shared" si="8"/>
        <v>3492.8796401436362</v>
      </c>
      <c r="BW16" s="126">
        <f t="shared" si="8"/>
        <v>3301.3078506503043</v>
      </c>
      <c r="BX16" s="126">
        <f t="shared" si="8"/>
        <v>1315.515586452666</v>
      </c>
      <c r="BY16" s="126">
        <f t="shared" si="8"/>
        <v>1705.2258001709463</v>
      </c>
      <c r="BZ16" s="126">
        <f t="shared" si="8"/>
        <v>3452.2637296772518</v>
      </c>
      <c r="CA16" s="126">
        <f t="shared" si="8"/>
        <v>3262.1084601795346</v>
      </c>
      <c r="CB16" s="126">
        <f t="shared" si="8"/>
        <v>1286.709349118614</v>
      </c>
      <c r="CC16" s="126">
        <f t="shared" si="8"/>
        <v>1674.4045717412628</v>
      </c>
      <c r="CD16" s="126">
        <f t="shared" si="8"/>
        <v>3412.9319624904738</v>
      </c>
      <c r="CE16" s="126">
        <f t="shared" si="8"/>
        <v>3224.1145995846609</v>
      </c>
      <c r="CF16" s="126">
        <f t="shared" si="8"/>
        <v>1258.990780053485</v>
      </c>
      <c r="CG16" s="126">
        <f t="shared" si="8"/>
        <v>1644.6040886416936</v>
      </c>
      <c r="CH16" s="126">
        <f t="shared" si="8"/>
        <v>3374.5965192368039</v>
      </c>
      <c r="CI16" s="126">
        <f t="shared" si="8"/>
        <v>3187.052475600919</v>
      </c>
      <c r="CJ16" s="126">
        <f t="shared" si="8"/>
        <v>1245.9498547790513</v>
      </c>
      <c r="CK16" s="126">
        <f t="shared" si="8"/>
        <v>1601.726289209988</v>
      </c>
      <c r="CL16" s="126">
        <f t="shared" si="8"/>
        <v>3337.0211983044119</v>
      </c>
      <c r="CM16" s="126">
        <f t="shared" si="8"/>
        <v>3150.6973227128728</v>
      </c>
      <c r="CN16" s="126">
        <f t="shared" si="8"/>
        <v>1205.822382511036</v>
      </c>
      <c r="CO16" s="126">
        <f t="shared" si="8"/>
        <v>1587.1180687650412</v>
      </c>
      <c r="CP16" s="126">
        <f t="shared" si="8"/>
        <v>3300.0117994143138</v>
      </c>
      <c r="CQ16" s="126">
        <f t="shared" si="8"/>
        <v>3114.8642673451022</v>
      </c>
      <c r="CR16" s="126">
        <f t="shared" si="8"/>
        <v>1179.9831604879892</v>
      </c>
      <c r="CS16" s="126">
        <f t="shared" si="8"/>
        <v>1559.0612004158779</v>
      </c>
      <c r="CT16" s="126">
        <f t="shared" si="8"/>
        <v>3263.4082899469972</v>
      </c>
      <c r="CU16" s="126">
        <f t="shared" si="8"/>
        <v>3079.4008856392188</v>
      </c>
      <c r="CV16" s="126">
        <f t="shared" si="8"/>
        <v>1154.4370701102378</v>
      </c>
      <c r="CW16" s="126">
        <f t="shared" ref="CW16:EB16" si="9" xml:space="preserve"> CW$12</f>
        <v>1531.2674514095474</v>
      </c>
      <c r="CX16" s="126">
        <f t="shared" si="9"/>
        <v>3227.078423286197</v>
      </c>
      <c r="CY16" s="126">
        <f t="shared" si="9"/>
        <v>3044.1811406413494</v>
      </c>
      <c r="CZ16" s="126">
        <f t="shared" si="9"/>
        <v>1142.3304744916777</v>
      </c>
      <c r="DA16" s="126">
        <f t="shared" si="9"/>
        <v>1490.3559534039678</v>
      </c>
      <c r="DB16" s="126">
        <f t="shared" si="9"/>
        <v>3190.9125398128162</v>
      </c>
      <c r="DC16" s="126">
        <f t="shared" si="9"/>
        <v>3009.1004430012913</v>
      </c>
      <c r="DD16" s="126">
        <f t="shared" si="9"/>
        <v>1103.765139259129</v>
      </c>
      <c r="DE16" s="126">
        <f t="shared" si="9"/>
        <v>1476.03013077784</v>
      </c>
      <c r="DF16" s="126">
        <f t="shared" si="9"/>
        <v>3154.8193311471196</v>
      </c>
      <c r="DG16" s="126">
        <f t="shared" si="9"/>
        <v>2974.0716267513853</v>
      </c>
      <c r="DH16" s="126">
        <f t="shared" si="9"/>
        <v>1078.4568159154337</v>
      </c>
      <c r="DI16" s="126">
        <f t="shared" si="9"/>
        <v>1448.4116615409159</v>
      </c>
      <c r="DJ16" s="126">
        <f t="shared" si="9"/>
        <v>3118.7223889343963</v>
      </c>
      <c r="DK16" s="126">
        <f t="shared" si="9"/>
        <v>2939.021670395407</v>
      </c>
      <c r="DL16" s="126">
        <f t="shared" si="9"/>
        <v>1053.0697200562306</v>
      </c>
      <c r="DM16" s="126">
        <f t="shared" si="9"/>
        <v>1420.6999240556447</v>
      </c>
      <c r="DN16" s="126">
        <f t="shared" si="9"/>
        <v>3082.5573926171437</v>
      </c>
      <c r="DO16" s="126">
        <f t="shared" si="9"/>
        <v>2903.8890250282211</v>
      </c>
      <c r="DP16" s="126">
        <f t="shared" si="9"/>
        <v>1040.2068083070931</v>
      </c>
      <c r="DQ16" s="126">
        <f t="shared" si="9"/>
        <v>1380.1767695407389</v>
      </c>
      <c r="DR16" s="126">
        <f t="shared" si="9"/>
        <v>3046.2698176360364</v>
      </c>
      <c r="DS16" s="126">
        <f t="shared" si="9"/>
        <v>2868.6214368561814</v>
      </c>
      <c r="DT16" s="126">
        <f t="shared" si="9"/>
        <v>1001.8334080316044</v>
      </c>
      <c r="DU16" s="126">
        <f t="shared" si="9"/>
        <v>1364.7788576583812</v>
      </c>
      <c r="DV16" s="126">
        <f t="shared" si="9"/>
        <v>3009.8130674929021</v>
      </c>
      <c r="DW16" s="126">
        <f t="shared" si="9"/>
        <v>2833.1741723796877</v>
      </c>
      <c r="DX16" s="126">
        <f t="shared" si="9"/>
        <v>975.89165259239053</v>
      </c>
      <c r="DY16" s="126">
        <f t="shared" si="9"/>
        <v>1336.4799324567425</v>
      </c>
      <c r="DZ16" s="126">
        <f t="shared" si="9"/>
        <v>2973.1469510207244</v>
      </c>
      <c r="EA16" s="126">
        <f t="shared" si="9"/>
        <v>2797.5085715154432</v>
      </c>
      <c r="EB16" s="126">
        <f t="shared" si="9"/>
        <v>992.13151256163928</v>
      </c>
      <c r="EC16" s="126">
        <f t="shared" ref="EC16:FH16" si="10" xml:space="preserve"> EC$12</f>
        <v>1109.5457075942982</v>
      </c>
      <c r="ED16" s="126">
        <f t="shared" si="10"/>
        <v>0</v>
      </c>
      <c r="EE16" s="126">
        <f t="shared" si="10"/>
        <v>0</v>
      </c>
      <c r="EF16" s="126">
        <f t="shared" si="10"/>
        <v>0</v>
      </c>
      <c r="EG16" s="126">
        <f t="shared" si="10"/>
        <v>0</v>
      </c>
      <c r="EH16" s="126">
        <f t="shared" si="10"/>
        <v>0</v>
      </c>
      <c r="EI16" s="126">
        <f t="shared" si="10"/>
        <v>0</v>
      </c>
      <c r="EJ16" s="126">
        <f t="shared" si="10"/>
        <v>0</v>
      </c>
      <c r="EK16" s="126">
        <f t="shared" si="10"/>
        <v>0</v>
      </c>
      <c r="EL16" s="126">
        <f t="shared" si="10"/>
        <v>0</v>
      </c>
      <c r="EM16" s="126">
        <f t="shared" si="10"/>
        <v>0</v>
      </c>
      <c r="EN16" s="126">
        <f t="shared" si="10"/>
        <v>0</v>
      </c>
      <c r="EO16" s="126">
        <f t="shared" si="10"/>
        <v>0</v>
      </c>
      <c r="EP16" s="126">
        <f t="shared" si="10"/>
        <v>0</v>
      </c>
      <c r="EQ16" s="126">
        <f t="shared" si="10"/>
        <v>0</v>
      </c>
      <c r="ER16" s="126">
        <f t="shared" si="10"/>
        <v>0</v>
      </c>
      <c r="ES16" s="126">
        <f t="shared" si="10"/>
        <v>0</v>
      </c>
      <c r="ET16" s="126">
        <f t="shared" si="10"/>
        <v>0</v>
      </c>
      <c r="EU16" s="126">
        <f t="shared" si="10"/>
        <v>0</v>
      </c>
      <c r="EV16" s="126">
        <f t="shared" si="10"/>
        <v>0</v>
      </c>
      <c r="EW16" s="126">
        <f t="shared" si="10"/>
        <v>0</v>
      </c>
      <c r="EX16" s="126">
        <f t="shared" si="10"/>
        <v>0</v>
      </c>
      <c r="EY16" s="126">
        <f t="shared" si="10"/>
        <v>0</v>
      </c>
      <c r="EZ16" s="126">
        <f t="shared" si="10"/>
        <v>0</v>
      </c>
      <c r="FA16" s="126">
        <f t="shared" si="10"/>
        <v>0</v>
      </c>
      <c r="FB16" s="126">
        <f t="shared" si="10"/>
        <v>0</v>
      </c>
      <c r="FC16" s="126">
        <f t="shared" si="10"/>
        <v>0</v>
      </c>
      <c r="FD16" s="126">
        <f t="shared" si="10"/>
        <v>0</v>
      </c>
      <c r="FE16" s="126">
        <f t="shared" si="10"/>
        <v>0</v>
      </c>
      <c r="FF16" s="126">
        <f t="shared" si="10"/>
        <v>0</v>
      </c>
      <c r="FG16" s="126">
        <f t="shared" si="10"/>
        <v>0</v>
      </c>
      <c r="FH16" s="126">
        <f t="shared" si="10"/>
        <v>0</v>
      </c>
      <c r="FI16" s="126">
        <f t="shared" ref="FI16:GJ16" si="11" xml:space="preserve"> FI$12</f>
        <v>0</v>
      </c>
      <c r="FJ16" s="126">
        <f t="shared" si="11"/>
        <v>0</v>
      </c>
      <c r="FK16" s="126">
        <f t="shared" si="11"/>
        <v>0</v>
      </c>
      <c r="FL16" s="126">
        <f t="shared" si="11"/>
        <v>0</v>
      </c>
      <c r="FM16" s="126">
        <f t="shared" si="11"/>
        <v>0</v>
      </c>
      <c r="FN16" s="126">
        <f t="shared" si="11"/>
        <v>0</v>
      </c>
      <c r="FO16" s="126">
        <f t="shared" si="11"/>
        <v>0</v>
      </c>
      <c r="FP16" s="126">
        <f t="shared" si="11"/>
        <v>0</v>
      </c>
      <c r="FQ16" s="126">
        <f t="shared" si="11"/>
        <v>0</v>
      </c>
      <c r="FR16" s="126">
        <f t="shared" si="11"/>
        <v>0</v>
      </c>
      <c r="FS16" s="126">
        <f t="shared" si="11"/>
        <v>0</v>
      </c>
      <c r="FT16" s="126">
        <f t="shared" si="11"/>
        <v>0</v>
      </c>
      <c r="FU16" s="126">
        <f t="shared" si="11"/>
        <v>0</v>
      </c>
      <c r="FV16" s="126">
        <f t="shared" si="11"/>
        <v>0</v>
      </c>
      <c r="FW16" s="126">
        <f t="shared" si="11"/>
        <v>0</v>
      </c>
      <c r="FX16" s="126">
        <f t="shared" si="11"/>
        <v>0</v>
      </c>
      <c r="FY16" s="126">
        <f t="shared" si="11"/>
        <v>0</v>
      </c>
      <c r="FZ16" s="126">
        <f t="shared" si="11"/>
        <v>0</v>
      </c>
      <c r="GA16" s="126">
        <f t="shared" si="11"/>
        <v>0</v>
      </c>
      <c r="GB16" s="126">
        <f t="shared" si="11"/>
        <v>0</v>
      </c>
      <c r="GC16" s="126">
        <f t="shared" si="11"/>
        <v>0</v>
      </c>
      <c r="GD16" s="126">
        <f t="shared" si="11"/>
        <v>0</v>
      </c>
      <c r="GE16" s="126">
        <f t="shared" si="11"/>
        <v>0</v>
      </c>
      <c r="GF16" s="126">
        <f t="shared" si="11"/>
        <v>0</v>
      </c>
      <c r="GG16" s="126">
        <f t="shared" si="11"/>
        <v>0</v>
      </c>
      <c r="GH16" s="126">
        <f t="shared" si="11"/>
        <v>0</v>
      </c>
      <c r="GI16" s="126">
        <f t="shared" si="11"/>
        <v>0</v>
      </c>
      <c r="GJ16" s="126">
        <f t="shared" si="11"/>
        <v>0</v>
      </c>
    </row>
    <row r="17" spans="1:192" x14ac:dyDescent="0.25">
      <c r="E17" s="252" t="str">
        <f xml:space="preserve"> Time!E$123</f>
        <v>Senior debt repayment period flag</v>
      </c>
      <c r="F17" s="252">
        <f xml:space="preserve"> Time!F$123</f>
        <v>0</v>
      </c>
      <c r="G17" s="252" t="str">
        <f xml:space="preserve"> Time!G$123</f>
        <v>flag</v>
      </c>
      <c r="H17" s="252">
        <f xml:space="preserve"> Time!H$123</f>
        <v>40</v>
      </c>
      <c r="I17" s="252">
        <f xml:space="preserve"> Time!I$123</f>
        <v>0</v>
      </c>
      <c r="J17" s="252">
        <f xml:space="preserve"> Time!J$123</f>
        <v>0</v>
      </c>
      <c r="K17" s="252">
        <f xml:space="preserve"> Time!K$123</f>
        <v>0</v>
      </c>
      <c r="L17" s="252">
        <f xml:space="preserve"> Time!L$123</f>
        <v>0</v>
      </c>
      <c r="M17" s="252">
        <f xml:space="preserve"> Time!M$123</f>
        <v>1</v>
      </c>
      <c r="N17" s="252">
        <f xml:space="preserve"> Time!N$123</f>
        <v>1</v>
      </c>
      <c r="O17" s="252">
        <f xml:space="preserve"> Time!O$123</f>
        <v>1</v>
      </c>
      <c r="P17" s="252">
        <f xml:space="preserve"> Time!P$123</f>
        <v>1</v>
      </c>
      <c r="Q17" s="252">
        <f xml:space="preserve"> Time!Q$123</f>
        <v>1</v>
      </c>
      <c r="R17" s="252">
        <f xml:space="preserve"> Time!R$123</f>
        <v>1</v>
      </c>
      <c r="S17" s="252">
        <f xml:space="preserve"> Time!S$123</f>
        <v>1</v>
      </c>
      <c r="T17" s="252">
        <f xml:space="preserve"> Time!T$123</f>
        <v>1</v>
      </c>
      <c r="U17" s="252">
        <f xml:space="preserve"> Time!U$123</f>
        <v>1</v>
      </c>
      <c r="V17" s="252">
        <f xml:space="preserve"> Time!V$123</f>
        <v>1</v>
      </c>
      <c r="W17" s="252">
        <f xml:space="preserve"> Time!W$123</f>
        <v>1</v>
      </c>
      <c r="X17" s="252">
        <f xml:space="preserve"> Time!X$123</f>
        <v>1</v>
      </c>
      <c r="Y17" s="252">
        <f xml:space="preserve"> Time!Y$123</f>
        <v>1</v>
      </c>
      <c r="Z17" s="252">
        <f xml:space="preserve"> Time!Z$123</f>
        <v>1</v>
      </c>
      <c r="AA17" s="252">
        <f xml:space="preserve"> Time!AA$123</f>
        <v>1</v>
      </c>
      <c r="AB17" s="252">
        <f xml:space="preserve"> Time!AB$123</f>
        <v>1</v>
      </c>
      <c r="AC17" s="252">
        <f xml:space="preserve"> Time!AC$123</f>
        <v>1</v>
      </c>
      <c r="AD17" s="252">
        <f xml:space="preserve"> Time!AD$123</f>
        <v>1</v>
      </c>
      <c r="AE17" s="252">
        <f xml:space="preserve"> Time!AE$123</f>
        <v>1</v>
      </c>
      <c r="AF17" s="252">
        <f xml:space="preserve"> Time!AF$123</f>
        <v>1</v>
      </c>
      <c r="AG17" s="252">
        <f xml:space="preserve"> Time!AG$123</f>
        <v>1</v>
      </c>
      <c r="AH17" s="252">
        <f xml:space="preserve"> Time!AH$123</f>
        <v>1</v>
      </c>
      <c r="AI17" s="252">
        <f xml:space="preserve"> Time!AI$123</f>
        <v>1</v>
      </c>
      <c r="AJ17" s="252">
        <f xml:space="preserve"> Time!AJ$123</f>
        <v>1</v>
      </c>
      <c r="AK17" s="252">
        <f xml:space="preserve"> Time!AK$123</f>
        <v>1</v>
      </c>
      <c r="AL17" s="252">
        <f xml:space="preserve"> Time!AL$123</f>
        <v>1</v>
      </c>
      <c r="AM17" s="252">
        <f xml:space="preserve"> Time!AM$123</f>
        <v>1</v>
      </c>
      <c r="AN17" s="252">
        <f xml:space="preserve"> Time!AN$123</f>
        <v>1</v>
      </c>
      <c r="AO17" s="252">
        <f xml:space="preserve"> Time!AO$123</f>
        <v>1</v>
      </c>
      <c r="AP17" s="252">
        <f xml:space="preserve"> Time!AP$123</f>
        <v>1</v>
      </c>
      <c r="AQ17" s="252">
        <f xml:space="preserve"> Time!AQ$123</f>
        <v>1</v>
      </c>
      <c r="AR17" s="252">
        <f xml:space="preserve"> Time!AR$123</f>
        <v>1</v>
      </c>
      <c r="AS17" s="252">
        <f xml:space="preserve"> Time!AS$123</f>
        <v>1</v>
      </c>
      <c r="AT17" s="252">
        <f xml:space="preserve"> Time!AT$123</f>
        <v>1</v>
      </c>
      <c r="AU17" s="252">
        <f xml:space="preserve"> Time!AU$123</f>
        <v>1</v>
      </c>
      <c r="AV17" s="252">
        <f xml:space="preserve"> Time!AV$123</f>
        <v>1</v>
      </c>
      <c r="AW17" s="252">
        <f xml:space="preserve"> Time!AW$123</f>
        <v>1</v>
      </c>
      <c r="AX17" s="252">
        <f xml:space="preserve"> Time!AX$123</f>
        <v>1</v>
      </c>
      <c r="AY17" s="252">
        <f xml:space="preserve"> Time!AY$123</f>
        <v>1</v>
      </c>
      <c r="AZ17" s="252">
        <f xml:space="preserve"> Time!AZ$123</f>
        <v>1</v>
      </c>
      <c r="BA17" s="252">
        <f xml:space="preserve"> Time!BA$123</f>
        <v>0</v>
      </c>
      <c r="BB17" s="252">
        <f xml:space="preserve"> Time!BB$123</f>
        <v>0</v>
      </c>
      <c r="BC17" s="252">
        <f xml:space="preserve"> Time!BC$123</f>
        <v>0</v>
      </c>
      <c r="BD17" s="252">
        <f xml:space="preserve"> Time!BD$123</f>
        <v>0</v>
      </c>
      <c r="BE17" s="252">
        <f xml:space="preserve"> Time!BE$123</f>
        <v>0</v>
      </c>
      <c r="BF17" s="252">
        <f xml:space="preserve"> Time!BF$123</f>
        <v>0</v>
      </c>
      <c r="BG17" s="252">
        <f xml:space="preserve"> Time!BG$123</f>
        <v>0</v>
      </c>
      <c r="BH17" s="252">
        <f xml:space="preserve"> Time!BH$123</f>
        <v>0</v>
      </c>
      <c r="BI17" s="252">
        <f xml:space="preserve"> Time!BI$123</f>
        <v>0</v>
      </c>
      <c r="BJ17" s="252">
        <f xml:space="preserve"> Time!BJ$123</f>
        <v>0</v>
      </c>
      <c r="BK17" s="252">
        <f xml:space="preserve"> Time!BK$123</f>
        <v>0</v>
      </c>
      <c r="BL17" s="252">
        <f xml:space="preserve"> Time!BL$123</f>
        <v>0</v>
      </c>
      <c r="BM17" s="252">
        <f xml:space="preserve"> Time!BM$123</f>
        <v>0</v>
      </c>
      <c r="BN17" s="252">
        <f xml:space="preserve"> Time!BN$123</f>
        <v>0</v>
      </c>
      <c r="BO17" s="252">
        <f xml:space="preserve"> Time!BO$123</f>
        <v>0</v>
      </c>
      <c r="BP17" s="252">
        <f xml:space="preserve"> Time!BP$123</f>
        <v>0</v>
      </c>
      <c r="BQ17" s="252">
        <f xml:space="preserve"> Time!BQ$123</f>
        <v>0</v>
      </c>
      <c r="BR17" s="252">
        <f xml:space="preserve"> Time!BR$123</f>
        <v>0</v>
      </c>
      <c r="BS17" s="252">
        <f xml:space="preserve"> Time!BS$123</f>
        <v>0</v>
      </c>
      <c r="BT17" s="252">
        <f xml:space="preserve"> Time!BT$123</f>
        <v>0</v>
      </c>
      <c r="BU17" s="252">
        <f xml:space="preserve"> Time!BU$123</f>
        <v>0</v>
      </c>
      <c r="BV17" s="252">
        <f xml:space="preserve"> Time!BV$123</f>
        <v>0</v>
      </c>
      <c r="BW17" s="252">
        <f xml:space="preserve"> Time!BW$123</f>
        <v>0</v>
      </c>
      <c r="BX17" s="252">
        <f xml:space="preserve"> Time!BX$123</f>
        <v>0</v>
      </c>
      <c r="BY17" s="252">
        <f xml:space="preserve"> Time!BY$123</f>
        <v>0</v>
      </c>
      <c r="BZ17" s="252">
        <f xml:space="preserve"> Time!BZ$123</f>
        <v>0</v>
      </c>
      <c r="CA17" s="252">
        <f xml:space="preserve"> Time!CA$123</f>
        <v>0</v>
      </c>
      <c r="CB17" s="252">
        <f xml:space="preserve"> Time!CB$123</f>
        <v>0</v>
      </c>
      <c r="CC17" s="252">
        <f xml:space="preserve"> Time!CC$123</f>
        <v>0</v>
      </c>
      <c r="CD17" s="252">
        <f xml:space="preserve"> Time!CD$123</f>
        <v>0</v>
      </c>
      <c r="CE17" s="252">
        <f xml:space="preserve"> Time!CE$123</f>
        <v>0</v>
      </c>
      <c r="CF17" s="252">
        <f xml:space="preserve"> Time!CF$123</f>
        <v>0</v>
      </c>
      <c r="CG17" s="252">
        <f xml:space="preserve"> Time!CG$123</f>
        <v>0</v>
      </c>
      <c r="CH17" s="252">
        <f xml:space="preserve"> Time!CH$123</f>
        <v>0</v>
      </c>
      <c r="CI17" s="252">
        <f xml:space="preserve"> Time!CI$123</f>
        <v>0</v>
      </c>
      <c r="CJ17" s="252">
        <f xml:space="preserve"> Time!CJ$123</f>
        <v>0</v>
      </c>
      <c r="CK17" s="252">
        <f xml:space="preserve"> Time!CK$123</f>
        <v>0</v>
      </c>
      <c r="CL17" s="252">
        <f xml:space="preserve"> Time!CL$123</f>
        <v>0</v>
      </c>
      <c r="CM17" s="252">
        <f xml:space="preserve"> Time!CM$123</f>
        <v>0</v>
      </c>
      <c r="CN17" s="252">
        <f xml:space="preserve"> Time!CN$123</f>
        <v>0</v>
      </c>
      <c r="CO17" s="252">
        <f xml:space="preserve"> Time!CO$123</f>
        <v>0</v>
      </c>
      <c r="CP17" s="252">
        <f xml:space="preserve"> Time!CP$123</f>
        <v>0</v>
      </c>
      <c r="CQ17" s="252">
        <f xml:space="preserve"> Time!CQ$123</f>
        <v>0</v>
      </c>
      <c r="CR17" s="252">
        <f xml:space="preserve"> Time!CR$123</f>
        <v>0</v>
      </c>
      <c r="CS17" s="252">
        <f xml:space="preserve"> Time!CS$123</f>
        <v>0</v>
      </c>
      <c r="CT17" s="252">
        <f xml:space="preserve"> Time!CT$123</f>
        <v>0</v>
      </c>
      <c r="CU17" s="252">
        <f xml:space="preserve"> Time!CU$123</f>
        <v>0</v>
      </c>
      <c r="CV17" s="252">
        <f xml:space="preserve"> Time!CV$123</f>
        <v>0</v>
      </c>
      <c r="CW17" s="252">
        <f xml:space="preserve"> Time!CW$123</f>
        <v>0</v>
      </c>
      <c r="CX17" s="252">
        <f xml:space="preserve"> Time!CX$123</f>
        <v>0</v>
      </c>
      <c r="CY17" s="252">
        <f xml:space="preserve"> Time!CY$123</f>
        <v>0</v>
      </c>
      <c r="CZ17" s="252">
        <f xml:space="preserve"> Time!CZ$123</f>
        <v>0</v>
      </c>
      <c r="DA17" s="252">
        <f xml:space="preserve"> Time!DA$123</f>
        <v>0</v>
      </c>
      <c r="DB17" s="252">
        <f xml:space="preserve"> Time!DB$123</f>
        <v>0</v>
      </c>
      <c r="DC17" s="252">
        <f xml:space="preserve"> Time!DC$123</f>
        <v>0</v>
      </c>
      <c r="DD17" s="252">
        <f xml:space="preserve"> Time!DD$123</f>
        <v>0</v>
      </c>
      <c r="DE17" s="252">
        <f xml:space="preserve"> Time!DE$123</f>
        <v>0</v>
      </c>
      <c r="DF17" s="252">
        <f xml:space="preserve"> Time!DF$123</f>
        <v>0</v>
      </c>
      <c r="DG17" s="252">
        <f xml:space="preserve"> Time!DG$123</f>
        <v>0</v>
      </c>
      <c r="DH17" s="252">
        <f xml:space="preserve"> Time!DH$123</f>
        <v>0</v>
      </c>
      <c r="DI17" s="252">
        <f xml:space="preserve"> Time!DI$123</f>
        <v>0</v>
      </c>
      <c r="DJ17" s="252">
        <f xml:space="preserve"> Time!DJ$123</f>
        <v>0</v>
      </c>
      <c r="DK17" s="252">
        <f xml:space="preserve"> Time!DK$123</f>
        <v>0</v>
      </c>
      <c r="DL17" s="252">
        <f xml:space="preserve"> Time!DL$123</f>
        <v>0</v>
      </c>
      <c r="DM17" s="252">
        <f xml:space="preserve"> Time!DM$123</f>
        <v>0</v>
      </c>
      <c r="DN17" s="252">
        <f xml:space="preserve"> Time!DN$123</f>
        <v>0</v>
      </c>
      <c r="DO17" s="252">
        <f xml:space="preserve"> Time!DO$123</f>
        <v>0</v>
      </c>
      <c r="DP17" s="252">
        <f xml:space="preserve"> Time!DP$123</f>
        <v>0</v>
      </c>
      <c r="DQ17" s="252">
        <f xml:space="preserve"> Time!DQ$123</f>
        <v>0</v>
      </c>
      <c r="DR17" s="252">
        <f xml:space="preserve"> Time!DR$123</f>
        <v>0</v>
      </c>
      <c r="DS17" s="252">
        <f xml:space="preserve"> Time!DS$123</f>
        <v>0</v>
      </c>
      <c r="DT17" s="252">
        <f xml:space="preserve"> Time!DT$123</f>
        <v>0</v>
      </c>
      <c r="DU17" s="252">
        <f xml:space="preserve"> Time!DU$123</f>
        <v>0</v>
      </c>
      <c r="DV17" s="252">
        <f xml:space="preserve"> Time!DV$123</f>
        <v>0</v>
      </c>
      <c r="DW17" s="252">
        <f xml:space="preserve"> Time!DW$123</f>
        <v>0</v>
      </c>
      <c r="DX17" s="252">
        <f xml:space="preserve"> Time!DX$123</f>
        <v>0</v>
      </c>
      <c r="DY17" s="252">
        <f xml:space="preserve"> Time!DY$123</f>
        <v>0</v>
      </c>
      <c r="DZ17" s="252">
        <f xml:space="preserve"> Time!DZ$123</f>
        <v>0</v>
      </c>
      <c r="EA17" s="252">
        <f xml:space="preserve"> Time!EA$123</f>
        <v>0</v>
      </c>
      <c r="EB17" s="252">
        <f xml:space="preserve"> Time!EB$123</f>
        <v>0</v>
      </c>
      <c r="EC17" s="252">
        <f xml:space="preserve"> Time!EC$123</f>
        <v>0</v>
      </c>
      <c r="ED17" s="252">
        <f xml:space="preserve"> Time!ED$123</f>
        <v>0</v>
      </c>
      <c r="EE17" s="252">
        <f xml:space="preserve"> Time!EE$123</f>
        <v>0</v>
      </c>
      <c r="EF17" s="252">
        <f xml:space="preserve"> Time!EF$123</f>
        <v>0</v>
      </c>
      <c r="EG17" s="252">
        <f xml:space="preserve"> Time!EG$123</f>
        <v>0</v>
      </c>
      <c r="EH17" s="252">
        <f xml:space="preserve"> Time!EH$123</f>
        <v>0</v>
      </c>
      <c r="EI17" s="252">
        <f xml:space="preserve"> Time!EI$123</f>
        <v>0</v>
      </c>
      <c r="EJ17" s="252">
        <f xml:space="preserve"> Time!EJ$123</f>
        <v>0</v>
      </c>
      <c r="EK17" s="252">
        <f xml:space="preserve"> Time!EK$123</f>
        <v>0</v>
      </c>
      <c r="EL17" s="252">
        <f xml:space="preserve"> Time!EL$123</f>
        <v>0</v>
      </c>
      <c r="EM17" s="252">
        <f xml:space="preserve"> Time!EM$123</f>
        <v>0</v>
      </c>
      <c r="EN17" s="252">
        <f xml:space="preserve"> Time!EN$123</f>
        <v>0</v>
      </c>
      <c r="EO17" s="252">
        <f xml:space="preserve"> Time!EO$123</f>
        <v>0</v>
      </c>
      <c r="EP17" s="252">
        <f xml:space="preserve"> Time!EP$123</f>
        <v>0</v>
      </c>
      <c r="EQ17" s="252">
        <f xml:space="preserve"> Time!EQ$123</f>
        <v>0</v>
      </c>
      <c r="ER17" s="252">
        <f xml:space="preserve"> Time!ER$123</f>
        <v>0</v>
      </c>
      <c r="ES17" s="252">
        <f xml:space="preserve"> Time!ES$123</f>
        <v>0</v>
      </c>
      <c r="ET17" s="252">
        <f xml:space="preserve"> Time!ET$123</f>
        <v>0</v>
      </c>
      <c r="EU17" s="252">
        <f xml:space="preserve"> Time!EU$123</f>
        <v>0</v>
      </c>
      <c r="EV17" s="252">
        <f xml:space="preserve"> Time!EV$123</f>
        <v>0</v>
      </c>
      <c r="EW17" s="252">
        <f xml:space="preserve"> Time!EW$123</f>
        <v>0</v>
      </c>
      <c r="EX17" s="252">
        <f xml:space="preserve"> Time!EX$123</f>
        <v>0</v>
      </c>
      <c r="EY17" s="252">
        <f xml:space="preserve"> Time!EY$123</f>
        <v>0</v>
      </c>
      <c r="EZ17" s="252">
        <f xml:space="preserve"> Time!EZ$123</f>
        <v>0</v>
      </c>
      <c r="FA17" s="252">
        <f xml:space="preserve"> Time!FA$123</f>
        <v>0</v>
      </c>
      <c r="FB17" s="252">
        <f xml:space="preserve"> Time!FB$123</f>
        <v>0</v>
      </c>
      <c r="FC17" s="252">
        <f xml:space="preserve"> Time!FC$123</f>
        <v>0</v>
      </c>
      <c r="FD17" s="252">
        <f xml:space="preserve"> Time!FD$123</f>
        <v>0</v>
      </c>
      <c r="FE17" s="252">
        <f xml:space="preserve"> Time!FE$123</f>
        <v>0</v>
      </c>
      <c r="FF17" s="252">
        <f xml:space="preserve"> Time!FF$123</f>
        <v>0</v>
      </c>
      <c r="FG17" s="252">
        <f xml:space="preserve"> Time!FG$123</f>
        <v>0</v>
      </c>
      <c r="FH17" s="252">
        <f xml:space="preserve"> Time!FH$123</f>
        <v>0</v>
      </c>
      <c r="FI17" s="252">
        <f xml:space="preserve"> Time!FI$123</f>
        <v>0</v>
      </c>
      <c r="FJ17" s="252">
        <f xml:space="preserve"> Time!FJ$123</f>
        <v>0</v>
      </c>
      <c r="FK17" s="252">
        <f xml:space="preserve"> Time!FK$123</f>
        <v>0</v>
      </c>
      <c r="FL17" s="252">
        <f xml:space="preserve"> Time!FL$123</f>
        <v>0</v>
      </c>
      <c r="FM17" s="252">
        <f xml:space="preserve"> Time!FM$123</f>
        <v>0</v>
      </c>
      <c r="FN17" s="252">
        <f xml:space="preserve"> Time!FN$123</f>
        <v>0</v>
      </c>
      <c r="FO17" s="252">
        <f xml:space="preserve"> Time!FO$123</f>
        <v>0</v>
      </c>
      <c r="FP17" s="252">
        <f xml:space="preserve"> Time!FP$123</f>
        <v>0</v>
      </c>
      <c r="FQ17" s="252">
        <f xml:space="preserve"> Time!FQ$123</f>
        <v>0</v>
      </c>
      <c r="FR17" s="252">
        <f xml:space="preserve"> Time!FR$123</f>
        <v>0</v>
      </c>
      <c r="FS17" s="252">
        <f xml:space="preserve"> Time!FS$123</f>
        <v>0</v>
      </c>
      <c r="FT17" s="252">
        <f xml:space="preserve"> Time!FT$123</f>
        <v>0</v>
      </c>
      <c r="FU17" s="252">
        <f xml:space="preserve"> Time!FU$123</f>
        <v>0</v>
      </c>
      <c r="FV17" s="252">
        <f xml:space="preserve"> Time!FV$123</f>
        <v>0</v>
      </c>
      <c r="FW17" s="252">
        <f xml:space="preserve"> Time!FW$123</f>
        <v>0</v>
      </c>
      <c r="FX17" s="252">
        <f xml:space="preserve"> Time!FX$123</f>
        <v>0</v>
      </c>
      <c r="FY17" s="252">
        <f xml:space="preserve"> Time!FY$123</f>
        <v>0</v>
      </c>
      <c r="FZ17" s="252">
        <f xml:space="preserve"> Time!FZ$123</f>
        <v>0</v>
      </c>
      <c r="GA17" s="252">
        <f xml:space="preserve"> Time!GA$123</f>
        <v>0</v>
      </c>
      <c r="GB17" s="252">
        <f xml:space="preserve"> Time!GB$123</f>
        <v>0</v>
      </c>
      <c r="GC17" s="252">
        <f xml:space="preserve"> Time!GC$123</f>
        <v>0</v>
      </c>
      <c r="GD17" s="252">
        <f xml:space="preserve"> Time!GD$123</f>
        <v>0</v>
      </c>
      <c r="GE17" s="252">
        <f xml:space="preserve"> Time!GE$123</f>
        <v>0</v>
      </c>
      <c r="GF17" s="252">
        <f xml:space="preserve"> Time!GF$123</f>
        <v>0</v>
      </c>
      <c r="GG17" s="252">
        <f xml:space="preserve"> Time!GG$123</f>
        <v>0</v>
      </c>
      <c r="GH17" s="252">
        <f xml:space="preserve"> Time!GH$123</f>
        <v>0</v>
      </c>
      <c r="GI17" s="252">
        <f xml:space="preserve"> Time!GI$123</f>
        <v>0</v>
      </c>
      <c r="GJ17" s="252">
        <f xml:space="preserve"> Time!GJ$123</f>
        <v>0</v>
      </c>
    </row>
    <row r="18" spans="1:192" x14ac:dyDescent="0.25">
      <c r="E18" s="12" t="s">
        <v>304</v>
      </c>
      <c r="G18" s="12" t="str">
        <f xml:space="preserve"> SMU</f>
        <v>$ 000s</v>
      </c>
      <c r="H18" s="12">
        <f xml:space="preserve"> SUM(J18:GJ18)</f>
        <v>128147.79987064659</v>
      </c>
      <c r="J18" s="12">
        <f t="shared" ref="J18:AO18" si="12" xml:space="preserve"> J16 * J17</f>
        <v>0</v>
      </c>
      <c r="K18" s="12">
        <f t="shared" si="12"/>
        <v>0</v>
      </c>
      <c r="L18" s="12">
        <f t="shared" si="12"/>
        <v>0</v>
      </c>
      <c r="M18" s="12">
        <f t="shared" si="12"/>
        <v>1477.2682360742713</v>
      </c>
      <c r="N18" s="12">
        <f t="shared" si="12"/>
        <v>4962.1513666243809</v>
      </c>
      <c r="O18" s="12">
        <f t="shared" si="12"/>
        <v>4110.9100449775106</v>
      </c>
      <c r="P18" s="12">
        <f t="shared" si="12"/>
        <v>1971.3097201399291</v>
      </c>
      <c r="Q18" s="12">
        <f t="shared" si="12"/>
        <v>2943.3244993769326</v>
      </c>
      <c r="R18" s="12">
        <f t="shared" si="12"/>
        <v>4924.2381036499146</v>
      </c>
      <c r="S18" s="12">
        <f t="shared" si="12"/>
        <v>4077.2790377199467</v>
      </c>
      <c r="T18" s="12">
        <f t="shared" si="12"/>
        <v>1948.4189885778492</v>
      </c>
      <c r="U18" s="12">
        <f t="shared" si="12"/>
        <v>2915.2332495864644</v>
      </c>
      <c r="V18" s="12">
        <f t="shared" si="12"/>
        <v>4886.182815305765</v>
      </c>
      <c r="W18" s="12">
        <f t="shared" si="12"/>
        <v>4043.4858809445341</v>
      </c>
      <c r="X18" s="12">
        <f t="shared" si="12"/>
        <v>1941.3442277160368</v>
      </c>
      <c r="Y18" s="12">
        <f t="shared" si="12"/>
        <v>2870.9163941730653</v>
      </c>
      <c r="Z18" s="12">
        <f t="shared" si="12"/>
        <v>4847.9779419715933</v>
      </c>
      <c r="AA18" s="12">
        <f t="shared" si="12"/>
        <v>4009.5231446662465</v>
      </c>
      <c r="AB18" s="12">
        <f t="shared" si="12"/>
        <v>1901.9908202899956</v>
      </c>
      <c r="AC18" s="12">
        <f t="shared" si="12"/>
        <v>2858.4540064703915</v>
      </c>
      <c r="AD18" s="12">
        <f t="shared" si="12"/>
        <v>4809.6157549817644</v>
      </c>
      <c r="AE18" s="12">
        <f t="shared" si="12"/>
        <v>3975.3832299476794</v>
      </c>
      <c r="AF18" s="12">
        <f t="shared" si="12"/>
        <v>1878.4389818738882</v>
      </c>
      <c r="AG18" s="12">
        <f t="shared" si="12"/>
        <v>2829.7509847834262</v>
      </c>
      <c r="AH18" s="12">
        <f t="shared" si="12"/>
        <v>4771.0883522999729</v>
      </c>
      <c r="AI18" s="12">
        <f t="shared" si="12"/>
        <v>3941.058364591669</v>
      </c>
      <c r="AJ18" s="12">
        <f t="shared" si="12"/>
        <v>1854.6520868452569</v>
      </c>
      <c r="AK18" s="12">
        <f t="shared" si="12"/>
        <v>2800.8287177624902</v>
      </c>
      <c r="AL18" s="12">
        <f t="shared" si="12"/>
        <v>4732.3876540862402</v>
      </c>
      <c r="AM18" s="12">
        <f t="shared" si="12"/>
        <v>3906.5405987266577</v>
      </c>
      <c r="AN18" s="12">
        <f t="shared" si="12"/>
        <v>1846.1259789776409</v>
      </c>
      <c r="AO18" s="12">
        <f t="shared" si="12"/>
        <v>2417.6607544762546</v>
      </c>
      <c r="AP18" s="12">
        <f t="shared" ref="AP18:BU18" si="13" xml:space="preserve"> AP16 * AP17</f>
        <v>3992.3674762370242</v>
      </c>
      <c r="AQ18" s="12">
        <f t="shared" si="13"/>
        <v>3775.6465683663009</v>
      </c>
      <c r="AR18" s="12">
        <f t="shared" si="13"/>
        <v>1690.8943624558519</v>
      </c>
      <c r="AS18" s="12">
        <f t="shared" si="13"/>
        <v>2089.0868266441553</v>
      </c>
      <c r="AT18" s="12">
        <f t="shared" si="13"/>
        <v>3897.259710234398</v>
      </c>
      <c r="AU18" s="12">
        <f t="shared" si="13"/>
        <v>3683.5273985319791</v>
      </c>
      <c r="AV18" s="12">
        <f t="shared" si="13"/>
        <v>1611.4893375374004</v>
      </c>
      <c r="AW18" s="12">
        <f t="shared" si="13"/>
        <v>2008.7535988917537</v>
      </c>
      <c r="AX18" s="12">
        <f t="shared" si="13"/>
        <v>3809.1037678284956</v>
      </c>
      <c r="AY18" s="12">
        <f t="shared" si="13"/>
        <v>3597.941495571039</v>
      </c>
      <c r="AZ18" s="12">
        <f t="shared" si="13"/>
        <v>1538.189390730457</v>
      </c>
      <c r="BA18" s="12">
        <f t="shared" si="13"/>
        <v>0</v>
      </c>
      <c r="BB18" s="12">
        <f t="shared" si="13"/>
        <v>0</v>
      </c>
      <c r="BC18" s="12">
        <f t="shared" si="13"/>
        <v>0</v>
      </c>
      <c r="BD18" s="12">
        <f t="shared" si="13"/>
        <v>0</v>
      </c>
      <c r="BE18" s="12">
        <f t="shared" si="13"/>
        <v>0</v>
      </c>
      <c r="BF18" s="12">
        <f t="shared" si="13"/>
        <v>0</v>
      </c>
      <c r="BG18" s="12">
        <f t="shared" si="13"/>
        <v>0</v>
      </c>
      <c r="BH18" s="12">
        <f t="shared" si="13"/>
        <v>0</v>
      </c>
      <c r="BI18" s="12">
        <f t="shared" si="13"/>
        <v>0</v>
      </c>
      <c r="BJ18" s="12">
        <f t="shared" si="13"/>
        <v>0</v>
      </c>
      <c r="BK18" s="12">
        <f t="shared" si="13"/>
        <v>0</v>
      </c>
      <c r="BL18" s="12">
        <f t="shared" si="13"/>
        <v>0</v>
      </c>
      <c r="BM18" s="12">
        <f t="shared" si="13"/>
        <v>0</v>
      </c>
      <c r="BN18" s="12">
        <f t="shared" si="13"/>
        <v>0</v>
      </c>
      <c r="BO18" s="12">
        <f t="shared" si="13"/>
        <v>0</v>
      </c>
      <c r="BP18" s="12">
        <f t="shared" si="13"/>
        <v>0</v>
      </c>
      <c r="BQ18" s="12">
        <f t="shared" si="13"/>
        <v>0</v>
      </c>
      <c r="BR18" s="12">
        <f t="shared" si="13"/>
        <v>0</v>
      </c>
      <c r="BS18" s="12">
        <f t="shared" si="13"/>
        <v>0</v>
      </c>
      <c r="BT18" s="12">
        <f t="shared" si="13"/>
        <v>0</v>
      </c>
      <c r="BU18" s="12">
        <f t="shared" si="13"/>
        <v>0</v>
      </c>
      <c r="BV18" s="12">
        <f t="shared" ref="BV18:DA18" si="14" xml:space="preserve"> BV16 * BV17</f>
        <v>0</v>
      </c>
      <c r="BW18" s="12">
        <f t="shared" si="14"/>
        <v>0</v>
      </c>
      <c r="BX18" s="12">
        <f t="shared" si="14"/>
        <v>0</v>
      </c>
      <c r="BY18" s="12">
        <f t="shared" si="14"/>
        <v>0</v>
      </c>
      <c r="BZ18" s="12">
        <f t="shared" si="14"/>
        <v>0</v>
      </c>
      <c r="CA18" s="12">
        <f t="shared" si="14"/>
        <v>0</v>
      </c>
      <c r="CB18" s="12">
        <f t="shared" si="14"/>
        <v>0</v>
      </c>
      <c r="CC18" s="12">
        <f t="shared" si="14"/>
        <v>0</v>
      </c>
      <c r="CD18" s="12">
        <f t="shared" si="14"/>
        <v>0</v>
      </c>
      <c r="CE18" s="12">
        <f t="shared" si="14"/>
        <v>0</v>
      </c>
      <c r="CF18" s="12">
        <f t="shared" si="14"/>
        <v>0</v>
      </c>
      <c r="CG18" s="12">
        <f t="shared" si="14"/>
        <v>0</v>
      </c>
      <c r="CH18" s="12">
        <f t="shared" si="14"/>
        <v>0</v>
      </c>
      <c r="CI18" s="12">
        <f t="shared" si="14"/>
        <v>0</v>
      </c>
      <c r="CJ18" s="12">
        <f t="shared" si="14"/>
        <v>0</v>
      </c>
      <c r="CK18" s="12">
        <f t="shared" si="14"/>
        <v>0</v>
      </c>
      <c r="CL18" s="12">
        <f t="shared" si="14"/>
        <v>0</v>
      </c>
      <c r="CM18" s="12">
        <f t="shared" si="14"/>
        <v>0</v>
      </c>
      <c r="CN18" s="12">
        <f t="shared" si="14"/>
        <v>0</v>
      </c>
      <c r="CO18" s="12">
        <f t="shared" si="14"/>
        <v>0</v>
      </c>
      <c r="CP18" s="12">
        <f t="shared" si="14"/>
        <v>0</v>
      </c>
      <c r="CQ18" s="12">
        <f t="shared" si="14"/>
        <v>0</v>
      </c>
      <c r="CR18" s="12">
        <f t="shared" si="14"/>
        <v>0</v>
      </c>
      <c r="CS18" s="12">
        <f t="shared" si="14"/>
        <v>0</v>
      </c>
      <c r="CT18" s="12">
        <f t="shared" si="14"/>
        <v>0</v>
      </c>
      <c r="CU18" s="12">
        <f t="shared" si="14"/>
        <v>0</v>
      </c>
      <c r="CV18" s="12">
        <f t="shared" si="14"/>
        <v>0</v>
      </c>
      <c r="CW18" s="12">
        <f t="shared" si="14"/>
        <v>0</v>
      </c>
      <c r="CX18" s="12">
        <f t="shared" si="14"/>
        <v>0</v>
      </c>
      <c r="CY18" s="12">
        <f t="shared" si="14"/>
        <v>0</v>
      </c>
      <c r="CZ18" s="12">
        <f t="shared" si="14"/>
        <v>0</v>
      </c>
      <c r="DA18" s="12">
        <f t="shared" si="14"/>
        <v>0</v>
      </c>
      <c r="DB18" s="12">
        <f t="shared" ref="DB18:EG18" si="15" xml:space="preserve"> DB16 * DB17</f>
        <v>0</v>
      </c>
      <c r="DC18" s="12">
        <f t="shared" si="15"/>
        <v>0</v>
      </c>
      <c r="DD18" s="12">
        <f t="shared" si="15"/>
        <v>0</v>
      </c>
      <c r="DE18" s="12">
        <f t="shared" si="15"/>
        <v>0</v>
      </c>
      <c r="DF18" s="12">
        <f t="shared" si="15"/>
        <v>0</v>
      </c>
      <c r="DG18" s="12">
        <f t="shared" si="15"/>
        <v>0</v>
      </c>
      <c r="DH18" s="12">
        <f t="shared" si="15"/>
        <v>0</v>
      </c>
      <c r="DI18" s="12">
        <f t="shared" si="15"/>
        <v>0</v>
      </c>
      <c r="DJ18" s="12">
        <f t="shared" si="15"/>
        <v>0</v>
      </c>
      <c r="DK18" s="12">
        <f t="shared" si="15"/>
        <v>0</v>
      </c>
      <c r="DL18" s="12">
        <f t="shared" si="15"/>
        <v>0</v>
      </c>
      <c r="DM18" s="12">
        <f t="shared" si="15"/>
        <v>0</v>
      </c>
      <c r="DN18" s="12">
        <f t="shared" si="15"/>
        <v>0</v>
      </c>
      <c r="DO18" s="12">
        <f t="shared" si="15"/>
        <v>0</v>
      </c>
      <c r="DP18" s="12">
        <f t="shared" si="15"/>
        <v>0</v>
      </c>
      <c r="DQ18" s="12">
        <f t="shared" si="15"/>
        <v>0</v>
      </c>
      <c r="DR18" s="12">
        <f t="shared" si="15"/>
        <v>0</v>
      </c>
      <c r="DS18" s="12">
        <f t="shared" si="15"/>
        <v>0</v>
      </c>
      <c r="DT18" s="12">
        <f t="shared" si="15"/>
        <v>0</v>
      </c>
      <c r="DU18" s="12">
        <f t="shared" si="15"/>
        <v>0</v>
      </c>
      <c r="DV18" s="12">
        <f t="shared" si="15"/>
        <v>0</v>
      </c>
      <c r="DW18" s="12">
        <f t="shared" si="15"/>
        <v>0</v>
      </c>
      <c r="DX18" s="12">
        <f t="shared" si="15"/>
        <v>0</v>
      </c>
      <c r="DY18" s="12">
        <f t="shared" si="15"/>
        <v>0</v>
      </c>
      <c r="DZ18" s="12">
        <f t="shared" si="15"/>
        <v>0</v>
      </c>
      <c r="EA18" s="12">
        <f t="shared" si="15"/>
        <v>0</v>
      </c>
      <c r="EB18" s="12">
        <f t="shared" si="15"/>
        <v>0</v>
      </c>
      <c r="EC18" s="12">
        <f t="shared" si="15"/>
        <v>0</v>
      </c>
      <c r="ED18" s="12">
        <f t="shared" si="15"/>
        <v>0</v>
      </c>
      <c r="EE18" s="12">
        <f t="shared" si="15"/>
        <v>0</v>
      </c>
      <c r="EF18" s="12">
        <f t="shared" si="15"/>
        <v>0</v>
      </c>
      <c r="EG18" s="12">
        <f t="shared" si="15"/>
        <v>0</v>
      </c>
      <c r="EH18" s="12">
        <f t="shared" ref="EH18:FM18" si="16" xml:space="preserve"> EH16 * EH17</f>
        <v>0</v>
      </c>
      <c r="EI18" s="12">
        <f t="shared" si="16"/>
        <v>0</v>
      </c>
      <c r="EJ18" s="12">
        <f t="shared" si="16"/>
        <v>0</v>
      </c>
      <c r="EK18" s="12">
        <f t="shared" si="16"/>
        <v>0</v>
      </c>
      <c r="EL18" s="12">
        <f t="shared" si="16"/>
        <v>0</v>
      </c>
      <c r="EM18" s="12">
        <f t="shared" si="16"/>
        <v>0</v>
      </c>
      <c r="EN18" s="12">
        <f t="shared" si="16"/>
        <v>0</v>
      </c>
      <c r="EO18" s="12">
        <f t="shared" si="16"/>
        <v>0</v>
      </c>
      <c r="EP18" s="12">
        <f t="shared" si="16"/>
        <v>0</v>
      </c>
      <c r="EQ18" s="12">
        <f t="shared" si="16"/>
        <v>0</v>
      </c>
      <c r="ER18" s="12">
        <f t="shared" si="16"/>
        <v>0</v>
      </c>
      <c r="ES18" s="12">
        <f t="shared" si="16"/>
        <v>0</v>
      </c>
      <c r="ET18" s="12">
        <f t="shared" si="16"/>
        <v>0</v>
      </c>
      <c r="EU18" s="12">
        <f t="shared" si="16"/>
        <v>0</v>
      </c>
      <c r="EV18" s="12">
        <f t="shared" si="16"/>
        <v>0</v>
      </c>
      <c r="EW18" s="12">
        <f t="shared" si="16"/>
        <v>0</v>
      </c>
      <c r="EX18" s="12">
        <f t="shared" si="16"/>
        <v>0</v>
      </c>
      <c r="EY18" s="12">
        <f t="shared" si="16"/>
        <v>0</v>
      </c>
      <c r="EZ18" s="12">
        <f t="shared" si="16"/>
        <v>0</v>
      </c>
      <c r="FA18" s="12">
        <f t="shared" si="16"/>
        <v>0</v>
      </c>
      <c r="FB18" s="12">
        <f t="shared" si="16"/>
        <v>0</v>
      </c>
      <c r="FC18" s="12">
        <f t="shared" si="16"/>
        <v>0</v>
      </c>
      <c r="FD18" s="12">
        <f t="shared" si="16"/>
        <v>0</v>
      </c>
      <c r="FE18" s="12">
        <f t="shared" si="16"/>
        <v>0</v>
      </c>
      <c r="FF18" s="12">
        <f t="shared" si="16"/>
        <v>0</v>
      </c>
      <c r="FG18" s="12">
        <f t="shared" si="16"/>
        <v>0</v>
      </c>
      <c r="FH18" s="12">
        <f t="shared" si="16"/>
        <v>0</v>
      </c>
      <c r="FI18" s="12">
        <f t="shared" si="16"/>
        <v>0</v>
      </c>
      <c r="FJ18" s="12">
        <f t="shared" si="16"/>
        <v>0</v>
      </c>
      <c r="FK18" s="12">
        <f t="shared" si="16"/>
        <v>0</v>
      </c>
      <c r="FL18" s="12">
        <f t="shared" si="16"/>
        <v>0</v>
      </c>
      <c r="FM18" s="12">
        <f t="shared" si="16"/>
        <v>0</v>
      </c>
      <c r="FN18" s="12">
        <f t="shared" ref="FN18:GJ18" si="17" xml:space="preserve"> FN16 * FN17</f>
        <v>0</v>
      </c>
      <c r="FO18" s="12">
        <f t="shared" si="17"/>
        <v>0</v>
      </c>
      <c r="FP18" s="12">
        <f t="shared" si="17"/>
        <v>0</v>
      </c>
      <c r="FQ18" s="12">
        <f t="shared" si="17"/>
        <v>0</v>
      </c>
      <c r="FR18" s="12">
        <f t="shared" si="17"/>
        <v>0</v>
      </c>
      <c r="FS18" s="12">
        <f t="shared" si="17"/>
        <v>0</v>
      </c>
      <c r="FT18" s="12">
        <f t="shared" si="17"/>
        <v>0</v>
      </c>
      <c r="FU18" s="12">
        <f t="shared" si="17"/>
        <v>0</v>
      </c>
      <c r="FV18" s="12">
        <f t="shared" si="17"/>
        <v>0</v>
      </c>
      <c r="FW18" s="12">
        <f t="shared" si="17"/>
        <v>0</v>
      </c>
      <c r="FX18" s="12">
        <f t="shared" si="17"/>
        <v>0</v>
      </c>
      <c r="FY18" s="12">
        <f t="shared" si="17"/>
        <v>0</v>
      </c>
      <c r="FZ18" s="12">
        <f t="shared" si="17"/>
        <v>0</v>
      </c>
      <c r="GA18" s="12">
        <f t="shared" si="17"/>
        <v>0</v>
      </c>
      <c r="GB18" s="12">
        <f t="shared" si="17"/>
        <v>0</v>
      </c>
      <c r="GC18" s="12">
        <f t="shared" si="17"/>
        <v>0</v>
      </c>
      <c r="GD18" s="12">
        <f t="shared" si="17"/>
        <v>0</v>
      </c>
      <c r="GE18" s="12">
        <f t="shared" si="17"/>
        <v>0</v>
      </c>
      <c r="GF18" s="12">
        <f t="shared" si="17"/>
        <v>0</v>
      </c>
      <c r="GG18" s="12">
        <f t="shared" si="17"/>
        <v>0</v>
      </c>
      <c r="GH18" s="12">
        <f t="shared" si="17"/>
        <v>0</v>
      </c>
      <c r="GI18" s="12">
        <f t="shared" si="17"/>
        <v>0</v>
      </c>
      <c r="GJ18" s="12">
        <f t="shared" si="17"/>
        <v>0</v>
      </c>
    </row>
    <row r="20" spans="1:192" x14ac:dyDescent="0.25">
      <c r="E20" s="198" t="str">
        <f xml:space="preserve"> InpC!E$60</f>
        <v>Target senior debt DSCR</v>
      </c>
      <c r="F20" s="633">
        <f xml:space="preserve"> InpC!F$60</f>
        <v>1.45</v>
      </c>
      <c r="G20" s="198" t="str">
        <f xml:space="preserve"> InpC!G$60</f>
        <v>ratio</v>
      </c>
      <c r="H20" s="43"/>
    </row>
    <row r="21" spans="1:192" x14ac:dyDescent="0.25">
      <c r="E21" s="126" t="str">
        <f t="shared" ref="E21:AJ21" si="18" xml:space="preserve"> E$18</f>
        <v>CFADS over term of senior debt</v>
      </c>
      <c r="F21" s="126">
        <f t="shared" si="18"/>
        <v>0</v>
      </c>
      <c r="G21" s="126" t="str">
        <f t="shared" si="18"/>
        <v>$ 000s</v>
      </c>
      <c r="H21" s="126">
        <f t="shared" si="18"/>
        <v>128147.79987064659</v>
      </c>
      <c r="I21" s="126">
        <f t="shared" si="18"/>
        <v>0</v>
      </c>
      <c r="J21" s="126">
        <f t="shared" si="18"/>
        <v>0</v>
      </c>
      <c r="K21" s="126">
        <f t="shared" si="18"/>
        <v>0</v>
      </c>
      <c r="L21" s="126">
        <f t="shared" si="18"/>
        <v>0</v>
      </c>
      <c r="M21" s="126">
        <f t="shared" si="18"/>
        <v>1477.2682360742713</v>
      </c>
      <c r="N21" s="126">
        <f t="shared" si="18"/>
        <v>4962.1513666243809</v>
      </c>
      <c r="O21" s="126">
        <f t="shared" si="18"/>
        <v>4110.9100449775106</v>
      </c>
      <c r="P21" s="126">
        <f t="shared" si="18"/>
        <v>1971.3097201399291</v>
      </c>
      <c r="Q21" s="126">
        <f t="shared" si="18"/>
        <v>2943.3244993769326</v>
      </c>
      <c r="R21" s="126">
        <f t="shared" si="18"/>
        <v>4924.2381036499146</v>
      </c>
      <c r="S21" s="126">
        <f t="shared" si="18"/>
        <v>4077.2790377199467</v>
      </c>
      <c r="T21" s="126">
        <f t="shared" si="18"/>
        <v>1948.4189885778492</v>
      </c>
      <c r="U21" s="126">
        <f t="shared" si="18"/>
        <v>2915.2332495864644</v>
      </c>
      <c r="V21" s="126">
        <f t="shared" si="18"/>
        <v>4886.182815305765</v>
      </c>
      <c r="W21" s="126">
        <f t="shared" si="18"/>
        <v>4043.4858809445341</v>
      </c>
      <c r="X21" s="126">
        <f t="shared" si="18"/>
        <v>1941.3442277160368</v>
      </c>
      <c r="Y21" s="126">
        <f t="shared" si="18"/>
        <v>2870.9163941730653</v>
      </c>
      <c r="Z21" s="126">
        <f t="shared" si="18"/>
        <v>4847.9779419715933</v>
      </c>
      <c r="AA21" s="126">
        <f t="shared" si="18"/>
        <v>4009.5231446662465</v>
      </c>
      <c r="AB21" s="126">
        <f t="shared" si="18"/>
        <v>1901.9908202899956</v>
      </c>
      <c r="AC21" s="126">
        <f t="shared" si="18"/>
        <v>2858.4540064703915</v>
      </c>
      <c r="AD21" s="126">
        <f t="shared" si="18"/>
        <v>4809.6157549817644</v>
      </c>
      <c r="AE21" s="126">
        <f t="shared" si="18"/>
        <v>3975.3832299476794</v>
      </c>
      <c r="AF21" s="126">
        <f t="shared" si="18"/>
        <v>1878.4389818738882</v>
      </c>
      <c r="AG21" s="126">
        <f t="shared" si="18"/>
        <v>2829.7509847834262</v>
      </c>
      <c r="AH21" s="126">
        <f t="shared" si="18"/>
        <v>4771.0883522999729</v>
      </c>
      <c r="AI21" s="126">
        <f t="shared" si="18"/>
        <v>3941.058364591669</v>
      </c>
      <c r="AJ21" s="126">
        <f t="shared" si="18"/>
        <v>1854.6520868452569</v>
      </c>
      <c r="AK21" s="126">
        <f t="shared" ref="AK21:BP21" si="19" xml:space="preserve"> AK$18</f>
        <v>2800.8287177624902</v>
      </c>
      <c r="AL21" s="126">
        <f t="shared" si="19"/>
        <v>4732.3876540862402</v>
      </c>
      <c r="AM21" s="126">
        <f t="shared" si="19"/>
        <v>3906.5405987266577</v>
      </c>
      <c r="AN21" s="126">
        <f t="shared" si="19"/>
        <v>1846.1259789776409</v>
      </c>
      <c r="AO21" s="126">
        <f t="shared" si="19"/>
        <v>2417.6607544762546</v>
      </c>
      <c r="AP21" s="126">
        <f t="shared" si="19"/>
        <v>3992.3674762370242</v>
      </c>
      <c r="AQ21" s="126">
        <f t="shared" si="19"/>
        <v>3775.6465683663009</v>
      </c>
      <c r="AR21" s="126">
        <f t="shared" si="19"/>
        <v>1690.8943624558519</v>
      </c>
      <c r="AS21" s="126">
        <f t="shared" si="19"/>
        <v>2089.0868266441553</v>
      </c>
      <c r="AT21" s="126">
        <f t="shared" si="19"/>
        <v>3897.259710234398</v>
      </c>
      <c r="AU21" s="126">
        <f t="shared" si="19"/>
        <v>3683.5273985319791</v>
      </c>
      <c r="AV21" s="126">
        <f t="shared" si="19"/>
        <v>1611.4893375374004</v>
      </c>
      <c r="AW21" s="126">
        <f t="shared" si="19"/>
        <v>2008.7535988917537</v>
      </c>
      <c r="AX21" s="126">
        <f t="shared" si="19"/>
        <v>3809.1037678284956</v>
      </c>
      <c r="AY21" s="126">
        <f t="shared" si="19"/>
        <v>3597.941495571039</v>
      </c>
      <c r="AZ21" s="126">
        <f t="shared" si="19"/>
        <v>1538.189390730457</v>
      </c>
      <c r="BA21" s="126">
        <f t="shared" si="19"/>
        <v>0</v>
      </c>
      <c r="BB21" s="126">
        <f t="shared" si="19"/>
        <v>0</v>
      </c>
      <c r="BC21" s="126">
        <f t="shared" si="19"/>
        <v>0</v>
      </c>
      <c r="BD21" s="126">
        <f t="shared" si="19"/>
        <v>0</v>
      </c>
      <c r="BE21" s="126">
        <f t="shared" si="19"/>
        <v>0</v>
      </c>
      <c r="BF21" s="126">
        <f t="shared" si="19"/>
        <v>0</v>
      </c>
      <c r="BG21" s="126">
        <f t="shared" si="19"/>
        <v>0</v>
      </c>
      <c r="BH21" s="126">
        <f t="shared" si="19"/>
        <v>0</v>
      </c>
      <c r="BI21" s="126">
        <f t="shared" si="19"/>
        <v>0</v>
      </c>
      <c r="BJ21" s="126">
        <f t="shared" si="19"/>
        <v>0</v>
      </c>
      <c r="BK21" s="126">
        <f t="shared" si="19"/>
        <v>0</v>
      </c>
      <c r="BL21" s="126">
        <f t="shared" si="19"/>
        <v>0</v>
      </c>
      <c r="BM21" s="126">
        <f t="shared" si="19"/>
        <v>0</v>
      </c>
      <c r="BN21" s="126">
        <f t="shared" si="19"/>
        <v>0</v>
      </c>
      <c r="BO21" s="126">
        <f t="shared" si="19"/>
        <v>0</v>
      </c>
      <c r="BP21" s="126">
        <f t="shared" si="19"/>
        <v>0</v>
      </c>
      <c r="BQ21" s="126">
        <f t="shared" ref="BQ21:CV21" si="20" xml:space="preserve"> BQ$18</f>
        <v>0</v>
      </c>
      <c r="BR21" s="126">
        <f t="shared" si="20"/>
        <v>0</v>
      </c>
      <c r="BS21" s="126">
        <f t="shared" si="20"/>
        <v>0</v>
      </c>
      <c r="BT21" s="126">
        <f t="shared" si="20"/>
        <v>0</v>
      </c>
      <c r="BU21" s="126">
        <f t="shared" si="20"/>
        <v>0</v>
      </c>
      <c r="BV21" s="126">
        <f t="shared" si="20"/>
        <v>0</v>
      </c>
      <c r="BW21" s="126">
        <f t="shared" si="20"/>
        <v>0</v>
      </c>
      <c r="BX21" s="126">
        <f t="shared" si="20"/>
        <v>0</v>
      </c>
      <c r="BY21" s="126">
        <f t="shared" si="20"/>
        <v>0</v>
      </c>
      <c r="BZ21" s="126">
        <f t="shared" si="20"/>
        <v>0</v>
      </c>
      <c r="CA21" s="126">
        <f t="shared" si="20"/>
        <v>0</v>
      </c>
      <c r="CB21" s="126">
        <f t="shared" si="20"/>
        <v>0</v>
      </c>
      <c r="CC21" s="126">
        <f t="shared" si="20"/>
        <v>0</v>
      </c>
      <c r="CD21" s="126">
        <f t="shared" si="20"/>
        <v>0</v>
      </c>
      <c r="CE21" s="126">
        <f t="shared" si="20"/>
        <v>0</v>
      </c>
      <c r="CF21" s="126">
        <f t="shared" si="20"/>
        <v>0</v>
      </c>
      <c r="CG21" s="126">
        <f t="shared" si="20"/>
        <v>0</v>
      </c>
      <c r="CH21" s="126">
        <f t="shared" si="20"/>
        <v>0</v>
      </c>
      <c r="CI21" s="126">
        <f t="shared" si="20"/>
        <v>0</v>
      </c>
      <c r="CJ21" s="126">
        <f t="shared" si="20"/>
        <v>0</v>
      </c>
      <c r="CK21" s="126">
        <f t="shared" si="20"/>
        <v>0</v>
      </c>
      <c r="CL21" s="126">
        <f t="shared" si="20"/>
        <v>0</v>
      </c>
      <c r="CM21" s="126">
        <f t="shared" si="20"/>
        <v>0</v>
      </c>
      <c r="CN21" s="126">
        <f t="shared" si="20"/>
        <v>0</v>
      </c>
      <c r="CO21" s="126">
        <f t="shared" si="20"/>
        <v>0</v>
      </c>
      <c r="CP21" s="126">
        <f t="shared" si="20"/>
        <v>0</v>
      </c>
      <c r="CQ21" s="126">
        <f t="shared" si="20"/>
        <v>0</v>
      </c>
      <c r="CR21" s="126">
        <f t="shared" si="20"/>
        <v>0</v>
      </c>
      <c r="CS21" s="126">
        <f t="shared" si="20"/>
        <v>0</v>
      </c>
      <c r="CT21" s="126">
        <f t="shared" si="20"/>
        <v>0</v>
      </c>
      <c r="CU21" s="126">
        <f t="shared" si="20"/>
        <v>0</v>
      </c>
      <c r="CV21" s="126">
        <f t="shared" si="20"/>
        <v>0</v>
      </c>
      <c r="CW21" s="126">
        <f t="shared" ref="CW21:EB21" si="21" xml:space="preserve"> CW$18</f>
        <v>0</v>
      </c>
      <c r="CX21" s="126">
        <f t="shared" si="21"/>
        <v>0</v>
      </c>
      <c r="CY21" s="126">
        <f t="shared" si="21"/>
        <v>0</v>
      </c>
      <c r="CZ21" s="126">
        <f t="shared" si="21"/>
        <v>0</v>
      </c>
      <c r="DA21" s="126">
        <f t="shared" si="21"/>
        <v>0</v>
      </c>
      <c r="DB21" s="126">
        <f t="shared" si="21"/>
        <v>0</v>
      </c>
      <c r="DC21" s="126">
        <f t="shared" si="21"/>
        <v>0</v>
      </c>
      <c r="DD21" s="126">
        <f t="shared" si="21"/>
        <v>0</v>
      </c>
      <c r="DE21" s="126">
        <f t="shared" si="21"/>
        <v>0</v>
      </c>
      <c r="DF21" s="126">
        <f t="shared" si="21"/>
        <v>0</v>
      </c>
      <c r="DG21" s="126">
        <f t="shared" si="21"/>
        <v>0</v>
      </c>
      <c r="DH21" s="126">
        <f t="shared" si="21"/>
        <v>0</v>
      </c>
      <c r="DI21" s="126">
        <f t="shared" si="21"/>
        <v>0</v>
      </c>
      <c r="DJ21" s="126">
        <f t="shared" si="21"/>
        <v>0</v>
      </c>
      <c r="DK21" s="126">
        <f t="shared" si="21"/>
        <v>0</v>
      </c>
      <c r="DL21" s="126">
        <f t="shared" si="21"/>
        <v>0</v>
      </c>
      <c r="DM21" s="126">
        <f t="shared" si="21"/>
        <v>0</v>
      </c>
      <c r="DN21" s="126">
        <f t="shared" si="21"/>
        <v>0</v>
      </c>
      <c r="DO21" s="126">
        <f t="shared" si="21"/>
        <v>0</v>
      </c>
      <c r="DP21" s="126">
        <f t="shared" si="21"/>
        <v>0</v>
      </c>
      <c r="DQ21" s="126">
        <f t="shared" si="21"/>
        <v>0</v>
      </c>
      <c r="DR21" s="126">
        <f t="shared" si="21"/>
        <v>0</v>
      </c>
      <c r="DS21" s="126">
        <f t="shared" si="21"/>
        <v>0</v>
      </c>
      <c r="DT21" s="126">
        <f t="shared" si="21"/>
        <v>0</v>
      </c>
      <c r="DU21" s="126">
        <f t="shared" si="21"/>
        <v>0</v>
      </c>
      <c r="DV21" s="126">
        <f t="shared" si="21"/>
        <v>0</v>
      </c>
      <c r="DW21" s="126">
        <f t="shared" si="21"/>
        <v>0</v>
      </c>
      <c r="DX21" s="126">
        <f t="shared" si="21"/>
        <v>0</v>
      </c>
      <c r="DY21" s="126">
        <f t="shared" si="21"/>
        <v>0</v>
      </c>
      <c r="DZ21" s="126">
        <f t="shared" si="21"/>
        <v>0</v>
      </c>
      <c r="EA21" s="126">
        <f t="shared" si="21"/>
        <v>0</v>
      </c>
      <c r="EB21" s="126">
        <f t="shared" si="21"/>
        <v>0</v>
      </c>
      <c r="EC21" s="126">
        <f t="shared" ref="EC21:FH21" si="22" xml:space="preserve"> EC$18</f>
        <v>0</v>
      </c>
      <c r="ED21" s="126">
        <f t="shared" si="22"/>
        <v>0</v>
      </c>
      <c r="EE21" s="126">
        <f t="shared" si="22"/>
        <v>0</v>
      </c>
      <c r="EF21" s="126">
        <f t="shared" si="22"/>
        <v>0</v>
      </c>
      <c r="EG21" s="126">
        <f t="shared" si="22"/>
        <v>0</v>
      </c>
      <c r="EH21" s="126">
        <f t="shared" si="22"/>
        <v>0</v>
      </c>
      <c r="EI21" s="126">
        <f t="shared" si="22"/>
        <v>0</v>
      </c>
      <c r="EJ21" s="126">
        <f t="shared" si="22"/>
        <v>0</v>
      </c>
      <c r="EK21" s="126">
        <f t="shared" si="22"/>
        <v>0</v>
      </c>
      <c r="EL21" s="126">
        <f t="shared" si="22"/>
        <v>0</v>
      </c>
      <c r="EM21" s="126">
        <f t="shared" si="22"/>
        <v>0</v>
      </c>
      <c r="EN21" s="126">
        <f t="shared" si="22"/>
        <v>0</v>
      </c>
      <c r="EO21" s="126">
        <f t="shared" si="22"/>
        <v>0</v>
      </c>
      <c r="EP21" s="126">
        <f t="shared" si="22"/>
        <v>0</v>
      </c>
      <c r="EQ21" s="126">
        <f t="shared" si="22"/>
        <v>0</v>
      </c>
      <c r="ER21" s="126">
        <f t="shared" si="22"/>
        <v>0</v>
      </c>
      <c r="ES21" s="126">
        <f t="shared" si="22"/>
        <v>0</v>
      </c>
      <c r="ET21" s="126">
        <f t="shared" si="22"/>
        <v>0</v>
      </c>
      <c r="EU21" s="126">
        <f t="shared" si="22"/>
        <v>0</v>
      </c>
      <c r="EV21" s="126">
        <f t="shared" si="22"/>
        <v>0</v>
      </c>
      <c r="EW21" s="126">
        <f t="shared" si="22"/>
        <v>0</v>
      </c>
      <c r="EX21" s="126">
        <f t="shared" si="22"/>
        <v>0</v>
      </c>
      <c r="EY21" s="126">
        <f t="shared" si="22"/>
        <v>0</v>
      </c>
      <c r="EZ21" s="126">
        <f t="shared" si="22"/>
        <v>0</v>
      </c>
      <c r="FA21" s="126">
        <f t="shared" si="22"/>
        <v>0</v>
      </c>
      <c r="FB21" s="126">
        <f t="shared" si="22"/>
        <v>0</v>
      </c>
      <c r="FC21" s="126">
        <f t="shared" si="22"/>
        <v>0</v>
      </c>
      <c r="FD21" s="126">
        <f t="shared" si="22"/>
        <v>0</v>
      </c>
      <c r="FE21" s="126">
        <f t="shared" si="22"/>
        <v>0</v>
      </c>
      <c r="FF21" s="126">
        <f t="shared" si="22"/>
        <v>0</v>
      </c>
      <c r="FG21" s="126">
        <f t="shared" si="22"/>
        <v>0</v>
      </c>
      <c r="FH21" s="126">
        <f t="shared" si="22"/>
        <v>0</v>
      </c>
      <c r="FI21" s="126">
        <f t="shared" ref="FI21:GJ21" si="23" xml:space="preserve"> FI$18</f>
        <v>0</v>
      </c>
      <c r="FJ21" s="126">
        <f t="shared" si="23"/>
        <v>0</v>
      </c>
      <c r="FK21" s="126">
        <f t="shared" si="23"/>
        <v>0</v>
      </c>
      <c r="FL21" s="126">
        <f t="shared" si="23"/>
        <v>0</v>
      </c>
      <c r="FM21" s="126">
        <f t="shared" si="23"/>
        <v>0</v>
      </c>
      <c r="FN21" s="126">
        <f t="shared" si="23"/>
        <v>0</v>
      </c>
      <c r="FO21" s="126">
        <f t="shared" si="23"/>
        <v>0</v>
      </c>
      <c r="FP21" s="126">
        <f t="shared" si="23"/>
        <v>0</v>
      </c>
      <c r="FQ21" s="126">
        <f t="shared" si="23"/>
        <v>0</v>
      </c>
      <c r="FR21" s="126">
        <f t="shared" si="23"/>
        <v>0</v>
      </c>
      <c r="FS21" s="126">
        <f t="shared" si="23"/>
        <v>0</v>
      </c>
      <c r="FT21" s="126">
        <f t="shared" si="23"/>
        <v>0</v>
      </c>
      <c r="FU21" s="126">
        <f t="shared" si="23"/>
        <v>0</v>
      </c>
      <c r="FV21" s="126">
        <f t="shared" si="23"/>
        <v>0</v>
      </c>
      <c r="FW21" s="126">
        <f t="shared" si="23"/>
        <v>0</v>
      </c>
      <c r="FX21" s="126">
        <f t="shared" si="23"/>
        <v>0</v>
      </c>
      <c r="FY21" s="126">
        <f t="shared" si="23"/>
        <v>0</v>
      </c>
      <c r="FZ21" s="126">
        <f t="shared" si="23"/>
        <v>0</v>
      </c>
      <c r="GA21" s="126">
        <f t="shared" si="23"/>
        <v>0</v>
      </c>
      <c r="GB21" s="126">
        <f t="shared" si="23"/>
        <v>0</v>
      </c>
      <c r="GC21" s="126">
        <f t="shared" si="23"/>
        <v>0</v>
      </c>
      <c r="GD21" s="126">
        <f t="shared" si="23"/>
        <v>0</v>
      </c>
      <c r="GE21" s="126">
        <f t="shared" si="23"/>
        <v>0</v>
      </c>
      <c r="GF21" s="126">
        <f t="shared" si="23"/>
        <v>0</v>
      </c>
      <c r="GG21" s="126">
        <f t="shared" si="23"/>
        <v>0</v>
      </c>
      <c r="GH21" s="126">
        <f t="shared" si="23"/>
        <v>0</v>
      </c>
      <c r="GI21" s="126">
        <f t="shared" si="23"/>
        <v>0</v>
      </c>
      <c r="GJ21" s="126">
        <f t="shared" si="23"/>
        <v>0</v>
      </c>
    </row>
    <row r="22" spans="1:192" x14ac:dyDescent="0.25">
      <c r="E22" s="12" t="s">
        <v>306</v>
      </c>
      <c r="G22" s="12" t="str">
        <f xml:space="preserve"> SMU</f>
        <v>$ 000s</v>
      </c>
      <c r="H22" s="12">
        <f xml:space="preserve"> SUM(J22:GJ22)</f>
        <v>88377.79301423904</v>
      </c>
      <c r="J22" s="12">
        <f t="shared" ref="J22:AO22" si="24" xml:space="preserve"> J21 / $F20</f>
        <v>0</v>
      </c>
      <c r="K22" s="12">
        <f t="shared" si="24"/>
        <v>0</v>
      </c>
      <c r="L22" s="12">
        <f t="shared" si="24"/>
        <v>0</v>
      </c>
      <c r="M22" s="12">
        <f t="shared" si="24"/>
        <v>1018.8056800512215</v>
      </c>
      <c r="N22" s="12">
        <f t="shared" si="24"/>
        <v>3422.1733562926765</v>
      </c>
      <c r="O22" s="12">
        <f t="shared" si="24"/>
        <v>2835.1103758465592</v>
      </c>
      <c r="P22" s="12">
        <f t="shared" si="24"/>
        <v>1359.5239449240892</v>
      </c>
      <c r="Q22" s="12">
        <f t="shared" si="24"/>
        <v>2029.8789650875399</v>
      </c>
      <c r="R22" s="12">
        <f t="shared" si="24"/>
        <v>3396.0262783792514</v>
      </c>
      <c r="S22" s="12">
        <f t="shared" si="24"/>
        <v>2811.9165777378944</v>
      </c>
      <c r="T22" s="12">
        <f t="shared" si="24"/>
        <v>1343.737233501965</v>
      </c>
      <c r="U22" s="12">
        <f t="shared" si="24"/>
        <v>2010.5056893699755</v>
      </c>
      <c r="V22" s="12">
        <f t="shared" si="24"/>
        <v>3369.7812519350105</v>
      </c>
      <c r="W22" s="12">
        <f t="shared" si="24"/>
        <v>2788.6109523755408</v>
      </c>
      <c r="X22" s="12">
        <f t="shared" si="24"/>
        <v>1338.8580880800255</v>
      </c>
      <c r="Y22" s="12">
        <f t="shared" si="24"/>
        <v>1979.9423408090106</v>
      </c>
      <c r="Z22" s="12">
        <f t="shared" si="24"/>
        <v>3343.4330634286853</v>
      </c>
      <c r="AA22" s="12">
        <f t="shared" si="24"/>
        <v>2765.1883756318944</v>
      </c>
      <c r="AB22" s="12">
        <f t="shared" si="24"/>
        <v>1311.7178070965488</v>
      </c>
      <c r="AC22" s="12">
        <f t="shared" si="24"/>
        <v>1971.3475906692356</v>
      </c>
      <c r="AD22" s="12">
        <f t="shared" si="24"/>
        <v>3316.9763827460447</v>
      </c>
      <c r="AE22" s="12">
        <f t="shared" si="24"/>
        <v>2741.6436068604685</v>
      </c>
      <c r="AF22" s="12">
        <f t="shared" si="24"/>
        <v>1295.4751599130263</v>
      </c>
      <c r="AG22" s="12">
        <f t="shared" si="24"/>
        <v>1951.5524032989147</v>
      </c>
      <c r="AH22" s="12">
        <f t="shared" si="24"/>
        <v>3290.4057602068779</v>
      </c>
      <c r="AI22" s="12">
        <f t="shared" si="24"/>
        <v>2717.9712859252891</v>
      </c>
      <c r="AJ22" s="12">
        <f t="shared" si="24"/>
        <v>1279.0704047208669</v>
      </c>
      <c r="AK22" s="12">
        <f t="shared" si="24"/>
        <v>1931.6060122499932</v>
      </c>
      <c r="AL22" s="12">
        <f t="shared" si="24"/>
        <v>3263.7156235077518</v>
      </c>
      <c r="AM22" s="12">
        <f t="shared" si="24"/>
        <v>2694.1659301563159</v>
      </c>
      <c r="AN22" s="12">
        <f t="shared" si="24"/>
        <v>1273.1903303294075</v>
      </c>
      <c r="AO22" s="12">
        <f t="shared" si="24"/>
        <v>1667.3522444663824</v>
      </c>
      <c r="AP22" s="12">
        <f t="shared" ref="AP22:BU22" si="25" xml:space="preserve"> AP21 / $F20</f>
        <v>2753.3568801634651</v>
      </c>
      <c r="AQ22" s="12">
        <f t="shared" si="25"/>
        <v>2603.8941850802075</v>
      </c>
      <c r="AR22" s="12">
        <f t="shared" si="25"/>
        <v>1166.1340430730013</v>
      </c>
      <c r="AS22" s="12">
        <f t="shared" si="25"/>
        <v>1440.7495356166589</v>
      </c>
      <c r="AT22" s="12">
        <f t="shared" si="25"/>
        <v>2687.7653174030334</v>
      </c>
      <c r="AU22" s="12">
        <f t="shared" si="25"/>
        <v>2540.3637231255029</v>
      </c>
      <c r="AV22" s="12">
        <f t="shared" si="25"/>
        <v>1111.3719569223451</v>
      </c>
      <c r="AW22" s="12">
        <f t="shared" si="25"/>
        <v>1385.3473095805198</v>
      </c>
      <c r="AX22" s="12">
        <f t="shared" si="25"/>
        <v>2626.9681157437903</v>
      </c>
      <c r="AY22" s="12">
        <f t="shared" si="25"/>
        <v>2481.3389624627857</v>
      </c>
      <c r="AZ22" s="12">
        <f t="shared" si="25"/>
        <v>1060.8202694692807</v>
      </c>
      <c r="BA22" s="12">
        <f t="shared" si="25"/>
        <v>0</v>
      </c>
      <c r="BB22" s="12">
        <f t="shared" si="25"/>
        <v>0</v>
      </c>
      <c r="BC22" s="12">
        <f t="shared" si="25"/>
        <v>0</v>
      </c>
      <c r="BD22" s="12">
        <f t="shared" si="25"/>
        <v>0</v>
      </c>
      <c r="BE22" s="12">
        <f t="shared" si="25"/>
        <v>0</v>
      </c>
      <c r="BF22" s="12">
        <f t="shared" si="25"/>
        <v>0</v>
      </c>
      <c r="BG22" s="12">
        <f t="shared" si="25"/>
        <v>0</v>
      </c>
      <c r="BH22" s="12">
        <f t="shared" si="25"/>
        <v>0</v>
      </c>
      <c r="BI22" s="12">
        <f t="shared" si="25"/>
        <v>0</v>
      </c>
      <c r="BJ22" s="12">
        <f t="shared" si="25"/>
        <v>0</v>
      </c>
      <c r="BK22" s="12">
        <f t="shared" si="25"/>
        <v>0</v>
      </c>
      <c r="BL22" s="12">
        <f t="shared" si="25"/>
        <v>0</v>
      </c>
      <c r="BM22" s="12">
        <f t="shared" si="25"/>
        <v>0</v>
      </c>
      <c r="BN22" s="12">
        <f t="shared" si="25"/>
        <v>0</v>
      </c>
      <c r="BO22" s="12">
        <f t="shared" si="25"/>
        <v>0</v>
      </c>
      <c r="BP22" s="12">
        <f t="shared" si="25"/>
        <v>0</v>
      </c>
      <c r="BQ22" s="12">
        <f t="shared" si="25"/>
        <v>0</v>
      </c>
      <c r="BR22" s="12">
        <f t="shared" si="25"/>
        <v>0</v>
      </c>
      <c r="BS22" s="12">
        <f t="shared" si="25"/>
        <v>0</v>
      </c>
      <c r="BT22" s="12">
        <f t="shared" si="25"/>
        <v>0</v>
      </c>
      <c r="BU22" s="12">
        <f t="shared" si="25"/>
        <v>0</v>
      </c>
      <c r="BV22" s="12">
        <f t="shared" ref="BV22:DA22" si="26" xml:space="preserve"> BV21 / $F20</f>
        <v>0</v>
      </c>
      <c r="BW22" s="12">
        <f t="shared" si="26"/>
        <v>0</v>
      </c>
      <c r="BX22" s="12">
        <f t="shared" si="26"/>
        <v>0</v>
      </c>
      <c r="BY22" s="12">
        <f t="shared" si="26"/>
        <v>0</v>
      </c>
      <c r="BZ22" s="12">
        <f t="shared" si="26"/>
        <v>0</v>
      </c>
      <c r="CA22" s="12">
        <f t="shared" si="26"/>
        <v>0</v>
      </c>
      <c r="CB22" s="12">
        <f t="shared" si="26"/>
        <v>0</v>
      </c>
      <c r="CC22" s="12">
        <f t="shared" si="26"/>
        <v>0</v>
      </c>
      <c r="CD22" s="12">
        <f t="shared" si="26"/>
        <v>0</v>
      </c>
      <c r="CE22" s="12">
        <f t="shared" si="26"/>
        <v>0</v>
      </c>
      <c r="CF22" s="12">
        <f t="shared" si="26"/>
        <v>0</v>
      </c>
      <c r="CG22" s="12">
        <f t="shared" si="26"/>
        <v>0</v>
      </c>
      <c r="CH22" s="12">
        <f t="shared" si="26"/>
        <v>0</v>
      </c>
      <c r="CI22" s="12">
        <f t="shared" si="26"/>
        <v>0</v>
      </c>
      <c r="CJ22" s="12">
        <f t="shared" si="26"/>
        <v>0</v>
      </c>
      <c r="CK22" s="12">
        <f t="shared" si="26"/>
        <v>0</v>
      </c>
      <c r="CL22" s="12">
        <f t="shared" si="26"/>
        <v>0</v>
      </c>
      <c r="CM22" s="12">
        <f t="shared" si="26"/>
        <v>0</v>
      </c>
      <c r="CN22" s="12">
        <f t="shared" si="26"/>
        <v>0</v>
      </c>
      <c r="CO22" s="12">
        <f t="shared" si="26"/>
        <v>0</v>
      </c>
      <c r="CP22" s="12">
        <f t="shared" si="26"/>
        <v>0</v>
      </c>
      <c r="CQ22" s="12">
        <f t="shared" si="26"/>
        <v>0</v>
      </c>
      <c r="CR22" s="12">
        <f t="shared" si="26"/>
        <v>0</v>
      </c>
      <c r="CS22" s="12">
        <f t="shared" si="26"/>
        <v>0</v>
      </c>
      <c r="CT22" s="12">
        <f t="shared" si="26"/>
        <v>0</v>
      </c>
      <c r="CU22" s="12">
        <f t="shared" si="26"/>
        <v>0</v>
      </c>
      <c r="CV22" s="12">
        <f t="shared" si="26"/>
        <v>0</v>
      </c>
      <c r="CW22" s="12">
        <f t="shared" si="26"/>
        <v>0</v>
      </c>
      <c r="CX22" s="12">
        <f t="shared" si="26"/>
        <v>0</v>
      </c>
      <c r="CY22" s="12">
        <f t="shared" si="26"/>
        <v>0</v>
      </c>
      <c r="CZ22" s="12">
        <f t="shared" si="26"/>
        <v>0</v>
      </c>
      <c r="DA22" s="12">
        <f t="shared" si="26"/>
        <v>0</v>
      </c>
      <c r="DB22" s="12">
        <f t="shared" ref="DB22:EG22" si="27" xml:space="preserve"> DB21 / $F20</f>
        <v>0</v>
      </c>
      <c r="DC22" s="12">
        <f t="shared" si="27"/>
        <v>0</v>
      </c>
      <c r="DD22" s="12">
        <f t="shared" si="27"/>
        <v>0</v>
      </c>
      <c r="DE22" s="12">
        <f t="shared" si="27"/>
        <v>0</v>
      </c>
      <c r="DF22" s="12">
        <f t="shared" si="27"/>
        <v>0</v>
      </c>
      <c r="DG22" s="12">
        <f t="shared" si="27"/>
        <v>0</v>
      </c>
      <c r="DH22" s="12">
        <f t="shared" si="27"/>
        <v>0</v>
      </c>
      <c r="DI22" s="12">
        <f t="shared" si="27"/>
        <v>0</v>
      </c>
      <c r="DJ22" s="12">
        <f t="shared" si="27"/>
        <v>0</v>
      </c>
      <c r="DK22" s="12">
        <f t="shared" si="27"/>
        <v>0</v>
      </c>
      <c r="DL22" s="12">
        <f t="shared" si="27"/>
        <v>0</v>
      </c>
      <c r="DM22" s="12">
        <f t="shared" si="27"/>
        <v>0</v>
      </c>
      <c r="DN22" s="12">
        <f t="shared" si="27"/>
        <v>0</v>
      </c>
      <c r="DO22" s="12">
        <f t="shared" si="27"/>
        <v>0</v>
      </c>
      <c r="DP22" s="12">
        <f t="shared" si="27"/>
        <v>0</v>
      </c>
      <c r="DQ22" s="12">
        <f t="shared" si="27"/>
        <v>0</v>
      </c>
      <c r="DR22" s="12">
        <f t="shared" si="27"/>
        <v>0</v>
      </c>
      <c r="DS22" s="12">
        <f t="shared" si="27"/>
        <v>0</v>
      </c>
      <c r="DT22" s="12">
        <f t="shared" si="27"/>
        <v>0</v>
      </c>
      <c r="DU22" s="12">
        <f t="shared" si="27"/>
        <v>0</v>
      </c>
      <c r="DV22" s="12">
        <f t="shared" si="27"/>
        <v>0</v>
      </c>
      <c r="DW22" s="12">
        <f t="shared" si="27"/>
        <v>0</v>
      </c>
      <c r="DX22" s="12">
        <f t="shared" si="27"/>
        <v>0</v>
      </c>
      <c r="DY22" s="12">
        <f t="shared" si="27"/>
        <v>0</v>
      </c>
      <c r="DZ22" s="12">
        <f t="shared" si="27"/>
        <v>0</v>
      </c>
      <c r="EA22" s="12">
        <f t="shared" si="27"/>
        <v>0</v>
      </c>
      <c r="EB22" s="12">
        <f t="shared" si="27"/>
        <v>0</v>
      </c>
      <c r="EC22" s="12">
        <f t="shared" si="27"/>
        <v>0</v>
      </c>
      <c r="ED22" s="12">
        <f t="shared" si="27"/>
        <v>0</v>
      </c>
      <c r="EE22" s="12">
        <f t="shared" si="27"/>
        <v>0</v>
      </c>
      <c r="EF22" s="12">
        <f t="shared" si="27"/>
        <v>0</v>
      </c>
      <c r="EG22" s="12">
        <f t="shared" si="27"/>
        <v>0</v>
      </c>
      <c r="EH22" s="12">
        <f t="shared" ref="EH22:FM22" si="28" xml:space="preserve"> EH21 / $F20</f>
        <v>0</v>
      </c>
      <c r="EI22" s="12">
        <f t="shared" si="28"/>
        <v>0</v>
      </c>
      <c r="EJ22" s="12">
        <f t="shared" si="28"/>
        <v>0</v>
      </c>
      <c r="EK22" s="12">
        <f t="shared" si="28"/>
        <v>0</v>
      </c>
      <c r="EL22" s="12">
        <f t="shared" si="28"/>
        <v>0</v>
      </c>
      <c r="EM22" s="12">
        <f t="shared" si="28"/>
        <v>0</v>
      </c>
      <c r="EN22" s="12">
        <f t="shared" si="28"/>
        <v>0</v>
      </c>
      <c r="EO22" s="12">
        <f t="shared" si="28"/>
        <v>0</v>
      </c>
      <c r="EP22" s="12">
        <f t="shared" si="28"/>
        <v>0</v>
      </c>
      <c r="EQ22" s="12">
        <f t="shared" si="28"/>
        <v>0</v>
      </c>
      <c r="ER22" s="12">
        <f t="shared" si="28"/>
        <v>0</v>
      </c>
      <c r="ES22" s="12">
        <f t="shared" si="28"/>
        <v>0</v>
      </c>
      <c r="ET22" s="12">
        <f t="shared" si="28"/>
        <v>0</v>
      </c>
      <c r="EU22" s="12">
        <f t="shared" si="28"/>
        <v>0</v>
      </c>
      <c r="EV22" s="12">
        <f t="shared" si="28"/>
        <v>0</v>
      </c>
      <c r="EW22" s="12">
        <f t="shared" si="28"/>
        <v>0</v>
      </c>
      <c r="EX22" s="12">
        <f t="shared" si="28"/>
        <v>0</v>
      </c>
      <c r="EY22" s="12">
        <f t="shared" si="28"/>
        <v>0</v>
      </c>
      <c r="EZ22" s="12">
        <f t="shared" si="28"/>
        <v>0</v>
      </c>
      <c r="FA22" s="12">
        <f t="shared" si="28"/>
        <v>0</v>
      </c>
      <c r="FB22" s="12">
        <f t="shared" si="28"/>
        <v>0</v>
      </c>
      <c r="FC22" s="12">
        <f t="shared" si="28"/>
        <v>0</v>
      </c>
      <c r="FD22" s="12">
        <f t="shared" si="28"/>
        <v>0</v>
      </c>
      <c r="FE22" s="12">
        <f t="shared" si="28"/>
        <v>0</v>
      </c>
      <c r="FF22" s="12">
        <f t="shared" si="28"/>
        <v>0</v>
      </c>
      <c r="FG22" s="12">
        <f t="shared" si="28"/>
        <v>0</v>
      </c>
      <c r="FH22" s="12">
        <f t="shared" si="28"/>
        <v>0</v>
      </c>
      <c r="FI22" s="12">
        <f t="shared" si="28"/>
        <v>0</v>
      </c>
      <c r="FJ22" s="12">
        <f t="shared" si="28"/>
        <v>0</v>
      </c>
      <c r="FK22" s="12">
        <f t="shared" si="28"/>
        <v>0</v>
      </c>
      <c r="FL22" s="12">
        <f t="shared" si="28"/>
        <v>0</v>
      </c>
      <c r="FM22" s="12">
        <f t="shared" si="28"/>
        <v>0</v>
      </c>
      <c r="FN22" s="12">
        <f t="shared" ref="FN22:GJ22" si="29" xml:space="preserve"> FN21 / $F20</f>
        <v>0</v>
      </c>
      <c r="FO22" s="12">
        <f t="shared" si="29"/>
        <v>0</v>
      </c>
      <c r="FP22" s="12">
        <f t="shared" si="29"/>
        <v>0</v>
      </c>
      <c r="FQ22" s="12">
        <f t="shared" si="29"/>
        <v>0</v>
      </c>
      <c r="FR22" s="12">
        <f t="shared" si="29"/>
        <v>0</v>
      </c>
      <c r="FS22" s="12">
        <f t="shared" si="29"/>
        <v>0</v>
      </c>
      <c r="FT22" s="12">
        <f t="shared" si="29"/>
        <v>0</v>
      </c>
      <c r="FU22" s="12">
        <f t="shared" si="29"/>
        <v>0</v>
      </c>
      <c r="FV22" s="12">
        <f t="shared" si="29"/>
        <v>0</v>
      </c>
      <c r="FW22" s="12">
        <f t="shared" si="29"/>
        <v>0</v>
      </c>
      <c r="FX22" s="12">
        <f t="shared" si="29"/>
        <v>0</v>
      </c>
      <c r="FY22" s="12">
        <f t="shared" si="29"/>
        <v>0</v>
      </c>
      <c r="FZ22" s="12">
        <f t="shared" si="29"/>
        <v>0</v>
      </c>
      <c r="GA22" s="12">
        <f t="shared" si="29"/>
        <v>0</v>
      </c>
      <c r="GB22" s="12">
        <f t="shared" si="29"/>
        <v>0</v>
      </c>
      <c r="GC22" s="12">
        <f t="shared" si="29"/>
        <v>0</v>
      </c>
      <c r="GD22" s="12">
        <f t="shared" si="29"/>
        <v>0</v>
      </c>
      <c r="GE22" s="12">
        <f t="shared" si="29"/>
        <v>0</v>
      </c>
      <c r="GF22" s="12">
        <f t="shared" si="29"/>
        <v>0</v>
      </c>
      <c r="GG22" s="12">
        <f t="shared" si="29"/>
        <v>0</v>
      </c>
      <c r="GH22" s="12">
        <f t="shared" si="29"/>
        <v>0</v>
      </c>
      <c r="GI22" s="12">
        <f t="shared" si="29"/>
        <v>0</v>
      </c>
      <c r="GJ22" s="12">
        <f t="shared" si="29"/>
        <v>0</v>
      </c>
    </row>
    <row r="24" spans="1:192" s="275" customFormat="1" x14ac:dyDescent="0.25">
      <c r="A24" s="15"/>
      <c r="B24" s="15"/>
      <c r="C24" s="21"/>
      <c r="D24" s="60"/>
      <c r="E24" s="301" t="str">
        <f xml:space="preserve"> Time!E$76</f>
        <v>Financial close date flag</v>
      </c>
      <c r="F24" s="301">
        <f xml:space="preserve"> Time!F$76</f>
        <v>0</v>
      </c>
      <c r="G24" s="301" t="str">
        <f xml:space="preserve"> Time!G$76</f>
        <v>flag</v>
      </c>
      <c r="H24" s="301">
        <f xml:space="preserve"> Time!H$76</f>
        <v>1</v>
      </c>
      <c r="I24" s="301">
        <f xml:space="preserve"> Time!I$76</f>
        <v>0</v>
      </c>
      <c r="J24" s="301">
        <f xml:space="preserve"> Time!J$76</f>
        <v>0</v>
      </c>
      <c r="K24" s="301">
        <f xml:space="preserve"> Time!K$76</f>
        <v>0</v>
      </c>
      <c r="L24" s="301">
        <f xml:space="preserve"> Time!L$76</f>
        <v>1</v>
      </c>
      <c r="M24" s="301">
        <f xml:space="preserve"> Time!M$76</f>
        <v>0</v>
      </c>
      <c r="N24" s="301">
        <f xml:space="preserve"> Time!N$76</f>
        <v>0</v>
      </c>
      <c r="O24" s="301">
        <f xml:space="preserve"> Time!O$76</f>
        <v>0</v>
      </c>
      <c r="P24" s="301">
        <f xml:space="preserve"> Time!P$76</f>
        <v>0</v>
      </c>
      <c r="Q24" s="301">
        <f xml:space="preserve"> Time!Q$76</f>
        <v>0</v>
      </c>
      <c r="R24" s="301">
        <f xml:space="preserve"> Time!R$76</f>
        <v>0</v>
      </c>
      <c r="S24" s="301">
        <f xml:space="preserve"> Time!S$76</f>
        <v>0</v>
      </c>
      <c r="T24" s="301">
        <f xml:space="preserve"> Time!T$76</f>
        <v>0</v>
      </c>
      <c r="U24" s="301">
        <f xml:space="preserve"> Time!U$76</f>
        <v>0</v>
      </c>
      <c r="V24" s="301">
        <f xml:space="preserve"> Time!V$76</f>
        <v>0</v>
      </c>
      <c r="W24" s="301">
        <f xml:space="preserve"> Time!W$76</f>
        <v>0</v>
      </c>
      <c r="X24" s="301">
        <f xml:space="preserve"> Time!X$76</f>
        <v>0</v>
      </c>
      <c r="Y24" s="301">
        <f xml:space="preserve"> Time!Y$76</f>
        <v>0</v>
      </c>
      <c r="Z24" s="301">
        <f xml:space="preserve"> Time!Z$76</f>
        <v>0</v>
      </c>
      <c r="AA24" s="301">
        <f xml:space="preserve"> Time!AA$76</f>
        <v>0</v>
      </c>
      <c r="AB24" s="301">
        <f xml:space="preserve"> Time!AB$76</f>
        <v>0</v>
      </c>
      <c r="AC24" s="301">
        <f xml:space="preserve"> Time!AC$76</f>
        <v>0</v>
      </c>
      <c r="AD24" s="301">
        <f xml:space="preserve"> Time!AD$76</f>
        <v>0</v>
      </c>
      <c r="AE24" s="301">
        <f xml:space="preserve"> Time!AE$76</f>
        <v>0</v>
      </c>
      <c r="AF24" s="301">
        <f xml:space="preserve"> Time!AF$76</f>
        <v>0</v>
      </c>
      <c r="AG24" s="301">
        <f xml:space="preserve"> Time!AG$76</f>
        <v>0</v>
      </c>
      <c r="AH24" s="301">
        <f xml:space="preserve"> Time!AH$76</f>
        <v>0</v>
      </c>
      <c r="AI24" s="301">
        <f xml:space="preserve"> Time!AI$76</f>
        <v>0</v>
      </c>
      <c r="AJ24" s="301">
        <f xml:space="preserve"> Time!AJ$76</f>
        <v>0</v>
      </c>
      <c r="AK24" s="301">
        <f xml:space="preserve"> Time!AK$76</f>
        <v>0</v>
      </c>
      <c r="AL24" s="301">
        <f xml:space="preserve"> Time!AL$76</f>
        <v>0</v>
      </c>
      <c r="AM24" s="301">
        <f xml:space="preserve"> Time!AM$76</f>
        <v>0</v>
      </c>
      <c r="AN24" s="301">
        <f xml:space="preserve"> Time!AN$76</f>
        <v>0</v>
      </c>
      <c r="AO24" s="301">
        <f xml:space="preserve"> Time!AO$76</f>
        <v>0</v>
      </c>
      <c r="AP24" s="301">
        <f xml:space="preserve"> Time!AP$76</f>
        <v>0</v>
      </c>
      <c r="AQ24" s="301">
        <f xml:space="preserve"> Time!AQ$76</f>
        <v>0</v>
      </c>
      <c r="AR24" s="301">
        <f xml:space="preserve"> Time!AR$76</f>
        <v>0</v>
      </c>
      <c r="AS24" s="301">
        <f xml:space="preserve"> Time!AS$76</f>
        <v>0</v>
      </c>
      <c r="AT24" s="301">
        <f xml:space="preserve"> Time!AT$76</f>
        <v>0</v>
      </c>
      <c r="AU24" s="301">
        <f xml:space="preserve"> Time!AU$76</f>
        <v>0</v>
      </c>
      <c r="AV24" s="301">
        <f xml:space="preserve"> Time!AV$76</f>
        <v>0</v>
      </c>
      <c r="AW24" s="301">
        <f xml:space="preserve"> Time!AW$76</f>
        <v>0</v>
      </c>
      <c r="AX24" s="301">
        <f xml:space="preserve"> Time!AX$76</f>
        <v>0</v>
      </c>
      <c r="AY24" s="301">
        <f xml:space="preserve"> Time!AY$76</f>
        <v>0</v>
      </c>
      <c r="AZ24" s="301">
        <f xml:space="preserve"> Time!AZ$76</f>
        <v>0</v>
      </c>
      <c r="BA24" s="301">
        <f xml:space="preserve"> Time!BA$76</f>
        <v>0</v>
      </c>
      <c r="BB24" s="301">
        <f xml:space="preserve"> Time!BB$76</f>
        <v>0</v>
      </c>
      <c r="BC24" s="301">
        <f xml:space="preserve"> Time!BC$76</f>
        <v>0</v>
      </c>
      <c r="BD24" s="301">
        <f xml:space="preserve"> Time!BD$76</f>
        <v>0</v>
      </c>
      <c r="BE24" s="301">
        <f xml:space="preserve"> Time!BE$76</f>
        <v>0</v>
      </c>
      <c r="BF24" s="301">
        <f xml:space="preserve"> Time!BF$76</f>
        <v>0</v>
      </c>
      <c r="BG24" s="301">
        <f xml:space="preserve"> Time!BG$76</f>
        <v>0</v>
      </c>
      <c r="BH24" s="301">
        <f xml:space="preserve"> Time!BH$76</f>
        <v>0</v>
      </c>
      <c r="BI24" s="301">
        <f xml:space="preserve"> Time!BI$76</f>
        <v>0</v>
      </c>
      <c r="BJ24" s="301">
        <f xml:space="preserve"> Time!BJ$76</f>
        <v>0</v>
      </c>
      <c r="BK24" s="301">
        <f xml:space="preserve"> Time!BK$76</f>
        <v>0</v>
      </c>
      <c r="BL24" s="301">
        <f xml:space="preserve"> Time!BL$76</f>
        <v>0</v>
      </c>
      <c r="BM24" s="301">
        <f xml:space="preserve"> Time!BM$76</f>
        <v>0</v>
      </c>
      <c r="BN24" s="301">
        <f xml:space="preserve"> Time!BN$76</f>
        <v>0</v>
      </c>
      <c r="BO24" s="301">
        <f xml:space="preserve"> Time!BO$76</f>
        <v>0</v>
      </c>
      <c r="BP24" s="301">
        <f xml:space="preserve"> Time!BP$76</f>
        <v>0</v>
      </c>
      <c r="BQ24" s="301">
        <f xml:space="preserve"> Time!BQ$76</f>
        <v>0</v>
      </c>
      <c r="BR24" s="301">
        <f xml:space="preserve"> Time!BR$76</f>
        <v>0</v>
      </c>
      <c r="BS24" s="301">
        <f xml:space="preserve"> Time!BS$76</f>
        <v>0</v>
      </c>
      <c r="BT24" s="301">
        <f xml:space="preserve"> Time!BT$76</f>
        <v>0</v>
      </c>
      <c r="BU24" s="301">
        <f xml:space="preserve"> Time!BU$76</f>
        <v>0</v>
      </c>
      <c r="BV24" s="301">
        <f xml:space="preserve"> Time!BV$76</f>
        <v>0</v>
      </c>
      <c r="BW24" s="301">
        <f xml:space="preserve"> Time!BW$76</f>
        <v>0</v>
      </c>
      <c r="BX24" s="301">
        <f xml:space="preserve"> Time!BX$76</f>
        <v>0</v>
      </c>
      <c r="BY24" s="301">
        <f xml:space="preserve"> Time!BY$76</f>
        <v>0</v>
      </c>
      <c r="BZ24" s="301">
        <f xml:space="preserve"> Time!BZ$76</f>
        <v>0</v>
      </c>
      <c r="CA24" s="301">
        <f xml:space="preserve"> Time!CA$76</f>
        <v>0</v>
      </c>
      <c r="CB24" s="301">
        <f xml:space="preserve"> Time!CB$76</f>
        <v>0</v>
      </c>
      <c r="CC24" s="301">
        <f xml:space="preserve"> Time!CC$76</f>
        <v>0</v>
      </c>
      <c r="CD24" s="301">
        <f xml:space="preserve"> Time!CD$76</f>
        <v>0</v>
      </c>
      <c r="CE24" s="301">
        <f xml:space="preserve"> Time!CE$76</f>
        <v>0</v>
      </c>
      <c r="CF24" s="301">
        <f xml:space="preserve"> Time!CF$76</f>
        <v>0</v>
      </c>
      <c r="CG24" s="301">
        <f xml:space="preserve"> Time!CG$76</f>
        <v>0</v>
      </c>
      <c r="CH24" s="301">
        <f xml:space="preserve"> Time!CH$76</f>
        <v>0</v>
      </c>
      <c r="CI24" s="301">
        <f xml:space="preserve"> Time!CI$76</f>
        <v>0</v>
      </c>
      <c r="CJ24" s="301">
        <f xml:space="preserve"> Time!CJ$76</f>
        <v>0</v>
      </c>
      <c r="CK24" s="301">
        <f xml:space="preserve"> Time!CK$76</f>
        <v>0</v>
      </c>
      <c r="CL24" s="301">
        <f xml:space="preserve"> Time!CL$76</f>
        <v>0</v>
      </c>
      <c r="CM24" s="301">
        <f xml:space="preserve"> Time!CM$76</f>
        <v>0</v>
      </c>
      <c r="CN24" s="301">
        <f xml:space="preserve"> Time!CN$76</f>
        <v>0</v>
      </c>
      <c r="CO24" s="301">
        <f xml:space="preserve"> Time!CO$76</f>
        <v>0</v>
      </c>
      <c r="CP24" s="301">
        <f xml:space="preserve"> Time!CP$76</f>
        <v>0</v>
      </c>
      <c r="CQ24" s="301">
        <f xml:space="preserve"> Time!CQ$76</f>
        <v>0</v>
      </c>
      <c r="CR24" s="301">
        <f xml:space="preserve"> Time!CR$76</f>
        <v>0</v>
      </c>
      <c r="CS24" s="301">
        <f xml:space="preserve"> Time!CS$76</f>
        <v>0</v>
      </c>
      <c r="CT24" s="301">
        <f xml:space="preserve"> Time!CT$76</f>
        <v>0</v>
      </c>
      <c r="CU24" s="301">
        <f xml:space="preserve"> Time!CU$76</f>
        <v>0</v>
      </c>
      <c r="CV24" s="301">
        <f xml:space="preserve"> Time!CV$76</f>
        <v>0</v>
      </c>
      <c r="CW24" s="301">
        <f xml:space="preserve"> Time!CW$76</f>
        <v>0</v>
      </c>
      <c r="CX24" s="301">
        <f xml:space="preserve"> Time!CX$76</f>
        <v>0</v>
      </c>
      <c r="CY24" s="301">
        <f xml:space="preserve"> Time!CY$76</f>
        <v>0</v>
      </c>
      <c r="CZ24" s="301">
        <f xml:space="preserve"> Time!CZ$76</f>
        <v>0</v>
      </c>
      <c r="DA24" s="301">
        <f xml:space="preserve"> Time!DA$76</f>
        <v>0</v>
      </c>
      <c r="DB24" s="301">
        <f xml:space="preserve"> Time!DB$76</f>
        <v>0</v>
      </c>
      <c r="DC24" s="301">
        <f xml:space="preserve"> Time!DC$76</f>
        <v>0</v>
      </c>
      <c r="DD24" s="301">
        <f xml:space="preserve"> Time!DD$76</f>
        <v>0</v>
      </c>
      <c r="DE24" s="301">
        <f xml:space="preserve"> Time!DE$76</f>
        <v>0</v>
      </c>
      <c r="DF24" s="301">
        <f xml:space="preserve"> Time!DF$76</f>
        <v>0</v>
      </c>
      <c r="DG24" s="301">
        <f xml:space="preserve"> Time!DG$76</f>
        <v>0</v>
      </c>
      <c r="DH24" s="301">
        <f xml:space="preserve"> Time!DH$76</f>
        <v>0</v>
      </c>
      <c r="DI24" s="301">
        <f xml:space="preserve"> Time!DI$76</f>
        <v>0</v>
      </c>
      <c r="DJ24" s="301">
        <f xml:space="preserve"> Time!DJ$76</f>
        <v>0</v>
      </c>
      <c r="DK24" s="301">
        <f xml:space="preserve"> Time!DK$76</f>
        <v>0</v>
      </c>
      <c r="DL24" s="301">
        <f xml:space="preserve"> Time!DL$76</f>
        <v>0</v>
      </c>
      <c r="DM24" s="301">
        <f xml:space="preserve"> Time!DM$76</f>
        <v>0</v>
      </c>
      <c r="DN24" s="301">
        <f xml:space="preserve"> Time!DN$76</f>
        <v>0</v>
      </c>
      <c r="DO24" s="301">
        <f xml:space="preserve"> Time!DO$76</f>
        <v>0</v>
      </c>
      <c r="DP24" s="301">
        <f xml:space="preserve"> Time!DP$76</f>
        <v>0</v>
      </c>
      <c r="DQ24" s="301">
        <f xml:space="preserve"> Time!DQ$76</f>
        <v>0</v>
      </c>
      <c r="DR24" s="301">
        <f xml:space="preserve"> Time!DR$76</f>
        <v>0</v>
      </c>
      <c r="DS24" s="301">
        <f xml:space="preserve"> Time!DS$76</f>
        <v>0</v>
      </c>
      <c r="DT24" s="301">
        <f xml:space="preserve"> Time!DT$76</f>
        <v>0</v>
      </c>
      <c r="DU24" s="301">
        <f xml:space="preserve"> Time!DU$76</f>
        <v>0</v>
      </c>
      <c r="DV24" s="301">
        <f xml:space="preserve"> Time!DV$76</f>
        <v>0</v>
      </c>
      <c r="DW24" s="301">
        <f xml:space="preserve"> Time!DW$76</f>
        <v>0</v>
      </c>
      <c r="DX24" s="301">
        <f xml:space="preserve"> Time!DX$76</f>
        <v>0</v>
      </c>
      <c r="DY24" s="301">
        <f xml:space="preserve"> Time!DY$76</f>
        <v>0</v>
      </c>
      <c r="DZ24" s="301">
        <f xml:space="preserve"> Time!DZ$76</f>
        <v>0</v>
      </c>
      <c r="EA24" s="301">
        <f xml:space="preserve"> Time!EA$76</f>
        <v>0</v>
      </c>
      <c r="EB24" s="301">
        <f xml:space="preserve"> Time!EB$76</f>
        <v>0</v>
      </c>
      <c r="EC24" s="301">
        <f xml:space="preserve"> Time!EC$76</f>
        <v>0</v>
      </c>
      <c r="ED24" s="301">
        <f xml:space="preserve"> Time!ED$76</f>
        <v>0</v>
      </c>
      <c r="EE24" s="301">
        <f xml:space="preserve"> Time!EE$76</f>
        <v>0</v>
      </c>
      <c r="EF24" s="301">
        <f xml:space="preserve"> Time!EF$76</f>
        <v>0</v>
      </c>
      <c r="EG24" s="301">
        <f xml:space="preserve"> Time!EG$76</f>
        <v>0</v>
      </c>
      <c r="EH24" s="301">
        <f xml:space="preserve"> Time!EH$76</f>
        <v>0</v>
      </c>
      <c r="EI24" s="301">
        <f xml:space="preserve"> Time!EI$76</f>
        <v>0</v>
      </c>
      <c r="EJ24" s="301">
        <f xml:space="preserve"> Time!EJ$76</f>
        <v>0</v>
      </c>
      <c r="EK24" s="301">
        <f xml:space="preserve"> Time!EK$76</f>
        <v>0</v>
      </c>
      <c r="EL24" s="301">
        <f xml:space="preserve"> Time!EL$76</f>
        <v>0</v>
      </c>
      <c r="EM24" s="301">
        <f xml:space="preserve"> Time!EM$76</f>
        <v>0</v>
      </c>
      <c r="EN24" s="301">
        <f xml:space="preserve"> Time!EN$76</f>
        <v>0</v>
      </c>
      <c r="EO24" s="301">
        <f xml:space="preserve"> Time!EO$76</f>
        <v>0</v>
      </c>
      <c r="EP24" s="301">
        <f xml:space="preserve"> Time!EP$76</f>
        <v>0</v>
      </c>
      <c r="EQ24" s="301">
        <f xml:space="preserve"> Time!EQ$76</f>
        <v>0</v>
      </c>
      <c r="ER24" s="301">
        <f xml:space="preserve"> Time!ER$76</f>
        <v>0</v>
      </c>
      <c r="ES24" s="301">
        <f xml:space="preserve"> Time!ES$76</f>
        <v>0</v>
      </c>
      <c r="ET24" s="301">
        <f xml:space="preserve"> Time!ET$76</f>
        <v>0</v>
      </c>
      <c r="EU24" s="301">
        <f xml:space="preserve"> Time!EU$76</f>
        <v>0</v>
      </c>
      <c r="EV24" s="301">
        <f xml:space="preserve"> Time!EV$76</f>
        <v>0</v>
      </c>
      <c r="EW24" s="301">
        <f xml:space="preserve"> Time!EW$76</f>
        <v>0</v>
      </c>
      <c r="EX24" s="301">
        <f xml:space="preserve"> Time!EX$76</f>
        <v>0</v>
      </c>
      <c r="EY24" s="301">
        <f xml:space="preserve"> Time!EY$76</f>
        <v>0</v>
      </c>
      <c r="EZ24" s="301">
        <f xml:space="preserve"> Time!EZ$76</f>
        <v>0</v>
      </c>
      <c r="FA24" s="301">
        <f xml:space="preserve"> Time!FA$76</f>
        <v>0</v>
      </c>
      <c r="FB24" s="301">
        <f xml:space="preserve"> Time!FB$76</f>
        <v>0</v>
      </c>
      <c r="FC24" s="301">
        <f xml:space="preserve"> Time!FC$76</f>
        <v>0</v>
      </c>
      <c r="FD24" s="301">
        <f xml:space="preserve"> Time!FD$76</f>
        <v>0</v>
      </c>
      <c r="FE24" s="301">
        <f xml:space="preserve"> Time!FE$76</f>
        <v>0</v>
      </c>
      <c r="FF24" s="301">
        <f xml:space="preserve"> Time!FF$76</f>
        <v>0</v>
      </c>
      <c r="FG24" s="301">
        <f xml:space="preserve"> Time!FG$76</f>
        <v>0</v>
      </c>
      <c r="FH24" s="301">
        <f xml:space="preserve"> Time!FH$76</f>
        <v>0</v>
      </c>
      <c r="FI24" s="301">
        <f xml:space="preserve"> Time!FI$76</f>
        <v>0</v>
      </c>
      <c r="FJ24" s="301">
        <f xml:space="preserve"> Time!FJ$76</f>
        <v>0</v>
      </c>
      <c r="FK24" s="301">
        <f xml:space="preserve"> Time!FK$76</f>
        <v>0</v>
      </c>
      <c r="FL24" s="301">
        <f xml:space="preserve"> Time!FL$76</f>
        <v>0</v>
      </c>
      <c r="FM24" s="301">
        <f xml:space="preserve"> Time!FM$76</f>
        <v>0</v>
      </c>
      <c r="FN24" s="301">
        <f xml:space="preserve"> Time!FN$76</f>
        <v>0</v>
      </c>
      <c r="FO24" s="301">
        <f xml:space="preserve"> Time!FO$76</f>
        <v>0</v>
      </c>
      <c r="FP24" s="301">
        <f xml:space="preserve"> Time!FP$76</f>
        <v>0</v>
      </c>
      <c r="FQ24" s="301">
        <f xml:space="preserve"> Time!FQ$76</f>
        <v>0</v>
      </c>
      <c r="FR24" s="301">
        <f xml:space="preserve"> Time!FR$76</f>
        <v>0</v>
      </c>
      <c r="FS24" s="301">
        <f xml:space="preserve"> Time!FS$76</f>
        <v>0</v>
      </c>
      <c r="FT24" s="301">
        <f xml:space="preserve"> Time!FT$76</f>
        <v>0</v>
      </c>
      <c r="FU24" s="301">
        <f xml:space="preserve"> Time!FU$76</f>
        <v>0</v>
      </c>
      <c r="FV24" s="301">
        <f xml:space="preserve"> Time!FV$76</f>
        <v>0</v>
      </c>
      <c r="FW24" s="301">
        <f xml:space="preserve"> Time!FW$76</f>
        <v>0</v>
      </c>
      <c r="FX24" s="301">
        <f xml:space="preserve"> Time!FX$76</f>
        <v>0</v>
      </c>
      <c r="FY24" s="301">
        <f xml:space="preserve"> Time!FY$76</f>
        <v>0</v>
      </c>
      <c r="FZ24" s="301">
        <f xml:space="preserve"> Time!FZ$76</f>
        <v>0</v>
      </c>
      <c r="GA24" s="301">
        <f xml:space="preserve"> Time!GA$76</f>
        <v>0</v>
      </c>
      <c r="GB24" s="301">
        <f xml:space="preserve"> Time!GB$76</f>
        <v>0</v>
      </c>
      <c r="GC24" s="301">
        <f xml:space="preserve"> Time!GC$76</f>
        <v>0</v>
      </c>
      <c r="GD24" s="301">
        <f xml:space="preserve"> Time!GD$76</f>
        <v>0</v>
      </c>
      <c r="GE24" s="301">
        <f xml:space="preserve"> Time!GE$76</f>
        <v>0</v>
      </c>
      <c r="GF24" s="301">
        <f xml:space="preserve"> Time!GF$76</f>
        <v>0</v>
      </c>
      <c r="GG24" s="301">
        <f xml:space="preserve"> Time!GG$76</f>
        <v>0</v>
      </c>
      <c r="GH24" s="301">
        <f xml:space="preserve"> Time!GH$76</f>
        <v>0</v>
      </c>
      <c r="GI24" s="301">
        <f xml:space="preserve"> Time!GI$76</f>
        <v>0</v>
      </c>
      <c r="GJ24" s="301">
        <f xml:space="preserve"> Time!GJ$76</f>
        <v>0</v>
      </c>
    </row>
    <row r="25" spans="1:192" x14ac:dyDescent="0.25">
      <c r="E25" s="367" t="str">
        <f t="shared" ref="E25:AJ25" si="30" xml:space="preserve"> E$82</f>
        <v>Senior debt period interest rate</v>
      </c>
      <c r="F25" s="367">
        <f t="shared" si="30"/>
        <v>0</v>
      </c>
      <c r="G25" s="367" t="str">
        <f t="shared" si="30"/>
        <v>%</v>
      </c>
      <c r="H25" s="367">
        <f t="shared" si="30"/>
        <v>0</v>
      </c>
      <c r="I25" s="367">
        <f t="shared" si="30"/>
        <v>0</v>
      </c>
      <c r="J25" s="367">
        <f t="shared" si="30"/>
        <v>1.61E-2</v>
      </c>
      <c r="K25" s="367">
        <f t="shared" si="30"/>
        <v>1.61E-2</v>
      </c>
      <c r="L25" s="367">
        <f t="shared" si="30"/>
        <v>1.575E-2</v>
      </c>
      <c r="M25" s="367">
        <f t="shared" si="30"/>
        <v>1.5924999999999998E-2</v>
      </c>
      <c r="N25" s="367">
        <f t="shared" si="30"/>
        <v>1.61E-2</v>
      </c>
      <c r="O25" s="367">
        <f t="shared" si="30"/>
        <v>1.61E-2</v>
      </c>
      <c r="P25" s="367">
        <f t="shared" si="30"/>
        <v>1.575E-2</v>
      </c>
      <c r="Q25" s="367">
        <f t="shared" si="30"/>
        <v>1.5924999999999998E-2</v>
      </c>
      <c r="R25" s="367">
        <f t="shared" si="30"/>
        <v>1.61E-2</v>
      </c>
      <c r="S25" s="367">
        <f t="shared" si="30"/>
        <v>1.61E-2</v>
      </c>
      <c r="T25" s="367">
        <f t="shared" si="30"/>
        <v>1.575E-2</v>
      </c>
      <c r="U25" s="367">
        <f t="shared" si="30"/>
        <v>1.5924999999999998E-2</v>
      </c>
      <c r="V25" s="367">
        <f t="shared" si="30"/>
        <v>1.61E-2</v>
      </c>
      <c r="W25" s="367">
        <f t="shared" si="30"/>
        <v>1.61E-2</v>
      </c>
      <c r="X25" s="367">
        <f t="shared" si="30"/>
        <v>1.5924999999999998E-2</v>
      </c>
      <c r="Y25" s="367">
        <f t="shared" si="30"/>
        <v>1.5924999999999998E-2</v>
      </c>
      <c r="Z25" s="367">
        <f t="shared" si="30"/>
        <v>1.61E-2</v>
      </c>
      <c r="AA25" s="367">
        <f t="shared" si="30"/>
        <v>1.61E-2</v>
      </c>
      <c r="AB25" s="367">
        <f t="shared" si="30"/>
        <v>1.575E-2</v>
      </c>
      <c r="AC25" s="367">
        <f t="shared" si="30"/>
        <v>1.5924999999999998E-2</v>
      </c>
      <c r="AD25" s="367">
        <f t="shared" si="30"/>
        <v>1.61E-2</v>
      </c>
      <c r="AE25" s="367">
        <f t="shared" si="30"/>
        <v>1.61E-2</v>
      </c>
      <c r="AF25" s="367">
        <f t="shared" si="30"/>
        <v>1.575E-2</v>
      </c>
      <c r="AG25" s="367">
        <f t="shared" si="30"/>
        <v>1.5924999999999998E-2</v>
      </c>
      <c r="AH25" s="367">
        <f t="shared" si="30"/>
        <v>1.61E-2</v>
      </c>
      <c r="AI25" s="367">
        <f t="shared" si="30"/>
        <v>1.61E-2</v>
      </c>
      <c r="AJ25" s="367">
        <f t="shared" si="30"/>
        <v>1.575E-2</v>
      </c>
      <c r="AK25" s="367">
        <f t="shared" ref="AK25:BP25" si="31" xml:space="preserve"> AK$82</f>
        <v>1.5924999999999998E-2</v>
      </c>
      <c r="AL25" s="367">
        <f t="shared" si="31"/>
        <v>1.61E-2</v>
      </c>
      <c r="AM25" s="367">
        <f t="shared" si="31"/>
        <v>1.61E-2</v>
      </c>
      <c r="AN25" s="367">
        <f t="shared" si="31"/>
        <v>1.5924999999999998E-2</v>
      </c>
      <c r="AO25" s="367">
        <f t="shared" si="31"/>
        <v>1.5924999999999998E-2</v>
      </c>
      <c r="AP25" s="367">
        <f t="shared" si="31"/>
        <v>1.61E-2</v>
      </c>
      <c r="AQ25" s="367">
        <f t="shared" si="31"/>
        <v>1.61E-2</v>
      </c>
      <c r="AR25" s="367">
        <f t="shared" si="31"/>
        <v>1.575E-2</v>
      </c>
      <c r="AS25" s="367">
        <f t="shared" si="31"/>
        <v>1.5924999999999998E-2</v>
      </c>
      <c r="AT25" s="367">
        <f t="shared" si="31"/>
        <v>1.61E-2</v>
      </c>
      <c r="AU25" s="367">
        <f t="shared" si="31"/>
        <v>1.61E-2</v>
      </c>
      <c r="AV25" s="367">
        <f t="shared" si="31"/>
        <v>1.575E-2</v>
      </c>
      <c r="AW25" s="367">
        <f t="shared" si="31"/>
        <v>1.5924999999999998E-2</v>
      </c>
      <c r="AX25" s="367">
        <f t="shared" si="31"/>
        <v>1.61E-2</v>
      </c>
      <c r="AY25" s="367">
        <f t="shared" si="31"/>
        <v>1.61E-2</v>
      </c>
      <c r="AZ25" s="367">
        <f t="shared" si="31"/>
        <v>1.575E-2</v>
      </c>
      <c r="BA25" s="367">
        <f t="shared" si="31"/>
        <v>1.5924999999999998E-2</v>
      </c>
      <c r="BB25" s="367">
        <f t="shared" si="31"/>
        <v>1.61E-2</v>
      </c>
      <c r="BC25" s="367">
        <f t="shared" si="31"/>
        <v>1.61E-2</v>
      </c>
      <c r="BD25" s="367">
        <f t="shared" si="31"/>
        <v>1.5924999999999998E-2</v>
      </c>
      <c r="BE25" s="367">
        <f t="shared" si="31"/>
        <v>1.5924999999999998E-2</v>
      </c>
      <c r="BF25" s="367">
        <f t="shared" si="31"/>
        <v>1.61E-2</v>
      </c>
      <c r="BG25" s="367">
        <f t="shared" si="31"/>
        <v>1.61E-2</v>
      </c>
      <c r="BH25" s="367">
        <f t="shared" si="31"/>
        <v>1.575E-2</v>
      </c>
      <c r="BI25" s="367">
        <f t="shared" si="31"/>
        <v>1.5924999999999998E-2</v>
      </c>
      <c r="BJ25" s="367">
        <f t="shared" si="31"/>
        <v>1.61E-2</v>
      </c>
      <c r="BK25" s="367">
        <f t="shared" si="31"/>
        <v>1.61E-2</v>
      </c>
      <c r="BL25" s="367">
        <f t="shared" si="31"/>
        <v>1.575E-2</v>
      </c>
      <c r="BM25" s="367">
        <f t="shared" si="31"/>
        <v>1.5924999999999998E-2</v>
      </c>
      <c r="BN25" s="367">
        <f t="shared" si="31"/>
        <v>1.61E-2</v>
      </c>
      <c r="BO25" s="367">
        <f t="shared" si="31"/>
        <v>1.61E-2</v>
      </c>
      <c r="BP25" s="367">
        <f t="shared" si="31"/>
        <v>1.575E-2</v>
      </c>
      <c r="BQ25" s="367">
        <f t="shared" ref="BQ25:CV25" si="32" xml:space="preserve"> BQ$82</f>
        <v>1.5924999999999998E-2</v>
      </c>
      <c r="BR25" s="367">
        <f t="shared" si="32"/>
        <v>1.61E-2</v>
      </c>
      <c r="BS25" s="367">
        <f t="shared" si="32"/>
        <v>1.61E-2</v>
      </c>
      <c r="BT25" s="367">
        <f t="shared" si="32"/>
        <v>1.5924999999999998E-2</v>
      </c>
      <c r="BU25" s="367">
        <f t="shared" si="32"/>
        <v>1.5924999999999998E-2</v>
      </c>
      <c r="BV25" s="367">
        <f t="shared" si="32"/>
        <v>1.61E-2</v>
      </c>
      <c r="BW25" s="367">
        <f t="shared" si="32"/>
        <v>1.61E-2</v>
      </c>
      <c r="BX25" s="367">
        <f t="shared" si="32"/>
        <v>1.575E-2</v>
      </c>
      <c r="BY25" s="367">
        <f t="shared" si="32"/>
        <v>1.5924999999999998E-2</v>
      </c>
      <c r="BZ25" s="367">
        <f t="shared" si="32"/>
        <v>1.61E-2</v>
      </c>
      <c r="CA25" s="367">
        <f t="shared" si="32"/>
        <v>1.61E-2</v>
      </c>
      <c r="CB25" s="367">
        <f t="shared" si="32"/>
        <v>1.575E-2</v>
      </c>
      <c r="CC25" s="367">
        <f t="shared" si="32"/>
        <v>1.5924999999999998E-2</v>
      </c>
      <c r="CD25" s="367">
        <f t="shared" si="32"/>
        <v>1.61E-2</v>
      </c>
      <c r="CE25" s="367">
        <f t="shared" si="32"/>
        <v>1.61E-2</v>
      </c>
      <c r="CF25" s="367">
        <f t="shared" si="32"/>
        <v>1.575E-2</v>
      </c>
      <c r="CG25" s="367">
        <f t="shared" si="32"/>
        <v>1.5924999999999998E-2</v>
      </c>
      <c r="CH25" s="367">
        <f t="shared" si="32"/>
        <v>1.61E-2</v>
      </c>
      <c r="CI25" s="367">
        <f t="shared" si="32"/>
        <v>1.61E-2</v>
      </c>
      <c r="CJ25" s="367">
        <f t="shared" si="32"/>
        <v>1.5924999999999998E-2</v>
      </c>
      <c r="CK25" s="367">
        <f t="shared" si="32"/>
        <v>1.5924999999999998E-2</v>
      </c>
      <c r="CL25" s="367">
        <f t="shared" si="32"/>
        <v>1.61E-2</v>
      </c>
      <c r="CM25" s="367">
        <f t="shared" si="32"/>
        <v>1.61E-2</v>
      </c>
      <c r="CN25" s="367">
        <f t="shared" si="32"/>
        <v>1.575E-2</v>
      </c>
      <c r="CO25" s="367">
        <f t="shared" si="32"/>
        <v>1.5924999999999998E-2</v>
      </c>
      <c r="CP25" s="367">
        <f t="shared" si="32"/>
        <v>1.61E-2</v>
      </c>
      <c r="CQ25" s="367">
        <f t="shared" si="32"/>
        <v>1.61E-2</v>
      </c>
      <c r="CR25" s="367">
        <f t="shared" si="32"/>
        <v>1.575E-2</v>
      </c>
      <c r="CS25" s="367">
        <f t="shared" si="32"/>
        <v>1.5924999999999998E-2</v>
      </c>
      <c r="CT25" s="367">
        <f t="shared" si="32"/>
        <v>1.61E-2</v>
      </c>
      <c r="CU25" s="367">
        <f t="shared" si="32"/>
        <v>1.61E-2</v>
      </c>
      <c r="CV25" s="367">
        <f t="shared" si="32"/>
        <v>1.575E-2</v>
      </c>
      <c r="CW25" s="367">
        <f t="shared" ref="CW25:EB25" si="33" xml:space="preserve"> CW$82</f>
        <v>1.5924999999999998E-2</v>
      </c>
      <c r="CX25" s="367">
        <f t="shared" si="33"/>
        <v>1.61E-2</v>
      </c>
      <c r="CY25" s="367">
        <f t="shared" si="33"/>
        <v>1.61E-2</v>
      </c>
      <c r="CZ25" s="367">
        <f t="shared" si="33"/>
        <v>1.5924999999999998E-2</v>
      </c>
      <c r="DA25" s="367">
        <f t="shared" si="33"/>
        <v>1.5924999999999998E-2</v>
      </c>
      <c r="DB25" s="367">
        <f t="shared" si="33"/>
        <v>1.61E-2</v>
      </c>
      <c r="DC25" s="367">
        <f t="shared" si="33"/>
        <v>1.61E-2</v>
      </c>
      <c r="DD25" s="367">
        <f t="shared" si="33"/>
        <v>1.575E-2</v>
      </c>
      <c r="DE25" s="367">
        <f t="shared" si="33"/>
        <v>1.5924999999999998E-2</v>
      </c>
      <c r="DF25" s="367">
        <f t="shared" si="33"/>
        <v>1.61E-2</v>
      </c>
      <c r="DG25" s="367">
        <f t="shared" si="33"/>
        <v>1.61E-2</v>
      </c>
      <c r="DH25" s="367">
        <f t="shared" si="33"/>
        <v>1.575E-2</v>
      </c>
      <c r="DI25" s="367">
        <f t="shared" si="33"/>
        <v>1.5924999999999998E-2</v>
      </c>
      <c r="DJ25" s="367">
        <f t="shared" si="33"/>
        <v>1.61E-2</v>
      </c>
      <c r="DK25" s="367">
        <f t="shared" si="33"/>
        <v>1.61E-2</v>
      </c>
      <c r="DL25" s="367">
        <f t="shared" si="33"/>
        <v>1.575E-2</v>
      </c>
      <c r="DM25" s="367">
        <f t="shared" si="33"/>
        <v>1.5924999999999998E-2</v>
      </c>
      <c r="DN25" s="367">
        <f t="shared" si="33"/>
        <v>1.61E-2</v>
      </c>
      <c r="DO25" s="367">
        <f t="shared" si="33"/>
        <v>1.61E-2</v>
      </c>
      <c r="DP25" s="367">
        <f t="shared" si="33"/>
        <v>1.5924999999999998E-2</v>
      </c>
      <c r="DQ25" s="367">
        <f t="shared" si="33"/>
        <v>1.5924999999999998E-2</v>
      </c>
      <c r="DR25" s="367">
        <f t="shared" si="33"/>
        <v>1.61E-2</v>
      </c>
      <c r="DS25" s="367">
        <f t="shared" si="33"/>
        <v>1.61E-2</v>
      </c>
      <c r="DT25" s="367">
        <f t="shared" si="33"/>
        <v>1.575E-2</v>
      </c>
      <c r="DU25" s="367">
        <f t="shared" si="33"/>
        <v>1.5924999999999998E-2</v>
      </c>
      <c r="DV25" s="367">
        <f t="shared" si="33"/>
        <v>1.61E-2</v>
      </c>
      <c r="DW25" s="367">
        <f t="shared" si="33"/>
        <v>1.61E-2</v>
      </c>
      <c r="DX25" s="367">
        <f t="shared" si="33"/>
        <v>1.575E-2</v>
      </c>
      <c r="DY25" s="367">
        <f t="shared" si="33"/>
        <v>1.5924999999999998E-2</v>
      </c>
      <c r="DZ25" s="367">
        <f t="shared" si="33"/>
        <v>1.61E-2</v>
      </c>
      <c r="EA25" s="367">
        <f t="shared" si="33"/>
        <v>1.61E-2</v>
      </c>
      <c r="EB25" s="367">
        <f t="shared" si="33"/>
        <v>1.575E-2</v>
      </c>
      <c r="EC25" s="367">
        <f t="shared" ref="EC25:FH25" si="34" xml:space="preserve"> EC$82</f>
        <v>1.5924999999999998E-2</v>
      </c>
      <c r="ED25" s="367">
        <f t="shared" si="34"/>
        <v>1.61E-2</v>
      </c>
      <c r="EE25" s="367">
        <f t="shared" si="34"/>
        <v>1.61E-2</v>
      </c>
      <c r="EF25" s="367">
        <f t="shared" si="34"/>
        <v>1.5924999999999998E-2</v>
      </c>
      <c r="EG25" s="367">
        <f t="shared" si="34"/>
        <v>1.5924999999999998E-2</v>
      </c>
      <c r="EH25" s="367">
        <f t="shared" si="34"/>
        <v>1.61E-2</v>
      </c>
      <c r="EI25" s="367">
        <f t="shared" si="34"/>
        <v>1.61E-2</v>
      </c>
      <c r="EJ25" s="367">
        <f t="shared" si="34"/>
        <v>1.575E-2</v>
      </c>
      <c r="EK25" s="367">
        <f t="shared" si="34"/>
        <v>1.5924999999999998E-2</v>
      </c>
      <c r="EL25" s="367">
        <f t="shared" si="34"/>
        <v>1.61E-2</v>
      </c>
      <c r="EM25" s="367">
        <f t="shared" si="34"/>
        <v>1.61E-2</v>
      </c>
      <c r="EN25" s="367">
        <f t="shared" si="34"/>
        <v>1.575E-2</v>
      </c>
      <c r="EO25" s="367">
        <f t="shared" si="34"/>
        <v>1.5924999999999998E-2</v>
      </c>
      <c r="EP25" s="367">
        <f t="shared" si="34"/>
        <v>1.61E-2</v>
      </c>
      <c r="EQ25" s="367">
        <f t="shared" si="34"/>
        <v>1.61E-2</v>
      </c>
      <c r="ER25" s="367">
        <f t="shared" si="34"/>
        <v>1.575E-2</v>
      </c>
      <c r="ES25" s="367">
        <f t="shared" si="34"/>
        <v>1.5924999999999998E-2</v>
      </c>
      <c r="ET25" s="367">
        <f t="shared" si="34"/>
        <v>1.61E-2</v>
      </c>
      <c r="EU25" s="367">
        <f t="shared" si="34"/>
        <v>1.61E-2</v>
      </c>
      <c r="EV25" s="367">
        <f t="shared" si="34"/>
        <v>1.5924999999999998E-2</v>
      </c>
      <c r="EW25" s="367">
        <f t="shared" si="34"/>
        <v>1.5924999999999998E-2</v>
      </c>
      <c r="EX25" s="367">
        <f t="shared" si="34"/>
        <v>1.61E-2</v>
      </c>
      <c r="EY25" s="367">
        <f t="shared" si="34"/>
        <v>1.61E-2</v>
      </c>
      <c r="EZ25" s="367">
        <f t="shared" si="34"/>
        <v>1.575E-2</v>
      </c>
      <c r="FA25" s="367">
        <f t="shared" si="34"/>
        <v>1.5924999999999998E-2</v>
      </c>
      <c r="FB25" s="367">
        <f t="shared" si="34"/>
        <v>1.61E-2</v>
      </c>
      <c r="FC25" s="367">
        <f t="shared" si="34"/>
        <v>1.61E-2</v>
      </c>
      <c r="FD25" s="367">
        <f t="shared" si="34"/>
        <v>1.575E-2</v>
      </c>
      <c r="FE25" s="367">
        <f t="shared" si="34"/>
        <v>1.5924999999999998E-2</v>
      </c>
      <c r="FF25" s="367">
        <f t="shared" si="34"/>
        <v>1.61E-2</v>
      </c>
      <c r="FG25" s="367">
        <f t="shared" si="34"/>
        <v>1.61E-2</v>
      </c>
      <c r="FH25" s="367">
        <f t="shared" si="34"/>
        <v>1.575E-2</v>
      </c>
      <c r="FI25" s="367">
        <f t="shared" ref="FI25:GJ25" si="35" xml:space="preserve"> FI$82</f>
        <v>1.5924999999999998E-2</v>
      </c>
      <c r="FJ25" s="367">
        <f t="shared" si="35"/>
        <v>1.61E-2</v>
      </c>
      <c r="FK25" s="367">
        <f t="shared" si="35"/>
        <v>1.61E-2</v>
      </c>
      <c r="FL25" s="367">
        <f t="shared" si="35"/>
        <v>1.5924999999999998E-2</v>
      </c>
      <c r="FM25" s="367">
        <f t="shared" si="35"/>
        <v>1.5924999999999998E-2</v>
      </c>
      <c r="FN25" s="367">
        <f t="shared" si="35"/>
        <v>1.61E-2</v>
      </c>
      <c r="FO25" s="367">
        <f t="shared" si="35"/>
        <v>1.61E-2</v>
      </c>
      <c r="FP25" s="367">
        <f t="shared" si="35"/>
        <v>1.575E-2</v>
      </c>
      <c r="FQ25" s="367">
        <f t="shared" si="35"/>
        <v>1.5924999999999998E-2</v>
      </c>
      <c r="FR25" s="367">
        <f t="shared" si="35"/>
        <v>1.61E-2</v>
      </c>
      <c r="FS25" s="367">
        <f t="shared" si="35"/>
        <v>1.61E-2</v>
      </c>
      <c r="FT25" s="367">
        <f t="shared" si="35"/>
        <v>1.575E-2</v>
      </c>
      <c r="FU25" s="367">
        <f t="shared" si="35"/>
        <v>1.5924999999999998E-2</v>
      </c>
      <c r="FV25" s="367">
        <f t="shared" si="35"/>
        <v>1.61E-2</v>
      </c>
      <c r="FW25" s="367">
        <f t="shared" si="35"/>
        <v>1.61E-2</v>
      </c>
      <c r="FX25" s="367">
        <f t="shared" si="35"/>
        <v>1.575E-2</v>
      </c>
      <c r="FY25" s="367">
        <f t="shared" si="35"/>
        <v>1.5924999999999998E-2</v>
      </c>
      <c r="FZ25" s="367">
        <f t="shared" si="35"/>
        <v>1.61E-2</v>
      </c>
      <c r="GA25" s="367">
        <f t="shared" si="35"/>
        <v>1.61E-2</v>
      </c>
      <c r="GB25" s="367">
        <f t="shared" si="35"/>
        <v>1.5924999999999998E-2</v>
      </c>
      <c r="GC25" s="367">
        <f t="shared" si="35"/>
        <v>1.5924999999999998E-2</v>
      </c>
      <c r="GD25" s="367">
        <f t="shared" si="35"/>
        <v>1.61E-2</v>
      </c>
      <c r="GE25" s="367">
        <f t="shared" si="35"/>
        <v>1.61E-2</v>
      </c>
      <c r="GF25" s="367">
        <f t="shared" si="35"/>
        <v>1.575E-2</v>
      </c>
      <c r="GG25" s="367">
        <f t="shared" si="35"/>
        <v>1.5924999999999998E-2</v>
      </c>
      <c r="GH25" s="367">
        <f t="shared" si="35"/>
        <v>1.61E-2</v>
      </c>
      <c r="GI25" s="367">
        <f t="shared" si="35"/>
        <v>1.61E-2</v>
      </c>
      <c r="GJ25" s="367">
        <f t="shared" si="35"/>
        <v>1.575E-2</v>
      </c>
    </row>
    <row r="26" spans="1:192" x14ac:dyDescent="0.25">
      <c r="E26" s="12" t="s">
        <v>307</v>
      </c>
      <c r="G26" s="12" t="s">
        <v>308</v>
      </c>
      <c r="J26" s="124">
        <f t="shared" ref="J26:AO26" si="36" xml:space="preserve"> IF( J24 = 1, 1, I26 / (1 + J25))</f>
        <v>0</v>
      </c>
      <c r="K26" s="124">
        <f t="shared" si="36"/>
        <v>0</v>
      </c>
      <c r="L26" s="124">
        <f t="shared" si="36"/>
        <v>1</v>
      </c>
      <c r="M26" s="124">
        <f t="shared" si="36"/>
        <v>0.98432463026306083</v>
      </c>
      <c r="N26" s="124">
        <f t="shared" si="36"/>
        <v>0.96872810772862994</v>
      </c>
      <c r="O26" s="124">
        <f t="shared" si="36"/>
        <v>0.9533787104897451</v>
      </c>
      <c r="P26" s="124">
        <f t="shared" si="36"/>
        <v>0.93859582622667503</v>
      </c>
      <c r="Q26" s="124">
        <f t="shared" si="36"/>
        <v>0.92388298961702398</v>
      </c>
      <c r="R26" s="124">
        <f t="shared" si="36"/>
        <v>0.90924415866255681</v>
      </c>
      <c r="S26" s="124">
        <f t="shared" si="36"/>
        <v>0.89483727847904415</v>
      </c>
      <c r="T26" s="124">
        <f t="shared" si="36"/>
        <v>0.8809621250101346</v>
      </c>
      <c r="U26" s="124">
        <f t="shared" si="36"/>
        <v>0.86715271797636106</v>
      </c>
      <c r="V26" s="124">
        <f t="shared" si="36"/>
        <v>0.85341277234166035</v>
      </c>
      <c r="W26" s="124">
        <f t="shared" si="36"/>
        <v>0.83989053473246766</v>
      </c>
      <c r="X26" s="124">
        <f t="shared" si="36"/>
        <v>0.82672494006198061</v>
      </c>
      <c r="Y26" s="124">
        <f t="shared" si="36"/>
        <v>0.81376572095576016</v>
      </c>
      <c r="Z26" s="124">
        <f t="shared" si="36"/>
        <v>0.80087168679830745</v>
      </c>
      <c r="AA26" s="124">
        <f t="shared" si="36"/>
        <v>0.78818195728600282</v>
      </c>
      <c r="AB26" s="124">
        <f t="shared" si="36"/>
        <v>0.77596057817967301</v>
      </c>
      <c r="AC26" s="124">
        <f t="shared" si="36"/>
        <v>0.76379710921541755</v>
      </c>
      <c r="AD26" s="124">
        <f t="shared" si="36"/>
        <v>0.75169482257200826</v>
      </c>
      <c r="AE26" s="124">
        <f t="shared" si="36"/>
        <v>0.7397842954158137</v>
      </c>
      <c r="AF26" s="124">
        <f t="shared" si="36"/>
        <v>0.72831335999587865</v>
      </c>
      <c r="AG26" s="124">
        <f t="shared" si="36"/>
        <v>0.71689677879359071</v>
      </c>
      <c r="AH26" s="124">
        <f t="shared" si="36"/>
        <v>0.70553762306228784</v>
      </c>
      <c r="AI26" s="124">
        <f t="shared" si="36"/>
        <v>0.69435845198532409</v>
      </c>
      <c r="AJ26" s="124">
        <f t="shared" si="36"/>
        <v>0.68359187987725734</v>
      </c>
      <c r="AK26" s="124">
        <f t="shared" si="36"/>
        <v>0.67287632441101197</v>
      </c>
      <c r="AL26" s="124">
        <f t="shared" si="36"/>
        <v>0.66221466825215236</v>
      </c>
      <c r="AM26" s="124">
        <f t="shared" si="36"/>
        <v>0.65172194493864022</v>
      </c>
      <c r="AN26" s="124">
        <f t="shared" si="36"/>
        <v>0.64150596248604985</v>
      </c>
      <c r="AO26" s="124">
        <f t="shared" si="36"/>
        <v>0.63145011933563</v>
      </c>
      <c r="AP26" s="124">
        <f t="shared" ref="AP26:BU26" si="37" xml:space="preserve"> IF( AP24 = 1, 1, AO26 / (1 + AP25))</f>
        <v>0.62144485713574449</v>
      </c>
      <c r="AQ26" s="124">
        <f t="shared" si="37"/>
        <v>0.61159812728643292</v>
      </c>
      <c r="AR26" s="124">
        <f t="shared" si="37"/>
        <v>0.60211481888893226</v>
      </c>
      <c r="AS26" s="124">
        <f t="shared" si="37"/>
        <v>0.59267644647875806</v>
      </c>
      <c r="AT26" s="124">
        <f t="shared" si="37"/>
        <v>0.58328554913764197</v>
      </c>
      <c r="AU26" s="124">
        <f t="shared" si="37"/>
        <v>0.57404344959909648</v>
      </c>
      <c r="AV26" s="124">
        <f t="shared" si="37"/>
        <v>0.56514245591838197</v>
      </c>
      <c r="AW26" s="124">
        <f t="shared" si="37"/>
        <v>0.55628363896781952</v>
      </c>
      <c r="AX26" s="124">
        <f t="shared" si="37"/>
        <v>0.5474693819189248</v>
      </c>
      <c r="AY26" s="124">
        <f t="shared" si="37"/>
        <v>0.53879478586647456</v>
      </c>
      <c r="AZ26" s="124">
        <f t="shared" si="37"/>
        <v>0.53044035034848591</v>
      </c>
      <c r="BA26" s="124">
        <f t="shared" si="37"/>
        <v>0.52212550173338179</v>
      </c>
      <c r="BB26" s="124">
        <f t="shared" si="37"/>
        <v>0.51385247685600022</v>
      </c>
      <c r="BC26" s="124">
        <f t="shared" si="37"/>
        <v>0.50571053720696801</v>
      </c>
      <c r="BD26" s="124">
        <f t="shared" si="37"/>
        <v>0.49778333755638265</v>
      </c>
      <c r="BE26" s="124">
        <f t="shared" si="37"/>
        <v>0.48998039969129875</v>
      </c>
      <c r="BF26" s="124">
        <f t="shared" si="37"/>
        <v>0.4822167106498364</v>
      </c>
      <c r="BG26" s="124">
        <f t="shared" si="37"/>
        <v>0.47457603646278557</v>
      </c>
      <c r="BH26" s="124">
        <f t="shared" si="37"/>
        <v>0.46721736299560485</v>
      </c>
      <c r="BI26" s="124">
        <f t="shared" si="37"/>
        <v>0.45989355808313098</v>
      </c>
      <c r="BJ26" s="124">
        <f t="shared" si="37"/>
        <v>0.45260659195269265</v>
      </c>
      <c r="BK26" s="124">
        <f t="shared" si="37"/>
        <v>0.44543508705116885</v>
      </c>
      <c r="BL26" s="124">
        <f t="shared" si="37"/>
        <v>0.43852826684830803</v>
      </c>
      <c r="BM26" s="124">
        <f t="shared" si="37"/>
        <v>0.43165417412536167</v>
      </c>
      <c r="BN26" s="124">
        <f t="shared" si="37"/>
        <v>0.42481465812947711</v>
      </c>
      <c r="BO26" s="124">
        <f t="shared" si="37"/>
        <v>0.41808351356114271</v>
      </c>
      <c r="BP26" s="124">
        <f t="shared" si="37"/>
        <v>0.41160080094623946</v>
      </c>
      <c r="BQ26" s="124">
        <f t="shared" si="37"/>
        <v>0.40514880620738686</v>
      </c>
      <c r="BR26" s="124">
        <f t="shared" si="37"/>
        <v>0.39872926504023903</v>
      </c>
      <c r="BS26" s="124">
        <f t="shared" si="37"/>
        <v>0.39241144084267199</v>
      </c>
      <c r="BT26" s="124">
        <f t="shared" si="37"/>
        <v>0.38626024641845808</v>
      </c>
      <c r="BU26" s="124">
        <f t="shared" si="37"/>
        <v>0.38020547424116752</v>
      </c>
      <c r="BV26" s="124">
        <f t="shared" ref="BV26:DA26" si="38" xml:space="preserve"> IF( BV24 = 1, 1, BU26 / (1 + BV25))</f>
        <v>0.37418115760374721</v>
      </c>
      <c r="BW26" s="124">
        <f t="shared" si="38"/>
        <v>0.36825229564388073</v>
      </c>
      <c r="BX26" s="124">
        <f t="shared" si="38"/>
        <v>0.36254225512565175</v>
      </c>
      <c r="BY26" s="124">
        <f t="shared" si="38"/>
        <v>0.35685927123129341</v>
      </c>
      <c r="BZ26" s="124">
        <f t="shared" si="38"/>
        <v>0.35120487277954276</v>
      </c>
      <c r="CA26" s="124">
        <f t="shared" si="38"/>
        <v>0.34564006768973798</v>
      </c>
      <c r="CB26" s="124">
        <f t="shared" si="38"/>
        <v>0.34028064749174308</v>
      </c>
      <c r="CC26" s="124">
        <f t="shared" si="38"/>
        <v>0.33494662252798496</v>
      </c>
      <c r="CD26" s="124">
        <f t="shared" si="38"/>
        <v>0.32963942774134924</v>
      </c>
      <c r="CE26" s="124">
        <f t="shared" si="38"/>
        <v>0.32441632491029354</v>
      </c>
      <c r="CF26" s="124">
        <f t="shared" si="38"/>
        <v>0.31938599548146057</v>
      </c>
      <c r="CG26" s="124">
        <f t="shared" si="38"/>
        <v>0.31437950191348829</v>
      </c>
      <c r="CH26" s="124">
        <f t="shared" si="38"/>
        <v>0.30939819103778005</v>
      </c>
      <c r="CI26" s="124">
        <f t="shared" si="38"/>
        <v>0.30449580852059843</v>
      </c>
      <c r="CJ26" s="124">
        <f t="shared" si="38"/>
        <v>0.29972272413868983</v>
      </c>
      <c r="CK26" s="124">
        <f t="shared" si="38"/>
        <v>0.29502445961925322</v>
      </c>
      <c r="CL26" s="124">
        <f t="shared" si="38"/>
        <v>0.29034982739814313</v>
      </c>
      <c r="CM26" s="124">
        <f t="shared" si="38"/>
        <v>0.28574926424381769</v>
      </c>
      <c r="CN26" s="124">
        <f t="shared" si="38"/>
        <v>0.28131849790186336</v>
      </c>
      <c r="CO26" s="124">
        <f t="shared" si="38"/>
        <v>0.2769087264334113</v>
      </c>
      <c r="CP26" s="124">
        <f t="shared" si="38"/>
        <v>0.27252113614153262</v>
      </c>
      <c r="CQ26" s="124">
        <f t="shared" si="38"/>
        <v>0.2682030667665905</v>
      </c>
      <c r="CR26" s="124">
        <f t="shared" si="38"/>
        <v>0.26404436797104652</v>
      </c>
      <c r="CS26" s="124">
        <f t="shared" si="38"/>
        <v>0.25990537487614396</v>
      </c>
      <c r="CT26" s="124">
        <f t="shared" si="38"/>
        <v>0.25578720094099394</v>
      </c>
      <c r="CU26" s="124">
        <f t="shared" si="38"/>
        <v>0.25173427904831608</v>
      </c>
      <c r="CV26" s="124">
        <f t="shared" si="38"/>
        <v>0.24783094171628461</v>
      </c>
      <c r="CW26" s="124">
        <f t="shared" si="38"/>
        <v>0.24394610007262801</v>
      </c>
      <c r="CX26" s="124">
        <f t="shared" si="38"/>
        <v>0.24008079920542075</v>
      </c>
      <c r="CY26" s="124">
        <f t="shared" si="38"/>
        <v>0.23627674363293055</v>
      </c>
      <c r="CZ26" s="124">
        <f t="shared" si="38"/>
        <v>0.23257301831624436</v>
      </c>
      <c r="DA26" s="124">
        <f t="shared" si="38"/>
        <v>0.2289273502633013</v>
      </c>
      <c r="DB26" s="124">
        <f t="shared" ref="DB26:EG26" si="39" xml:space="preserve"> IF( DB24 = 1, 1, DA26 / (1 + DB25))</f>
        <v>0.22530001994223137</v>
      </c>
      <c r="DC26" s="124">
        <f t="shared" si="39"/>
        <v>0.22173016429704887</v>
      </c>
      <c r="DD26" s="124">
        <f t="shared" si="39"/>
        <v>0.21829206428456696</v>
      </c>
      <c r="DE26" s="124">
        <f t="shared" si="39"/>
        <v>0.21487025546626667</v>
      </c>
      <c r="DF26" s="124">
        <f t="shared" si="39"/>
        <v>0.21146565836656497</v>
      </c>
      <c r="DG26" s="124">
        <f t="shared" si="39"/>
        <v>0.20811500675776495</v>
      </c>
      <c r="DH26" s="124">
        <f t="shared" si="39"/>
        <v>0.20488802043589954</v>
      </c>
      <c r="DI26" s="124">
        <f t="shared" si="39"/>
        <v>0.20167632496089727</v>
      </c>
      <c r="DJ26" s="124">
        <f t="shared" si="39"/>
        <v>0.19848078433313382</v>
      </c>
      <c r="DK26" s="124">
        <f t="shared" si="39"/>
        <v>0.19533587671797442</v>
      </c>
      <c r="DL26" s="124">
        <f t="shared" si="39"/>
        <v>0.19230704082498098</v>
      </c>
      <c r="DM26" s="124">
        <f t="shared" si="39"/>
        <v>0.18929255685703275</v>
      </c>
      <c r="DN26" s="124">
        <f t="shared" si="39"/>
        <v>0.18629323576127621</v>
      </c>
      <c r="DO26" s="124">
        <f t="shared" si="39"/>
        <v>0.18334143859981913</v>
      </c>
      <c r="DP26" s="124">
        <f t="shared" si="39"/>
        <v>0.18046749376166463</v>
      </c>
      <c r="DQ26" s="124">
        <f t="shared" si="39"/>
        <v>0.17763859907145177</v>
      </c>
      <c r="DR26" s="124">
        <f t="shared" si="39"/>
        <v>0.17482393373826569</v>
      </c>
      <c r="DS26" s="124">
        <f t="shared" si="39"/>
        <v>0.1720538664878119</v>
      </c>
      <c r="DT26" s="124">
        <f t="shared" si="39"/>
        <v>0.1693860364142869</v>
      </c>
      <c r="DU26" s="124">
        <f t="shared" si="39"/>
        <v>0.16673084766521831</v>
      </c>
      <c r="DV26" s="124">
        <f t="shared" si="39"/>
        <v>0.16408901453126495</v>
      </c>
      <c r="DW26" s="124">
        <f t="shared" si="39"/>
        <v>0.16148904097162184</v>
      </c>
      <c r="DX26" s="124">
        <f t="shared" si="39"/>
        <v>0.15898502679952928</v>
      </c>
      <c r="DY26" s="124">
        <f t="shared" si="39"/>
        <v>0.15649287772180948</v>
      </c>
      <c r="DZ26" s="124">
        <f t="shared" si="39"/>
        <v>0.15401326416869351</v>
      </c>
      <c r="EA26" s="124">
        <f t="shared" si="39"/>
        <v>0.15157293983731276</v>
      </c>
      <c r="EB26" s="124">
        <f t="shared" si="39"/>
        <v>0.14922268258657423</v>
      </c>
      <c r="EC26" s="124">
        <f t="shared" si="39"/>
        <v>0.14688356186389176</v>
      </c>
      <c r="ED26" s="124">
        <f t="shared" si="39"/>
        <v>0.14455620693228202</v>
      </c>
      <c r="EE26" s="124">
        <f t="shared" si="39"/>
        <v>0.14226572870020865</v>
      </c>
      <c r="EF26" s="124">
        <f t="shared" si="39"/>
        <v>0.1400356608019378</v>
      </c>
      <c r="EG26" s="124">
        <f t="shared" si="39"/>
        <v>0.13784055004251081</v>
      </c>
      <c r="EH26" s="124">
        <f t="shared" ref="EH26:FM26" si="40" xml:space="preserve"> IF( EH24 = 1, 1, EG26 / (1 + EH25))</f>
        <v>0.13565648070318945</v>
      </c>
      <c r="EI26" s="124">
        <f t="shared" si="40"/>
        <v>0.13350701771793075</v>
      </c>
      <c r="EJ26" s="124">
        <f t="shared" si="40"/>
        <v>0.13143688675159315</v>
      </c>
      <c r="EK26" s="124">
        <f t="shared" si="40"/>
        <v>0.12937656495468972</v>
      </c>
      <c r="EL26" s="124">
        <f t="shared" si="40"/>
        <v>0.12732660658861306</v>
      </c>
      <c r="EM26" s="124">
        <f t="shared" si="40"/>
        <v>0.12530912960202054</v>
      </c>
      <c r="EN26" s="124">
        <f t="shared" si="40"/>
        <v>0.12336611331727348</v>
      </c>
      <c r="EO26" s="124">
        <f t="shared" si="40"/>
        <v>0.12143230387801608</v>
      </c>
      <c r="EP26" s="124">
        <f t="shared" si="40"/>
        <v>0.11950822151167806</v>
      </c>
      <c r="EQ26" s="124">
        <f t="shared" si="40"/>
        <v>0.11761462603255395</v>
      </c>
      <c r="ER26" s="124">
        <f t="shared" si="40"/>
        <v>0.11579091905739991</v>
      </c>
      <c r="ES26" s="124">
        <f t="shared" si="40"/>
        <v>0.11397585358899516</v>
      </c>
      <c r="ET26" s="124">
        <f t="shared" si="40"/>
        <v>0.11216991791063395</v>
      </c>
      <c r="EU26" s="124">
        <f t="shared" si="40"/>
        <v>0.11039259709736635</v>
      </c>
      <c r="EV26" s="124">
        <f t="shared" si="40"/>
        <v>0.10866215232164417</v>
      </c>
      <c r="EW26" s="124">
        <f t="shared" si="40"/>
        <v>0.10695883290759078</v>
      </c>
      <c r="EX26" s="124">
        <f t="shared" si="40"/>
        <v>0.10526408120026649</v>
      </c>
      <c r="EY26" s="124">
        <f t="shared" si="40"/>
        <v>0.10359618265944937</v>
      </c>
      <c r="EZ26" s="124">
        <f t="shared" si="40"/>
        <v>0.10198984263790241</v>
      </c>
      <c r="FA26" s="124">
        <f t="shared" si="40"/>
        <v>0.10039111414514104</v>
      </c>
      <c r="FB26" s="124">
        <f t="shared" si="40"/>
        <v>9.8800427266155927E-2</v>
      </c>
      <c r="FC26" s="124">
        <f t="shared" si="40"/>
        <v>9.7234944657175401E-2</v>
      </c>
      <c r="FD26" s="124">
        <f t="shared" si="40"/>
        <v>9.5727240617450568E-2</v>
      </c>
      <c r="FE26" s="124">
        <f t="shared" si="40"/>
        <v>9.4226680726875081E-2</v>
      </c>
      <c r="FF26" s="124">
        <f t="shared" si="40"/>
        <v>9.2733668661426114E-2</v>
      </c>
      <c r="FG26" s="124">
        <f t="shared" si="40"/>
        <v>9.1264313218606549E-2</v>
      </c>
      <c r="FH26" s="124">
        <f t="shared" si="40"/>
        <v>8.9849188499735722E-2</v>
      </c>
      <c r="FI26" s="124">
        <f t="shared" si="40"/>
        <v>8.8440769249438417E-2</v>
      </c>
      <c r="FJ26" s="124">
        <f t="shared" si="40"/>
        <v>8.7039434356301959E-2</v>
      </c>
      <c r="FK26" s="124">
        <f t="shared" si="40"/>
        <v>8.5660303470428065E-2</v>
      </c>
      <c r="FL26" s="124">
        <f t="shared" si="40"/>
        <v>8.4317546541750693E-2</v>
      </c>
      <c r="FM26" s="124">
        <f t="shared" si="40"/>
        <v>8.2995837824397165E-2</v>
      </c>
      <c r="FN26" s="124">
        <f t="shared" ref="FN26:GJ26" si="41" xml:space="preserve"> IF( FN24 = 1, 1, FM26 / (1 + FN25))</f>
        <v>8.1680777309710823E-2</v>
      </c>
      <c r="FO26" s="124">
        <f t="shared" si="41"/>
        <v>8.0386553793633325E-2</v>
      </c>
      <c r="FP26" s="124">
        <f t="shared" si="41"/>
        <v>7.9140097261760606E-2</v>
      </c>
      <c r="FQ26" s="124">
        <f t="shared" si="41"/>
        <v>7.7899546976165177E-2</v>
      </c>
      <c r="FR26" s="124">
        <f t="shared" si="41"/>
        <v>7.6665236665845071E-2</v>
      </c>
      <c r="FS26" s="124">
        <f t="shared" si="41"/>
        <v>7.5450483875450322E-2</v>
      </c>
      <c r="FT26" s="124">
        <f t="shared" si="41"/>
        <v>7.4280564977061606E-2</v>
      </c>
      <c r="FU26" s="124">
        <f t="shared" si="41"/>
        <v>7.3116189656777422E-2</v>
      </c>
      <c r="FV26" s="124">
        <f t="shared" si="41"/>
        <v>7.1957671151242422E-2</v>
      </c>
      <c r="FW26" s="124">
        <f t="shared" si="41"/>
        <v>7.0817509252280697E-2</v>
      </c>
      <c r="FX26" s="124">
        <f t="shared" si="41"/>
        <v>6.9719428257229335E-2</v>
      </c>
      <c r="FY26" s="124">
        <f t="shared" si="41"/>
        <v>6.8626550441449261E-2</v>
      </c>
      <c r="FZ26" s="124">
        <f t="shared" si="41"/>
        <v>6.7539169807547747E-2</v>
      </c>
      <c r="GA26" s="124">
        <f t="shared" si="41"/>
        <v>6.6469018607959604E-2</v>
      </c>
      <c r="GB26" s="124">
        <f t="shared" si="41"/>
        <v>6.5427092165228351E-2</v>
      </c>
      <c r="GC26" s="124">
        <f t="shared" si="41"/>
        <v>6.4401498304725593E-2</v>
      </c>
      <c r="GD26" s="124">
        <f t="shared" si="41"/>
        <v>6.3381063187408312E-2</v>
      </c>
      <c r="GE26" s="124">
        <f t="shared" si="41"/>
        <v>6.2376796759579092E-2</v>
      </c>
      <c r="GF26" s="124">
        <f t="shared" si="41"/>
        <v>6.1409595628431304E-2</v>
      </c>
      <c r="GG26" s="124">
        <f t="shared" si="41"/>
        <v>6.0446977511559717E-2</v>
      </c>
      <c r="GH26" s="124">
        <f t="shared" si="41"/>
        <v>5.9489201369510594E-2</v>
      </c>
      <c r="GI26" s="124">
        <f t="shared" si="41"/>
        <v>5.8546601091930515E-2</v>
      </c>
      <c r="GJ26" s="124">
        <f t="shared" si="41"/>
        <v>5.7638790147113483E-2</v>
      </c>
    </row>
    <row r="28" spans="1:192" x14ac:dyDescent="0.25">
      <c r="E28" s="126" t="str">
        <f t="shared" ref="E28:AJ28" si="42" xml:space="preserve"> E$22</f>
        <v>Senior debt service at target cover ratio</v>
      </c>
      <c r="F28" s="126">
        <f t="shared" si="42"/>
        <v>0</v>
      </c>
      <c r="G28" s="126" t="str">
        <f t="shared" si="42"/>
        <v>$ 000s</v>
      </c>
      <c r="H28" s="126">
        <f t="shared" si="42"/>
        <v>88377.79301423904</v>
      </c>
      <c r="I28" s="126">
        <f t="shared" si="42"/>
        <v>0</v>
      </c>
      <c r="J28" s="126">
        <f t="shared" si="42"/>
        <v>0</v>
      </c>
      <c r="K28" s="126">
        <f t="shared" si="42"/>
        <v>0</v>
      </c>
      <c r="L28" s="126">
        <f t="shared" si="42"/>
        <v>0</v>
      </c>
      <c r="M28" s="126">
        <f t="shared" si="42"/>
        <v>1018.8056800512215</v>
      </c>
      <c r="N28" s="126">
        <f t="shared" si="42"/>
        <v>3422.1733562926765</v>
      </c>
      <c r="O28" s="126">
        <f t="shared" si="42"/>
        <v>2835.1103758465592</v>
      </c>
      <c r="P28" s="126">
        <f t="shared" si="42"/>
        <v>1359.5239449240892</v>
      </c>
      <c r="Q28" s="126">
        <f t="shared" si="42"/>
        <v>2029.8789650875399</v>
      </c>
      <c r="R28" s="126">
        <f t="shared" si="42"/>
        <v>3396.0262783792514</v>
      </c>
      <c r="S28" s="126">
        <f t="shared" si="42"/>
        <v>2811.9165777378944</v>
      </c>
      <c r="T28" s="126">
        <f t="shared" si="42"/>
        <v>1343.737233501965</v>
      </c>
      <c r="U28" s="126">
        <f t="shared" si="42"/>
        <v>2010.5056893699755</v>
      </c>
      <c r="V28" s="126">
        <f t="shared" si="42"/>
        <v>3369.7812519350105</v>
      </c>
      <c r="W28" s="126">
        <f t="shared" si="42"/>
        <v>2788.6109523755408</v>
      </c>
      <c r="X28" s="126">
        <f t="shared" si="42"/>
        <v>1338.8580880800255</v>
      </c>
      <c r="Y28" s="126">
        <f t="shared" si="42"/>
        <v>1979.9423408090106</v>
      </c>
      <c r="Z28" s="126">
        <f t="shared" si="42"/>
        <v>3343.4330634286853</v>
      </c>
      <c r="AA28" s="126">
        <f t="shared" si="42"/>
        <v>2765.1883756318944</v>
      </c>
      <c r="AB28" s="126">
        <f t="shared" si="42"/>
        <v>1311.7178070965488</v>
      </c>
      <c r="AC28" s="126">
        <f t="shared" si="42"/>
        <v>1971.3475906692356</v>
      </c>
      <c r="AD28" s="126">
        <f t="shared" si="42"/>
        <v>3316.9763827460447</v>
      </c>
      <c r="AE28" s="126">
        <f t="shared" si="42"/>
        <v>2741.6436068604685</v>
      </c>
      <c r="AF28" s="126">
        <f t="shared" si="42"/>
        <v>1295.4751599130263</v>
      </c>
      <c r="AG28" s="126">
        <f t="shared" si="42"/>
        <v>1951.5524032989147</v>
      </c>
      <c r="AH28" s="126">
        <f t="shared" si="42"/>
        <v>3290.4057602068779</v>
      </c>
      <c r="AI28" s="126">
        <f t="shared" si="42"/>
        <v>2717.9712859252891</v>
      </c>
      <c r="AJ28" s="126">
        <f t="shared" si="42"/>
        <v>1279.0704047208669</v>
      </c>
      <c r="AK28" s="126">
        <f t="shared" ref="AK28:BP28" si="43" xml:space="preserve"> AK$22</f>
        <v>1931.6060122499932</v>
      </c>
      <c r="AL28" s="126">
        <f t="shared" si="43"/>
        <v>3263.7156235077518</v>
      </c>
      <c r="AM28" s="126">
        <f t="shared" si="43"/>
        <v>2694.1659301563159</v>
      </c>
      <c r="AN28" s="126">
        <f t="shared" si="43"/>
        <v>1273.1903303294075</v>
      </c>
      <c r="AO28" s="126">
        <f t="shared" si="43"/>
        <v>1667.3522444663824</v>
      </c>
      <c r="AP28" s="126">
        <f t="shared" si="43"/>
        <v>2753.3568801634651</v>
      </c>
      <c r="AQ28" s="126">
        <f t="shared" si="43"/>
        <v>2603.8941850802075</v>
      </c>
      <c r="AR28" s="126">
        <f t="shared" si="43"/>
        <v>1166.1340430730013</v>
      </c>
      <c r="AS28" s="126">
        <f t="shared" si="43"/>
        <v>1440.7495356166589</v>
      </c>
      <c r="AT28" s="126">
        <f t="shared" si="43"/>
        <v>2687.7653174030334</v>
      </c>
      <c r="AU28" s="126">
        <f t="shared" si="43"/>
        <v>2540.3637231255029</v>
      </c>
      <c r="AV28" s="126">
        <f t="shared" si="43"/>
        <v>1111.3719569223451</v>
      </c>
      <c r="AW28" s="126">
        <f t="shared" si="43"/>
        <v>1385.3473095805198</v>
      </c>
      <c r="AX28" s="126">
        <f t="shared" si="43"/>
        <v>2626.9681157437903</v>
      </c>
      <c r="AY28" s="126">
        <f t="shared" si="43"/>
        <v>2481.3389624627857</v>
      </c>
      <c r="AZ28" s="126">
        <f t="shared" si="43"/>
        <v>1060.8202694692807</v>
      </c>
      <c r="BA28" s="126">
        <f t="shared" si="43"/>
        <v>0</v>
      </c>
      <c r="BB28" s="126">
        <f t="shared" si="43"/>
        <v>0</v>
      </c>
      <c r="BC28" s="126">
        <f t="shared" si="43"/>
        <v>0</v>
      </c>
      <c r="BD28" s="126">
        <f t="shared" si="43"/>
        <v>0</v>
      </c>
      <c r="BE28" s="126">
        <f t="shared" si="43"/>
        <v>0</v>
      </c>
      <c r="BF28" s="126">
        <f t="shared" si="43"/>
        <v>0</v>
      </c>
      <c r="BG28" s="126">
        <f t="shared" si="43"/>
        <v>0</v>
      </c>
      <c r="BH28" s="126">
        <f t="shared" si="43"/>
        <v>0</v>
      </c>
      <c r="BI28" s="126">
        <f t="shared" si="43"/>
        <v>0</v>
      </c>
      <c r="BJ28" s="126">
        <f t="shared" si="43"/>
        <v>0</v>
      </c>
      <c r="BK28" s="126">
        <f t="shared" si="43"/>
        <v>0</v>
      </c>
      <c r="BL28" s="126">
        <f t="shared" si="43"/>
        <v>0</v>
      </c>
      <c r="BM28" s="126">
        <f t="shared" si="43"/>
        <v>0</v>
      </c>
      <c r="BN28" s="126">
        <f t="shared" si="43"/>
        <v>0</v>
      </c>
      <c r="BO28" s="126">
        <f t="shared" si="43"/>
        <v>0</v>
      </c>
      <c r="BP28" s="126">
        <f t="shared" si="43"/>
        <v>0</v>
      </c>
      <c r="BQ28" s="126">
        <f t="shared" ref="BQ28:CV28" si="44" xml:space="preserve"> BQ$22</f>
        <v>0</v>
      </c>
      <c r="BR28" s="126">
        <f t="shared" si="44"/>
        <v>0</v>
      </c>
      <c r="BS28" s="126">
        <f t="shared" si="44"/>
        <v>0</v>
      </c>
      <c r="BT28" s="126">
        <f t="shared" si="44"/>
        <v>0</v>
      </c>
      <c r="BU28" s="126">
        <f t="shared" si="44"/>
        <v>0</v>
      </c>
      <c r="BV28" s="126">
        <f t="shared" si="44"/>
        <v>0</v>
      </c>
      <c r="BW28" s="126">
        <f t="shared" si="44"/>
        <v>0</v>
      </c>
      <c r="BX28" s="126">
        <f t="shared" si="44"/>
        <v>0</v>
      </c>
      <c r="BY28" s="126">
        <f t="shared" si="44"/>
        <v>0</v>
      </c>
      <c r="BZ28" s="126">
        <f t="shared" si="44"/>
        <v>0</v>
      </c>
      <c r="CA28" s="126">
        <f t="shared" si="44"/>
        <v>0</v>
      </c>
      <c r="CB28" s="126">
        <f t="shared" si="44"/>
        <v>0</v>
      </c>
      <c r="CC28" s="126">
        <f t="shared" si="44"/>
        <v>0</v>
      </c>
      <c r="CD28" s="126">
        <f t="shared" si="44"/>
        <v>0</v>
      </c>
      <c r="CE28" s="126">
        <f t="shared" si="44"/>
        <v>0</v>
      </c>
      <c r="CF28" s="126">
        <f t="shared" si="44"/>
        <v>0</v>
      </c>
      <c r="CG28" s="126">
        <f t="shared" si="44"/>
        <v>0</v>
      </c>
      <c r="CH28" s="126">
        <f t="shared" si="44"/>
        <v>0</v>
      </c>
      <c r="CI28" s="126">
        <f t="shared" si="44"/>
        <v>0</v>
      </c>
      <c r="CJ28" s="126">
        <f t="shared" si="44"/>
        <v>0</v>
      </c>
      <c r="CK28" s="126">
        <f t="shared" si="44"/>
        <v>0</v>
      </c>
      <c r="CL28" s="126">
        <f t="shared" si="44"/>
        <v>0</v>
      </c>
      <c r="CM28" s="126">
        <f t="shared" si="44"/>
        <v>0</v>
      </c>
      <c r="CN28" s="126">
        <f t="shared" si="44"/>
        <v>0</v>
      </c>
      <c r="CO28" s="126">
        <f t="shared" si="44"/>
        <v>0</v>
      </c>
      <c r="CP28" s="126">
        <f t="shared" si="44"/>
        <v>0</v>
      </c>
      <c r="CQ28" s="126">
        <f t="shared" si="44"/>
        <v>0</v>
      </c>
      <c r="CR28" s="126">
        <f t="shared" si="44"/>
        <v>0</v>
      </c>
      <c r="CS28" s="126">
        <f t="shared" si="44"/>
        <v>0</v>
      </c>
      <c r="CT28" s="126">
        <f t="shared" si="44"/>
        <v>0</v>
      </c>
      <c r="CU28" s="126">
        <f t="shared" si="44"/>
        <v>0</v>
      </c>
      <c r="CV28" s="126">
        <f t="shared" si="44"/>
        <v>0</v>
      </c>
      <c r="CW28" s="126">
        <f t="shared" ref="CW28:EB28" si="45" xml:space="preserve"> CW$22</f>
        <v>0</v>
      </c>
      <c r="CX28" s="126">
        <f t="shared" si="45"/>
        <v>0</v>
      </c>
      <c r="CY28" s="126">
        <f t="shared" si="45"/>
        <v>0</v>
      </c>
      <c r="CZ28" s="126">
        <f t="shared" si="45"/>
        <v>0</v>
      </c>
      <c r="DA28" s="126">
        <f t="shared" si="45"/>
        <v>0</v>
      </c>
      <c r="DB28" s="126">
        <f t="shared" si="45"/>
        <v>0</v>
      </c>
      <c r="DC28" s="126">
        <f t="shared" si="45"/>
        <v>0</v>
      </c>
      <c r="DD28" s="126">
        <f t="shared" si="45"/>
        <v>0</v>
      </c>
      <c r="DE28" s="126">
        <f t="shared" si="45"/>
        <v>0</v>
      </c>
      <c r="DF28" s="126">
        <f t="shared" si="45"/>
        <v>0</v>
      </c>
      <c r="DG28" s="126">
        <f t="shared" si="45"/>
        <v>0</v>
      </c>
      <c r="DH28" s="126">
        <f t="shared" si="45"/>
        <v>0</v>
      </c>
      <c r="DI28" s="126">
        <f t="shared" si="45"/>
        <v>0</v>
      </c>
      <c r="DJ28" s="126">
        <f t="shared" si="45"/>
        <v>0</v>
      </c>
      <c r="DK28" s="126">
        <f t="shared" si="45"/>
        <v>0</v>
      </c>
      <c r="DL28" s="126">
        <f t="shared" si="45"/>
        <v>0</v>
      </c>
      <c r="DM28" s="126">
        <f t="shared" si="45"/>
        <v>0</v>
      </c>
      <c r="DN28" s="126">
        <f t="shared" si="45"/>
        <v>0</v>
      </c>
      <c r="DO28" s="126">
        <f t="shared" si="45"/>
        <v>0</v>
      </c>
      <c r="DP28" s="126">
        <f t="shared" si="45"/>
        <v>0</v>
      </c>
      <c r="DQ28" s="126">
        <f t="shared" si="45"/>
        <v>0</v>
      </c>
      <c r="DR28" s="126">
        <f t="shared" si="45"/>
        <v>0</v>
      </c>
      <c r="DS28" s="126">
        <f t="shared" si="45"/>
        <v>0</v>
      </c>
      <c r="DT28" s="126">
        <f t="shared" si="45"/>
        <v>0</v>
      </c>
      <c r="DU28" s="126">
        <f t="shared" si="45"/>
        <v>0</v>
      </c>
      <c r="DV28" s="126">
        <f t="shared" si="45"/>
        <v>0</v>
      </c>
      <c r="DW28" s="126">
        <f t="shared" si="45"/>
        <v>0</v>
      </c>
      <c r="DX28" s="126">
        <f t="shared" si="45"/>
        <v>0</v>
      </c>
      <c r="DY28" s="126">
        <f t="shared" si="45"/>
        <v>0</v>
      </c>
      <c r="DZ28" s="126">
        <f t="shared" si="45"/>
        <v>0</v>
      </c>
      <c r="EA28" s="126">
        <f t="shared" si="45"/>
        <v>0</v>
      </c>
      <c r="EB28" s="126">
        <f t="shared" si="45"/>
        <v>0</v>
      </c>
      <c r="EC28" s="126">
        <f t="shared" ref="EC28:FH28" si="46" xml:space="preserve"> EC$22</f>
        <v>0</v>
      </c>
      <c r="ED28" s="126">
        <f t="shared" si="46"/>
        <v>0</v>
      </c>
      <c r="EE28" s="126">
        <f t="shared" si="46"/>
        <v>0</v>
      </c>
      <c r="EF28" s="126">
        <f t="shared" si="46"/>
        <v>0</v>
      </c>
      <c r="EG28" s="126">
        <f t="shared" si="46"/>
        <v>0</v>
      </c>
      <c r="EH28" s="126">
        <f t="shared" si="46"/>
        <v>0</v>
      </c>
      <c r="EI28" s="126">
        <f t="shared" si="46"/>
        <v>0</v>
      </c>
      <c r="EJ28" s="126">
        <f t="shared" si="46"/>
        <v>0</v>
      </c>
      <c r="EK28" s="126">
        <f t="shared" si="46"/>
        <v>0</v>
      </c>
      <c r="EL28" s="126">
        <f t="shared" si="46"/>
        <v>0</v>
      </c>
      <c r="EM28" s="126">
        <f t="shared" si="46"/>
        <v>0</v>
      </c>
      <c r="EN28" s="126">
        <f t="shared" si="46"/>
        <v>0</v>
      </c>
      <c r="EO28" s="126">
        <f t="shared" si="46"/>
        <v>0</v>
      </c>
      <c r="EP28" s="126">
        <f t="shared" si="46"/>
        <v>0</v>
      </c>
      <c r="EQ28" s="126">
        <f t="shared" si="46"/>
        <v>0</v>
      </c>
      <c r="ER28" s="126">
        <f t="shared" si="46"/>
        <v>0</v>
      </c>
      <c r="ES28" s="126">
        <f t="shared" si="46"/>
        <v>0</v>
      </c>
      <c r="ET28" s="126">
        <f t="shared" si="46"/>
        <v>0</v>
      </c>
      <c r="EU28" s="126">
        <f t="shared" si="46"/>
        <v>0</v>
      </c>
      <c r="EV28" s="126">
        <f t="shared" si="46"/>
        <v>0</v>
      </c>
      <c r="EW28" s="126">
        <f t="shared" si="46"/>
        <v>0</v>
      </c>
      <c r="EX28" s="126">
        <f t="shared" si="46"/>
        <v>0</v>
      </c>
      <c r="EY28" s="126">
        <f t="shared" si="46"/>
        <v>0</v>
      </c>
      <c r="EZ28" s="126">
        <f t="shared" si="46"/>
        <v>0</v>
      </c>
      <c r="FA28" s="126">
        <f t="shared" si="46"/>
        <v>0</v>
      </c>
      <c r="FB28" s="126">
        <f t="shared" si="46"/>
        <v>0</v>
      </c>
      <c r="FC28" s="126">
        <f t="shared" si="46"/>
        <v>0</v>
      </c>
      <c r="FD28" s="126">
        <f t="shared" si="46"/>
        <v>0</v>
      </c>
      <c r="FE28" s="126">
        <f t="shared" si="46"/>
        <v>0</v>
      </c>
      <c r="FF28" s="126">
        <f t="shared" si="46"/>
        <v>0</v>
      </c>
      <c r="FG28" s="126">
        <f t="shared" si="46"/>
        <v>0</v>
      </c>
      <c r="FH28" s="126">
        <f t="shared" si="46"/>
        <v>0</v>
      </c>
      <c r="FI28" s="126">
        <f t="shared" ref="FI28:GJ28" si="47" xml:space="preserve"> FI$22</f>
        <v>0</v>
      </c>
      <c r="FJ28" s="126">
        <f t="shared" si="47"/>
        <v>0</v>
      </c>
      <c r="FK28" s="126">
        <f t="shared" si="47"/>
        <v>0</v>
      </c>
      <c r="FL28" s="126">
        <f t="shared" si="47"/>
        <v>0</v>
      </c>
      <c r="FM28" s="126">
        <f t="shared" si="47"/>
        <v>0</v>
      </c>
      <c r="FN28" s="126">
        <f t="shared" si="47"/>
        <v>0</v>
      </c>
      <c r="FO28" s="126">
        <f t="shared" si="47"/>
        <v>0</v>
      </c>
      <c r="FP28" s="126">
        <f t="shared" si="47"/>
        <v>0</v>
      </c>
      <c r="FQ28" s="126">
        <f t="shared" si="47"/>
        <v>0</v>
      </c>
      <c r="FR28" s="126">
        <f t="shared" si="47"/>
        <v>0</v>
      </c>
      <c r="FS28" s="126">
        <f t="shared" si="47"/>
        <v>0</v>
      </c>
      <c r="FT28" s="126">
        <f t="shared" si="47"/>
        <v>0</v>
      </c>
      <c r="FU28" s="126">
        <f t="shared" si="47"/>
        <v>0</v>
      </c>
      <c r="FV28" s="126">
        <f t="shared" si="47"/>
        <v>0</v>
      </c>
      <c r="FW28" s="126">
        <f t="shared" si="47"/>
        <v>0</v>
      </c>
      <c r="FX28" s="126">
        <f t="shared" si="47"/>
        <v>0</v>
      </c>
      <c r="FY28" s="126">
        <f t="shared" si="47"/>
        <v>0</v>
      </c>
      <c r="FZ28" s="126">
        <f t="shared" si="47"/>
        <v>0</v>
      </c>
      <c r="GA28" s="126">
        <f t="shared" si="47"/>
        <v>0</v>
      </c>
      <c r="GB28" s="126">
        <f t="shared" si="47"/>
        <v>0</v>
      </c>
      <c r="GC28" s="126">
        <f t="shared" si="47"/>
        <v>0</v>
      </c>
      <c r="GD28" s="126">
        <f t="shared" si="47"/>
        <v>0</v>
      </c>
      <c r="GE28" s="126">
        <f t="shared" si="47"/>
        <v>0</v>
      </c>
      <c r="GF28" s="126">
        <f t="shared" si="47"/>
        <v>0</v>
      </c>
      <c r="GG28" s="126">
        <f t="shared" si="47"/>
        <v>0</v>
      </c>
      <c r="GH28" s="126">
        <f t="shared" si="47"/>
        <v>0</v>
      </c>
      <c r="GI28" s="126">
        <f t="shared" si="47"/>
        <v>0</v>
      </c>
      <c r="GJ28" s="126">
        <f t="shared" si="47"/>
        <v>0</v>
      </c>
    </row>
    <row r="29" spans="1:192" s="359" customFormat="1" x14ac:dyDescent="0.25">
      <c r="A29" s="357"/>
      <c r="B29" s="357"/>
      <c r="C29" s="574"/>
      <c r="D29" s="358"/>
      <c r="E29" s="124" t="str">
        <f t="shared" ref="E29:AJ29" si="48" xml:space="preserve"> E$26</f>
        <v>Senior debt discount factor</v>
      </c>
      <c r="F29" s="124">
        <f t="shared" si="48"/>
        <v>0</v>
      </c>
      <c r="G29" s="124" t="str">
        <f t="shared" si="48"/>
        <v>factor</v>
      </c>
      <c r="H29" s="124">
        <f t="shared" si="48"/>
        <v>0</v>
      </c>
      <c r="I29" s="124">
        <f t="shared" si="48"/>
        <v>0</v>
      </c>
      <c r="J29" s="124">
        <f t="shared" si="48"/>
        <v>0</v>
      </c>
      <c r="K29" s="124">
        <f t="shared" si="48"/>
        <v>0</v>
      </c>
      <c r="L29" s="124">
        <f t="shared" si="48"/>
        <v>1</v>
      </c>
      <c r="M29" s="124">
        <f t="shared" si="48"/>
        <v>0.98432463026306083</v>
      </c>
      <c r="N29" s="124">
        <f t="shared" si="48"/>
        <v>0.96872810772862994</v>
      </c>
      <c r="O29" s="124">
        <f t="shared" si="48"/>
        <v>0.9533787104897451</v>
      </c>
      <c r="P29" s="124">
        <f t="shared" si="48"/>
        <v>0.93859582622667503</v>
      </c>
      <c r="Q29" s="124">
        <f t="shared" si="48"/>
        <v>0.92388298961702398</v>
      </c>
      <c r="R29" s="124">
        <f t="shared" si="48"/>
        <v>0.90924415866255681</v>
      </c>
      <c r="S29" s="124">
        <f t="shared" si="48"/>
        <v>0.89483727847904415</v>
      </c>
      <c r="T29" s="124">
        <f t="shared" si="48"/>
        <v>0.8809621250101346</v>
      </c>
      <c r="U29" s="124">
        <f t="shared" si="48"/>
        <v>0.86715271797636106</v>
      </c>
      <c r="V29" s="124">
        <f t="shared" si="48"/>
        <v>0.85341277234166035</v>
      </c>
      <c r="W29" s="124">
        <f t="shared" si="48"/>
        <v>0.83989053473246766</v>
      </c>
      <c r="X29" s="124">
        <f t="shared" si="48"/>
        <v>0.82672494006198061</v>
      </c>
      <c r="Y29" s="124">
        <f t="shared" si="48"/>
        <v>0.81376572095576016</v>
      </c>
      <c r="Z29" s="124">
        <f t="shared" si="48"/>
        <v>0.80087168679830745</v>
      </c>
      <c r="AA29" s="124">
        <f t="shared" si="48"/>
        <v>0.78818195728600282</v>
      </c>
      <c r="AB29" s="124">
        <f t="shared" si="48"/>
        <v>0.77596057817967301</v>
      </c>
      <c r="AC29" s="124">
        <f t="shared" si="48"/>
        <v>0.76379710921541755</v>
      </c>
      <c r="AD29" s="124">
        <f t="shared" si="48"/>
        <v>0.75169482257200826</v>
      </c>
      <c r="AE29" s="124">
        <f t="shared" si="48"/>
        <v>0.7397842954158137</v>
      </c>
      <c r="AF29" s="124">
        <f t="shared" si="48"/>
        <v>0.72831335999587865</v>
      </c>
      <c r="AG29" s="124">
        <f t="shared" si="48"/>
        <v>0.71689677879359071</v>
      </c>
      <c r="AH29" s="124">
        <f t="shared" si="48"/>
        <v>0.70553762306228784</v>
      </c>
      <c r="AI29" s="124">
        <f t="shared" si="48"/>
        <v>0.69435845198532409</v>
      </c>
      <c r="AJ29" s="124">
        <f t="shared" si="48"/>
        <v>0.68359187987725734</v>
      </c>
      <c r="AK29" s="124">
        <f t="shared" ref="AK29:BP29" si="49" xml:space="preserve"> AK$26</f>
        <v>0.67287632441101197</v>
      </c>
      <c r="AL29" s="124">
        <f t="shared" si="49"/>
        <v>0.66221466825215236</v>
      </c>
      <c r="AM29" s="124">
        <f t="shared" si="49"/>
        <v>0.65172194493864022</v>
      </c>
      <c r="AN29" s="124">
        <f t="shared" si="49"/>
        <v>0.64150596248604985</v>
      </c>
      <c r="AO29" s="124">
        <f t="shared" si="49"/>
        <v>0.63145011933563</v>
      </c>
      <c r="AP29" s="124">
        <f t="shared" si="49"/>
        <v>0.62144485713574449</v>
      </c>
      <c r="AQ29" s="124">
        <f t="shared" si="49"/>
        <v>0.61159812728643292</v>
      </c>
      <c r="AR29" s="124">
        <f t="shared" si="49"/>
        <v>0.60211481888893226</v>
      </c>
      <c r="AS29" s="124">
        <f t="shared" si="49"/>
        <v>0.59267644647875806</v>
      </c>
      <c r="AT29" s="124">
        <f t="shared" si="49"/>
        <v>0.58328554913764197</v>
      </c>
      <c r="AU29" s="124">
        <f t="shared" si="49"/>
        <v>0.57404344959909648</v>
      </c>
      <c r="AV29" s="124">
        <f t="shared" si="49"/>
        <v>0.56514245591838197</v>
      </c>
      <c r="AW29" s="124">
        <f t="shared" si="49"/>
        <v>0.55628363896781952</v>
      </c>
      <c r="AX29" s="124">
        <f t="shared" si="49"/>
        <v>0.5474693819189248</v>
      </c>
      <c r="AY29" s="124">
        <f t="shared" si="49"/>
        <v>0.53879478586647456</v>
      </c>
      <c r="AZ29" s="124">
        <f t="shared" si="49"/>
        <v>0.53044035034848591</v>
      </c>
      <c r="BA29" s="124">
        <f t="shared" si="49"/>
        <v>0.52212550173338179</v>
      </c>
      <c r="BB29" s="124">
        <f t="shared" si="49"/>
        <v>0.51385247685600022</v>
      </c>
      <c r="BC29" s="124">
        <f t="shared" si="49"/>
        <v>0.50571053720696801</v>
      </c>
      <c r="BD29" s="124">
        <f t="shared" si="49"/>
        <v>0.49778333755638265</v>
      </c>
      <c r="BE29" s="124">
        <f t="shared" si="49"/>
        <v>0.48998039969129875</v>
      </c>
      <c r="BF29" s="124">
        <f t="shared" si="49"/>
        <v>0.4822167106498364</v>
      </c>
      <c r="BG29" s="124">
        <f t="shared" si="49"/>
        <v>0.47457603646278557</v>
      </c>
      <c r="BH29" s="124">
        <f t="shared" si="49"/>
        <v>0.46721736299560485</v>
      </c>
      <c r="BI29" s="124">
        <f t="shared" si="49"/>
        <v>0.45989355808313098</v>
      </c>
      <c r="BJ29" s="124">
        <f t="shared" si="49"/>
        <v>0.45260659195269265</v>
      </c>
      <c r="BK29" s="124">
        <f t="shared" si="49"/>
        <v>0.44543508705116885</v>
      </c>
      <c r="BL29" s="124">
        <f t="shared" si="49"/>
        <v>0.43852826684830803</v>
      </c>
      <c r="BM29" s="124">
        <f t="shared" si="49"/>
        <v>0.43165417412536167</v>
      </c>
      <c r="BN29" s="124">
        <f t="shared" si="49"/>
        <v>0.42481465812947711</v>
      </c>
      <c r="BO29" s="124">
        <f t="shared" si="49"/>
        <v>0.41808351356114271</v>
      </c>
      <c r="BP29" s="124">
        <f t="shared" si="49"/>
        <v>0.41160080094623946</v>
      </c>
      <c r="BQ29" s="124">
        <f t="shared" ref="BQ29:CV29" si="50" xml:space="preserve"> BQ$26</f>
        <v>0.40514880620738686</v>
      </c>
      <c r="BR29" s="124">
        <f t="shared" si="50"/>
        <v>0.39872926504023903</v>
      </c>
      <c r="BS29" s="124">
        <f t="shared" si="50"/>
        <v>0.39241144084267199</v>
      </c>
      <c r="BT29" s="124">
        <f t="shared" si="50"/>
        <v>0.38626024641845808</v>
      </c>
      <c r="BU29" s="124">
        <f t="shared" si="50"/>
        <v>0.38020547424116752</v>
      </c>
      <c r="BV29" s="124">
        <f t="shared" si="50"/>
        <v>0.37418115760374721</v>
      </c>
      <c r="BW29" s="124">
        <f t="shared" si="50"/>
        <v>0.36825229564388073</v>
      </c>
      <c r="BX29" s="124">
        <f t="shared" si="50"/>
        <v>0.36254225512565175</v>
      </c>
      <c r="BY29" s="124">
        <f t="shared" si="50"/>
        <v>0.35685927123129341</v>
      </c>
      <c r="BZ29" s="124">
        <f t="shared" si="50"/>
        <v>0.35120487277954276</v>
      </c>
      <c r="CA29" s="124">
        <f t="shared" si="50"/>
        <v>0.34564006768973798</v>
      </c>
      <c r="CB29" s="124">
        <f t="shared" si="50"/>
        <v>0.34028064749174308</v>
      </c>
      <c r="CC29" s="124">
        <f t="shared" si="50"/>
        <v>0.33494662252798496</v>
      </c>
      <c r="CD29" s="124">
        <f t="shared" si="50"/>
        <v>0.32963942774134924</v>
      </c>
      <c r="CE29" s="124">
        <f t="shared" si="50"/>
        <v>0.32441632491029354</v>
      </c>
      <c r="CF29" s="124">
        <f t="shared" si="50"/>
        <v>0.31938599548146057</v>
      </c>
      <c r="CG29" s="124">
        <f t="shared" si="50"/>
        <v>0.31437950191348829</v>
      </c>
      <c r="CH29" s="124">
        <f t="shared" si="50"/>
        <v>0.30939819103778005</v>
      </c>
      <c r="CI29" s="124">
        <f t="shared" si="50"/>
        <v>0.30449580852059843</v>
      </c>
      <c r="CJ29" s="124">
        <f t="shared" si="50"/>
        <v>0.29972272413868983</v>
      </c>
      <c r="CK29" s="124">
        <f t="shared" si="50"/>
        <v>0.29502445961925322</v>
      </c>
      <c r="CL29" s="124">
        <f t="shared" si="50"/>
        <v>0.29034982739814313</v>
      </c>
      <c r="CM29" s="124">
        <f t="shared" si="50"/>
        <v>0.28574926424381769</v>
      </c>
      <c r="CN29" s="124">
        <f t="shared" si="50"/>
        <v>0.28131849790186336</v>
      </c>
      <c r="CO29" s="124">
        <f t="shared" si="50"/>
        <v>0.2769087264334113</v>
      </c>
      <c r="CP29" s="124">
        <f t="shared" si="50"/>
        <v>0.27252113614153262</v>
      </c>
      <c r="CQ29" s="124">
        <f t="shared" si="50"/>
        <v>0.2682030667665905</v>
      </c>
      <c r="CR29" s="124">
        <f t="shared" si="50"/>
        <v>0.26404436797104652</v>
      </c>
      <c r="CS29" s="124">
        <f t="shared" si="50"/>
        <v>0.25990537487614396</v>
      </c>
      <c r="CT29" s="124">
        <f t="shared" si="50"/>
        <v>0.25578720094099394</v>
      </c>
      <c r="CU29" s="124">
        <f t="shared" si="50"/>
        <v>0.25173427904831608</v>
      </c>
      <c r="CV29" s="124">
        <f t="shared" si="50"/>
        <v>0.24783094171628461</v>
      </c>
      <c r="CW29" s="124">
        <f t="shared" ref="CW29:EB29" si="51" xml:space="preserve"> CW$26</f>
        <v>0.24394610007262801</v>
      </c>
      <c r="CX29" s="124">
        <f t="shared" si="51"/>
        <v>0.24008079920542075</v>
      </c>
      <c r="CY29" s="124">
        <f t="shared" si="51"/>
        <v>0.23627674363293055</v>
      </c>
      <c r="CZ29" s="124">
        <f t="shared" si="51"/>
        <v>0.23257301831624436</v>
      </c>
      <c r="DA29" s="124">
        <f t="shared" si="51"/>
        <v>0.2289273502633013</v>
      </c>
      <c r="DB29" s="124">
        <f t="shared" si="51"/>
        <v>0.22530001994223137</v>
      </c>
      <c r="DC29" s="124">
        <f t="shared" si="51"/>
        <v>0.22173016429704887</v>
      </c>
      <c r="DD29" s="124">
        <f t="shared" si="51"/>
        <v>0.21829206428456696</v>
      </c>
      <c r="DE29" s="124">
        <f t="shared" si="51"/>
        <v>0.21487025546626667</v>
      </c>
      <c r="DF29" s="124">
        <f t="shared" si="51"/>
        <v>0.21146565836656497</v>
      </c>
      <c r="DG29" s="124">
        <f t="shared" si="51"/>
        <v>0.20811500675776495</v>
      </c>
      <c r="DH29" s="124">
        <f t="shared" si="51"/>
        <v>0.20488802043589954</v>
      </c>
      <c r="DI29" s="124">
        <f t="shared" si="51"/>
        <v>0.20167632496089727</v>
      </c>
      <c r="DJ29" s="124">
        <f t="shared" si="51"/>
        <v>0.19848078433313382</v>
      </c>
      <c r="DK29" s="124">
        <f t="shared" si="51"/>
        <v>0.19533587671797442</v>
      </c>
      <c r="DL29" s="124">
        <f t="shared" si="51"/>
        <v>0.19230704082498098</v>
      </c>
      <c r="DM29" s="124">
        <f t="shared" si="51"/>
        <v>0.18929255685703275</v>
      </c>
      <c r="DN29" s="124">
        <f t="shared" si="51"/>
        <v>0.18629323576127621</v>
      </c>
      <c r="DO29" s="124">
        <f t="shared" si="51"/>
        <v>0.18334143859981913</v>
      </c>
      <c r="DP29" s="124">
        <f t="shared" si="51"/>
        <v>0.18046749376166463</v>
      </c>
      <c r="DQ29" s="124">
        <f t="shared" si="51"/>
        <v>0.17763859907145177</v>
      </c>
      <c r="DR29" s="124">
        <f t="shared" si="51"/>
        <v>0.17482393373826569</v>
      </c>
      <c r="DS29" s="124">
        <f t="shared" si="51"/>
        <v>0.1720538664878119</v>
      </c>
      <c r="DT29" s="124">
        <f t="shared" si="51"/>
        <v>0.1693860364142869</v>
      </c>
      <c r="DU29" s="124">
        <f t="shared" si="51"/>
        <v>0.16673084766521831</v>
      </c>
      <c r="DV29" s="124">
        <f t="shared" si="51"/>
        <v>0.16408901453126495</v>
      </c>
      <c r="DW29" s="124">
        <f t="shared" si="51"/>
        <v>0.16148904097162184</v>
      </c>
      <c r="DX29" s="124">
        <f t="shared" si="51"/>
        <v>0.15898502679952928</v>
      </c>
      <c r="DY29" s="124">
        <f t="shared" si="51"/>
        <v>0.15649287772180948</v>
      </c>
      <c r="DZ29" s="124">
        <f t="shared" si="51"/>
        <v>0.15401326416869351</v>
      </c>
      <c r="EA29" s="124">
        <f t="shared" si="51"/>
        <v>0.15157293983731276</v>
      </c>
      <c r="EB29" s="124">
        <f t="shared" si="51"/>
        <v>0.14922268258657423</v>
      </c>
      <c r="EC29" s="124">
        <f t="shared" ref="EC29:FH29" si="52" xml:space="preserve"> EC$26</f>
        <v>0.14688356186389176</v>
      </c>
      <c r="ED29" s="124">
        <f t="shared" si="52"/>
        <v>0.14455620693228202</v>
      </c>
      <c r="EE29" s="124">
        <f t="shared" si="52"/>
        <v>0.14226572870020865</v>
      </c>
      <c r="EF29" s="124">
        <f t="shared" si="52"/>
        <v>0.1400356608019378</v>
      </c>
      <c r="EG29" s="124">
        <f t="shared" si="52"/>
        <v>0.13784055004251081</v>
      </c>
      <c r="EH29" s="124">
        <f t="shared" si="52"/>
        <v>0.13565648070318945</v>
      </c>
      <c r="EI29" s="124">
        <f t="shared" si="52"/>
        <v>0.13350701771793075</v>
      </c>
      <c r="EJ29" s="124">
        <f t="shared" si="52"/>
        <v>0.13143688675159315</v>
      </c>
      <c r="EK29" s="124">
        <f t="shared" si="52"/>
        <v>0.12937656495468972</v>
      </c>
      <c r="EL29" s="124">
        <f t="shared" si="52"/>
        <v>0.12732660658861306</v>
      </c>
      <c r="EM29" s="124">
        <f t="shared" si="52"/>
        <v>0.12530912960202054</v>
      </c>
      <c r="EN29" s="124">
        <f t="shared" si="52"/>
        <v>0.12336611331727348</v>
      </c>
      <c r="EO29" s="124">
        <f t="shared" si="52"/>
        <v>0.12143230387801608</v>
      </c>
      <c r="EP29" s="124">
        <f t="shared" si="52"/>
        <v>0.11950822151167806</v>
      </c>
      <c r="EQ29" s="124">
        <f t="shared" si="52"/>
        <v>0.11761462603255395</v>
      </c>
      <c r="ER29" s="124">
        <f t="shared" si="52"/>
        <v>0.11579091905739991</v>
      </c>
      <c r="ES29" s="124">
        <f t="shared" si="52"/>
        <v>0.11397585358899516</v>
      </c>
      <c r="ET29" s="124">
        <f t="shared" si="52"/>
        <v>0.11216991791063395</v>
      </c>
      <c r="EU29" s="124">
        <f t="shared" si="52"/>
        <v>0.11039259709736635</v>
      </c>
      <c r="EV29" s="124">
        <f t="shared" si="52"/>
        <v>0.10866215232164417</v>
      </c>
      <c r="EW29" s="124">
        <f t="shared" si="52"/>
        <v>0.10695883290759078</v>
      </c>
      <c r="EX29" s="124">
        <f t="shared" si="52"/>
        <v>0.10526408120026649</v>
      </c>
      <c r="EY29" s="124">
        <f t="shared" si="52"/>
        <v>0.10359618265944937</v>
      </c>
      <c r="EZ29" s="124">
        <f t="shared" si="52"/>
        <v>0.10198984263790241</v>
      </c>
      <c r="FA29" s="124">
        <f t="shared" si="52"/>
        <v>0.10039111414514104</v>
      </c>
      <c r="FB29" s="124">
        <f t="shared" si="52"/>
        <v>9.8800427266155927E-2</v>
      </c>
      <c r="FC29" s="124">
        <f t="shared" si="52"/>
        <v>9.7234944657175401E-2</v>
      </c>
      <c r="FD29" s="124">
        <f t="shared" si="52"/>
        <v>9.5727240617450568E-2</v>
      </c>
      <c r="FE29" s="124">
        <f t="shared" si="52"/>
        <v>9.4226680726875081E-2</v>
      </c>
      <c r="FF29" s="124">
        <f t="shared" si="52"/>
        <v>9.2733668661426114E-2</v>
      </c>
      <c r="FG29" s="124">
        <f t="shared" si="52"/>
        <v>9.1264313218606549E-2</v>
      </c>
      <c r="FH29" s="124">
        <f t="shared" si="52"/>
        <v>8.9849188499735722E-2</v>
      </c>
      <c r="FI29" s="124">
        <f t="shared" ref="FI29:GJ29" si="53" xml:space="preserve"> FI$26</f>
        <v>8.8440769249438417E-2</v>
      </c>
      <c r="FJ29" s="124">
        <f t="shared" si="53"/>
        <v>8.7039434356301959E-2</v>
      </c>
      <c r="FK29" s="124">
        <f t="shared" si="53"/>
        <v>8.5660303470428065E-2</v>
      </c>
      <c r="FL29" s="124">
        <f t="shared" si="53"/>
        <v>8.4317546541750693E-2</v>
      </c>
      <c r="FM29" s="124">
        <f t="shared" si="53"/>
        <v>8.2995837824397165E-2</v>
      </c>
      <c r="FN29" s="124">
        <f t="shared" si="53"/>
        <v>8.1680777309710823E-2</v>
      </c>
      <c r="FO29" s="124">
        <f t="shared" si="53"/>
        <v>8.0386553793633325E-2</v>
      </c>
      <c r="FP29" s="124">
        <f t="shared" si="53"/>
        <v>7.9140097261760606E-2</v>
      </c>
      <c r="FQ29" s="124">
        <f t="shared" si="53"/>
        <v>7.7899546976165177E-2</v>
      </c>
      <c r="FR29" s="124">
        <f t="shared" si="53"/>
        <v>7.6665236665845071E-2</v>
      </c>
      <c r="FS29" s="124">
        <f t="shared" si="53"/>
        <v>7.5450483875450322E-2</v>
      </c>
      <c r="FT29" s="124">
        <f t="shared" si="53"/>
        <v>7.4280564977061606E-2</v>
      </c>
      <c r="FU29" s="124">
        <f t="shared" si="53"/>
        <v>7.3116189656777422E-2</v>
      </c>
      <c r="FV29" s="124">
        <f t="shared" si="53"/>
        <v>7.1957671151242422E-2</v>
      </c>
      <c r="FW29" s="124">
        <f t="shared" si="53"/>
        <v>7.0817509252280697E-2</v>
      </c>
      <c r="FX29" s="124">
        <f t="shared" si="53"/>
        <v>6.9719428257229335E-2</v>
      </c>
      <c r="FY29" s="124">
        <f t="shared" si="53"/>
        <v>6.8626550441449261E-2</v>
      </c>
      <c r="FZ29" s="124">
        <f t="shared" si="53"/>
        <v>6.7539169807547747E-2</v>
      </c>
      <c r="GA29" s="124">
        <f t="shared" si="53"/>
        <v>6.6469018607959604E-2</v>
      </c>
      <c r="GB29" s="124">
        <f t="shared" si="53"/>
        <v>6.5427092165228351E-2</v>
      </c>
      <c r="GC29" s="124">
        <f t="shared" si="53"/>
        <v>6.4401498304725593E-2</v>
      </c>
      <c r="GD29" s="124">
        <f t="shared" si="53"/>
        <v>6.3381063187408312E-2</v>
      </c>
      <c r="GE29" s="124">
        <f t="shared" si="53"/>
        <v>6.2376796759579092E-2</v>
      </c>
      <c r="GF29" s="124">
        <f t="shared" si="53"/>
        <v>6.1409595628431304E-2</v>
      </c>
      <c r="GG29" s="124">
        <f t="shared" si="53"/>
        <v>6.0446977511559717E-2</v>
      </c>
      <c r="GH29" s="124">
        <f t="shared" si="53"/>
        <v>5.9489201369510594E-2</v>
      </c>
      <c r="GI29" s="124">
        <f t="shared" si="53"/>
        <v>5.8546601091930515E-2</v>
      </c>
      <c r="GJ29" s="124">
        <f t="shared" si="53"/>
        <v>5.7638790147113483E-2</v>
      </c>
    </row>
    <row r="30" spans="1:192" x14ac:dyDescent="0.25">
      <c r="E30" s="12" t="s">
        <v>309</v>
      </c>
      <c r="F30" s="12">
        <f xml:space="preserve"> SUMPRODUCT(J28:GJ28, J29:GJ29)</f>
        <v>65676.200961484326</v>
      </c>
      <c r="G30" s="12" t="str">
        <f xml:space="preserve"> SMU</f>
        <v>$ 000s</v>
      </c>
    </row>
    <row r="33" spans="1:192" x14ac:dyDescent="0.25">
      <c r="B33" s="15" t="s">
        <v>203</v>
      </c>
    </row>
    <row r="34" spans="1:192" x14ac:dyDescent="0.25">
      <c r="E34" s="198" t="str">
        <f xml:space="preserve"> InpC!E$53</f>
        <v>Senior debt gearing</v>
      </c>
      <c r="F34" s="427">
        <f xml:space="preserve"> InpC!F$53</f>
        <v>0.7</v>
      </c>
      <c r="G34" s="198" t="str">
        <f xml:space="preserve"> InpC!G$53</f>
        <v>%</v>
      </c>
      <c r="H34" s="43"/>
    </row>
    <row r="35" spans="1:192" x14ac:dyDescent="0.25">
      <c r="E35" s="198" t="str">
        <f xml:space="preserve"> InpC!E$81</f>
        <v>Solar asset book value</v>
      </c>
      <c r="F35" s="198">
        <f xml:space="preserve"> InpC!F$81</f>
        <v>100000</v>
      </c>
      <c r="G35" s="198" t="str">
        <f xml:space="preserve"> InpC!G$81</f>
        <v>$ 000s</v>
      </c>
      <c r="H35" s="43"/>
    </row>
    <row r="36" spans="1:192" s="573" customFormat="1" x14ac:dyDescent="0.25">
      <c r="A36" s="313"/>
      <c r="B36" s="313"/>
      <c r="C36" s="314"/>
      <c r="D36" s="315"/>
      <c r="E36" s="360" t="s">
        <v>311</v>
      </c>
      <c r="F36" s="360">
        <f xml:space="preserve"> F34 * F35</f>
        <v>70000</v>
      </c>
      <c r="G36" s="360" t="str">
        <f xml:space="preserve"> SMU</f>
        <v>$ 000s</v>
      </c>
      <c r="H36" s="360"/>
      <c r="I36" s="312"/>
      <c r="J36" s="310"/>
      <c r="K36" s="310"/>
      <c r="L36" s="310"/>
      <c r="M36" s="310"/>
      <c r="N36" s="310"/>
      <c r="O36" s="310"/>
      <c r="P36" s="310"/>
      <c r="Q36" s="310"/>
      <c r="R36" s="310"/>
      <c r="S36" s="310"/>
      <c r="T36" s="310"/>
      <c r="U36" s="310"/>
      <c r="V36" s="310"/>
      <c r="W36" s="310"/>
      <c r="X36" s="310"/>
      <c r="Y36" s="310"/>
      <c r="Z36" s="310"/>
      <c r="AA36" s="310"/>
      <c r="AB36" s="310"/>
      <c r="AC36" s="310"/>
      <c r="AD36" s="310"/>
      <c r="AE36" s="310"/>
      <c r="AF36" s="310"/>
      <c r="AG36" s="310"/>
      <c r="AH36" s="310"/>
      <c r="AI36" s="310"/>
      <c r="AJ36" s="310"/>
      <c r="AK36" s="310"/>
      <c r="AL36" s="310"/>
      <c r="AM36" s="310"/>
      <c r="AN36" s="310"/>
      <c r="AO36" s="310"/>
      <c r="AP36" s="310"/>
      <c r="AQ36" s="310"/>
      <c r="AR36" s="310"/>
      <c r="AS36" s="310"/>
      <c r="AT36" s="310"/>
      <c r="AU36" s="310"/>
      <c r="AV36" s="310"/>
      <c r="AW36" s="310"/>
      <c r="AX36" s="310"/>
      <c r="AY36" s="310"/>
      <c r="AZ36" s="310"/>
      <c r="BA36" s="310"/>
      <c r="BB36" s="310"/>
      <c r="BC36" s="310"/>
      <c r="BD36" s="310"/>
      <c r="BE36" s="310"/>
      <c r="BF36" s="310"/>
      <c r="BG36" s="310"/>
      <c r="BH36" s="310"/>
      <c r="BI36" s="310"/>
      <c r="BJ36" s="310"/>
      <c r="BK36" s="310"/>
      <c r="BL36" s="310"/>
      <c r="BM36" s="310"/>
      <c r="BN36" s="310"/>
      <c r="BO36" s="310"/>
      <c r="BP36" s="310"/>
      <c r="BQ36" s="310"/>
      <c r="BR36" s="310"/>
      <c r="BS36" s="310"/>
      <c r="BT36" s="310"/>
      <c r="BU36" s="310"/>
      <c r="BV36" s="310"/>
      <c r="BW36" s="310"/>
      <c r="BX36" s="310"/>
      <c r="BY36" s="310"/>
      <c r="BZ36" s="310"/>
      <c r="CA36" s="310"/>
      <c r="CB36" s="310"/>
      <c r="CC36" s="310"/>
      <c r="CD36" s="310"/>
      <c r="CE36" s="310"/>
      <c r="CF36" s="310"/>
      <c r="CG36" s="310"/>
      <c r="CH36" s="310"/>
      <c r="CI36" s="310"/>
      <c r="CJ36" s="310"/>
      <c r="CK36" s="310"/>
      <c r="CL36" s="310"/>
      <c r="CM36" s="310"/>
      <c r="CN36" s="310"/>
      <c r="CO36" s="310"/>
      <c r="CP36" s="310"/>
      <c r="CQ36" s="310"/>
      <c r="CR36" s="310"/>
      <c r="CS36" s="310"/>
      <c r="CT36" s="310"/>
      <c r="CU36" s="310"/>
      <c r="CV36" s="310"/>
      <c r="CW36" s="310"/>
      <c r="CX36" s="310"/>
      <c r="CY36" s="310"/>
      <c r="CZ36" s="310"/>
      <c r="DA36" s="310"/>
      <c r="DB36" s="310"/>
      <c r="DC36" s="310"/>
      <c r="DD36" s="310"/>
      <c r="DE36" s="310"/>
      <c r="DF36" s="310"/>
      <c r="DG36" s="310"/>
      <c r="DH36" s="310"/>
      <c r="DI36" s="310"/>
      <c r="DJ36" s="310"/>
      <c r="DK36" s="310"/>
      <c r="DL36" s="310"/>
      <c r="DM36" s="310"/>
      <c r="DN36" s="310"/>
      <c r="DO36" s="310"/>
      <c r="DP36" s="310"/>
      <c r="DQ36" s="310"/>
      <c r="DR36" s="310"/>
      <c r="DS36" s="310"/>
      <c r="DT36" s="310"/>
      <c r="DU36" s="310"/>
      <c r="DV36" s="310"/>
      <c r="DW36" s="310"/>
      <c r="DX36" s="310"/>
      <c r="DY36" s="310"/>
      <c r="DZ36" s="310"/>
      <c r="EA36" s="310"/>
      <c r="EB36" s="310"/>
      <c r="EC36" s="310"/>
      <c r="ED36" s="310"/>
      <c r="EE36" s="310"/>
      <c r="EF36" s="310"/>
      <c r="EG36" s="310"/>
      <c r="EH36" s="310"/>
      <c r="EI36" s="310"/>
      <c r="EJ36" s="310"/>
      <c r="EK36" s="310"/>
      <c r="EL36" s="310"/>
      <c r="EM36" s="310"/>
      <c r="EN36" s="310"/>
      <c r="EO36" s="310"/>
      <c r="EP36" s="310"/>
      <c r="EQ36" s="310"/>
      <c r="ER36" s="310"/>
      <c r="ES36" s="310"/>
      <c r="ET36" s="310"/>
      <c r="EU36" s="310"/>
      <c r="EV36" s="310"/>
      <c r="EW36" s="310"/>
      <c r="EX36" s="310"/>
      <c r="EY36" s="310"/>
      <c r="EZ36" s="310"/>
      <c r="FA36" s="310"/>
      <c r="FB36" s="310"/>
      <c r="FC36" s="310"/>
      <c r="FD36" s="310"/>
      <c r="FE36" s="310"/>
      <c r="FF36" s="310"/>
      <c r="FG36" s="310"/>
      <c r="FH36" s="310"/>
      <c r="FI36" s="310"/>
      <c r="FJ36" s="310"/>
      <c r="FK36" s="310"/>
      <c r="FL36" s="310"/>
      <c r="FM36" s="310"/>
      <c r="FN36" s="310"/>
      <c r="FO36" s="310"/>
      <c r="FP36" s="310"/>
      <c r="FQ36" s="310"/>
      <c r="FR36" s="310"/>
      <c r="FS36" s="310"/>
      <c r="FT36" s="310"/>
      <c r="FU36" s="310"/>
      <c r="FV36" s="310"/>
      <c r="FW36" s="310"/>
      <c r="FX36" s="310"/>
      <c r="FY36" s="310"/>
      <c r="FZ36" s="310"/>
      <c r="GA36" s="310"/>
      <c r="GB36" s="310"/>
      <c r="GC36" s="310"/>
      <c r="GD36" s="310"/>
      <c r="GE36" s="310"/>
      <c r="GF36" s="310"/>
      <c r="GG36" s="310"/>
      <c r="GH36" s="310"/>
      <c r="GI36" s="310"/>
      <c r="GJ36" s="310"/>
    </row>
    <row r="37" spans="1:192" s="573" customFormat="1" x14ac:dyDescent="0.25">
      <c r="A37" s="313"/>
      <c r="B37" s="313"/>
      <c r="C37" s="314"/>
      <c r="D37" s="315"/>
      <c r="E37" s="360"/>
      <c r="F37" s="360"/>
      <c r="G37" s="360"/>
      <c r="H37" s="360"/>
      <c r="I37" s="312"/>
      <c r="J37" s="310"/>
      <c r="K37" s="310"/>
      <c r="L37" s="310"/>
      <c r="M37" s="310"/>
      <c r="N37" s="310"/>
      <c r="O37" s="310"/>
      <c r="P37" s="310"/>
      <c r="Q37" s="310"/>
      <c r="R37" s="310"/>
      <c r="S37" s="310"/>
      <c r="T37" s="310"/>
      <c r="U37" s="310"/>
      <c r="V37" s="310"/>
      <c r="W37" s="310"/>
      <c r="X37" s="310"/>
      <c r="Y37" s="310"/>
      <c r="Z37" s="310"/>
      <c r="AA37" s="310"/>
      <c r="AB37" s="310"/>
      <c r="AC37" s="310"/>
      <c r="AD37" s="310"/>
      <c r="AE37" s="310"/>
      <c r="AF37" s="310"/>
      <c r="AG37" s="310"/>
      <c r="AH37" s="310"/>
      <c r="AI37" s="310"/>
      <c r="AJ37" s="310"/>
      <c r="AK37" s="310"/>
      <c r="AL37" s="310"/>
      <c r="AM37" s="310"/>
      <c r="AN37" s="310"/>
      <c r="AO37" s="310"/>
      <c r="AP37" s="310"/>
      <c r="AQ37" s="310"/>
      <c r="AR37" s="310"/>
      <c r="AS37" s="310"/>
      <c r="AT37" s="310"/>
      <c r="AU37" s="310"/>
      <c r="AV37" s="310"/>
      <c r="AW37" s="310"/>
      <c r="AX37" s="310"/>
      <c r="AY37" s="310"/>
      <c r="AZ37" s="310"/>
      <c r="BA37" s="310"/>
      <c r="BB37" s="310"/>
      <c r="BC37" s="310"/>
      <c r="BD37" s="310"/>
      <c r="BE37" s="310"/>
      <c r="BF37" s="310"/>
      <c r="BG37" s="310"/>
      <c r="BH37" s="310"/>
      <c r="BI37" s="310"/>
      <c r="BJ37" s="310"/>
      <c r="BK37" s="310"/>
      <c r="BL37" s="310"/>
      <c r="BM37" s="310"/>
      <c r="BN37" s="310"/>
      <c r="BO37" s="310"/>
      <c r="BP37" s="310"/>
      <c r="BQ37" s="310"/>
      <c r="BR37" s="310"/>
      <c r="BS37" s="310"/>
      <c r="BT37" s="310"/>
      <c r="BU37" s="310"/>
      <c r="BV37" s="310"/>
      <c r="BW37" s="310"/>
      <c r="BX37" s="310"/>
      <c r="BY37" s="310"/>
      <c r="BZ37" s="310"/>
      <c r="CA37" s="310"/>
      <c r="CB37" s="310"/>
      <c r="CC37" s="310"/>
      <c r="CD37" s="310"/>
      <c r="CE37" s="310"/>
      <c r="CF37" s="310"/>
      <c r="CG37" s="310"/>
      <c r="CH37" s="310"/>
      <c r="CI37" s="310"/>
      <c r="CJ37" s="310"/>
      <c r="CK37" s="310"/>
      <c r="CL37" s="310"/>
      <c r="CM37" s="310"/>
      <c r="CN37" s="310"/>
      <c r="CO37" s="310"/>
      <c r="CP37" s="310"/>
      <c r="CQ37" s="310"/>
      <c r="CR37" s="310"/>
      <c r="CS37" s="310"/>
      <c r="CT37" s="310"/>
      <c r="CU37" s="310"/>
      <c r="CV37" s="310"/>
      <c r="CW37" s="310"/>
      <c r="CX37" s="310"/>
      <c r="CY37" s="310"/>
      <c r="CZ37" s="310"/>
      <c r="DA37" s="310"/>
      <c r="DB37" s="310"/>
      <c r="DC37" s="310"/>
      <c r="DD37" s="310"/>
      <c r="DE37" s="310"/>
      <c r="DF37" s="310"/>
      <c r="DG37" s="310"/>
      <c r="DH37" s="310"/>
      <c r="DI37" s="310"/>
      <c r="DJ37" s="310"/>
      <c r="DK37" s="310"/>
      <c r="DL37" s="310"/>
      <c r="DM37" s="310"/>
      <c r="DN37" s="310"/>
      <c r="DO37" s="310"/>
      <c r="DP37" s="310"/>
      <c r="DQ37" s="310"/>
      <c r="DR37" s="310"/>
      <c r="DS37" s="310"/>
      <c r="DT37" s="310"/>
      <c r="DU37" s="310"/>
      <c r="DV37" s="310"/>
      <c r="DW37" s="310"/>
      <c r="DX37" s="310"/>
      <c r="DY37" s="310"/>
      <c r="DZ37" s="310"/>
      <c r="EA37" s="310"/>
      <c r="EB37" s="310"/>
      <c r="EC37" s="310"/>
      <c r="ED37" s="310"/>
      <c r="EE37" s="310"/>
      <c r="EF37" s="310"/>
      <c r="EG37" s="310"/>
      <c r="EH37" s="310"/>
      <c r="EI37" s="310"/>
      <c r="EJ37" s="310"/>
      <c r="EK37" s="310"/>
      <c r="EL37" s="310"/>
      <c r="EM37" s="310"/>
      <c r="EN37" s="310"/>
      <c r="EO37" s="310"/>
      <c r="EP37" s="310"/>
      <c r="EQ37" s="310"/>
      <c r="ER37" s="310"/>
      <c r="ES37" s="310"/>
      <c r="ET37" s="310"/>
      <c r="EU37" s="310"/>
      <c r="EV37" s="310"/>
      <c r="EW37" s="310"/>
      <c r="EX37" s="310"/>
      <c r="EY37" s="310"/>
      <c r="EZ37" s="310"/>
      <c r="FA37" s="310"/>
      <c r="FB37" s="310"/>
      <c r="FC37" s="310"/>
      <c r="FD37" s="310"/>
      <c r="FE37" s="310"/>
      <c r="FF37" s="310"/>
      <c r="FG37" s="310"/>
      <c r="FH37" s="310"/>
      <c r="FI37" s="310"/>
      <c r="FJ37" s="310"/>
      <c r="FK37" s="310"/>
      <c r="FL37" s="310"/>
      <c r="FM37" s="310"/>
      <c r="FN37" s="310"/>
      <c r="FO37" s="310"/>
      <c r="FP37" s="310"/>
      <c r="FQ37" s="310"/>
      <c r="FR37" s="310"/>
      <c r="FS37" s="310"/>
      <c r="FT37" s="310"/>
      <c r="FU37" s="310"/>
      <c r="FV37" s="310"/>
      <c r="FW37" s="310"/>
      <c r="FX37" s="310"/>
      <c r="FY37" s="310"/>
      <c r="FZ37" s="310"/>
      <c r="GA37" s="310"/>
      <c r="GB37" s="310"/>
      <c r="GC37" s="310"/>
      <c r="GD37" s="310"/>
      <c r="GE37" s="310"/>
      <c r="GF37" s="310"/>
      <c r="GG37" s="310"/>
      <c r="GH37" s="310"/>
      <c r="GI37" s="310"/>
      <c r="GJ37" s="310"/>
    </row>
    <row r="38" spans="1:192" s="573" customFormat="1" x14ac:dyDescent="0.25">
      <c r="A38" s="313"/>
      <c r="B38" s="313"/>
      <c r="C38" s="314"/>
      <c r="D38" s="315"/>
      <c r="E38" s="198" t="str">
        <f xml:space="preserve"> InpC!E$61</f>
        <v>Senior debt sizing method</v>
      </c>
      <c r="F38" s="198">
        <f xml:space="preserve"> InpC!F$61</f>
        <v>2</v>
      </c>
      <c r="G38" s="198" t="str">
        <f xml:space="preserve"> InpC!G$61</f>
        <v>1 = leverage, 2 = DSCR</v>
      </c>
      <c r="H38" s="360"/>
      <c r="I38" s="312"/>
      <c r="J38" s="310"/>
      <c r="K38" s="310"/>
      <c r="L38" s="310"/>
      <c r="M38" s="310"/>
      <c r="N38" s="310"/>
      <c r="O38" s="310"/>
      <c r="P38" s="310"/>
      <c r="Q38" s="310"/>
      <c r="R38" s="310"/>
      <c r="S38" s="310"/>
      <c r="T38" s="310"/>
      <c r="U38" s="310"/>
      <c r="V38" s="310"/>
      <c r="W38" s="310"/>
      <c r="X38" s="310"/>
      <c r="Y38" s="310"/>
      <c r="Z38" s="310"/>
      <c r="AA38" s="310"/>
      <c r="AB38" s="310"/>
      <c r="AC38" s="310"/>
      <c r="AD38" s="310"/>
      <c r="AE38" s="310"/>
      <c r="AF38" s="310"/>
      <c r="AG38" s="310"/>
      <c r="AH38" s="310"/>
      <c r="AI38" s="310"/>
      <c r="AJ38" s="310"/>
      <c r="AK38" s="310"/>
      <c r="AL38" s="310"/>
      <c r="AM38" s="310"/>
      <c r="AN38" s="310"/>
      <c r="AO38" s="310"/>
      <c r="AP38" s="310"/>
      <c r="AQ38" s="310"/>
      <c r="AR38" s="310"/>
      <c r="AS38" s="310"/>
      <c r="AT38" s="310"/>
      <c r="AU38" s="310"/>
      <c r="AV38" s="310"/>
      <c r="AW38" s="310"/>
      <c r="AX38" s="310"/>
      <c r="AY38" s="310"/>
      <c r="AZ38" s="310"/>
      <c r="BA38" s="310"/>
      <c r="BB38" s="310"/>
      <c r="BC38" s="310"/>
      <c r="BD38" s="310"/>
      <c r="BE38" s="310"/>
      <c r="BF38" s="310"/>
      <c r="BG38" s="310"/>
      <c r="BH38" s="310"/>
      <c r="BI38" s="310"/>
      <c r="BJ38" s="310"/>
      <c r="BK38" s="310"/>
      <c r="BL38" s="310"/>
      <c r="BM38" s="310"/>
      <c r="BN38" s="310"/>
      <c r="BO38" s="310"/>
      <c r="BP38" s="310"/>
      <c r="BQ38" s="310"/>
      <c r="BR38" s="310"/>
      <c r="BS38" s="310"/>
      <c r="BT38" s="310"/>
      <c r="BU38" s="310"/>
      <c r="BV38" s="310"/>
      <c r="BW38" s="310"/>
      <c r="BX38" s="310"/>
      <c r="BY38" s="310"/>
      <c r="BZ38" s="310"/>
      <c r="CA38" s="310"/>
      <c r="CB38" s="310"/>
      <c r="CC38" s="310"/>
      <c r="CD38" s="310"/>
      <c r="CE38" s="310"/>
      <c r="CF38" s="310"/>
      <c r="CG38" s="310"/>
      <c r="CH38" s="310"/>
      <c r="CI38" s="310"/>
      <c r="CJ38" s="310"/>
      <c r="CK38" s="310"/>
      <c r="CL38" s="310"/>
      <c r="CM38" s="310"/>
      <c r="CN38" s="310"/>
      <c r="CO38" s="310"/>
      <c r="CP38" s="310"/>
      <c r="CQ38" s="310"/>
      <c r="CR38" s="310"/>
      <c r="CS38" s="310"/>
      <c r="CT38" s="310"/>
      <c r="CU38" s="310"/>
      <c r="CV38" s="310"/>
      <c r="CW38" s="310"/>
      <c r="CX38" s="310"/>
      <c r="CY38" s="310"/>
      <c r="CZ38" s="310"/>
      <c r="DA38" s="310"/>
      <c r="DB38" s="310"/>
      <c r="DC38" s="310"/>
      <c r="DD38" s="310"/>
      <c r="DE38" s="310"/>
      <c r="DF38" s="310"/>
      <c r="DG38" s="310"/>
      <c r="DH38" s="310"/>
      <c r="DI38" s="310"/>
      <c r="DJ38" s="310"/>
      <c r="DK38" s="310"/>
      <c r="DL38" s="310"/>
      <c r="DM38" s="310"/>
      <c r="DN38" s="310"/>
      <c r="DO38" s="310"/>
      <c r="DP38" s="310"/>
      <c r="DQ38" s="310"/>
      <c r="DR38" s="310"/>
      <c r="DS38" s="310"/>
      <c r="DT38" s="310"/>
      <c r="DU38" s="310"/>
      <c r="DV38" s="310"/>
      <c r="DW38" s="310"/>
      <c r="DX38" s="310"/>
      <c r="DY38" s="310"/>
      <c r="DZ38" s="310"/>
      <c r="EA38" s="310"/>
      <c r="EB38" s="310"/>
      <c r="EC38" s="310"/>
      <c r="ED38" s="310"/>
      <c r="EE38" s="310"/>
      <c r="EF38" s="310"/>
      <c r="EG38" s="310"/>
      <c r="EH38" s="310"/>
      <c r="EI38" s="310"/>
      <c r="EJ38" s="310"/>
      <c r="EK38" s="310"/>
      <c r="EL38" s="310"/>
      <c r="EM38" s="310"/>
      <c r="EN38" s="310"/>
      <c r="EO38" s="310"/>
      <c r="EP38" s="310"/>
      <c r="EQ38" s="310"/>
      <c r="ER38" s="310"/>
      <c r="ES38" s="310"/>
      <c r="ET38" s="310"/>
      <c r="EU38" s="310"/>
      <c r="EV38" s="310"/>
      <c r="EW38" s="310"/>
      <c r="EX38" s="310"/>
      <c r="EY38" s="310"/>
      <c r="EZ38" s="310"/>
      <c r="FA38" s="310"/>
      <c r="FB38" s="310"/>
      <c r="FC38" s="310"/>
      <c r="FD38" s="310"/>
      <c r="FE38" s="310"/>
      <c r="FF38" s="310"/>
      <c r="FG38" s="310"/>
      <c r="FH38" s="310"/>
      <c r="FI38" s="310"/>
      <c r="FJ38" s="310"/>
      <c r="FK38" s="310"/>
      <c r="FL38" s="310"/>
      <c r="FM38" s="310"/>
      <c r="FN38" s="310"/>
      <c r="FO38" s="310"/>
      <c r="FP38" s="310"/>
      <c r="FQ38" s="310"/>
      <c r="FR38" s="310"/>
      <c r="FS38" s="310"/>
      <c r="FT38" s="310"/>
      <c r="FU38" s="310"/>
      <c r="FV38" s="310"/>
      <c r="FW38" s="310"/>
      <c r="FX38" s="310"/>
      <c r="FY38" s="310"/>
      <c r="FZ38" s="310"/>
      <c r="GA38" s="310"/>
      <c r="GB38" s="310"/>
      <c r="GC38" s="310"/>
      <c r="GD38" s="310"/>
      <c r="GE38" s="310"/>
      <c r="GF38" s="310"/>
      <c r="GG38" s="310"/>
      <c r="GH38" s="310"/>
      <c r="GI38" s="310"/>
      <c r="GJ38" s="310"/>
    </row>
    <row r="39" spans="1:192" s="573" customFormat="1" x14ac:dyDescent="0.25">
      <c r="A39" s="313"/>
      <c r="B39" s="313"/>
      <c r="C39" s="314"/>
      <c r="D39" s="315"/>
      <c r="E39" s="561" t="str">
        <f xml:space="preserve"> E$36</f>
        <v>Senior debt drawdown - leverage method</v>
      </c>
      <c r="F39" s="561">
        <f xml:space="preserve"> F$36</f>
        <v>70000</v>
      </c>
      <c r="G39" s="561" t="str">
        <f xml:space="preserve"> G$36</f>
        <v>$ 000s</v>
      </c>
      <c r="H39" s="360"/>
      <c r="I39" s="312"/>
      <c r="J39" s="310"/>
      <c r="K39" s="310"/>
      <c r="L39" s="310"/>
      <c r="M39" s="310"/>
      <c r="N39" s="310"/>
      <c r="O39" s="310"/>
      <c r="P39" s="310"/>
      <c r="Q39" s="310"/>
      <c r="R39" s="310"/>
      <c r="S39" s="310"/>
      <c r="T39" s="310"/>
      <c r="U39" s="310"/>
      <c r="V39" s="310"/>
      <c r="W39" s="310"/>
      <c r="X39" s="310"/>
      <c r="Y39" s="310"/>
      <c r="Z39" s="310"/>
      <c r="AA39" s="310"/>
      <c r="AB39" s="310"/>
      <c r="AC39" s="310"/>
      <c r="AD39" s="310"/>
      <c r="AE39" s="310"/>
      <c r="AF39" s="310"/>
      <c r="AG39" s="310"/>
      <c r="AH39" s="310"/>
      <c r="AI39" s="310"/>
      <c r="AJ39" s="310"/>
      <c r="AK39" s="310"/>
      <c r="AL39" s="310"/>
      <c r="AM39" s="310"/>
      <c r="AN39" s="310"/>
      <c r="AO39" s="310"/>
      <c r="AP39" s="310"/>
      <c r="AQ39" s="310"/>
      <c r="AR39" s="310"/>
      <c r="AS39" s="310"/>
      <c r="AT39" s="310"/>
      <c r="AU39" s="310"/>
      <c r="AV39" s="310"/>
      <c r="AW39" s="310"/>
      <c r="AX39" s="310"/>
      <c r="AY39" s="310"/>
      <c r="AZ39" s="310"/>
      <c r="BA39" s="310"/>
      <c r="BB39" s="310"/>
      <c r="BC39" s="310"/>
      <c r="BD39" s="310"/>
      <c r="BE39" s="310"/>
      <c r="BF39" s="310"/>
      <c r="BG39" s="310"/>
      <c r="BH39" s="310"/>
      <c r="BI39" s="310"/>
      <c r="BJ39" s="310"/>
      <c r="BK39" s="310"/>
      <c r="BL39" s="310"/>
      <c r="BM39" s="310"/>
      <c r="BN39" s="310"/>
      <c r="BO39" s="310"/>
      <c r="BP39" s="310"/>
      <c r="BQ39" s="310"/>
      <c r="BR39" s="310"/>
      <c r="BS39" s="310"/>
      <c r="BT39" s="310"/>
      <c r="BU39" s="310"/>
      <c r="BV39" s="310"/>
      <c r="BW39" s="310"/>
      <c r="BX39" s="310"/>
      <c r="BY39" s="310"/>
      <c r="BZ39" s="310"/>
      <c r="CA39" s="310"/>
      <c r="CB39" s="310"/>
      <c r="CC39" s="310"/>
      <c r="CD39" s="310"/>
      <c r="CE39" s="310"/>
      <c r="CF39" s="310"/>
      <c r="CG39" s="310"/>
      <c r="CH39" s="310"/>
      <c r="CI39" s="310"/>
      <c r="CJ39" s="310"/>
      <c r="CK39" s="310"/>
      <c r="CL39" s="310"/>
      <c r="CM39" s="310"/>
      <c r="CN39" s="310"/>
      <c r="CO39" s="310"/>
      <c r="CP39" s="310"/>
      <c r="CQ39" s="310"/>
      <c r="CR39" s="310"/>
      <c r="CS39" s="310"/>
      <c r="CT39" s="310"/>
      <c r="CU39" s="310"/>
      <c r="CV39" s="310"/>
      <c r="CW39" s="310"/>
      <c r="CX39" s="310"/>
      <c r="CY39" s="310"/>
      <c r="CZ39" s="310"/>
      <c r="DA39" s="310"/>
      <c r="DB39" s="310"/>
      <c r="DC39" s="310"/>
      <c r="DD39" s="310"/>
      <c r="DE39" s="310"/>
      <c r="DF39" s="310"/>
      <c r="DG39" s="310"/>
      <c r="DH39" s="310"/>
      <c r="DI39" s="310"/>
      <c r="DJ39" s="310"/>
      <c r="DK39" s="310"/>
      <c r="DL39" s="310"/>
      <c r="DM39" s="310"/>
      <c r="DN39" s="310"/>
      <c r="DO39" s="310"/>
      <c r="DP39" s="310"/>
      <c r="DQ39" s="310"/>
      <c r="DR39" s="310"/>
      <c r="DS39" s="310"/>
      <c r="DT39" s="310"/>
      <c r="DU39" s="310"/>
      <c r="DV39" s="310"/>
      <c r="DW39" s="310"/>
      <c r="DX39" s="310"/>
      <c r="DY39" s="310"/>
      <c r="DZ39" s="310"/>
      <c r="EA39" s="310"/>
      <c r="EB39" s="310"/>
      <c r="EC39" s="310"/>
      <c r="ED39" s="310"/>
      <c r="EE39" s="310"/>
      <c r="EF39" s="310"/>
      <c r="EG39" s="310"/>
      <c r="EH39" s="310"/>
      <c r="EI39" s="310"/>
      <c r="EJ39" s="310"/>
      <c r="EK39" s="310"/>
      <c r="EL39" s="310"/>
      <c r="EM39" s="310"/>
      <c r="EN39" s="310"/>
      <c r="EO39" s="310"/>
      <c r="EP39" s="310"/>
      <c r="EQ39" s="310"/>
      <c r="ER39" s="310"/>
      <c r="ES39" s="310"/>
      <c r="ET39" s="310"/>
      <c r="EU39" s="310"/>
      <c r="EV39" s="310"/>
      <c r="EW39" s="310"/>
      <c r="EX39" s="310"/>
      <c r="EY39" s="310"/>
      <c r="EZ39" s="310"/>
      <c r="FA39" s="310"/>
      <c r="FB39" s="310"/>
      <c r="FC39" s="310"/>
      <c r="FD39" s="310"/>
      <c r="FE39" s="310"/>
      <c r="FF39" s="310"/>
      <c r="FG39" s="310"/>
      <c r="FH39" s="310"/>
      <c r="FI39" s="310"/>
      <c r="FJ39" s="310"/>
      <c r="FK39" s="310"/>
      <c r="FL39" s="310"/>
      <c r="FM39" s="310"/>
      <c r="FN39" s="310"/>
      <c r="FO39" s="310"/>
      <c r="FP39" s="310"/>
      <c r="FQ39" s="310"/>
      <c r="FR39" s="310"/>
      <c r="FS39" s="310"/>
      <c r="FT39" s="310"/>
      <c r="FU39" s="310"/>
      <c r="FV39" s="310"/>
      <c r="FW39" s="310"/>
      <c r="FX39" s="310"/>
      <c r="FY39" s="310"/>
      <c r="FZ39" s="310"/>
      <c r="GA39" s="310"/>
      <c r="GB39" s="310"/>
      <c r="GC39" s="310"/>
      <c r="GD39" s="310"/>
      <c r="GE39" s="310"/>
      <c r="GF39" s="310"/>
      <c r="GG39" s="310"/>
      <c r="GH39" s="310"/>
      <c r="GI39" s="310"/>
      <c r="GJ39" s="310"/>
    </row>
    <row r="40" spans="1:192" s="573" customFormat="1" x14ac:dyDescent="0.25">
      <c r="A40" s="313"/>
      <c r="B40" s="313"/>
      <c r="C40" s="314"/>
      <c r="D40" s="315"/>
      <c r="E40" s="561" t="str">
        <f xml:space="preserve"> E$30</f>
        <v>Debt capacity at target DSCR</v>
      </c>
      <c r="F40" s="561">
        <f xml:space="preserve"> F$30</f>
        <v>65676.200961484326</v>
      </c>
      <c r="G40" s="561" t="str">
        <f xml:space="preserve"> G$30</f>
        <v>$ 000s</v>
      </c>
      <c r="H40" s="360"/>
      <c r="I40" s="312"/>
      <c r="J40" s="310"/>
      <c r="K40" s="310"/>
      <c r="L40" s="310"/>
      <c r="M40" s="310"/>
      <c r="N40" s="310"/>
      <c r="O40" s="310"/>
      <c r="P40" s="310"/>
      <c r="Q40" s="310"/>
      <c r="R40" s="310"/>
      <c r="S40" s="310"/>
      <c r="T40" s="310"/>
      <c r="U40" s="310"/>
      <c r="V40" s="310"/>
      <c r="W40" s="310"/>
      <c r="X40" s="310"/>
      <c r="Y40" s="310"/>
      <c r="Z40" s="310"/>
      <c r="AA40" s="310"/>
      <c r="AB40" s="310"/>
      <c r="AC40" s="310"/>
      <c r="AD40" s="310"/>
      <c r="AE40" s="310"/>
      <c r="AF40" s="310"/>
      <c r="AG40" s="310"/>
      <c r="AH40" s="310"/>
      <c r="AI40" s="310"/>
      <c r="AJ40" s="310"/>
      <c r="AK40" s="310"/>
      <c r="AL40" s="310"/>
      <c r="AM40" s="310"/>
      <c r="AN40" s="310"/>
      <c r="AO40" s="310"/>
      <c r="AP40" s="310"/>
      <c r="AQ40" s="310"/>
      <c r="AR40" s="310"/>
      <c r="AS40" s="310"/>
      <c r="AT40" s="310"/>
      <c r="AU40" s="310"/>
      <c r="AV40" s="310"/>
      <c r="AW40" s="310"/>
      <c r="AX40" s="310"/>
      <c r="AY40" s="310"/>
      <c r="AZ40" s="310"/>
      <c r="BA40" s="310"/>
      <c r="BB40" s="310"/>
      <c r="BC40" s="310"/>
      <c r="BD40" s="310"/>
      <c r="BE40" s="310"/>
      <c r="BF40" s="310"/>
      <c r="BG40" s="310"/>
      <c r="BH40" s="310"/>
      <c r="BI40" s="310"/>
      <c r="BJ40" s="310"/>
      <c r="BK40" s="310"/>
      <c r="BL40" s="310"/>
      <c r="BM40" s="310"/>
      <c r="BN40" s="310"/>
      <c r="BO40" s="310"/>
      <c r="BP40" s="310"/>
      <c r="BQ40" s="310"/>
      <c r="BR40" s="310"/>
      <c r="BS40" s="310"/>
      <c r="BT40" s="310"/>
      <c r="BU40" s="310"/>
      <c r="BV40" s="310"/>
      <c r="BW40" s="310"/>
      <c r="BX40" s="310"/>
      <c r="BY40" s="310"/>
      <c r="BZ40" s="310"/>
      <c r="CA40" s="310"/>
      <c r="CB40" s="310"/>
      <c r="CC40" s="310"/>
      <c r="CD40" s="310"/>
      <c r="CE40" s="310"/>
      <c r="CF40" s="310"/>
      <c r="CG40" s="310"/>
      <c r="CH40" s="310"/>
      <c r="CI40" s="310"/>
      <c r="CJ40" s="310"/>
      <c r="CK40" s="310"/>
      <c r="CL40" s="310"/>
      <c r="CM40" s="310"/>
      <c r="CN40" s="310"/>
      <c r="CO40" s="310"/>
      <c r="CP40" s="310"/>
      <c r="CQ40" s="310"/>
      <c r="CR40" s="310"/>
      <c r="CS40" s="310"/>
      <c r="CT40" s="310"/>
      <c r="CU40" s="310"/>
      <c r="CV40" s="310"/>
      <c r="CW40" s="310"/>
      <c r="CX40" s="310"/>
      <c r="CY40" s="310"/>
      <c r="CZ40" s="310"/>
      <c r="DA40" s="310"/>
      <c r="DB40" s="310"/>
      <c r="DC40" s="310"/>
      <c r="DD40" s="310"/>
      <c r="DE40" s="310"/>
      <c r="DF40" s="310"/>
      <c r="DG40" s="310"/>
      <c r="DH40" s="310"/>
      <c r="DI40" s="310"/>
      <c r="DJ40" s="310"/>
      <c r="DK40" s="310"/>
      <c r="DL40" s="310"/>
      <c r="DM40" s="310"/>
      <c r="DN40" s="310"/>
      <c r="DO40" s="310"/>
      <c r="DP40" s="310"/>
      <c r="DQ40" s="310"/>
      <c r="DR40" s="310"/>
      <c r="DS40" s="310"/>
      <c r="DT40" s="310"/>
      <c r="DU40" s="310"/>
      <c r="DV40" s="310"/>
      <c r="DW40" s="310"/>
      <c r="DX40" s="310"/>
      <c r="DY40" s="310"/>
      <c r="DZ40" s="310"/>
      <c r="EA40" s="310"/>
      <c r="EB40" s="310"/>
      <c r="EC40" s="310"/>
      <c r="ED40" s="310"/>
      <c r="EE40" s="310"/>
      <c r="EF40" s="310"/>
      <c r="EG40" s="310"/>
      <c r="EH40" s="310"/>
      <c r="EI40" s="310"/>
      <c r="EJ40" s="310"/>
      <c r="EK40" s="310"/>
      <c r="EL40" s="310"/>
      <c r="EM40" s="310"/>
      <c r="EN40" s="310"/>
      <c r="EO40" s="310"/>
      <c r="EP40" s="310"/>
      <c r="EQ40" s="310"/>
      <c r="ER40" s="310"/>
      <c r="ES40" s="310"/>
      <c r="ET40" s="310"/>
      <c r="EU40" s="310"/>
      <c r="EV40" s="310"/>
      <c r="EW40" s="310"/>
      <c r="EX40" s="310"/>
      <c r="EY40" s="310"/>
      <c r="EZ40" s="310"/>
      <c r="FA40" s="310"/>
      <c r="FB40" s="310"/>
      <c r="FC40" s="310"/>
      <c r="FD40" s="310"/>
      <c r="FE40" s="310"/>
      <c r="FF40" s="310"/>
      <c r="FG40" s="310"/>
      <c r="FH40" s="310"/>
      <c r="FI40" s="310"/>
      <c r="FJ40" s="310"/>
      <c r="FK40" s="310"/>
      <c r="FL40" s="310"/>
      <c r="FM40" s="310"/>
      <c r="FN40" s="310"/>
      <c r="FO40" s="310"/>
      <c r="FP40" s="310"/>
      <c r="FQ40" s="310"/>
      <c r="FR40" s="310"/>
      <c r="FS40" s="310"/>
      <c r="FT40" s="310"/>
      <c r="FU40" s="310"/>
      <c r="FV40" s="310"/>
      <c r="FW40" s="310"/>
      <c r="FX40" s="310"/>
      <c r="FY40" s="310"/>
      <c r="FZ40" s="310"/>
      <c r="GA40" s="310"/>
      <c r="GB40" s="310"/>
      <c r="GC40" s="310"/>
      <c r="GD40" s="310"/>
      <c r="GE40" s="310"/>
      <c r="GF40" s="310"/>
      <c r="GG40" s="310"/>
      <c r="GH40" s="310"/>
      <c r="GI40" s="310"/>
      <c r="GJ40" s="310"/>
    </row>
    <row r="41" spans="1:192" s="250" customFormat="1" x14ac:dyDescent="0.25">
      <c r="A41" s="189"/>
      <c r="B41" s="189"/>
      <c r="C41" s="190"/>
      <c r="D41" s="191"/>
      <c r="E41" s="553" t="s">
        <v>203</v>
      </c>
      <c r="F41" s="553" cm="1">
        <f t="array" ref="F41" xml:space="preserve"> INDEX(F39:F40, F38)</f>
        <v>65676.200961484326</v>
      </c>
      <c r="G41" s="553" t="str">
        <f xml:space="preserve"> SMU</f>
        <v>$ 000s</v>
      </c>
      <c r="H41" s="553"/>
      <c r="I41" s="192"/>
      <c r="J41" s="249"/>
      <c r="K41" s="249"/>
      <c r="L41" s="249"/>
      <c r="M41" s="249"/>
      <c r="N41" s="249"/>
      <c r="O41" s="249"/>
      <c r="P41" s="249"/>
      <c r="Q41" s="249"/>
      <c r="R41" s="249"/>
      <c r="S41" s="249"/>
      <c r="T41" s="249"/>
      <c r="U41" s="249"/>
      <c r="V41" s="249"/>
      <c r="W41" s="249"/>
      <c r="X41" s="249"/>
      <c r="Y41" s="249"/>
      <c r="Z41" s="249"/>
      <c r="AA41" s="249"/>
      <c r="AB41" s="249"/>
      <c r="AC41" s="249"/>
      <c r="AD41" s="249"/>
      <c r="AE41" s="249"/>
      <c r="AF41" s="249"/>
      <c r="AG41" s="249"/>
      <c r="AH41" s="249"/>
      <c r="AI41" s="249"/>
      <c r="AJ41" s="249"/>
      <c r="AK41" s="249"/>
      <c r="AL41" s="249"/>
      <c r="AM41" s="249"/>
      <c r="AN41" s="249"/>
      <c r="AO41" s="249"/>
      <c r="AP41" s="249"/>
      <c r="AQ41" s="249"/>
      <c r="AR41" s="249"/>
      <c r="AS41" s="249"/>
      <c r="AT41" s="249"/>
      <c r="AU41" s="249"/>
      <c r="AV41" s="249"/>
      <c r="AW41" s="249"/>
      <c r="AX41" s="249"/>
      <c r="AY41" s="249"/>
      <c r="AZ41" s="249"/>
      <c r="BA41" s="249"/>
      <c r="BB41" s="249"/>
      <c r="BC41" s="249"/>
      <c r="BD41" s="249"/>
      <c r="BE41" s="249"/>
      <c r="BF41" s="249"/>
      <c r="BG41" s="249"/>
      <c r="BH41" s="249"/>
      <c r="BI41" s="249"/>
      <c r="BJ41" s="249"/>
      <c r="BK41" s="249"/>
      <c r="BL41" s="249"/>
      <c r="BM41" s="249"/>
      <c r="BN41" s="249"/>
      <c r="BO41" s="249"/>
      <c r="BP41" s="249"/>
      <c r="BQ41" s="249"/>
      <c r="BR41" s="249"/>
      <c r="BS41" s="249"/>
      <c r="BT41" s="249"/>
      <c r="BU41" s="249"/>
      <c r="BV41" s="249"/>
      <c r="BW41" s="249"/>
      <c r="BX41" s="249"/>
      <c r="BY41" s="249"/>
      <c r="BZ41" s="249"/>
      <c r="CA41" s="249"/>
      <c r="CB41" s="249"/>
      <c r="CC41" s="249"/>
      <c r="CD41" s="249"/>
      <c r="CE41" s="249"/>
      <c r="CF41" s="249"/>
      <c r="CG41" s="249"/>
      <c r="CH41" s="249"/>
      <c r="CI41" s="249"/>
      <c r="CJ41" s="249"/>
      <c r="CK41" s="249"/>
      <c r="CL41" s="249"/>
      <c r="CM41" s="249"/>
      <c r="CN41" s="249"/>
      <c r="CO41" s="249"/>
      <c r="CP41" s="249"/>
      <c r="CQ41" s="249"/>
      <c r="CR41" s="249"/>
      <c r="CS41" s="249"/>
      <c r="CT41" s="249"/>
      <c r="CU41" s="249"/>
      <c r="CV41" s="249"/>
      <c r="CW41" s="249"/>
      <c r="CX41" s="249"/>
      <c r="CY41" s="249"/>
      <c r="CZ41" s="249"/>
      <c r="DA41" s="249"/>
      <c r="DB41" s="249"/>
      <c r="DC41" s="249"/>
      <c r="DD41" s="249"/>
      <c r="DE41" s="249"/>
      <c r="DF41" s="249"/>
      <c r="DG41" s="249"/>
      <c r="DH41" s="249"/>
      <c r="DI41" s="249"/>
      <c r="DJ41" s="249"/>
      <c r="DK41" s="249"/>
      <c r="DL41" s="249"/>
      <c r="DM41" s="249"/>
      <c r="DN41" s="249"/>
      <c r="DO41" s="249"/>
      <c r="DP41" s="249"/>
      <c r="DQ41" s="249"/>
      <c r="DR41" s="249"/>
      <c r="DS41" s="249"/>
      <c r="DT41" s="249"/>
      <c r="DU41" s="249"/>
      <c r="DV41" s="249"/>
      <c r="DW41" s="249"/>
      <c r="DX41" s="249"/>
      <c r="DY41" s="249"/>
      <c r="DZ41" s="249"/>
      <c r="EA41" s="249"/>
      <c r="EB41" s="249"/>
      <c r="EC41" s="249"/>
      <c r="ED41" s="249"/>
      <c r="EE41" s="249"/>
      <c r="EF41" s="249"/>
      <c r="EG41" s="249"/>
      <c r="EH41" s="249"/>
      <c r="EI41" s="249"/>
      <c r="EJ41" s="249"/>
      <c r="EK41" s="249"/>
      <c r="EL41" s="249"/>
      <c r="EM41" s="249"/>
      <c r="EN41" s="249"/>
      <c r="EO41" s="249"/>
      <c r="EP41" s="249"/>
      <c r="EQ41" s="249"/>
      <c r="ER41" s="249"/>
      <c r="ES41" s="249"/>
      <c r="ET41" s="249"/>
      <c r="EU41" s="249"/>
      <c r="EV41" s="249"/>
      <c r="EW41" s="249"/>
      <c r="EX41" s="249"/>
      <c r="EY41" s="249"/>
      <c r="EZ41" s="249"/>
      <c r="FA41" s="249"/>
      <c r="FB41" s="249"/>
      <c r="FC41" s="249"/>
      <c r="FD41" s="249"/>
      <c r="FE41" s="249"/>
      <c r="FF41" s="249"/>
      <c r="FG41" s="249"/>
      <c r="FH41" s="249"/>
      <c r="FI41" s="249"/>
      <c r="FJ41" s="249"/>
      <c r="FK41" s="249"/>
      <c r="FL41" s="249"/>
      <c r="FM41" s="249"/>
      <c r="FN41" s="249"/>
      <c r="FO41" s="249"/>
      <c r="FP41" s="249"/>
      <c r="FQ41" s="249"/>
      <c r="FR41" s="249"/>
      <c r="FS41" s="249"/>
      <c r="FT41" s="249"/>
      <c r="FU41" s="249"/>
      <c r="FV41" s="249"/>
      <c r="FW41" s="249"/>
      <c r="FX41" s="249"/>
      <c r="FY41" s="249"/>
      <c r="FZ41" s="249"/>
      <c r="GA41" s="249"/>
      <c r="GB41" s="249"/>
      <c r="GC41" s="249"/>
      <c r="GD41" s="249"/>
      <c r="GE41" s="249"/>
      <c r="GF41" s="249"/>
      <c r="GG41" s="249"/>
      <c r="GH41" s="249"/>
      <c r="GI41" s="249"/>
      <c r="GJ41" s="249"/>
    </row>
    <row r="42" spans="1:192" s="573" customFormat="1" x14ac:dyDescent="0.25">
      <c r="A42" s="313"/>
      <c r="B42" s="313"/>
      <c r="C42" s="314"/>
      <c r="D42" s="315"/>
      <c r="E42" s="360"/>
      <c r="F42" s="360"/>
      <c r="G42" s="360"/>
      <c r="H42" s="360" t="s">
        <v>313</v>
      </c>
      <c r="I42" s="312"/>
      <c r="J42" s="310"/>
      <c r="K42" s="310"/>
      <c r="L42" s="310"/>
      <c r="M42" s="310"/>
      <c r="N42" s="310"/>
      <c r="O42" s="310"/>
      <c r="P42" s="310"/>
      <c r="Q42" s="310"/>
      <c r="R42" s="310"/>
      <c r="S42" s="310"/>
      <c r="T42" s="310"/>
      <c r="U42" s="310"/>
      <c r="V42" s="310"/>
      <c r="W42" s="310"/>
      <c r="X42" s="310"/>
      <c r="Y42" s="310"/>
      <c r="Z42" s="310"/>
      <c r="AA42" s="310"/>
      <c r="AB42" s="310"/>
      <c r="AC42" s="310"/>
      <c r="AD42" s="310"/>
      <c r="AE42" s="310"/>
      <c r="AF42" s="310"/>
      <c r="AG42" s="310"/>
      <c r="AH42" s="310"/>
      <c r="AI42" s="310"/>
      <c r="AJ42" s="310"/>
      <c r="AK42" s="310"/>
      <c r="AL42" s="310"/>
      <c r="AM42" s="310"/>
      <c r="AN42" s="310"/>
      <c r="AO42" s="310"/>
      <c r="AP42" s="310"/>
      <c r="AQ42" s="310"/>
      <c r="AR42" s="310"/>
      <c r="AS42" s="310"/>
      <c r="AT42" s="310"/>
      <c r="AU42" s="310"/>
      <c r="AV42" s="310"/>
      <c r="AW42" s="310"/>
      <c r="AX42" s="310"/>
      <c r="AY42" s="310"/>
      <c r="AZ42" s="310"/>
      <c r="BA42" s="310"/>
      <c r="BB42" s="310"/>
      <c r="BC42" s="310"/>
      <c r="BD42" s="310"/>
      <c r="BE42" s="310"/>
      <c r="BF42" s="310"/>
      <c r="BG42" s="310"/>
      <c r="BH42" s="310"/>
      <c r="BI42" s="310"/>
      <c r="BJ42" s="310"/>
      <c r="BK42" s="310"/>
      <c r="BL42" s="310"/>
      <c r="BM42" s="310"/>
      <c r="BN42" s="310"/>
      <c r="BO42" s="310"/>
      <c r="BP42" s="310"/>
      <c r="BQ42" s="310"/>
      <c r="BR42" s="310"/>
      <c r="BS42" s="310"/>
      <c r="BT42" s="310"/>
      <c r="BU42" s="310"/>
      <c r="BV42" s="310"/>
      <c r="BW42" s="310"/>
      <c r="BX42" s="310"/>
      <c r="BY42" s="310"/>
      <c r="BZ42" s="310"/>
      <c r="CA42" s="310"/>
      <c r="CB42" s="310"/>
      <c r="CC42" s="310"/>
      <c r="CD42" s="310"/>
      <c r="CE42" s="310"/>
      <c r="CF42" s="310"/>
      <c r="CG42" s="310"/>
      <c r="CH42" s="310"/>
      <c r="CI42" s="310"/>
      <c r="CJ42" s="310"/>
      <c r="CK42" s="310"/>
      <c r="CL42" s="310"/>
      <c r="CM42" s="310"/>
      <c r="CN42" s="310"/>
      <c r="CO42" s="310"/>
      <c r="CP42" s="310"/>
      <c r="CQ42" s="310"/>
      <c r="CR42" s="310"/>
      <c r="CS42" s="310"/>
      <c r="CT42" s="310"/>
      <c r="CU42" s="310"/>
      <c r="CV42" s="310"/>
      <c r="CW42" s="310"/>
      <c r="CX42" s="310"/>
      <c r="CY42" s="310"/>
      <c r="CZ42" s="310"/>
      <c r="DA42" s="310"/>
      <c r="DB42" s="310"/>
      <c r="DC42" s="310"/>
      <c r="DD42" s="310"/>
      <c r="DE42" s="310"/>
      <c r="DF42" s="310"/>
      <c r="DG42" s="310"/>
      <c r="DH42" s="310"/>
      <c r="DI42" s="310"/>
      <c r="DJ42" s="310"/>
      <c r="DK42" s="310"/>
      <c r="DL42" s="310"/>
      <c r="DM42" s="310"/>
      <c r="DN42" s="310"/>
      <c r="DO42" s="310"/>
      <c r="DP42" s="310"/>
      <c r="DQ42" s="310"/>
      <c r="DR42" s="310"/>
      <c r="DS42" s="310"/>
      <c r="DT42" s="310"/>
      <c r="DU42" s="310"/>
      <c r="DV42" s="310"/>
      <c r="DW42" s="310"/>
      <c r="DX42" s="310"/>
      <c r="DY42" s="310"/>
      <c r="DZ42" s="310"/>
      <c r="EA42" s="310"/>
      <c r="EB42" s="310"/>
      <c r="EC42" s="310"/>
      <c r="ED42" s="310"/>
      <c r="EE42" s="310"/>
      <c r="EF42" s="310"/>
      <c r="EG42" s="310"/>
      <c r="EH42" s="310"/>
      <c r="EI42" s="310"/>
      <c r="EJ42" s="310"/>
      <c r="EK42" s="310"/>
      <c r="EL42" s="310"/>
      <c r="EM42" s="310"/>
      <c r="EN42" s="310"/>
      <c r="EO42" s="310"/>
      <c r="EP42" s="310"/>
      <c r="EQ42" s="310"/>
      <c r="ER42" s="310"/>
      <c r="ES42" s="310"/>
      <c r="ET42" s="310"/>
      <c r="EU42" s="310"/>
      <c r="EV42" s="310"/>
      <c r="EW42" s="310"/>
      <c r="EX42" s="310"/>
      <c r="EY42" s="310"/>
      <c r="EZ42" s="310"/>
      <c r="FA42" s="310"/>
      <c r="FB42" s="310"/>
      <c r="FC42" s="310"/>
      <c r="FD42" s="310"/>
      <c r="FE42" s="310"/>
      <c r="FF42" s="310"/>
      <c r="FG42" s="310"/>
      <c r="FH42" s="310"/>
      <c r="FI42" s="310"/>
      <c r="FJ42" s="310"/>
      <c r="FK42" s="310"/>
      <c r="FL42" s="310"/>
      <c r="FM42" s="310"/>
      <c r="FN42" s="310"/>
      <c r="FO42" s="310"/>
      <c r="FP42" s="310"/>
      <c r="FQ42" s="310"/>
      <c r="FR42" s="310"/>
      <c r="FS42" s="310"/>
      <c r="FT42" s="310"/>
      <c r="FU42" s="310"/>
      <c r="FV42" s="310"/>
      <c r="FW42" s="310"/>
      <c r="FX42" s="310"/>
      <c r="FY42" s="310"/>
      <c r="FZ42" s="310"/>
      <c r="GA42" s="310"/>
      <c r="GB42" s="310"/>
      <c r="GC42" s="310"/>
      <c r="GD42" s="310"/>
      <c r="GE42" s="310"/>
      <c r="GF42" s="310"/>
      <c r="GG42" s="310"/>
      <c r="GH42" s="310"/>
      <c r="GI42" s="310"/>
      <c r="GJ42" s="310"/>
    </row>
    <row r="44" spans="1:192" x14ac:dyDescent="0.25">
      <c r="B44" s="15" t="s">
        <v>222</v>
      </c>
    </row>
    <row r="45" spans="1:192" x14ac:dyDescent="0.25">
      <c r="C45" s="21" t="s">
        <v>321</v>
      </c>
    </row>
    <row r="46" spans="1:192" x14ac:dyDescent="0.25">
      <c r="E46" s="561" t="str">
        <f t="shared" ref="E46:G46" si="54" xml:space="preserve"> E$41</f>
        <v>Senior debt drawdown</v>
      </c>
      <c r="F46" s="561">
        <f t="shared" si="54"/>
        <v>65676.200961484326</v>
      </c>
      <c r="G46" s="561" t="str">
        <f t="shared" si="54"/>
        <v>$ 000s</v>
      </c>
      <c r="H46" s="561"/>
      <c r="I46" s="561"/>
      <c r="J46" s="561"/>
      <c r="K46" s="561"/>
      <c r="L46" s="561"/>
      <c r="M46" s="561"/>
      <c r="N46" s="561"/>
      <c r="O46" s="561"/>
      <c r="P46" s="561"/>
      <c r="Q46" s="561"/>
      <c r="R46" s="561"/>
      <c r="S46" s="561"/>
      <c r="T46" s="561"/>
      <c r="U46" s="561"/>
      <c r="V46" s="561"/>
      <c r="W46" s="561"/>
      <c r="X46" s="561"/>
      <c r="Y46" s="561"/>
      <c r="Z46" s="561"/>
      <c r="AA46" s="561"/>
      <c r="AB46" s="561"/>
      <c r="AC46" s="561"/>
      <c r="AD46" s="561"/>
      <c r="AE46" s="561"/>
      <c r="AF46" s="561"/>
      <c r="AG46" s="561"/>
      <c r="AH46" s="561"/>
      <c r="AI46" s="561"/>
      <c r="AJ46" s="561"/>
      <c r="AK46" s="561"/>
      <c r="AL46" s="561"/>
      <c r="AM46" s="561"/>
      <c r="AN46" s="561"/>
      <c r="AO46" s="561"/>
      <c r="AP46" s="561"/>
      <c r="AQ46" s="561"/>
      <c r="AR46" s="561"/>
      <c r="AS46" s="561"/>
      <c r="AT46" s="561"/>
      <c r="AU46" s="561"/>
      <c r="AV46" s="561"/>
      <c r="AW46" s="561"/>
      <c r="AX46" s="561"/>
      <c r="AY46" s="561"/>
      <c r="AZ46" s="561"/>
      <c r="BA46" s="561"/>
      <c r="BB46" s="561"/>
      <c r="BC46" s="561"/>
      <c r="BD46" s="561"/>
      <c r="BE46" s="561"/>
      <c r="BF46" s="561"/>
      <c r="BG46" s="561"/>
      <c r="BH46" s="561"/>
      <c r="BI46" s="561"/>
      <c r="BJ46" s="561"/>
      <c r="BK46" s="561"/>
      <c r="BL46" s="561"/>
      <c r="BM46" s="561"/>
      <c r="BN46" s="561"/>
      <c r="BO46" s="561"/>
      <c r="BP46" s="561"/>
      <c r="BQ46" s="561"/>
      <c r="BR46" s="561"/>
      <c r="BS46" s="561"/>
      <c r="BT46" s="561"/>
      <c r="BU46" s="561"/>
      <c r="BV46" s="561"/>
      <c r="BW46" s="561"/>
      <c r="BX46" s="561"/>
      <c r="BY46" s="561"/>
      <c r="BZ46" s="561"/>
      <c r="CA46" s="561"/>
      <c r="CB46" s="561"/>
      <c r="CC46" s="561"/>
      <c r="CD46" s="561"/>
      <c r="CE46" s="561"/>
      <c r="CF46" s="561"/>
      <c r="CG46" s="561"/>
      <c r="CH46" s="561"/>
      <c r="CI46" s="561"/>
      <c r="CJ46" s="561"/>
      <c r="CK46" s="561"/>
      <c r="CL46" s="561"/>
      <c r="CM46" s="561"/>
      <c r="CN46" s="561"/>
      <c r="CO46" s="561"/>
      <c r="CP46" s="561"/>
      <c r="CQ46" s="561"/>
      <c r="CR46" s="561"/>
      <c r="CS46" s="561"/>
      <c r="CT46" s="561"/>
      <c r="CU46" s="561"/>
      <c r="CV46" s="561"/>
      <c r="CW46" s="561"/>
      <c r="CX46" s="561"/>
      <c r="CY46" s="561"/>
      <c r="CZ46" s="561"/>
      <c r="DA46" s="561"/>
      <c r="DB46" s="561"/>
      <c r="DC46" s="561"/>
      <c r="DD46" s="561"/>
      <c r="DE46" s="561"/>
      <c r="DF46" s="561"/>
      <c r="DG46" s="561"/>
      <c r="DH46" s="561"/>
      <c r="DI46" s="561"/>
      <c r="DJ46" s="561"/>
      <c r="DK46" s="561"/>
      <c r="DL46" s="561"/>
      <c r="DM46" s="561"/>
      <c r="DN46" s="561"/>
      <c r="DO46" s="561"/>
      <c r="DP46" s="561"/>
      <c r="DQ46" s="561"/>
      <c r="DR46" s="561"/>
      <c r="DS46" s="561"/>
      <c r="DT46" s="561"/>
      <c r="DU46" s="561"/>
      <c r="DV46" s="561"/>
      <c r="DW46" s="561"/>
      <c r="DX46" s="561"/>
      <c r="DY46" s="561"/>
      <c r="DZ46" s="561"/>
      <c r="EA46" s="561"/>
      <c r="EB46" s="561"/>
      <c r="EC46" s="561"/>
      <c r="ED46" s="561"/>
      <c r="EE46" s="561"/>
      <c r="EF46" s="561"/>
      <c r="EG46" s="561"/>
      <c r="EH46" s="561"/>
      <c r="EI46" s="561"/>
      <c r="EJ46" s="561"/>
      <c r="EK46" s="561"/>
      <c r="EL46" s="561"/>
      <c r="EM46" s="561"/>
      <c r="EN46" s="561"/>
      <c r="EO46" s="561"/>
      <c r="EP46" s="561"/>
      <c r="EQ46" s="561"/>
      <c r="ER46" s="561"/>
      <c r="ES46" s="561"/>
      <c r="ET46" s="561"/>
      <c r="EU46" s="561"/>
      <c r="EV46" s="561"/>
      <c r="EW46" s="561"/>
      <c r="EX46" s="561"/>
      <c r="EY46" s="561"/>
      <c r="EZ46" s="561"/>
      <c r="FA46" s="561"/>
      <c r="FB46" s="561"/>
      <c r="FC46" s="561"/>
      <c r="FD46" s="561"/>
      <c r="FE46" s="561"/>
      <c r="FF46" s="561"/>
      <c r="FG46" s="561"/>
      <c r="FH46" s="561"/>
      <c r="FI46" s="561"/>
      <c r="FJ46" s="561"/>
      <c r="FK46" s="561"/>
      <c r="FL46" s="561"/>
      <c r="FM46" s="561"/>
      <c r="FN46" s="561"/>
      <c r="FO46" s="561"/>
      <c r="FP46" s="561"/>
      <c r="FQ46" s="561"/>
      <c r="FR46" s="561"/>
      <c r="FS46" s="561"/>
      <c r="FT46" s="561"/>
      <c r="FU46" s="561"/>
      <c r="FV46" s="561"/>
      <c r="FW46" s="561"/>
      <c r="FX46" s="561"/>
      <c r="FY46" s="561"/>
      <c r="FZ46" s="561"/>
      <c r="GA46" s="561"/>
      <c r="GB46" s="561"/>
      <c r="GC46" s="561"/>
      <c r="GD46" s="561"/>
      <c r="GE46" s="561"/>
      <c r="GF46" s="561"/>
      <c r="GG46" s="561"/>
      <c r="GH46" s="561"/>
      <c r="GI46" s="561"/>
      <c r="GJ46" s="561"/>
    </row>
    <row r="47" spans="1:192" s="527" customFormat="1" x14ac:dyDescent="0.25">
      <c r="A47" s="15"/>
      <c r="B47" s="15"/>
      <c r="C47" s="21"/>
      <c r="D47" s="60"/>
      <c r="E47" s="526" t="str">
        <f xml:space="preserve"> InpC!E$58</f>
        <v>Senior debt repayment term</v>
      </c>
      <c r="F47" s="526">
        <f xml:space="preserve"> InpC!F$58</f>
        <v>10</v>
      </c>
      <c r="G47" s="526" t="str">
        <f xml:space="preserve"> InpC!G$58</f>
        <v>years</v>
      </c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  <c r="BY47" s="43"/>
      <c r="BZ47" s="43"/>
      <c r="CA47" s="43"/>
      <c r="CB47" s="43"/>
      <c r="CC47" s="43"/>
      <c r="CD47" s="43"/>
      <c r="CE47" s="43"/>
      <c r="CF47" s="43"/>
      <c r="CG47" s="43"/>
      <c r="CH47" s="43"/>
      <c r="CI47" s="43"/>
      <c r="CJ47" s="43"/>
      <c r="CK47" s="43"/>
      <c r="CL47" s="43"/>
      <c r="CM47" s="43"/>
      <c r="CN47" s="43"/>
      <c r="CO47" s="43"/>
      <c r="CP47" s="43"/>
      <c r="CQ47" s="43"/>
      <c r="CR47" s="43"/>
      <c r="CS47" s="43"/>
      <c r="CT47" s="43"/>
      <c r="CU47" s="43"/>
      <c r="CV47" s="43"/>
      <c r="CW47" s="43"/>
      <c r="CX47" s="43"/>
      <c r="CY47" s="43"/>
      <c r="CZ47" s="43"/>
      <c r="DA47" s="43"/>
      <c r="DB47" s="43"/>
      <c r="DC47" s="43"/>
      <c r="DD47" s="43"/>
      <c r="DE47" s="43"/>
      <c r="DF47" s="43"/>
      <c r="DG47" s="43"/>
      <c r="DH47" s="43"/>
      <c r="DI47" s="43"/>
      <c r="DJ47" s="43"/>
      <c r="DK47" s="43"/>
      <c r="DL47" s="43"/>
      <c r="DM47" s="43"/>
      <c r="DN47" s="43"/>
      <c r="DO47" s="43"/>
      <c r="DP47" s="43"/>
      <c r="DQ47" s="43"/>
      <c r="DR47" s="43"/>
      <c r="DS47" s="43"/>
      <c r="DT47" s="43"/>
      <c r="DU47" s="43"/>
      <c r="DV47" s="43"/>
      <c r="DW47" s="43"/>
      <c r="DX47" s="43"/>
      <c r="DY47" s="43"/>
      <c r="DZ47" s="43"/>
      <c r="EA47" s="43"/>
      <c r="EB47" s="43"/>
      <c r="EC47" s="43"/>
      <c r="ED47" s="43"/>
      <c r="EE47" s="43"/>
      <c r="EF47" s="43"/>
      <c r="EG47" s="43"/>
      <c r="EH47" s="43"/>
      <c r="EI47" s="43"/>
      <c r="EJ47" s="43"/>
      <c r="EK47" s="43"/>
      <c r="EL47" s="43"/>
      <c r="EM47" s="43"/>
      <c r="EN47" s="43"/>
      <c r="EO47" s="43"/>
      <c r="EP47" s="43"/>
      <c r="EQ47" s="43"/>
      <c r="ER47" s="43"/>
      <c r="ES47" s="43"/>
      <c r="ET47" s="43"/>
      <c r="EU47" s="43"/>
      <c r="EV47" s="43"/>
      <c r="EW47" s="43"/>
      <c r="EX47" s="43"/>
      <c r="EY47" s="43"/>
      <c r="EZ47" s="43"/>
      <c r="FA47" s="43"/>
      <c r="FB47" s="43"/>
      <c r="FC47" s="43"/>
      <c r="FD47" s="43"/>
      <c r="FE47" s="43"/>
      <c r="FF47" s="43"/>
      <c r="FG47" s="43"/>
      <c r="FH47" s="43"/>
      <c r="FI47" s="43"/>
      <c r="FJ47" s="43"/>
      <c r="FK47" s="43"/>
      <c r="FL47" s="43"/>
      <c r="FM47" s="43"/>
      <c r="FN47" s="43"/>
      <c r="FO47" s="43"/>
      <c r="FP47" s="43"/>
      <c r="FQ47" s="43"/>
      <c r="FR47" s="43"/>
      <c r="FS47" s="43"/>
      <c r="FT47" s="43"/>
      <c r="FU47" s="43"/>
      <c r="FV47" s="43"/>
      <c r="FW47" s="43"/>
      <c r="FX47" s="43"/>
      <c r="FY47" s="43"/>
      <c r="FZ47" s="43"/>
      <c r="GA47" s="43"/>
      <c r="GB47" s="43"/>
      <c r="GC47" s="43"/>
      <c r="GD47" s="43"/>
      <c r="GE47" s="43"/>
      <c r="GF47" s="43"/>
      <c r="GG47" s="43"/>
      <c r="GH47" s="43"/>
      <c r="GI47" s="43"/>
      <c r="GJ47" s="43"/>
    </row>
    <row r="48" spans="1:192" x14ac:dyDescent="0.25">
      <c r="E48" s="534" t="str">
        <f xml:space="preserve"> InpC!E$109</f>
        <v>Number of periods in a year</v>
      </c>
      <c r="F48" s="534">
        <f xml:space="preserve"> InpC!F$109</f>
        <v>4</v>
      </c>
      <c r="G48" s="534" t="str">
        <f xml:space="preserve"> InpC!G$109</f>
        <v>periods</v>
      </c>
    </row>
    <row r="49" spans="1:255" x14ac:dyDescent="0.25">
      <c r="E49" s="252" t="str">
        <f xml:space="preserve"> Time!E$123</f>
        <v>Senior debt repayment period flag</v>
      </c>
      <c r="F49" s="252">
        <f xml:space="preserve"> Time!F$123</f>
        <v>0</v>
      </c>
      <c r="G49" s="252" t="str">
        <f xml:space="preserve"> Time!G$123</f>
        <v>flag</v>
      </c>
      <c r="H49" s="252">
        <f xml:space="preserve"> Time!H$123</f>
        <v>40</v>
      </c>
      <c r="I49" s="252">
        <f xml:space="preserve"> Time!I$123</f>
        <v>0</v>
      </c>
      <c r="J49" s="252">
        <f xml:space="preserve"> Time!J$123</f>
        <v>0</v>
      </c>
      <c r="K49" s="252">
        <f xml:space="preserve"> Time!K$123</f>
        <v>0</v>
      </c>
      <c r="L49" s="252">
        <f xml:space="preserve"> Time!L$123</f>
        <v>0</v>
      </c>
      <c r="M49" s="252">
        <f xml:space="preserve"> Time!M$123</f>
        <v>1</v>
      </c>
      <c r="N49" s="252">
        <f xml:space="preserve"> Time!N$123</f>
        <v>1</v>
      </c>
      <c r="O49" s="252">
        <f xml:space="preserve"> Time!O$123</f>
        <v>1</v>
      </c>
      <c r="P49" s="252">
        <f xml:space="preserve"> Time!P$123</f>
        <v>1</v>
      </c>
      <c r="Q49" s="252">
        <f xml:space="preserve"> Time!Q$123</f>
        <v>1</v>
      </c>
      <c r="R49" s="252">
        <f xml:space="preserve"> Time!R$123</f>
        <v>1</v>
      </c>
      <c r="S49" s="252">
        <f xml:space="preserve"> Time!S$123</f>
        <v>1</v>
      </c>
      <c r="T49" s="252">
        <f xml:space="preserve"> Time!T$123</f>
        <v>1</v>
      </c>
      <c r="U49" s="252">
        <f xml:space="preserve"> Time!U$123</f>
        <v>1</v>
      </c>
      <c r="V49" s="252">
        <f xml:space="preserve"> Time!V$123</f>
        <v>1</v>
      </c>
      <c r="W49" s="252">
        <f xml:space="preserve"> Time!W$123</f>
        <v>1</v>
      </c>
      <c r="X49" s="252">
        <f xml:space="preserve"> Time!X$123</f>
        <v>1</v>
      </c>
      <c r="Y49" s="252">
        <f xml:space="preserve"> Time!Y$123</f>
        <v>1</v>
      </c>
      <c r="Z49" s="252">
        <f xml:space="preserve"> Time!Z$123</f>
        <v>1</v>
      </c>
      <c r="AA49" s="252">
        <f xml:space="preserve"> Time!AA$123</f>
        <v>1</v>
      </c>
      <c r="AB49" s="252">
        <f xml:space="preserve"> Time!AB$123</f>
        <v>1</v>
      </c>
      <c r="AC49" s="252">
        <f xml:space="preserve"> Time!AC$123</f>
        <v>1</v>
      </c>
      <c r="AD49" s="252">
        <f xml:space="preserve"> Time!AD$123</f>
        <v>1</v>
      </c>
      <c r="AE49" s="252">
        <f xml:space="preserve"> Time!AE$123</f>
        <v>1</v>
      </c>
      <c r="AF49" s="252">
        <f xml:space="preserve"> Time!AF$123</f>
        <v>1</v>
      </c>
      <c r="AG49" s="252">
        <f xml:space="preserve"> Time!AG$123</f>
        <v>1</v>
      </c>
      <c r="AH49" s="252">
        <f xml:space="preserve"> Time!AH$123</f>
        <v>1</v>
      </c>
      <c r="AI49" s="252">
        <f xml:space="preserve"> Time!AI$123</f>
        <v>1</v>
      </c>
      <c r="AJ49" s="252">
        <f xml:space="preserve"> Time!AJ$123</f>
        <v>1</v>
      </c>
      <c r="AK49" s="252">
        <f xml:space="preserve"> Time!AK$123</f>
        <v>1</v>
      </c>
      <c r="AL49" s="252">
        <f xml:space="preserve"> Time!AL$123</f>
        <v>1</v>
      </c>
      <c r="AM49" s="252">
        <f xml:space="preserve"> Time!AM$123</f>
        <v>1</v>
      </c>
      <c r="AN49" s="252">
        <f xml:space="preserve"> Time!AN$123</f>
        <v>1</v>
      </c>
      <c r="AO49" s="252">
        <f xml:space="preserve"> Time!AO$123</f>
        <v>1</v>
      </c>
      <c r="AP49" s="252">
        <f xml:space="preserve"> Time!AP$123</f>
        <v>1</v>
      </c>
      <c r="AQ49" s="252">
        <f xml:space="preserve"> Time!AQ$123</f>
        <v>1</v>
      </c>
      <c r="AR49" s="252">
        <f xml:space="preserve"> Time!AR$123</f>
        <v>1</v>
      </c>
      <c r="AS49" s="252">
        <f xml:space="preserve"> Time!AS$123</f>
        <v>1</v>
      </c>
      <c r="AT49" s="252">
        <f xml:space="preserve"> Time!AT$123</f>
        <v>1</v>
      </c>
      <c r="AU49" s="252">
        <f xml:space="preserve"> Time!AU$123</f>
        <v>1</v>
      </c>
      <c r="AV49" s="252">
        <f xml:space="preserve"> Time!AV$123</f>
        <v>1</v>
      </c>
      <c r="AW49" s="252">
        <f xml:space="preserve"> Time!AW$123</f>
        <v>1</v>
      </c>
      <c r="AX49" s="252">
        <f xml:space="preserve"> Time!AX$123</f>
        <v>1</v>
      </c>
      <c r="AY49" s="252">
        <f xml:space="preserve"> Time!AY$123</f>
        <v>1</v>
      </c>
      <c r="AZ49" s="252">
        <f xml:space="preserve"> Time!AZ$123</f>
        <v>1</v>
      </c>
      <c r="BA49" s="252">
        <f xml:space="preserve"> Time!BA$123</f>
        <v>0</v>
      </c>
      <c r="BB49" s="252">
        <f xml:space="preserve"> Time!BB$123</f>
        <v>0</v>
      </c>
      <c r="BC49" s="252">
        <f xml:space="preserve"> Time!BC$123</f>
        <v>0</v>
      </c>
      <c r="BD49" s="252">
        <f xml:space="preserve"> Time!BD$123</f>
        <v>0</v>
      </c>
      <c r="BE49" s="252">
        <f xml:space="preserve"> Time!BE$123</f>
        <v>0</v>
      </c>
      <c r="BF49" s="252">
        <f xml:space="preserve"> Time!BF$123</f>
        <v>0</v>
      </c>
      <c r="BG49" s="252">
        <f xml:space="preserve"> Time!BG$123</f>
        <v>0</v>
      </c>
      <c r="BH49" s="252">
        <f xml:space="preserve"> Time!BH$123</f>
        <v>0</v>
      </c>
      <c r="BI49" s="252">
        <f xml:space="preserve"> Time!BI$123</f>
        <v>0</v>
      </c>
      <c r="BJ49" s="252">
        <f xml:space="preserve"> Time!BJ$123</f>
        <v>0</v>
      </c>
      <c r="BK49" s="252">
        <f xml:space="preserve"> Time!BK$123</f>
        <v>0</v>
      </c>
      <c r="BL49" s="252">
        <f xml:space="preserve"> Time!BL$123</f>
        <v>0</v>
      </c>
      <c r="BM49" s="252">
        <f xml:space="preserve"> Time!BM$123</f>
        <v>0</v>
      </c>
      <c r="BN49" s="252">
        <f xml:space="preserve"> Time!BN$123</f>
        <v>0</v>
      </c>
      <c r="BO49" s="252">
        <f xml:space="preserve"> Time!BO$123</f>
        <v>0</v>
      </c>
      <c r="BP49" s="252">
        <f xml:space="preserve"> Time!BP$123</f>
        <v>0</v>
      </c>
      <c r="BQ49" s="252">
        <f xml:space="preserve"> Time!BQ$123</f>
        <v>0</v>
      </c>
      <c r="BR49" s="252">
        <f xml:space="preserve"> Time!BR$123</f>
        <v>0</v>
      </c>
      <c r="BS49" s="252">
        <f xml:space="preserve"> Time!BS$123</f>
        <v>0</v>
      </c>
      <c r="BT49" s="252">
        <f xml:space="preserve"> Time!BT$123</f>
        <v>0</v>
      </c>
      <c r="BU49" s="252">
        <f xml:space="preserve"> Time!BU$123</f>
        <v>0</v>
      </c>
      <c r="BV49" s="252">
        <f xml:space="preserve"> Time!BV$123</f>
        <v>0</v>
      </c>
      <c r="BW49" s="252">
        <f xml:space="preserve"> Time!BW$123</f>
        <v>0</v>
      </c>
      <c r="BX49" s="252">
        <f xml:space="preserve"> Time!BX$123</f>
        <v>0</v>
      </c>
      <c r="BY49" s="252">
        <f xml:space="preserve"> Time!BY$123</f>
        <v>0</v>
      </c>
      <c r="BZ49" s="252">
        <f xml:space="preserve"> Time!BZ$123</f>
        <v>0</v>
      </c>
      <c r="CA49" s="252">
        <f xml:space="preserve"> Time!CA$123</f>
        <v>0</v>
      </c>
      <c r="CB49" s="252">
        <f xml:space="preserve"> Time!CB$123</f>
        <v>0</v>
      </c>
      <c r="CC49" s="252">
        <f xml:space="preserve"> Time!CC$123</f>
        <v>0</v>
      </c>
      <c r="CD49" s="252">
        <f xml:space="preserve"> Time!CD$123</f>
        <v>0</v>
      </c>
      <c r="CE49" s="252">
        <f xml:space="preserve"> Time!CE$123</f>
        <v>0</v>
      </c>
      <c r="CF49" s="252">
        <f xml:space="preserve"> Time!CF$123</f>
        <v>0</v>
      </c>
      <c r="CG49" s="252">
        <f xml:space="preserve"> Time!CG$123</f>
        <v>0</v>
      </c>
      <c r="CH49" s="252">
        <f xml:space="preserve"> Time!CH$123</f>
        <v>0</v>
      </c>
      <c r="CI49" s="252">
        <f xml:space="preserve"> Time!CI$123</f>
        <v>0</v>
      </c>
      <c r="CJ49" s="252">
        <f xml:space="preserve"> Time!CJ$123</f>
        <v>0</v>
      </c>
      <c r="CK49" s="252">
        <f xml:space="preserve"> Time!CK$123</f>
        <v>0</v>
      </c>
      <c r="CL49" s="252">
        <f xml:space="preserve"> Time!CL$123</f>
        <v>0</v>
      </c>
      <c r="CM49" s="252">
        <f xml:space="preserve"> Time!CM$123</f>
        <v>0</v>
      </c>
      <c r="CN49" s="252">
        <f xml:space="preserve"> Time!CN$123</f>
        <v>0</v>
      </c>
      <c r="CO49" s="252">
        <f xml:space="preserve"> Time!CO$123</f>
        <v>0</v>
      </c>
      <c r="CP49" s="252">
        <f xml:space="preserve"> Time!CP$123</f>
        <v>0</v>
      </c>
      <c r="CQ49" s="252">
        <f xml:space="preserve"> Time!CQ$123</f>
        <v>0</v>
      </c>
      <c r="CR49" s="252">
        <f xml:space="preserve"> Time!CR$123</f>
        <v>0</v>
      </c>
      <c r="CS49" s="252">
        <f xml:space="preserve"> Time!CS$123</f>
        <v>0</v>
      </c>
      <c r="CT49" s="252">
        <f xml:space="preserve"> Time!CT$123</f>
        <v>0</v>
      </c>
      <c r="CU49" s="252">
        <f xml:space="preserve"> Time!CU$123</f>
        <v>0</v>
      </c>
      <c r="CV49" s="252">
        <f xml:space="preserve"> Time!CV$123</f>
        <v>0</v>
      </c>
      <c r="CW49" s="252">
        <f xml:space="preserve"> Time!CW$123</f>
        <v>0</v>
      </c>
      <c r="CX49" s="252">
        <f xml:space="preserve"> Time!CX$123</f>
        <v>0</v>
      </c>
      <c r="CY49" s="252">
        <f xml:space="preserve"> Time!CY$123</f>
        <v>0</v>
      </c>
      <c r="CZ49" s="252">
        <f xml:space="preserve"> Time!CZ$123</f>
        <v>0</v>
      </c>
      <c r="DA49" s="252">
        <f xml:space="preserve"> Time!DA$123</f>
        <v>0</v>
      </c>
      <c r="DB49" s="252">
        <f xml:space="preserve"> Time!DB$123</f>
        <v>0</v>
      </c>
      <c r="DC49" s="252">
        <f xml:space="preserve"> Time!DC$123</f>
        <v>0</v>
      </c>
      <c r="DD49" s="252">
        <f xml:space="preserve"> Time!DD$123</f>
        <v>0</v>
      </c>
      <c r="DE49" s="252">
        <f xml:space="preserve"> Time!DE$123</f>
        <v>0</v>
      </c>
      <c r="DF49" s="252">
        <f xml:space="preserve"> Time!DF$123</f>
        <v>0</v>
      </c>
      <c r="DG49" s="252">
        <f xml:space="preserve"> Time!DG$123</f>
        <v>0</v>
      </c>
      <c r="DH49" s="252">
        <f xml:space="preserve"> Time!DH$123</f>
        <v>0</v>
      </c>
      <c r="DI49" s="252">
        <f xml:space="preserve"> Time!DI$123</f>
        <v>0</v>
      </c>
      <c r="DJ49" s="252">
        <f xml:space="preserve"> Time!DJ$123</f>
        <v>0</v>
      </c>
      <c r="DK49" s="252">
        <f xml:space="preserve"> Time!DK$123</f>
        <v>0</v>
      </c>
      <c r="DL49" s="252">
        <f xml:space="preserve"> Time!DL$123</f>
        <v>0</v>
      </c>
      <c r="DM49" s="252">
        <f xml:space="preserve"> Time!DM$123</f>
        <v>0</v>
      </c>
      <c r="DN49" s="252">
        <f xml:space="preserve"> Time!DN$123</f>
        <v>0</v>
      </c>
      <c r="DO49" s="252">
        <f xml:space="preserve"> Time!DO$123</f>
        <v>0</v>
      </c>
      <c r="DP49" s="252">
        <f xml:space="preserve"> Time!DP$123</f>
        <v>0</v>
      </c>
      <c r="DQ49" s="252">
        <f xml:space="preserve"> Time!DQ$123</f>
        <v>0</v>
      </c>
      <c r="DR49" s="252">
        <f xml:space="preserve"> Time!DR$123</f>
        <v>0</v>
      </c>
      <c r="DS49" s="252">
        <f xml:space="preserve"> Time!DS$123</f>
        <v>0</v>
      </c>
      <c r="DT49" s="252">
        <f xml:space="preserve"> Time!DT$123</f>
        <v>0</v>
      </c>
      <c r="DU49" s="252">
        <f xml:space="preserve"> Time!DU$123</f>
        <v>0</v>
      </c>
      <c r="DV49" s="252">
        <f xml:space="preserve"> Time!DV$123</f>
        <v>0</v>
      </c>
      <c r="DW49" s="252">
        <f xml:space="preserve"> Time!DW$123</f>
        <v>0</v>
      </c>
      <c r="DX49" s="252">
        <f xml:space="preserve"> Time!DX$123</f>
        <v>0</v>
      </c>
      <c r="DY49" s="252">
        <f xml:space="preserve"> Time!DY$123</f>
        <v>0</v>
      </c>
      <c r="DZ49" s="252">
        <f xml:space="preserve"> Time!DZ$123</f>
        <v>0</v>
      </c>
      <c r="EA49" s="252">
        <f xml:space="preserve"> Time!EA$123</f>
        <v>0</v>
      </c>
      <c r="EB49" s="252">
        <f xml:space="preserve"> Time!EB$123</f>
        <v>0</v>
      </c>
      <c r="EC49" s="252">
        <f xml:space="preserve"> Time!EC$123</f>
        <v>0</v>
      </c>
      <c r="ED49" s="252">
        <f xml:space="preserve"> Time!ED$123</f>
        <v>0</v>
      </c>
      <c r="EE49" s="252">
        <f xml:space="preserve"> Time!EE$123</f>
        <v>0</v>
      </c>
      <c r="EF49" s="252">
        <f xml:space="preserve"> Time!EF$123</f>
        <v>0</v>
      </c>
      <c r="EG49" s="252">
        <f xml:space="preserve"> Time!EG$123</f>
        <v>0</v>
      </c>
      <c r="EH49" s="252">
        <f xml:space="preserve"> Time!EH$123</f>
        <v>0</v>
      </c>
      <c r="EI49" s="252">
        <f xml:space="preserve"> Time!EI$123</f>
        <v>0</v>
      </c>
      <c r="EJ49" s="252">
        <f xml:space="preserve"> Time!EJ$123</f>
        <v>0</v>
      </c>
      <c r="EK49" s="252">
        <f xml:space="preserve"> Time!EK$123</f>
        <v>0</v>
      </c>
      <c r="EL49" s="252">
        <f xml:space="preserve"> Time!EL$123</f>
        <v>0</v>
      </c>
      <c r="EM49" s="252">
        <f xml:space="preserve"> Time!EM$123</f>
        <v>0</v>
      </c>
      <c r="EN49" s="252">
        <f xml:space="preserve"> Time!EN$123</f>
        <v>0</v>
      </c>
      <c r="EO49" s="252">
        <f xml:space="preserve"> Time!EO$123</f>
        <v>0</v>
      </c>
      <c r="EP49" s="252">
        <f xml:space="preserve"> Time!EP$123</f>
        <v>0</v>
      </c>
      <c r="EQ49" s="252">
        <f xml:space="preserve"> Time!EQ$123</f>
        <v>0</v>
      </c>
      <c r="ER49" s="252">
        <f xml:space="preserve"> Time!ER$123</f>
        <v>0</v>
      </c>
      <c r="ES49" s="252">
        <f xml:space="preserve"> Time!ES$123</f>
        <v>0</v>
      </c>
      <c r="ET49" s="252">
        <f xml:space="preserve"> Time!ET$123</f>
        <v>0</v>
      </c>
      <c r="EU49" s="252">
        <f xml:space="preserve"> Time!EU$123</f>
        <v>0</v>
      </c>
      <c r="EV49" s="252">
        <f xml:space="preserve"> Time!EV$123</f>
        <v>0</v>
      </c>
      <c r="EW49" s="252">
        <f xml:space="preserve"> Time!EW$123</f>
        <v>0</v>
      </c>
      <c r="EX49" s="252">
        <f xml:space="preserve"> Time!EX$123</f>
        <v>0</v>
      </c>
      <c r="EY49" s="252">
        <f xml:space="preserve"> Time!EY$123</f>
        <v>0</v>
      </c>
      <c r="EZ49" s="252">
        <f xml:space="preserve"> Time!EZ$123</f>
        <v>0</v>
      </c>
      <c r="FA49" s="252">
        <f xml:space="preserve"> Time!FA$123</f>
        <v>0</v>
      </c>
      <c r="FB49" s="252">
        <f xml:space="preserve"> Time!FB$123</f>
        <v>0</v>
      </c>
      <c r="FC49" s="252">
        <f xml:space="preserve"> Time!FC$123</f>
        <v>0</v>
      </c>
      <c r="FD49" s="252">
        <f xml:space="preserve"> Time!FD$123</f>
        <v>0</v>
      </c>
      <c r="FE49" s="252">
        <f xml:space="preserve"> Time!FE$123</f>
        <v>0</v>
      </c>
      <c r="FF49" s="252">
        <f xml:space="preserve"> Time!FF$123</f>
        <v>0</v>
      </c>
      <c r="FG49" s="252">
        <f xml:space="preserve"> Time!FG$123</f>
        <v>0</v>
      </c>
      <c r="FH49" s="252">
        <f xml:space="preserve"> Time!FH$123</f>
        <v>0</v>
      </c>
      <c r="FI49" s="252">
        <f xml:space="preserve"> Time!FI$123</f>
        <v>0</v>
      </c>
      <c r="FJ49" s="252">
        <f xml:space="preserve"> Time!FJ$123</f>
        <v>0</v>
      </c>
      <c r="FK49" s="252">
        <f xml:space="preserve"> Time!FK$123</f>
        <v>0</v>
      </c>
      <c r="FL49" s="252">
        <f xml:space="preserve"> Time!FL$123</f>
        <v>0</v>
      </c>
      <c r="FM49" s="252">
        <f xml:space="preserve"> Time!FM$123</f>
        <v>0</v>
      </c>
      <c r="FN49" s="252">
        <f xml:space="preserve"> Time!FN$123</f>
        <v>0</v>
      </c>
      <c r="FO49" s="252">
        <f xml:space="preserve"> Time!FO$123</f>
        <v>0</v>
      </c>
      <c r="FP49" s="252">
        <f xml:space="preserve"> Time!FP$123</f>
        <v>0</v>
      </c>
      <c r="FQ49" s="252">
        <f xml:space="preserve"> Time!FQ$123</f>
        <v>0</v>
      </c>
      <c r="FR49" s="252">
        <f xml:space="preserve"> Time!FR$123</f>
        <v>0</v>
      </c>
      <c r="FS49" s="252">
        <f xml:space="preserve"> Time!FS$123</f>
        <v>0</v>
      </c>
      <c r="FT49" s="252">
        <f xml:space="preserve"> Time!FT$123</f>
        <v>0</v>
      </c>
      <c r="FU49" s="252">
        <f xml:space="preserve"> Time!FU$123</f>
        <v>0</v>
      </c>
      <c r="FV49" s="252">
        <f xml:space="preserve"> Time!FV$123</f>
        <v>0</v>
      </c>
      <c r="FW49" s="252">
        <f xml:space="preserve"> Time!FW$123</f>
        <v>0</v>
      </c>
      <c r="FX49" s="252">
        <f xml:space="preserve"> Time!FX$123</f>
        <v>0</v>
      </c>
      <c r="FY49" s="252">
        <f xml:space="preserve"> Time!FY$123</f>
        <v>0</v>
      </c>
      <c r="FZ49" s="252">
        <f xml:space="preserve"> Time!FZ$123</f>
        <v>0</v>
      </c>
      <c r="GA49" s="252">
        <f xml:space="preserve"> Time!GA$123</f>
        <v>0</v>
      </c>
      <c r="GB49" s="252">
        <f xml:space="preserve"> Time!GB$123</f>
        <v>0</v>
      </c>
      <c r="GC49" s="252">
        <f xml:space="preserve"> Time!GC$123</f>
        <v>0</v>
      </c>
      <c r="GD49" s="252">
        <f xml:space="preserve"> Time!GD$123</f>
        <v>0</v>
      </c>
      <c r="GE49" s="252">
        <f xml:space="preserve"> Time!GE$123</f>
        <v>0</v>
      </c>
      <c r="GF49" s="252">
        <f xml:space="preserve"> Time!GF$123</f>
        <v>0</v>
      </c>
      <c r="GG49" s="252">
        <f xml:space="preserve"> Time!GG$123</f>
        <v>0</v>
      </c>
      <c r="GH49" s="252">
        <f xml:space="preserve"> Time!GH$123</f>
        <v>0</v>
      </c>
      <c r="GI49" s="252">
        <f xml:space="preserve"> Time!GI$123</f>
        <v>0</v>
      </c>
      <c r="GJ49" s="252">
        <f xml:space="preserve"> Time!GJ$123</f>
        <v>0</v>
      </c>
    </row>
    <row r="50" spans="1:255" s="256" customFormat="1" x14ac:dyDescent="0.25">
      <c r="A50" s="313"/>
      <c r="B50" s="313"/>
      <c r="C50" s="314"/>
      <c r="D50" s="315"/>
      <c r="E50" s="310" t="s">
        <v>317</v>
      </c>
      <c r="F50" s="416"/>
      <c r="G50" s="416" t="str">
        <f xml:space="preserve"> SMU</f>
        <v>$ 000s</v>
      </c>
      <c r="H50" s="416">
        <f xml:space="preserve"> SUM(J50:GJ50)</f>
        <v>65676.200961484297</v>
      </c>
      <c r="I50" s="416"/>
      <c r="J50" s="416">
        <f t="shared" ref="J50:AO50" si="55" xml:space="preserve"> $F46 / $F47 / $F48 * J49</f>
        <v>0</v>
      </c>
      <c r="K50" s="416">
        <f t="shared" si="55"/>
        <v>0</v>
      </c>
      <c r="L50" s="416">
        <f t="shared" si="55"/>
        <v>0</v>
      </c>
      <c r="M50" s="416">
        <f t="shared" si="55"/>
        <v>1641.9050240371082</v>
      </c>
      <c r="N50" s="416">
        <f t="shared" si="55"/>
        <v>1641.9050240371082</v>
      </c>
      <c r="O50" s="416">
        <f t="shared" si="55"/>
        <v>1641.9050240371082</v>
      </c>
      <c r="P50" s="416">
        <f t="shared" si="55"/>
        <v>1641.9050240371082</v>
      </c>
      <c r="Q50" s="416">
        <f t="shared" si="55"/>
        <v>1641.9050240371082</v>
      </c>
      <c r="R50" s="416">
        <f t="shared" si="55"/>
        <v>1641.9050240371082</v>
      </c>
      <c r="S50" s="416">
        <f t="shared" si="55"/>
        <v>1641.9050240371082</v>
      </c>
      <c r="T50" s="416">
        <f t="shared" si="55"/>
        <v>1641.9050240371082</v>
      </c>
      <c r="U50" s="416">
        <f t="shared" si="55"/>
        <v>1641.9050240371082</v>
      </c>
      <c r="V50" s="416">
        <f t="shared" si="55"/>
        <v>1641.9050240371082</v>
      </c>
      <c r="W50" s="416">
        <f t="shared" si="55"/>
        <v>1641.9050240371082</v>
      </c>
      <c r="X50" s="416">
        <f t="shared" si="55"/>
        <v>1641.9050240371082</v>
      </c>
      <c r="Y50" s="416">
        <f t="shared" si="55"/>
        <v>1641.9050240371082</v>
      </c>
      <c r="Z50" s="416">
        <f t="shared" si="55"/>
        <v>1641.9050240371082</v>
      </c>
      <c r="AA50" s="416">
        <f t="shared" si="55"/>
        <v>1641.9050240371082</v>
      </c>
      <c r="AB50" s="416">
        <f t="shared" si="55"/>
        <v>1641.9050240371082</v>
      </c>
      <c r="AC50" s="416">
        <f t="shared" si="55"/>
        <v>1641.9050240371082</v>
      </c>
      <c r="AD50" s="416">
        <f t="shared" si="55"/>
        <v>1641.9050240371082</v>
      </c>
      <c r="AE50" s="416">
        <f t="shared" si="55"/>
        <v>1641.9050240371082</v>
      </c>
      <c r="AF50" s="416">
        <f t="shared" si="55"/>
        <v>1641.9050240371082</v>
      </c>
      <c r="AG50" s="416">
        <f t="shared" si="55"/>
        <v>1641.9050240371082</v>
      </c>
      <c r="AH50" s="416">
        <f t="shared" si="55"/>
        <v>1641.9050240371082</v>
      </c>
      <c r="AI50" s="416">
        <f t="shared" si="55"/>
        <v>1641.9050240371082</v>
      </c>
      <c r="AJ50" s="416">
        <f t="shared" si="55"/>
        <v>1641.9050240371082</v>
      </c>
      <c r="AK50" s="416">
        <f t="shared" si="55"/>
        <v>1641.9050240371082</v>
      </c>
      <c r="AL50" s="416">
        <f t="shared" si="55"/>
        <v>1641.9050240371082</v>
      </c>
      <c r="AM50" s="416">
        <f t="shared" si="55"/>
        <v>1641.9050240371082</v>
      </c>
      <c r="AN50" s="416">
        <f t="shared" si="55"/>
        <v>1641.9050240371082</v>
      </c>
      <c r="AO50" s="416">
        <f t="shared" si="55"/>
        <v>1641.9050240371082</v>
      </c>
      <c r="AP50" s="416">
        <f t="shared" ref="AP50:BU50" si="56" xml:space="preserve"> $F46 / $F47 / $F48 * AP49</f>
        <v>1641.9050240371082</v>
      </c>
      <c r="AQ50" s="416">
        <f t="shared" si="56"/>
        <v>1641.9050240371082</v>
      </c>
      <c r="AR50" s="416">
        <f t="shared" si="56"/>
        <v>1641.9050240371082</v>
      </c>
      <c r="AS50" s="416">
        <f t="shared" si="56"/>
        <v>1641.9050240371082</v>
      </c>
      <c r="AT50" s="416">
        <f t="shared" si="56"/>
        <v>1641.9050240371082</v>
      </c>
      <c r="AU50" s="416">
        <f t="shared" si="56"/>
        <v>1641.9050240371082</v>
      </c>
      <c r="AV50" s="416">
        <f t="shared" si="56"/>
        <v>1641.9050240371082</v>
      </c>
      <c r="AW50" s="416">
        <f t="shared" si="56"/>
        <v>1641.9050240371082</v>
      </c>
      <c r="AX50" s="416">
        <f t="shared" si="56"/>
        <v>1641.9050240371082</v>
      </c>
      <c r="AY50" s="416">
        <f t="shared" si="56"/>
        <v>1641.9050240371082</v>
      </c>
      <c r="AZ50" s="416">
        <f t="shared" si="56"/>
        <v>1641.9050240371082</v>
      </c>
      <c r="BA50" s="416">
        <f t="shared" si="56"/>
        <v>0</v>
      </c>
      <c r="BB50" s="416">
        <f t="shared" si="56"/>
        <v>0</v>
      </c>
      <c r="BC50" s="416">
        <f t="shared" si="56"/>
        <v>0</v>
      </c>
      <c r="BD50" s="416">
        <f t="shared" si="56"/>
        <v>0</v>
      </c>
      <c r="BE50" s="416">
        <f t="shared" si="56"/>
        <v>0</v>
      </c>
      <c r="BF50" s="416">
        <f t="shared" si="56"/>
        <v>0</v>
      </c>
      <c r="BG50" s="416">
        <f t="shared" si="56"/>
        <v>0</v>
      </c>
      <c r="BH50" s="416">
        <f t="shared" si="56"/>
        <v>0</v>
      </c>
      <c r="BI50" s="416">
        <f t="shared" si="56"/>
        <v>0</v>
      </c>
      <c r="BJ50" s="416">
        <f t="shared" si="56"/>
        <v>0</v>
      </c>
      <c r="BK50" s="416">
        <f t="shared" si="56"/>
        <v>0</v>
      </c>
      <c r="BL50" s="416">
        <f t="shared" si="56"/>
        <v>0</v>
      </c>
      <c r="BM50" s="416">
        <f t="shared" si="56"/>
        <v>0</v>
      </c>
      <c r="BN50" s="416">
        <f t="shared" si="56"/>
        <v>0</v>
      </c>
      <c r="BO50" s="416">
        <f t="shared" si="56"/>
        <v>0</v>
      </c>
      <c r="BP50" s="416">
        <f t="shared" si="56"/>
        <v>0</v>
      </c>
      <c r="BQ50" s="416">
        <f t="shared" si="56"/>
        <v>0</v>
      </c>
      <c r="BR50" s="416">
        <f t="shared" si="56"/>
        <v>0</v>
      </c>
      <c r="BS50" s="416">
        <f t="shared" si="56"/>
        <v>0</v>
      </c>
      <c r="BT50" s="416">
        <f t="shared" si="56"/>
        <v>0</v>
      </c>
      <c r="BU50" s="416">
        <f t="shared" si="56"/>
        <v>0</v>
      </c>
      <c r="BV50" s="416">
        <f t="shared" ref="BV50:DA50" si="57" xml:space="preserve"> $F46 / $F47 / $F48 * BV49</f>
        <v>0</v>
      </c>
      <c r="BW50" s="416">
        <f t="shared" si="57"/>
        <v>0</v>
      </c>
      <c r="BX50" s="416">
        <f t="shared" si="57"/>
        <v>0</v>
      </c>
      <c r="BY50" s="416">
        <f t="shared" si="57"/>
        <v>0</v>
      </c>
      <c r="BZ50" s="416">
        <f t="shared" si="57"/>
        <v>0</v>
      </c>
      <c r="CA50" s="416">
        <f t="shared" si="57"/>
        <v>0</v>
      </c>
      <c r="CB50" s="416">
        <f t="shared" si="57"/>
        <v>0</v>
      </c>
      <c r="CC50" s="416">
        <f t="shared" si="57"/>
        <v>0</v>
      </c>
      <c r="CD50" s="416">
        <f t="shared" si="57"/>
        <v>0</v>
      </c>
      <c r="CE50" s="416">
        <f t="shared" si="57"/>
        <v>0</v>
      </c>
      <c r="CF50" s="416">
        <f t="shared" si="57"/>
        <v>0</v>
      </c>
      <c r="CG50" s="416">
        <f t="shared" si="57"/>
        <v>0</v>
      </c>
      <c r="CH50" s="416">
        <f t="shared" si="57"/>
        <v>0</v>
      </c>
      <c r="CI50" s="416">
        <f t="shared" si="57"/>
        <v>0</v>
      </c>
      <c r="CJ50" s="416">
        <f t="shared" si="57"/>
        <v>0</v>
      </c>
      <c r="CK50" s="416">
        <f t="shared" si="57"/>
        <v>0</v>
      </c>
      <c r="CL50" s="416">
        <f t="shared" si="57"/>
        <v>0</v>
      </c>
      <c r="CM50" s="416">
        <f t="shared" si="57"/>
        <v>0</v>
      </c>
      <c r="CN50" s="416">
        <f t="shared" si="57"/>
        <v>0</v>
      </c>
      <c r="CO50" s="416">
        <f t="shared" si="57"/>
        <v>0</v>
      </c>
      <c r="CP50" s="416">
        <f t="shared" si="57"/>
        <v>0</v>
      </c>
      <c r="CQ50" s="416">
        <f t="shared" si="57"/>
        <v>0</v>
      </c>
      <c r="CR50" s="416">
        <f t="shared" si="57"/>
        <v>0</v>
      </c>
      <c r="CS50" s="416">
        <f t="shared" si="57"/>
        <v>0</v>
      </c>
      <c r="CT50" s="416">
        <f t="shared" si="57"/>
        <v>0</v>
      </c>
      <c r="CU50" s="416">
        <f t="shared" si="57"/>
        <v>0</v>
      </c>
      <c r="CV50" s="416">
        <f t="shared" si="57"/>
        <v>0</v>
      </c>
      <c r="CW50" s="416">
        <f t="shared" si="57"/>
        <v>0</v>
      </c>
      <c r="CX50" s="416">
        <f t="shared" si="57"/>
        <v>0</v>
      </c>
      <c r="CY50" s="416">
        <f t="shared" si="57"/>
        <v>0</v>
      </c>
      <c r="CZ50" s="416">
        <f t="shared" si="57"/>
        <v>0</v>
      </c>
      <c r="DA50" s="416">
        <f t="shared" si="57"/>
        <v>0</v>
      </c>
      <c r="DB50" s="416">
        <f t="shared" ref="DB50:EG50" si="58" xml:space="preserve"> $F46 / $F47 / $F48 * DB49</f>
        <v>0</v>
      </c>
      <c r="DC50" s="416">
        <f t="shared" si="58"/>
        <v>0</v>
      </c>
      <c r="DD50" s="416">
        <f t="shared" si="58"/>
        <v>0</v>
      </c>
      <c r="DE50" s="416">
        <f t="shared" si="58"/>
        <v>0</v>
      </c>
      <c r="DF50" s="416">
        <f t="shared" si="58"/>
        <v>0</v>
      </c>
      <c r="DG50" s="416">
        <f t="shared" si="58"/>
        <v>0</v>
      </c>
      <c r="DH50" s="416">
        <f t="shared" si="58"/>
        <v>0</v>
      </c>
      <c r="DI50" s="416">
        <f t="shared" si="58"/>
        <v>0</v>
      </c>
      <c r="DJ50" s="416">
        <f t="shared" si="58"/>
        <v>0</v>
      </c>
      <c r="DK50" s="416">
        <f t="shared" si="58"/>
        <v>0</v>
      </c>
      <c r="DL50" s="416">
        <f t="shared" si="58"/>
        <v>0</v>
      </c>
      <c r="DM50" s="416">
        <f t="shared" si="58"/>
        <v>0</v>
      </c>
      <c r="DN50" s="416">
        <f t="shared" si="58"/>
        <v>0</v>
      </c>
      <c r="DO50" s="416">
        <f t="shared" si="58"/>
        <v>0</v>
      </c>
      <c r="DP50" s="416">
        <f t="shared" si="58"/>
        <v>0</v>
      </c>
      <c r="DQ50" s="416">
        <f t="shared" si="58"/>
        <v>0</v>
      </c>
      <c r="DR50" s="416">
        <f t="shared" si="58"/>
        <v>0</v>
      </c>
      <c r="DS50" s="416">
        <f t="shared" si="58"/>
        <v>0</v>
      </c>
      <c r="DT50" s="416">
        <f t="shared" si="58"/>
        <v>0</v>
      </c>
      <c r="DU50" s="416">
        <f t="shared" si="58"/>
        <v>0</v>
      </c>
      <c r="DV50" s="416">
        <f t="shared" si="58"/>
        <v>0</v>
      </c>
      <c r="DW50" s="416">
        <f t="shared" si="58"/>
        <v>0</v>
      </c>
      <c r="DX50" s="416">
        <f t="shared" si="58"/>
        <v>0</v>
      </c>
      <c r="DY50" s="416">
        <f t="shared" si="58"/>
        <v>0</v>
      </c>
      <c r="DZ50" s="416">
        <f t="shared" si="58"/>
        <v>0</v>
      </c>
      <c r="EA50" s="416">
        <f t="shared" si="58"/>
        <v>0</v>
      </c>
      <c r="EB50" s="416">
        <f t="shared" si="58"/>
        <v>0</v>
      </c>
      <c r="EC50" s="416">
        <f t="shared" si="58"/>
        <v>0</v>
      </c>
      <c r="ED50" s="416">
        <f t="shared" si="58"/>
        <v>0</v>
      </c>
      <c r="EE50" s="416">
        <f t="shared" si="58"/>
        <v>0</v>
      </c>
      <c r="EF50" s="416">
        <f t="shared" si="58"/>
        <v>0</v>
      </c>
      <c r="EG50" s="416">
        <f t="shared" si="58"/>
        <v>0</v>
      </c>
      <c r="EH50" s="416">
        <f t="shared" ref="EH50:FM50" si="59" xml:space="preserve"> $F46 / $F47 / $F48 * EH49</f>
        <v>0</v>
      </c>
      <c r="EI50" s="416">
        <f t="shared" si="59"/>
        <v>0</v>
      </c>
      <c r="EJ50" s="416">
        <f t="shared" si="59"/>
        <v>0</v>
      </c>
      <c r="EK50" s="416">
        <f t="shared" si="59"/>
        <v>0</v>
      </c>
      <c r="EL50" s="416">
        <f t="shared" si="59"/>
        <v>0</v>
      </c>
      <c r="EM50" s="416">
        <f t="shared" si="59"/>
        <v>0</v>
      </c>
      <c r="EN50" s="416">
        <f t="shared" si="59"/>
        <v>0</v>
      </c>
      <c r="EO50" s="416">
        <f t="shared" si="59"/>
        <v>0</v>
      </c>
      <c r="EP50" s="416">
        <f t="shared" si="59"/>
        <v>0</v>
      </c>
      <c r="EQ50" s="416">
        <f t="shared" si="59"/>
        <v>0</v>
      </c>
      <c r="ER50" s="416">
        <f t="shared" si="59"/>
        <v>0</v>
      </c>
      <c r="ES50" s="416">
        <f t="shared" si="59"/>
        <v>0</v>
      </c>
      <c r="ET50" s="416">
        <f t="shared" si="59"/>
        <v>0</v>
      </c>
      <c r="EU50" s="416">
        <f t="shared" si="59"/>
        <v>0</v>
      </c>
      <c r="EV50" s="416">
        <f t="shared" si="59"/>
        <v>0</v>
      </c>
      <c r="EW50" s="416">
        <f t="shared" si="59"/>
        <v>0</v>
      </c>
      <c r="EX50" s="416">
        <f t="shared" si="59"/>
        <v>0</v>
      </c>
      <c r="EY50" s="416">
        <f t="shared" si="59"/>
        <v>0</v>
      </c>
      <c r="EZ50" s="416">
        <f t="shared" si="59"/>
        <v>0</v>
      </c>
      <c r="FA50" s="416">
        <f t="shared" si="59"/>
        <v>0</v>
      </c>
      <c r="FB50" s="416">
        <f t="shared" si="59"/>
        <v>0</v>
      </c>
      <c r="FC50" s="416">
        <f t="shared" si="59"/>
        <v>0</v>
      </c>
      <c r="FD50" s="416">
        <f t="shared" si="59"/>
        <v>0</v>
      </c>
      <c r="FE50" s="416">
        <f t="shared" si="59"/>
        <v>0</v>
      </c>
      <c r="FF50" s="416">
        <f t="shared" si="59"/>
        <v>0</v>
      </c>
      <c r="FG50" s="416">
        <f t="shared" si="59"/>
        <v>0</v>
      </c>
      <c r="FH50" s="416">
        <f t="shared" si="59"/>
        <v>0</v>
      </c>
      <c r="FI50" s="416">
        <f t="shared" si="59"/>
        <v>0</v>
      </c>
      <c r="FJ50" s="416">
        <f t="shared" si="59"/>
        <v>0</v>
      </c>
      <c r="FK50" s="416">
        <f t="shared" si="59"/>
        <v>0</v>
      </c>
      <c r="FL50" s="416">
        <f t="shared" si="59"/>
        <v>0</v>
      </c>
      <c r="FM50" s="416">
        <f t="shared" si="59"/>
        <v>0</v>
      </c>
      <c r="FN50" s="416">
        <f t="shared" ref="FN50:GJ50" si="60" xml:space="preserve"> $F46 / $F47 / $F48 * FN49</f>
        <v>0</v>
      </c>
      <c r="FO50" s="416">
        <f t="shared" si="60"/>
        <v>0</v>
      </c>
      <c r="FP50" s="416">
        <f t="shared" si="60"/>
        <v>0</v>
      </c>
      <c r="FQ50" s="416">
        <f t="shared" si="60"/>
        <v>0</v>
      </c>
      <c r="FR50" s="416">
        <f t="shared" si="60"/>
        <v>0</v>
      </c>
      <c r="FS50" s="416">
        <f t="shared" si="60"/>
        <v>0</v>
      </c>
      <c r="FT50" s="416">
        <f t="shared" si="60"/>
        <v>0</v>
      </c>
      <c r="FU50" s="416">
        <f t="shared" si="60"/>
        <v>0</v>
      </c>
      <c r="FV50" s="416">
        <f t="shared" si="60"/>
        <v>0</v>
      </c>
      <c r="FW50" s="416">
        <f t="shared" si="60"/>
        <v>0</v>
      </c>
      <c r="FX50" s="416">
        <f t="shared" si="60"/>
        <v>0</v>
      </c>
      <c r="FY50" s="416">
        <f t="shared" si="60"/>
        <v>0</v>
      </c>
      <c r="FZ50" s="416">
        <f t="shared" si="60"/>
        <v>0</v>
      </c>
      <c r="GA50" s="416">
        <f t="shared" si="60"/>
        <v>0</v>
      </c>
      <c r="GB50" s="416">
        <f t="shared" si="60"/>
        <v>0</v>
      </c>
      <c r="GC50" s="416">
        <f t="shared" si="60"/>
        <v>0</v>
      </c>
      <c r="GD50" s="416">
        <f t="shared" si="60"/>
        <v>0</v>
      </c>
      <c r="GE50" s="416">
        <f t="shared" si="60"/>
        <v>0</v>
      </c>
      <c r="GF50" s="416">
        <f t="shared" si="60"/>
        <v>0</v>
      </c>
      <c r="GG50" s="416">
        <f t="shared" si="60"/>
        <v>0</v>
      </c>
      <c r="GH50" s="416">
        <f t="shared" si="60"/>
        <v>0</v>
      </c>
      <c r="GI50" s="416">
        <f t="shared" si="60"/>
        <v>0</v>
      </c>
      <c r="GJ50" s="416">
        <f t="shared" si="60"/>
        <v>0</v>
      </c>
    </row>
    <row r="51" spans="1:255" s="256" customFormat="1" x14ac:dyDescent="0.25">
      <c r="A51" s="313"/>
      <c r="B51" s="313"/>
      <c r="C51" s="314"/>
      <c r="D51" s="315"/>
      <c r="E51" s="416"/>
      <c r="F51" s="416"/>
      <c r="G51" s="416"/>
      <c r="H51" s="416"/>
      <c r="I51" s="416"/>
      <c r="J51" s="416"/>
      <c r="K51" s="416"/>
      <c r="L51" s="416"/>
      <c r="M51" s="416"/>
      <c r="N51" s="416"/>
      <c r="O51" s="416"/>
      <c r="P51" s="416"/>
      <c r="Q51" s="416"/>
      <c r="R51" s="416"/>
      <c r="S51" s="416"/>
      <c r="T51" s="416"/>
      <c r="U51" s="416"/>
      <c r="V51" s="416"/>
      <c r="W51" s="416"/>
      <c r="X51" s="416"/>
      <c r="Y51" s="416"/>
      <c r="Z51" s="416"/>
      <c r="AA51" s="416"/>
      <c r="AB51" s="416"/>
      <c r="AC51" s="416"/>
      <c r="AD51" s="416"/>
      <c r="AE51" s="416"/>
      <c r="AF51" s="416"/>
      <c r="AG51" s="416"/>
      <c r="AH51" s="416"/>
      <c r="AI51" s="416"/>
      <c r="AJ51" s="416"/>
      <c r="AK51" s="416"/>
      <c r="AL51" s="416"/>
      <c r="AM51" s="416"/>
      <c r="AN51" s="416"/>
      <c r="AO51" s="416"/>
      <c r="AP51" s="416"/>
      <c r="AQ51" s="416"/>
      <c r="AR51" s="416"/>
      <c r="AS51" s="416"/>
      <c r="AT51" s="416"/>
      <c r="AU51" s="416"/>
      <c r="AV51" s="416"/>
      <c r="AW51" s="416"/>
      <c r="AX51" s="416"/>
      <c r="AY51" s="416"/>
      <c r="AZ51" s="416"/>
      <c r="BA51" s="416"/>
      <c r="BB51" s="416"/>
      <c r="BC51" s="416"/>
      <c r="BD51" s="416"/>
      <c r="BE51" s="416"/>
      <c r="BF51" s="416"/>
      <c r="BG51" s="416"/>
      <c r="BH51" s="416"/>
      <c r="BI51" s="416"/>
      <c r="BJ51" s="416"/>
      <c r="BK51" s="416"/>
      <c r="BL51" s="416"/>
      <c r="BM51" s="416"/>
      <c r="BN51" s="416"/>
      <c r="BO51" s="416"/>
      <c r="BP51" s="416"/>
      <c r="BQ51" s="416"/>
      <c r="BR51" s="416"/>
      <c r="BS51" s="416"/>
      <c r="BT51" s="416"/>
      <c r="BU51" s="416"/>
      <c r="BV51" s="416"/>
      <c r="BW51" s="416"/>
      <c r="BX51" s="416"/>
      <c r="BY51" s="416"/>
      <c r="BZ51" s="416"/>
      <c r="CA51" s="416"/>
      <c r="CB51" s="416"/>
      <c r="CC51" s="416"/>
      <c r="CD51" s="416"/>
      <c r="CE51" s="416"/>
      <c r="CF51" s="416"/>
      <c r="CG51" s="416"/>
      <c r="CH51" s="416"/>
      <c r="CI51" s="416"/>
      <c r="CJ51" s="416"/>
      <c r="CK51" s="416"/>
      <c r="CL51" s="416"/>
      <c r="CM51" s="416"/>
      <c r="CN51" s="416"/>
      <c r="CO51" s="416"/>
      <c r="CP51" s="416"/>
      <c r="CQ51" s="416"/>
      <c r="CR51" s="416"/>
      <c r="CS51" s="416"/>
      <c r="CT51" s="416"/>
      <c r="CU51" s="416"/>
      <c r="CV51" s="416"/>
      <c r="CW51" s="416"/>
      <c r="CX51" s="416"/>
      <c r="CY51" s="416"/>
      <c r="CZ51" s="416"/>
      <c r="DA51" s="416"/>
      <c r="DB51" s="416"/>
      <c r="DC51" s="416"/>
      <c r="DD51" s="416"/>
      <c r="DE51" s="416"/>
      <c r="DF51" s="416"/>
      <c r="DG51" s="416"/>
      <c r="DH51" s="416"/>
      <c r="DI51" s="416"/>
      <c r="DJ51" s="416"/>
      <c r="DK51" s="416"/>
      <c r="DL51" s="416"/>
      <c r="DM51" s="416"/>
      <c r="DN51" s="416"/>
      <c r="DO51" s="416"/>
      <c r="DP51" s="416"/>
      <c r="DQ51" s="416"/>
      <c r="DR51" s="416"/>
      <c r="DS51" s="416"/>
      <c r="DT51" s="416"/>
      <c r="DU51" s="416"/>
      <c r="DV51" s="416"/>
      <c r="DW51" s="416"/>
      <c r="DX51" s="416"/>
      <c r="DY51" s="416"/>
      <c r="DZ51" s="416"/>
      <c r="EA51" s="416"/>
      <c r="EB51" s="416"/>
      <c r="EC51" s="416"/>
      <c r="ED51" s="416"/>
      <c r="EE51" s="416"/>
      <c r="EF51" s="416"/>
      <c r="EG51" s="416"/>
      <c r="EH51" s="416"/>
      <c r="EI51" s="416"/>
      <c r="EJ51" s="416"/>
      <c r="EK51" s="416"/>
      <c r="EL51" s="416"/>
      <c r="EM51" s="416"/>
      <c r="EN51" s="416"/>
      <c r="EO51" s="416"/>
      <c r="EP51" s="416"/>
      <c r="EQ51" s="416"/>
      <c r="ER51" s="416"/>
      <c r="ES51" s="416"/>
      <c r="ET51" s="416"/>
      <c r="EU51" s="416"/>
      <c r="EV51" s="416"/>
      <c r="EW51" s="416"/>
      <c r="EX51" s="416"/>
      <c r="EY51" s="416"/>
      <c r="EZ51" s="416"/>
      <c r="FA51" s="416"/>
      <c r="FB51" s="416"/>
      <c r="FC51" s="416"/>
      <c r="FD51" s="416"/>
      <c r="FE51" s="416"/>
      <c r="FF51" s="416"/>
      <c r="FG51" s="416"/>
      <c r="FH51" s="416"/>
      <c r="FI51" s="416"/>
      <c r="FJ51" s="416"/>
      <c r="FK51" s="416"/>
      <c r="FL51" s="416"/>
      <c r="FM51" s="416"/>
      <c r="FN51" s="416"/>
      <c r="FO51" s="416"/>
      <c r="FP51" s="416"/>
      <c r="FQ51" s="416"/>
      <c r="FR51" s="416"/>
      <c r="FS51" s="416"/>
      <c r="FT51" s="416"/>
      <c r="FU51" s="416"/>
      <c r="FV51" s="416"/>
      <c r="FW51" s="416"/>
      <c r="FX51" s="416"/>
      <c r="FY51" s="416"/>
      <c r="FZ51" s="416"/>
      <c r="GA51" s="416"/>
      <c r="GB51" s="416"/>
      <c r="GC51" s="416"/>
      <c r="GD51" s="416"/>
      <c r="GE51" s="416"/>
      <c r="GF51" s="416"/>
      <c r="GG51" s="416"/>
      <c r="GH51" s="416"/>
      <c r="GI51" s="416"/>
      <c r="GJ51" s="416"/>
    </row>
    <row r="52" spans="1:255" s="256" customFormat="1" x14ac:dyDescent="0.25">
      <c r="A52" s="313"/>
      <c r="B52" s="313"/>
      <c r="C52" s="314" t="s">
        <v>322</v>
      </c>
      <c r="D52" s="315"/>
      <c r="E52" s="416"/>
      <c r="F52" s="416"/>
      <c r="G52" s="416"/>
      <c r="H52" s="416"/>
      <c r="I52" s="416"/>
      <c r="J52" s="416"/>
      <c r="K52" s="416"/>
      <c r="L52" s="416"/>
      <c r="M52" s="416"/>
      <c r="N52" s="416"/>
      <c r="O52" s="416"/>
      <c r="P52" s="416"/>
      <c r="Q52" s="416"/>
      <c r="R52" s="416"/>
      <c r="S52" s="416"/>
      <c r="T52" s="416"/>
      <c r="U52" s="416"/>
      <c r="V52" s="416"/>
      <c r="W52" s="416"/>
      <c r="X52" s="416"/>
      <c r="Y52" s="416"/>
      <c r="Z52" s="416"/>
      <c r="AA52" s="416"/>
      <c r="AB52" s="416"/>
      <c r="AC52" s="416"/>
      <c r="AD52" s="416"/>
      <c r="AE52" s="416"/>
      <c r="AF52" s="416"/>
      <c r="AG52" s="416"/>
      <c r="AH52" s="416"/>
      <c r="AI52" s="416"/>
      <c r="AJ52" s="416"/>
      <c r="AK52" s="416"/>
      <c r="AL52" s="416"/>
      <c r="AM52" s="416"/>
      <c r="AN52" s="416"/>
      <c r="AO52" s="416"/>
      <c r="AP52" s="416"/>
      <c r="AQ52" s="416"/>
      <c r="AR52" s="416"/>
      <c r="AS52" s="416"/>
      <c r="AT52" s="416"/>
      <c r="AU52" s="416"/>
      <c r="AV52" s="416"/>
      <c r="AW52" s="416"/>
      <c r="AX52" s="416"/>
      <c r="AY52" s="416"/>
      <c r="AZ52" s="416"/>
      <c r="BA52" s="416"/>
      <c r="BB52" s="416"/>
      <c r="BC52" s="416"/>
      <c r="BD52" s="416"/>
      <c r="BE52" s="416"/>
      <c r="BF52" s="416"/>
      <c r="BG52" s="416"/>
      <c r="BH52" s="416"/>
      <c r="BI52" s="416"/>
      <c r="BJ52" s="416"/>
      <c r="BK52" s="416"/>
      <c r="BL52" s="416"/>
      <c r="BM52" s="416"/>
      <c r="BN52" s="416"/>
      <c r="BO52" s="416"/>
      <c r="BP52" s="416"/>
      <c r="BQ52" s="416"/>
      <c r="BR52" s="416"/>
      <c r="BS52" s="416"/>
      <c r="BT52" s="416"/>
      <c r="BU52" s="416"/>
      <c r="BV52" s="416"/>
      <c r="BW52" s="416"/>
      <c r="BX52" s="416"/>
      <c r="BY52" s="416"/>
      <c r="BZ52" s="416"/>
      <c r="CA52" s="416"/>
      <c r="CB52" s="416"/>
      <c r="CC52" s="416"/>
      <c r="CD52" s="416"/>
      <c r="CE52" s="416"/>
      <c r="CF52" s="416"/>
      <c r="CG52" s="416"/>
      <c r="CH52" s="416"/>
      <c r="CI52" s="416"/>
      <c r="CJ52" s="416"/>
      <c r="CK52" s="416"/>
      <c r="CL52" s="416"/>
      <c r="CM52" s="416"/>
      <c r="CN52" s="416"/>
      <c r="CO52" s="416"/>
      <c r="CP52" s="416"/>
      <c r="CQ52" s="416"/>
      <c r="CR52" s="416"/>
      <c r="CS52" s="416"/>
      <c r="CT52" s="416"/>
      <c r="CU52" s="416"/>
      <c r="CV52" s="416"/>
      <c r="CW52" s="416"/>
      <c r="CX52" s="416"/>
      <c r="CY52" s="416"/>
      <c r="CZ52" s="416"/>
      <c r="DA52" s="416"/>
      <c r="DB52" s="416"/>
      <c r="DC52" s="416"/>
      <c r="DD52" s="416"/>
      <c r="DE52" s="416"/>
      <c r="DF52" s="416"/>
      <c r="DG52" s="416"/>
      <c r="DH52" s="416"/>
      <c r="DI52" s="416"/>
      <c r="DJ52" s="416"/>
      <c r="DK52" s="416"/>
      <c r="DL52" s="416"/>
      <c r="DM52" s="416"/>
      <c r="DN52" s="416"/>
      <c r="DO52" s="416"/>
      <c r="DP52" s="416"/>
      <c r="DQ52" s="416"/>
      <c r="DR52" s="416"/>
      <c r="DS52" s="416"/>
      <c r="DT52" s="416"/>
      <c r="DU52" s="416"/>
      <c r="DV52" s="416"/>
      <c r="DW52" s="416"/>
      <c r="DX52" s="416"/>
      <c r="DY52" s="416"/>
      <c r="DZ52" s="416"/>
      <c r="EA52" s="416"/>
      <c r="EB52" s="416"/>
      <c r="EC52" s="416"/>
      <c r="ED52" s="416"/>
      <c r="EE52" s="416"/>
      <c r="EF52" s="416"/>
      <c r="EG52" s="416"/>
      <c r="EH52" s="416"/>
      <c r="EI52" s="416"/>
      <c r="EJ52" s="416"/>
      <c r="EK52" s="416"/>
      <c r="EL52" s="416"/>
      <c r="EM52" s="416"/>
      <c r="EN52" s="416"/>
      <c r="EO52" s="416"/>
      <c r="EP52" s="416"/>
      <c r="EQ52" s="416"/>
      <c r="ER52" s="416"/>
      <c r="ES52" s="416"/>
      <c r="ET52" s="416"/>
      <c r="EU52" s="416"/>
      <c r="EV52" s="416"/>
      <c r="EW52" s="416"/>
      <c r="EX52" s="416"/>
      <c r="EY52" s="416"/>
      <c r="EZ52" s="416"/>
      <c r="FA52" s="416"/>
      <c r="FB52" s="416"/>
      <c r="FC52" s="416"/>
      <c r="FD52" s="416"/>
      <c r="FE52" s="416"/>
      <c r="FF52" s="416"/>
      <c r="FG52" s="416"/>
      <c r="FH52" s="416"/>
      <c r="FI52" s="416"/>
      <c r="FJ52" s="416"/>
      <c r="FK52" s="416"/>
      <c r="FL52" s="416"/>
      <c r="FM52" s="416"/>
      <c r="FN52" s="416"/>
      <c r="FO52" s="416"/>
      <c r="FP52" s="416"/>
      <c r="FQ52" s="416"/>
      <c r="FR52" s="416"/>
      <c r="FS52" s="416"/>
      <c r="FT52" s="416"/>
      <c r="FU52" s="416"/>
      <c r="FV52" s="416"/>
      <c r="FW52" s="416"/>
      <c r="FX52" s="416"/>
      <c r="FY52" s="416"/>
      <c r="FZ52" s="416"/>
      <c r="GA52" s="416"/>
      <c r="GB52" s="416"/>
      <c r="GC52" s="416"/>
      <c r="GD52" s="416"/>
      <c r="GE52" s="416"/>
      <c r="GF52" s="416"/>
      <c r="GG52" s="416"/>
      <c r="GH52" s="416"/>
      <c r="GI52" s="416"/>
      <c r="GJ52" s="416"/>
    </row>
    <row r="53" spans="1:255" s="256" customFormat="1" x14ac:dyDescent="0.25">
      <c r="A53" s="313"/>
      <c r="B53" s="313"/>
      <c r="C53" s="314"/>
      <c r="D53" s="315"/>
      <c r="E53" s="126" t="str">
        <f t="shared" ref="E53:AJ53" si="61" xml:space="preserve"> E$22</f>
        <v>Senior debt service at target cover ratio</v>
      </c>
      <c r="F53" s="126">
        <f t="shared" si="61"/>
        <v>0</v>
      </c>
      <c r="G53" s="126" t="str">
        <f t="shared" si="61"/>
        <v>$ 000s</v>
      </c>
      <c r="H53" s="126">
        <f t="shared" si="61"/>
        <v>88377.79301423904</v>
      </c>
      <c r="I53" s="126">
        <f t="shared" si="61"/>
        <v>0</v>
      </c>
      <c r="J53" s="126">
        <f t="shared" si="61"/>
        <v>0</v>
      </c>
      <c r="K53" s="126">
        <f t="shared" si="61"/>
        <v>0</v>
      </c>
      <c r="L53" s="126">
        <f t="shared" si="61"/>
        <v>0</v>
      </c>
      <c r="M53" s="126">
        <f t="shared" si="61"/>
        <v>1018.8056800512215</v>
      </c>
      <c r="N53" s="126">
        <f t="shared" si="61"/>
        <v>3422.1733562926765</v>
      </c>
      <c r="O53" s="126">
        <f t="shared" si="61"/>
        <v>2835.1103758465592</v>
      </c>
      <c r="P53" s="126">
        <f t="shared" si="61"/>
        <v>1359.5239449240892</v>
      </c>
      <c r="Q53" s="126">
        <f t="shared" si="61"/>
        <v>2029.8789650875399</v>
      </c>
      <c r="R53" s="126">
        <f t="shared" si="61"/>
        <v>3396.0262783792514</v>
      </c>
      <c r="S53" s="126">
        <f t="shared" si="61"/>
        <v>2811.9165777378944</v>
      </c>
      <c r="T53" s="126">
        <f t="shared" si="61"/>
        <v>1343.737233501965</v>
      </c>
      <c r="U53" s="126">
        <f t="shared" si="61"/>
        <v>2010.5056893699755</v>
      </c>
      <c r="V53" s="126">
        <f t="shared" si="61"/>
        <v>3369.7812519350105</v>
      </c>
      <c r="W53" s="126">
        <f t="shared" si="61"/>
        <v>2788.6109523755408</v>
      </c>
      <c r="X53" s="126">
        <f t="shared" si="61"/>
        <v>1338.8580880800255</v>
      </c>
      <c r="Y53" s="126">
        <f t="shared" si="61"/>
        <v>1979.9423408090106</v>
      </c>
      <c r="Z53" s="126">
        <f t="shared" si="61"/>
        <v>3343.4330634286853</v>
      </c>
      <c r="AA53" s="126">
        <f t="shared" si="61"/>
        <v>2765.1883756318944</v>
      </c>
      <c r="AB53" s="126">
        <f t="shared" si="61"/>
        <v>1311.7178070965488</v>
      </c>
      <c r="AC53" s="126">
        <f t="shared" si="61"/>
        <v>1971.3475906692356</v>
      </c>
      <c r="AD53" s="126">
        <f t="shared" si="61"/>
        <v>3316.9763827460447</v>
      </c>
      <c r="AE53" s="126">
        <f t="shared" si="61"/>
        <v>2741.6436068604685</v>
      </c>
      <c r="AF53" s="126">
        <f t="shared" si="61"/>
        <v>1295.4751599130263</v>
      </c>
      <c r="AG53" s="126">
        <f t="shared" si="61"/>
        <v>1951.5524032989147</v>
      </c>
      <c r="AH53" s="126">
        <f t="shared" si="61"/>
        <v>3290.4057602068779</v>
      </c>
      <c r="AI53" s="126">
        <f t="shared" si="61"/>
        <v>2717.9712859252891</v>
      </c>
      <c r="AJ53" s="126">
        <f t="shared" si="61"/>
        <v>1279.0704047208669</v>
      </c>
      <c r="AK53" s="126">
        <f t="shared" ref="AK53:BP53" si="62" xml:space="preserve"> AK$22</f>
        <v>1931.6060122499932</v>
      </c>
      <c r="AL53" s="126">
        <f t="shared" si="62"/>
        <v>3263.7156235077518</v>
      </c>
      <c r="AM53" s="126">
        <f t="shared" si="62"/>
        <v>2694.1659301563159</v>
      </c>
      <c r="AN53" s="126">
        <f t="shared" si="62"/>
        <v>1273.1903303294075</v>
      </c>
      <c r="AO53" s="126">
        <f t="shared" si="62"/>
        <v>1667.3522444663824</v>
      </c>
      <c r="AP53" s="126">
        <f t="shared" si="62"/>
        <v>2753.3568801634651</v>
      </c>
      <c r="AQ53" s="126">
        <f t="shared" si="62"/>
        <v>2603.8941850802075</v>
      </c>
      <c r="AR53" s="126">
        <f t="shared" si="62"/>
        <v>1166.1340430730013</v>
      </c>
      <c r="AS53" s="126">
        <f t="shared" si="62"/>
        <v>1440.7495356166589</v>
      </c>
      <c r="AT53" s="126">
        <f t="shared" si="62"/>
        <v>2687.7653174030334</v>
      </c>
      <c r="AU53" s="126">
        <f t="shared" si="62"/>
        <v>2540.3637231255029</v>
      </c>
      <c r="AV53" s="126">
        <f t="shared" si="62"/>
        <v>1111.3719569223451</v>
      </c>
      <c r="AW53" s="126">
        <f t="shared" si="62"/>
        <v>1385.3473095805198</v>
      </c>
      <c r="AX53" s="126">
        <f t="shared" si="62"/>
        <v>2626.9681157437903</v>
      </c>
      <c r="AY53" s="126">
        <f t="shared" si="62"/>
        <v>2481.3389624627857</v>
      </c>
      <c r="AZ53" s="126">
        <f t="shared" si="62"/>
        <v>1060.8202694692807</v>
      </c>
      <c r="BA53" s="126">
        <f t="shared" si="62"/>
        <v>0</v>
      </c>
      <c r="BB53" s="126">
        <f t="shared" si="62"/>
        <v>0</v>
      </c>
      <c r="BC53" s="126">
        <f t="shared" si="62"/>
        <v>0</v>
      </c>
      <c r="BD53" s="126">
        <f t="shared" si="62"/>
        <v>0</v>
      </c>
      <c r="BE53" s="126">
        <f t="shared" si="62"/>
        <v>0</v>
      </c>
      <c r="BF53" s="126">
        <f t="shared" si="62"/>
        <v>0</v>
      </c>
      <c r="BG53" s="126">
        <f t="shared" si="62"/>
        <v>0</v>
      </c>
      <c r="BH53" s="126">
        <f t="shared" si="62"/>
        <v>0</v>
      </c>
      <c r="BI53" s="126">
        <f t="shared" si="62"/>
        <v>0</v>
      </c>
      <c r="BJ53" s="126">
        <f t="shared" si="62"/>
        <v>0</v>
      </c>
      <c r="BK53" s="126">
        <f t="shared" si="62"/>
        <v>0</v>
      </c>
      <c r="BL53" s="126">
        <f t="shared" si="62"/>
        <v>0</v>
      </c>
      <c r="BM53" s="126">
        <f t="shared" si="62"/>
        <v>0</v>
      </c>
      <c r="BN53" s="126">
        <f t="shared" si="62"/>
        <v>0</v>
      </c>
      <c r="BO53" s="126">
        <f t="shared" si="62"/>
        <v>0</v>
      </c>
      <c r="BP53" s="126">
        <f t="shared" si="62"/>
        <v>0</v>
      </c>
      <c r="BQ53" s="126">
        <f t="shared" ref="BQ53:CV53" si="63" xml:space="preserve"> BQ$22</f>
        <v>0</v>
      </c>
      <c r="BR53" s="126">
        <f t="shared" si="63"/>
        <v>0</v>
      </c>
      <c r="BS53" s="126">
        <f t="shared" si="63"/>
        <v>0</v>
      </c>
      <c r="BT53" s="126">
        <f t="shared" si="63"/>
        <v>0</v>
      </c>
      <c r="BU53" s="126">
        <f t="shared" si="63"/>
        <v>0</v>
      </c>
      <c r="BV53" s="126">
        <f t="shared" si="63"/>
        <v>0</v>
      </c>
      <c r="BW53" s="126">
        <f t="shared" si="63"/>
        <v>0</v>
      </c>
      <c r="BX53" s="126">
        <f t="shared" si="63"/>
        <v>0</v>
      </c>
      <c r="BY53" s="126">
        <f t="shared" si="63"/>
        <v>0</v>
      </c>
      <c r="BZ53" s="126">
        <f t="shared" si="63"/>
        <v>0</v>
      </c>
      <c r="CA53" s="126">
        <f t="shared" si="63"/>
        <v>0</v>
      </c>
      <c r="CB53" s="126">
        <f t="shared" si="63"/>
        <v>0</v>
      </c>
      <c r="CC53" s="126">
        <f t="shared" si="63"/>
        <v>0</v>
      </c>
      <c r="CD53" s="126">
        <f t="shared" si="63"/>
        <v>0</v>
      </c>
      <c r="CE53" s="126">
        <f t="shared" si="63"/>
        <v>0</v>
      </c>
      <c r="CF53" s="126">
        <f t="shared" si="63"/>
        <v>0</v>
      </c>
      <c r="CG53" s="126">
        <f t="shared" si="63"/>
        <v>0</v>
      </c>
      <c r="CH53" s="126">
        <f t="shared" si="63"/>
        <v>0</v>
      </c>
      <c r="CI53" s="126">
        <f t="shared" si="63"/>
        <v>0</v>
      </c>
      <c r="CJ53" s="126">
        <f t="shared" si="63"/>
        <v>0</v>
      </c>
      <c r="CK53" s="126">
        <f t="shared" si="63"/>
        <v>0</v>
      </c>
      <c r="CL53" s="126">
        <f t="shared" si="63"/>
        <v>0</v>
      </c>
      <c r="CM53" s="126">
        <f t="shared" si="63"/>
        <v>0</v>
      </c>
      <c r="CN53" s="126">
        <f t="shared" si="63"/>
        <v>0</v>
      </c>
      <c r="CO53" s="126">
        <f t="shared" si="63"/>
        <v>0</v>
      </c>
      <c r="CP53" s="126">
        <f t="shared" si="63"/>
        <v>0</v>
      </c>
      <c r="CQ53" s="126">
        <f t="shared" si="63"/>
        <v>0</v>
      </c>
      <c r="CR53" s="126">
        <f t="shared" si="63"/>
        <v>0</v>
      </c>
      <c r="CS53" s="126">
        <f t="shared" si="63"/>
        <v>0</v>
      </c>
      <c r="CT53" s="126">
        <f t="shared" si="63"/>
        <v>0</v>
      </c>
      <c r="CU53" s="126">
        <f t="shared" si="63"/>
        <v>0</v>
      </c>
      <c r="CV53" s="126">
        <f t="shared" si="63"/>
        <v>0</v>
      </c>
      <c r="CW53" s="126">
        <f t="shared" ref="CW53:EB53" si="64" xml:space="preserve"> CW$22</f>
        <v>0</v>
      </c>
      <c r="CX53" s="126">
        <f t="shared" si="64"/>
        <v>0</v>
      </c>
      <c r="CY53" s="126">
        <f t="shared" si="64"/>
        <v>0</v>
      </c>
      <c r="CZ53" s="126">
        <f t="shared" si="64"/>
        <v>0</v>
      </c>
      <c r="DA53" s="126">
        <f t="shared" si="64"/>
        <v>0</v>
      </c>
      <c r="DB53" s="126">
        <f t="shared" si="64"/>
        <v>0</v>
      </c>
      <c r="DC53" s="126">
        <f t="shared" si="64"/>
        <v>0</v>
      </c>
      <c r="DD53" s="126">
        <f t="shared" si="64"/>
        <v>0</v>
      </c>
      <c r="DE53" s="126">
        <f t="shared" si="64"/>
        <v>0</v>
      </c>
      <c r="DF53" s="126">
        <f t="shared" si="64"/>
        <v>0</v>
      </c>
      <c r="DG53" s="126">
        <f t="shared" si="64"/>
        <v>0</v>
      </c>
      <c r="DH53" s="126">
        <f t="shared" si="64"/>
        <v>0</v>
      </c>
      <c r="DI53" s="126">
        <f t="shared" si="64"/>
        <v>0</v>
      </c>
      <c r="DJ53" s="126">
        <f t="shared" si="64"/>
        <v>0</v>
      </c>
      <c r="DK53" s="126">
        <f t="shared" si="64"/>
        <v>0</v>
      </c>
      <c r="DL53" s="126">
        <f t="shared" si="64"/>
        <v>0</v>
      </c>
      <c r="DM53" s="126">
        <f t="shared" si="64"/>
        <v>0</v>
      </c>
      <c r="DN53" s="126">
        <f t="shared" si="64"/>
        <v>0</v>
      </c>
      <c r="DO53" s="126">
        <f t="shared" si="64"/>
        <v>0</v>
      </c>
      <c r="DP53" s="126">
        <f t="shared" si="64"/>
        <v>0</v>
      </c>
      <c r="DQ53" s="126">
        <f t="shared" si="64"/>
        <v>0</v>
      </c>
      <c r="DR53" s="126">
        <f t="shared" si="64"/>
        <v>0</v>
      </c>
      <c r="DS53" s="126">
        <f t="shared" si="64"/>
        <v>0</v>
      </c>
      <c r="DT53" s="126">
        <f t="shared" si="64"/>
        <v>0</v>
      </c>
      <c r="DU53" s="126">
        <f t="shared" si="64"/>
        <v>0</v>
      </c>
      <c r="DV53" s="126">
        <f t="shared" si="64"/>
        <v>0</v>
      </c>
      <c r="DW53" s="126">
        <f t="shared" si="64"/>
        <v>0</v>
      </c>
      <c r="DX53" s="126">
        <f t="shared" si="64"/>
        <v>0</v>
      </c>
      <c r="DY53" s="126">
        <f t="shared" si="64"/>
        <v>0</v>
      </c>
      <c r="DZ53" s="126">
        <f t="shared" si="64"/>
        <v>0</v>
      </c>
      <c r="EA53" s="126">
        <f t="shared" si="64"/>
        <v>0</v>
      </c>
      <c r="EB53" s="126">
        <f t="shared" si="64"/>
        <v>0</v>
      </c>
      <c r="EC53" s="126">
        <f t="shared" ref="EC53:FH53" si="65" xml:space="preserve"> EC$22</f>
        <v>0</v>
      </c>
      <c r="ED53" s="126">
        <f t="shared" si="65"/>
        <v>0</v>
      </c>
      <c r="EE53" s="126">
        <f t="shared" si="65"/>
        <v>0</v>
      </c>
      <c r="EF53" s="126">
        <f t="shared" si="65"/>
        <v>0</v>
      </c>
      <c r="EG53" s="126">
        <f t="shared" si="65"/>
        <v>0</v>
      </c>
      <c r="EH53" s="126">
        <f t="shared" si="65"/>
        <v>0</v>
      </c>
      <c r="EI53" s="126">
        <f t="shared" si="65"/>
        <v>0</v>
      </c>
      <c r="EJ53" s="126">
        <f t="shared" si="65"/>
        <v>0</v>
      </c>
      <c r="EK53" s="126">
        <f t="shared" si="65"/>
        <v>0</v>
      </c>
      <c r="EL53" s="126">
        <f t="shared" si="65"/>
        <v>0</v>
      </c>
      <c r="EM53" s="126">
        <f t="shared" si="65"/>
        <v>0</v>
      </c>
      <c r="EN53" s="126">
        <f t="shared" si="65"/>
        <v>0</v>
      </c>
      <c r="EO53" s="126">
        <f t="shared" si="65"/>
        <v>0</v>
      </c>
      <c r="EP53" s="126">
        <f t="shared" si="65"/>
        <v>0</v>
      </c>
      <c r="EQ53" s="126">
        <f t="shared" si="65"/>
        <v>0</v>
      </c>
      <c r="ER53" s="126">
        <f t="shared" si="65"/>
        <v>0</v>
      </c>
      <c r="ES53" s="126">
        <f t="shared" si="65"/>
        <v>0</v>
      </c>
      <c r="ET53" s="126">
        <f t="shared" si="65"/>
        <v>0</v>
      </c>
      <c r="EU53" s="126">
        <f t="shared" si="65"/>
        <v>0</v>
      </c>
      <c r="EV53" s="126">
        <f t="shared" si="65"/>
        <v>0</v>
      </c>
      <c r="EW53" s="126">
        <f t="shared" si="65"/>
        <v>0</v>
      </c>
      <c r="EX53" s="126">
        <f t="shared" si="65"/>
        <v>0</v>
      </c>
      <c r="EY53" s="126">
        <f t="shared" si="65"/>
        <v>0</v>
      </c>
      <c r="EZ53" s="126">
        <f t="shared" si="65"/>
        <v>0</v>
      </c>
      <c r="FA53" s="126">
        <f t="shared" si="65"/>
        <v>0</v>
      </c>
      <c r="FB53" s="126">
        <f t="shared" si="65"/>
        <v>0</v>
      </c>
      <c r="FC53" s="126">
        <f t="shared" si="65"/>
        <v>0</v>
      </c>
      <c r="FD53" s="126">
        <f t="shared" si="65"/>
        <v>0</v>
      </c>
      <c r="FE53" s="126">
        <f t="shared" si="65"/>
        <v>0</v>
      </c>
      <c r="FF53" s="126">
        <f t="shared" si="65"/>
        <v>0</v>
      </c>
      <c r="FG53" s="126">
        <f t="shared" si="65"/>
        <v>0</v>
      </c>
      <c r="FH53" s="126">
        <f t="shared" si="65"/>
        <v>0</v>
      </c>
      <c r="FI53" s="126">
        <f t="shared" ref="FI53:GJ53" si="66" xml:space="preserve"> FI$22</f>
        <v>0</v>
      </c>
      <c r="FJ53" s="126">
        <f t="shared" si="66"/>
        <v>0</v>
      </c>
      <c r="FK53" s="126">
        <f t="shared" si="66"/>
        <v>0</v>
      </c>
      <c r="FL53" s="126">
        <f t="shared" si="66"/>
        <v>0</v>
      </c>
      <c r="FM53" s="126">
        <f t="shared" si="66"/>
        <v>0</v>
      </c>
      <c r="FN53" s="126">
        <f t="shared" si="66"/>
        <v>0</v>
      </c>
      <c r="FO53" s="126">
        <f t="shared" si="66"/>
        <v>0</v>
      </c>
      <c r="FP53" s="126">
        <f t="shared" si="66"/>
        <v>0</v>
      </c>
      <c r="FQ53" s="126">
        <f t="shared" si="66"/>
        <v>0</v>
      </c>
      <c r="FR53" s="126">
        <f t="shared" si="66"/>
        <v>0</v>
      </c>
      <c r="FS53" s="126">
        <f t="shared" si="66"/>
        <v>0</v>
      </c>
      <c r="FT53" s="126">
        <f t="shared" si="66"/>
        <v>0</v>
      </c>
      <c r="FU53" s="126">
        <f t="shared" si="66"/>
        <v>0</v>
      </c>
      <c r="FV53" s="126">
        <f t="shared" si="66"/>
        <v>0</v>
      </c>
      <c r="FW53" s="126">
        <f t="shared" si="66"/>
        <v>0</v>
      </c>
      <c r="FX53" s="126">
        <f t="shared" si="66"/>
        <v>0</v>
      </c>
      <c r="FY53" s="126">
        <f t="shared" si="66"/>
        <v>0</v>
      </c>
      <c r="FZ53" s="126">
        <f t="shared" si="66"/>
        <v>0</v>
      </c>
      <c r="GA53" s="126">
        <f t="shared" si="66"/>
        <v>0</v>
      </c>
      <c r="GB53" s="126">
        <f t="shared" si="66"/>
        <v>0</v>
      </c>
      <c r="GC53" s="126">
        <f t="shared" si="66"/>
        <v>0</v>
      </c>
      <c r="GD53" s="126">
        <f t="shared" si="66"/>
        <v>0</v>
      </c>
      <c r="GE53" s="126">
        <f t="shared" si="66"/>
        <v>0</v>
      </c>
      <c r="GF53" s="126">
        <f t="shared" si="66"/>
        <v>0</v>
      </c>
      <c r="GG53" s="126">
        <f t="shared" si="66"/>
        <v>0</v>
      </c>
      <c r="GH53" s="126">
        <f t="shared" si="66"/>
        <v>0</v>
      </c>
      <c r="GI53" s="126">
        <f t="shared" si="66"/>
        <v>0</v>
      </c>
      <c r="GJ53" s="126">
        <f t="shared" si="66"/>
        <v>0</v>
      </c>
    </row>
    <row r="54" spans="1:255" s="256" customFormat="1" x14ac:dyDescent="0.25">
      <c r="A54" s="313"/>
      <c r="B54" s="313"/>
      <c r="C54" s="314"/>
      <c r="D54" s="315"/>
      <c r="E54" s="126" t="str">
        <f t="shared" ref="E54:AJ54" si="67" xml:space="preserve"> E$86</f>
        <v>Senior debt interest POS</v>
      </c>
      <c r="F54" s="126">
        <f t="shared" si="67"/>
        <v>0</v>
      </c>
      <c r="G54" s="126" t="str">
        <f t="shared" si="67"/>
        <v>$ 000s</v>
      </c>
      <c r="H54" s="126">
        <f t="shared" si="67"/>
        <v>22701.592052754986</v>
      </c>
      <c r="I54" s="126">
        <f t="shared" si="67"/>
        <v>0</v>
      </c>
      <c r="J54" s="126">
        <f t="shared" si="67"/>
        <v>0</v>
      </c>
      <c r="K54" s="126">
        <f t="shared" si="67"/>
        <v>0</v>
      </c>
      <c r="L54" s="126">
        <f t="shared" si="67"/>
        <v>0</v>
      </c>
      <c r="M54" s="126">
        <f t="shared" si="67"/>
        <v>1045.8935003116378</v>
      </c>
      <c r="N54" s="126">
        <f t="shared" si="67"/>
        <v>1057.8229493860904</v>
      </c>
      <c r="O54" s="126">
        <f t="shared" si="67"/>
        <v>1019.7569078348944</v>
      </c>
      <c r="P54" s="126">
        <f t="shared" si="67"/>
        <v>968.99646228251731</v>
      </c>
      <c r="Q54" s="126">
        <f t="shared" si="67"/>
        <v>973.54393948014479</v>
      </c>
      <c r="R54" s="126">
        <f t="shared" si="67"/>
        <v>967.23523061709818</v>
      </c>
      <c r="S54" s="126">
        <f t="shared" si="67"/>
        <v>928.13169474812742</v>
      </c>
      <c r="T54" s="126">
        <f t="shared" si="67"/>
        <v>878.2853068682532</v>
      </c>
      <c r="U54" s="126">
        <f t="shared" si="67"/>
        <v>880.6317105684808</v>
      </c>
      <c r="V54" s="126">
        <f t="shared" si="67"/>
        <v>872.11801105448546</v>
      </c>
      <c r="W54" s="126">
        <f t="shared" si="67"/>
        <v>831.90563287630903</v>
      </c>
      <c r="X54" s="126">
        <f t="shared" si="67"/>
        <v>791.70264813201936</v>
      </c>
      <c r="Y54" s="126">
        <f t="shared" si="67"/>
        <v>782.98919775084732</v>
      </c>
      <c r="Z54" s="126">
        <f t="shared" si="67"/>
        <v>772.32252904597203</v>
      </c>
      <c r="AA54" s="126">
        <f t="shared" si="67"/>
        <v>730.92764944241026</v>
      </c>
      <c r="AB54" s="126">
        <f t="shared" si="67"/>
        <v>682.99831149530837</v>
      </c>
      <c r="AC54" s="126">
        <f t="shared" si="67"/>
        <v>680.57482365558417</v>
      </c>
      <c r="AD54" s="126">
        <f t="shared" si="67"/>
        <v>667.27222632265989</v>
      </c>
      <c r="AE54" s="126">
        <f t="shared" si="67"/>
        <v>624.61198940424333</v>
      </c>
      <c r="AF54" s="126">
        <f t="shared" si="67"/>
        <v>577.69021992051989</v>
      </c>
      <c r="AG54" s="126">
        <f t="shared" si="67"/>
        <v>572.67827497247833</v>
      </c>
      <c r="AH54" s="126">
        <f t="shared" si="67"/>
        <v>556.7715693632631</v>
      </c>
      <c r="AI54" s="126">
        <f t="shared" si="67"/>
        <v>512.76005889068097</v>
      </c>
      <c r="AJ54" s="126">
        <f t="shared" si="67"/>
        <v>466.88102426291454</v>
      </c>
      <c r="AK54" s="126">
        <f t="shared" ref="AK54:BP54" si="68" xml:space="preserve"> AK$86</f>
        <v>459.13447531537622</v>
      </c>
      <c r="AL54" s="126">
        <f t="shared" si="68"/>
        <v>440.47311736540343</v>
      </c>
      <c r="AM54" s="126">
        <f t="shared" si="68"/>
        <v>395.01891301651159</v>
      </c>
      <c r="AN54" s="126">
        <f t="shared" si="68"/>
        <v>354.11131293142421</v>
      </c>
      <c r="AO54" s="126">
        <f t="shared" si="68"/>
        <v>339.47497957936133</v>
      </c>
      <c r="AP54" s="126">
        <f t="shared" si="68"/>
        <v>321.82664989577216</v>
      </c>
      <c r="AQ54" s="126">
        <f t="shared" si="68"/>
        <v>282.67901318846231</v>
      </c>
      <c r="AR54" s="126">
        <f t="shared" si="68"/>
        <v>239.97467829228771</v>
      </c>
      <c r="AS54" s="126">
        <f t="shared" si="68"/>
        <v>227.89197572251359</v>
      </c>
      <c r="AT54" s="126">
        <f t="shared" si="68"/>
        <v>210.86927643373997</v>
      </c>
      <c r="AU54" s="126">
        <f t="shared" si="68"/>
        <v>170.99125017413436</v>
      </c>
      <c r="AV54" s="126">
        <f t="shared" si="68"/>
        <v>129.95643263440826</v>
      </c>
      <c r="AW54" s="126">
        <f t="shared" si="68"/>
        <v>115.77135077272737</v>
      </c>
      <c r="AX54" s="126">
        <f t="shared" si="68"/>
        <v>96.603390481776074</v>
      </c>
      <c r="AY54" s="126">
        <f t="shared" si="68"/>
        <v>55.864518405057645</v>
      </c>
      <c r="AZ54" s="126">
        <f t="shared" si="68"/>
        <v>16.448849858864563</v>
      </c>
      <c r="BA54" s="126">
        <f t="shared" si="68"/>
        <v>5.1417146096355276E-13</v>
      </c>
      <c r="BB54" s="126">
        <f t="shared" si="68"/>
        <v>5.2809985731983035E-13</v>
      </c>
      <c r="BC54" s="126">
        <f t="shared" si="68"/>
        <v>5.3660226502267958E-13</v>
      </c>
      <c r="BD54" s="126">
        <f t="shared" si="68"/>
        <v>5.3931502277770176E-13</v>
      </c>
      <c r="BE54" s="126">
        <f t="shared" si="68"/>
        <v>5.4790361451543665E-13</v>
      </c>
      <c r="BF54" s="126">
        <f t="shared" si="68"/>
        <v>5.6274578154996423E-13</v>
      </c>
      <c r="BG54" s="126">
        <f t="shared" si="68"/>
        <v>5.7180598863291863E-13</v>
      </c>
      <c r="BH54" s="126">
        <f t="shared" si="68"/>
        <v>5.6838136798360629E-13</v>
      </c>
      <c r="BI54" s="126">
        <f t="shared" si="68"/>
        <v>5.837481898018963E-13</v>
      </c>
      <c r="BJ54" s="126">
        <f t="shared" si="68"/>
        <v>5.9956135093025517E-13</v>
      </c>
      <c r="BK54" s="126">
        <f t="shared" si="68"/>
        <v>6.0921428868023228E-13</v>
      </c>
      <c r="BL54" s="126">
        <f t="shared" si="68"/>
        <v>6.0556562484259306E-13</v>
      </c>
      <c r="BM54" s="126">
        <f t="shared" si="68"/>
        <v>6.2193776436090676E-13</v>
      </c>
      <c r="BN54" s="126">
        <f t="shared" si="68"/>
        <v>6.3878544329416032E-13</v>
      </c>
      <c r="BO54" s="126">
        <f t="shared" si="68"/>
        <v>6.4906988893119625E-13</v>
      </c>
      <c r="BP54" s="126">
        <f t="shared" si="68"/>
        <v>6.4518252470509752E-13</v>
      </c>
      <c r="BQ54" s="126">
        <f t="shared" ref="BQ54:CV54" si="69" xml:space="preserve"> BQ$86</f>
        <v>6.6262575112997168E-13</v>
      </c>
      <c r="BR54" s="126">
        <f t="shared" si="69"/>
        <v>6.8057562738393323E-13</v>
      </c>
      <c r="BS54" s="126">
        <f t="shared" si="69"/>
        <v>6.9153289498481449E-13</v>
      </c>
      <c r="BT54" s="126">
        <f t="shared" si="69"/>
        <v>6.9502889443543868E-13</v>
      </c>
      <c r="BU54" s="126">
        <f t="shared" si="69"/>
        <v>7.0609722957932307E-13</v>
      </c>
      <c r="BV54" s="126">
        <f t="shared" si="69"/>
        <v>7.2522470519070769E-13</v>
      </c>
      <c r="BW54" s="126">
        <f t="shared" si="69"/>
        <v>7.3690082294427805E-13</v>
      </c>
      <c r="BX54" s="126">
        <f t="shared" si="69"/>
        <v>7.3248742779816619E-13</v>
      </c>
      <c r="BY54" s="126">
        <f t="shared" si="69"/>
        <v>7.5229103928360932E-13</v>
      </c>
      <c r="BZ54" s="126">
        <f t="shared" si="69"/>
        <v>7.7266985951369755E-13</v>
      </c>
      <c r="CA54" s="126">
        <f t="shared" si="69"/>
        <v>7.8510984425186809E-13</v>
      </c>
      <c r="CB54" s="126">
        <f t="shared" si="69"/>
        <v>7.8040771898901188E-13</v>
      </c>
      <c r="CC54" s="126">
        <f t="shared" si="69"/>
        <v>8.0150690879156748E-13</v>
      </c>
      <c r="CD54" s="126">
        <f t="shared" si="69"/>
        <v>8.2321893825159051E-13</v>
      </c>
      <c r="CE54" s="126">
        <f t="shared" si="69"/>
        <v>8.3647276315744112E-13</v>
      </c>
      <c r="CF54" s="126">
        <f t="shared" si="69"/>
        <v>8.3146301867374812E-13</v>
      </c>
      <c r="CG54" s="126">
        <f t="shared" si="69"/>
        <v>8.5394254523139137E-13</v>
      </c>
      <c r="CH54" s="126">
        <f t="shared" si="69"/>
        <v>8.7707500422314868E-13</v>
      </c>
      <c r="CI54" s="126">
        <f t="shared" si="69"/>
        <v>8.911959117911414E-13</v>
      </c>
      <c r="CJ54" s="126">
        <f t="shared" si="69"/>
        <v>8.957012946017289E-13</v>
      </c>
      <c r="CK54" s="126">
        <f t="shared" si="69"/>
        <v>9.0996533771826152E-13</v>
      </c>
      <c r="CL54" s="126">
        <f t="shared" si="69"/>
        <v>9.3461539875133056E-13</v>
      </c>
      <c r="CM54" s="126">
        <f t="shared" si="69"/>
        <v>9.4966270667122695E-13</v>
      </c>
      <c r="CN54" s="126">
        <f t="shared" si="69"/>
        <v>9.4397505285192423E-13</v>
      </c>
      <c r="CO54" s="126">
        <f t="shared" si="69"/>
        <v>9.6949646726694578E-13</v>
      </c>
      <c r="CP54" s="126">
        <f t="shared" si="69"/>
        <v>9.9575916772254749E-13</v>
      </c>
      <c r="CQ54" s="126">
        <f t="shared" si="69"/>
        <v>1.0117908903228806E-12</v>
      </c>
      <c r="CR54" s="126">
        <f t="shared" si="69"/>
        <v>1.0057311427080122E-12</v>
      </c>
      <c r="CS54" s="126">
        <f t="shared" si="69"/>
        <v>1.0329222016301705E-12</v>
      </c>
      <c r="CT54" s="126">
        <f t="shared" si="69"/>
        <v>1.0609030425009237E-12</v>
      </c>
      <c r="CU54" s="126">
        <f t="shared" si="69"/>
        <v>1.0779835814851886E-12</v>
      </c>
      <c r="CV54" s="126">
        <f t="shared" si="69"/>
        <v>1.0715273972091196E-12</v>
      </c>
      <c r="CW54" s="126">
        <f t="shared" ref="CW54:EB54" si="70" xml:space="preserve"> CW$86</f>
        <v>1.1004973309786648E-12</v>
      </c>
      <c r="CX54" s="126">
        <f t="shared" si="70"/>
        <v>1.1303087152709233E-12</v>
      </c>
      <c r="CY54" s="126">
        <f t="shared" si="70"/>
        <v>1.1485066855867852E-12</v>
      </c>
      <c r="CZ54" s="126">
        <f t="shared" si="70"/>
        <v>1.1543128862331592E-12</v>
      </c>
      <c r="DA54" s="126">
        <f t="shared" si="70"/>
        <v>1.1726953189464222E-12</v>
      </c>
      <c r="DB54" s="126">
        <f t="shared" si="70"/>
        <v>1.2044624753281238E-12</v>
      </c>
      <c r="DC54" s="126">
        <f t="shared" si="70"/>
        <v>1.2238543211809065E-12</v>
      </c>
      <c r="DD54" s="126">
        <f t="shared" si="70"/>
        <v>1.2165244980181818E-12</v>
      </c>
      <c r="DE54" s="126">
        <f t="shared" si="70"/>
        <v>1.2494145895159899E-12</v>
      </c>
      <c r="DF54" s="126">
        <f t="shared" si="70"/>
        <v>1.2832599950612193E-12</v>
      </c>
      <c r="DG54" s="126">
        <f t="shared" si="70"/>
        <v>1.3039204809817049E-12</v>
      </c>
      <c r="DH54" s="126">
        <f t="shared" si="70"/>
        <v>1.296111131144521E-12</v>
      </c>
      <c r="DI54" s="126">
        <f t="shared" si="70"/>
        <v>1.331152935698492E-12</v>
      </c>
      <c r="DJ54" s="126">
        <f t="shared" si="70"/>
        <v>1.3672125522016828E-12</v>
      </c>
      <c r="DK54" s="126">
        <f t="shared" si="70"/>
        <v>1.3892246742921298E-12</v>
      </c>
      <c r="DL54" s="126">
        <f t="shared" si="70"/>
        <v>1.380904426514576E-12</v>
      </c>
      <c r="DM54" s="126">
        <f t="shared" si="70"/>
        <v>1.4182387120236493E-12</v>
      </c>
      <c r="DN54" s="126">
        <f t="shared" si="70"/>
        <v>1.4566573960786987E-12</v>
      </c>
      <c r="DO54" s="126">
        <f t="shared" si="70"/>
        <v>1.4801095801555659E-12</v>
      </c>
      <c r="DP54" s="126">
        <f t="shared" si="70"/>
        <v>1.4875921776091566E-12</v>
      </c>
      <c r="DQ54" s="126">
        <f t="shared" si="70"/>
        <v>1.5112820830375823E-12</v>
      </c>
      <c r="DR54" s="126">
        <f t="shared" si="70"/>
        <v>1.5522212199924828E-12</v>
      </c>
      <c r="DS54" s="126">
        <f t="shared" si="70"/>
        <v>1.5772119816343617E-12</v>
      </c>
      <c r="DT54" s="126">
        <f t="shared" si="70"/>
        <v>1.5677658533530515E-12</v>
      </c>
      <c r="DU54" s="126">
        <f t="shared" si="70"/>
        <v>1.6101521451605103E-12</v>
      </c>
      <c r="DV54" s="126">
        <f t="shared" si="70"/>
        <v>1.6537695743147434E-12</v>
      </c>
      <c r="DW54" s="126">
        <f t="shared" si="70"/>
        <v>1.6803952644612106E-12</v>
      </c>
      <c r="DX54" s="126">
        <f t="shared" si="70"/>
        <v>1.6703311580403614E-12</v>
      </c>
      <c r="DY54" s="126">
        <f t="shared" si="70"/>
        <v>1.7154904168214914E-12</v>
      </c>
      <c r="DZ54" s="126">
        <f t="shared" si="70"/>
        <v>1.7619613555743121E-12</v>
      </c>
      <c r="EA54" s="126">
        <f t="shared" si="70"/>
        <v>1.7903289333990585E-12</v>
      </c>
      <c r="EB54" s="126">
        <f t="shared" si="70"/>
        <v>1.7796064198957664E-12</v>
      </c>
      <c r="EC54" s="126">
        <f t="shared" ref="EC54:FH54" si="71" xml:space="preserve"> EC$86</f>
        <v>1.8277200567981146E-12</v>
      </c>
      <c r="ED54" s="126">
        <f t="shared" si="71"/>
        <v>1.8772311855015546E-12</v>
      </c>
      <c r="EE54" s="126">
        <f t="shared" si="71"/>
        <v>1.9074546075881294E-12</v>
      </c>
      <c r="EF54" s="126">
        <f t="shared" si="71"/>
        <v>1.9170976199575775E-12</v>
      </c>
      <c r="EG54" s="126">
        <f t="shared" si="71"/>
        <v>1.9476273995554021E-12</v>
      </c>
      <c r="EH54" s="126">
        <f t="shared" si="71"/>
        <v>2.0003866995844575E-12</v>
      </c>
      <c r="EI54" s="126">
        <f t="shared" si="71"/>
        <v>2.0325929254477672E-12</v>
      </c>
      <c r="EJ54" s="126">
        <f t="shared" si="71"/>
        <v>2.0204194612964442E-12</v>
      </c>
      <c r="EK54" s="126">
        <f t="shared" si="71"/>
        <v>2.0750437463431062E-12</v>
      </c>
      <c r="EL54" s="126">
        <f t="shared" si="71"/>
        <v>2.1312546291904732E-12</v>
      </c>
      <c r="EM54" s="126">
        <f t="shared" si="71"/>
        <v>2.1655678287204399E-12</v>
      </c>
      <c r="EN54" s="126">
        <f t="shared" si="71"/>
        <v>2.1525979605288645E-12</v>
      </c>
      <c r="EO54" s="126">
        <f t="shared" si="71"/>
        <v>2.2107958381672737E-12</v>
      </c>
      <c r="EP54" s="126">
        <f t="shared" si="71"/>
        <v>2.2706841109218466E-12</v>
      </c>
      <c r="EQ54" s="126">
        <f t="shared" si="71"/>
        <v>2.3072421251076884E-12</v>
      </c>
      <c r="ER54" s="126">
        <f t="shared" si="71"/>
        <v>2.2934237510757935E-12</v>
      </c>
      <c r="ES54" s="126">
        <f t="shared" si="71"/>
        <v>2.3554290104347397E-12</v>
      </c>
      <c r="ET54" s="126">
        <f t="shared" si="71"/>
        <v>2.419235252782242E-12</v>
      </c>
      <c r="EU54" s="126">
        <f t="shared" si="71"/>
        <v>2.4581849403520359E-12</v>
      </c>
      <c r="EV54" s="126">
        <f t="shared" si="71"/>
        <v>2.4706121340015767E-12</v>
      </c>
      <c r="EW54" s="126">
        <f t="shared" si="71"/>
        <v>2.509956632235552E-12</v>
      </c>
      <c r="EX54" s="126">
        <f t="shared" si="71"/>
        <v>2.5779488750281218E-12</v>
      </c>
      <c r="EY54" s="126">
        <f t="shared" si="71"/>
        <v>2.6194538519160745E-12</v>
      </c>
      <c r="EZ54" s="126">
        <f t="shared" si="71"/>
        <v>2.6037656011290553E-12</v>
      </c>
      <c r="FA54" s="126">
        <f t="shared" si="71"/>
        <v>2.6741612972284691E-12</v>
      </c>
      <c r="FB54" s="126">
        <f t="shared" si="71"/>
        <v>2.7466016819954796E-12</v>
      </c>
      <c r="FC54" s="126">
        <f t="shared" si="71"/>
        <v>2.7908219690756068E-12</v>
      </c>
      <c r="FD54" s="126">
        <f t="shared" si="71"/>
        <v>2.7741073722825565E-12</v>
      </c>
      <c r="FE54" s="126">
        <f t="shared" si="71"/>
        <v>2.8491084474337397E-12</v>
      </c>
      <c r="FF54" s="126">
        <f t="shared" si="71"/>
        <v>2.9262879774751567E-12</v>
      </c>
      <c r="FG54" s="126">
        <f t="shared" si="71"/>
        <v>2.9734012139125072E-12</v>
      </c>
      <c r="FH54" s="126">
        <f t="shared" si="71"/>
        <v>2.9555931262074443E-12</v>
      </c>
      <c r="FI54" s="126">
        <f t="shared" ref="FI54:GJ54" si="72" xml:space="preserve"> FI$86</f>
        <v>3.0355008703668243E-12</v>
      </c>
      <c r="FJ54" s="126">
        <f t="shared" si="72"/>
        <v>3.1177295868013438E-12</v>
      </c>
      <c r="FK54" s="126">
        <f t="shared" si="72"/>
        <v>3.1679250331488456E-12</v>
      </c>
      <c r="FL54" s="126">
        <f t="shared" si="72"/>
        <v>3.1839402715501225E-12</v>
      </c>
      <c r="FM54" s="126">
        <f t="shared" si="72"/>
        <v>3.2346445203745581E-12</v>
      </c>
      <c r="FN54" s="126">
        <f t="shared" si="72"/>
        <v>3.322267841332529E-12</v>
      </c>
      <c r="FO54" s="126">
        <f t="shared" si="72"/>
        <v>3.3757563535779827E-12</v>
      </c>
      <c r="FP54" s="126">
        <f t="shared" si="72"/>
        <v>3.3555385084603581E-12</v>
      </c>
      <c r="FQ54" s="126">
        <f t="shared" si="72"/>
        <v>3.4462592204127038E-12</v>
      </c>
      <c r="FR54" s="126">
        <f t="shared" si="72"/>
        <v>3.5396149743054443E-12</v>
      </c>
      <c r="FS54" s="126">
        <f t="shared" si="72"/>
        <v>3.5966027753917623E-12</v>
      </c>
      <c r="FT54" s="126">
        <f t="shared" si="72"/>
        <v>3.5750622522478403E-12</v>
      </c>
      <c r="FU54" s="126">
        <f t="shared" si="72"/>
        <v>3.6717180325287517E-12</v>
      </c>
      <c r="FV54" s="126">
        <f t="shared" si="72"/>
        <v>3.7711812426604729E-12</v>
      </c>
      <c r="FW54" s="126">
        <f t="shared" si="72"/>
        <v>3.8318972606673061E-12</v>
      </c>
      <c r="FX54" s="126">
        <f t="shared" si="72"/>
        <v>3.8089475281604835E-12</v>
      </c>
      <c r="FY54" s="126">
        <f t="shared" si="72"/>
        <v>3.911926656748221E-12</v>
      </c>
      <c r="FZ54" s="126">
        <f t="shared" si="72"/>
        <v>4.0178968809410796E-12</v>
      </c>
      <c r="GA54" s="126">
        <f t="shared" si="72"/>
        <v>4.0825850207242313E-12</v>
      </c>
      <c r="GB54" s="126">
        <f t="shared" si="72"/>
        <v>4.1032242630409571E-12</v>
      </c>
      <c r="GC54" s="126">
        <f t="shared" si="72"/>
        <v>4.168568109429884E-12</v>
      </c>
      <c r="GD54" s="126">
        <f t="shared" si="72"/>
        <v>4.281490496754672E-12</v>
      </c>
      <c r="GE54" s="126">
        <f t="shared" si="72"/>
        <v>4.3504224937524217E-12</v>
      </c>
      <c r="GF54" s="126">
        <f t="shared" si="72"/>
        <v>4.3243672459909263E-12</v>
      </c>
      <c r="GG54" s="126">
        <f t="shared" si="72"/>
        <v>4.4412813193387866E-12</v>
      </c>
      <c r="GH54" s="126">
        <f t="shared" si="72"/>
        <v>4.5615912378036444E-12</v>
      </c>
      <c r="GI54" s="126">
        <f t="shared" si="72"/>
        <v>4.6350328567322832E-12</v>
      </c>
      <c r="GJ54" s="126">
        <f t="shared" si="72"/>
        <v>4.6072730403838107E-12</v>
      </c>
    </row>
    <row r="55" spans="1:255" s="256" customFormat="1" x14ac:dyDescent="0.25">
      <c r="A55" s="313"/>
      <c r="B55" s="313"/>
      <c r="C55" s="314"/>
      <c r="D55" s="315"/>
      <c r="E55" s="416" t="s">
        <v>323</v>
      </c>
      <c r="F55" s="416"/>
      <c r="G55" s="416" t="str">
        <f xml:space="preserve"> SMU</f>
        <v>$ 000s</v>
      </c>
      <c r="H55" s="416">
        <f xml:space="preserve"> SUM(J55:GJ55)</f>
        <v>65676.200961484297</v>
      </c>
      <c r="I55" s="416"/>
      <c r="J55" s="416">
        <f t="shared" ref="J55:AO55" si="73" xml:space="preserve"> J53 - J54</f>
        <v>0</v>
      </c>
      <c r="K55" s="416">
        <f t="shared" si="73"/>
        <v>0</v>
      </c>
      <c r="L55" s="416">
        <f t="shared" si="73"/>
        <v>0</v>
      </c>
      <c r="M55" s="416">
        <f t="shared" si="73"/>
        <v>-27.087820260416265</v>
      </c>
      <c r="N55" s="416">
        <f t="shared" si="73"/>
        <v>2364.3504069065862</v>
      </c>
      <c r="O55" s="416">
        <f t="shared" si="73"/>
        <v>1815.353468011665</v>
      </c>
      <c r="P55" s="416">
        <f t="shared" si="73"/>
        <v>390.52748264157185</v>
      </c>
      <c r="Q55" s="416">
        <f t="shared" si="73"/>
        <v>1056.335025607395</v>
      </c>
      <c r="R55" s="416">
        <f t="shared" si="73"/>
        <v>2428.7910477621531</v>
      </c>
      <c r="S55" s="416">
        <f t="shared" si="73"/>
        <v>1883.7848829897671</v>
      </c>
      <c r="T55" s="416">
        <f t="shared" si="73"/>
        <v>465.45192663371176</v>
      </c>
      <c r="U55" s="416">
        <f t="shared" si="73"/>
        <v>1129.8739788014946</v>
      </c>
      <c r="V55" s="416">
        <f t="shared" si="73"/>
        <v>2497.6632408805249</v>
      </c>
      <c r="W55" s="416">
        <f t="shared" si="73"/>
        <v>1956.7053194992318</v>
      </c>
      <c r="X55" s="416">
        <f t="shared" si="73"/>
        <v>547.15543994800612</v>
      </c>
      <c r="Y55" s="416">
        <f t="shared" si="73"/>
        <v>1196.9531430581633</v>
      </c>
      <c r="Z55" s="416">
        <f t="shared" si="73"/>
        <v>2571.110534382713</v>
      </c>
      <c r="AA55" s="416">
        <f t="shared" si="73"/>
        <v>2034.2607261894841</v>
      </c>
      <c r="AB55" s="416">
        <f t="shared" si="73"/>
        <v>628.7194956012404</v>
      </c>
      <c r="AC55" s="416">
        <f t="shared" si="73"/>
        <v>1290.7727670136514</v>
      </c>
      <c r="AD55" s="416">
        <f t="shared" si="73"/>
        <v>2649.704156423385</v>
      </c>
      <c r="AE55" s="416">
        <f t="shared" si="73"/>
        <v>2117.0316174562249</v>
      </c>
      <c r="AF55" s="416">
        <f t="shared" si="73"/>
        <v>717.78493999250645</v>
      </c>
      <c r="AG55" s="416">
        <f t="shared" si="73"/>
        <v>1378.8741283264362</v>
      </c>
      <c r="AH55" s="416">
        <f t="shared" si="73"/>
        <v>2733.6341908436148</v>
      </c>
      <c r="AI55" s="416">
        <f t="shared" si="73"/>
        <v>2205.2112270346079</v>
      </c>
      <c r="AJ55" s="416">
        <f t="shared" si="73"/>
        <v>812.18938045795244</v>
      </c>
      <c r="AK55" s="416">
        <f t="shared" si="73"/>
        <v>1472.471536934617</v>
      </c>
      <c r="AL55" s="416">
        <f t="shared" si="73"/>
        <v>2823.2425061423482</v>
      </c>
      <c r="AM55" s="416">
        <f t="shared" si="73"/>
        <v>2299.1470171398041</v>
      </c>
      <c r="AN55" s="416">
        <f t="shared" si="73"/>
        <v>919.07901739798331</v>
      </c>
      <c r="AO55" s="416">
        <f t="shared" si="73"/>
        <v>1327.8772648870211</v>
      </c>
      <c r="AP55" s="416">
        <f t="shared" ref="AP55:BU55" si="74" xml:space="preserve"> AP53 - AP54</f>
        <v>2431.5302302676928</v>
      </c>
      <c r="AQ55" s="416">
        <f t="shared" si="74"/>
        <v>2321.2151718917453</v>
      </c>
      <c r="AR55" s="416">
        <f t="shared" si="74"/>
        <v>926.15936478071353</v>
      </c>
      <c r="AS55" s="416">
        <f t="shared" si="74"/>
        <v>1212.8575598941454</v>
      </c>
      <c r="AT55" s="416">
        <f t="shared" si="74"/>
        <v>2476.8960409692936</v>
      </c>
      <c r="AU55" s="416">
        <f t="shared" si="74"/>
        <v>2369.3724729513688</v>
      </c>
      <c r="AV55" s="416">
        <f t="shared" si="74"/>
        <v>981.41552428793693</v>
      </c>
      <c r="AW55" s="416">
        <f t="shared" si="74"/>
        <v>1269.5759588077924</v>
      </c>
      <c r="AX55" s="416">
        <f t="shared" si="74"/>
        <v>2530.3647252620144</v>
      </c>
      <c r="AY55" s="416">
        <f t="shared" si="74"/>
        <v>2425.4744440577283</v>
      </c>
      <c r="AZ55" s="416">
        <f t="shared" si="74"/>
        <v>1044.3714196104161</v>
      </c>
      <c r="BA55" s="416">
        <f t="shared" si="74"/>
        <v>-5.1417146096355276E-13</v>
      </c>
      <c r="BB55" s="416">
        <f t="shared" si="74"/>
        <v>-5.2809985731983035E-13</v>
      </c>
      <c r="BC55" s="416">
        <f t="shared" si="74"/>
        <v>-5.3660226502267958E-13</v>
      </c>
      <c r="BD55" s="416">
        <f t="shared" si="74"/>
        <v>-5.3931502277770176E-13</v>
      </c>
      <c r="BE55" s="416">
        <f t="shared" si="74"/>
        <v>-5.4790361451543665E-13</v>
      </c>
      <c r="BF55" s="416">
        <f t="shared" si="74"/>
        <v>-5.6274578154996423E-13</v>
      </c>
      <c r="BG55" s="416">
        <f t="shared" si="74"/>
        <v>-5.7180598863291863E-13</v>
      </c>
      <c r="BH55" s="416">
        <f t="shared" si="74"/>
        <v>-5.6838136798360629E-13</v>
      </c>
      <c r="BI55" s="416">
        <f t="shared" si="74"/>
        <v>-5.837481898018963E-13</v>
      </c>
      <c r="BJ55" s="416">
        <f t="shared" si="74"/>
        <v>-5.9956135093025517E-13</v>
      </c>
      <c r="BK55" s="416">
        <f t="shared" si="74"/>
        <v>-6.0921428868023228E-13</v>
      </c>
      <c r="BL55" s="416">
        <f t="shared" si="74"/>
        <v>-6.0556562484259306E-13</v>
      </c>
      <c r="BM55" s="416">
        <f t="shared" si="74"/>
        <v>-6.2193776436090676E-13</v>
      </c>
      <c r="BN55" s="416">
        <f t="shared" si="74"/>
        <v>-6.3878544329416032E-13</v>
      </c>
      <c r="BO55" s="416">
        <f t="shared" si="74"/>
        <v>-6.4906988893119625E-13</v>
      </c>
      <c r="BP55" s="416">
        <f t="shared" si="74"/>
        <v>-6.4518252470509752E-13</v>
      </c>
      <c r="BQ55" s="416">
        <f t="shared" si="74"/>
        <v>-6.6262575112997168E-13</v>
      </c>
      <c r="BR55" s="416">
        <f t="shared" si="74"/>
        <v>-6.8057562738393323E-13</v>
      </c>
      <c r="BS55" s="416">
        <f t="shared" si="74"/>
        <v>-6.9153289498481449E-13</v>
      </c>
      <c r="BT55" s="416">
        <f t="shared" si="74"/>
        <v>-6.9502889443543868E-13</v>
      </c>
      <c r="BU55" s="416">
        <f t="shared" si="74"/>
        <v>-7.0609722957932307E-13</v>
      </c>
      <c r="BV55" s="416">
        <f t="shared" ref="BV55:DA55" si="75" xml:space="preserve"> BV53 - BV54</f>
        <v>-7.2522470519070769E-13</v>
      </c>
      <c r="BW55" s="416">
        <f t="shared" si="75"/>
        <v>-7.3690082294427805E-13</v>
      </c>
      <c r="BX55" s="416">
        <f t="shared" si="75"/>
        <v>-7.3248742779816619E-13</v>
      </c>
      <c r="BY55" s="416">
        <f t="shared" si="75"/>
        <v>-7.5229103928360932E-13</v>
      </c>
      <c r="BZ55" s="416">
        <f t="shared" si="75"/>
        <v>-7.7266985951369755E-13</v>
      </c>
      <c r="CA55" s="416">
        <f t="shared" si="75"/>
        <v>-7.8510984425186809E-13</v>
      </c>
      <c r="CB55" s="416">
        <f t="shared" si="75"/>
        <v>-7.8040771898901188E-13</v>
      </c>
      <c r="CC55" s="416">
        <f t="shared" si="75"/>
        <v>-8.0150690879156748E-13</v>
      </c>
      <c r="CD55" s="416">
        <f t="shared" si="75"/>
        <v>-8.2321893825159051E-13</v>
      </c>
      <c r="CE55" s="416">
        <f t="shared" si="75"/>
        <v>-8.3647276315744112E-13</v>
      </c>
      <c r="CF55" s="416">
        <f t="shared" si="75"/>
        <v>-8.3146301867374812E-13</v>
      </c>
      <c r="CG55" s="416">
        <f t="shared" si="75"/>
        <v>-8.5394254523139137E-13</v>
      </c>
      <c r="CH55" s="416">
        <f t="shared" si="75"/>
        <v>-8.7707500422314868E-13</v>
      </c>
      <c r="CI55" s="416">
        <f t="shared" si="75"/>
        <v>-8.911959117911414E-13</v>
      </c>
      <c r="CJ55" s="416">
        <f t="shared" si="75"/>
        <v>-8.957012946017289E-13</v>
      </c>
      <c r="CK55" s="416">
        <f t="shared" si="75"/>
        <v>-9.0996533771826152E-13</v>
      </c>
      <c r="CL55" s="416">
        <f t="shared" si="75"/>
        <v>-9.3461539875133056E-13</v>
      </c>
      <c r="CM55" s="416">
        <f t="shared" si="75"/>
        <v>-9.4966270667122695E-13</v>
      </c>
      <c r="CN55" s="416">
        <f t="shared" si="75"/>
        <v>-9.4397505285192423E-13</v>
      </c>
      <c r="CO55" s="416">
        <f t="shared" si="75"/>
        <v>-9.6949646726694578E-13</v>
      </c>
      <c r="CP55" s="416">
        <f t="shared" si="75"/>
        <v>-9.9575916772254749E-13</v>
      </c>
      <c r="CQ55" s="416">
        <f t="shared" si="75"/>
        <v>-1.0117908903228806E-12</v>
      </c>
      <c r="CR55" s="416">
        <f t="shared" si="75"/>
        <v>-1.0057311427080122E-12</v>
      </c>
      <c r="CS55" s="416">
        <f t="shared" si="75"/>
        <v>-1.0329222016301705E-12</v>
      </c>
      <c r="CT55" s="416">
        <f t="shared" si="75"/>
        <v>-1.0609030425009237E-12</v>
      </c>
      <c r="CU55" s="416">
        <f t="shared" si="75"/>
        <v>-1.0779835814851886E-12</v>
      </c>
      <c r="CV55" s="416">
        <f t="shared" si="75"/>
        <v>-1.0715273972091196E-12</v>
      </c>
      <c r="CW55" s="416">
        <f t="shared" si="75"/>
        <v>-1.1004973309786648E-12</v>
      </c>
      <c r="CX55" s="416">
        <f t="shared" si="75"/>
        <v>-1.1303087152709233E-12</v>
      </c>
      <c r="CY55" s="416">
        <f t="shared" si="75"/>
        <v>-1.1485066855867852E-12</v>
      </c>
      <c r="CZ55" s="416">
        <f t="shared" si="75"/>
        <v>-1.1543128862331592E-12</v>
      </c>
      <c r="DA55" s="416">
        <f t="shared" si="75"/>
        <v>-1.1726953189464222E-12</v>
      </c>
      <c r="DB55" s="416">
        <f t="shared" ref="DB55:EG55" si="76" xml:space="preserve"> DB53 - DB54</f>
        <v>-1.2044624753281238E-12</v>
      </c>
      <c r="DC55" s="416">
        <f t="shared" si="76"/>
        <v>-1.2238543211809065E-12</v>
      </c>
      <c r="DD55" s="416">
        <f t="shared" si="76"/>
        <v>-1.2165244980181818E-12</v>
      </c>
      <c r="DE55" s="416">
        <f t="shared" si="76"/>
        <v>-1.2494145895159899E-12</v>
      </c>
      <c r="DF55" s="416">
        <f t="shared" si="76"/>
        <v>-1.2832599950612193E-12</v>
      </c>
      <c r="DG55" s="416">
        <f t="shared" si="76"/>
        <v>-1.3039204809817049E-12</v>
      </c>
      <c r="DH55" s="416">
        <f t="shared" si="76"/>
        <v>-1.296111131144521E-12</v>
      </c>
      <c r="DI55" s="416">
        <f t="shared" si="76"/>
        <v>-1.331152935698492E-12</v>
      </c>
      <c r="DJ55" s="416">
        <f t="shared" si="76"/>
        <v>-1.3672125522016828E-12</v>
      </c>
      <c r="DK55" s="416">
        <f t="shared" si="76"/>
        <v>-1.3892246742921298E-12</v>
      </c>
      <c r="DL55" s="416">
        <f t="shared" si="76"/>
        <v>-1.380904426514576E-12</v>
      </c>
      <c r="DM55" s="416">
        <f t="shared" si="76"/>
        <v>-1.4182387120236493E-12</v>
      </c>
      <c r="DN55" s="416">
        <f t="shared" si="76"/>
        <v>-1.4566573960786987E-12</v>
      </c>
      <c r="DO55" s="416">
        <f t="shared" si="76"/>
        <v>-1.4801095801555659E-12</v>
      </c>
      <c r="DP55" s="416">
        <f t="shared" si="76"/>
        <v>-1.4875921776091566E-12</v>
      </c>
      <c r="DQ55" s="416">
        <f t="shared" si="76"/>
        <v>-1.5112820830375823E-12</v>
      </c>
      <c r="DR55" s="416">
        <f t="shared" si="76"/>
        <v>-1.5522212199924828E-12</v>
      </c>
      <c r="DS55" s="416">
        <f t="shared" si="76"/>
        <v>-1.5772119816343617E-12</v>
      </c>
      <c r="DT55" s="416">
        <f t="shared" si="76"/>
        <v>-1.5677658533530515E-12</v>
      </c>
      <c r="DU55" s="416">
        <f t="shared" si="76"/>
        <v>-1.6101521451605103E-12</v>
      </c>
      <c r="DV55" s="416">
        <f t="shared" si="76"/>
        <v>-1.6537695743147434E-12</v>
      </c>
      <c r="DW55" s="416">
        <f t="shared" si="76"/>
        <v>-1.6803952644612106E-12</v>
      </c>
      <c r="DX55" s="416">
        <f t="shared" si="76"/>
        <v>-1.6703311580403614E-12</v>
      </c>
      <c r="DY55" s="416">
        <f t="shared" si="76"/>
        <v>-1.7154904168214914E-12</v>
      </c>
      <c r="DZ55" s="416">
        <f t="shared" si="76"/>
        <v>-1.7619613555743121E-12</v>
      </c>
      <c r="EA55" s="416">
        <f t="shared" si="76"/>
        <v>-1.7903289333990585E-12</v>
      </c>
      <c r="EB55" s="416">
        <f t="shared" si="76"/>
        <v>-1.7796064198957664E-12</v>
      </c>
      <c r="EC55" s="416">
        <f t="shared" si="76"/>
        <v>-1.8277200567981146E-12</v>
      </c>
      <c r="ED55" s="416">
        <f t="shared" si="76"/>
        <v>-1.8772311855015546E-12</v>
      </c>
      <c r="EE55" s="416">
        <f t="shared" si="76"/>
        <v>-1.9074546075881294E-12</v>
      </c>
      <c r="EF55" s="416">
        <f t="shared" si="76"/>
        <v>-1.9170976199575775E-12</v>
      </c>
      <c r="EG55" s="416">
        <f t="shared" si="76"/>
        <v>-1.9476273995554021E-12</v>
      </c>
      <c r="EH55" s="416">
        <f t="shared" ref="EH55:FM55" si="77" xml:space="preserve"> EH53 - EH54</f>
        <v>-2.0003866995844575E-12</v>
      </c>
      <c r="EI55" s="416">
        <f t="shared" si="77"/>
        <v>-2.0325929254477672E-12</v>
      </c>
      <c r="EJ55" s="416">
        <f t="shared" si="77"/>
        <v>-2.0204194612964442E-12</v>
      </c>
      <c r="EK55" s="416">
        <f t="shared" si="77"/>
        <v>-2.0750437463431062E-12</v>
      </c>
      <c r="EL55" s="416">
        <f t="shared" si="77"/>
        <v>-2.1312546291904732E-12</v>
      </c>
      <c r="EM55" s="416">
        <f t="shared" si="77"/>
        <v>-2.1655678287204399E-12</v>
      </c>
      <c r="EN55" s="416">
        <f t="shared" si="77"/>
        <v>-2.1525979605288645E-12</v>
      </c>
      <c r="EO55" s="416">
        <f t="shared" si="77"/>
        <v>-2.2107958381672737E-12</v>
      </c>
      <c r="EP55" s="416">
        <f t="shared" si="77"/>
        <v>-2.2706841109218466E-12</v>
      </c>
      <c r="EQ55" s="416">
        <f t="shared" si="77"/>
        <v>-2.3072421251076884E-12</v>
      </c>
      <c r="ER55" s="416">
        <f t="shared" si="77"/>
        <v>-2.2934237510757935E-12</v>
      </c>
      <c r="ES55" s="416">
        <f t="shared" si="77"/>
        <v>-2.3554290104347397E-12</v>
      </c>
      <c r="ET55" s="416">
        <f t="shared" si="77"/>
        <v>-2.419235252782242E-12</v>
      </c>
      <c r="EU55" s="416">
        <f t="shared" si="77"/>
        <v>-2.4581849403520359E-12</v>
      </c>
      <c r="EV55" s="416">
        <f t="shared" si="77"/>
        <v>-2.4706121340015767E-12</v>
      </c>
      <c r="EW55" s="416">
        <f t="shared" si="77"/>
        <v>-2.509956632235552E-12</v>
      </c>
      <c r="EX55" s="416">
        <f t="shared" si="77"/>
        <v>-2.5779488750281218E-12</v>
      </c>
      <c r="EY55" s="416">
        <f t="shared" si="77"/>
        <v>-2.6194538519160745E-12</v>
      </c>
      <c r="EZ55" s="416">
        <f t="shared" si="77"/>
        <v>-2.6037656011290553E-12</v>
      </c>
      <c r="FA55" s="416">
        <f t="shared" si="77"/>
        <v>-2.6741612972284691E-12</v>
      </c>
      <c r="FB55" s="416">
        <f t="shared" si="77"/>
        <v>-2.7466016819954796E-12</v>
      </c>
      <c r="FC55" s="416">
        <f t="shared" si="77"/>
        <v>-2.7908219690756068E-12</v>
      </c>
      <c r="FD55" s="416">
        <f t="shared" si="77"/>
        <v>-2.7741073722825565E-12</v>
      </c>
      <c r="FE55" s="416">
        <f t="shared" si="77"/>
        <v>-2.8491084474337397E-12</v>
      </c>
      <c r="FF55" s="416">
        <f t="shared" si="77"/>
        <v>-2.9262879774751567E-12</v>
      </c>
      <c r="FG55" s="416">
        <f t="shared" si="77"/>
        <v>-2.9734012139125072E-12</v>
      </c>
      <c r="FH55" s="416">
        <f t="shared" si="77"/>
        <v>-2.9555931262074443E-12</v>
      </c>
      <c r="FI55" s="416">
        <f t="shared" si="77"/>
        <v>-3.0355008703668243E-12</v>
      </c>
      <c r="FJ55" s="416">
        <f t="shared" si="77"/>
        <v>-3.1177295868013438E-12</v>
      </c>
      <c r="FK55" s="416">
        <f t="shared" si="77"/>
        <v>-3.1679250331488456E-12</v>
      </c>
      <c r="FL55" s="416">
        <f t="shared" si="77"/>
        <v>-3.1839402715501225E-12</v>
      </c>
      <c r="FM55" s="416">
        <f t="shared" si="77"/>
        <v>-3.2346445203745581E-12</v>
      </c>
      <c r="FN55" s="416">
        <f t="shared" ref="FN55:GJ55" si="78" xml:space="preserve"> FN53 - FN54</f>
        <v>-3.322267841332529E-12</v>
      </c>
      <c r="FO55" s="416">
        <f t="shared" si="78"/>
        <v>-3.3757563535779827E-12</v>
      </c>
      <c r="FP55" s="416">
        <f t="shared" si="78"/>
        <v>-3.3555385084603581E-12</v>
      </c>
      <c r="FQ55" s="416">
        <f t="shared" si="78"/>
        <v>-3.4462592204127038E-12</v>
      </c>
      <c r="FR55" s="416">
        <f t="shared" si="78"/>
        <v>-3.5396149743054443E-12</v>
      </c>
      <c r="FS55" s="416">
        <f t="shared" si="78"/>
        <v>-3.5966027753917623E-12</v>
      </c>
      <c r="FT55" s="416">
        <f t="shared" si="78"/>
        <v>-3.5750622522478403E-12</v>
      </c>
      <c r="FU55" s="416">
        <f t="shared" si="78"/>
        <v>-3.6717180325287517E-12</v>
      </c>
      <c r="FV55" s="416">
        <f t="shared" si="78"/>
        <v>-3.7711812426604729E-12</v>
      </c>
      <c r="FW55" s="416">
        <f t="shared" si="78"/>
        <v>-3.8318972606673061E-12</v>
      </c>
      <c r="FX55" s="416">
        <f t="shared" si="78"/>
        <v>-3.8089475281604835E-12</v>
      </c>
      <c r="FY55" s="416">
        <f t="shared" si="78"/>
        <v>-3.911926656748221E-12</v>
      </c>
      <c r="FZ55" s="416">
        <f t="shared" si="78"/>
        <v>-4.0178968809410796E-12</v>
      </c>
      <c r="GA55" s="416">
        <f t="shared" si="78"/>
        <v>-4.0825850207242313E-12</v>
      </c>
      <c r="GB55" s="416">
        <f t="shared" si="78"/>
        <v>-4.1032242630409571E-12</v>
      </c>
      <c r="GC55" s="416">
        <f t="shared" si="78"/>
        <v>-4.168568109429884E-12</v>
      </c>
      <c r="GD55" s="416">
        <f t="shared" si="78"/>
        <v>-4.281490496754672E-12</v>
      </c>
      <c r="GE55" s="416">
        <f t="shared" si="78"/>
        <v>-4.3504224937524217E-12</v>
      </c>
      <c r="GF55" s="416">
        <f t="shared" si="78"/>
        <v>-4.3243672459909263E-12</v>
      </c>
      <c r="GG55" s="416">
        <f t="shared" si="78"/>
        <v>-4.4412813193387866E-12</v>
      </c>
      <c r="GH55" s="416">
        <f t="shared" si="78"/>
        <v>-4.5615912378036444E-12</v>
      </c>
      <c r="GI55" s="416">
        <f t="shared" si="78"/>
        <v>-4.6350328567322832E-12</v>
      </c>
      <c r="GJ55" s="416">
        <f t="shared" si="78"/>
        <v>-4.6072730403838107E-12</v>
      </c>
    </row>
    <row r="56" spans="1:255" s="256" customFormat="1" x14ac:dyDescent="0.25">
      <c r="A56" s="313"/>
      <c r="B56" s="313"/>
      <c r="C56" s="314"/>
      <c r="D56" s="315"/>
      <c r="E56" s="416"/>
      <c r="F56" s="416"/>
      <c r="G56" s="416"/>
      <c r="H56" s="416"/>
      <c r="I56" s="416"/>
      <c r="J56" s="416"/>
      <c r="K56" s="416"/>
      <c r="L56" s="416"/>
      <c r="M56" s="416"/>
      <c r="N56" s="416"/>
      <c r="O56" s="416"/>
      <c r="P56" s="416"/>
      <c r="Q56" s="416"/>
      <c r="R56" s="416"/>
      <c r="S56" s="416"/>
      <c r="T56" s="416"/>
      <c r="U56" s="416"/>
      <c r="V56" s="416"/>
      <c r="W56" s="416"/>
      <c r="X56" s="416"/>
      <c r="Y56" s="416"/>
      <c r="Z56" s="416"/>
      <c r="AA56" s="416"/>
      <c r="AB56" s="416"/>
      <c r="AC56" s="416"/>
      <c r="AD56" s="416"/>
      <c r="AE56" s="416"/>
      <c r="AF56" s="416"/>
      <c r="AG56" s="416"/>
      <c r="AH56" s="416"/>
      <c r="AI56" s="416"/>
      <c r="AJ56" s="416"/>
      <c r="AK56" s="416"/>
      <c r="AL56" s="416"/>
      <c r="AM56" s="416"/>
      <c r="AN56" s="416"/>
      <c r="AO56" s="416"/>
      <c r="AP56" s="416"/>
      <c r="AQ56" s="416"/>
      <c r="AR56" s="416"/>
      <c r="AS56" s="416"/>
      <c r="AT56" s="416"/>
      <c r="AU56" s="416"/>
      <c r="AV56" s="416"/>
      <c r="AW56" s="416"/>
      <c r="AX56" s="416"/>
      <c r="AY56" s="416"/>
      <c r="AZ56" s="416"/>
      <c r="BA56" s="416"/>
      <c r="BB56" s="416"/>
      <c r="BC56" s="416"/>
      <c r="BD56" s="416"/>
      <c r="BE56" s="416"/>
      <c r="BF56" s="416"/>
      <c r="BG56" s="416"/>
      <c r="BH56" s="416"/>
      <c r="BI56" s="416"/>
      <c r="BJ56" s="416"/>
      <c r="BK56" s="416"/>
      <c r="BL56" s="416"/>
      <c r="BM56" s="416"/>
      <c r="BN56" s="416"/>
      <c r="BO56" s="416"/>
      <c r="BP56" s="416"/>
      <c r="BQ56" s="416"/>
      <c r="BR56" s="416"/>
      <c r="BS56" s="416"/>
      <c r="BT56" s="416"/>
      <c r="BU56" s="416"/>
      <c r="BV56" s="416"/>
      <c r="BW56" s="416"/>
      <c r="BX56" s="416"/>
      <c r="BY56" s="416"/>
      <c r="BZ56" s="416"/>
      <c r="CA56" s="416"/>
      <c r="CB56" s="416"/>
      <c r="CC56" s="416"/>
      <c r="CD56" s="416"/>
      <c r="CE56" s="416"/>
      <c r="CF56" s="416"/>
      <c r="CG56" s="416"/>
      <c r="CH56" s="416"/>
      <c r="CI56" s="416"/>
      <c r="CJ56" s="416"/>
      <c r="CK56" s="416"/>
      <c r="CL56" s="416"/>
      <c r="CM56" s="416"/>
      <c r="CN56" s="416"/>
      <c r="CO56" s="416"/>
      <c r="CP56" s="416"/>
      <c r="CQ56" s="416"/>
      <c r="CR56" s="416"/>
      <c r="CS56" s="416"/>
      <c r="CT56" s="416"/>
      <c r="CU56" s="416"/>
      <c r="CV56" s="416"/>
      <c r="CW56" s="416"/>
      <c r="CX56" s="416"/>
      <c r="CY56" s="416"/>
      <c r="CZ56" s="416"/>
      <c r="DA56" s="416"/>
      <c r="DB56" s="416"/>
      <c r="DC56" s="416"/>
      <c r="DD56" s="416"/>
      <c r="DE56" s="416"/>
      <c r="DF56" s="416"/>
      <c r="DG56" s="416"/>
      <c r="DH56" s="416"/>
      <c r="DI56" s="416"/>
      <c r="DJ56" s="416"/>
      <c r="DK56" s="416"/>
      <c r="DL56" s="416"/>
      <c r="DM56" s="416"/>
      <c r="DN56" s="416"/>
      <c r="DO56" s="416"/>
      <c r="DP56" s="416"/>
      <c r="DQ56" s="416"/>
      <c r="DR56" s="416"/>
      <c r="DS56" s="416"/>
      <c r="DT56" s="416"/>
      <c r="DU56" s="416"/>
      <c r="DV56" s="416"/>
      <c r="DW56" s="416"/>
      <c r="DX56" s="416"/>
      <c r="DY56" s="416"/>
      <c r="DZ56" s="416"/>
      <c r="EA56" s="416"/>
      <c r="EB56" s="416"/>
      <c r="EC56" s="416"/>
      <c r="ED56" s="416"/>
      <c r="EE56" s="416"/>
      <c r="EF56" s="416"/>
      <c r="EG56" s="416"/>
      <c r="EH56" s="416"/>
      <c r="EI56" s="416"/>
      <c r="EJ56" s="416"/>
      <c r="EK56" s="416"/>
      <c r="EL56" s="416"/>
      <c r="EM56" s="416"/>
      <c r="EN56" s="416"/>
      <c r="EO56" s="416"/>
      <c r="EP56" s="416"/>
      <c r="EQ56" s="416"/>
      <c r="ER56" s="416"/>
      <c r="ES56" s="416"/>
      <c r="ET56" s="416"/>
      <c r="EU56" s="416"/>
      <c r="EV56" s="416"/>
      <c r="EW56" s="416"/>
      <c r="EX56" s="416"/>
      <c r="EY56" s="416"/>
      <c r="EZ56" s="416"/>
      <c r="FA56" s="416"/>
      <c r="FB56" s="416"/>
      <c r="FC56" s="416"/>
      <c r="FD56" s="416"/>
      <c r="FE56" s="416"/>
      <c r="FF56" s="416"/>
      <c r="FG56" s="416"/>
      <c r="FH56" s="416"/>
      <c r="FI56" s="416"/>
      <c r="FJ56" s="416"/>
      <c r="FK56" s="416"/>
      <c r="FL56" s="416"/>
      <c r="FM56" s="416"/>
      <c r="FN56" s="416"/>
      <c r="FO56" s="416"/>
      <c r="FP56" s="416"/>
      <c r="FQ56" s="416"/>
      <c r="FR56" s="416"/>
      <c r="FS56" s="416"/>
      <c r="FT56" s="416"/>
      <c r="FU56" s="416"/>
      <c r="FV56" s="416"/>
      <c r="FW56" s="416"/>
      <c r="FX56" s="416"/>
      <c r="FY56" s="416"/>
      <c r="FZ56" s="416"/>
      <c r="GA56" s="416"/>
      <c r="GB56" s="416"/>
      <c r="GC56" s="416"/>
      <c r="GD56" s="416"/>
      <c r="GE56" s="416"/>
      <c r="GF56" s="416"/>
      <c r="GG56" s="416"/>
      <c r="GH56" s="416"/>
      <c r="GI56" s="416"/>
      <c r="GJ56" s="416"/>
    </row>
    <row r="57" spans="1:255" s="256" customFormat="1" x14ac:dyDescent="0.25">
      <c r="A57" s="313"/>
      <c r="B57" s="313"/>
      <c r="C57" s="314"/>
      <c r="D57" s="315"/>
      <c r="E57" s="416" t="s">
        <v>318</v>
      </c>
      <c r="F57" s="621">
        <v>2</v>
      </c>
      <c r="G57" s="416" t="s">
        <v>319</v>
      </c>
      <c r="H57" s="416"/>
      <c r="I57" s="416"/>
      <c r="J57" s="416"/>
      <c r="K57" s="416"/>
      <c r="L57" s="416"/>
      <c r="M57" s="416"/>
      <c r="N57" s="416"/>
      <c r="O57" s="416"/>
      <c r="P57" s="416"/>
      <c r="Q57" s="416"/>
      <c r="R57" s="416"/>
      <c r="S57" s="416"/>
      <c r="T57" s="416"/>
      <c r="U57" s="416"/>
      <c r="V57" s="416"/>
      <c r="W57" s="416"/>
      <c r="X57" s="416"/>
      <c r="Y57" s="416"/>
      <c r="Z57" s="416"/>
      <c r="AA57" s="416"/>
      <c r="AB57" s="416"/>
      <c r="AC57" s="416"/>
      <c r="AD57" s="416"/>
      <c r="AE57" s="416"/>
      <c r="AF57" s="416"/>
      <c r="AG57" s="416"/>
      <c r="AH57" s="416"/>
      <c r="AI57" s="416"/>
      <c r="AJ57" s="416"/>
      <c r="AK57" s="416"/>
      <c r="AL57" s="416"/>
      <c r="AM57" s="416"/>
      <c r="AN57" s="416"/>
      <c r="AO57" s="416"/>
      <c r="AP57" s="416"/>
      <c r="AQ57" s="416"/>
      <c r="AR57" s="416"/>
      <c r="AS57" s="416"/>
      <c r="AT57" s="416"/>
      <c r="AU57" s="416"/>
      <c r="AV57" s="416"/>
      <c r="AW57" s="416"/>
      <c r="AX57" s="416"/>
      <c r="AY57" s="416"/>
      <c r="AZ57" s="416"/>
      <c r="BA57" s="416"/>
      <c r="BB57" s="416"/>
      <c r="BC57" s="416"/>
      <c r="BD57" s="416"/>
      <c r="BE57" s="416"/>
      <c r="BF57" s="416"/>
      <c r="BG57" s="416"/>
      <c r="BH57" s="416"/>
      <c r="BI57" s="416"/>
      <c r="BJ57" s="416"/>
      <c r="BK57" s="416"/>
      <c r="BL57" s="416"/>
      <c r="BM57" s="416"/>
      <c r="BN57" s="416"/>
      <c r="BO57" s="416"/>
      <c r="BP57" s="416"/>
      <c r="BQ57" s="416"/>
      <c r="BR57" s="416"/>
      <c r="BS57" s="416"/>
      <c r="BT57" s="416"/>
      <c r="BU57" s="416"/>
      <c r="BV57" s="416"/>
      <c r="BW57" s="416"/>
      <c r="BX57" s="416"/>
      <c r="BY57" s="416"/>
      <c r="BZ57" s="416"/>
      <c r="CA57" s="416"/>
      <c r="CB57" s="416"/>
      <c r="CC57" s="416"/>
      <c r="CD57" s="416"/>
      <c r="CE57" s="416"/>
      <c r="CF57" s="416"/>
      <c r="CG57" s="416"/>
      <c r="CH57" s="416"/>
      <c r="CI57" s="416"/>
      <c r="CJ57" s="416"/>
      <c r="CK57" s="416"/>
      <c r="CL57" s="416"/>
      <c r="CM57" s="416"/>
      <c r="CN57" s="416"/>
      <c r="CO57" s="416"/>
      <c r="CP57" s="416"/>
      <c r="CQ57" s="416"/>
      <c r="CR57" s="416"/>
      <c r="CS57" s="416"/>
      <c r="CT57" s="416"/>
      <c r="CU57" s="416"/>
      <c r="CV57" s="416"/>
      <c r="CW57" s="416"/>
      <c r="CX57" s="416"/>
      <c r="CY57" s="416"/>
      <c r="CZ57" s="416"/>
      <c r="DA57" s="416"/>
      <c r="DB57" s="416"/>
      <c r="DC57" s="416"/>
      <c r="DD57" s="416"/>
      <c r="DE57" s="416"/>
      <c r="DF57" s="416"/>
      <c r="DG57" s="416"/>
      <c r="DH57" s="416"/>
      <c r="DI57" s="416"/>
      <c r="DJ57" s="416"/>
      <c r="DK57" s="416"/>
      <c r="DL57" s="416"/>
      <c r="DM57" s="416"/>
      <c r="DN57" s="416"/>
      <c r="DO57" s="416"/>
      <c r="DP57" s="416"/>
      <c r="DQ57" s="416"/>
      <c r="DR57" s="416"/>
      <c r="DS57" s="416"/>
      <c r="DT57" s="416"/>
      <c r="DU57" s="416"/>
      <c r="DV57" s="416"/>
      <c r="DW57" s="416"/>
      <c r="DX57" s="416"/>
      <c r="DY57" s="416"/>
      <c r="DZ57" s="416"/>
      <c r="EA57" s="416"/>
      <c r="EB57" s="416"/>
      <c r="EC57" s="416"/>
      <c r="ED57" s="416"/>
      <c r="EE57" s="416"/>
      <c r="EF57" s="416"/>
      <c r="EG57" s="416"/>
      <c r="EH57" s="416"/>
      <c r="EI57" s="416"/>
      <c r="EJ57" s="416"/>
      <c r="EK57" s="416"/>
      <c r="EL57" s="416"/>
      <c r="EM57" s="416"/>
      <c r="EN57" s="416"/>
      <c r="EO57" s="416"/>
      <c r="EP57" s="416"/>
      <c r="EQ57" s="416"/>
      <c r="ER57" s="416"/>
      <c r="ES57" s="416"/>
      <c r="ET57" s="416"/>
      <c r="EU57" s="416"/>
      <c r="EV57" s="416"/>
      <c r="EW57" s="416"/>
      <c r="EX57" s="416"/>
      <c r="EY57" s="416"/>
      <c r="EZ57" s="416"/>
      <c r="FA57" s="416"/>
      <c r="FB57" s="416"/>
      <c r="FC57" s="416"/>
      <c r="FD57" s="416"/>
      <c r="FE57" s="416"/>
      <c r="FF57" s="416"/>
      <c r="FG57" s="416"/>
      <c r="FH57" s="416"/>
      <c r="FI57" s="416"/>
      <c r="FJ57" s="416"/>
      <c r="FK57" s="416"/>
      <c r="FL57" s="416"/>
      <c r="FM57" s="416"/>
      <c r="FN57" s="416"/>
      <c r="FO57" s="416"/>
      <c r="FP57" s="416"/>
      <c r="FQ57" s="416"/>
      <c r="FR57" s="416"/>
      <c r="FS57" s="416"/>
      <c r="FT57" s="416"/>
      <c r="FU57" s="416"/>
      <c r="FV57" s="416"/>
      <c r="FW57" s="416"/>
      <c r="FX57" s="416"/>
      <c r="FY57" s="416"/>
      <c r="FZ57" s="416"/>
      <c r="GA57" s="416"/>
      <c r="GB57" s="416"/>
      <c r="GC57" s="416"/>
      <c r="GD57" s="416"/>
      <c r="GE57" s="416"/>
      <c r="GF57" s="416"/>
      <c r="GG57" s="416"/>
      <c r="GH57" s="416"/>
      <c r="GI57" s="416"/>
      <c r="GJ57" s="416"/>
    </row>
    <row r="58" spans="1:255" s="316" customFormat="1" x14ac:dyDescent="0.25">
      <c r="A58" s="313"/>
      <c r="B58" s="313"/>
      <c r="C58" s="314"/>
      <c r="D58" s="315"/>
      <c r="E58" s="100" t="str">
        <f t="shared" ref="E58:AJ58" si="79" xml:space="preserve"> E$50</f>
        <v>Senior debt level principal repayment</v>
      </c>
      <c r="F58" s="100">
        <f t="shared" si="79"/>
        <v>0</v>
      </c>
      <c r="G58" s="100" t="str">
        <f t="shared" si="79"/>
        <v>$ 000s</v>
      </c>
      <c r="H58" s="100">
        <f t="shared" si="79"/>
        <v>65676.200961484297</v>
      </c>
      <c r="I58" s="100">
        <f t="shared" si="79"/>
        <v>0</v>
      </c>
      <c r="J58" s="100">
        <f t="shared" si="79"/>
        <v>0</v>
      </c>
      <c r="K58" s="100">
        <f t="shared" si="79"/>
        <v>0</v>
      </c>
      <c r="L58" s="100">
        <f t="shared" si="79"/>
        <v>0</v>
      </c>
      <c r="M58" s="100">
        <f t="shared" si="79"/>
        <v>1641.9050240371082</v>
      </c>
      <c r="N58" s="100">
        <f t="shared" si="79"/>
        <v>1641.9050240371082</v>
      </c>
      <c r="O58" s="100">
        <f t="shared" si="79"/>
        <v>1641.9050240371082</v>
      </c>
      <c r="P58" s="100">
        <f t="shared" si="79"/>
        <v>1641.9050240371082</v>
      </c>
      <c r="Q58" s="100">
        <f t="shared" si="79"/>
        <v>1641.9050240371082</v>
      </c>
      <c r="R58" s="100">
        <f t="shared" si="79"/>
        <v>1641.9050240371082</v>
      </c>
      <c r="S58" s="100">
        <f t="shared" si="79"/>
        <v>1641.9050240371082</v>
      </c>
      <c r="T58" s="100">
        <f t="shared" si="79"/>
        <v>1641.9050240371082</v>
      </c>
      <c r="U58" s="100">
        <f t="shared" si="79"/>
        <v>1641.9050240371082</v>
      </c>
      <c r="V58" s="100">
        <f t="shared" si="79"/>
        <v>1641.9050240371082</v>
      </c>
      <c r="W58" s="100">
        <f t="shared" si="79"/>
        <v>1641.9050240371082</v>
      </c>
      <c r="X58" s="100">
        <f t="shared" si="79"/>
        <v>1641.9050240371082</v>
      </c>
      <c r="Y58" s="100">
        <f t="shared" si="79"/>
        <v>1641.9050240371082</v>
      </c>
      <c r="Z58" s="100">
        <f t="shared" si="79"/>
        <v>1641.9050240371082</v>
      </c>
      <c r="AA58" s="100">
        <f t="shared" si="79"/>
        <v>1641.9050240371082</v>
      </c>
      <c r="AB58" s="100">
        <f t="shared" si="79"/>
        <v>1641.9050240371082</v>
      </c>
      <c r="AC58" s="100">
        <f t="shared" si="79"/>
        <v>1641.9050240371082</v>
      </c>
      <c r="AD58" s="100">
        <f t="shared" si="79"/>
        <v>1641.9050240371082</v>
      </c>
      <c r="AE58" s="100">
        <f t="shared" si="79"/>
        <v>1641.9050240371082</v>
      </c>
      <c r="AF58" s="100">
        <f t="shared" si="79"/>
        <v>1641.9050240371082</v>
      </c>
      <c r="AG58" s="100">
        <f t="shared" si="79"/>
        <v>1641.9050240371082</v>
      </c>
      <c r="AH58" s="100">
        <f t="shared" si="79"/>
        <v>1641.9050240371082</v>
      </c>
      <c r="AI58" s="100">
        <f t="shared" si="79"/>
        <v>1641.9050240371082</v>
      </c>
      <c r="AJ58" s="100">
        <f t="shared" si="79"/>
        <v>1641.9050240371082</v>
      </c>
      <c r="AK58" s="100">
        <f t="shared" ref="AK58:BP58" si="80" xml:space="preserve"> AK$50</f>
        <v>1641.9050240371082</v>
      </c>
      <c r="AL58" s="100">
        <f t="shared" si="80"/>
        <v>1641.9050240371082</v>
      </c>
      <c r="AM58" s="100">
        <f t="shared" si="80"/>
        <v>1641.9050240371082</v>
      </c>
      <c r="AN58" s="100">
        <f t="shared" si="80"/>
        <v>1641.9050240371082</v>
      </c>
      <c r="AO58" s="100">
        <f t="shared" si="80"/>
        <v>1641.9050240371082</v>
      </c>
      <c r="AP58" s="100">
        <f t="shared" si="80"/>
        <v>1641.9050240371082</v>
      </c>
      <c r="AQ58" s="100">
        <f t="shared" si="80"/>
        <v>1641.9050240371082</v>
      </c>
      <c r="AR58" s="100">
        <f t="shared" si="80"/>
        <v>1641.9050240371082</v>
      </c>
      <c r="AS58" s="100">
        <f t="shared" si="80"/>
        <v>1641.9050240371082</v>
      </c>
      <c r="AT58" s="100">
        <f t="shared" si="80"/>
        <v>1641.9050240371082</v>
      </c>
      <c r="AU58" s="100">
        <f t="shared" si="80"/>
        <v>1641.9050240371082</v>
      </c>
      <c r="AV58" s="100">
        <f t="shared" si="80"/>
        <v>1641.9050240371082</v>
      </c>
      <c r="AW58" s="100">
        <f t="shared" si="80"/>
        <v>1641.9050240371082</v>
      </c>
      <c r="AX58" s="100">
        <f t="shared" si="80"/>
        <v>1641.9050240371082</v>
      </c>
      <c r="AY58" s="100">
        <f t="shared" si="80"/>
        <v>1641.9050240371082</v>
      </c>
      <c r="AZ58" s="100">
        <f t="shared" si="80"/>
        <v>1641.9050240371082</v>
      </c>
      <c r="BA58" s="100">
        <f t="shared" si="80"/>
        <v>0</v>
      </c>
      <c r="BB58" s="100">
        <f t="shared" si="80"/>
        <v>0</v>
      </c>
      <c r="BC58" s="100">
        <f t="shared" si="80"/>
        <v>0</v>
      </c>
      <c r="BD58" s="100">
        <f t="shared" si="80"/>
        <v>0</v>
      </c>
      <c r="BE58" s="100">
        <f t="shared" si="80"/>
        <v>0</v>
      </c>
      <c r="BF58" s="100">
        <f t="shared" si="80"/>
        <v>0</v>
      </c>
      <c r="BG58" s="100">
        <f t="shared" si="80"/>
        <v>0</v>
      </c>
      <c r="BH58" s="100">
        <f t="shared" si="80"/>
        <v>0</v>
      </c>
      <c r="BI58" s="100">
        <f t="shared" si="80"/>
        <v>0</v>
      </c>
      <c r="BJ58" s="100">
        <f t="shared" si="80"/>
        <v>0</v>
      </c>
      <c r="BK58" s="100">
        <f t="shared" si="80"/>
        <v>0</v>
      </c>
      <c r="BL58" s="100">
        <f t="shared" si="80"/>
        <v>0</v>
      </c>
      <c r="BM58" s="100">
        <f t="shared" si="80"/>
        <v>0</v>
      </c>
      <c r="BN58" s="100">
        <f t="shared" si="80"/>
        <v>0</v>
      </c>
      <c r="BO58" s="100">
        <f t="shared" si="80"/>
        <v>0</v>
      </c>
      <c r="BP58" s="100">
        <f t="shared" si="80"/>
        <v>0</v>
      </c>
      <c r="BQ58" s="100">
        <f t="shared" ref="BQ58:CV58" si="81" xml:space="preserve"> BQ$50</f>
        <v>0</v>
      </c>
      <c r="BR58" s="100">
        <f t="shared" si="81"/>
        <v>0</v>
      </c>
      <c r="BS58" s="100">
        <f t="shared" si="81"/>
        <v>0</v>
      </c>
      <c r="BT58" s="100">
        <f t="shared" si="81"/>
        <v>0</v>
      </c>
      <c r="BU58" s="100">
        <f t="shared" si="81"/>
        <v>0</v>
      </c>
      <c r="BV58" s="100">
        <f t="shared" si="81"/>
        <v>0</v>
      </c>
      <c r="BW58" s="100">
        <f t="shared" si="81"/>
        <v>0</v>
      </c>
      <c r="BX58" s="100">
        <f t="shared" si="81"/>
        <v>0</v>
      </c>
      <c r="BY58" s="100">
        <f t="shared" si="81"/>
        <v>0</v>
      </c>
      <c r="BZ58" s="100">
        <f t="shared" si="81"/>
        <v>0</v>
      </c>
      <c r="CA58" s="100">
        <f t="shared" si="81"/>
        <v>0</v>
      </c>
      <c r="CB58" s="100">
        <f t="shared" si="81"/>
        <v>0</v>
      </c>
      <c r="CC58" s="100">
        <f t="shared" si="81"/>
        <v>0</v>
      </c>
      <c r="CD58" s="100">
        <f t="shared" si="81"/>
        <v>0</v>
      </c>
      <c r="CE58" s="100">
        <f t="shared" si="81"/>
        <v>0</v>
      </c>
      <c r="CF58" s="100">
        <f t="shared" si="81"/>
        <v>0</v>
      </c>
      <c r="CG58" s="100">
        <f t="shared" si="81"/>
        <v>0</v>
      </c>
      <c r="CH58" s="100">
        <f t="shared" si="81"/>
        <v>0</v>
      </c>
      <c r="CI58" s="100">
        <f t="shared" si="81"/>
        <v>0</v>
      </c>
      <c r="CJ58" s="100">
        <f t="shared" si="81"/>
        <v>0</v>
      </c>
      <c r="CK58" s="100">
        <f t="shared" si="81"/>
        <v>0</v>
      </c>
      <c r="CL58" s="100">
        <f t="shared" si="81"/>
        <v>0</v>
      </c>
      <c r="CM58" s="100">
        <f t="shared" si="81"/>
        <v>0</v>
      </c>
      <c r="CN58" s="100">
        <f t="shared" si="81"/>
        <v>0</v>
      </c>
      <c r="CO58" s="100">
        <f t="shared" si="81"/>
        <v>0</v>
      </c>
      <c r="CP58" s="100">
        <f t="shared" si="81"/>
        <v>0</v>
      </c>
      <c r="CQ58" s="100">
        <f t="shared" si="81"/>
        <v>0</v>
      </c>
      <c r="CR58" s="100">
        <f t="shared" si="81"/>
        <v>0</v>
      </c>
      <c r="CS58" s="100">
        <f t="shared" si="81"/>
        <v>0</v>
      </c>
      <c r="CT58" s="100">
        <f t="shared" si="81"/>
        <v>0</v>
      </c>
      <c r="CU58" s="100">
        <f t="shared" si="81"/>
        <v>0</v>
      </c>
      <c r="CV58" s="100">
        <f t="shared" si="81"/>
        <v>0</v>
      </c>
      <c r="CW58" s="100">
        <f t="shared" ref="CW58:EB58" si="82" xml:space="preserve"> CW$50</f>
        <v>0</v>
      </c>
      <c r="CX58" s="100">
        <f t="shared" si="82"/>
        <v>0</v>
      </c>
      <c r="CY58" s="100">
        <f t="shared" si="82"/>
        <v>0</v>
      </c>
      <c r="CZ58" s="100">
        <f t="shared" si="82"/>
        <v>0</v>
      </c>
      <c r="DA58" s="100">
        <f t="shared" si="82"/>
        <v>0</v>
      </c>
      <c r="DB58" s="100">
        <f t="shared" si="82"/>
        <v>0</v>
      </c>
      <c r="DC58" s="100">
        <f t="shared" si="82"/>
        <v>0</v>
      </c>
      <c r="DD58" s="100">
        <f t="shared" si="82"/>
        <v>0</v>
      </c>
      <c r="DE58" s="100">
        <f t="shared" si="82"/>
        <v>0</v>
      </c>
      <c r="DF58" s="100">
        <f t="shared" si="82"/>
        <v>0</v>
      </c>
      <c r="DG58" s="100">
        <f t="shared" si="82"/>
        <v>0</v>
      </c>
      <c r="DH58" s="100">
        <f t="shared" si="82"/>
        <v>0</v>
      </c>
      <c r="DI58" s="100">
        <f t="shared" si="82"/>
        <v>0</v>
      </c>
      <c r="DJ58" s="100">
        <f t="shared" si="82"/>
        <v>0</v>
      </c>
      <c r="DK58" s="100">
        <f t="shared" si="82"/>
        <v>0</v>
      </c>
      <c r="DL58" s="100">
        <f t="shared" si="82"/>
        <v>0</v>
      </c>
      <c r="DM58" s="100">
        <f t="shared" si="82"/>
        <v>0</v>
      </c>
      <c r="DN58" s="100">
        <f t="shared" si="82"/>
        <v>0</v>
      </c>
      <c r="DO58" s="100">
        <f t="shared" si="82"/>
        <v>0</v>
      </c>
      <c r="DP58" s="100">
        <f t="shared" si="82"/>
        <v>0</v>
      </c>
      <c r="DQ58" s="100">
        <f t="shared" si="82"/>
        <v>0</v>
      </c>
      <c r="DR58" s="100">
        <f t="shared" si="82"/>
        <v>0</v>
      </c>
      <c r="DS58" s="100">
        <f t="shared" si="82"/>
        <v>0</v>
      </c>
      <c r="DT58" s="100">
        <f t="shared" si="82"/>
        <v>0</v>
      </c>
      <c r="DU58" s="100">
        <f t="shared" si="82"/>
        <v>0</v>
      </c>
      <c r="DV58" s="100">
        <f t="shared" si="82"/>
        <v>0</v>
      </c>
      <c r="DW58" s="100">
        <f t="shared" si="82"/>
        <v>0</v>
      </c>
      <c r="DX58" s="100">
        <f t="shared" si="82"/>
        <v>0</v>
      </c>
      <c r="DY58" s="100">
        <f t="shared" si="82"/>
        <v>0</v>
      </c>
      <c r="DZ58" s="100">
        <f t="shared" si="82"/>
        <v>0</v>
      </c>
      <c r="EA58" s="100">
        <f t="shared" si="82"/>
        <v>0</v>
      </c>
      <c r="EB58" s="100">
        <f t="shared" si="82"/>
        <v>0</v>
      </c>
      <c r="EC58" s="100">
        <f t="shared" ref="EC58:FH58" si="83" xml:space="preserve"> EC$50</f>
        <v>0</v>
      </c>
      <c r="ED58" s="100">
        <f t="shared" si="83"/>
        <v>0</v>
      </c>
      <c r="EE58" s="100">
        <f t="shared" si="83"/>
        <v>0</v>
      </c>
      <c r="EF58" s="100">
        <f t="shared" si="83"/>
        <v>0</v>
      </c>
      <c r="EG58" s="100">
        <f t="shared" si="83"/>
        <v>0</v>
      </c>
      <c r="EH58" s="100">
        <f t="shared" si="83"/>
        <v>0</v>
      </c>
      <c r="EI58" s="100">
        <f t="shared" si="83"/>
        <v>0</v>
      </c>
      <c r="EJ58" s="100">
        <f t="shared" si="83"/>
        <v>0</v>
      </c>
      <c r="EK58" s="100">
        <f t="shared" si="83"/>
        <v>0</v>
      </c>
      <c r="EL58" s="100">
        <f t="shared" si="83"/>
        <v>0</v>
      </c>
      <c r="EM58" s="100">
        <f t="shared" si="83"/>
        <v>0</v>
      </c>
      <c r="EN58" s="100">
        <f t="shared" si="83"/>
        <v>0</v>
      </c>
      <c r="EO58" s="100">
        <f t="shared" si="83"/>
        <v>0</v>
      </c>
      <c r="EP58" s="100">
        <f t="shared" si="83"/>
        <v>0</v>
      </c>
      <c r="EQ58" s="100">
        <f t="shared" si="83"/>
        <v>0</v>
      </c>
      <c r="ER58" s="100">
        <f t="shared" si="83"/>
        <v>0</v>
      </c>
      <c r="ES58" s="100">
        <f t="shared" si="83"/>
        <v>0</v>
      </c>
      <c r="ET58" s="100">
        <f t="shared" si="83"/>
        <v>0</v>
      </c>
      <c r="EU58" s="100">
        <f t="shared" si="83"/>
        <v>0</v>
      </c>
      <c r="EV58" s="100">
        <f t="shared" si="83"/>
        <v>0</v>
      </c>
      <c r="EW58" s="100">
        <f t="shared" si="83"/>
        <v>0</v>
      </c>
      <c r="EX58" s="100">
        <f t="shared" si="83"/>
        <v>0</v>
      </c>
      <c r="EY58" s="100">
        <f t="shared" si="83"/>
        <v>0</v>
      </c>
      <c r="EZ58" s="100">
        <f t="shared" si="83"/>
        <v>0</v>
      </c>
      <c r="FA58" s="100">
        <f t="shared" si="83"/>
        <v>0</v>
      </c>
      <c r="FB58" s="100">
        <f t="shared" si="83"/>
        <v>0</v>
      </c>
      <c r="FC58" s="100">
        <f t="shared" si="83"/>
        <v>0</v>
      </c>
      <c r="FD58" s="100">
        <f t="shared" si="83"/>
        <v>0</v>
      </c>
      <c r="FE58" s="100">
        <f t="shared" si="83"/>
        <v>0</v>
      </c>
      <c r="FF58" s="100">
        <f t="shared" si="83"/>
        <v>0</v>
      </c>
      <c r="FG58" s="100">
        <f t="shared" si="83"/>
        <v>0</v>
      </c>
      <c r="FH58" s="100">
        <f t="shared" si="83"/>
        <v>0</v>
      </c>
      <c r="FI58" s="100">
        <f t="shared" ref="FI58:GJ58" si="84" xml:space="preserve"> FI$50</f>
        <v>0</v>
      </c>
      <c r="FJ58" s="100">
        <f t="shared" si="84"/>
        <v>0</v>
      </c>
      <c r="FK58" s="100">
        <f t="shared" si="84"/>
        <v>0</v>
      </c>
      <c r="FL58" s="100">
        <f t="shared" si="84"/>
        <v>0</v>
      </c>
      <c r="FM58" s="100">
        <f t="shared" si="84"/>
        <v>0</v>
      </c>
      <c r="FN58" s="100">
        <f t="shared" si="84"/>
        <v>0</v>
      </c>
      <c r="FO58" s="100">
        <f t="shared" si="84"/>
        <v>0</v>
      </c>
      <c r="FP58" s="100">
        <f t="shared" si="84"/>
        <v>0</v>
      </c>
      <c r="FQ58" s="100">
        <f t="shared" si="84"/>
        <v>0</v>
      </c>
      <c r="FR58" s="100">
        <f t="shared" si="84"/>
        <v>0</v>
      </c>
      <c r="FS58" s="100">
        <f t="shared" si="84"/>
        <v>0</v>
      </c>
      <c r="FT58" s="100">
        <f t="shared" si="84"/>
        <v>0</v>
      </c>
      <c r="FU58" s="100">
        <f t="shared" si="84"/>
        <v>0</v>
      </c>
      <c r="FV58" s="100">
        <f t="shared" si="84"/>
        <v>0</v>
      </c>
      <c r="FW58" s="100">
        <f t="shared" si="84"/>
        <v>0</v>
      </c>
      <c r="FX58" s="100">
        <f t="shared" si="84"/>
        <v>0</v>
      </c>
      <c r="FY58" s="100">
        <f t="shared" si="84"/>
        <v>0</v>
      </c>
      <c r="FZ58" s="100">
        <f t="shared" si="84"/>
        <v>0</v>
      </c>
      <c r="GA58" s="100">
        <f t="shared" si="84"/>
        <v>0</v>
      </c>
      <c r="GB58" s="100">
        <f t="shared" si="84"/>
        <v>0</v>
      </c>
      <c r="GC58" s="100">
        <f t="shared" si="84"/>
        <v>0</v>
      </c>
      <c r="GD58" s="100">
        <f t="shared" si="84"/>
        <v>0</v>
      </c>
      <c r="GE58" s="100">
        <f t="shared" si="84"/>
        <v>0</v>
      </c>
      <c r="GF58" s="100">
        <f t="shared" si="84"/>
        <v>0</v>
      </c>
      <c r="GG58" s="100">
        <f t="shared" si="84"/>
        <v>0</v>
      </c>
      <c r="GH58" s="100">
        <f t="shared" si="84"/>
        <v>0</v>
      </c>
      <c r="GI58" s="100">
        <f t="shared" si="84"/>
        <v>0</v>
      </c>
      <c r="GJ58" s="100">
        <f t="shared" si="84"/>
        <v>0</v>
      </c>
    </row>
    <row r="59" spans="1:255" s="316" customFormat="1" x14ac:dyDescent="0.25">
      <c r="A59" s="313"/>
      <c r="B59" s="313"/>
      <c r="C59" s="314"/>
      <c r="D59" s="315"/>
      <c r="E59" s="205" t="str">
        <f t="shared" ref="E59:AJ59" si="85" xml:space="preserve"> E$55</f>
        <v xml:space="preserve">Senior debt sculpted principal repayment </v>
      </c>
      <c r="F59" s="205">
        <f t="shared" si="85"/>
        <v>0</v>
      </c>
      <c r="G59" s="205" t="str">
        <f t="shared" si="85"/>
        <v>$ 000s</v>
      </c>
      <c r="H59" s="205">
        <f t="shared" si="85"/>
        <v>65676.200961484297</v>
      </c>
      <c r="I59" s="205">
        <f t="shared" si="85"/>
        <v>0</v>
      </c>
      <c r="J59" s="205">
        <f t="shared" si="85"/>
        <v>0</v>
      </c>
      <c r="K59" s="205">
        <f t="shared" si="85"/>
        <v>0</v>
      </c>
      <c r="L59" s="205">
        <f t="shared" si="85"/>
        <v>0</v>
      </c>
      <c r="M59" s="205">
        <f t="shared" si="85"/>
        <v>-27.087820260416265</v>
      </c>
      <c r="N59" s="205">
        <f t="shared" si="85"/>
        <v>2364.3504069065862</v>
      </c>
      <c r="O59" s="205">
        <f t="shared" si="85"/>
        <v>1815.353468011665</v>
      </c>
      <c r="P59" s="205">
        <f t="shared" si="85"/>
        <v>390.52748264157185</v>
      </c>
      <c r="Q59" s="205">
        <f t="shared" si="85"/>
        <v>1056.335025607395</v>
      </c>
      <c r="R59" s="205">
        <f t="shared" si="85"/>
        <v>2428.7910477621531</v>
      </c>
      <c r="S59" s="205">
        <f t="shared" si="85"/>
        <v>1883.7848829897671</v>
      </c>
      <c r="T59" s="205">
        <f t="shared" si="85"/>
        <v>465.45192663371176</v>
      </c>
      <c r="U59" s="205">
        <f t="shared" si="85"/>
        <v>1129.8739788014946</v>
      </c>
      <c r="V59" s="205">
        <f t="shared" si="85"/>
        <v>2497.6632408805249</v>
      </c>
      <c r="W59" s="205">
        <f t="shared" si="85"/>
        <v>1956.7053194992318</v>
      </c>
      <c r="X59" s="205">
        <f t="shared" si="85"/>
        <v>547.15543994800612</v>
      </c>
      <c r="Y59" s="205">
        <f t="shared" si="85"/>
        <v>1196.9531430581633</v>
      </c>
      <c r="Z59" s="205">
        <f t="shared" si="85"/>
        <v>2571.110534382713</v>
      </c>
      <c r="AA59" s="205">
        <f t="shared" si="85"/>
        <v>2034.2607261894841</v>
      </c>
      <c r="AB59" s="205">
        <f t="shared" si="85"/>
        <v>628.7194956012404</v>
      </c>
      <c r="AC59" s="205">
        <f t="shared" si="85"/>
        <v>1290.7727670136514</v>
      </c>
      <c r="AD59" s="205">
        <f t="shared" si="85"/>
        <v>2649.704156423385</v>
      </c>
      <c r="AE59" s="205">
        <f t="shared" si="85"/>
        <v>2117.0316174562249</v>
      </c>
      <c r="AF59" s="205">
        <f t="shared" si="85"/>
        <v>717.78493999250645</v>
      </c>
      <c r="AG59" s="205">
        <f t="shared" si="85"/>
        <v>1378.8741283264362</v>
      </c>
      <c r="AH59" s="205">
        <f t="shared" si="85"/>
        <v>2733.6341908436148</v>
      </c>
      <c r="AI59" s="205">
        <f t="shared" si="85"/>
        <v>2205.2112270346079</v>
      </c>
      <c r="AJ59" s="205">
        <f t="shared" si="85"/>
        <v>812.18938045795244</v>
      </c>
      <c r="AK59" s="205">
        <f t="shared" ref="AK59:BP59" si="86" xml:space="preserve"> AK$55</f>
        <v>1472.471536934617</v>
      </c>
      <c r="AL59" s="205">
        <f t="shared" si="86"/>
        <v>2823.2425061423482</v>
      </c>
      <c r="AM59" s="205">
        <f t="shared" si="86"/>
        <v>2299.1470171398041</v>
      </c>
      <c r="AN59" s="205">
        <f t="shared" si="86"/>
        <v>919.07901739798331</v>
      </c>
      <c r="AO59" s="205">
        <f t="shared" si="86"/>
        <v>1327.8772648870211</v>
      </c>
      <c r="AP59" s="205">
        <f t="shared" si="86"/>
        <v>2431.5302302676928</v>
      </c>
      <c r="AQ59" s="205">
        <f t="shared" si="86"/>
        <v>2321.2151718917453</v>
      </c>
      <c r="AR59" s="205">
        <f t="shared" si="86"/>
        <v>926.15936478071353</v>
      </c>
      <c r="AS59" s="205">
        <f t="shared" si="86"/>
        <v>1212.8575598941454</v>
      </c>
      <c r="AT59" s="205">
        <f t="shared" si="86"/>
        <v>2476.8960409692936</v>
      </c>
      <c r="AU59" s="205">
        <f t="shared" si="86"/>
        <v>2369.3724729513688</v>
      </c>
      <c r="AV59" s="205">
        <f t="shared" si="86"/>
        <v>981.41552428793693</v>
      </c>
      <c r="AW59" s="205">
        <f t="shared" si="86"/>
        <v>1269.5759588077924</v>
      </c>
      <c r="AX59" s="205">
        <f t="shared" si="86"/>
        <v>2530.3647252620144</v>
      </c>
      <c r="AY59" s="205">
        <f t="shared" si="86"/>
        <v>2425.4744440577283</v>
      </c>
      <c r="AZ59" s="205">
        <f t="shared" si="86"/>
        <v>1044.3714196104161</v>
      </c>
      <c r="BA59" s="205">
        <f t="shared" si="86"/>
        <v>-5.1417146096355276E-13</v>
      </c>
      <c r="BB59" s="205">
        <f t="shared" si="86"/>
        <v>-5.2809985731983035E-13</v>
      </c>
      <c r="BC59" s="205">
        <f t="shared" si="86"/>
        <v>-5.3660226502267958E-13</v>
      </c>
      <c r="BD59" s="205">
        <f t="shared" si="86"/>
        <v>-5.3931502277770176E-13</v>
      </c>
      <c r="BE59" s="205">
        <f t="shared" si="86"/>
        <v>-5.4790361451543665E-13</v>
      </c>
      <c r="BF59" s="205">
        <f t="shared" si="86"/>
        <v>-5.6274578154996423E-13</v>
      </c>
      <c r="BG59" s="205">
        <f t="shared" si="86"/>
        <v>-5.7180598863291863E-13</v>
      </c>
      <c r="BH59" s="205">
        <f t="shared" si="86"/>
        <v>-5.6838136798360629E-13</v>
      </c>
      <c r="BI59" s="205">
        <f t="shared" si="86"/>
        <v>-5.837481898018963E-13</v>
      </c>
      <c r="BJ59" s="205">
        <f t="shared" si="86"/>
        <v>-5.9956135093025517E-13</v>
      </c>
      <c r="BK59" s="205">
        <f t="shared" si="86"/>
        <v>-6.0921428868023228E-13</v>
      </c>
      <c r="BL59" s="205">
        <f t="shared" si="86"/>
        <v>-6.0556562484259306E-13</v>
      </c>
      <c r="BM59" s="205">
        <f t="shared" si="86"/>
        <v>-6.2193776436090676E-13</v>
      </c>
      <c r="BN59" s="205">
        <f t="shared" si="86"/>
        <v>-6.3878544329416032E-13</v>
      </c>
      <c r="BO59" s="205">
        <f t="shared" si="86"/>
        <v>-6.4906988893119625E-13</v>
      </c>
      <c r="BP59" s="205">
        <f t="shared" si="86"/>
        <v>-6.4518252470509752E-13</v>
      </c>
      <c r="BQ59" s="205">
        <f t="shared" ref="BQ59:CV59" si="87" xml:space="preserve"> BQ$55</f>
        <v>-6.6262575112997168E-13</v>
      </c>
      <c r="BR59" s="205">
        <f t="shared" si="87"/>
        <v>-6.8057562738393323E-13</v>
      </c>
      <c r="BS59" s="205">
        <f t="shared" si="87"/>
        <v>-6.9153289498481449E-13</v>
      </c>
      <c r="BT59" s="205">
        <f t="shared" si="87"/>
        <v>-6.9502889443543868E-13</v>
      </c>
      <c r="BU59" s="205">
        <f t="shared" si="87"/>
        <v>-7.0609722957932307E-13</v>
      </c>
      <c r="BV59" s="205">
        <f t="shared" si="87"/>
        <v>-7.2522470519070769E-13</v>
      </c>
      <c r="BW59" s="205">
        <f t="shared" si="87"/>
        <v>-7.3690082294427805E-13</v>
      </c>
      <c r="BX59" s="205">
        <f t="shared" si="87"/>
        <v>-7.3248742779816619E-13</v>
      </c>
      <c r="BY59" s="205">
        <f t="shared" si="87"/>
        <v>-7.5229103928360932E-13</v>
      </c>
      <c r="BZ59" s="205">
        <f t="shared" si="87"/>
        <v>-7.7266985951369755E-13</v>
      </c>
      <c r="CA59" s="205">
        <f t="shared" si="87"/>
        <v>-7.8510984425186809E-13</v>
      </c>
      <c r="CB59" s="205">
        <f t="shared" si="87"/>
        <v>-7.8040771898901188E-13</v>
      </c>
      <c r="CC59" s="205">
        <f t="shared" si="87"/>
        <v>-8.0150690879156748E-13</v>
      </c>
      <c r="CD59" s="205">
        <f t="shared" si="87"/>
        <v>-8.2321893825159051E-13</v>
      </c>
      <c r="CE59" s="205">
        <f t="shared" si="87"/>
        <v>-8.3647276315744112E-13</v>
      </c>
      <c r="CF59" s="205">
        <f t="shared" si="87"/>
        <v>-8.3146301867374812E-13</v>
      </c>
      <c r="CG59" s="205">
        <f t="shared" si="87"/>
        <v>-8.5394254523139137E-13</v>
      </c>
      <c r="CH59" s="205">
        <f t="shared" si="87"/>
        <v>-8.7707500422314868E-13</v>
      </c>
      <c r="CI59" s="205">
        <f t="shared" si="87"/>
        <v>-8.911959117911414E-13</v>
      </c>
      <c r="CJ59" s="205">
        <f t="shared" si="87"/>
        <v>-8.957012946017289E-13</v>
      </c>
      <c r="CK59" s="205">
        <f t="shared" si="87"/>
        <v>-9.0996533771826152E-13</v>
      </c>
      <c r="CL59" s="205">
        <f t="shared" si="87"/>
        <v>-9.3461539875133056E-13</v>
      </c>
      <c r="CM59" s="205">
        <f t="shared" si="87"/>
        <v>-9.4966270667122695E-13</v>
      </c>
      <c r="CN59" s="205">
        <f t="shared" si="87"/>
        <v>-9.4397505285192423E-13</v>
      </c>
      <c r="CO59" s="205">
        <f t="shared" si="87"/>
        <v>-9.6949646726694578E-13</v>
      </c>
      <c r="CP59" s="205">
        <f t="shared" si="87"/>
        <v>-9.9575916772254749E-13</v>
      </c>
      <c r="CQ59" s="205">
        <f t="shared" si="87"/>
        <v>-1.0117908903228806E-12</v>
      </c>
      <c r="CR59" s="205">
        <f t="shared" si="87"/>
        <v>-1.0057311427080122E-12</v>
      </c>
      <c r="CS59" s="205">
        <f t="shared" si="87"/>
        <v>-1.0329222016301705E-12</v>
      </c>
      <c r="CT59" s="205">
        <f t="shared" si="87"/>
        <v>-1.0609030425009237E-12</v>
      </c>
      <c r="CU59" s="205">
        <f t="shared" si="87"/>
        <v>-1.0779835814851886E-12</v>
      </c>
      <c r="CV59" s="205">
        <f t="shared" si="87"/>
        <v>-1.0715273972091196E-12</v>
      </c>
      <c r="CW59" s="205">
        <f t="shared" ref="CW59:EB59" si="88" xml:space="preserve"> CW$55</f>
        <v>-1.1004973309786648E-12</v>
      </c>
      <c r="CX59" s="205">
        <f t="shared" si="88"/>
        <v>-1.1303087152709233E-12</v>
      </c>
      <c r="CY59" s="205">
        <f t="shared" si="88"/>
        <v>-1.1485066855867852E-12</v>
      </c>
      <c r="CZ59" s="205">
        <f t="shared" si="88"/>
        <v>-1.1543128862331592E-12</v>
      </c>
      <c r="DA59" s="205">
        <f t="shared" si="88"/>
        <v>-1.1726953189464222E-12</v>
      </c>
      <c r="DB59" s="205">
        <f t="shared" si="88"/>
        <v>-1.2044624753281238E-12</v>
      </c>
      <c r="DC59" s="205">
        <f t="shared" si="88"/>
        <v>-1.2238543211809065E-12</v>
      </c>
      <c r="DD59" s="205">
        <f t="shared" si="88"/>
        <v>-1.2165244980181818E-12</v>
      </c>
      <c r="DE59" s="205">
        <f t="shared" si="88"/>
        <v>-1.2494145895159899E-12</v>
      </c>
      <c r="DF59" s="205">
        <f t="shared" si="88"/>
        <v>-1.2832599950612193E-12</v>
      </c>
      <c r="DG59" s="205">
        <f t="shared" si="88"/>
        <v>-1.3039204809817049E-12</v>
      </c>
      <c r="DH59" s="205">
        <f t="shared" si="88"/>
        <v>-1.296111131144521E-12</v>
      </c>
      <c r="DI59" s="205">
        <f t="shared" si="88"/>
        <v>-1.331152935698492E-12</v>
      </c>
      <c r="DJ59" s="205">
        <f t="shared" si="88"/>
        <v>-1.3672125522016828E-12</v>
      </c>
      <c r="DK59" s="205">
        <f t="shared" si="88"/>
        <v>-1.3892246742921298E-12</v>
      </c>
      <c r="DL59" s="205">
        <f t="shared" si="88"/>
        <v>-1.380904426514576E-12</v>
      </c>
      <c r="DM59" s="205">
        <f t="shared" si="88"/>
        <v>-1.4182387120236493E-12</v>
      </c>
      <c r="DN59" s="205">
        <f t="shared" si="88"/>
        <v>-1.4566573960786987E-12</v>
      </c>
      <c r="DO59" s="205">
        <f t="shared" si="88"/>
        <v>-1.4801095801555659E-12</v>
      </c>
      <c r="DP59" s="205">
        <f t="shared" si="88"/>
        <v>-1.4875921776091566E-12</v>
      </c>
      <c r="DQ59" s="205">
        <f t="shared" si="88"/>
        <v>-1.5112820830375823E-12</v>
      </c>
      <c r="DR59" s="205">
        <f t="shared" si="88"/>
        <v>-1.5522212199924828E-12</v>
      </c>
      <c r="DS59" s="205">
        <f t="shared" si="88"/>
        <v>-1.5772119816343617E-12</v>
      </c>
      <c r="DT59" s="205">
        <f t="shared" si="88"/>
        <v>-1.5677658533530515E-12</v>
      </c>
      <c r="DU59" s="205">
        <f t="shared" si="88"/>
        <v>-1.6101521451605103E-12</v>
      </c>
      <c r="DV59" s="205">
        <f t="shared" si="88"/>
        <v>-1.6537695743147434E-12</v>
      </c>
      <c r="DW59" s="205">
        <f t="shared" si="88"/>
        <v>-1.6803952644612106E-12</v>
      </c>
      <c r="DX59" s="205">
        <f t="shared" si="88"/>
        <v>-1.6703311580403614E-12</v>
      </c>
      <c r="DY59" s="205">
        <f t="shared" si="88"/>
        <v>-1.7154904168214914E-12</v>
      </c>
      <c r="DZ59" s="205">
        <f t="shared" si="88"/>
        <v>-1.7619613555743121E-12</v>
      </c>
      <c r="EA59" s="205">
        <f t="shared" si="88"/>
        <v>-1.7903289333990585E-12</v>
      </c>
      <c r="EB59" s="205">
        <f t="shared" si="88"/>
        <v>-1.7796064198957664E-12</v>
      </c>
      <c r="EC59" s="205">
        <f t="shared" ref="EC59:FH59" si="89" xml:space="preserve"> EC$55</f>
        <v>-1.8277200567981146E-12</v>
      </c>
      <c r="ED59" s="205">
        <f t="shared" si="89"/>
        <v>-1.8772311855015546E-12</v>
      </c>
      <c r="EE59" s="205">
        <f t="shared" si="89"/>
        <v>-1.9074546075881294E-12</v>
      </c>
      <c r="EF59" s="205">
        <f t="shared" si="89"/>
        <v>-1.9170976199575775E-12</v>
      </c>
      <c r="EG59" s="205">
        <f t="shared" si="89"/>
        <v>-1.9476273995554021E-12</v>
      </c>
      <c r="EH59" s="205">
        <f t="shared" si="89"/>
        <v>-2.0003866995844575E-12</v>
      </c>
      <c r="EI59" s="205">
        <f t="shared" si="89"/>
        <v>-2.0325929254477672E-12</v>
      </c>
      <c r="EJ59" s="205">
        <f t="shared" si="89"/>
        <v>-2.0204194612964442E-12</v>
      </c>
      <c r="EK59" s="205">
        <f t="shared" si="89"/>
        <v>-2.0750437463431062E-12</v>
      </c>
      <c r="EL59" s="205">
        <f t="shared" si="89"/>
        <v>-2.1312546291904732E-12</v>
      </c>
      <c r="EM59" s="205">
        <f t="shared" si="89"/>
        <v>-2.1655678287204399E-12</v>
      </c>
      <c r="EN59" s="205">
        <f t="shared" si="89"/>
        <v>-2.1525979605288645E-12</v>
      </c>
      <c r="EO59" s="205">
        <f t="shared" si="89"/>
        <v>-2.2107958381672737E-12</v>
      </c>
      <c r="EP59" s="205">
        <f t="shared" si="89"/>
        <v>-2.2706841109218466E-12</v>
      </c>
      <c r="EQ59" s="205">
        <f t="shared" si="89"/>
        <v>-2.3072421251076884E-12</v>
      </c>
      <c r="ER59" s="205">
        <f t="shared" si="89"/>
        <v>-2.2934237510757935E-12</v>
      </c>
      <c r="ES59" s="205">
        <f t="shared" si="89"/>
        <v>-2.3554290104347397E-12</v>
      </c>
      <c r="ET59" s="205">
        <f t="shared" si="89"/>
        <v>-2.419235252782242E-12</v>
      </c>
      <c r="EU59" s="205">
        <f t="shared" si="89"/>
        <v>-2.4581849403520359E-12</v>
      </c>
      <c r="EV59" s="205">
        <f t="shared" si="89"/>
        <v>-2.4706121340015767E-12</v>
      </c>
      <c r="EW59" s="205">
        <f t="shared" si="89"/>
        <v>-2.509956632235552E-12</v>
      </c>
      <c r="EX59" s="205">
        <f t="shared" si="89"/>
        <v>-2.5779488750281218E-12</v>
      </c>
      <c r="EY59" s="205">
        <f t="shared" si="89"/>
        <v>-2.6194538519160745E-12</v>
      </c>
      <c r="EZ59" s="205">
        <f t="shared" si="89"/>
        <v>-2.6037656011290553E-12</v>
      </c>
      <c r="FA59" s="205">
        <f t="shared" si="89"/>
        <v>-2.6741612972284691E-12</v>
      </c>
      <c r="FB59" s="205">
        <f t="shared" si="89"/>
        <v>-2.7466016819954796E-12</v>
      </c>
      <c r="FC59" s="205">
        <f t="shared" si="89"/>
        <v>-2.7908219690756068E-12</v>
      </c>
      <c r="FD59" s="205">
        <f t="shared" si="89"/>
        <v>-2.7741073722825565E-12</v>
      </c>
      <c r="FE59" s="205">
        <f t="shared" si="89"/>
        <v>-2.8491084474337397E-12</v>
      </c>
      <c r="FF59" s="205">
        <f t="shared" si="89"/>
        <v>-2.9262879774751567E-12</v>
      </c>
      <c r="FG59" s="205">
        <f t="shared" si="89"/>
        <v>-2.9734012139125072E-12</v>
      </c>
      <c r="FH59" s="205">
        <f t="shared" si="89"/>
        <v>-2.9555931262074443E-12</v>
      </c>
      <c r="FI59" s="205">
        <f t="shared" ref="FI59:GJ59" si="90" xml:space="preserve"> FI$55</f>
        <v>-3.0355008703668243E-12</v>
      </c>
      <c r="FJ59" s="205">
        <f t="shared" si="90"/>
        <v>-3.1177295868013438E-12</v>
      </c>
      <c r="FK59" s="205">
        <f t="shared" si="90"/>
        <v>-3.1679250331488456E-12</v>
      </c>
      <c r="FL59" s="205">
        <f t="shared" si="90"/>
        <v>-3.1839402715501225E-12</v>
      </c>
      <c r="FM59" s="205">
        <f t="shared" si="90"/>
        <v>-3.2346445203745581E-12</v>
      </c>
      <c r="FN59" s="205">
        <f t="shared" si="90"/>
        <v>-3.322267841332529E-12</v>
      </c>
      <c r="FO59" s="205">
        <f t="shared" si="90"/>
        <v>-3.3757563535779827E-12</v>
      </c>
      <c r="FP59" s="205">
        <f t="shared" si="90"/>
        <v>-3.3555385084603581E-12</v>
      </c>
      <c r="FQ59" s="205">
        <f t="shared" si="90"/>
        <v>-3.4462592204127038E-12</v>
      </c>
      <c r="FR59" s="205">
        <f t="shared" si="90"/>
        <v>-3.5396149743054443E-12</v>
      </c>
      <c r="FS59" s="205">
        <f t="shared" si="90"/>
        <v>-3.5966027753917623E-12</v>
      </c>
      <c r="FT59" s="205">
        <f t="shared" si="90"/>
        <v>-3.5750622522478403E-12</v>
      </c>
      <c r="FU59" s="205">
        <f t="shared" si="90"/>
        <v>-3.6717180325287517E-12</v>
      </c>
      <c r="FV59" s="205">
        <f t="shared" si="90"/>
        <v>-3.7711812426604729E-12</v>
      </c>
      <c r="FW59" s="205">
        <f t="shared" si="90"/>
        <v>-3.8318972606673061E-12</v>
      </c>
      <c r="FX59" s="205">
        <f t="shared" si="90"/>
        <v>-3.8089475281604835E-12</v>
      </c>
      <c r="FY59" s="205">
        <f t="shared" si="90"/>
        <v>-3.911926656748221E-12</v>
      </c>
      <c r="FZ59" s="205">
        <f t="shared" si="90"/>
        <v>-4.0178968809410796E-12</v>
      </c>
      <c r="GA59" s="205">
        <f t="shared" si="90"/>
        <v>-4.0825850207242313E-12</v>
      </c>
      <c r="GB59" s="205">
        <f t="shared" si="90"/>
        <v>-4.1032242630409571E-12</v>
      </c>
      <c r="GC59" s="205">
        <f t="shared" si="90"/>
        <v>-4.168568109429884E-12</v>
      </c>
      <c r="GD59" s="205">
        <f t="shared" si="90"/>
        <v>-4.281490496754672E-12</v>
      </c>
      <c r="GE59" s="205">
        <f t="shared" si="90"/>
        <v>-4.3504224937524217E-12</v>
      </c>
      <c r="GF59" s="205">
        <f t="shared" si="90"/>
        <v>-4.3243672459909263E-12</v>
      </c>
      <c r="GG59" s="205">
        <f t="shared" si="90"/>
        <v>-4.4412813193387866E-12</v>
      </c>
      <c r="GH59" s="205">
        <f t="shared" si="90"/>
        <v>-4.5615912378036444E-12</v>
      </c>
      <c r="GI59" s="205">
        <f t="shared" si="90"/>
        <v>-4.6350328567322832E-12</v>
      </c>
      <c r="GJ59" s="205">
        <f t="shared" si="90"/>
        <v>-4.6072730403838107E-12</v>
      </c>
    </row>
    <row r="60" spans="1:255" s="256" customFormat="1" x14ac:dyDescent="0.25">
      <c r="A60" s="313"/>
      <c r="B60" s="313"/>
      <c r="C60" s="314"/>
      <c r="D60" s="315"/>
      <c r="E60" s="310" t="s">
        <v>320</v>
      </c>
      <c r="F60" s="310"/>
      <c r="G60" s="310" t="str">
        <f xml:space="preserve"> SMU</f>
        <v>$ 000s</v>
      </c>
      <c r="H60" s="310">
        <f xml:space="preserve"> SUM(J60:GJ60)</f>
        <v>65676.200961484297</v>
      </c>
      <c r="I60" s="312"/>
      <c r="J60" s="310">
        <f t="shared" ref="J60:AO60" si="91" xml:space="preserve"> INDEX(J58:J59,$F57)</f>
        <v>0</v>
      </c>
      <c r="K60" s="310">
        <f t="shared" si="91"/>
        <v>0</v>
      </c>
      <c r="L60" s="310">
        <f t="shared" si="91"/>
        <v>0</v>
      </c>
      <c r="M60" s="310">
        <f t="shared" si="91"/>
        <v>-27.087820260416265</v>
      </c>
      <c r="N60" s="310">
        <f t="shared" si="91"/>
        <v>2364.3504069065862</v>
      </c>
      <c r="O60" s="310">
        <f t="shared" si="91"/>
        <v>1815.353468011665</v>
      </c>
      <c r="P60" s="310">
        <f t="shared" si="91"/>
        <v>390.52748264157185</v>
      </c>
      <c r="Q60" s="310">
        <f t="shared" si="91"/>
        <v>1056.335025607395</v>
      </c>
      <c r="R60" s="310">
        <f t="shared" si="91"/>
        <v>2428.7910477621531</v>
      </c>
      <c r="S60" s="310">
        <f t="shared" si="91"/>
        <v>1883.7848829897671</v>
      </c>
      <c r="T60" s="310">
        <f t="shared" si="91"/>
        <v>465.45192663371176</v>
      </c>
      <c r="U60" s="310">
        <f t="shared" si="91"/>
        <v>1129.8739788014946</v>
      </c>
      <c r="V60" s="310">
        <f t="shared" si="91"/>
        <v>2497.6632408805249</v>
      </c>
      <c r="W60" s="310">
        <f t="shared" si="91"/>
        <v>1956.7053194992318</v>
      </c>
      <c r="X60" s="310">
        <f t="shared" si="91"/>
        <v>547.15543994800612</v>
      </c>
      <c r="Y60" s="310">
        <f t="shared" si="91"/>
        <v>1196.9531430581633</v>
      </c>
      <c r="Z60" s="310">
        <f t="shared" si="91"/>
        <v>2571.110534382713</v>
      </c>
      <c r="AA60" s="310">
        <f t="shared" si="91"/>
        <v>2034.2607261894841</v>
      </c>
      <c r="AB60" s="310">
        <f t="shared" si="91"/>
        <v>628.7194956012404</v>
      </c>
      <c r="AC60" s="310">
        <f t="shared" si="91"/>
        <v>1290.7727670136514</v>
      </c>
      <c r="AD60" s="310">
        <f t="shared" si="91"/>
        <v>2649.704156423385</v>
      </c>
      <c r="AE60" s="310">
        <f t="shared" si="91"/>
        <v>2117.0316174562249</v>
      </c>
      <c r="AF60" s="310">
        <f t="shared" si="91"/>
        <v>717.78493999250645</v>
      </c>
      <c r="AG60" s="310">
        <f t="shared" si="91"/>
        <v>1378.8741283264362</v>
      </c>
      <c r="AH60" s="310">
        <f t="shared" si="91"/>
        <v>2733.6341908436148</v>
      </c>
      <c r="AI60" s="310">
        <f t="shared" si="91"/>
        <v>2205.2112270346079</v>
      </c>
      <c r="AJ60" s="310">
        <f t="shared" si="91"/>
        <v>812.18938045795244</v>
      </c>
      <c r="AK60" s="310">
        <f t="shared" si="91"/>
        <v>1472.471536934617</v>
      </c>
      <c r="AL60" s="310">
        <f t="shared" si="91"/>
        <v>2823.2425061423482</v>
      </c>
      <c r="AM60" s="310">
        <f t="shared" si="91"/>
        <v>2299.1470171398041</v>
      </c>
      <c r="AN60" s="310">
        <f t="shared" si="91"/>
        <v>919.07901739798331</v>
      </c>
      <c r="AO60" s="310">
        <f t="shared" si="91"/>
        <v>1327.8772648870211</v>
      </c>
      <c r="AP60" s="310">
        <f t="shared" ref="AP60:BU60" si="92" xml:space="preserve"> INDEX(AP58:AP59,$F57)</f>
        <v>2431.5302302676928</v>
      </c>
      <c r="AQ60" s="310">
        <f t="shared" si="92"/>
        <v>2321.2151718917453</v>
      </c>
      <c r="AR60" s="310">
        <f t="shared" si="92"/>
        <v>926.15936478071353</v>
      </c>
      <c r="AS60" s="310">
        <f t="shared" si="92"/>
        <v>1212.8575598941454</v>
      </c>
      <c r="AT60" s="310">
        <f t="shared" si="92"/>
        <v>2476.8960409692936</v>
      </c>
      <c r="AU60" s="310">
        <f t="shared" si="92"/>
        <v>2369.3724729513688</v>
      </c>
      <c r="AV60" s="310">
        <f t="shared" si="92"/>
        <v>981.41552428793693</v>
      </c>
      <c r="AW60" s="310">
        <f t="shared" si="92"/>
        <v>1269.5759588077924</v>
      </c>
      <c r="AX60" s="310">
        <f t="shared" si="92"/>
        <v>2530.3647252620144</v>
      </c>
      <c r="AY60" s="310">
        <f t="shared" si="92"/>
        <v>2425.4744440577283</v>
      </c>
      <c r="AZ60" s="310">
        <f t="shared" si="92"/>
        <v>1044.3714196104161</v>
      </c>
      <c r="BA60" s="310">
        <f t="shared" si="92"/>
        <v>-5.1417146096355276E-13</v>
      </c>
      <c r="BB60" s="310">
        <f t="shared" si="92"/>
        <v>-5.2809985731983035E-13</v>
      </c>
      <c r="BC60" s="310">
        <f t="shared" si="92"/>
        <v>-5.3660226502267958E-13</v>
      </c>
      <c r="BD60" s="310">
        <f t="shared" si="92"/>
        <v>-5.3931502277770176E-13</v>
      </c>
      <c r="BE60" s="310">
        <f t="shared" si="92"/>
        <v>-5.4790361451543665E-13</v>
      </c>
      <c r="BF60" s="310">
        <f t="shared" si="92"/>
        <v>-5.6274578154996423E-13</v>
      </c>
      <c r="BG60" s="310">
        <f t="shared" si="92"/>
        <v>-5.7180598863291863E-13</v>
      </c>
      <c r="BH60" s="310">
        <f t="shared" si="92"/>
        <v>-5.6838136798360629E-13</v>
      </c>
      <c r="BI60" s="310">
        <f t="shared" si="92"/>
        <v>-5.837481898018963E-13</v>
      </c>
      <c r="BJ60" s="310">
        <f t="shared" si="92"/>
        <v>-5.9956135093025517E-13</v>
      </c>
      <c r="BK60" s="310">
        <f t="shared" si="92"/>
        <v>-6.0921428868023228E-13</v>
      </c>
      <c r="BL60" s="310">
        <f t="shared" si="92"/>
        <v>-6.0556562484259306E-13</v>
      </c>
      <c r="BM60" s="310">
        <f t="shared" si="92"/>
        <v>-6.2193776436090676E-13</v>
      </c>
      <c r="BN60" s="310">
        <f t="shared" si="92"/>
        <v>-6.3878544329416032E-13</v>
      </c>
      <c r="BO60" s="310">
        <f t="shared" si="92"/>
        <v>-6.4906988893119625E-13</v>
      </c>
      <c r="BP60" s="310">
        <f t="shared" si="92"/>
        <v>-6.4518252470509752E-13</v>
      </c>
      <c r="BQ60" s="310">
        <f t="shared" si="92"/>
        <v>-6.6262575112997168E-13</v>
      </c>
      <c r="BR60" s="310">
        <f t="shared" si="92"/>
        <v>-6.8057562738393323E-13</v>
      </c>
      <c r="BS60" s="310">
        <f t="shared" si="92"/>
        <v>-6.9153289498481449E-13</v>
      </c>
      <c r="BT60" s="310">
        <f t="shared" si="92"/>
        <v>-6.9502889443543868E-13</v>
      </c>
      <c r="BU60" s="310">
        <f t="shared" si="92"/>
        <v>-7.0609722957932307E-13</v>
      </c>
      <c r="BV60" s="310">
        <f t="shared" ref="BV60:DA60" si="93" xml:space="preserve"> INDEX(BV58:BV59,$F57)</f>
        <v>-7.2522470519070769E-13</v>
      </c>
      <c r="BW60" s="310">
        <f t="shared" si="93"/>
        <v>-7.3690082294427805E-13</v>
      </c>
      <c r="BX60" s="310">
        <f t="shared" si="93"/>
        <v>-7.3248742779816619E-13</v>
      </c>
      <c r="BY60" s="310">
        <f t="shared" si="93"/>
        <v>-7.5229103928360932E-13</v>
      </c>
      <c r="BZ60" s="310">
        <f t="shared" si="93"/>
        <v>-7.7266985951369755E-13</v>
      </c>
      <c r="CA60" s="310">
        <f t="shared" si="93"/>
        <v>-7.8510984425186809E-13</v>
      </c>
      <c r="CB60" s="310">
        <f t="shared" si="93"/>
        <v>-7.8040771898901188E-13</v>
      </c>
      <c r="CC60" s="310">
        <f t="shared" si="93"/>
        <v>-8.0150690879156748E-13</v>
      </c>
      <c r="CD60" s="310">
        <f t="shared" si="93"/>
        <v>-8.2321893825159051E-13</v>
      </c>
      <c r="CE60" s="310">
        <f t="shared" si="93"/>
        <v>-8.3647276315744112E-13</v>
      </c>
      <c r="CF60" s="310">
        <f t="shared" si="93"/>
        <v>-8.3146301867374812E-13</v>
      </c>
      <c r="CG60" s="310">
        <f t="shared" si="93"/>
        <v>-8.5394254523139137E-13</v>
      </c>
      <c r="CH60" s="310">
        <f t="shared" si="93"/>
        <v>-8.7707500422314868E-13</v>
      </c>
      <c r="CI60" s="310">
        <f t="shared" si="93"/>
        <v>-8.911959117911414E-13</v>
      </c>
      <c r="CJ60" s="310">
        <f t="shared" si="93"/>
        <v>-8.957012946017289E-13</v>
      </c>
      <c r="CK60" s="310">
        <f t="shared" si="93"/>
        <v>-9.0996533771826152E-13</v>
      </c>
      <c r="CL60" s="310">
        <f t="shared" si="93"/>
        <v>-9.3461539875133056E-13</v>
      </c>
      <c r="CM60" s="310">
        <f t="shared" si="93"/>
        <v>-9.4966270667122695E-13</v>
      </c>
      <c r="CN60" s="310">
        <f t="shared" si="93"/>
        <v>-9.4397505285192423E-13</v>
      </c>
      <c r="CO60" s="310">
        <f t="shared" si="93"/>
        <v>-9.6949646726694578E-13</v>
      </c>
      <c r="CP60" s="310">
        <f t="shared" si="93"/>
        <v>-9.9575916772254749E-13</v>
      </c>
      <c r="CQ60" s="310">
        <f t="shared" si="93"/>
        <v>-1.0117908903228806E-12</v>
      </c>
      <c r="CR60" s="310">
        <f t="shared" si="93"/>
        <v>-1.0057311427080122E-12</v>
      </c>
      <c r="CS60" s="310">
        <f t="shared" si="93"/>
        <v>-1.0329222016301705E-12</v>
      </c>
      <c r="CT60" s="310">
        <f t="shared" si="93"/>
        <v>-1.0609030425009237E-12</v>
      </c>
      <c r="CU60" s="310">
        <f t="shared" si="93"/>
        <v>-1.0779835814851886E-12</v>
      </c>
      <c r="CV60" s="310">
        <f t="shared" si="93"/>
        <v>-1.0715273972091196E-12</v>
      </c>
      <c r="CW60" s="310">
        <f t="shared" si="93"/>
        <v>-1.1004973309786648E-12</v>
      </c>
      <c r="CX60" s="310">
        <f t="shared" si="93"/>
        <v>-1.1303087152709233E-12</v>
      </c>
      <c r="CY60" s="310">
        <f t="shared" si="93"/>
        <v>-1.1485066855867852E-12</v>
      </c>
      <c r="CZ60" s="310">
        <f t="shared" si="93"/>
        <v>-1.1543128862331592E-12</v>
      </c>
      <c r="DA60" s="310">
        <f t="shared" si="93"/>
        <v>-1.1726953189464222E-12</v>
      </c>
      <c r="DB60" s="310">
        <f t="shared" ref="DB60:EG60" si="94" xml:space="preserve"> INDEX(DB58:DB59,$F57)</f>
        <v>-1.2044624753281238E-12</v>
      </c>
      <c r="DC60" s="310">
        <f t="shared" si="94"/>
        <v>-1.2238543211809065E-12</v>
      </c>
      <c r="DD60" s="310">
        <f t="shared" si="94"/>
        <v>-1.2165244980181818E-12</v>
      </c>
      <c r="DE60" s="310">
        <f t="shared" si="94"/>
        <v>-1.2494145895159899E-12</v>
      </c>
      <c r="DF60" s="310">
        <f t="shared" si="94"/>
        <v>-1.2832599950612193E-12</v>
      </c>
      <c r="DG60" s="310">
        <f t="shared" si="94"/>
        <v>-1.3039204809817049E-12</v>
      </c>
      <c r="DH60" s="310">
        <f t="shared" si="94"/>
        <v>-1.296111131144521E-12</v>
      </c>
      <c r="DI60" s="310">
        <f t="shared" si="94"/>
        <v>-1.331152935698492E-12</v>
      </c>
      <c r="DJ60" s="310">
        <f t="shared" si="94"/>
        <v>-1.3672125522016828E-12</v>
      </c>
      <c r="DK60" s="310">
        <f t="shared" si="94"/>
        <v>-1.3892246742921298E-12</v>
      </c>
      <c r="DL60" s="310">
        <f t="shared" si="94"/>
        <v>-1.380904426514576E-12</v>
      </c>
      <c r="DM60" s="310">
        <f t="shared" si="94"/>
        <v>-1.4182387120236493E-12</v>
      </c>
      <c r="DN60" s="310">
        <f t="shared" si="94"/>
        <v>-1.4566573960786987E-12</v>
      </c>
      <c r="DO60" s="310">
        <f t="shared" si="94"/>
        <v>-1.4801095801555659E-12</v>
      </c>
      <c r="DP60" s="310">
        <f t="shared" si="94"/>
        <v>-1.4875921776091566E-12</v>
      </c>
      <c r="DQ60" s="310">
        <f t="shared" si="94"/>
        <v>-1.5112820830375823E-12</v>
      </c>
      <c r="DR60" s="310">
        <f t="shared" si="94"/>
        <v>-1.5522212199924828E-12</v>
      </c>
      <c r="DS60" s="310">
        <f t="shared" si="94"/>
        <v>-1.5772119816343617E-12</v>
      </c>
      <c r="DT60" s="310">
        <f t="shared" si="94"/>
        <v>-1.5677658533530515E-12</v>
      </c>
      <c r="DU60" s="310">
        <f t="shared" si="94"/>
        <v>-1.6101521451605103E-12</v>
      </c>
      <c r="DV60" s="310">
        <f t="shared" si="94"/>
        <v>-1.6537695743147434E-12</v>
      </c>
      <c r="DW60" s="310">
        <f t="shared" si="94"/>
        <v>-1.6803952644612106E-12</v>
      </c>
      <c r="DX60" s="310">
        <f t="shared" si="94"/>
        <v>-1.6703311580403614E-12</v>
      </c>
      <c r="DY60" s="310">
        <f t="shared" si="94"/>
        <v>-1.7154904168214914E-12</v>
      </c>
      <c r="DZ60" s="310">
        <f t="shared" si="94"/>
        <v>-1.7619613555743121E-12</v>
      </c>
      <c r="EA60" s="310">
        <f t="shared" si="94"/>
        <v>-1.7903289333990585E-12</v>
      </c>
      <c r="EB60" s="310">
        <f t="shared" si="94"/>
        <v>-1.7796064198957664E-12</v>
      </c>
      <c r="EC60" s="310">
        <f t="shared" si="94"/>
        <v>-1.8277200567981146E-12</v>
      </c>
      <c r="ED60" s="310">
        <f t="shared" si="94"/>
        <v>-1.8772311855015546E-12</v>
      </c>
      <c r="EE60" s="310">
        <f t="shared" si="94"/>
        <v>-1.9074546075881294E-12</v>
      </c>
      <c r="EF60" s="310">
        <f t="shared" si="94"/>
        <v>-1.9170976199575775E-12</v>
      </c>
      <c r="EG60" s="310">
        <f t="shared" si="94"/>
        <v>-1.9476273995554021E-12</v>
      </c>
      <c r="EH60" s="310">
        <f t="shared" ref="EH60:FM60" si="95" xml:space="preserve"> INDEX(EH58:EH59,$F57)</f>
        <v>-2.0003866995844575E-12</v>
      </c>
      <c r="EI60" s="310">
        <f t="shared" si="95"/>
        <v>-2.0325929254477672E-12</v>
      </c>
      <c r="EJ60" s="310">
        <f t="shared" si="95"/>
        <v>-2.0204194612964442E-12</v>
      </c>
      <c r="EK60" s="310">
        <f t="shared" si="95"/>
        <v>-2.0750437463431062E-12</v>
      </c>
      <c r="EL60" s="310">
        <f t="shared" si="95"/>
        <v>-2.1312546291904732E-12</v>
      </c>
      <c r="EM60" s="310">
        <f t="shared" si="95"/>
        <v>-2.1655678287204399E-12</v>
      </c>
      <c r="EN60" s="310">
        <f t="shared" si="95"/>
        <v>-2.1525979605288645E-12</v>
      </c>
      <c r="EO60" s="310">
        <f t="shared" si="95"/>
        <v>-2.2107958381672737E-12</v>
      </c>
      <c r="EP60" s="310">
        <f t="shared" si="95"/>
        <v>-2.2706841109218466E-12</v>
      </c>
      <c r="EQ60" s="310">
        <f t="shared" si="95"/>
        <v>-2.3072421251076884E-12</v>
      </c>
      <c r="ER60" s="310">
        <f t="shared" si="95"/>
        <v>-2.2934237510757935E-12</v>
      </c>
      <c r="ES60" s="310">
        <f t="shared" si="95"/>
        <v>-2.3554290104347397E-12</v>
      </c>
      <c r="ET60" s="310">
        <f t="shared" si="95"/>
        <v>-2.419235252782242E-12</v>
      </c>
      <c r="EU60" s="310">
        <f t="shared" si="95"/>
        <v>-2.4581849403520359E-12</v>
      </c>
      <c r="EV60" s="310">
        <f t="shared" si="95"/>
        <v>-2.4706121340015767E-12</v>
      </c>
      <c r="EW60" s="310">
        <f t="shared" si="95"/>
        <v>-2.509956632235552E-12</v>
      </c>
      <c r="EX60" s="310">
        <f t="shared" si="95"/>
        <v>-2.5779488750281218E-12</v>
      </c>
      <c r="EY60" s="310">
        <f t="shared" si="95"/>
        <v>-2.6194538519160745E-12</v>
      </c>
      <c r="EZ60" s="310">
        <f t="shared" si="95"/>
        <v>-2.6037656011290553E-12</v>
      </c>
      <c r="FA60" s="310">
        <f t="shared" si="95"/>
        <v>-2.6741612972284691E-12</v>
      </c>
      <c r="FB60" s="310">
        <f t="shared" si="95"/>
        <v>-2.7466016819954796E-12</v>
      </c>
      <c r="FC60" s="310">
        <f t="shared" si="95"/>
        <v>-2.7908219690756068E-12</v>
      </c>
      <c r="FD60" s="310">
        <f t="shared" si="95"/>
        <v>-2.7741073722825565E-12</v>
      </c>
      <c r="FE60" s="310">
        <f t="shared" si="95"/>
        <v>-2.8491084474337397E-12</v>
      </c>
      <c r="FF60" s="310">
        <f t="shared" si="95"/>
        <v>-2.9262879774751567E-12</v>
      </c>
      <c r="FG60" s="310">
        <f t="shared" si="95"/>
        <v>-2.9734012139125072E-12</v>
      </c>
      <c r="FH60" s="310">
        <f t="shared" si="95"/>
        <v>-2.9555931262074443E-12</v>
      </c>
      <c r="FI60" s="310">
        <f t="shared" si="95"/>
        <v>-3.0355008703668243E-12</v>
      </c>
      <c r="FJ60" s="310">
        <f t="shared" si="95"/>
        <v>-3.1177295868013438E-12</v>
      </c>
      <c r="FK60" s="310">
        <f t="shared" si="95"/>
        <v>-3.1679250331488456E-12</v>
      </c>
      <c r="FL60" s="310">
        <f t="shared" si="95"/>
        <v>-3.1839402715501225E-12</v>
      </c>
      <c r="FM60" s="310">
        <f t="shared" si="95"/>
        <v>-3.2346445203745581E-12</v>
      </c>
      <c r="FN60" s="310">
        <f t="shared" ref="FN60:GJ60" si="96" xml:space="preserve"> INDEX(FN58:FN59,$F57)</f>
        <v>-3.322267841332529E-12</v>
      </c>
      <c r="FO60" s="310">
        <f t="shared" si="96"/>
        <v>-3.3757563535779827E-12</v>
      </c>
      <c r="FP60" s="310">
        <f t="shared" si="96"/>
        <v>-3.3555385084603581E-12</v>
      </c>
      <c r="FQ60" s="310">
        <f t="shared" si="96"/>
        <v>-3.4462592204127038E-12</v>
      </c>
      <c r="FR60" s="310">
        <f t="shared" si="96"/>
        <v>-3.5396149743054443E-12</v>
      </c>
      <c r="FS60" s="310">
        <f t="shared" si="96"/>
        <v>-3.5966027753917623E-12</v>
      </c>
      <c r="FT60" s="310">
        <f t="shared" si="96"/>
        <v>-3.5750622522478403E-12</v>
      </c>
      <c r="FU60" s="310">
        <f t="shared" si="96"/>
        <v>-3.6717180325287517E-12</v>
      </c>
      <c r="FV60" s="310">
        <f t="shared" si="96"/>
        <v>-3.7711812426604729E-12</v>
      </c>
      <c r="FW60" s="310">
        <f t="shared" si="96"/>
        <v>-3.8318972606673061E-12</v>
      </c>
      <c r="FX60" s="310">
        <f t="shared" si="96"/>
        <v>-3.8089475281604835E-12</v>
      </c>
      <c r="FY60" s="310">
        <f t="shared" si="96"/>
        <v>-3.911926656748221E-12</v>
      </c>
      <c r="FZ60" s="310">
        <f t="shared" si="96"/>
        <v>-4.0178968809410796E-12</v>
      </c>
      <c r="GA60" s="310">
        <f t="shared" si="96"/>
        <v>-4.0825850207242313E-12</v>
      </c>
      <c r="GB60" s="310">
        <f t="shared" si="96"/>
        <v>-4.1032242630409571E-12</v>
      </c>
      <c r="GC60" s="310">
        <f t="shared" si="96"/>
        <v>-4.168568109429884E-12</v>
      </c>
      <c r="GD60" s="310">
        <f t="shared" si="96"/>
        <v>-4.281490496754672E-12</v>
      </c>
      <c r="GE60" s="310">
        <f t="shared" si="96"/>
        <v>-4.3504224937524217E-12</v>
      </c>
      <c r="GF60" s="310">
        <f t="shared" si="96"/>
        <v>-4.3243672459909263E-12</v>
      </c>
      <c r="GG60" s="310">
        <f t="shared" si="96"/>
        <v>-4.4412813193387866E-12</v>
      </c>
      <c r="GH60" s="310">
        <f t="shared" si="96"/>
        <v>-4.5615912378036444E-12</v>
      </c>
      <c r="GI60" s="310">
        <f t="shared" si="96"/>
        <v>-4.6350328567322832E-12</v>
      </c>
      <c r="GJ60" s="310">
        <f t="shared" si="96"/>
        <v>-4.6072730403838107E-12</v>
      </c>
    </row>
    <row r="61" spans="1:255" s="250" customFormat="1" x14ac:dyDescent="0.25">
      <c r="A61" s="189"/>
      <c r="B61" s="189"/>
      <c r="C61" s="190"/>
      <c r="D61" s="191"/>
      <c r="E61" s="249" t="str">
        <f xml:space="preserve"> LEFT(E60, LEN(E60) - 4)</f>
        <v>Senior debt principal repayment</v>
      </c>
      <c r="F61" s="249"/>
      <c r="G61" s="249" t="str">
        <f xml:space="preserve"> SMU</f>
        <v>$ 000s</v>
      </c>
      <c r="H61" s="249">
        <f xml:space="preserve"> SUM(J61:GJ61)</f>
        <v>-65676.200961484297</v>
      </c>
      <c r="I61" s="192"/>
      <c r="J61" s="249">
        <f t="shared" ref="J61:BU61" si="97" xml:space="preserve"> -1 * J60</f>
        <v>0</v>
      </c>
      <c r="K61" s="249">
        <f t="shared" si="97"/>
        <v>0</v>
      </c>
      <c r="L61" s="249">
        <f t="shared" si="97"/>
        <v>0</v>
      </c>
      <c r="M61" s="249">
        <f t="shared" si="97"/>
        <v>27.087820260416265</v>
      </c>
      <c r="N61" s="249">
        <f t="shared" si="97"/>
        <v>-2364.3504069065862</v>
      </c>
      <c r="O61" s="249">
        <f t="shared" si="97"/>
        <v>-1815.353468011665</v>
      </c>
      <c r="P61" s="249">
        <f t="shared" si="97"/>
        <v>-390.52748264157185</v>
      </c>
      <c r="Q61" s="249">
        <f t="shared" si="97"/>
        <v>-1056.335025607395</v>
      </c>
      <c r="R61" s="249">
        <f t="shared" si="97"/>
        <v>-2428.7910477621531</v>
      </c>
      <c r="S61" s="249">
        <f t="shared" si="97"/>
        <v>-1883.7848829897671</v>
      </c>
      <c r="T61" s="249">
        <f t="shared" si="97"/>
        <v>-465.45192663371176</v>
      </c>
      <c r="U61" s="249">
        <f t="shared" si="97"/>
        <v>-1129.8739788014946</v>
      </c>
      <c r="V61" s="249">
        <f t="shared" si="97"/>
        <v>-2497.6632408805249</v>
      </c>
      <c r="W61" s="249">
        <f t="shared" si="97"/>
        <v>-1956.7053194992318</v>
      </c>
      <c r="X61" s="249">
        <f t="shared" si="97"/>
        <v>-547.15543994800612</v>
      </c>
      <c r="Y61" s="249">
        <f t="shared" si="97"/>
        <v>-1196.9531430581633</v>
      </c>
      <c r="Z61" s="249">
        <f t="shared" si="97"/>
        <v>-2571.110534382713</v>
      </c>
      <c r="AA61" s="249">
        <f t="shared" si="97"/>
        <v>-2034.2607261894841</v>
      </c>
      <c r="AB61" s="249">
        <f t="shared" si="97"/>
        <v>-628.7194956012404</v>
      </c>
      <c r="AC61" s="249">
        <f t="shared" si="97"/>
        <v>-1290.7727670136514</v>
      </c>
      <c r="AD61" s="249">
        <f t="shared" si="97"/>
        <v>-2649.704156423385</v>
      </c>
      <c r="AE61" s="249">
        <f t="shared" si="97"/>
        <v>-2117.0316174562249</v>
      </c>
      <c r="AF61" s="249">
        <f t="shared" si="97"/>
        <v>-717.78493999250645</v>
      </c>
      <c r="AG61" s="249">
        <f t="shared" si="97"/>
        <v>-1378.8741283264362</v>
      </c>
      <c r="AH61" s="249">
        <f t="shared" si="97"/>
        <v>-2733.6341908436148</v>
      </c>
      <c r="AI61" s="249">
        <f t="shared" si="97"/>
        <v>-2205.2112270346079</v>
      </c>
      <c r="AJ61" s="249">
        <f t="shared" si="97"/>
        <v>-812.18938045795244</v>
      </c>
      <c r="AK61" s="249">
        <f t="shared" si="97"/>
        <v>-1472.471536934617</v>
      </c>
      <c r="AL61" s="249">
        <f t="shared" si="97"/>
        <v>-2823.2425061423482</v>
      </c>
      <c r="AM61" s="249">
        <f t="shared" si="97"/>
        <v>-2299.1470171398041</v>
      </c>
      <c r="AN61" s="249">
        <f t="shared" si="97"/>
        <v>-919.07901739798331</v>
      </c>
      <c r="AO61" s="249">
        <f t="shared" si="97"/>
        <v>-1327.8772648870211</v>
      </c>
      <c r="AP61" s="249">
        <f t="shared" si="97"/>
        <v>-2431.5302302676928</v>
      </c>
      <c r="AQ61" s="249">
        <f t="shared" si="97"/>
        <v>-2321.2151718917453</v>
      </c>
      <c r="AR61" s="249">
        <f t="shared" si="97"/>
        <v>-926.15936478071353</v>
      </c>
      <c r="AS61" s="249">
        <f t="shared" si="97"/>
        <v>-1212.8575598941454</v>
      </c>
      <c r="AT61" s="249">
        <f t="shared" si="97"/>
        <v>-2476.8960409692936</v>
      </c>
      <c r="AU61" s="249">
        <f t="shared" si="97"/>
        <v>-2369.3724729513688</v>
      </c>
      <c r="AV61" s="249">
        <f t="shared" si="97"/>
        <v>-981.41552428793693</v>
      </c>
      <c r="AW61" s="249">
        <f t="shared" si="97"/>
        <v>-1269.5759588077924</v>
      </c>
      <c r="AX61" s="249">
        <f t="shared" si="97"/>
        <v>-2530.3647252620144</v>
      </c>
      <c r="AY61" s="249">
        <f t="shared" si="97"/>
        <v>-2425.4744440577283</v>
      </c>
      <c r="AZ61" s="249">
        <f t="shared" si="97"/>
        <v>-1044.3714196104161</v>
      </c>
      <c r="BA61" s="249">
        <f t="shared" si="97"/>
        <v>5.1417146096355276E-13</v>
      </c>
      <c r="BB61" s="249">
        <f t="shared" si="97"/>
        <v>5.2809985731983035E-13</v>
      </c>
      <c r="BC61" s="249">
        <f t="shared" si="97"/>
        <v>5.3660226502267958E-13</v>
      </c>
      <c r="BD61" s="249">
        <f t="shared" si="97"/>
        <v>5.3931502277770176E-13</v>
      </c>
      <c r="BE61" s="249">
        <f t="shared" si="97"/>
        <v>5.4790361451543665E-13</v>
      </c>
      <c r="BF61" s="249">
        <f t="shared" si="97"/>
        <v>5.6274578154996423E-13</v>
      </c>
      <c r="BG61" s="249">
        <f t="shared" si="97"/>
        <v>5.7180598863291863E-13</v>
      </c>
      <c r="BH61" s="249">
        <f t="shared" si="97"/>
        <v>5.6838136798360629E-13</v>
      </c>
      <c r="BI61" s="249">
        <f t="shared" si="97"/>
        <v>5.837481898018963E-13</v>
      </c>
      <c r="BJ61" s="249">
        <f t="shared" si="97"/>
        <v>5.9956135093025517E-13</v>
      </c>
      <c r="BK61" s="249">
        <f t="shared" si="97"/>
        <v>6.0921428868023228E-13</v>
      </c>
      <c r="BL61" s="249">
        <f t="shared" si="97"/>
        <v>6.0556562484259306E-13</v>
      </c>
      <c r="BM61" s="249">
        <f t="shared" si="97"/>
        <v>6.2193776436090676E-13</v>
      </c>
      <c r="BN61" s="249">
        <f t="shared" si="97"/>
        <v>6.3878544329416032E-13</v>
      </c>
      <c r="BO61" s="249">
        <f t="shared" si="97"/>
        <v>6.4906988893119625E-13</v>
      </c>
      <c r="BP61" s="249">
        <f t="shared" si="97"/>
        <v>6.4518252470509752E-13</v>
      </c>
      <c r="BQ61" s="249">
        <f t="shared" si="97"/>
        <v>6.6262575112997168E-13</v>
      </c>
      <c r="BR61" s="249">
        <f t="shared" si="97"/>
        <v>6.8057562738393323E-13</v>
      </c>
      <c r="BS61" s="249">
        <f t="shared" si="97"/>
        <v>6.9153289498481449E-13</v>
      </c>
      <c r="BT61" s="249">
        <f t="shared" si="97"/>
        <v>6.9502889443543868E-13</v>
      </c>
      <c r="BU61" s="249">
        <f t="shared" si="97"/>
        <v>7.0609722957932307E-13</v>
      </c>
      <c r="BV61" s="249">
        <f t="shared" ref="BV61:EG61" si="98" xml:space="preserve"> -1 * BV60</f>
        <v>7.2522470519070769E-13</v>
      </c>
      <c r="BW61" s="249">
        <f t="shared" si="98"/>
        <v>7.3690082294427805E-13</v>
      </c>
      <c r="BX61" s="249">
        <f t="shared" si="98"/>
        <v>7.3248742779816619E-13</v>
      </c>
      <c r="BY61" s="249">
        <f t="shared" si="98"/>
        <v>7.5229103928360932E-13</v>
      </c>
      <c r="BZ61" s="249">
        <f t="shared" si="98"/>
        <v>7.7266985951369755E-13</v>
      </c>
      <c r="CA61" s="249">
        <f t="shared" si="98"/>
        <v>7.8510984425186809E-13</v>
      </c>
      <c r="CB61" s="249">
        <f t="shared" si="98"/>
        <v>7.8040771898901188E-13</v>
      </c>
      <c r="CC61" s="249">
        <f t="shared" si="98"/>
        <v>8.0150690879156748E-13</v>
      </c>
      <c r="CD61" s="249">
        <f t="shared" si="98"/>
        <v>8.2321893825159051E-13</v>
      </c>
      <c r="CE61" s="249">
        <f t="shared" si="98"/>
        <v>8.3647276315744112E-13</v>
      </c>
      <c r="CF61" s="249">
        <f t="shared" si="98"/>
        <v>8.3146301867374812E-13</v>
      </c>
      <c r="CG61" s="249">
        <f t="shared" si="98"/>
        <v>8.5394254523139137E-13</v>
      </c>
      <c r="CH61" s="249">
        <f t="shared" si="98"/>
        <v>8.7707500422314868E-13</v>
      </c>
      <c r="CI61" s="249">
        <f t="shared" si="98"/>
        <v>8.911959117911414E-13</v>
      </c>
      <c r="CJ61" s="249">
        <f t="shared" si="98"/>
        <v>8.957012946017289E-13</v>
      </c>
      <c r="CK61" s="249">
        <f t="shared" si="98"/>
        <v>9.0996533771826152E-13</v>
      </c>
      <c r="CL61" s="249">
        <f t="shared" si="98"/>
        <v>9.3461539875133056E-13</v>
      </c>
      <c r="CM61" s="249">
        <f t="shared" si="98"/>
        <v>9.4966270667122695E-13</v>
      </c>
      <c r="CN61" s="249">
        <f t="shared" si="98"/>
        <v>9.4397505285192423E-13</v>
      </c>
      <c r="CO61" s="249">
        <f t="shared" si="98"/>
        <v>9.6949646726694578E-13</v>
      </c>
      <c r="CP61" s="249">
        <f t="shared" si="98"/>
        <v>9.9575916772254749E-13</v>
      </c>
      <c r="CQ61" s="249">
        <f t="shared" si="98"/>
        <v>1.0117908903228806E-12</v>
      </c>
      <c r="CR61" s="249">
        <f t="shared" si="98"/>
        <v>1.0057311427080122E-12</v>
      </c>
      <c r="CS61" s="249">
        <f t="shared" si="98"/>
        <v>1.0329222016301705E-12</v>
      </c>
      <c r="CT61" s="249">
        <f t="shared" si="98"/>
        <v>1.0609030425009237E-12</v>
      </c>
      <c r="CU61" s="249">
        <f t="shared" si="98"/>
        <v>1.0779835814851886E-12</v>
      </c>
      <c r="CV61" s="249">
        <f t="shared" si="98"/>
        <v>1.0715273972091196E-12</v>
      </c>
      <c r="CW61" s="249">
        <f t="shared" si="98"/>
        <v>1.1004973309786648E-12</v>
      </c>
      <c r="CX61" s="249">
        <f t="shared" si="98"/>
        <v>1.1303087152709233E-12</v>
      </c>
      <c r="CY61" s="249">
        <f t="shared" si="98"/>
        <v>1.1485066855867852E-12</v>
      </c>
      <c r="CZ61" s="249">
        <f t="shared" si="98"/>
        <v>1.1543128862331592E-12</v>
      </c>
      <c r="DA61" s="249">
        <f t="shared" si="98"/>
        <v>1.1726953189464222E-12</v>
      </c>
      <c r="DB61" s="249">
        <f t="shared" si="98"/>
        <v>1.2044624753281238E-12</v>
      </c>
      <c r="DC61" s="249">
        <f t="shared" si="98"/>
        <v>1.2238543211809065E-12</v>
      </c>
      <c r="DD61" s="249">
        <f t="shared" si="98"/>
        <v>1.2165244980181818E-12</v>
      </c>
      <c r="DE61" s="249">
        <f t="shared" si="98"/>
        <v>1.2494145895159899E-12</v>
      </c>
      <c r="DF61" s="249">
        <f t="shared" si="98"/>
        <v>1.2832599950612193E-12</v>
      </c>
      <c r="DG61" s="249">
        <f t="shared" si="98"/>
        <v>1.3039204809817049E-12</v>
      </c>
      <c r="DH61" s="249">
        <f t="shared" si="98"/>
        <v>1.296111131144521E-12</v>
      </c>
      <c r="DI61" s="249">
        <f t="shared" si="98"/>
        <v>1.331152935698492E-12</v>
      </c>
      <c r="DJ61" s="249">
        <f t="shared" si="98"/>
        <v>1.3672125522016828E-12</v>
      </c>
      <c r="DK61" s="249">
        <f t="shared" si="98"/>
        <v>1.3892246742921298E-12</v>
      </c>
      <c r="DL61" s="249">
        <f t="shared" si="98"/>
        <v>1.380904426514576E-12</v>
      </c>
      <c r="DM61" s="249">
        <f t="shared" si="98"/>
        <v>1.4182387120236493E-12</v>
      </c>
      <c r="DN61" s="249">
        <f t="shared" si="98"/>
        <v>1.4566573960786987E-12</v>
      </c>
      <c r="DO61" s="249">
        <f t="shared" si="98"/>
        <v>1.4801095801555659E-12</v>
      </c>
      <c r="DP61" s="249">
        <f t="shared" si="98"/>
        <v>1.4875921776091566E-12</v>
      </c>
      <c r="DQ61" s="249">
        <f t="shared" si="98"/>
        <v>1.5112820830375823E-12</v>
      </c>
      <c r="DR61" s="249">
        <f t="shared" si="98"/>
        <v>1.5522212199924828E-12</v>
      </c>
      <c r="DS61" s="249">
        <f t="shared" si="98"/>
        <v>1.5772119816343617E-12</v>
      </c>
      <c r="DT61" s="249">
        <f t="shared" si="98"/>
        <v>1.5677658533530515E-12</v>
      </c>
      <c r="DU61" s="249">
        <f t="shared" si="98"/>
        <v>1.6101521451605103E-12</v>
      </c>
      <c r="DV61" s="249">
        <f t="shared" si="98"/>
        <v>1.6537695743147434E-12</v>
      </c>
      <c r="DW61" s="249">
        <f t="shared" si="98"/>
        <v>1.6803952644612106E-12</v>
      </c>
      <c r="DX61" s="249">
        <f t="shared" si="98"/>
        <v>1.6703311580403614E-12</v>
      </c>
      <c r="DY61" s="249">
        <f t="shared" si="98"/>
        <v>1.7154904168214914E-12</v>
      </c>
      <c r="DZ61" s="249">
        <f t="shared" si="98"/>
        <v>1.7619613555743121E-12</v>
      </c>
      <c r="EA61" s="249">
        <f t="shared" si="98"/>
        <v>1.7903289333990585E-12</v>
      </c>
      <c r="EB61" s="249">
        <f t="shared" si="98"/>
        <v>1.7796064198957664E-12</v>
      </c>
      <c r="EC61" s="249">
        <f t="shared" si="98"/>
        <v>1.8277200567981146E-12</v>
      </c>
      <c r="ED61" s="249">
        <f t="shared" si="98"/>
        <v>1.8772311855015546E-12</v>
      </c>
      <c r="EE61" s="249">
        <f t="shared" si="98"/>
        <v>1.9074546075881294E-12</v>
      </c>
      <c r="EF61" s="249">
        <f t="shared" si="98"/>
        <v>1.9170976199575775E-12</v>
      </c>
      <c r="EG61" s="249">
        <f t="shared" si="98"/>
        <v>1.9476273995554021E-12</v>
      </c>
      <c r="EH61" s="249">
        <f t="shared" ref="EH61:GJ61" si="99" xml:space="preserve"> -1 * EH60</f>
        <v>2.0003866995844575E-12</v>
      </c>
      <c r="EI61" s="249">
        <f t="shared" si="99"/>
        <v>2.0325929254477672E-12</v>
      </c>
      <c r="EJ61" s="249">
        <f t="shared" si="99"/>
        <v>2.0204194612964442E-12</v>
      </c>
      <c r="EK61" s="249">
        <f t="shared" si="99"/>
        <v>2.0750437463431062E-12</v>
      </c>
      <c r="EL61" s="249">
        <f t="shared" si="99"/>
        <v>2.1312546291904732E-12</v>
      </c>
      <c r="EM61" s="249">
        <f t="shared" si="99"/>
        <v>2.1655678287204399E-12</v>
      </c>
      <c r="EN61" s="249">
        <f t="shared" si="99"/>
        <v>2.1525979605288645E-12</v>
      </c>
      <c r="EO61" s="249">
        <f t="shared" si="99"/>
        <v>2.2107958381672737E-12</v>
      </c>
      <c r="EP61" s="249">
        <f t="shared" si="99"/>
        <v>2.2706841109218466E-12</v>
      </c>
      <c r="EQ61" s="249">
        <f t="shared" si="99"/>
        <v>2.3072421251076884E-12</v>
      </c>
      <c r="ER61" s="249">
        <f t="shared" si="99"/>
        <v>2.2934237510757935E-12</v>
      </c>
      <c r="ES61" s="249">
        <f t="shared" si="99"/>
        <v>2.3554290104347397E-12</v>
      </c>
      <c r="ET61" s="249">
        <f t="shared" si="99"/>
        <v>2.419235252782242E-12</v>
      </c>
      <c r="EU61" s="249">
        <f t="shared" si="99"/>
        <v>2.4581849403520359E-12</v>
      </c>
      <c r="EV61" s="249">
        <f t="shared" si="99"/>
        <v>2.4706121340015767E-12</v>
      </c>
      <c r="EW61" s="249">
        <f t="shared" si="99"/>
        <v>2.509956632235552E-12</v>
      </c>
      <c r="EX61" s="249">
        <f t="shared" si="99"/>
        <v>2.5779488750281218E-12</v>
      </c>
      <c r="EY61" s="249">
        <f t="shared" si="99"/>
        <v>2.6194538519160745E-12</v>
      </c>
      <c r="EZ61" s="249">
        <f t="shared" si="99"/>
        <v>2.6037656011290553E-12</v>
      </c>
      <c r="FA61" s="249">
        <f t="shared" si="99"/>
        <v>2.6741612972284691E-12</v>
      </c>
      <c r="FB61" s="249">
        <f t="shared" si="99"/>
        <v>2.7466016819954796E-12</v>
      </c>
      <c r="FC61" s="249">
        <f t="shared" si="99"/>
        <v>2.7908219690756068E-12</v>
      </c>
      <c r="FD61" s="249">
        <f t="shared" si="99"/>
        <v>2.7741073722825565E-12</v>
      </c>
      <c r="FE61" s="249">
        <f t="shared" si="99"/>
        <v>2.8491084474337397E-12</v>
      </c>
      <c r="FF61" s="249">
        <f t="shared" si="99"/>
        <v>2.9262879774751567E-12</v>
      </c>
      <c r="FG61" s="249">
        <f t="shared" si="99"/>
        <v>2.9734012139125072E-12</v>
      </c>
      <c r="FH61" s="249">
        <f t="shared" si="99"/>
        <v>2.9555931262074443E-12</v>
      </c>
      <c r="FI61" s="249">
        <f t="shared" si="99"/>
        <v>3.0355008703668243E-12</v>
      </c>
      <c r="FJ61" s="249">
        <f t="shared" si="99"/>
        <v>3.1177295868013438E-12</v>
      </c>
      <c r="FK61" s="249">
        <f t="shared" si="99"/>
        <v>3.1679250331488456E-12</v>
      </c>
      <c r="FL61" s="249">
        <f t="shared" si="99"/>
        <v>3.1839402715501225E-12</v>
      </c>
      <c r="FM61" s="249">
        <f t="shared" si="99"/>
        <v>3.2346445203745581E-12</v>
      </c>
      <c r="FN61" s="249">
        <f t="shared" si="99"/>
        <v>3.322267841332529E-12</v>
      </c>
      <c r="FO61" s="249">
        <f t="shared" si="99"/>
        <v>3.3757563535779827E-12</v>
      </c>
      <c r="FP61" s="249">
        <f t="shared" si="99"/>
        <v>3.3555385084603581E-12</v>
      </c>
      <c r="FQ61" s="249">
        <f t="shared" si="99"/>
        <v>3.4462592204127038E-12</v>
      </c>
      <c r="FR61" s="249">
        <f t="shared" si="99"/>
        <v>3.5396149743054443E-12</v>
      </c>
      <c r="FS61" s="249">
        <f t="shared" si="99"/>
        <v>3.5966027753917623E-12</v>
      </c>
      <c r="FT61" s="249">
        <f t="shared" si="99"/>
        <v>3.5750622522478403E-12</v>
      </c>
      <c r="FU61" s="249">
        <f t="shared" si="99"/>
        <v>3.6717180325287517E-12</v>
      </c>
      <c r="FV61" s="249">
        <f t="shared" si="99"/>
        <v>3.7711812426604729E-12</v>
      </c>
      <c r="FW61" s="249">
        <f t="shared" si="99"/>
        <v>3.8318972606673061E-12</v>
      </c>
      <c r="FX61" s="249">
        <f t="shared" si="99"/>
        <v>3.8089475281604835E-12</v>
      </c>
      <c r="FY61" s="249">
        <f t="shared" si="99"/>
        <v>3.911926656748221E-12</v>
      </c>
      <c r="FZ61" s="249">
        <f t="shared" si="99"/>
        <v>4.0178968809410796E-12</v>
      </c>
      <c r="GA61" s="249">
        <f t="shared" si="99"/>
        <v>4.0825850207242313E-12</v>
      </c>
      <c r="GB61" s="249">
        <f t="shared" si="99"/>
        <v>4.1032242630409571E-12</v>
      </c>
      <c r="GC61" s="249">
        <f t="shared" si="99"/>
        <v>4.168568109429884E-12</v>
      </c>
      <c r="GD61" s="249">
        <f t="shared" si="99"/>
        <v>4.281490496754672E-12</v>
      </c>
      <c r="GE61" s="249">
        <f t="shared" si="99"/>
        <v>4.3504224937524217E-12</v>
      </c>
      <c r="GF61" s="249">
        <f t="shared" si="99"/>
        <v>4.3243672459909263E-12</v>
      </c>
      <c r="GG61" s="249">
        <f t="shared" si="99"/>
        <v>4.4412813193387866E-12</v>
      </c>
      <c r="GH61" s="249">
        <f t="shared" si="99"/>
        <v>4.5615912378036444E-12</v>
      </c>
      <c r="GI61" s="249">
        <f t="shared" si="99"/>
        <v>4.6350328567322832E-12</v>
      </c>
      <c r="GJ61" s="249">
        <f t="shared" si="99"/>
        <v>4.6072730403838107E-12</v>
      </c>
      <c r="GK61" s="547"/>
      <c r="GL61" s="547"/>
      <c r="GM61" s="547"/>
      <c r="GN61" s="547"/>
      <c r="GO61" s="547"/>
      <c r="GP61" s="547"/>
      <c r="GQ61" s="547"/>
      <c r="GR61" s="547"/>
      <c r="GS61" s="547"/>
      <c r="GT61" s="547"/>
      <c r="GU61" s="547"/>
      <c r="GV61" s="547"/>
      <c r="GW61" s="547"/>
      <c r="GX61" s="547"/>
      <c r="GY61" s="547"/>
      <c r="GZ61" s="547"/>
      <c r="HA61" s="547"/>
      <c r="HB61" s="547"/>
      <c r="HC61" s="547"/>
      <c r="HD61" s="547"/>
      <c r="HE61" s="547"/>
      <c r="HF61" s="547"/>
      <c r="HG61" s="547"/>
      <c r="HH61" s="547"/>
      <c r="HI61" s="547"/>
      <c r="HJ61" s="547"/>
      <c r="HK61" s="547"/>
      <c r="HL61" s="547"/>
      <c r="HM61" s="547"/>
      <c r="HN61" s="547"/>
      <c r="HO61" s="547"/>
      <c r="HP61" s="547"/>
      <c r="HQ61" s="547"/>
      <c r="HR61" s="547"/>
      <c r="HS61" s="547"/>
      <c r="HT61" s="547"/>
      <c r="HU61" s="547"/>
      <c r="HV61" s="547"/>
      <c r="HW61" s="547"/>
      <c r="HX61" s="547"/>
      <c r="HY61" s="547"/>
      <c r="HZ61" s="547"/>
      <c r="IA61" s="547"/>
      <c r="IB61" s="547"/>
      <c r="IC61" s="547"/>
      <c r="ID61" s="547"/>
      <c r="IE61" s="547"/>
      <c r="IF61" s="547"/>
      <c r="IG61" s="547"/>
      <c r="IH61" s="547"/>
      <c r="II61" s="547"/>
      <c r="IJ61" s="547"/>
      <c r="IK61" s="547"/>
      <c r="IL61" s="547"/>
      <c r="IM61" s="547"/>
      <c r="IN61" s="547"/>
      <c r="IO61" s="547"/>
      <c r="IP61" s="547"/>
      <c r="IQ61" s="547"/>
      <c r="IR61" s="547"/>
      <c r="IS61" s="547"/>
      <c r="IT61" s="547"/>
      <c r="IU61" s="547"/>
    </row>
    <row r="64" spans="1:255" x14ac:dyDescent="0.25">
      <c r="B64" s="15" t="s">
        <v>205</v>
      </c>
    </row>
    <row r="66" spans="1:192" s="293" customFormat="1" x14ac:dyDescent="0.25">
      <c r="A66" s="288"/>
      <c r="B66" s="288"/>
      <c r="C66" s="289"/>
      <c r="D66" s="290"/>
      <c r="E66" s="549" t="str">
        <f t="shared" ref="E66:G66" si="100" xml:space="preserve"> E$41</f>
        <v>Senior debt drawdown</v>
      </c>
      <c r="F66" s="549">
        <f t="shared" si="100"/>
        <v>65676.200961484326</v>
      </c>
      <c r="G66" s="549" t="str">
        <f t="shared" si="100"/>
        <v>$ 000s</v>
      </c>
      <c r="H66" s="549"/>
      <c r="I66" s="549"/>
      <c r="J66" s="549"/>
      <c r="K66" s="549"/>
      <c r="L66" s="549"/>
      <c r="M66" s="549"/>
      <c r="N66" s="549"/>
      <c r="O66" s="549"/>
      <c r="P66" s="549"/>
      <c r="Q66" s="549"/>
      <c r="R66" s="549"/>
      <c r="S66" s="549"/>
      <c r="T66" s="549"/>
      <c r="U66" s="549"/>
      <c r="V66" s="549"/>
      <c r="W66" s="549"/>
      <c r="X66" s="549"/>
      <c r="Y66" s="549"/>
      <c r="Z66" s="549"/>
      <c r="AA66" s="549"/>
      <c r="AB66" s="549"/>
      <c r="AC66" s="549"/>
      <c r="AD66" s="549"/>
      <c r="AE66" s="549"/>
      <c r="AF66" s="549"/>
      <c r="AG66" s="549"/>
      <c r="AH66" s="549"/>
      <c r="AI66" s="549"/>
      <c r="AJ66" s="549"/>
      <c r="AK66" s="549"/>
      <c r="AL66" s="549"/>
      <c r="AM66" s="549"/>
      <c r="AN66" s="549"/>
      <c r="AO66" s="549"/>
      <c r="AP66" s="549"/>
      <c r="AQ66" s="549"/>
      <c r="AR66" s="549"/>
      <c r="AS66" s="549"/>
      <c r="AT66" s="549"/>
      <c r="AU66" s="549"/>
      <c r="AV66" s="549"/>
      <c r="AW66" s="549"/>
      <c r="AX66" s="549"/>
      <c r="AY66" s="549"/>
      <c r="AZ66" s="549"/>
      <c r="BA66" s="549"/>
      <c r="BB66" s="549"/>
      <c r="BC66" s="549"/>
      <c r="BD66" s="549"/>
      <c r="BE66" s="549"/>
      <c r="BF66" s="549"/>
      <c r="BG66" s="549"/>
      <c r="BH66" s="549"/>
      <c r="BI66" s="549"/>
      <c r="BJ66" s="549"/>
      <c r="BK66" s="549"/>
      <c r="BL66" s="549"/>
      <c r="BM66" s="549"/>
      <c r="BN66" s="549"/>
      <c r="BO66" s="549"/>
      <c r="BP66" s="549"/>
      <c r="BQ66" s="549"/>
      <c r="BR66" s="549"/>
      <c r="BS66" s="549"/>
      <c r="BT66" s="549"/>
      <c r="BU66" s="549"/>
      <c r="BV66" s="549"/>
      <c r="BW66" s="549"/>
      <c r="BX66" s="549"/>
      <c r="BY66" s="549"/>
      <c r="BZ66" s="549"/>
      <c r="CA66" s="549"/>
      <c r="CB66" s="549"/>
      <c r="CC66" s="549"/>
      <c r="CD66" s="549"/>
      <c r="CE66" s="549"/>
      <c r="CF66" s="549"/>
      <c r="CG66" s="549"/>
      <c r="CH66" s="549"/>
      <c r="CI66" s="549"/>
      <c r="CJ66" s="549"/>
      <c r="CK66" s="549"/>
      <c r="CL66" s="549"/>
      <c r="CM66" s="549"/>
      <c r="CN66" s="549"/>
      <c r="CO66" s="549"/>
      <c r="CP66" s="549"/>
      <c r="CQ66" s="549"/>
      <c r="CR66" s="549"/>
      <c r="CS66" s="549"/>
      <c r="CT66" s="549"/>
      <c r="CU66" s="549"/>
      <c r="CV66" s="549"/>
      <c r="CW66" s="549"/>
      <c r="CX66" s="549"/>
      <c r="CY66" s="549"/>
      <c r="CZ66" s="549"/>
      <c r="DA66" s="549"/>
      <c r="DB66" s="549"/>
      <c r="DC66" s="549"/>
      <c r="DD66" s="549"/>
      <c r="DE66" s="549"/>
      <c r="DF66" s="549"/>
      <c r="DG66" s="549"/>
      <c r="DH66" s="549"/>
      <c r="DI66" s="549"/>
      <c r="DJ66" s="549"/>
      <c r="DK66" s="549"/>
      <c r="DL66" s="549"/>
      <c r="DM66" s="549"/>
      <c r="DN66" s="549"/>
      <c r="DO66" s="549"/>
      <c r="DP66" s="549"/>
      <c r="DQ66" s="549"/>
      <c r="DR66" s="549"/>
      <c r="DS66" s="549"/>
      <c r="DT66" s="549"/>
      <c r="DU66" s="549"/>
      <c r="DV66" s="549"/>
      <c r="DW66" s="549"/>
      <c r="DX66" s="549"/>
      <c r="DY66" s="549"/>
      <c r="DZ66" s="549"/>
      <c r="EA66" s="549"/>
      <c r="EB66" s="549"/>
      <c r="EC66" s="549"/>
      <c r="ED66" s="549"/>
      <c r="EE66" s="549"/>
      <c r="EF66" s="549"/>
      <c r="EG66" s="549"/>
      <c r="EH66" s="549"/>
      <c r="EI66" s="549"/>
      <c r="EJ66" s="549"/>
      <c r="EK66" s="549"/>
      <c r="EL66" s="549"/>
      <c r="EM66" s="549"/>
      <c r="EN66" s="549"/>
      <c r="EO66" s="549"/>
      <c r="EP66" s="549"/>
      <c r="EQ66" s="549"/>
      <c r="ER66" s="549"/>
      <c r="ES66" s="549"/>
      <c r="ET66" s="549"/>
      <c r="EU66" s="549"/>
      <c r="EV66" s="549"/>
      <c r="EW66" s="549"/>
      <c r="EX66" s="549"/>
      <c r="EY66" s="549"/>
      <c r="EZ66" s="549"/>
      <c r="FA66" s="549"/>
      <c r="FB66" s="549"/>
      <c r="FC66" s="549"/>
      <c r="FD66" s="549"/>
      <c r="FE66" s="549"/>
      <c r="FF66" s="549"/>
      <c r="FG66" s="549"/>
      <c r="FH66" s="549"/>
      <c r="FI66" s="549"/>
      <c r="FJ66" s="549"/>
      <c r="FK66" s="549"/>
      <c r="FL66" s="549"/>
      <c r="FM66" s="549"/>
      <c r="FN66" s="549"/>
      <c r="FO66" s="549"/>
      <c r="FP66" s="549"/>
      <c r="FQ66" s="549"/>
      <c r="FR66" s="549"/>
      <c r="FS66" s="549"/>
      <c r="FT66" s="549"/>
      <c r="FU66" s="549"/>
      <c r="FV66" s="549"/>
      <c r="FW66" s="549"/>
      <c r="FX66" s="549"/>
      <c r="FY66" s="549"/>
      <c r="FZ66" s="549"/>
      <c r="GA66" s="549"/>
      <c r="GB66" s="549"/>
      <c r="GC66" s="549"/>
      <c r="GD66" s="549"/>
      <c r="GE66" s="549"/>
      <c r="GF66" s="549"/>
      <c r="GG66" s="549"/>
      <c r="GH66" s="549"/>
      <c r="GI66" s="549"/>
      <c r="GJ66" s="549"/>
    </row>
    <row r="67" spans="1:192" s="275" customFormat="1" x14ac:dyDescent="0.25">
      <c r="A67" s="15"/>
      <c r="B67" s="15"/>
      <c r="C67" s="21"/>
      <c r="D67" s="60"/>
      <c r="E67" s="301" t="str">
        <f xml:space="preserve"> Time!E$76</f>
        <v>Financial close date flag</v>
      </c>
      <c r="F67" s="301">
        <f xml:space="preserve"> Time!F$76</f>
        <v>0</v>
      </c>
      <c r="G67" s="301" t="str">
        <f xml:space="preserve"> Time!G$76</f>
        <v>flag</v>
      </c>
      <c r="H67" s="301">
        <f xml:space="preserve"> Time!H$76</f>
        <v>1</v>
      </c>
      <c r="I67" s="301">
        <f xml:space="preserve"> Time!I$76</f>
        <v>0</v>
      </c>
      <c r="J67" s="301">
        <f xml:space="preserve"> Time!J$76</f>
        <v>0</v>
      </c>
      <c r="K67" s="301">
        <f xml:space="preserve"> Time!K$76</f>
        <v>0</v>
      </c>
      <c r="L67" s="301">
        <f xml:space="preserve"> Time!L$76</f>
        <v>1</v>
      </c>
      <c r="M67" s="301">
        <f xml:space="preserve"> Time!M$76</f>
        <v>0</v>
      </c>
      <c r="N67" s="301">
        <f xml:space="preserve"> Time!N$76</f>
        <v>0</v>
      </c>
      <c r="O67" s="301">
        <f xml:space="preserve"> Time!O$76</f>
        <v>0</v>
      </c>
      <c r="P67" s="301">
        <f xml:space="preserve"> Time!P$76</f>
        <v>0</v>
      </c>
      <c r="Q67" s="301">
        <f xml:space="preserve"> Time!Q$76</f>
        <v>0</v>
      </c>
      <c r="R67" s="301">
        <f xml:space="preserve"> Time!R$76</f>
        <v>0</v>
      </c>
      <c r="S67" s="301">
        <f xml:space="preserve"> Time!S$76</f>
        <v>0</v>
      </c>
      <c r="T67" s="301">
        <f xml:space="preserve"> Time!T$76</f>
        <v>0</v>
      </c>
      <c r="U67" s="301">
        <f xml:space="preserve"> Time!U$76</f>
        <v>0</v>
      </c>
      <c r="V67" s="301">
        <f xml:space="preserve"> Time!V$76</f>
        <v>0</v>
      </c>
      <c r="W67" s="301">
        <f xml:space="preserve"> Time!W$76</f>
        <v>0</v>
      </c>
      <c r="X67" s="301">
        <f xml:space="preserve"> Time!X$76</f>
        <v>0</v>
      </c>
      <c r="Y67" s="301">
        <f xml:space="preserve"> Time!Y$76</f>
        <v>0</v>
      </c>
      <c r="Z67" s="301">
        <f xml:space="preserve"> Time!Z$76</f>
        <v>0</v>
      </c>
      <c r="AA67" s="301">
        <f xml:space="preserve"> Time!AA$76</f>
        <v>0</v>
      </c>
      <c r="AB67" s="301">
        <f xml:space="preserve"> Time!AB$76</f>
        <v>0</v>
      </c>
      <c r="AC67" s="301">
        <f xml:space="preserve"> Time!AC$76</f>
        <v>0</v>
      </c>
      <c r="AD67" s="301">
        <f xml:space="preserve"> Time!AD$76</f>
        <v>0</v>
      </c>
      <c r="AE67" s="301">
        <f xml:space="preserve"> Time!AE$76</f>
        <v>0</v>
      </c>
      <c r="AF67" s="301">
        <f xml:space="preserve"> Time!AF$76</f>
        <v>0</v>
      </c>
      <c r="AG67" s="301">
        <f xml:space="preserve"> Time!AG$76</f>
        <v>0</v>
      </c>
      <c r="AH67" s="301">
        <f xml:space="preserve"> Time!AH$76</f>
        <v>0</v>
      </c>
      <c r="AI67" s="301">
        <f xml:space="preserve"> Time!AI$76</f>
        <v>0</v>
      </c>
      <c r="AJ67" s="301">
        <f xml:space="preserve"> Time!AJ$76</f>
        <v>0</v>
      </c>
      <c r="AK67" s="301">
        <f xml:space="preserve"> Time!AK$76</f>
        <v>0</v>
      </c>
      <c r="AL67" s="301">
        <f xml:space="preserve"> Time!AL$76</f>
        <v>0</v>
      </c>
      <c r="AM67" s="301">
        <f xml:space="preserve"> Time!AM$76</f>
        <v>0</v>
      </c>
      <c r="AN67" s="301">
        <f xml:space="preserve"> Time!AN$76</f>
        <v>0</v>
      </c>
      <c r="AO67" s="301">
        <f xml:space="preserve"> Time!AO$76</f>
        <v>0</v>
      </c>
      <c r="AP67" s="301">
        <f xml:space="preserve"> Time!AP$76</f>
        <v>0</v>
      </c>
      <c r="AQ67" s="301">
        <f xml:space="preserve"> Time!AQ$76</f>
        <v>0</v>
      </c>
      <c r="AR67" s="301">
        <f xml:space="preserve"> Time!AR$76</f>
        <v>0</v>
      </c>
      <c r="AS67" s="301">
        <f xml:space="preserve"> Time!AS$76</f>
        <v>0</v>
      </c>
      <c r="AT67" s="301">
        <f xml:space="preserve"> Time!AT$76</f>
        <v>0</v>
      </c>
      <c r="AU67" s="301">
        <f xml:space="preserve"> Time!AU$76</f>
        <v>0</v>
      </c>
      <c r="AV67" s="301">
        <f xml:space="preserve"> Time!AV$76</f>
        <v>0</v>
      </c>
      <c r="AW67" s="301">
        <f xml:space="preserve"> Time!AW$76</f>
        <v>0</v>
      </c>
      <c r="AX67" s="301">
        <f xml:space="preserve"> Time!AX$76</f>
        <v>0</v>
      </c>
      <c r="AY67" s="301">
        <f xml:space="preserve"> Time!AY$76</f>
        <v>0</v>
      </c>
      <c r="AZ67" s="301">
        <f xml:space="preserve"> Time!AZ$76</f>
        <v>0</v>
      </c>
      <c r="BA67" s="301">
        <f xml:space="preserve"> Time!BA$76</f>
        <v>0</v>
      </c>
      <c r="BB67" s="301">
        <f xml:space="preserve"> Time!BB$76</f>
        <v>0</v>
      </c>
      <c r="BC67" s="301">
        <f xml:space="preserve"> Time!BC$76</f>
        <v>0</v>
      </c>
      <c r="BD67" s="301">
        <f xml:space="preserve"> Time!BD$76</f>
        <v>0</v>
      </c>
      <c r="BE67" s="301">
        <f xml:space="preserve"> Time!BE$76</f>
        <v>0</v>
      </c>
      <c r="BF67" s="301">
        <f xml:space="preserve"> Time!BF$76</f>
        <v>0</v>
      </c>
      <c r="BG67" s="301">
        <f xml:space="preserve"> Time!BG$76</f>
        <v>0</v>
      </c>
      <c r="BH67" s="301">
        <f xml:space="preserve"> Time!BH$76</f>
        <v>0</v>
      </c>
      <c r="BI67" s="301">
        <f xml:space="preserve"> Time!BI$76</f>
        <v>0</v>
      </c>
      <c r="BJ67" s="301">
        <f xml:space="preserve"> Time!BJ$76</f>
        <v>0</v>
      </c>
      <c r="BK67" s="301">
        <f xml:space="preserve"> Time!BK$76</f>
        <v>0</v>
      </c>
      <c r="BL67" s="301">
        <f xml:space="preserve"> Time!BL$76</f>
        <v>0</v>
      </c>
      <c r="BM67" s="301">
        <f xml:space="preserve"> Time!BM$76</f>
        <v>0</v>
      </c>
      <c r="BN67" s="301">
        <f xml:space="preserve"> Time!BN$76</f>
        <v>0</v>
      </c>
      <c r="BO67" s="301">
        <f xml:space="preserve"> Time!BO$76</f>
        <v>0</v>
      </c>
      <c r="BP67" s="301">
        <f xml:space="preserve"> Time!BP$76</f>
        <v>0</v>
      </c>
      <c r="BQ67" s="301">
        <f xml:space="preserve"> Time!BQ$76</f>
        <v>0</v>
      </c>
      <c r="BR67" s="301">
        <f xml:space="preserve"> Time!BR$76</f>
        <v>0</v>
      </c>
      <c r="BS67" s="301">
        <f xml:space="preserve"> Time!BS$76</f>
        <v>0</v>
      </c>
      <c r="BT67" s="301">
        <f xml:space="preserve"> Time!BT$76</f>
        <v>0</v>
      </c>
      <c r="BU67" s="301">
        <f xml:space="preserve"> Time!BU$76</f>
        <v>0</v>
      </c>
      <c r="BV67" s="301">
        <f xml:space="preserve"> Time!BV$76</f>
        <v>0</v>
      </c>
      <c r="BW67" s="301">
        <f xml:space="preserve"> Time!BW$76</f>
        <v>0</v>
      </c>
      <c r="BX67" s="301">
        <f xml:space="preserve"> Time!BX$76</f>
        <v>0</v>
      </c>
      <c r="BY67" s="301">
        <f xml:space="preserve"> Time!BY$76</f>
        <v>0</v>
      </c>
      <c r="BZ67" s="301">
        <f xml:space="preserve"> Time!BZ$76</f>
        <v>0</v>
      </c>
      <c r="CA67" s="301">
        <f xml:space="preserve"> Time!CA$76</f>
        <v>0</v>
      </c>
      <c r="CB67" s="301">
        <f xml:space="preserve"> Time!CB$76</f>
        <v>0</v>
      </c>
      <c r="CC67" s="301">
        <f xml:space="preserve"> Time!CC$76</f>
        <v>0</v>
      </c>
      <c r="CD67" s="301">
        <f xml:space="preserve"> Time!CD$76</f>
        <v>0</v>
      </c>
      <c r="CE67" s="301">
        <f xml:space="preserve"> Time!CE$76</f>
        <v>0</v>
      </c>
      <c r="CF67" s="301">
        <f xml:space="preserve"> Time!CF$76</f>
        <v>0</v>
      </c>
      <c r="CG67" s="301">
        <f xml:space="preserve"> Time!CG$76</f>
        <v>0</v>
      </c>
      <c r="CH67" s="301">
        <f xml:space="preserve"> Time!CH$76</f>
        <v>0</v>
      </c>
      <c r="CI67" s="301">
        <f xml:space="preserve"> Time!CI$76</f>
        <v>0</v>
      </c>
      <c r="CJ67" s="301">
        <f xml:space="preserve"> Time!CJ$76</f>
        <v>0</v>
      </c>
      <c r="CK67" s="301">
        <f xml:space="preserve"> Time!CK$76</f>
        <v>0</v>
      </c>
      <c r="CL67" s="301">
        <f xml:space="preserve"> Time!CL$76</f>
        <v>0</v>
      </c>
      <c r="CM67" s="301">
        <f xml:space="preserve"> Time!CM$76</f>
        <v>0</v>
      </c>
      <c r="CN67" s="301">
        <f xml:space="preserve"> Time!CN$76</f>
        <v>0</v>
      </c>
      <c r="CO67" s="301">
        <f xml:space="preserve"> Time!CO$76</f>
        <v>0</v>
      </c>
      <c r="CP67" s="301">
        <f xml:space="preserve"> Time!CP$76</f>
        <v>0</v>
      </c>
      <c r="CQ67" s="301">
        <f xml:space="preserve"> Time!CQ$76</f>
        <v>0</v>
      </c>
      <c r="CR67" s="301">
        <f xml:space="preserve"> Time!CR$76</f>
        <v>0</v>
      </c>
      <c r="CS67" s="301">
        <f xml:space="preserve"> Time!CS$76</f>
        <v>0</v>
      </c>
      <c r="CT67" s="301">
        <f xml:space="preserve"> Time!CT$76</f>
        <v>0</v>
      </c>
      <c r="CU67" s="301">
        <f xml:space="preserve"> Time!CU$76</f>
        <v>0</v>
      </c>
      <c r="CV67" s="301">
        <f xml:space="preserve"> Time!CV$76</f>
        <v>0</v>
      </c>
      <c r="CW67" s="301">
        <f xml:space="preserve"> Time!CW$76</f>
        <v>0</v>
      </c>
      <c r="CX67" s="301">
        <f xml:space="preserve"> Time!CX$76</f>
        <v>0</v>
      </c>
      <c r="CY67" s="301">
        <f xml:space="preserve"> Time!CY$76</f>
        <v>0</v>
      </c>
      <c r="CZ67" s="301">
        <f xml:space="preserve"> Time!CZ$76</f>
        <v>0</v>
      </c>
      <c r="DA67" s="301">
        <f xml:space="preserve"> Time!DA$76</f>
        <v>0</v>
      </c>
      <c r="DB67" s="301">
        <f xml:space="preserve"> Time!DB$76</f>
        <v>0</v>
      </c>
      <c r="DC67" s="301">
        <f xml:space="preserve"> Time!DC$76</f>
        <v>0</v>
      </c>
      <c r="DD67" s="301">
        <f xml:space="preserve"> Time!DD$76</f>
        <v>0</v>
      </c>
      <c r="DE67" s="301">
        <f xml:space="preserve"> Time!DE$76</f>
        <v>0</v>
      </c>
      <c r="DF67" s="301">
        <f xml:space="preserve"> Time!DF$76</f>
        <v>0</v>
      </c>
      <c r="DG67" s="301">
        <f xml:space="preserve"> Time!DG$76</f>
        <v>0</v>
      </c>
      <c r="DH67" s="301">
        <f xml:space="preserve"> Time!DH$76</f>
        <v>0</v>
      </c>
      <c r="DI67" s="301">
        <f xml:space="preserve"> Time!DI$76</f>
        <v>0</v>
      </c>
      <c r="DJ67" s="301">
        <f xml:space="preserve"> Time!DJ$76</f>
        <v>0</v>
      </c>
      <c r="DK67" s="301">
        <f xml:space="preserve"> Time!DK$76</f>
        <v>0</v>
      </c>
      <c r="DL67" s="301">
        <f xml:space="preserve"> Time!DL$76</f>
        <v>0</v>
      </c>
      <c r="DM67" s="301">
        <f xml:space="preserve"> Time!DM$76</f>
        <v>0</v>
      </c>
      <c r="DN67" s="301">
        <f xml:space="preserve"> Time!DN$76</f>
        <v>0</v>
      </c>
      <c r="DO67" s="301">
        <f xml:space="preserve"> Time!DO$76</f>
        <v>0</v>
      </c>
      <c r="DP67" s="301">
        <f xml:space="preserve"> Time!DP$76</f>
        <v>0</v>
      </c>
      <c r="DQ67" s="301">
        <f xml:space="preserve"> Time!DQ$76</f>
        <v>0</v>
      </c>
      <c r="DR67" s="301">
        <f xml:space="preserve"> Time!DR$76</f>
        <v>0</v>
      </c>
      <c r="DS67" s="301">
        <f xml:space="preserve"> Time!DS$76</f>
        <v>0</v>
      </c>
      <c r="DT67" s="301">
        <f xml:space="preserve"> Time!DT$76</f>
        <v>0</v>
      </c>
      <c r="DU67" s="301">
        <f xml:space="preserve"> Time!DU$76</f>
        <v>0</v>
      </c>
      <c r="DV67" s="301">
        <f xml:space="preserve"> Time!DV$76</f>
        <v>0</v>
      </c>
      <c r="DW67" s="301">
        <f xml:space="preserve"> Time!DW$76</f>
        <v>0</v>
      </c>
      <c r="DX67" s="301">
        <f xml:space="preserve"> Time!DX$76</f>
        <v>0</v>
      </c>
      <c r="DY67" s="301">
        <f xml:space="preserve"> Time!DY$76</f>
        <v>0</v>
      </c>
      <c r="DZ67" s="301">
        <f xml:space="preserve"> Time!DZ$76</f>
        <v>0</v>
      </c>
      <c r="EA67" s="301">
        <f xml:space="preserve"> Time!EA$76</f>
        <v>0</v>
      </c>
      <c r="EB67" s="301">
        <f xml:space="preserve"> Time!EB$76</f>
        <v>0</v>
      </c>
      <c r="EC67" s="301">
        <f xml:space="preserve"> Time!EC$76</f>
        <v>0</v>
      </c>
      <c r="ED67" s="301">
        <f xml:space="preserve"> Time!ED$76</f>
        <v>0</v>
      </c>
      <c r="EE67" s="301">
        <f xml:space="preserve"> Time!EE$76</f>
        <v>0</v>
      </c>
      <c r="EF67" s="301">
        <f xml:space="preserve"> Time!EF$76</f>
        <v>0</v>
      </c>
      <c r="EG67" s="301">
        <f xml:space="preserve"> Time!EG$76</f>
        <v>0</v>
      </c>
      <c r="EH67" s="301">
        <f xml:space="preserve"> Time!EH$76</f>
        <v>0</v>
      </c>
      <c r="EI67" s="301">
        <f xml:space="preserve"> Time!EI$76</f>
        <v>0</v>
      </c>
      <c r="EJ67" s="301">
        <f xml:space="preserve"> Time!EJ$76</f>
        <v>0</v>
      </c>
      <c r="EK67" s="301">
        <f xml:space="preserve"> Time!EK$76</f>
        <v>0</v>
      </c>
      <c r="EL67" s="301">
        <f xml:space="preserve"> Time!EL$76</f>
        <v>0</v>
      </c>
      <c r="EM67" s="301">
        <f xml:space="preserve"> Time!EM$76</f>
        <v>0</v>
      </c>
      <c r="EN67" s="301">
        <f xml:space="preserve"> Time!EN$76</f>
        <v>0</v>
      </c>
      <c r="EO67" s="301">
        <f xml:space="preserve"> Time!EO$76</f>
        <v>0</v>
      </c>
      <c r="EP67" s="301">
        <f xml:space="preserve"> Time!EP$76</f>
        <v>0</v>
      </c>
      <c r="EQ67" s="301">
        <f xml:space="preserve"> Time!EQ$76</f>
        <v>0</v>
      </c>
      <c r="ER67" s="301">
        <f xml:space="preserve"> Time!ER$76</f>
        <v>0</v>
      </c>
      <c r="ES67" s="301">
        <f xml:space="preserve"> Time!ES$76</f>
        <v>0</v>
      </c>
      <c r="ET67" s="301">
        <f xml:space="preserve"> Time!ET$76</f>
        <v>0</v>
      </c>
      <c r="EU67" s="301">
        <f xml:space="preserve"> Time!EU$76</f>
        <v>0</v>
      </c>
      <c r="EV67" s="301">
        <f xml:space="preserve"> Time!EV$76</f>
        <v>0</v>
      </c>
      <c r="EW67" s="301">
        <f xml:space="preserve"> Time!EW$76</f>
        <v>0</v>
      </c>
      <c r="EX67" s="301">
        <f xml:space="preserve"> Time!EX$76</f>
        <v>0</v>
      </c>
      <c r="EY67" s="301">
        <f xml:space="preserve"> Time!EY$76</f>
        <v>0</v>
      </c>
      <c r="EZ67" s="301">
        <f xml:space="preserve"> Time!EZ$76</f>
        <v>0</v>
      </c>
      <c r="FA67" s="301">
        <f xml:space="preserve"> Time!FA$76</f>
        <v>0</v>
      </c>
      <c r="FB67" s="301">
        <f xml:space="preserve"> Time!FB$76</f>
        <v>0</v>
      </c>
      <c r="FC67" s="301">
        <f xml:space="preserve"> Time!FC$76</f>
        <v>0</v>
      </c>
      <c r="FD67" s="301">
        <f xml:space="preserve"> Time!FD$76</f>
        <v>0</v>
      </c>
      <c r="FE67" s="301">
        <f xml:space="preserve"> Time!FE$76</f>
        <v>0</v>
      </c>
      <c r="FF67" s="301">
        <f xml:space="preserve"> Time!FF$76</f>
        <v>0</v>
      </c>
      <c r="FG67" s="301">
        <f xml:space="preserve"> Time!FG$76</f>
        <v>0</v>
      </c>
      <c r="FH67" s="301">
        <f xml:space="preserve"> Time!FH$76</f>
        <v>0</v>
      </c>
      <c r="FI67" s="301">
        <f xml:space="preserve"> Time!FI$76</f>
        <v>0</v>
      </c>
      <c r="FJ67" s="301">
        <f xml:space="preserve"> Time!FJ$76</f>
        <v>0</v>
      </c>
      <c r="FK67" s="301">
        <f xml:space="preserve"> Time!FK$76</f>
        <v>0</v>
      </c>
      <c r="FL67" s="301">
        <f xml:space="preserve"> Time!FL$76</f>
        <v>0</v>
      </c>
      <c r="FM67" s="301">
        <f xml:space="preserve"> Time!FM$76</f>
        <v>0</v>
      </c>
      <c r="FN67" s="301">
        <f xml:space="preserve"> Time!FN$76</f>
        <v>0</v>
      </c>
      <c r="FO67" s="301">
        <f xml:space="preserve"> Time!FO$76</f>
        <v>0</v>
      </c>
      <c r="FP67" s="301">
        <f xml:space="preserve"> Time!FP$76</f>
        <v>0</v>
      </c>
      <c r="FQ67" s="301">
        <f xml:space="preserve"> Time!FQ$76</f>
        <v>0</v>
      </c>
      <c r="FR67" s="301">
        <f xml:space="preserve"> Time!FR$76</f>
        <v>0</v>
      </c>
      <c r="FS67" s="301">
        <f xml:space="preserve"> Time!FS$76</f>
        <v>0</v>
      </c>
      <c r="FT67" s="301">
        <f xml:space="preserve"> Time!FT$76</f>
        <v>0</v>
      </c>
      <c r="FU67" s="301">
        <f xml:space="preserve"> Time!FU$76</f>
        <v>0</v>
      </c>
      <c r="FV67" s="301">
        <f xml:space="preserve"> Time!FV$76</f>
        <v>0</v>
      </c>
      <c r="FW67" s="301">
        <f xml:space="preserve"> Time!FW$76</f>
        <v>0</v>
      </c>
      <c r="FX67" s="301">
        <f xml:space="preserve"> Time!FX$76</f>
        <v>0</v>
      </c>
      <c r="FY67" s="301">
        <f xml:space="preserve"> Time!FY$76</f>
        <v>0</v>
      </c>
      <c r="FZ67" s="301">
        <f xml:space="preserve"> Time!FZ$76</f>
        <v>0</v>
      </c>
      <c r="GA67" s="301">
        <f xml:space="preserve"> Time!GA$76</f>
        <v>0</v>
      </c>
      <c r="GB67" s="301">
        <f xml:space="preserve"> Time!GB$76</f>
        <v>0</v>
      </c>
      <c r="GC67" s="301">
        <f xml:space="preserve"> Time!GC$76</f>
        <v>0</v>
      </c>
      <c r="GD67" s="301">
        <f xml:space="preserve"> Time!GD$76</f>
        <v>0</v>
      </c>
      <c r="GE67" s="301">
        <f xml:space="preserve"> Time!GE$76</f>
        <v>0</v>
      </c>
      <c r="GF67" s="301">
        <f xml:space="preserve"> Time!GF$76</f>
        <v>0</v>
      </c>
      <c r="GG67" s="301">
        <f xml:space="preserve"> Time!GG$76</f>
        <v>0</v>
      </c>
      <c r="GH67" s="301">
        <f xml:space="preserve"> Time!GH$76</f>
        <v>0</v>
      </c>
      <c r="GI67" s="301">
        <f xml:space="preserve"> Time!GI$76</f>
        <v>0</v>
      </c>
      <c r="GJ67" s="301">
        <f xml:space="preserve"> Time!GJ$76</f>
        <v>0</v>
      </c>
    </row>
    <row r="68" spans="1:192" s="275" customFormat="1" x14ac:dyDescent="0.25">
      <c r="A68" s="15"/>
      <c r="B68" s="15"/>
      <c r="C68" s="21"/>
      <c r="D68" s="60"/>
      <c r="E68" s="286"/>
      <c r="F68" s="286"/>
      <c r="G68" s="286"/>
      <c r="H68" s="286"/>
      <c r="I68" s="43"/>
      <c r="J68" s="286"/>
      <c r="K68" s="286"/>
      <c r="L68" s="286"/>
      <c r="M68" s="286"/>
      <c r="N68" s="286"/>
      <c r="O68" s="286"/>
      <c r="P68" s="286"/>
      <c r="Q68" s="286"/>
      <c r="R68" s="286"/>
      <c r="S68" s="286"/>
      <c r="T68" s="286"/>
      <c r="U68" s="286"/>
      <c r="V68" s="286"/>
      <c r="W68" s="286"/>
      <c r="X68" s="286"/>
      <c r="Y68" s="286"/>
      <c r="Z68" s="286"/>
      <c r="AA68" s="286"/>
      <c r="AB68" s="286"/>
      <c r="AC68" s="286"/>
      <c r="AD68" s="286"/>
      <c r="AE68" s="286"/>
      <c r="AF68" s="286"/>
      <c r="AG68" s="286"/>
      <c r="AH68" s="286"/>
      <c r="AI68" s="286"/>
      <c r="AJ68" s="286"/>
      <c r="AK68" s="286"/>
      <c r="AL68" s="286"/>
      <c r="AM68" s="286"/>
      <c r="AN68" s="286"/>
      <c r="AO68" s="286"/>
      <c r="AP68" s="286"/>
      <c r="AQ68" s="286"/>
      <c r="AR68" s="286"/>
      <c r="AS68" s="286"/>
      <c r="AT68" s="286"/>
      <c r="AU68" s="286"/>
      <c r="AV68" s="286"/>
      <c r="AW68" s="286"/>
      <c r="AX68" s="286"/>
      <c r="AY68" s="286"/>
      <c r="AZ68" s="286"/>
      <c r="BA68" s="286"/>
      <c r="BB68" s="286"/>
      <c r="BC68" s="286"/>
      <c r="BD68" s="286"/>
      <c r="BE68" s="286"/>
      <c r="BF68" s="286"/>
      <c r="BG68" s="286"/>
      <c r="BH68" s="286"/>
      <c r="BI68" s="286"/>
      <c r="BJ68" s="286"/>
      <c r="BK68" s="286"/>
      <c r="BL68" s="286"/>
      <c r="BM68" s="286"/>
      <c r="BN68" s="286"/>
      <c r="BO68" s="286"/>
      <c r="BP68" s="286"/>
      <c r="BQ68" s="286"/>
      <c r="BR68" s="286"/>
      <c r="BS68" s="286"/>
      <c r="BT68" s="286"/>
      <c r="BU68" s="286"/>
      <c r="BV68" s="286"/>
      <c r="BW68" s="286"/>
      <c r="BX68" s="286"/>
      <c r="BY68" s="286"/>
      <c r="BZ68" s="286"/>
      <c r="CA68" s="286"/>
      <c r="CB68" s="286"/>
      <c r="CC68" s="286"/>
      <c r="CD68" s="286"/>
      <c r="CE68" s="286"/>
      <c r="CF68" s="286"/>
      <c r="CG68" s="286"/>
      <c r="CH68" s="286"/>
      <c r="CI68" s="286"/>
      <c r="CJ68" s="286"/>
      <c r="CK68" s="286"/>
      <c r="CL68" s="286"/>
      <c r="CM68" s="286"/>
      <c r="CN68" s="286"/>
      <c r="CO68" s="286"/>
      <c r="CP68" s="286"/>
      <c r="CQ68" s="286"/>
      <c r="CR68" s="286"/>
      <c r="CS68" s="286"/>
      <c r="CT68" s="286"/>
      <c r="CU68" s="286"/>
      <c r="CV68" s="286"/>
      <c r="CW68" s="286"/>
      <c r="CX68" s="286"/>
      <c r="CY68" s="286"/>
      <c r="CZ68" s="286"/>
      <c r="DA68" s="286"/>
      <c r="DB68" s="286"/>
      <c r="DC68" s="286"/>
      <c r="DD68" s="286"/>
      <c r="DE68" s="286"/>
      <c r="DF68" s="286"/>
      <c r="DG68" s="286"/>
      <c r="DH68" s="286"/>
      <c r="DI68" s="286"/>
      <c r="DJ68" s="286"/>
      <c r="DK68" s="286"/>
      <c r="DL68" s="286"/>
      <c r="DM68" s="286"/>
      <c r="DN68" s="286"/>
      <c r="DO68" s="286"/>
      <c r="DP68" s="286"/>
      <c r="DQ68" s="286"/>
      <c r="DR68" s="286"/>
      <c r="DS68" s="286"/>
      <c r="DT68" s="286"/>
      <c r="DU68" s="286"/>
      <c r="DV68" s="286"/>
      <c r="DW68" s="286"/>
      <c r="DX68" s="286"/>
      <c r="DY68" s="286"/>
      <c r="DZ68" s="286"/>
      <c r="EA68" s="286"/>
      <c r="EB68" s="286"/>
      <c r="EC68" s="286"/>
      <c r="ED68" s="286"/>
      <c r="EE68" s="286"/>
      <c r="EF68" s="286"/>
      <c r="EG68" s="286"/>
      <c r="EH68" s="286"/>
      <c r="EI68" s="286"/>
      <c r="EJ68" s="286"/>
      <c r="EK68" s="286"/>
      <c r="EL68" s="286"/>
      <c r="EM68" s="286"/>
      <c r="EN68" s="286"/>
      <c r="EO68" s="286"/>
      <c r="EP68" s="286"/>
      <c r="EQ68" s="286"/>
      <c r="ER68" s="286"/>
      <c r="ES68" s="286"/>
      <c r="ET68" s="286"/>
      <c r="EU68" s="286"/>
      <c r="EV68" s="286"/>
      <c r="EW68" s="286"/>
      <c r="EX68" s="286"/>
      <c r="EY68" s="286"/>
      <c r="EZ68" s="286"/>
      <c r="FA68" s="286"/>
      <c r="FB68" s="286"/>
      <c r="FC68" s="286"/>
      <c r="FD68" s="286"/>
      <c r="FE68" s="286"/>
      <c r="FF68" s="286"/>
      <c r="FG68" s="286"/>
      <c r="FH68" s="286"/>
      <c r="FI68" s="286"/>
      <c r="FJ68" s="286"/>
      <c r="FK68" s="286"/>
      <c r="FL68" s="286"/>
      <c r="FM68" s="286"/>
      <c r="FN68" s="286"/>
      <c r="FO68" s="286"/>
      <c r="FP68" s="286"/>
      <c r="FQ68" s="286"/>
      <c r="FR68" s="286"/>
      <c r="FS68" s="286"/>
      <c r="FT68" s="286"/>
      <c r="FU68" s="286"/>
      <c r="FV68" s="286"/>
      <c r="FW68" s="286"/>
      <c r="FX68" s="286"/>
      <c r="FY68" s="286"/>
      <c r="FZ68" s="286"/>
      <c r="GA68" s="286"/>
      <c r="GB68" s="286"/>
      <c r="GC68" s="286"/>
      <c r="GD68" s="286"/>
      <c r="GE68" s="286"/>
      <c r="GF68" s="286"/>
      <c r="GG68" s="286"/>
      <c r="GH68" s="286"/>
      <c r="GI68" s="286"/>
      <c r="GJ68" s="286"/>
    </row>
    <row r="69" spans="1:192" s="275" customFormat="1" x14ac:dyDescent="0.25">
      <c r="A69" s="15"/>
      <c r="B69" s="15"/>
      <c r="C69" s="21"/>
      <c r="D69" s="60"/>
      <c r="E69" s="286" t="s">
        <v>204</v>
      </c>
      <c r="F69" s="286"/>
      <c r="G69" s="286" t="str">
        <f xml:space="preserve"> SMU</f>
        <v>$ 000s</v>
      </c>
      <c r="H69" s="286"/>
      <c r="I69" s="43"/>
      <c r="J69" s="286">
        <f t="shared" ref="J69:BU69" si="101">I72</f>
        <v>0</v>
      </c>
      <c r="K69" s="286">
        <f t="shared" si="101"/>
        <v>0</v>
      </c>
      <c r="L69" s="286">
        <f t="shared" si="101"/>
        <v>0</v>
      </c>
      <c r="M69" s="286">
        <f t="shared" si="101"/>
        <v>65676.200961484326</v>
      </c>
      <c r="N69" s="286">
        <f t="shared" si="101"/>
        <v>65703.288781744748</v>
      </c>
      <c r="O69" s="286">
        <f t="shared" si="101"/>
        <v>63338.938374838159</v>
      </c>
      <c r="P69" s="286">
        <f t="shared" si="101"/>
        <v>61523.584906826494</v>
      </c>
      <c r="Q69" s="286">
        <f t="shared" si="101"/>
        <v>61133.057424184924</v>
      </c>
      <c r="R69" s="286">
        <f t="shared" si="101"/>
        <v>60076.722398577527</v>
      </c>
      <c r="S69" s="286">
        <f t="shared" si="101"/>
        <v>57647.931350815372</v>
      </c>
      <c r="T69" s="286">
        <f t="shared" si="101"/>
        <v>55764.146467825602</v>
      </c>
      <c r="U69" s="286">
        <f t="shared" si="101"/>
        <v>55298.694541191893</v>
      </c>
      <c r="V69" s="286">
        <f t="shared" si="101"/>
        <v>54168.8205623904</v>
      </c>
      <c r="W69" s="286">
        <f t="shared" si="101"/>
        <v>51671.157321509876</v>
      </c>
      <c r="X69" s="286">
        <f t="shared" si="101"/>
        <v>49714.452002010643</v>
      </c>
      <c r="Y69" s="286">
        <f t="shared" si="101"/>
        <v>49167.296562062635</v>
      </c>
      <c r="Z69" s="286">
        <f t="shared" si="101"/>
        <v>47970.343419004472</v>
      </c>
      <c r="AA69" s="286">
        <f t="shared" si="101"/>
        <v>45399.232884621757</v>
      </c>
      <c r="AB69" s="286">
        <f t="shared" si="101"/>
        <v>43364.972158432276</v>
      </c>
      <c r="AC69" s="286">
        <f t="shared" si="101"/>
        <v>42736.252662831037</v>
      </c>
      <c r="AD69" s="286">
        <f t="shared" si="101"/>
        <v>41445.479895817385</v>
      </c>
      <c r="AE69" s="286">
        <f t="shared" si="101"/>
        <v>38795.775739393997</v>
      </c>
      <c r="AF69" s="286">
        <f t="shared" si="101"/>
        <v>36678.744121937772</v>
      </c>
      <c r="AG69" s="286">
        <f t="shared" si="101"/>
        <v>35960.959181945269</v>
      </c>
      <c r="AH69" s="286">
        <f t="shared" si="101"/>
        <v>34582.08505361883</v>
      </c>
      <c r="AI69" s="286">
        <f t="shared" si="101"/>
        <v>31848.450862775215</v>
      </c>
      <c r="AJ69" s="286">
        <f t="shared" si="101"/>
        <v>29643.239635740607</v>
      </c>
      <c r="AK69" s="286">
        <f t="shared" si="101"/>
        <v>28831.050255282655</v>
      </c>
      <c r="AL69" s="286">
        <f t="shared" si="101"/>
        <v>27358.578718348039</v>
      </c>
      <c r="AM69" s="286">
        <f t="shared" si="101"/>
        <v>24535.33621220569</v>
      </c>
      <c r="AN69" s="286">
        <f t="shared" si="101"/>
        <v>22236.189195065886</v>
      </c>
      <c r="AO69" s="286">
        <f t="shared" si="101"/>
        <v>21317.110177667902</v>
      </c>
      <c r="AP69" s="286">
        <f t="shared" si="101"/>
        <v>19989.232912780881</v>
      </c>
      <c r="AQ69" s="286">
        <f t="shared" si="101"/>
        <v>17557.702682513187</v>
      </c>
      <c r="AR69" s="286">
        <f t="shared" si="101"/>
        <v>15236.487510621442</v>
      </c>
      <c r="AS69" s="286">
        <f t="shared" si="101"/>
        <v>14310.328145840729</v>
      </c>
      <c r="AT69" s="286">
        <f t="shared" si="101"/>
        <v>13097.470585946583</v>
      </c>
      <c r="AU69" s="286">
        <f t="shared" si="101"/>
        <v>10620.574544977289</v>
      </c>
      <c r="AV69" s="286">
        <f t="shared" si="101"/>
        <v>8251.2020720259206</v>
      </c>
      <c r="AW69" s="286">
        <f t="shared" si="101"/>
        <v>7269.7865477379837</v>
      </c>
      <c r="AX69" s="286">
        <f t="shared" si="101"/>
        <v>6000.2105889301911</v>
      </c>
      <c r="AY69" s="286">
        <f t="shared" si="101"/>
        <v>3469.8458636681767</v>
      </c>
      <c r="AZ69" s="286">
        <f t="shared" si="101"/>
        <v>1044.3714196104484</v>
      </c>
      <c r="BA69" s="286">
        <f t="shared" si="101"/>
        <v>3.2287061912938952E-11</v>
      </c>
      <c r="BB69" s="286">
        <f t="shared" si="101"/>
        <v>3.2801233373902504E-11</v>
      </c>
      <c r="BC69" s="286">
        <f t="shared" si="101"/>
        <v>3.3329333231222332E-11</v>
      </c>
      <c r="BD69" s="286">
        <f t="shared" si="101"/>
        <v>3.3865935496245012E-11</v>
      </c>
      <c r="BE69" s="286">
        <f t="shared" si="101"/>
        <v>3.4405250519022713E-11</v>
      </c>
      <c r="BF69" s="286">
        <f t="shared" si="101"/>
        <v>3.4953154133538149E-11</v>
      </c>
      <c r="BG69" s="286">
        <f t="shared" si="101"/>
        <v>3.5515899915088116E-11</v>
      </c>
      <c r="BH69" s="286">
        <f t="shared" si="101"/>
        <v>3.6087705903721032E-11</v>
      </c>
      <c r="BI69" s="286">
        <f t="shared" si="101"/>
        <v>3.6656087271704638E-11</v>
      </c>
      <c r="BJ69" s="286">
        <f t="shared" si="101"/>
        <v>3.7239835461506534E-11</v>
      </c>
      <c r="BK69" s="286">
        <f t="shared" si="101"/>
        <v>3.7839396812436786E-11</v>
      </c>
      <c r="BL69" s="286">
        <f t="shared" si="101"/>
        <v>3.844861110111702E-11</v>
      </c>
      <c r="BM69" s="286">
        <f t="shared" si="101"/>
        <v>3.905417672595961E-11</v>
      </c>
      <c r="BN69" s="286">
        <f t="shared" si="101"/>
        <v>3.9676114490320515E-11</v>
      </c>
      <c r="BO69" s="286">
        <f t="shared" si="101"/>
        <v>4.0314899933614677E-11</v>
      </c>
      <c r="BP69" s="286">
        <f t="shared" si="101"/>
        <v>4.0963969822545871E-11</v>
      </c>
      <c r="BQ69" s="286">
        <f t="shared" si="101"/>
        <v>4.1609152347250971E-11</v>
      </c>
      <c r="BR69" s="286">
        <f t="shared" si="101"/>
        <v>4.2271778098380945E-11</v>
      </c>
      <c r="BS69" s="286">
        <f t="shared" si="101"/>
        <v>4.2952353725764876E-11</v>
      </c>
      <c r="BT69" s="286">
        <f t="shared" si="101"/>
        <v>4.3643886620749689E-11</v>
      </c>
      <c r="BU69" s="286">
        <f t="shared" si="101"/>
        <v>4.4338915515185126E-11</v>
      </c>
      <c r="BV69" s="286">
        <f t="shared" ref="BV69:EG69" si="102">BU72</f>
        <v>4.5045012744764451E-11</v>
      </c>
      <c r="BW69" s="286">
        <f t="shared" si="102"/>
        <v>4.5770237449955158E-11</v>
      </c>
      <c r="BX69" s="286">
        <f t="shared" si="102"/>
        <v>4.6507138272899439E-11</v>
      </c>
      <c r="BY69" s="286">
        <f t="shared" si="102"/>
        <v>4.7239625700697608E-11</v>
      </c>
      <c r="BZ69" s="286">
        <f t="shared" si="102"/>
        <v>4.7991916739981218E-11</v>
      </c>
      <c r="CA69" s="286">
        <f t="shared" si="102"/>
        <v>4.8764586599494915E-11</v>
      </c>
      <c r="CB69" s="286">
        <f t="shared" si="102"/>
        <v>4.9549696443746783E-11</v>
      </c>
      <c r="CC69" s="286">
        <f t="shared" si="102"/>
        <v>5.0330104162735796E-11</v>
      </c>
      <c r="CD69" s="286">
        <f t="shared" si="102"/>
        <v>5.1131611071527362E-11</v>
      </c>
      <c r="CE69" s="286">
        <f t="shared" si="102"/>
        <v>5.195483000977895E-11</v>
      </c>
      <c r="CF69" s="286">
        <f t="shared" si="102"/>
        <v>5.2791302772936391E-11</v>
      </c>
      <c r="CG69" s="286">
        <f t="shared" si="102"/>
        <v>5.3622765791610138E-11</v>
      </c>
      <c r="CH69" s="286">
        <f t="shared" si="102"/>
        <v>5.4476708336841531E-11</v>
      </c>
      <c r="CI69" s="286">
        <f t="shared" si="102"/>
        <v>5.5353783341064681E-11</v>
      </c>
      <c r="CJ69" s="286">
        <f t="shared" si="102"/>
        <v>5.6244979252855823E-11</v>
      </c>
      <c r="CK69" s="286">
        <f t="shared" si="102"/>
        <v>5.7140680547457553E-11</v>
      </c>
      <c r="CL69" s="286">
        <f t="shared" si="102"/>
        <v>5.8050645885175816E-11</v>
      </c>
      <c r="CM69" s="286">
        <f t="shared" si="102"/>
        <v>5.898526128392714E-11</v>
      </c>
      <c r="CN69" s="286">
        <f t="shared" si="102"/>
        <v>5.9934923990598361E-11</v>
      </c>
      <c r="CO69" s="286">
        <f t="shared" si="102"/>
        <v>6.087889904345029E-11</v>
      </c>
      <c r="CP69" s="286">
        <f t="shared" si="102"/>
        <v>6.1848395510717242E-11</v>
      </c>
      <c r="CQ69" s="286">
        <f t="shared" si="102"/>
        <v>6.2844154678439793E-11</v>
      </c>
      <c r="CR69" s="286">
        <f t="shared" si="102"/>
        <v>6.3855945568762673E-11</v>
      </c>
      <c r="CS69" s="286">
        <f t="shared" si="102"/>
        <v>6.486167671147068E-11</v>
      </c>
      <c r="CT69" s="286">
        <f t="shared" si="102"/>
        <v>6.5894598913100854E-11</v>
      </c>
      <c r="CU69" s="286">
        <f t="shared" si="102"/>
        <v>6.6955501955601774E-11</v>
      </c>
      <c r="CV69" s="286">
        <f t="shared" si="102"/>
        <v>6.8033485537086962E-11</v>
      </c>
      <c r="CW69" s="286">
        <f t="shared" si="102"/>
        <v>6.9105012934296079E-11</v>
      </c>
      <c r="CX69" s="286">
        <f t="shared" si="102"/>
        <v>7.0205510265274743E-11</v>
      </c>
      <c r="CY69" s="286">
        <f t="shared" si="102"/>
        <v>7.1335818980545661E-11</v>
      </c>
      <c r="CZ69" s="286">
        <f t="shared" si="102"/>
        <v>7.2484325666132451E-11</v>
      </c>
      <c r="DA69" s="286">
        <f t="shared" si="102"/>
        <v>7.3638638552365615E-11</v>
      </c>
      <c r="DB69" s="286">
        <f t="shared" si="102"/>
        <v>7.4811333871312041E-11</v>
      </c>
      <c r="DC69" s="286">
        <f t="shared" si="102"/>
        <v>7.6015796346640158E-11</v>
      </c>
      <c r="DD69" s="286">
        <f t="shared" si="102"/>
        <v>7.7239650667821063E-11</v>
      </c>
      <c r="DE69" s="286">
        <f t="shared" si="102"/>
        <v>7.8456175165839246E-11</v>
      </c>
      <c r="DF69" s="286">
        <f t="shared" si="102"/>
        <v>7.9705589755355236E-11</v>
      </c>
      <c r="DG69" s="286">
        <f t="shared" si="102"/>
        <v>8.0988849750416453E-11</v>
      </c>
      <c r="DH69" s="286">
        <f t="shared" si="102"/>
        <v>8.2292770231398158E-11</v>
      </c>
      <c r="DI69" s="286">
        <f t="shared" si="102"/>
        <v>8.3588881362542676E-11</v>
      </c>
      <c r="DJ69" s="286">
        <f t="shared" si="102"/>
        <v>8.4920034298241168E-11</v>
      </c>
      <c r="DK69" s="286">
        <f t="shared" si="102"/>
        <v>8.6287246850442851E-11</v>
      </c>
      <c r="DL69" s="286">
        <f t="shared" si="102"/>
        <v>8.7676471524734985E-11</v>
      </c>
      <c r="DM69" s="286">
        <f t="shared" si="102"/>
        <v>8.9057375951249566E-11</v>
      </c>
      <c r="DN69" s="286">
        <f t="shared" si="102"/>
        <v>9.0475614663273219E-11</v>
      </c>
      <c r="DO69" s="286">
        <f t="shared" si="102"/>
        <v>9.1932272059351921E-11</v>
      </c>
      <c r="DP69" s="286">
        <f t="shared" si="102"/>
        <v>9.3412381639507486E-11</v>
      </c>
      <c r="DQ69" s="286">
        <f t="shared" si="102"/>
        <v>9.4899973817116636E-11</v>
      </c>
      <c r="DR69" s="286">
        <f t="shared" si="102"/>
        <v>9.6411255900154215E-11</v>
      </c>
      <c r="DS69" s="286">
        <f t="shared" si="102"/>
        <v>9.7963477120146692E-11</v>
      </c>
      <c r="DT69" s="286">
        <f t="shared" si="102"/>
        <v>9.9540689101781049E-11</v>
      </c>
      <c r="DU69" s="286">
        <f t="shared" si="102"/>
        <v>1.0110845495513411E-10</v>
      </c>
      <c r="DV69" s="286">
        <f t="shared" si="102"/>
        <v>1.0271860710029461E-10</v>
      </c>
      <c r="DW69" s="286">
        <f t="shared" si="102"/>
        <v>1.0437237667460936E-10</v>
      </c>
      <c r="DX69" s="286">
        <f t="shared" si="102"/>
        <v>1.0605277193907057E-10</v>
      </c>
      <c r="DY69" s="286">
        <f t="shared" si="102"/>
        <v>1.0772310309711093E-10</v>
      </c>
      <c r="DZ69" s="286">
        <f t="shared" si="102"/>
        <v>1.0943859351393243E-10</v>
      </c>
      <c r="EA69" s="286">
        <f t="shared" si="102"/>
        <v>1.1120055486950674E-10</v>
      </c>
      <c r="EB69" s="286">
        <f t="shared" si="102"/>
        <v>1.129908838029058E-10</v>
      </c>
      <c r="EC69" s="286">
        <f t="shared" si="102"/>
        <v>1.1477049022280156E-10</v>
      </c>
      <c r="ED69" s="286">
        <f t="shared" si="102"/>
        <v>1.1659821027959967E-10</v>
      </c>
      <c r="EE69" s="286">
        <f t="shared" si="102"/>
        <v>1.1847544146510121E-10</v>
      </c>
      <c r="EF69" s="286">
        <f t="shared" si="102"/>
        <v>1.2038289607268934E-10</v>
      </c>
      <c r="EG69" s="286">
        <f t="shared" si="102"/>
        <v>1.2229999369264692E-10</v>
      </c>
      <c r="EH69" s="286">
        <f t="shared" ref="EH69:GJ69" si="103">EG72</f>
        <v>1.2424762109220233E-10</v>
      </c>
      <c r="EI69" s="286">
        <f t="shared" si="103"/>
        <v>1.2624800779178679E-10</v>
      </c>
      <c r="EJ69" s="286">
        <f t="shared" si="103"/>
        <v>1.2828060071723456E-10</v>
      </c>
      <c r="EK69" s="286">
        <f t="shared" si="103"/>
        <v>1.3030102017853101E-10</v>
      </c>
      <c r="EL69" s="286">
        <f t="shared" si="103"/>
        <v>1.3237606392487413E-10</v>
      </c>
      <c r="EM69" s="286">
        <f t="shared" si="103"/>
        <v>1.345073185540646E-10</v>
      </c>
      <c r="EN69" s="286">
        <f t="shared" si="103"/>
        <v>1.3667288638278504E-10</v>
      </c>
      <c r="EO69" s="286">
        <f t="shared" si="103"/>
        <v>1.388254843433139E-10</v>
      </c>
      <c r="EP69" s="286">
        <f t="shared" si="103"/>
        <v>1.4103628018148116E-10</v>
      </c>
      <c r="EQ69" s="286">
        <f t="shared" si="103"/>
        <v>1.43306964292403E-10</v>
      </c>
      <c r="ER69" s="286">
        <f t="shared" si="103"/>
        <v>1.4561420641751069E-10</v>
      </c>
      <c r="ES69" s="286">
        <f t="shared" si="103"/>
        <v>1.4790763016858649E-10</v>
      </c>
      <c r="ET69" s="286">
        <f t="shared" si="103"/>
        <v>1.5026305917902124E-10</v>
      </c>
      <c r="EU69" s="286">
        <f t="shared" si="103"/>
        <v>1.5268229443180348E-10</v>
      </c>
      <c r="EV69" s="286">
        <f t="shared" si="103"/>
        <v>1.5514047937215553E-10</v>
      </c>
      <c r="EW69" s="286">
        <f t="shared" si="103"/>
        <v>1.5761109150615712E-10</v>
      </c>
      <c r="EX69" s="286">
        <f t="shared" si="103"/>
        <v>1.6012104813839266E-10</v>
      </c>
      <c r="EY69" s="286">
        <f t="shared" si="103"/>
        <v>1.6269899701342077E-10</v>
      </c>
      <c r="EZ69" s="286">
        <f t="shared" si="103"/>
        <v>1.6531845086533685E-10</v>
      </c>
      <c r="FA69" s="286">
        <f t="shared" si="103"/>
        <v>1.679222164664659E-10</v>
      </c>
      <c r="FB69" s="286">
        <f t="shared" si="103"/>
        <v>1.7059637776369438E-10</v>
      </c>
      <c r="FC69" s="286">
        <f t="shared" si="103"/>
        <v>1.7334297944568986E-10</v>
      </c>
      <c r="FD69" s="286">
        <f t="shared" si="103"/>
        <v>1.7613380141476548E-10</v>
      </c>
      <c r="FE69" s="286">
        <f t="shared" si="103"/>
        <v>1.7890790878704805E-10</v>
      </c>
      <c r="FF69" s="286">
        <f t="shared" si="103"/>
        <v>1.817570172344818E-10</v>
      </c>
      <c r="FG69" s="286">
        <f t="shared" si="103"/>
        <v>1.8468330521195696E-10</v>
      </c>
      <c r="FH69" s="286">
        <f t="shared" si="103"/>
        <v>1.8765670642586947E-10</v>
      </c>
      <c r="FI69" s="286">
        <f t="shared" si="103"/>
        <v>1.906122995520769E-10</v>
      </c>
      <c r="FJ69" s="286">
        <f t="shared" si="103"/>
        <v>1.9364780042244372E-10</v>
      </c>
      <c r="FK69" s="286">
        <f t="shared" si="103"/>
        <v>1.9676553000924506E-10</v>
      </c>
      <c r="FL69" s="286">
        <f t="shared" si="103"/>
        <v>1.999334550423939E-10</v>
      </c>
      <c r="FM69" s="286">
        <f t="shared" si="103"/>
        <v>2.0311739531394401E-10</v>
      </c>
      <c r="FN69" s="286">
        <f t="shared" si="103"/>
        <v>2.0635203983431857E-10</v>
      </c>
      <c r="FO69" s="286">
        <f t="shared" si="103"/>
        <v>2.096743076756511E-10</v>
      </c>
      <c r="FP69" s="286">
        <f t="shared" si="103"/>
        <v>2.1305006402922909E-10</v>
      </c>
      <c r="FQ69" s="286">
        <f t="shared" si="103"/>
        <v>2.1640560253768943E-10</v>
      </c>
      <c r="FR69" s="286">
        <f t="shared" si="103"/>
        <v>2.1985186175810214E-10</v>
      </c>
      <c r="FS69" s="286">
        <f t="shared" si="103"/>
        <v>2.233914767324076E-10</v>
      </c>
      <c r="FT69" s="286">
        <f t="shared" si="103"/>
        <v>2.2698807950779937E-10</v>
      </c>
      <c r="FU69" s="286">
        <f t="shared" si="103"/>
        <v>2.305631417600472E-10</v>
      </c>
      <c r="FV69" s="286">
        <f t="shared" si="103"/>
        <v>2.3423485979257595E-10</v>
      </c>
      <c r="FW69" s="286">
        <f t="shared" si="103"/>
        <v>2.3800604103523642E-10</v>
      </c>
      <c r="FX69" s="286">
        <f t="shared" si="103"/>
        <v>2.418379382959037E-10</v>
      </c>
      <c r="FY69" s="286">
        <f t="shared" si="103"/>
        <v>2.4564688582406416E-10</v>
      </c>
      <c r="FZ69" s="286">
        <f t="shared" si="103"/>
        <v>2.4955881248081241E-10</v>
      </c>
      <c r="GA69" s="286">
        <f t="shared" si="103"/>
        <v>2.5357670936175348E-10</v>
      </c>
      <c r="GB69" s="286">
        <f t="shared" si="103"/>
        <v>2.576592943824777E-10</v>
      </c>
      <c r="GC69" s="286">
        <f t="shared" si="103"/>
        <v>2.6176251864551867E-10</v>
      </c>
      <c r="GD69" s="286">
        <f t="shared" si="103"/>
        <v>2.6593108675494856E-10</v>
      </c>
      <c r="GE69" s="286">
        <f t="shared" si="103"/>
        <v>2.7021257725170323E-10</v>
      </c>
      <c r="GF69" s="286">
        <f t="shared" si="103"/>
        <v>2.7456299974545565E-10</v>
      </c>
      <c r="GG69" s="286">
        <f t="shared" si="103"/>
        <v>2.7888736699144658E-10</v>
      </c>
      <c r="GH69" s="286">
        <f t="shared" si="103"/>
        <v>2.8332864831078539E-10</v>
      </c>
      <c r="GI69" s="286">
        <f t="shared" si="103"/>
        <v>2.8789023954858904E-10</v>
      </c>
      <c r="GJ69" s="286">
        <f t="shared" si="103"/>
        <v>2.9252527240532133E-10</v>
      </c>
    </row>
    <row r="70" spans="1:192" s="275" customFormat="1" x14ac:dyDescent="0.25">
      <c r="A70" s="15"/>
      <c r="B70" s="15"/>
      <c r="C70" s="21"/>
      <c r="D70" s="60"/>
      <c r="E70" s="287" t="s">
        <v>206</v>
      </c>
      <c r="F70" s="287"/>
      <c r="G70" s="287"/>
      <c r="H70" s="287"/>
      <c r="I70" s="287"/>
      <c r="J70" s="287"/>
      <c r="K70" s="287"/>
      <c r="L70" s="287"/>
      <c r="M70" s="287"/>
      <c r="N70" s="287"/>
      <c r="O70" s="287"/>
      <c r="P70" s="287"/>
      <c r="Q70" s="287"/>
      <c r="R70" s="287"/>
      <c r="S70" s="287"/>
      <c r="T70" s="287"/>
      <c r="U70" s="287"/>
      <c r="V70" s="287"/>
      <c r="W70" s="287"/>
      <c r="X70" s="287"/>
      <c r="Y70" s="287"/>
      <c r="Z70" s="287"/>
      <c r="AA70" s="287"/>
      <c r="AB70" s="287"/>
      <c r="AC70" s="287"/>
      <c r="AD70" s="287"/>
      <c r="AE70" s="287"/>
      <c r="AF70" s="287"/>
      <c r="AG70" s="287"/>
      <c r="AH70" s="287"/>
      <c r="AI70" s="287"/>
      <c r="AJ70" s="287"/>
      <c r="AK70" s="287"/>
      <c r="AL70" s="287"/>
      <c r="AM70" s="287"/>
      <c r="AN70" s="287"/>
      <c r="AO70" s="287"/>
      <c r="AP70" s="287"/>
      <c r="AQ70" s="287"/>
      <c r="AR70" s="287"/>
      <c r="AS70" s="287"/>
      <c r="AT70" s="287"/>
      <c r="AU70" s="287"/>
      <c r="AV70" s="287"/>
      <c r="AW70" s="287"/>
      <c r="AX70" s="287"/>
      <c r="AY70" s="287"/>
      <c r="AZ70" s="287"/>
      <c r="BA70" s="287"/>
      <c r="BB70" s="287"/>
      <c r="BC70" s="287"/>
      <c r="BD70" s="287"/>
      <c r="BE70" s="287"/>
      <c r="BF70" s="287"/>
      <c r="BG70" s="287"/>
      <c r="BH70" s="287"/>
      <c r="BI70" s="287"/>
      <c r="BJ70" s="287"/>
      <c r="BK70" s="287"/>
      <c r="BL70" s="287"/>
      <c r="BM70" s="287"/>
      <c r="BN70" s="287"/>
      <c r="BO70" s="287"/>
      <c r="BP70" s="287"/>
      <c r="BQ70" s="287"/>
      <c r="BR70" s="287"/>
      <c r="BS70" s="287"/>
      <c r="BT70" s="287"/>
      <c r="BU70" s="287"/>
      <c r="BV70" s="287"/>
      <c r="BW70" s="287"/>
      <c r="BX70" s="287"/>
      <c r="BY70" s="287"/>
      <c r="BZ70" s="287"/>
      <c r="CA70" s="287"/>
      <c r="CB70" s="287"/>
      <c r="CC70" s="287"/>
      <c r="CD70" s="287"/>
      <c r="CE70" s="287"/>
      <c r="CF70" s="287"/>
      <c r="CG70" s="287"/>
      <c r="CH70" s="287"/>
      <c r="CI70" s="287"/>
      <c r="CJ70" s="287"/>
      <c r="CK70" s="287"/>
      <c r="CL70" s="287"/>
      <c r="CM70" s="287"/>
      <c r="CN70" s="287"/>
      <c r="CO70" s="287"/>
      <c r="CP70" s="287"/>
      <c r="CQ70" s="287"/>
      <c r="CR70" s="287"/>
      <c r="CS70" s="287"/>
      <c r="CT70" s="287"/>
      <c r="CU70" s="287"/>
      <c r="CV70" s="287"/>
      <c r="CW70" s="287"/>
      <c r="CX70" s="287"/>
      <c r="CY70" s="287"/>
      <c r="CZ70" s="287"/>
      <c r="DA70" s="287"/>
      <c r="DB70" s="287"/>
      <c r="DC70" s="287"/>
      <c r="DD70" s="287"/>
      <c r="DE70" s="287"/>
      <c r="DF70" s="287"/>
      <c r="DG70" s="287"/>
      <c r="DH70" s="287"/>
      <c r="DI70" s="287"/>
      <c r="DJ70" s="287"/>
      <c r="DK70" s="287"/>
      <c r="DL70" s="287"/>
      <c r="DM70" s="287"/>
      <c r="DN70" s="287"/>
      <c r="DO70" s="287"/>
      <c r="DP70" s="287"/>
      <c r="DQ70" s="287"/>
      <c r="DR70" s="287"/>
      <c r="DS70" s="287"/>
      <c r="DT70" s="287"/>
      <c r="DU70" s="287"/>
      <c r="DV70" s="287"/>
      <c r="DW70" s="287"/>
      <c r="DX70" s="287"/>
      <c r="DY70" s="287"/>
      <c r="DZ70" s="287"/>
      <c r="EA70" s="287"/>
      <c r="EB70" s="287"/>
      <c r="EC70" s="287"/>
      <c r="ED70" s="287"/>
      <c r="EE70" s="287"/>
      <c r="EF70" s="287"/>
      <c r="EG70" s="287"/>
      <c r="EH70" s="287"/>
      <c r="EI70" s="287"/>
      <c r="EJ70" s="287"/>
      <c r="EK70" s="287"/>
      <c r="EL70" s="287"/>
      <c r="EM70" s="287"/>
      <c r="EN70" s="287"/>
      <c r="EO70" s="287"/>
      <c r="EP70" s="287"/>
      <c r="EQ70" s="287"/>
      <c r="ER70" s="287"/>
      <c r="ES70" s="287"/>
      <c r="ET70" s="287"/>
      <c r="EU70" s="287"/>
      <c r="EV70" s="287"/>
      <c r="EW70" s="287"/>
      <c r="EX70" s="287"/>
      <c r="EY70" s="287"/>
      <c r="EZ70" s="287"/>
      <c r="FA70" s="287"/>
      <c r="FB70" s="287"/>
      <c r="FC70" s="287"/>
      <c r="FD70" s="287"/>
      <c r="FE70" s="287"/>
      <c r="FF70" s="287"/>
      <c r="FG70" s="287"/>
      <c r="FH70" s="287"/>
      <c r="FI70" s="287"/>
      <c r="FJ70" s="287"/>
      <c r="FK70" s="287"/>
      <c r="FL70" s="287"/>
      <c r="FM70" s="287"/>
      <c r="FN70" s="287"/>
      <c r="FO70" s="287"/>
      <c r="FP70" s="287"/>
      <c r="FQ70" s="287"/>
      <c r="FR70" s="287"/>
      <c r="FS70" s="287"/>
      <c r="FT70" s="287"/>
      <c r="FU70" s="287"/>
      <c r="FV70" s="287"/>
      <c r="FW70" s="287"/>
      <c r="FX70" s="287"/>
      <c r="FY70" s="287"/>
      <c r="FZ70" s="287"/>
      <c r="GA70" s="287"/>
      <c r="GB70" s="287"/>
      <c r="GC70" s="287"/>
      <c r="GD70" s="287"/>
      <c r="GE70" s="287"/>
      <c r="GF70" s="287"/>
      <c r="GG70" s="287"/>
      <c r="GH70" s="287"/>
      <c r="GI70" s="287"/>
      <c r="GJ70" s="287"/>
    </row>
    <row r="71" spans="1:192" s="527" customFormat="1" x14ac:dyDescent="0.25">
      <c r="A71" s="15"/>
      <c r="B71" s="15"/>
      <c r="C71" s="21"/>
      <c r="D71" s="60"/>
      <c r="E71" s="561" t="str">
        <f t="shared" ref="E71:AJ71" si="104" xml:space="preserve"> E$60</f>
        <v>Senior debt principal repayment POS</v>
      </c>
      <c r="F71" s="561">
        <f t="shared" si="104"/>
        <v>0</v>
      </c>
      <c r="G71" s="561" t="str">
        <f t="shared" si="104"/>
        <v>$ 000s</v>
      </c>
      <c r="H71" s="561">
        <f t="shared" si="104"/>
        <v>65676.200961484297</v>
      </c>
      <c r="I71" s="561">
        <f t="shared" si="104"/>
        <v>0</v>
      </c>
      <c r="J71" s="561">
        <f t="shared" si="104"/>
        <v>0</v>
      </c>
      <c r="K71" s="561">
        <f t="shared" si="104"/>
        <v>0</v>
      </c>
      <c r="L71" s="561">
        <f t="shared" si="104"/>
        <v>0</v>
      </c>
      <c r="M71" s="561">
        <f t="shared" si="104"/>
        <v>-27.087820260416265</v>
      </c>
      <c r="N71" s="561">
        <f t="shared" si="104"/>
        <v>2364.3504069065862</v>
      </c>
      <c r="O71" s="561">
        <f t="shared" si="104"/>
        <v>1815.353468011665</v>
      </c>
      <c r="P71" s="561">
        <f t="shared" si="104"/>
        <v>390.52748264157185</v>
      </c>
      <c r="Q71" s="561">
        <f t="shared" si="104"/>
        <v>1056.335025607395</v>
      </c>
      <c r="R71" s="561">
        <f t="shared" si="104"/>
        <v>2428.7910477621531</v>
      </c>
      <c r="S71" s="561">
        <f t="shared" si="104"/>
        <v>1883.7848829897671</v>
      </c>
      <c r="T71" s="561">
        <f t="shared" si="104"/>
        <v>465.45192663371176</v>
      </c>
      <c r="U71" s="561">
        <f t="shared" si="104"/>
        <v>1129.8739788014946</v>
      </c>
      <c r="V71" s="561">
        <f t="shared" si="104"/>
        <v>2497.6632408805249</v>
      </c>
      <c r="W71" s="561">
        <f t="shared" si="104"/>
        <v>1956.7053194992318</v>
      </c>
      <c r="X71" s="561">
        <f t="shared" si="104"/>
        <v>547.15543994800612</v>
      </c>
      <c r="Y71" s="561">
        <f t="shared" si="104"/>
        <v>1196.9531430581633</v>
      </c>
      <c r="Z71" s="561">
        <f t="shared" si="104"/>
        <v>2571.110534382713</v>
      </c>
      <c r="AA71" s="561">
        <f t="shared" si="104"/>
        <v>2034.2607261894841</v>
      </c>
      <c r="AB71" s="561">
        <f t="shared" si="104"/>
        <v>628.7194956012404</v>
      </c>
      <c r="AC71" s="561">
        <f t="shared" si="104"/>
        <v>1290.7727670136514</v>
      </c>
      <c r="AD71" s="561">
        <f t="shared" si="104"/>
        <v>2649.704156423385</v>
      </c>
      <c r="AE71" s="561">
        <f t="shared" si="104"/>
        <v>2117.0316174562249</v>
      </c>
      <c r="AF71" s="561">
        <f t="shared" si="104"/>
        <v>717.78493999250645</v>
      </c>
      <c r="AG71" s="561">
        <f t="shared" si="104"/>
        <v>1378.8741283264362</v>
      </c>
      <c r="AH71" s="561">
        <f t="shared" si="104"/>
        <v>2733.6341908436148</v>
      </c>
      <c r="AI71" s="561">
        <f t="shared" si="104"/>
        <v>2205.2112270346079</v>
      </c>
      <c r="AJ71" s="561">
        <f t="shared" si="104"/>
        <v>812.18938045795244</v>
      </c>
      <c r="AK71" s="561">
        <f t="shared" ref="AK71:BP71" si="105" xml:space="preserve"> AK$60</f>
        <v>1472.471536934617</v>
      </c>
      <c r="AL71" s="561">
        <f t="shared" si="105"/>
        <v>2823.2425061423482</v>
      </c>
      <c r="AM71" s="561">
        <f t="shared" si="105"/>
        <v>2299.1470171398041</v>
      </c>
      <c r="AN71" s="561">
        <f t="shared" si="105"/>
        <v>919.07901739798331</v>
      </c>
      <c r="AO71" s="561">
        <f t="shared" si="105"/>
        <v>1327.8772648870211</v>
      </c>
      <c r="AP71" s="561">
        <f t="shared" si="105"/>
        <v>2431.5302302676928</v>
      </c>
      <c r="AQ71" s="561">
        <f t="shared" si="105"/>
        <v>2321.2151718917453</v>
      </c>
      <c r="AR71" s="561">
        <f t="shared" si="105"/>
        <v>926.15936478071353</v>
      </c>
      <c r="AS71" s="561">
        <f t="shared" si="105"/>
        <v>1212.8575598941454</v>
      </c>
      <c r="AT71" s="561">
        <f t="shared" si="105"/>
        <v>2476.8960409692936</v>
      </c>
      <c r="AU71" s="561">
        <f t="shared" si="105"/>
        <v>2369.3724729513688</v>
      </c>
      <c r="AV71" s="561">
        <f t="shared" si="105"/>
        <v>981.41552428793693</v>
      </c>
      <c r="AW71" s="561">
        <f t="shared" si="105"/>
        <v>1269.5759588077924</v>
      </c>
      <c r="AX71" s="561">
        <f t="shared" si="105"/>
        <v>2530.3647252620144</v>
      </c>
      <c r="AY71" s="561">
        <f t="shared" si="105"/>
        <v>2425.4744440577283</v>
      </c>
      <c r="AZ71" s="561">
        <f t="shared" si="105"/>
        <v>1044.3714196104161</v>
      </c>
      <c r="BA71" s="561">
        <f t="shared" si="105"/>
        <v>-5.1417146096355276E-13</v>
      </c>
      <c r="BB71" s="561">
        <f t="shared" si="105"/>
        <v>-5.2809985731983035E-13</v>
      </c>
      <c r="BC71" s="561">
        <f t="shared" si="105"/>
        <v>-5.3660226502267958E-13</v>
      </c>
      <c r="BD71" s="561">
        <f t="shared" si="105"/>
        <v>-5.3931502277770176E-13</v>
      </c>
      <c r="BE71" s="561">
        <f t="shared" si="105"/>
        <v>-5.4790361451543665E-13</v>
      </c>
      <c r="BF71" s="561">
        <f t="shared" si="105"/>
        <v>-5.6274578154996423E-13</v>
      </c>
      <c r="BG71" s="561">
        <f t="shared" si="105"/>
        <v>-5.7180598863291863E-13</v>
      </c>
      <c r="BH71" s="561">
        <f t="shared" si="105"/>
        <v>-5.6838136798360629E-13</v>
      </c>
      <c r="BI71" s="561">
        <f t="shared" si="105"/>
        <v>-5.837481898018963E-13</v>
      </c>
      <c r="BJ71" s="561">
        <f t="shared" si="105"/>
        <v>-5.9956135093025517E-13</v>
      </c>
      <c r="BK71" s="561">
        <f t="shared" si="105"/>
        <v>-6.0921428868023228E-13</v>
      </c>
      <c r="BL71" s="561">
        <f t="shared" si="105"/>
        <v>-6.0556562484259306E-13</v>
      </c>
      <c r="BM71" s="561">
        <f t="shared" si="105"/>
        <v>-6.2193776436090676E-13</v>
      </c>
      <c r="BN71" s="561">
        <f t="shared" si="105"/>
        <v>-6.3878544329416032E-13</v>
      </c>
      <c r="BO71" s="561">
        <f t="shared" si="105"/>
        <v>-6.4906988893119625E-13</v>
      </c>
      <c r="BP71" s="561">
        <f t="shared" si="105"/>
        <v>-6.4518252470509752E-13</v>
      </c>
      <c r="BQ71" s="561">
        <f t="shared" ref="BQ71:CV71" si="106" xml:space="preserve"> BQ$60</f>
        <v>-6.6262575112997168E-13</v>
      </c>
      <c r="BR71" s="561">
        <f t="shared" si="106"/>
        <v>-6.8057562738393323E-13</v>
      </c>
      <c r="BS71" s="561">
        <f t="shared" si="106"/>
        <v>-6.9153289498481449E-13</v>
      </c>
      <c r="BT71" s="561">
        <f t="shared" si="106"/>
        <v>-6.9502889443543868E-13</v>
      </c>
      <c r="BU71" s="561">
        <f t="shared" si="106"/>
        <v>-7.0609722957932307E-13</v>
      </c>
      <c r="BV71" s="561">
        <f t="shared" si="106"/>
        <v>-7.2522470519070769E-13</v>
      </c>
      <c r="BW71" s="561">
        <f t="shared" si="106"/>
        <v>-7.3690082294427805E-13</v>
      </c>
      <c r="BX71" s="561">
        <f t="shared" si="106"/>
        <v>-7.3248742779816619E-13</v>
      </c>
      <c r="BY71" s="561">
        <f t="shared" si="106"/>
        <v>-7.5229103928360932E-13</v>
      </c>
      <c r="BZ71" s="561">
        <f t="shared" si="106"/>
        <v>-7.7266985951369755E-13</v>
      </c>
      <c r="CA71" s="561">
        <f t="shared" si="106"/>
        <v>-7.8510984425186809E-13</v>
      </c>
      <c r="CB71" s="561">
        <f t="shared" si="106"/>
        <v>-7.8040771898901188E-13</v>
      </c>
      <c r="CC71" s="561">
        <f t="shared" si="106"/>
        <v>-8.0150690879156748E-13</v>
      </c>
      <c r="CD71" s="561">
        <f t="shared" si="106"/>
        <v>-8.2321893825159051E-13</v>
      </c>
      <c r="CE71" s="561">
        <f t="shared" si="106"/>
        <v>-8.3647276315744112E-13</v>
      </c>
      <c r="CF71" s="561">
        <f t="shared" si="106"/>
        <v>-8.3146301867374812E-13</v>
      </c>
      <c r="CG71" s="561">
        <f t="shared" si="106"/>
        <v>-8.5394254523139137E-13</v>
      </c>
      <c r="CH71" s="561">
        <f t="shared" si="106"/>
        <v>-8.7707500422314868E-13</v>
      </c>
      <c r="CI71" s="561">
        <f t="shared" si="106"/>
        <v>-8.911959117911414E-13</v>
      </c>
      <c r="CJ71" s="561">
        <f t="shared" si="106"/>
        <v>-8.957012946017289E-13</v>
      </c>
      <c r="CK71" s="561">
        <f t="shared" si="106"/>
        <v>-9.0996533771826152E-13</v>
      </c>
      <c r="CL71" s="561">
        <f t="shared" si="106"/>
        <v>-9.3461539875133056E-13</v>
      </c>
      <c r="CM71" s="561">
        <f t="shared" si="106"/>
        <v>-9.4966270667122695E-13</v>
      </c>
      <c r="CN71" s="561">
        <f t="shared" si="106"/>
        <v>-9.4397505285192423E-13</v>
      </c>
      <c r="CO71" s="561">
        <f t="shared" si="106"/>
        <v>-9.6949646726694578E-13</v>
      </c>
      <c r="CP71" s="561">
        <f t="shared" si="106"/>
        <v>-9.9575916772254749E-13</v>
      </c>
      <c r="CQ71" s="561">
        <f t="shared" si="106"/>
        <v>-1.0117908903228806E-12</v>
      </c>
      <c r="CR71" s="561">
        <f t="shared" si="106"/>
        <v>-1.0057311427080122E-12</v>
      </c>
      <c r="CS71" s="561">
        <f t="shared" si="106"/>
        <v>-1.0329222016301705E-12</v>
      </c>
      <c r="CT71" s="561">
        <f t="shared" si="106"/>
        <v>-1.0609030425009237E-12</v>
      </c>
      <c r="CU71" s="561">
        <f t="shared" si="106"/>
        <v>-1.0779835814851886E-12</v>
      </c>
      <c r="CV71" s="561">
        <f t="shared" si="106"/>
        <v>-1.0715273972091196E-12</v>
      </c>
      <c r="CW71" s="561">
        <f t="shared" ref="CW71:EB71" si="107" xml:space="preserve"> CW$60</f>
        <v>-1.1004973309786648E-12</v>
      </c>
      <c r="CX71" s="561">
        <f t="shared" si="107"/>
        <v>-1.1303087152709233E-12</v>
      </c>
      <c r="CY71" s="561">
        <f t="shared" si="107"/>
        <v>-1.1485066855867852E-12</v>
      </c>
      <c r="CZ71" s="561">
        <f t="shared" si="107"/>
        <v>-1.1543128862331592E-12</v>
      </c>
      <c r="DA71" s="561">
        <f t="shared" si="107"/>
        <v>-1.1726953189464222E-12</v>
      </c>
      <c r="DB71" s="561">
        <f t="shared" si="107"/>
        <v>-1.2044624753281238E-12</v>
      </c>
      <c r="DC71" s="561">
        <f t="shared" si="107"/>
        <v>-1.2238543211809065E-12</v>
      </c>
      <c r="DD71" s="561">
        <f t="shared" si="107"/>
        <v>-1.2165244980181818E-12</v>
      </c>
      <c r="DE71" s="561">
        <f t="shared" si="107"/>
        <v>-1.2494145895159899E-12</v>
      </c>
      <c r="DF71" s="561">
        <f t="shared" si="107"/>
        <v>-1.2832599950612193E-12</v>
      </c>
      <c r="DG71" s="561">
        <f t="shared" si="107"/>
        <v>-1.3039204809817049E-12</v>
      </c>
      <c r="DH71" s="561">
        <f t="shared" si="107"/>
        <v>-1.296111131144521E-12</v>
      </c>
      <c r="DI71" s="561">
        <f t="shared" si="107"/>
        <v>-1.331152935698492E-12</v>
      </c>
      <c r="DJ71" s="561">
        <f t="shared" si="107"/>
        <v>-1.3672125522016828E-12</v>
      </c>
      <c r="DK71" s="561">
        <f t="shared" si="107"/>
        <v>-1.3892246742921298E-12</v>
      </c>
      <c r="DL71" s="561">
        <f t="shared" si="107"/>
        <v>-1.380904426514576E-12</v>
      </c>
      <c r="DM71" s="561">
        <f t="shared" si="107"/>
        <v>-1.4182387120236493E-12</v>
      </c>
      <c r="DN71" s="561">
        <f t="shared" si="107"/>
        <v>-1.4566573960786987E-12</v>
      </c>
      <c r="DO71" s="561">
        <f t="shared" si="107"/>
        <v>-1.4801095801555659E-12</v>
      </c>
      <c r="DP71" s="561">
        <f t="shared" si="107"/>
        <v>-1.4875921776091566E-12</v>
      </c>
      <c r="DQ71" s="561">
        <f t="shared" si="107"/>
        <v>-1.5112820830375823E-12</v>
      </c>
      <c r="DR71" s="561">
        <f t="shared" si="107"/>
        <v>-1.5522212199924828E-12</v>
      </c>
      <c r="DS71" s="561">
        <f t="shared" si="107"/>
        <v>-1.5772119816343617E-12</v>
      </c>
      <c r="DT71" s="561">
        <f t="shared" si="107"/>
        <v>-1.5677658533530515E-12</v>
      </c>
      <c r="DU71" s="561">
        <f t="shared" si="107"/>
        <v>-1.6101521451605103E-12</v>
      </c>
      <c r="DV71" s="561">
        <f t="shared" si="107"/>
        <v>-1.6537695743147434E-12</v>
      </c>
      <c r="DW71" s="561">
        <f t="shared" si="107"/>
        <v>-1.6803952644612106E-12</v>
      </c>
      <c r="DX71" s="561">
        <f t="shared" si="107"/>
        <v>-1.6703311580403614E-12</v>
      </c>
      <c r="DY71" s="561">
        <f t="shared" si="107"/>
        <v>-1.7154904168214914E-12</v>
      </c>
      <c r="DZ71" s="561">
        <f t="shared" si="107"/>
        <v>-1.7619613555743121E-12</v>
      </c>
      <c r="EA71" s="561">
        <f t="shared" si="107"/>
        <v>-1.7903289333990585E-12</v>
      </c>
      <c r="EB71" s="561">
        <f t="shared" si="107"/>
        <v>-1.7796064198957664E-12</v>
      </c>
      <c r="EC71" s="561">
        <f t="shared" ref="EC71:FH71" si="108" xml:space="preserve"> EC$60</f>
        <v>-1.8277200567981146E-12</v>
      </c>
      <c r="ED71" s="561">
        <f t="shared" si="108"/>
        <v>-1.8772311855015546E-12</v>
      </c>
      <c r="EE71" s="561">
        <f t="shared" si="108"/>
        <v>-1.9074546075881294E-12</v>
      </c>
      <c r="EF71" s="561">
        <f t="shared" si="108"/>
        <v>-1.9170976199575775E-12</v>
      </c>
      <c r="EG71" s="561">
        <f t="shared" si="108"/>
        <v>-1.9476273995554021E-12</v>
      </c>
      <c r="EH71" s="561">
        <f t="shared" si="108"/>
        <v>-2.0003866995844575E-12</v>
      </c>
      <c r="EI71" s="561">
        <f t="shared" si="108"/>
        <v>-2.0325929254477672E-12</v>
      </c>
      <c r="EJ71" s="561">
        <f t="shared" si="108"/>
        <v>-2.0204194612964442E-12</v>
      </c>
      <c r="EK71" s="561">
        <f t="shared" si="108"/>
        <v>-2.0750437463431062E-12</v>
      </c>
      <c r="EL71" s="561">
        <f t="shared" si="108"/>
        <v>-2.1312546291904732E-12</v>
      </c>
      <c r="EM71" s="561">
        <f t="shared" si="108"/>
        <v>-2.1655678287204399E-12</v>
      </c>
      <c r="EN71" s="561">
        <f t="shared" si="108"/>
        <v>-2.1525979605288645E-12</v>
      </c>
      <c r="EO71" s="561">
        <f t="shared" si="108"/>
        <v>-2.2107958381672737E-12</v>
      </c>
      <c r="EP71" s="561">
        <f t="shared" si="108"/>
        <v>-2.2706841109218466E-12</v>
      </c>
      <c r="EQ71" s="561">
        <f t="shared" si="108"/>
        <v>-2.3072421251076884E-12</v>
      </c>
      <c r="ER71" s="561">
        <f t="shared" si="108"/>
        <v>-2.2934237510757935E-12</v>
      </c>
      <c r="ES71" s="561">
        <f t="shared" si="108"/>
        <v>-2.3554290104347397E-12</v>
      </c>
      <c r="ET71" s="561">
        <f t="shared" si="108"/>
        <v>-2.419235252782242E-12</v>
      </c>
      <c r="EU71" s="561">
        <f t="shared" si="108"/>
        <v>-2.4581849403520359E-12</v>
      </c>
      <c r="EV71" s="561">
        <f t="shared" si="108"/>
        <v>-2.4706121340015767E-12</v>
      </c>
      <c r="EW71" s="561">
        <f t="shared" si="108"/>
        <v>-2.509956632235552E-12</v>
      </c>
      <c r="EX71" s="561">
        <f t="shared" si="108"/>
        <v>-2.5779488750281218E-12</v>
      </c>
      <c r="EY71" s="561">
        <f t="shared" si="108"/>
        <v>-2.6194538519160745E-12</v>
      </c>
      <c r="EZ71" s="561">
        <f t="shared" si="108"/>
        <v>-2.6037656011290553E-12</v>
      </c>
      <c r="FA71" s="561">
        <f t="shared" si="108"/>
        <v>-2.6741612972284691E-12</v>
      </c>
      <c r="FB71" s="561">
        <f t="shared" si="108"/>
        <v>-2.7466016819954796E-12</v>
      </c>
      <c r="FC71" s="561">
        <f t="shared" si="108"/>
        <v>-2.7908219690756068E-12</v>
      </c>
      <c r="FD71" s="561">
        <f t="shared" si="108"/>
        <v>-2.7741073722825565E-12</v>
      </c>
      <c r="FE71" s="561">
        <f t="shared" si="108"/>
        <v>-2.8491084474337397E-12</v>
      </c>
      <c r="FF71" s="561">
        <f t="shared" si="108"/>
        <v>-2.9262879774751567E-12</v>
      </c>
      <c r="FG71" s="561">
        <f t="shared" si="108"/>
        <v>-2.9734012139125072E-12</v>
      </c>
      <c r="FH71" s="561">
        <f t="shared" si="108"/>
        <v>-2.9555931262074443E-12</v>
      </c>
      <c r="FI71" s="561">
        <f t="shared" ref="FI71:GJ71" si="109" xml:space="preserve"> FI$60</f>
        <v>-3.0355008703668243E-12</v>
      </c>
      <c r="FJ71" s="561">
        <f t="shared" si="109"/>
        <v>-3.1177295868013438E-12</v>
      </c>
      <c r="FK71" s="561">
        <f t="shared" si="109"/>
        <v>-3.1679250331488456E-12</v>
      </c>
      <c r="FL71" s="561">
        <f t="shared" si="109"/>
        <v>-3.1839402715501225E-12</v>
      </c>
      <c r="FM71" s="561">
        <f t="shared" si="109"/>
        <v>-3.2346445203745581E-12</v>
      </c>
      <c r="FN71" s="561">
        <f t="shared" si="109"/>
        <v>-3.322267841332529E-12</v>
      </c>
      <c r="FO71" s="561">
        <f t="shared" si="109"/>
        <v>-3.3757563535779827E-12</v>
      </c>
      <c r="FP71" s="561">
        <f t="shared" si="109"/>
        <v>-3.3555385084603581E-12</v>
      </c>
      <c r="FQ71" s="561">
        <f t="shared" si="109"/>
        <v>-3.4462592204127038E-12</v>
      </c>
      <c r="FR71" s="561">
        <f t="shared" si="109"/>
        <v>-3.5396149743054443E-12</v>
      </c>
      <c r="FS71" s="561">
        <f t="shared" si="109"/>
        <v>-3.5966027753917623E-12</v>
      </c>
      <c r="FT71" s="561">
        <f t="shared" si="109"/>
        <v>-3.5750622522478403E-12</v>
      </c>
      <c r="FU71" s="561">
        <f t="shared" si="109"/>
        <v>-3.6717180325287517E-12</v>
      </c>
      <c r="FV71" s="561">
        <f t="shared" si="109"/>
        <v>-3.7711812426604729E-12</v>
      </c>
      <c r="FW71" s="561">
        <f t="shared" si="109"/>
        <v>-3.8318972606673061E-12</v>
      </c>
      <c r="FX71" s="561">
        <f t="shared" si="109"/>
        <v>-3.8089475281604835E-12</v>
      </c>
      <c r="FY71" s="561">
        <f t="shared" si="109"/>
        <v>-3.911926656748221E-12</v>
      </c>
      <c r="FZ71" s="561">
        <f t="shared" si="109"/>
        <v>-4.0178968809410796E-12</v>
      </c>
      <c r="GA71" s="561">
        <f t="shared" si="109"/>
        <v>-4.0825850207242313E-12</v>
      </c>
      <c r="GB71" s="561">
        <f t="shared" si="109"/>
        <v>-4.1032242630409571E-12</v>
      </c>
      <c r="GC71" s="561">
        <f t="shared" si="109"/>
        <v>-4.168568109429884E-12</v>
      </c>
      <c r="GD71" s="561">
        <f t="shared" si="109"/>
        <v>-4.281490496754672E-12</v>
      </c>
      <c r="GE71" s="561">
        <f t="shared" si="109"/>
        <v>-4.3504224937524217E-12</v>
      </c>
      <c r="GF71" s="561">
        <f t="shared" si="109"/>
        <v>-4.3243672459909263E-12</v>
      </c>
      <c r="GG71" s="561">
        <f t="shared" si="109"/>
        <v>-4.4412813193387866E-12</v>
      </c>
      <c r="GH71" s="561">
        <f t="shared" si="109"/>
        <v>-4.5615912378036444E-12</v>
      </c>
      <c r="GI71" s="561">
        <f t="shared" si="109"/>
        <v>-4.6350328567322832E-12</v>
      </c>
      <c r="GJ71" s="561">
        <f t="shared" si="109"/>
        <v>-4.6072730403838107E-12</v>
      </c>
    </row>
    <row r="72" spans="1:192" s="533" customFormat="1" x14ac:dyDescent="0.25">
      <c r="A72" s="528"/>
      <c r="B72" s="528"/>
      <c r="C72" s="529"/>
      <c r="D72" s="530"/>
      <c r="E72" s="531" t="s">
        <v>205</v>
      </c>
      <c r="F72" s="531"/>
      <c r="G72" s="531" t="str">
        <f xml:space="preserve"> SMU</f>
        <v>$ 000s</v>
      </c>
      <c r="H72" s="531"/>
      <c r="I72" s="532"/>
      <c r="J72" s="531">
        <f t="shared" ref="J72:BU72" si="110" xml:space="preserve"> IF( J67 = 1, $F66, J69 + J70 - J71)</f>
        <v>0</v>
      </c>
      <c r="K72" s="531">
        <f t="shared" si="110"/>
        <v>0</v>
      </c>
      <c r="L72" s="531">
        <f t="shared" si="110"/>
        <v>65676.200961484326</v>
      </c>
      <c r="M72" s="531">
        <f t="shared" si="110"/>
        <v>65703.288781744748</v>
      </c>
      <c r="N72" s="531">
        <f t="shared" si="110"/>
        <v>63338.938374838159</v>
      </c>
      <c r="O72" s="531">
        <f t="shared" si="110"/>
        <v>61523.584906826494</v>
      </c>
      <c r="P72" s="531">
        <f t="shared" si="110"/>
        <v>61133.057424184924</v>
      </c>
      <c r="Q72" s="531">
        <f t="shared" si="110"/>
        <v>60076.722398577527</v>
      </c>
      <c r="R72" s="531">
        <f t="shared" si="110"/>
        <v>57647.931350815372</v>
      </c>
      <c r="S72" s="531">
        <f t="shared" si="110"/>
        <v>55764.146467825602</v>
      </c>
      <c r="T72" s="531">
        <f t="shared" si="110"/>
        <v>55298.694541191893</v>
      </c>
      <c r="U72" s="531">
        <f t="shared" si="110"/>
        <v>54168.8205623904</v>
      </c>
      <c r="V72" s="531">
        <f t="shared" si="110"/>
        <v>51671.157321509876</v>
      </c>
      <c r="W72" s="531">
        <f t="shared" si="110"/>
        <v>49714.452002010643</v>
      </c>
      <c r="X72" s="531">
        <f t="shared" si="110"/>
        <v>49167.296562062635</v>
      </c>
      <c r="Y72" s="531">
        <f t="shared" si="110"/>
        <v>47970.343419004472</v>
      </c>
      <c r="Z72" s="531">
        <f t="shared" si="110"/>
        <v>45399.232884621757</v>
      </c>
      <c r="AA72" s="531">
        <f t="shared" si="110"/>
        <v>43364.972158432276</v>
      </c>
      <c r="AB72" s="531">
        <f t="shared" si="110"/>
        <v>42736.252662831037</v>
      </c>
      <c r="AC72" s="531">
        <f t="shared" si="110"/>
        <v>41445.479895817385</v>
      </c>
      <c r="AD72" s="531">
        <f t="shared" si="110"/>
        <v>38795.775739393997</v>
      </c>
      <c r="AE72" s="531">
        <f t="shared" si="110"/>
        <v>36678.744121937772</v>
      </c>
      <c r="AF72" s="531">
        <f t="shared" si="110"/>
        <v>35960.959181945269</v>
      </c>
      <c r="AG72" s="531">
        <f t="shared" si="110"/>
        <v>34582.08505361883</v>
      </c>
      <c r="AH72" s="531">
        <f t="shared" si="110"/>
        <v>31848.450862775215</v>
      </c>
      <c r="AI72" s="531">
        <f t="shared" si="110"/>
        <v>29643.239635740607</v>
      </c>
      <c r="AJ72" s="531">
        <f t="shared" si="110"/>
        <v>28831.050255282655</v>
      </c>
      <c r="AK72" s="531">
        <f t="shared" si="110"/>
        <v>27358.578718348039</v>
      </c>
      <c r="AL72" s="531">
        <f t="shared" si="110"/>
        <v>24535.33621220569</v>
      </c>
      <c r="AM72" s="531">
        <f t="shared" si="110"/>
        <v>22236.189195065886</v>
      </c>
      <c r="AN72" s="531">
        <f t="shared" si="110"/>
        <v>21317.110177667902</v>
      </c>
      <c r="AO72" s="531">
        <f t="shared" si="110"/>
        <v>19989.232912780881</v>
      </c>
      <c r="AP72" s="531">
        <f t="shared" si="110"/>
        <v>17557.702682513187</v>
      </c>
      <c r="AQ72" s="531">
        <f t="shared" si="110"/>
        <v>15236.487510621442</v>
      </c>
      <c r="AR72" s="531">
        <f t="shared" si="110"/>
        <v>14310.328145840729</v>
      </c>
      <c r="AS72" s="531">
        <f t="shared" si="110"/>
        <v>13097.470585946583</v>
      </c>
      <c r="AT72" s="531">
        <f t="shared" si="110"/>
        <v>10620.574544977289</v>
      </c>
      <c r="AU72" s="531">
        <f t="shared" si="110"/>
        <v>8251.2020720259206</v>
      </c>
      <c r="AV72" s="531">
        <f t="shared" si="110"/>
        <v>7269.7865477379837</v>
      </c>
      <c r="AW72" s="531">
        <f t="shared" si="110"/>
        <v>6000.2105889301911</v>
      </c>
      <c r="AX72" s="531">
        <f t="shared" si="110"/>
        <v>3469.8458636681767</v>
      </c>
      <c r="AY72" s="531">
        <f t="shared" si="110"/>
        <v>1044.3714196104484</v>
      </c>
      <c r="AZ72" s="531">
        <f t="shared" si="110"/>
        <v>3.2287061912938952E-11</v>
      </c>
      <c r="BA72" s="531">
        <f t="shared" si="110"/>
        <v>3.2801233373902504E-11</v>
      </c>
      <c r="BB72" s="531">
        <f t="shared" si="110"/>
        <v>3.3329333231222332E-11</v>
      </c>
      <c r="BC72" s="531">
        <f t="shared" si="110"/>
        <v>3.3865935496245012E-11</v>
      </c>
      <c r="BD72" s="531">
        <f t="shared" si="110"/>
        <v>3.4405250519022713E-11</v>
      </c>
      <c r="BE72" s="531">
        <f t="shared" si="110"/>
        <v>3.4953154133538149E-11</v>
      </c>
      <c r="BF72" s="531">
        <f t="shared" si="110"/>
        <v>3.5515899915088116E-11</v>
      </c>
      <c r="BG72" s="531">
        <f t="shared" si="110"/>
        <v>3.6087705903721032E-11</v>
      </c>
      <c r="BH72" s="531">
        <f t="shared" si="110"/>
        <v>3.6656087271704638E-11</v>
      </c>
      <c r="BI72" s="531">
        <f t="shared" si="110"/>
        <v>3.7239835461506534E-11</v>
      </c>
      <c r="BJ72" s="531">
        <f t="shared" si="110"/>
        <v>3.7839396812436786E-11</v>
      </c>
      <c r="BK72" s="531">
        <f t="shared" si="110"/>
        <v>3.844861110111702E-11</v>
      </c>
      <c r="BL72" s="531">
        <f t="shared" si="110"/>
        <v>3.905417672595961E-11</v>
      </c>
      <c r="BM72" s="531">
        <f t="shared" si="110"/>
        <v>3.9676114490320515E-11</v>
      </c>
      <c r="BN72" s="531">
        <f t="shared" si="110"/>
        <v>4.0314899933614677E-11</v>
      </c>
      <c r="BO72" s="531">
        <f t="shared" si="110"/>
        <v>4.0963969822545871E-11</v>
      </c>
      <c r="BP72" s="531">
        <f t="shared" si="110"/>
        <v>4.1609152347250971E-11</v>
      </c>
      <c r="BQ72" s="531">
        <f t="shared" si="110"/>
        <v>4.2271778098380945E-11</v>
      </c>
      <c r="BR72" s="531">
        <f t="shared" si="110"/>
        <v>4.2952353725764876E-11</v>
      </c>
      <c r="BS72" s="531">
        <f t="shared" si="110"/>
        <v>4.3643886620749689E-11</v>
      </c>
      <c r="BT72" s="531">
        <f t="shared" si="110"/>
        <v>4.4338915515185126E-11</v>
      </c>
      <c r="BU72" s="531">
        <f t="shared" si="110"/>
        <v>4.5045012744764451E-11</v>
      </c>
      <c r="BV72" s="531">
        <f t="shared" ref="BV72:EG72" si="111" xml:space="preserve"> IF( BV67 = 1, $F66, BV69 + BV70 - BV71)</f>
        <v>4.5770237449955158E-11</v>
      </c>
      <c r="BW72" s="531">
        <f t="shared" si="111"/>
        <v>4.6507138272899439E-11</v>
      </c>
      <c r="BX72" s="531">
        <f t="shared" si="111"/>
        <v>4.7239625700697608E-11</v>
      </c>
      <c r="BY72" s="531">
        <f t="shared" si="111"/>
        <v>4.7991916739981218E-11</v>
      </c>
      <c r="BZ72" s="531">
        <f t="shared" si="111"/>
        <v>4.8764586599494915E-11</v>
      </c>
      <c r="CA72" s="531">
        <f t="shared" si="111"/>
        <v>4.9549696443746783E-11</v>
      </c>
      <c r="CB72" s="531">
        <f t="shared" si="111"/>
        <v>5.0330104162735796E-11</v>
      </c>
      <c r="CC72" s="531">
        <f t="shared" si="111"/>
        <v>5.1131611071527362E-11</v>
      </c>
      <c r="CD72" s="531">
        <f t="shared" si="111"/>
        <v>5.195483000977895E-11</v>
      </c>
      <c r="CE72" s="531">
        <f t="shared" si="111"/>
        <v>5.2791302772936391E-11</v>
      </c>
      <c r="CF72" s="531">
        <f t="shared" si="111"/>
        <v>5.3622765791610138E-11</v>
      </c>
      <c r="CG72" s="531">
        <f t="shared" si="111"/>
        <v>5.4476708336841531E-11</v>
      </c>
      <c r="CH72" s="531">
        <f t="shared" si="111"/>
        <v>5.5353783341064681E-11</v>
      </c>
      <c r="CI72" s="531">
        <f t="shared" si="111"/>
        <v>5.6244979252855823E-11</v>
      </c>
      <c r="CJ72" s="531">
        <f t="shared" si="111"/>
        <v>5.7140680547457553E-11</v>
      </c>
      <c r="CK72" s="531">
        <f t="shared" si="111"/>
        <v>5.8050645885175816E-11</v>
      </c>
      <c r="CL72" s="531">
        <f t="shared" si="111"/>
        <v>5.898526128392714E-11</v>
      </c>
      <c r="CM72" s="531">
        <f t="shared" si="111"/>
        <v>5.9934923990598361E-11</v>
      </c>
      <c r="CN72" s="531">
        <f t="shared" si="111"/>
        <v>6.087889904345029E-11</v>
      </c>
      <c r="CO72" s="531">
        <f t="shared" si="111"/>
        <v>6.1848395510717242E-11</v>
      </c>
      <c r="CP72" s="531">
        <f t="shared" si="111"/>
        <v>6.2844154678439793E-11</v>
      </c>
      <c r="CQ72" s="531">
        <f t="shared" si="111"/>
        <v>6.3855945568762673E-11</v>
      </c>
      <c r="CR72" s="531">
        <f t="shared" si="111"/>
        <v>6.486167671147068E-11</v>
      </c>
      <c r="CS72" s="531">
        <f t="shared" si="111"/>
        <v>6.5894598913100854E-11</v>
      </c>
      <c r="CT72" s="531">
        <f t="shared" si="111"/>
        <v>6.6955501955601774E-11</v>
      </c>
      <c r="CU72" s="531">
        <f t="shared" si="111"/>
        <v>6.8033485537086962E-11</v>
      </c>
      <c r="CV72" s="531">
        <f t="shared" si="111"/>
        <v>6.9105012934296079E-11</v>
      </c>
      <c r="CW72" s="531">
        <f t="shared" si="111"/>
        <v>7.0205510265274743E-11</v>
      </c>
      <c r="CX72" s="531">
        <f t="shared" si="111"/>
        <v>7.1335818980545661E-11</v>
      </c>
      <c r="CY72" s="531">
        <f t="shared" si="111"/>
        <v>7.2484325666132451E-11</v>
      </c>
      <c r="CZ72" s="531">
        <f t="shared" si="111"/>
        <v>7.3638638552365615E-11</v>
      </c>
      <c r="DA72" s="531">
        <f t="shared" si="111"/>
        <v>7.4811333871312041E-11</v>
      </c>
      <c r="DB72" s="531">
        <f t="shared" si="111"/>
        <v>7.6015796346640158E-11</v>
      </c>
      <c r="DC72" s="531">
        <f t="shared" si="111"/>
        <v>7.7239650667821063E-11</v>
      </c>
      <c r="DD72" s="531">
        <f t="shared" si="111"/>
        <v>7.8456175165839246E-11</v>
      </c>
      <c r="DE72" s="531">
        <f t="shared" si="111"/>
        <v>7.9705589755355236E-11</v>
      </c>
      <c r="DF72" s="531">
        <f t="shared" si="111"/>
        <v>8.0988849750416453E-11</v>
      </c>
      <c r="DG72" s="531">
        <f t="shared" si="111"/>
        <v>8.2292770231398158E-11</v>
      </c>
      <c r="DH72" s="531">
        <f t="shared" si="111"/>
        <v>8.3588881362542676E-11</v>
      </c>
      <c r="DI72" s="531">
        <f t="shared" si="111"/>
        <v>8.4920034298241168E-11</v>
      </c>
      <c r="DJ72" s="531">
        <f t="shared" si="111"/>
        <v>8.6287246850442851E-11</v>
      </c>
      <c r="DK72" s="531">
        <f t="shared" si="111"/>
        <v>8.7676471524734985E-11</v>
      </c>
      <c r="DL72" s="531">
        <f t="shared" si="111"/>
        <v>8.9057375951249566E-11</v>
      </c>
      <c r="DM72" s="531">
        <f t="shared" si="111"/>
        <v>9.0475614663273219E-11</v>
      </c>
      <c r="DN72" s="531">
        <f t="shared" si="111"/>
        <v>9.1932272059351921E-11</v>
      </c>
      <c r="DO72" s="531">
        <f t="shared" si="111"/>
        <v>9.3412381639507486E-11</v>
      </c>
      <c r="DP72" s="531">
        <f t="shared" si="111"/>
        <v>9.4899973817116636E-11</v>
      </c>
      <c r="DQ72" s="531">
        <f t="shared" si="111"/>
        <v>9.6411255900154215E-11</v>
      </c>
      <c r="DR72" s="531">
        <f t="shared" si="111"/>
        <v>9.7963477120146692E-11</v>
      </c>
      <c r="DS72" s="531">
        <f t="shared" si="111"/>
        <v>9.9540689101781049E-11</v>
      </c>
      <c r="DT72" s="531">
        <f t="shared" si="111"/>
        <v>1.0110845495513411E-10</v>
      </c>
      <c r="DU72" s="531">
        <f t="shared" si="111"/>
        <v>1.0271860710029461E-10</v>
      </c>
      <c r="DV72" s="531">
        <f t="shared" si="111"/>
        <v>1.0437237667460936E-10</v>
      </c>
      <c r="DW72" s="531">
        <f t="shared" si="111"/>
        <v>1.0605277193907057E-10</v>
      </c>
      <c r="DX72" s="531">
        <f t="shared" si="111"/>
        <v>1.0772310309711093E-10</v>
      </c>
      <c r="DY72" s="531">
        <f t="shared" si="111"/>
        <v>1.0943859351393243E-10</v>
      </c>
      <c r="DZ72" s="531">
        <f t="shared" si="111"/>
        <v>1.1120055486950674E-10</v>
      </c>
      <c r="EA72" s="531">
        <f t="shared" si="111"/>
        <v>1.129908838029058E-10</v>
      </c>
      <c r="EB72" s="531">
        <f t="shared" si="111"/>
        <v>1.1477049022280156E-10</v>
      </c>
      <c r="EC72" s="531">
        <f t="shared" si="111"/>
        <v>1.1659821027959967E-10</v>
      </c>
      <c r="ED72" s="531">
        <f t="shared" si="111"/>
        <v>1.1847544146510121E-10</v>
      </c>
      <c r="EE72" s="531">
        <f t="shared" si="111"/>
        <v>1.2038289607268934E-10</v>
      </c>
      <c r="EF72" s="531">
        <f t="shared" si="111"/>
        <v>1.2229999369264692E-10</v>
      </c>
      <c r="EG72" s="531">
        <f t="shared" si="111"/>
        <v>1.2424762109220233E-10</v>
      </c>
      <c r="EH72" s="531">
        <f t="shared" ref="EH72:GJ72" si="112" xml:space="preserve"> IF( EH67 = 1, $F66, EH69 + EH70 - EH71)</f>
        <v>1.2624800779178679E-10</v>
      </c>
      <c r="EI72" s="531">
        <f t="shared" si="112"/>
        <v>1.2828060071723456E-10</v>
      </c>
      <c r="EJ72" s="531">
        <f t="shared" si="112"/>
        <v>1.3030102017853101E-10</v>
      </c>
      <c r="EK72" s="531">
        <f t="shared" si="112"/>
        <v>1.3237606392487413E-10</v>
      </c>
      <c r="EL72" s="531">
        <f t="shared" si="112"/>
        <v>1.345073185540646E-10</v>
      </c>
      <c r="EM72" s="531">
        <f t="shared" si="112"/>
        <v>1.3667288638278504E-10</v>
      </c>
      <c r="EN72" s="531">
        <f t="shared" si="112"/>
        <v>1.388254843433139E-10</v>
      </c>
      <c r="EO72" s="531">
        <f t="shared" si="112"/>
        <v>1.4103628018148116E-10</v>
      </c>
      <c r="EP72" s="531">
        <f t="shared" si="112"/>
        <v>1.43306964292403E-10</v>
      </c>
      <c r="EQ72" s="531">
        <f t="shared" si="112"/>
        <v>1.4561420641751069E-10</v>
      </c>
      <c r="ER72" s="531">
        <f t="shared" si="112"/>
        <v>1.4790763016858649E-10</v>
      </c>
      <c r="ES72" s="531">
        <f t="shared" si="112"/>
        <v>1.5026305917902124E-10</v>
      </c>
      <c r="ET72" s="531">
        <f t="shared" si="112"/>
        <v>1.5268229443180348E-10</v>
      </c>
      <c r="EU72" s="531">
        <f t="shared" si="112"/>
        <v>1.5514047937215553E-10</v>
      </c>
      <c r="EV72" s="531">
        <f t="shared" si="112"/>
        <v>1.5761109150615712E-10</v>
      </c>
      <c r="EW72" s="531">
        <f t="shared" si="112"/>
        <v>1.6012104813839266E-10</v>
      </c>
      <c r="EX72" s="531">
        <f t="shared" si="112"/>
        <v>1.6269899701342077E-10</v>
      </c>
      <c r="EY72" s="531">
        <f t="shared" si="112"/>
        <v>1.6531845086533685E-10</v>
      </c>
      <c r="EZ72" s="531">
        <f t="shared" si="112"/>
        <v>1.679222164664659E-10</v>
      </c>
      <c r="FA72" s="531">
        <f t="shared" si="112"/>
        <v>1.7059637776369438E-10</v>
      </c>
      <c r="FB72" s="531">
        <f t="shared" si="112"/>
        <v>1.7334297944568986E-10</v>
      </c>
      <c r="FC72" s="531">
        <f t="shared" si="112"/>
        <v>1.7613380141476548E-10</v>
      </c>
      <c r="FD72" s="531">
        <f t="shared" si="112"/>
        <v>1.7890790878704805E-10</v>
      </c>
      <c r="FE72" s="531">
        <f t="shared" si="112"/>
        <v>1.817570172344818E-10</v>
      </c>
      <c r="FF72" s="531">
        <f t="shared" si="112"/>
        <v>1.8468330521195696E-10</v>
      </c>
      <c r="FG72" s="531">
        <f t="shared" si="112"/>
        <v>1.8765670642586947E-10</v>
      </c>
      <c r="FH72" s="531">
        <f t="shared" si="112"/>
        <v>1.906122995520769E-10</v>
      </c>
      <c r="FI72" s="531">
        <f t="shared" si="112"/>
        <v>1.9364780042244372E-10</v>
      </c>
      <c r="FJ72" s="531">
        <f t="shared" si="112"/>
        <v>1.9676553000924506E-10</v>
      </c>
      <c r="FK72" s="531">
        <f t="shared" si="112"/>
        <v>1.999334550423939E-10</v>
      </c>
      <c r="FL72" s="531">
        <f t="shared" si="112"/>
        <v>2.0311739531394401E-10</v>
      </c>
      <c r="FM72" s="531">
        <f t="shared" si="112"/>
        <v>2.0635203983431857E-10</v>
      </c>
      <c r="FN72" s="531">
        <f t="shared" si="112"/>
        <v>2.096743076756511E-10</v>
      </c>
      <c r="FO72" s="531">
        <f t="shared" si="112"/>
        <v>2.1305006402922909E-10</v>
      </c>
      <c r="FP72" s="531">
        <f t="shared" si="112"/>
        <v>2.1640560253768943E-10</v>
      </c>
      <c r="FQ72" s="531">
        <f t="shared" si="112"/>
        <v>2.1985186175810214E-10</v>
      </c>
      <c r="FR72" s="531">
        <f t="shared" si="112"/>
        <v>2.233914767324076E-10</v>
      </c>
      <c r="FS72" s="531">
        <f t="shared" si="112"/>
        <v>2.2698807950779937E-10</v>
      </c>
      <c r="FT72" s="531">
        <f t="shared" si="112"/>
        <v>2.305631417600472E-10</v>
      </c>
      <c r="FU72" s="531">
        <f t="shared" si="112"/>
        <v>2.3423485979257595E-10</v>
      </c>
      <c r="FV72" s="531">
        <f t="shared" si="112"/>
        <v>2.3800604103523642E-10</v>
      </c>
      <c r="FW72" s="531">
        <f t="shared" si="112"/>
        <v>2.418379382959037E-10</v>
      </c>
      <c r="FX72" s="531">
        <f t="shared" si="112"/>
        <v>2.4564688582406416E-10</v>
      </c>
      <c r="FY72" s="531">
        <f t="shared" si="112"/>
        <v>2.4955881248081241E-10</v>
      </c>
      <c r="FZ72" s="531">
        <f t="shared" si="112"/>
        <v>2.5357670936175348E-10</v>
      </c>
      <c r="GA72" s="531">
        <f t="shared" si="112"/>
        <v>2.576592943824777E-10</v>
      </c>
      <c r="GB72" s="531">
        <f t="shared" si="112"/>
        <v>2.6176251864551867E-10</v>
      </c>
      <c r="GC72" s="531">
        <f t="shared" si="112"/>
        <v>2.6593108675494856E-10</v>
      </c>
      <c r="GD72" s="531">
        <f t="shared" si="112"/>
        <v>2.7021257725170323E-10</v>
      </c>
      <c r="GE72" s="531">
        <f t="shared" si="112"/>
        <v>2.7456299974545565E-10</v>
      </c>
      <c r="GF72" s="531">
        <f t="shared" si="112"/>
        <v>2.7888736699144658E-10</v>
      </c>
      <c r="GG72" s="531">
        <f t="shared" si="112"/>
        <v>2.8332864831078539E-10</v>
      </c>
      <c r="GH72" s="531">
        <f t="shared" si="112"/>
        <v>2.8789023954858904E-10</v>
      </c>
      <c r="GI72" s="531">
        <f t="shared" si="112"/>
        <v>2.9252527240532133E-10</v>
      </c>
      <c r="GJ72" s="531">
        <f t="shared" si="112"/>
        <v>2.9713254544570513E-10</v>
      </c>
    </row>
    <row r="74" spans="1:192" x14ac:dyDescent="0.25">
      <c r="B74" s="15" t="s">
        <v>208</v>
      </c>
    </row>
    <row r="75" spans="1:192" x14ac:dyDescent="0.25">
      <c r="E75" s="198" t="str">
        <f xml:space="preserve"> InpC!E$56</f>
        <v>Senior debt swap rate</v>
      </c>
      <c r="F75" s="427">
        <f xml:space="preserve"> InpC!F$56</f>
        <v>2.5000000000000001E-2</v>
      </c>
      <c r="G75" s="198" t="str">
        <f xml:space="preserve"> InpC!G$56</f>
        <v>%</v>
      </c>
      <c r="H75" s="43"/>
    </row>
    <row r="76" spans="1:192" x14ac:dyDescent="0.25">
      <c r="E76" s="198" t="str">
        <f xml:space="preserve"> InpC!E$57</f>
        <v>Senior debt interest margin</v>
      </c>
      <c r="F76" s="427">
        <f xml:space="preserve"> InpC!F$57</f>
        <v>3.7999999999999999E-2</v>
      </c>
      <c r="G76" s="198" t="str">
        <f xml:space="preserve"> InpC!G$57</f>
        <v>%</v>
      </c>
      <c r="H76" s="43"/>
    </row>
    <row r="77" spans="1:192" x14ac:dyDescent="0.25">
      <c r="E77" s="12" t="s">
        <v>215</v>
      </c>
      <c r="F77" s="361">
        <f>SUM(F75:F76)</f>
        <v>6.3E-2</v>
      </c>
      <c r="G77" s="12" t="s">
        <v>108</v>
      </c>
    </row>
    <row r="79" spans="1:192" x14ac:dyDescent="0.25">
      <c r="E79" s="126" t="str">
        <f xml:space="preserve"> E$77</f>
        <v>All in annual senior debt interest rate</v>
      </c>
      <c r="F79" s="367">
        <f xml:space="preserve"> F$77</f>
        <v>6.3E-2</v>
      </c>
      <c r="G79" s="126" t="str">
        <f xml:space="preserve"> G$77</f>
        <v>%</v>
      </c>
    </row>
    <row r="80" spans="1:192" x14ac:dyDescent="0.25">
      <c r="E80" s="198" t="str">
        <f xml:space="preserve"> InpC!E$55</f>
        <v>Senior debt day count convention</v>
      </c>
      <c r="F80" s="198">
        <f xml:space="preserve"> InpC!F$55</f>
        <v>360</v>
      </c>
      <c r="G80" s="198" t="str">
        <f xml:space="preserve"> InpC!G$55</f>
        <v>days</v>
      </c>
      <c r="H80" s="43"/>
    </row>
    <row r="81" spans="1:192" x14ac:dyDescent="0.25">
      <c r="E81" s="248" t="str">
        <f xml:space="preserve"> Time!E$153</f>
        <v>Days in period</v>
      </c>
      <c r="F81" s="248">
        <f xml:space="preserve"> Time!F$153</f>
        <v>0</v>
      </c>
      <c r="G81" s="248" t="str">
        <f xml:space="preserve"> Time!G$153</f>
        <v>days</v>
      </c>
      <c r="H81" s="248">
        <f xml:space="preserve"> Time!H$153</f>
        <v>0</v>
      </c>
      <c r="I81" s="248">
        <f xml:space="preserve"> Time!I$153</f>
        <v>0</v>
      </c>
      <c r="J81" s="248">
        <f xml:space="preserve"> Time!J$153</f>
        <v>92</v>
      </c>
      <c r="K81" s="248">
        <f xml:space="preserve"> Time!K$153</f>
        <v>92</v>
      </c>
      <c r="L81" s="248">
        <f xml:space="preserve"> Time!L$153</f>
        <v>90</v>
      </c>
      <c r="M81" s="248">
        <f xml:space="preserve"> Time!M$153</f>
        <v>91</v>
      </c>
      <c r="N81" s="248">
        <f xml:space="preserve"> Time!N$153</f>
        <v>92</v>
      </c>
      <c r="O81" s="248">
        <f xml:space="preserve"> Time!O$153</f>
        <v>92</v>
      </c>
      <c r="P81" s="248">
        <f xml:space="preserve"> Time!P$153</f>
        <v>90</v>
      </c>
      <c r="Q81" s="248">
        <f xml:space="preserve"> Time!Q$153</f>
        <v>91</v>
      </c>
      <c r="R81" s="248">
        <f xml:space="preserve"> Time!R$153</f>
        <v>92</v>
      </c>
      <c r="S81" s="248">
        <f xml:space="preserve"> Time!S$153</f>
        <v>92</v>
      </c>
      <c r="T81" s="248">
        <f xml:space="preserve"> Time!T$153</f>
        <v>90</v>
      </c>
      <c r="U81" s="248">
        <f xml:space="preserve"> Time!U$153</f>
        <v>91</v>
      </c>
      <c r="V81" s="248">
        <f xml:space="preserve"> Time!V$153</f>
        <v>92</v>
      </c>
      <c r="W81" s="248">
        <f xml:space="preserve"> Time!W$153</f>
        <v>92</v>
      </c>
      <c r="X81" s="248">
        <f xml:space="preserve"> Time!X$153</f>
        <v>91</v>
      </c>
      <c r="Y81" s="248">
        <f xml:space="preserve"> Time!Y$153</f>
        <v>91</v>
      </c>
      <c r="Z81" s="248">
        <f xml:space="preserve"> Time!Z$153</f>
        <v>92</v>
      </c>
      <c r="AA81" s="248">
        <f xml:space="preserve"> Time!AA$153</f>
        <v>92</v>
      </c>
      <c r="AB81" s="248">
        <f xml:space="preserve"> Time!AB$153</f>
        <v>90</v>
      </c>
      <c r="AC81" s="248">
        <f xml:space="preserve"> Time!AC$153</f>
        <v>91</v>
      </c>
      <c r="AD81" s="248">
        <f xml:space="preserve"> Time!AD$153</f>
        <v>92</v>
      </c>
      <c r="AE81" s="248">
        <f xml:space="preserve"> Time!AE$153</f>
        <v>92</v>
      </c>
      <c r="AF81" s="248">
        <f xml:space="preserve"> Time!AF$153</f>
        <v>90</v>
      </c>
      <c r="AG81" s="248">
        <f xml:space="preserve"> Time!AG$153</f>
        <v>91</v>
      </c>
      <c r="AH81" s="248">
        <f xml:space="preserve"> Time!AH$153</f>
        <v>92</v>
      </c>
      <c r="AI81" s="248">
        <f xml:space="preserve"> Time!AI$153</f>
        <v>92</v>
      </c>
      <c r="AJ81" s="248">
        <f xml:space="preserve"> Time!AJ$153</f>
        <v>90</v>
      </c>
      <c r="AK81" s="248">
        <f xml:space="preserve"> Time!AK$153</f>
        <v>91</v>
      </c>
      <c r="AL81" s="248">
        <f xml:space="preserve"> Time!AL$153</f>
        <v>92</v>
      </c>
      <c r="AM81" s="248">
        <f xml:space="preserve"> Time!AM$153</f>
        <v>92</v>
      </c>
      <c r="AN81" s="248">
        <f xml:space="preserve"> Time!AN$153</f>
        <v>91</v>
      </c>
      <c r="AO81" s="248">
        <f xml:space="preserve"> Time!AO$153</f>
        <v>91</v>
      </c>
      <c r="AP81" s="248">
        <f xml:space="preserve"> Time!AP$153</f>
        <v>92</v>
      </c>
      <c r="AQ81" s="248">
        <f xml:space="preserve"> Time!AQ$153</f>
        <v>92</v>
      </c>
      <c r="AR81" s="248">
        <f xml:space="preserve"> Time!AR$153</f>
        <v>90</v>
      </c>
      <c r="AS81" s="248">
        <f xml:space="preserve"> Time!AS$153</f>
        <v>91</v>
      </c>
      <c r="AT81" s="248">
        <f xml:space="preserve"> Time!AT$153</f>
        <v>92</v>
      </c>
      <c r="AU81" s="248">
        <f xml:space="preserve"> Time!AU$153</f>
        <v>92</v>
      </c>
      <c r="AV81" s="248">
        <f xml:space="preserve"> Time!AV$153</f>
        <v>90</v>
      </c>
      <c r="AW81" s="248">
        <f xml:space="preserve"> Time!AW$153</f>
        <v>91</v>
      </c>
      <c r="AX81" s="248">
        <f xml:space="preserve"> Time!AX$153</f>
        <v>92</v>
      </c>
      <c r="AY81" s="248">
        <f xml:space="preserve"> Time!AY$153</f>
        <v>92</v>
      </c>
      <c r="AZ81" s="248">
        <f xml:space="preserve"> Time!AZ$153</f>
        <v>90</v>
      </c>
      <c r="BA81" s="248">
        <f xml:space="preserve"> Time!BA$153</f>
        <v>91</v>
      </c>
      <c r="BB81" s="248">
        <f xml:space="preserve"> Time!BB$153</f>
        <v>92</v>
      </c>
      <c r="BC81" s="248">
        <f xml:space="preserve"> Time!BC$153</f>
        <v>92</v>
      </c>
      <c r="BD81" s="248">
        <f xml:space="preserve"> Time!BD$153</f>
        <v>91</v>
      </c>
      <c r="BE81" s="248">
        <f xml:space="preserve"> Time!BE$153</f>
        <v>91</v>
      </c>
      <c r="BF81" s="248">
        <f xml:space="preserve"> Time!BF$153</f>
        <v>92</v>
      </c>
      <c r="BG81" s="248">
        <f xml:space="preserve"> Time!BG$153</f>
        <v>92</v>
      </c>
      <c r="BH81" s="248">
        <f xml:space="preserve"> Time!BH$153</f>
        <v>90</v>
      </c>
      <c r="BI81" s="248">
        <f xml:space="preserve"> Time!BI$153</f>
        <v>91</v>
      </c>
      <c r="BJ81" s="248">
        <f xml:space="preserve"> Time!BJ$153</f>
        <v>92</v>
      </c>
      <c r="BK81" s="248">
        <f xml:space="preserve"> Time!BK$153</f>
        <v>92</v>
      </c>
      <c r="BL81" s="248">
        <f xml:space="preserve"> Time!BL$153</f>
        <v>90</v>
      </c>
      <c r="BM81" s="248">
        <f xml:space="preserve"> Time!BM$153</f>
        <v>91</v>
      </c>
      <c r="BN81" s="248">
        <f xml:space="preserve"> Time!BN$153</f>
        <v>92</v>
      </c>
      <c r="BO81" s="248">
        <f xml:space="preserve"> Time!BO$153</f>
        <v>92</v>
      </c>
      <c r="BP81" s="248">
        <f xml:space="preserve"> Time!BP$153</f>
        <v>90</v>
      </c>
      <c r="BQ81" s="248">
        <f xml:space="preserve"> Time!BQ$153</f>
        <v>91</v>
      </c>
      <c r="BR81" s="248">
        <f xml:space="preserve"> Time!BR$153</f>
        <v>92</v>
      </c>
      <c r="BS81" s="248">
        <f xml:space="preserve"> Time!BS$153</f>
        <v>92</v>
      </c>
      <c r="BT81" s="248">
        <f xml:space="preserve"> Time!BT$153</f>
        <v>91</v>
      </c>
      <c r="BU81" s="248">
        <f xml:space="preserve"> Time!BU$153</f>
        <v>91</v>
      </c>
      <c r="BV81" s="248">
        <f xml:space="preserve"> Time!BV$153</f>
        <v>92</v>
      </c>
      <c r="BW81" s="248">
        <f xml:space="preserve"> Time!BW$153</f>
        <v>92</v>
      </c>
      <c r="BX81" s="248">
        <f xml:space="preserve"> Time!BX$153</f>
        <v>90</v>
      </c>
      <c r="BY81" s="248">
        <f xml:space="preserve"> Time!BY$153</f>
        <v>91</v>
      </c>
      <c r="BZ81" s="248">
        <f xml:space="preserve"> Time!BZ$153</f>
        <v>92</v>
      </c>
      <c r="CA81" s="248">
        <f xml:space="preserve"> Time!CA$153</f>
        <v>92</v>
      </c>
      <c r="CB81" s="248">
        <f xml:space="preserve"> Time!CB$153</f>
        <v>90</v>
      </c>
      <c r="CC81" s="248">
        <f xml:space="preserve"> Time!CC$153</f>
        <v>91</v>
      </c>
      <c r="CD81" s="248">
        <f xml:space="preserve"> Time!CD$153</f>
        <v>92</v>
      </c>
      <c r="CE81" s="248">
        <f xml:space="preserve"> Time!CE$153</f>
        <v>92</v>
      </c>
      <c r="CF81" s="248">
        <f xml:space="preserve"> Time!CF$153</f>
        <v>90</v>
      </c>
      <c r="CG81" s="248">
        <f xml:space="preserve"> Time!CG$153</f>
        <v>91</v>
      </c>
      <c r="CH81" s="248">
        <f xml:space="preserve"> Time!CH$153</f>
        <v>92</v>
      </c>
      <c r="CI81" s="248">
        <f xml:space="preserve"> Time!CI$153</f>
        <v>92</v>
      </c>
      <c r="CJ81" s="248">
        <f xml:space="preserve"> Time!CJ$153</f>
        <v>91</v>
      </c>
      <c r="CK81" s="248">
        <f xml:space="preserve"> Time!CK$153</f>
        <v>91</v>
      </c>
      <c r="CL81" s="248">
        <f xml:space="preserve"> Time!CL$153</f>
        <v>92</v>
      </c>
      <c r="CM81" s="248">
        <f xml:space="preserve"> Time!CM$153</f>
        <v>92</v>
      </c>
      <c r="CN81" s="248">
        <f xml:space="preserve"> Time!CN$153</f>
        <v>90</v>
      </c>
      <c r="CO81" s="248">
        <f xml:space="preserve"> Time!CO$153</f>
        <v>91</v>
      </c>
      <c r="CP81" s="248">
        <f xml:space="preserve"> Time!CP$153</f>
        <v>92</v>
      </c>
      <c r="CQ81" s="248">
        <f xml:space="preserve"> Time!CQ$153</f>
        <v>92</v>
      </c>
      <c r="CR81" s="248">
        <f xml:space="preserve"> Time!CR$153</f>
        <v>90</v>
      </c>
      <c r="CS81" s="248">
        <f xml:space="preserve"> Time!CS$153</f>
        <v>91</v>
      </c>
      <c r="CT81" s="248">
        <f xml:space="preserve"> Time!CT$153</f>
        <v>92</v>
      </c>
      <c r="CU81" s="248">
        <f xml:space="preserve"> Time!CU$153</f>
        <v>92</v>
      </c>
      <c r="CV81" s="248">
        <f xml:space="preserve"> Time!CV$153</f>
        <v>90</v>
      </c>
      <c r="CW81" s="248">
        <f xml:space="preserve"> Time!CW$153</f>
        <v>91</v>
      </c>
      <c r="CX81" s="248">
        <f xml:space="preserve"> Time!CX$153</f>
        <v>92</v>
      </c>
      <c r="CY81" s="248">
        <f xml:space="preserve"> Time!CY$153</f>
        <v>92</v>
      </c>
      <c r="CZ81" s="248">
        <f xml:space="preserve"> Time!CZ$153</f>
        <v>91</v>
      </c>
      <c r="DA81" s="248">
        <f xml:space="preserve"> Time!DA$153</f>
        <v>91</v>
      </c>
      <c r="DB81" s="248">
        <f xml:space="preserve"> Time!DB$153</f>
        <v>92</v>
      </c>
      <c r="DC81" s="248">
        <f xml:space="preserve"> Time!DC$153</f>
        <v>92</v>
      </c>
      <c r="DD81" s="248">
        <f xml:space="preserve"> Time!DD$153</f>
        <v>90</v>
      </c>
      <c r="DE81" s="248">
        <f xml:space="preserve"> Time!DE$153</f>
        <v>91</v>
      </c>
      <c r="DF81" s="248">
        <f xml:space="preserve"> Time!DF$153</f>
        <v>92</v>
      </c>
      <c r="DG81" s="248">
        <f xml:space="preserve"> Time!DG$153</f>
        <v>92</v>
      </c>
      <c r="DH81" s="248">
        <f xml:space="preserve"> Time!DH$153</f>
        <v>90</v>
      </c>
      <c r="DI81" s="248">
        <f xml:space="preserve"> Time!DI$153</f>
        <v>91</v>
      </c>
      <c r="DJ81" s="248">
        <f xml:space="preserve"> Time!DJ$153</f>
        <v>92</v>
      </c>
      <c r="DK81" s="248">
        <f xml:space="preserve"> Time!DK$153</f>
        <v>92</v>
      </c>
      <c r="DL81" s="248">
        <f xml:space="preserve"> Time!DL$153</f>
        <v>90</v>
      </c>
      <c r="DM81" s="248">
        <f xml:space="preserve"> Time!DM$153</f>
        <v>91</v>
      </c>
      <c r="DN81" s="248">
        <f xml:space="preserve"> Time!DN$153</f>
        <v>92</v>
      </c>
      <c r="DO81" s="248">
        <f xml:space="preserve"> Time!DO$153</f>
        <v>92</v>
      </c>
      <c r="DP81" s="248">
        <f xml:space="preserve"> Time!DP$153</f>
        <v>91</v>
      </c>
      <c r="DQ81" s="248">
        <f xml:space="preserve"> Time!DQ$153</f>
        <v>91</v>
      </c>
      <c r="DR81" s="248">
        <f xml:space="preserve"> Time!DR$153</f>
        <v>92</v>
      </c>
      <c r="DS81" s="248">
        <f xml:space="preserve"> Time!DS$153</f>
        <v>92</v>
      </c>
      <c r="DT81" s="248">
        <f xml:space="preserve"> Time!DT$153</f>
        <v>90</v>
      </c>
      <c r="DU81" s="248">
        <f xml:space="preserve"> Time!DU$153</f>
        <v>91</v>
      </c>
      <c r="DV81" s="248">
        <f xml:space="preserve"> Time!DV$153</f>
        <v>92</v>
      </c>
      <c r="DW81" s="248">
        <f xml:space="preserve"> Time!DW$153</f>
        <v>92</v>
      </c>
      <c r="DX81" s="248">
        <f xml:space="preserve"> Time!DX$153</f>
        <v>90</v>
      </c>
      <c r="DY81" s="248">
        <f xml:space="preserve"> Time!DY$153</f>
        <v>91</v>
      </c>
      <c r="DZ81" s="248">
        <f xml:space="preserve"> Time!DZ$153</f>
        <v>92</v>
      </c>
      <c r="EA81" s="248">
        <f xml:space="preserve"> Time!EA$153</f>
        <v>92</v>
      </c>
      <c r="EB81" s="248">
        <f xml:space="preserve"> Time!EB$153</f>
        <v>90</v>
      </c>
      <c r="EC81" s="248">
        <f xml:space="preserve"> Time!EC$153</f>
        <v>91</v>
      </c>
      <c r="ED81" s="248">
        <f xml:space="preserve"> Time!ED$153</f>
        <v>92</v>
      </c>
      <c r="EE81" s="248">
        <f xml:space="preserve"> Time!EE$153</f>
        <v>92</v>
      </c>
      <c r="EF81" s="248">
        <f xml:space="preserve"> Time!EF$153</f>
        <v>91</v>
      </c>
      <c r="EG81" s="248">
        <f xml:space="preserve"> Time!EG$153</f>
        <v>91</v>
      </c>
      <c r="EH81" s="248">
        <f xml:space="preserve"> Time!EH$153</f>
        <v>92</v>
      </c>
      <c r="EI81" s="248">
        <f xml:space="preserve"> Time!EI$153</f>
        <v>92</v>
      </c>
      <c r="EJ81" s="248">
        <f xml:space="preserve"> Time!EJ$153</f>
        <v>90</v>
      </c>
      <c r="EK81" s="248">
        <f xml:space="preserve"> Time!EK$153</f>
        <v>91</v>
      </c>
      <c r="EL81" s="248">
        <f xml:space="preserve"> Time!EL$153</f>
        <v>92</v>
      </c>
      <c r="EM81" s="248">
        <f xml:space="preserve"> Time!EM$153</f>
        <v>92</v>
      </c>
      <c r="EN81" s="248">
        <f xml:space="preserve"> Time!EN$153</f>
        <v>90</v>
      </c>
      <c r="EO81" s="248">
        <f xml:space="preserve"> Time!EO$153</f>
        <v>91</v>
      </c>
      <c r="EP81" s="248">
        <f xml:space="preserve"> Time!EP$153</f>
        <v>92</v>
      </c>
      <c r="EQ81" s="248">
        <f xml:space="preserve"> Time!EQ$153</f>
        <v>92</v>
      </c>
      <c r="ER81" s="248">
        <f xml:space="preserve"> Time!ER$153</f>
        <v>90</v>
      </c>
      <c r="ES81" s="248">
        <f xml:space="preserve"> Time!ES$153</f>
        <v>91</v>
      </c>
      <c r="ET81" s="248">
        <f xml:space="preserve"> Time!ET$153</f>
        <v>92</v>
      </c>
      <c r="EU81" s="248">
        <f xml:space="preserve"> Time!EU$153</f>
        <v>92</v>
      </c>
      <c r="EV81" s="248">
        <f xml:space="preserve"> Time!EV$153</f>
        <v>91</v>
      </c>
      <c r="EW81" s="248">
        <f xml:space="preserve"> Time!EW$153</f>
        <v>91</v>
      </c>
      <c r="EX81" s="248">
        <f xml:space="preserve"> Time!EX$153</f>
        <v>92</v>
      </c>
      <c r="EY81" s="248">
        <f xml:space="preserve"> Time!EY$153</f>
        <v>92</v>
      </c>
      <c r="EZ81" s="248">
        <f xml:space="preserve"> Time!EZ$153</f>
        <v>90</v>
      </c>
      <c r="FA81" s="248">
        <f xml:space="preserve"> Time!FA$153</f>
        <v>91</v>
      </c>
      <c r="FB81" s="248">
        <f xml:space="preserve"> Time!FB$153</f>
        <v>92</v>
      </c>
      <c r="FC81" s="248">
        <f xml:space="preserve"> Time!FC$153</f>
        <v>92</v>
      </c>
      <c r="FD81" s="248">
        <f xml:space="preserve"> Time!FD$153</f>
        <v>90</v>
      </c>
      <c r="FE81" s="248">
        <f xml:space="preserve"> Time!FE$153</f>
        <v>91</v>
      </c>
      <c r="FF81" s="248">
        <f xml:space="preserve"> Time!FF$153</f>
        <v>92</v>
      </c>
      <c r="FG81" s="248">
        <f xml:space="preserve"> Time!FG$153</f>
        <v>92</v>
      </c>
      <c r="FH81" s="248">
        <f xml:space="preserve"> Time!FH$153</f>
        <v>90</v>
      </c>
      <c r="FI81" s="248">
        <f xml:space="preserve"> Time!FI$153</f>
        <v>91</v>
      </c>
      <c r="FJ81" s="248">
        <f xml:space="preserve"> Time!FJ$153</f>
        <v>92</v>
      </c>
      <c r="FK81" s="248">
        <f xml:space="preserve"> Time!FK$153</f>
        <v>92</v>
      </c>
      <c r="FL81" s="248">
        <f xml:space="preserve"> Time!FL$153</f>
        <v>91</v>
      </c>
      <c r="FM81" s="248">
        <f xml:space="preserve"> Time!FM$153</f>
        <v>91</v>
      </c>
      <c r="FN81" s="248">
        <f xml:space="preserve"> Time!FN$153</f>
        <v>92</v>
      </c>
      <c r="FO81" s="248">
        <f xml:space="preserve"> Time!FO$153</f>
        <v>92</v>
      </c>
      <c r="FP81" s="248">
        <f xml:space="preserve"> Time!FP$153</f>
        <v>90</v>
      </c>
      <c r="FQ81" s="248">
        <f xml:space="preserve"> Time!FQ$153</f>
        <v>91</v>
      </c>
      <c r="FR81" s="248">
        <f xml:space="preserve"> Time!FR$153</f>
        <v>92</v>
      </c>
      <c r="FS81" s="248">
        <f xml:space="preserve"> Time!FS$153</f>
        <v>92</v>
      </c>
      <c r="FT81" s="248">
        <f xml:space="preserve"> Time!FT$153</f>
        <v>90</v>
      </c>
      <c r="FU81" s="248">
        <f xml:space="preserve"> Time!FU$153</f>
        <v>91</v>
      </c>
      <c r="FV81" s="248">
        <f xml:space="preserve"> Time!FV$153</f>
        <v>92</v>
      </c>
      <c r="FW81" s="248">
        <f xml:space="preserve"> Time!FW$153</f>
        <v>92</v>
      </c>
      <c r="FX81" s="248">
        <f xml:space="preserve"> Time!FX$153</f>
        <v>90</v>
      </c>
      <c r="FY81" s="248">
        <f xml:space="preserve"> Time!FY$153</f>
        <v>91</v>
      </c>
      <c r="FZ81" s="248">
        <f xml:space="preserve"> Time!FZ$153</f>
        <v>92</v>
      </c>
      <c r="GA81" s="248">
        <f xml:space="preserve"> Time!GA$153</f>
        <v>92</v>
      </c>
      <c r="GB81" s="248">
        <f xml:space="preserve"> Time!GB$153</f>
        <v>91</v>
      </c>
      <c r="GC81" s="248">
        <f xml:space="preserve"> Time!GC$153</f>
        <v>91</v>
      </c>
      <c r="GD81" s="248">
        <f xml:space="preserve"> Time!GD$153</f>
        <v>92</v>
      </c>
      <c r="GE81" s="248">
        <f xml:space="preserve"> Time!GE$153</f>
        <v>92</v>
      </c>
      <c r="GF81" s="248">
        <f xml:space="preserve"> Time!GF$153</f>
        <v>90</v>
      </c>
      <c r="GG81" s="248">
        <f xml:space="preserve"> Time!GG$153</f>
        <v>91</v>
      </c>
      <c r="GH81" s="248">
        <f xml:space="preserve"> Time!GH$153</f>
        <v>92</v>
      </c>
      <c r="GI81" s="248">
        <f xml:space="preserve"> Time!GI$153</f>
        <v>92</v>
      </c>
      <c r="GJ81" s="248">
        <f xml:space="preserve"> Time!GJ$153</f>
        <v>90</v>
      </c>
    </row>
    <row r="82" spans="1:192" s="420" customFormat="1" x14ac:dyDescent="0.25">
      <c r="A82" s="417"/>
      <c r="B82" s="417"/>
      <c r="C82" s="418"/>
      <c r="D82" s="419"/>
      <c r="E82" s="420" t="s">
        <v>220</v>
      </c>
      <c r="G82" s="420" t="s">
        <v>108</v>
      </c>
      <c r="I82" s="421"/>
      <c r="J82" s="420">
        <f t="shared" ref="J82:AO82" si="113" xml:space="preserve"> $F79 / $F80 * J81</f>
        <v>1.61E-2</v>
      </c>
      <c r="K82" s="420">
        <f t="shared" si="113"/>
        <v>1.61E-2</v>
      </c>
      <c r="L82" s="420">
        <f t="shared" si="113"/>
        <v>1.575E-2</v>
      </c>
      <c r="M82" s="420">
        <f t="shared" si="113"/>
        <v>1.5924999999999998E-2</v>
      </c>
      <c r="N82" s="420">
        <f t="shared" si="113"/>
        <v>1.61E-2</v>
      </c>
      <c r="O82" s="420">
        <f t="shared" si="113"/>
        <v>1.61E-2</v>
      </c>
      <c r="P82" s="420">
        <f t="shared" si="113"/>
        <v>1.575E-2</v>
      </c>
      <c r="Q82" s="420">
        <f t="shared" si="113"/>
        <v>1.5924999999999998E-2</v>
      </c>
      <c r="R82" s="420">
        <f t="shared" si="113"/>
        <v>1.61E-2</v>
      </c>
      <c r="S82" s="420">
        <f t="shared" si="113"/>
        <v>1.61E-2</v>
      </c>
      <c r="T82" s="420">
        <f t="shared" si="113"/>
        <v>1.575E-2</v>
      </c>
      <c r="U82" s="420">
        <f t="shared" si="113"/>
        <v>1.5924999999999998E-2</v>
      </c>
      <c r="V82" s="420">
        <f t="shared" si="113"/>
        <v>1.61E-2</v>
      </c>
      <c r="W82" s="420">
        <f t="shared" si="113"/>
        <v>1.61E-2</v>
      </c>
      <c r="X82" s="420">
        <f t="shared" si="113"/>
        <v>1.5924999999999998E-2</v>
      </c>
      <c r="Y82" s="420">
        <f t="shared" si="113"/>
        <v>1.5924999999999998E-2</v>
      </c>
      <c r="Z82" s="420">
        <f t="shared" si="113"/>
        <v>1.61E-2</v>
      </c>
      <c r="AA82" s="420">
        <f t="shared" si="113"/>
        <v>1.61E-2</v>
      </c>
      <c r="AB82" s="420">
        <f t="shared" si="113"/>
        <v>1.575E-2</v>
      </c>
      <c r="AC82" s="420">
        <f t="shared" si="113"/>
        <v>1.5924999999999998E-2</v>
      </c>
      <c r="AD82" s="420">
        <f t="shared" si="113"/>
        <v>1.61E-2</v>
      </c>
      <c r="AE82" s="420">
        <f t="shared" si="113"/>
        <v>1.61E-2</v>
      </c>
      <c r="AF82" s="420">
        <f t="shared" si="113"/>
        <v>1.575E-2</v>
      </c>
      <c r="AG82" s="420">
        <f t="shared" si="113"/>
        <v>1.5924999999999998E-2</v>
      </c>
      <c r="AH82" s="420">
        <f t="shared" si="113"/>
        <v>1.61E-2</v>
      </c>
      <c r="AI82" s="420">
        <f t="shared" si="113"/>
        <v>1.61E-2</v>
      </c>
      <c r="AJ82" s="420">
        <f t="shared" si="113"/>
        <v>1.575E-2</v>
      </c>
      <c r="AK82" s="420">
        <f t="shared" si="113"/>
        <v>1.5924999999999998E-2</v>
      </c>
      <c r="AL82" s="420">
        <f t="shared" si="113"/>
        <v>1.61E-2</v>
      </c>
      <c r="AM82" s="420">
        <f t="shared" si="113"/>
        <v>1.61E-2</v>
      </c>
      <c r="AN82" s="420">
        <f t="shared" si="113"/>
        <v>1.5924999999999998E-2</v>
      </c>
      <c r="AO82" s="420">
        <f t="shared" si="113"/>
        <v>1.5924999999999998E-2</v>
      </c>
      <c r="AP82" s="420">
        <f t="shared" ref="AP82:BU82" si="114" xml:space="preserve"> $F79 / $F80 * AP81</f>
        <v>1.61E-2</v>
      </c>
      <c r="AQ82" s="420">
        <f t="shared" si="114"/>
        <v>1.61E-2</v>
      </c>
      <c r="AR82" s="420">
        <f t="shared" si="114"/>
        <v>1.575E-2</v>
      </c>
      <c r="AS82" s="420">
        <f t="shared" si="114"/>
        <v>1.5924999999999998E-2</v>
      </c>
      <c r="AT82" s="420">
        <f t="shared" si="114"/>
        <v>1.61E-2</v>
      </c>
      <c r="AU82" s="420">
        <f t="shared" si="114"/>
        <v>1.61E-2</v>
      </c>
      <c r="AV82" s="420">
        <f t="shared" si="114"/>
        <v>1.575E-2</v>
      </c>
      <c r="AW82" s="420">
        <f t="shared" si="114"/>
        <v>1.5924999999999998E-2</v>
      </c>
      <c r="AX82" s="420">
        <f t="shared" si="114"/>
        <v>1.61E-2</v>
      </c>
      <c r="AY82" s="420">
        <f t="shared" si="114"/>
        <v>1.61E-2</v>
      </c>
      <c r="AZ82" s="420">
        <f t="shared" si="114"/>
        <v>1.575E-2</v>
      </c>
      <c r="BA82" s="420">
        <f t="shared" si="114"/>
        <v>1.5924999999999998E-2</v>
      </c>
      <c r="BB82" s="420">
        <f t="shared" si="114"/>
        <v>1.61E-2</v>
      </c>
      <c r="BC82" s="420">
        <f t="shared" si="114"/>
        <v>1.61E-2</v>
      </c>
      <c r="BD82" s="420">
        <f t="shared" si="114"/>
        <v>1.5924999999999998E-2</v>
      </c>
      <c r="BE82" s="420">
        <f t="shared" si="114"/>
        <v>1.5924999999999998E-2</v>
      </c>
      <c r="BF82" s="420">
        <f t="shared" si="114"/>
        <v>1.61E-2</v>
      </c>
      <c r="BG82" s="420">
        <f t="shared" si="114"/>
        <v>1.61E-2</v>
      </c>
      <c r="BH82" s="420">
        <f t="shared" si="114"/>
        <v>1.575E-2</v>
      </c>
      <c r="BI82" s="420">
        <f t="shared" si="114"/>
        <v>1.5924999999999998E-2</v>
      </c>
      <c r="BJ82" s="420">
        <f t="shared" si="114"/>
        <v>1.61E-2</v>
      </c>
      <c r="BK82" s="420">
        <f t="shared" si="114"/>
        <v>1.61E-2</v>
      </c>
      <c r="BL82" s="420">
        <f t="shared" si="114"/>
        <v>1.575E-2</v>
      </c>
      <c r="BM82" s="420">
        <f t="shared" si="114"/>
        <v>1.5924999999999998E-2</v>
      </c>
      <c r="BN82" s="420">
        <f t="shared" si="114"/>
        <v>1.61E-2</v>
      </c>
      <c r="BO82" s="420">
        <f t="shared" si="114"/>
        <v>1.61E-2</v>
      </c>
      <c r="BP82" s="420">
        <f t="shared" si="114"/>
        <v>1.575E-2</v>
      </c>
      <c r="BQ82" s="420">
        <f t="shared" si="114"/>
        <v>1.5924999999999998E-2</v>
      </c>
      <c r="BR82" s="420">
        <f t="shared" si="114"/>
        <v>1.61E-2</v>
      </c>
      <c r="BS82" s="420">
        <f t="shared" si="114"/>
        <v>1.61E-2</v>
      </c>
      <c r="BT82" s="420">
        <f t="shared" si="114"/>
        <v>1.5924999999999998E-2</v>
      </c>
      <c r="BU82" s="420">
        <f t="shared" si="114"/>
        <v>1.5924999999999998E-2</v>
      </c>
      <c r="BV82" s="420">
        <f t="shared" ref="BV82:DA82" si="115" xml:space="preserve"> $F79 / $F80 * BV81</f>
        <v>1.61E-2</v>
      </c>
      <c r="BW82" s="420">
        <f t="shared" si="115"/>
        <v>1.61E-2</v>
      </c>
      <c r="BX82" s="420">
        <f t="shared" si="115"/>
        <v>1.575E-2</v>
      </c>
      <c r="BY82" s="420">
        <f t="shared" si="115"/>
        <v>1.5924999999999998E-2</v>
      </c>
      <c r="BZ82" s="420">
        <f t="shared" si="115"/>
        <v>1.61E-2</v>
      </c>
      <c r="CA82" s="420">
        <f t="shared" si="115"/>
        <v>1.61E-2</v>
      </c>
      <c r="CB82" s="420">
        <f t="shared" si="115"/>
        <v>1.575E-2</v>
      </c>
      <c r="CC82" s="420">
        <f t="shared" si="115"/>
        <v>1.5924999999999998E-2</v>
      </c>
      <c r="CD82" s="420">
        <f t="shared" si="115"/>
        <v>1.61E-2</v>
      </c>
      <c r="CE82" s="420">
        <f t="shared" si="115"/>
        <v>1.61E-2</v>
      </c>
      <c r="CF82" s="420">
        <f t="shared" si="115"/>
        <v>1.575E-2</v>
      </c>
      <c r="CG82" s="420">
        <f t="shared" si="115"/>
        <v>1.5924999999999998E-2</v>
      </c>
      <c r="CH82" s="420">
        <f t="shared" si="115"/>
        <v>1.61E-2</v>
      </c>
      <c r="CI82" s="420">
        <f t="shared" si="115"/>
        <v>1.61E-2</v>
      </c>
      <c r="CJ82" s="420">
        <f t="shared" si="115"/>
        <v>1.5924999999999998E-2</v>
      </c>
      <c r="CK82" s="420">
        <f t="shared" si="115"/>
        <v>1.5924999999999998E-2</v>
      </c>
      <c r="CL82" s="420">
        <f t="shared" si="115"/>
        <v>1.61E-2</v>
      </c>
      <c r="CM82" s="420">
        <f t="shared" si="115"/>
        <v>1.61E-2</v>
      </c>
      <c r="CN82" s="420">
        <f t="shared" si="115"/>
        <v>1.575E-2</v>
      </c>
      <c r="CO82" s="420">
        <f t="shared" si="115"/>
        <v>1.5924999999999998E-2</v>
      </c>
      <c r="CP82" s="420">
        <f t="shared" si="115"/>
        <v>1.61E-2</v>
      </c>
      <c r="CQ82" s="420">
        <f t="shared" si="115"/>
        <v>1.61E-2</v>
      </c>
      <c r="CR82" s="420">
        <f t="shared" si="115"/>
        <v>1.575E-2</v>
      </c>
      <c r="CS82" s="420">
        <f t="shared" si="115"/>
        <v>1.5924999999999998E-2</v>
      </c>
      <c r="CT82" s="420">
        <f t="shared" si="115"/>
        <v>1.61E-2</v>
      </c>
      <c r="CU82" s="420">
        <f t="shared" si="115"/>
        <v>1.61E-2</v>
      </c>
      <c r="CV82" s="420">
        <f t="shared" si="115"/>
        <v>1.575E-2</v>
      </c>
      <c r="CW82" s="420">
        <f t="shared" si="115"/>
        <v>1.5924999999999998E-2</v>
      </c>
      <c r="CX82" s="420">
        <f t="shared" si="115"/>
        <v>1.61E-2</v>
      </c>
      <c r="CY82" s="420">
        <f t="shared" si="115"/>
        <v>1.61E-2</v>
      </c>
      <c r="CZ82" s="420">
        <f t="shared" si="115"/>
        <v>1.5924999999999998E-2</v>
      </c>
      <c r="DA82" s="420">
        <f t="shared" si="115"/>
        <v>1.5924999999999998E-2</v>
      </c>
      <c r="DB82" s="420">
        <f t="shared" ref="DB82:EG82" si="116" xml:space="preserve"> $F79 / $F80 * DB81</f>
        <v>1.61E-2</v>
      </c>
      <c r="DC82" s="420">
        <f t="shared" si="116"/>
        <v>1.61E-2</v>
      </c>
      <c r="DD82" s="420">
        <f t="shared" si="116"/>
        <v>1.575E-2</v>
      </c>
      <c r="DE82" s="420">
        <f t="shared" si="116"/>
        <v>1.5924999999999998E-2</v>
      </c>
      <c r="DF82" s="420">
        <f t="shared" si="116"/>
        <v>1.61E-2</v>
      </c>
      <c r="DG82" s="420">
        <f t="shared" si="116"/>
        <v>1.61E-2</v>
      </c>
      <c r="DH82" s="420">
        <f t="shared" si="116"/>
        <v>1.575E-2</v>
      </c>
      <c r="DI82" s="420">
        <f t="shared" si="116"/>
        <v>1.5924999999999998E-2</v>
      </c>
      <c r="DJ82" s="420">
        <f t="shared" si="116"/>
        <v>1.61E-2</v>
      </c>
      <c r="DK82" s="420">
        <f t="shared" si="116"/>
        <v>1.61E-2</v>
      </c>
      <c r="DL82" s="420">
        <f t="shared" si="116"/>
        <v>1.575E-2</v>
      </c>
      <c r="DM82" s="420">
        <f t="shared" si="116"/>
        <v>1.5924999999999998E-2</v>
      </c>
      <c r="DN82" s="420">
        <f t="shared" si="116"/>
        <v>1.61E-2</v>
      </c>
      <c r="DO82" s="420">
        <f t="shared" si="116"/>
        <v>1.61E-2</v>
      </c>
      <c r="DP82" s="420">
        <f t="shared" si="116"/>
        <v>1.5924999999999998E-2</v>
      </c>
      <c r="DQ82" s="420">
        <f t="shared" si="116"/>
        <v>1.5924999999999998E-2</v>
      </c>
      <c r="DR82" s="420">
        <f t="shared" si="116"/>
        <v>1.61E-2</v>
      </c>
      <c r="DS82" s="420">
        <f t="shared" si="116"/>
        <v>1.61E-2</v>
      </c>
      <c r="DT82" s="420">
        <f t="shared" si="116"/>
        <v>1.575E-2</v>
      </c>
      <c r="DU82" s="420">
        <f t="shared" si="116"/>
        <v>1.5924999999999998E-2</v>
      </c>
      <c r="DV82" s="420">
        <f t="shared" si="116"/>
        <v>1.61E-2</v>
      </c>
      <c r="DW82" s="420">
        <f t="shared" si="116"/>
        <v>1.61E-2</v>
      </c>
      <c r="DX82" s="420">
        <f t="shared" si="116"/>
        <v>1.575E-2</v>
      </c>
      <c r="DY82" s="420">
        <f t="shared" si="116"/>
        <v>1.5924999999999998E-2</v>
      </c>
      <c r="DZ82" s="420">
        <f t="shared" si="116"/>
        <v>1.61E-2</v>
      </c>
      <c r="EA82" s="420">
        <f t="shared" si="116"/>
        <v>1.61E-2</v>
      </c>
      <c r="EB82" s="420">
        <f t="shared" si="116"/>
        <v>1.575E-2</v>
      </c>
      <c r="EC82" s="420">
        <f t="shared" si="116"/>
        <v>1.5924999999999998E-2</v>
      </c>
      <c r="ED82" s="420">
        <f t="shared" si="116"/>
        <v>1.61E-2</v>
      </c>
      <c r="EE82" s="420">
        <f t="shared" si="116"/>
        <v>1.61E-2</v>
      </c>
      <c r="EF82" s="420">
        <f t="shared" si="116"/>
        <v>1.5924999999999998E-2</v>
      </c>
      <c r="EG82" s="420">
        <f t="shared" si="116"/>
        <v>1.5924999999999998E-2</v>
      </c>
      <c r="EH82" s="420">
        <f t="shared" ref="EH82:FM82" si="117" xml:space="preserve"> $F79 / $F80 * EH81</f>
        <v>1.61E-2</v>
      </c>
      <c r="EI82" s="420">
        <f t="shared" si="117"/>
        <v>1.61E-2</v>
      </c>
      <c r="EJ82" s="420">
        <f t="shared" si="117"/>
        <v>1.575E-2</v>
      </c>
      <c r="EK82" s="420">
        <f t="shared" si="117"/>
        <v>1.5924999999999998E-2</v>
      </c>
      <c r="EL82" s="420">
        <f t="shared" si="117"/>
        <v>1.61E-2</v>
      </c>
      <c r="EM82" s="420">
        <f t="shared" si="117"/>
        <v>1.61E-2</v>
      </c>
      <c r="EN82" s="420">
        <f t="shared" si="117"/>
        <v>1.575E-2</v>
      </c>
      <c r="EO82" s="420">
        <f t="shared" si="117"/>
        <v>1.5924999999999998E-2</v>
      </c>
      <c r="EP82" s="420">
        <f t="shared" si="117"/>
        <v>1.61E-2</v>
      </c>
      <c r="EQ82" s="420">
        <f t="shared" si="117"/>
        <v>1.61E-2</v>
      </c>
      <c r="ER82" s="420">
        <f t="shared" si="117"/>
        <v>1.575E-2</v>
      </c>
      <c r="ES82" s="420">
        <f t="shared" si="117"/>
        <v>1.5924999999999998E-2</v>
      </c>
      <c r="ET82" s="420">
        <f t="shared" si="117"/>
        <v>1.61E-2</v>
      </c>
      <c r="EU82" s="420">
        <f t="shared" si="117"/>
        <v>1.61E-2</v>
      </c>
      <c r="EV82" s="420">
        <f t="shared" si="117"/>
        <v>1.5924999999999998E-2</v>
      </c>
      <c r="EW82" s="420">
        <f t="shared" si="117"/>
        <v>1.5924999999999998E-2</v>
      </c>
      <c r="EX82" s="420">
        <f t="shared" si="117"/>
        <v>1.61E-2</v>
      </c>
      <c r="EY82" s="420">
        <f t="shared" si="117"/>
        <v>1.61E-2</v>
      </c>
      <c r="EZ82" s="420">
        <f t="shared" si="117"/>
        <v>1.575E-2</v>
      </c>
      <c r="FA82" s="420">
        <f t="shared" si="117"/>
        <v>1.5924999999999998E-2</v>
      </c>
      <c r="FB82" s="420">
        <f t="shared" si="117"/>
        <v>1.61E-2</v>
      </c>
      <c r="FC82" s="420">
        <f t="shared" si="117"/>
        <v>1.61E-2</v>
      </c>
      <c r="FD82" s="420">
        <f t="shared" si="117"/>
        <v>1.575E-2</v>
      </c>
      <c r="FE82" s="420">
        <f t="shared" si="117"/>
        <v>1.5924999999999998E-2</v>
      </c>
      <c r="FF82" s="420">
        <f t="shared" si="117"/>
        <v>1.61E-2</v>
      </c>
      <c r="FG82" s="420">
        <f t="shared" si="117"/>
        <v>1.61E-2</v>
      </c>
      <c r="FH82" s="420">
        <f t="shared" si="117"/>
        <v>1.575E-2</v>
      </c>
      <c r="FI82" s="420">
        <f t="shared" si="117"/>
        <v>1.5924999999999998E-2</v>
      </c>
      <c r="FJ82" s="420">
        <f t="shared" si="117"/>
        <v>1.61E-2</v>
      </c>
      <c r="FK82" s="420">
        <f t="shared" si="117"/>
        <v>1.61E-2</v>
      </c>
      <c r="FL82" s="420">
        <f t="shared" si="117"/>
        <v>1.5924999999999998E-2</v>
      </c>
      <c r="FM82" s="420">
        <f t="shared" si="117"/>
        <v>1.5924999999999998E-2</v>
      </c>
      <c r="FN82" s="420">
        <f t="shared" ref="FN82:GJ82" si="118" xml:space="preserve"> $F79 / $F80 * FN81</f>
        <v>1.61E-2</v>
      </c>
      <c r="FO82" s="420">
        <f t="shared" si="118"/>
        <v>1.61E-2</v>
      </c>
      <c r="FP82" s="420">
        <f t="shared" si="118"/>
        <v>1.575E-2</v>
      </c>
      <c r="FQ82" s="420">
        <f t="shared" si="118"/>
        <v>1.5924999999999998E-2</v>
      </c>
      <c r="FR82" s="420">
        <f t="shared" si="118"/>
        <v>1.61E-2</v>
      </c>
      <c r="FS82" s="420">
        <f t="shared" si="118"/>
        <v>1.61E-2</v>
      </c>
      <c r="FT82" s="420">
        <f t="shared" si="118"/>
        <v>1.575E-2</v>
      </c>
      <c r="FU82" s="420">
        <f t="shared" si="118"/>
        <v>1.5924999999999998E-2</v>
      </c>
      <c r="FV82" s="420">
        <f t="shared" si="118"/>
        <v>1.61E-2</v>
      </c>
      <c r="FW82" s="420">
        <f t="shared" si="118"/>
        <v>1.61E-2</v>
      </c>
      <c r="FX82" s="420">
        <f t="shared" si="118"/>
        <v>1.575E-2</v>
      </c>
      <c r="FY82" s="420">
        <f t="shared" si="118"/>
        <v>1.5924999999999998E-2</v>
      </c>
      <c r="FZ82" s="420">
        <f t="shared" si="118"/>
        <v>1.61E-2</v>
      </c>
      <c r="GA82" s="420">
        <f t="shared" si="118"/>
        <v>1.61E-2</v>
      </c>
      <c r="GB82" s="420">
        <f t="shared" si="118"/>
        <v>1.5924999999999998E-2</v>
      </c>
      <c r="GC82" s="420">
        <f t="shared" si="118"/>
        <v>1.5924999999999998E-2</v>
      </c>
      <c r="GD82" s="420">
        <f t="shared" si="118"/>
        <v>1.61E-2</v>
      </c>
      <c r="GE82" s="420">
        <f t="shared" si="118"/>
        <v>1.61E-2</v>
      </c>
      <c r="GF82" s="420">
        <f t="shared" si="118"/>
        <v>1.575E-2</v>
      </c>
      <c r="GG82" s="420">
        <f t="shared" si="118"/>
        <v>1.5924999999999998E-2</v>
      </c>
      <c r="GH82" s="420">
        <f t="shared" si="118"/>
        <v>1.61E-2</v>
      </c>
      <c r="GI82" s="420">
        <f t="shared" si="118"/>
        <v>1.61E-2</v>
      </c>
      <c r="GJ82" s="420">
        <f t="shared" si="118"/>
        <v>1.575E-2</v>
      </c>
    </row>
    <row r="83" spans="1:192" s="256" customFormat="1" x14ac:dyDescent="0.25">
      <c r="A83" s="313"/>
      <c r="B83" s="313"/>
      <c r="C83" s="314"/>
      <c r="D83" s="315"/>
      <c r="E83" s="310"/>
      <c r="F83" s="310"/>
      <c r="G83" s="310"/>
      <c r="H83" s="310"/>
      <c r="I83" s="312"/>
      <c r="J83" s="310"/>
      <c r="K83" s="310"/>
      <c r="L83" s="310"/>
      <c r="M83" s="310"/>
      <c r="N83" s="310"/>
      <c r="O83" s="310"/>
      <c r="P83" s="310"/>
      <c r="Q83" s="310"/>
      <c r="R83" s="310"/>
      <c r="S83" s="310"/>
      <c r="T83" s="310"/>
      <c r="U83" s="310"/>
      <c r="V83" s="310"/>
      <c r="W83" s="310"/>
      <c r="X83" s="310"/>
      <c r="Y83" s="310"/>
      <c r="Z83" s="310"/>
      <c r="AA83" s="310"/>
      <c r="AB83" s="310"/>
      <c r="AC83" s="310"/>
      <c r="AD83" s="310"/>
      <c r="AE83" s="310"/>
      <c r="AF83" s="310"/>
      <c r="AG83" s="310"/>
      <c r="AH83" s="310"/>
      <c r="AI83" s="310"/>
      <c r="AJ83" s="310"/>
      <c r="AK83" s="310"/>
      <c r="AL83" s="310"/>
      <c r="AM83" s="310"/>
      <c r="AN83" s="310"/>
      <c r="AO83" s="310"/>
      <c r="AP83" s="310"/>
      <c r="AQ83" s="310"/>
      <c r="AR83" s="310"/>
      <c r="AS83" s="310"/>
      <c r="AT83" s="310"/>
      <c r="AU83" s="310"/>
      <c r="AV83" s="310"/>
      <c r="AW83" s="310"/>
      <c r="AX83" s="310"/>
      <c r="AY83" s="310"/>
      <c r="AZ83" s="310"/>
      <c r="BA83" s="310"/>
      <c r="BB83" s="310"/>
      <c r="BC83" s="310"/>
      <c r="BD83" s="310"/>
      <c r="BE83" s="310"/>
      <c r="BF83" s="310"/>
      <c r="BG83" s="310"/>
      <c r="BH83" s="310"/>
      <c r="BI83" s="310"/>
      <c r="BJ83" s="310"/>
      <c r="BK83" s="310"/>
      <c r="BL83" s="310"/>
      <c r="BM83" s="310"/>
      <c r="BN83" s="310"/>
      <c r="BO83" s="310"/>
      <c r="BP83" s="310"/>
      <c r="BQ83" s="310"/>
      <c r="BR83" s="310"/>
      <c r="BS83" s="310"/>
      <c r="BT83" s="310"/>
      <c r="BU83" s="310"/>
      <c r="BV83" s="310"/>
      <c r="BW83" s="310"/>
      <c r="BX83" s="310"/>
      <c r="BY83" s="310"/>
      <c r="BZ83" s="310"/>
      <c r="CA83" s="310"/>
      <c r="CB83" s="310"/>
      <c r="CC83" s="310"/>
      <c r="CD83" s="310"/>
      <c r="CE83" s="310"/>
      <c r="CF83" s="310"/>
      <c r="CG83" s="310"/>
      <c r="CH83" s="310"/>
      <c r="CI83" s="310"/>
      <c r="CJ83" s="310"/>
      <c r="CK83" s="310"/>
      <c r="CL83" s="310"/>
      <c r="CM83" s="310"/>
      <c r="CN83" s="310"/>
      <c r="CO83" s="310"/>
      <c r="CP83" s="310"/>
      <c r="CQ83" s="310"/>
      <c r="CR83" s="310"/>
      <c r="CS83" s="310"/>
      <c r="CT83" s="310"/>
      <c r="CU83" s="310"/>
      <c r="CV83" s="310"/>
      <c r="CW83" s="310"/>
      <c r="CX83" s="310"/>
      <c r="CY83" s="310"/>
      <c r="CZ83" s="310"/>
      <c r="DA83" s="310"/>
      <c r="DB83" s="310"/>
      <c r="DC83" s="310"/>
      <c r="DD83" s="310"/>
      <c r="DE83" s="310"/>
      <c r="DF83" s="310"/>
      <c r="DG83" s="310"/>
      <c r="DH83" s="310"/>
      <c r="DI83" s="310"/>
      <c r="DJ83" s="310"/>
      <c r="DK83" s="310"/>
      <c r="DL83" s="310"/>
      <c r="DM83" s="310"/>
      <c r="DN83" s="310"/>
      <c r="DO83" s="310"/>
      <c r="DP83" s="310"/>
      <c r="DQ83" s="310"/>
      <c r="DR83" s="310"/>
      <c r="DS83" s="310"/>
      <c r="DT83" s="310"/>
      <c r="DU83" s="310"/>
      <c r="DV83" s="310"/>
      <c r="DW83" s="310"/>
      <c r="DX83" s="310"/>
      <c r="DY83" s="310"/>
      <c r="DZ83" s="310"/>
      <c r="EA83" s="310"/>
      <c r="EB83" s="310"/>
      <c r="EC83" s="310"/>
      <c r="ED83" s="310"/>
      <c r="EE83" s="310"/>
      <c r="EF83" s="310"/>
      <c r="EG83" s="310"/>
      <c r="EH83" s="310"/>
      <c r="EI83" s="310"/>
      <c r="EJ83" s="310"/>
      <c r="EK83" s="310"/>
      <c r="EL83" s="310"/>
      <c r="EM83" s="310"/>
      <c r="EN83" s="310"/>
      <c r="EO83" s="310"/>
      <c r="EP83" s="310"/>
      <c r="EQ83" s="310"/>
      <c r="ER83" s="310"/>
      <c r="ES83" s="310"/>
      <c r="ET83" s="310"/>
      <c r="EU83" s="310"/>
      <c r="EV83" s="310"/>
      <c r="EW83" s="310"/>
      <c r="EX83" s="310"/>
      <c r="EY83" s="310"/>
      <c r="EZ83" s="310"/>
      <c r="FA83" s="310"/>
      <c r="FB83" s="310"/>
      <c r="FC83" s="310"/>
      <c r="FD83" s="310"/>
      <c r="FE83" s="310"/>
      <c r="FF83" s="310"/>
      <c r="FG83" s="310"/>
      <c r="FH83" s="310"/>
      <c r="FI83" s="310"/>
      <c r="FJ83" s="310"/>
      <c r="FK83" s="310"/>
      <c r="FL83" s="310"/>
      <c r="FM83" s="310"/>
      <c r="FN83" s="310"/>
      <c r="FO83" s="310"/>
      <c r="FP83" s="310"/>
      <c r="FQ83" s="310"/>
      <c r="FR83" s="310"/>
      <c r="FS83" s="310"/>
      <c r="FT83" s="310"/>
      <c r="FU83" s="310"/>
      <c r="FV83" s="310"/>
      <c r="FW83" s="310"/>
      <c r="FX83" s="310"/>
      <c r="FY83" s="310"/>
      <c r="FZ83" s="310"/>
      <c r="GA83" s="310"/>
      <c r="GB83" s="310"/>
      <c r="GC83" s="310"/>
      <c r="GD83" s="310"/>
      <c r="GE83" s="310"/>
      <c r="GF83" s="310"/>
      <c r="GG83" s="310"/>
      <c r="GH83" s="310"/>
      <c r="GI83" s="310"/>
      <c r="GJ83" s="310"/>
    </row>
    <row r="84" spans="1:192" x14ac:dyDescent="0.25">
      <c r="E84" s="126" t="str">
        <f t="shared" ref="E84:AJ84" si="119" xml:space="preserve"> E$69</f>
        <v>Senior debt balance BEG</v>
      </c>
      <c r="F84" s="126">
        <f t="shared" si="119"/>
        <v>0</v>
      </c>
      <c r="G84" s="126" t="str">
        <f t="shared" si="119"/>
        <v>$ 000s</v>
      </c>
      <c r="H84" s="126">
        <f t="shared" si="119"/>
        <v>0</v>
      </c>
      <c r="I84" s="126">
        <f t="shared" si="119"/>
        <v>0</v>
      </c>
      <c r="J84" s="126">
        <f t="shared" si="119"/>
        <v>0</v>
      </c>
      <c r="K84" s="126">
        <f t="shared" si="119"/>
        <v>0</v>
      </c>
      <c r="L84" s="126">
        <f t="shared" si="119"/>
        <v>0</v>
      </c>
      <c r="M84" s="126">
        <f t="shared" si="119"/>
        <v>65676.200961484326</v>
      </c>
      <c r="N84" s="126">
        <f t="shared" si="119"/>
        <v>65703.288781744748</v>
      </c>
      <c r="O84" s="126">
        <f t="shared" si="119"/>
        <v>63338.938374838159</v>
      </c>
      <c r="P84" s="126">
        <f t="shared" si="119"/>
        <v>61523.584906826494</v>
      </c>
      <c r="Q84" s="126">
        <f t="shared" si="119"/>
        <v>61133.057424184924</v>
      </c>
      <c r="R84" s="126">
        <f t="shared" si="119"/>
        <v>60076.722398577527</v>
      </c>
      <c r="S84" s="126">
        <f t="shared" si="119"/>
        <v>57647.931350815372</v>
      </c>
      <c r="T84" s="126">
        <f t="shared" si="119"/>
        <v>55764.146467825602</v>
      </c>
      <c r="U84" s="126">
        <f t="shared" si="119"/>
        <v>55298.694541191893</v>
      </c>
      <c r="V84" s="126">
        <f t="shared" si="119"/>
        <v>54168.8205623904</v>
      </c>
      <c r="W84" s="126">
        <f t="shared" si="119"/>
        <v>51671.157321509876</v>
      </c>
      <c r="X84" s="126">
        <f t="shared" si="119"/>
        <v>49714.452002010643</v>
      </c>
      <c r="Y84" s="126">
        <f t="shared" si="119"/>
        <v>49167.296562062635</v>
      </c>
      <c r="Z84" s="126">
        <f t="shared" si="119"/>
        <v>47970.343419004472</v>
      </c>
      <c r="AA84" s="126">
        <f t="shared" si="119"/>
        <v>45399.232884621757</v>
      </c>
      <c r="AB84" s="126">
        <f t="shared" si="119"/>
        <v>43364.972158432276</v>
      </c>
      <c r="AC84" s="126">
        <f t="shared" si="119"/>
        <v>42736.252662831037</v>
      </c>
      <c r="AD84" s="126">
        <f t="shared" si="119"/>
        <v>41445.479895817385</v>
      </c>
      <c r="AE84" s="126">
        <f t="shared" si="119"/>
        <v>38795.775739393997</v>
      </c>
      <c r="AF84" s="126">
        <f t="shared" si="119"/>
        <v>36678.744121937772</v>
      </c>
      <c r="AG84" s="126">
        <f t="shared" si="119"/>
        <v>35960.959181945269</v>
      </c>
      <c r="AH84" s="126">
        <f t="shared" si="119"/>
        <v>34582.08505361883</v>
      </c>
      <c r="AI84" s="126">
        <f t="shared" si="119"/>
        <v>31848.450862775215</v>
      </c>
      <c r="AJ84" s="126">
        <f t="shared" si="119"/>
        <v>29643.239635740607</v>
      </c>
      <c r="AK84" s="126">
        <f t="shared" ref="AK84:BP84" si="120" xml:space="preserve"> AK$69</f>
        <v>28831.050255282655</v>
      </c>
      <c r="AL84" s="126">
        <f t="shared" si="120"/>
        <v>27358.578718348039</v>
      </c>
      <c r="AM84" s="126">
        <f t="shared" si="120"/>
        <v>24535.33621220569</v>
      </c>
      <c r="AN84" s="126">
        <f t="shared" si="120"/>
        <v>22236.189195065886</v>
      </c>
      <c r="AO84" s="126">
        <f t="shared" si="120"/>
        <v>21317.110177667902</v>
      </c>
      <c r="AP84" s="126">
        <f t="shared" si="120"/>
        <v>19989.232912780881</v>
      </c>
      <c r="AQ84" s="126">
        <f t="shared" si="120"/>
        <v>17557.702682513187</v>
      </c>
      <c r="AR84" s="126">
        <f t="shared" si="120"/>
        <v>15236.487510621442</v>
      </c>
      <c r="AS84" s="126">
        <f t="shared" si="120"/>
        <v>14310.328145840729</v>
      </c>
      <c r="AT84" s="126">
        <f t="shared" si="120"/>
        <v>13097.470585946583</v>
      </c>
      <c r="AU84" s="126">
        <f t="shared" si="120"/>
        <v>10620.574544977289</v>
      </c>
      <c r="AV84" s="126">
        <f t="shared" si="120"/>
        <v>8251.2020720259206</v>
      </c>
      <c r="AW84" s="126">
        <f t="shared" si="120"/>
        <v>7269.7865477379837</v>
      </c>
      <c r="AX84" s="126">
        <f t="shared" si="120"/>
        <v>6000.2105889301911</v>
      </c>
      <c r="AY84" s="126">
        <f t="shared" si="120"/>
        <v>3469.8458636681767</v>
      </c>
      <c r="AZ84" s="126">
        <f t="shared" si="120"/>
        <v>1044.3714196104484</v>
      </c>
      <c r="BA84" s="126">
        <f t="shared" si="120"/>
        <v>3.2287061912938952E-11</v>
      </c>
      <c r="BB84" s="126">
        <f t="shared" si="120"/>
        <v>3.2801233373902504E-11</v>
      </c>
      <c r="BC84" s="126">
        <f t="shared" si="120"/>
        <v>3.3329333231222332E-11</v>
      </c>
      <c r="BD84" s="126">
        <f t="shared" si="120"/>
        <v>3.3865935496245012E-11</v>
      </c>
      <c r="BE84" s="126">
        <f t="shared" si="120"/>
        <v>3.4405250519022713E-11</v>
      </c>
      <c r="BF84" s="126">
        <f t="shared" si="120"/>
        <v>3.4953154133538149E-11</v>
      </c>
      <c r="BG84" s="126">
        <f t="shared" si="120"/>
        <v>3.5515899915088116E-11</v>
      </c>
      <c r="BH84" s="126">
        <f t="shared" si="120"/>
        <v>3.6087705903721032E-11</v>
      </c>
      <c r="BI84" s="126">
        <f t="shared" si="120"/>
        <v>3.6656087271704638E-11</v>
      </c>
      <c r="BJ84" s="126">
        <f t="shared" si="120"/>
        <v>3.7239835461506534E-11</v>
      </c>
      <c r="BK84" s="126">
        <f t="shared" si="120"/>
        <v>3.7839396812436786E-11</v>
      </c>
      <c r="BL84" s="126">
        <f t="shared" si="120"/>
        <v>3.844861110111702E-11</v>
      </c>
      <c r="BM84" s="126">
        <f t="shared" si="120"/>
        <v>3.905417672595961E-11</v>
      </c>
      <c r="BN84" s="126">
        <f t="shared" si="120"/>
        <v>3.9676114490320515E-11</v>
      </c>
      <c r="BO84" s="126">
        <f t="shared" si="120"/>
        <v>4.0314899933614677E-11</v>
      </c>
      <c r="BP84" s="126">
        <f t="shared" si="120"/>
        <v>4.0963969822545871E-11</v>
      </c>
      <c r="BQ84" s="126">
        <f t="shared" ref="BQ84:CV84" si="121" xml:space="preserve"> BQ$69</f>
        <v>4.1609152347250971E-11</v>
      </c>
      <c r="BR84" s="126">
        <f t="shared" si="121"/>
        <v>4.2271778098380945E-11</v>
      </c>
      <c r="BS84" s="126">
        <f t="shared" si="121"/>
        <v>4.2952353725764876E-11</v>
      </c>
      <c r="BT84" s="126">
        <f t="shared" si="121"/>
        <v>4.3643886620749689E-11</v>
      </c>
      <c r="BU84" s="126">
        <f t="shared" si="121"/>
        <v>4.4338915515185126E-11</v>
      </c>
      <c r="BV84" s="126">
        <f t="shared" si="121"/>
        <v>4.5045012744764451E-11</v>
      </c>
      <c r="BW84" s="126">
        <f t="shared" si="121"/>
        <v>4.5770237449955158E-11</v>
      </c>
      <c r="BX84" s="126">
        <f t="shared" si="121"/>
        <v>4.6507138272899439E-11</v>
      </c>
      <c r="BY84" s="126">
        <f t="shared" si="121"/>
        <v>4.7239625700697608E-11</v>
      </c>
      <c r="BZ84" s="126">
        <f t="shared" si="121"/>
        <v>4.7991916739981218E-11</v>
      </c>
      <c r="CA84" s="126">
        <f t="shared" si="121"/>
        <v>4.8764586599494915E-11</v>
      </c>
      <c r="CB84" s="126">
        <f t="shared" si="121"/>
        <v>4.9549696443746783E-11</v>
      </c>
      <c r="CC84" s="126">
        <f t="shared" si="121"/>
        <v>5.0330104162735796E-11</v>
      </c>
      <c r="CD84" s="126">
        <f t="shared" si="121"/>
        <v>5.1131611071527362E-11</v>
      </c>
      <c r="CE84" s="126">
        <f t="shared" si="121"/>
        <v>5.195483000977895E-11</v>
      </c>
      <c r="CF84" s="126">
        <f t="shared" si="121"/>
        <v>5.2791302772936391E-11</v>
      </c>
      <c r="CG84" s="126">
        <f t="shared" si="121"/>
        <v>5.3622765791610138E-11</v>
      </c>
      <c r="CH84" s="126">
        <f t="shared" si="121"/>
        <v>5.4476708336841531E-11</v>
      </c>
      <c r="CI84" s="126">
        <f t="shared" si="121"/>
        <v>5.5353783341064681E-11</v>
      </c>
      <c r="CJ84" s="126">
        <f t="shared" si="121"/>
        <v>5.6244979252855823E-11</v>
      </c>
      <c r="CK84" s="126">
        <f t="shared" si="121"/>
        <v>5.7140680547457553E-11</v>
      </c>
      <c r="CL84" s="126">
        <f t="shared" si="121"/>
        <v>5.8050645885175816E-11</v>
      </c>
      <c r="CM84" s="126">
        <f t="shared" si="121"/>
        <v>5.898526128392714E-11</v>
      </c>
      <c r="CN84" s="126">
        <f t="shared" si="121"/>
        <v>5.9934923990598361E-11</v>
      </c>
      <c r="CO84" s="126">
        <f t="shared" si="121"/>
        <v>6.087889904345029E-11</v>
      </c>
      <c r="CP84" s="126">
        <f t="shared" si="121"/>
        <v>6.1848395510717242E-11</v>
      </c>
      <c r="CQ84" s="126">
        <f t="shared" si="121"/>
        <v>6.2844154678439793E-11</v>
      </c>
      <c r="CR84" s="126">
        <f t="shared" si="121"/>
        <v>6.3855945568762673E-11</v>
      </c>
      <c r="CS84" s="126">
        <f t="shared" si="121"/>
        <v>6.486167671147068E-11</v>
      </c>
      <c r="CT84" s="126">
        <f t="shared" si="121"/>
        <v>6.5894598913100854E-11</v>
      </c>
      <c r="CU84" s="126">
        <f t="shared" si="121"/>
        <v>6.6955501955601774E-11</v>
      </c>
      <c r="CV84" s="126">
        <f t="shared" si="121"/>
        <v>6.8033485537086962E-11</v>
      </c>
      <c r="CW84" s="126">
        <f t="shared" ref="CW84:EB84" si="122" xml:space="preserve"> CW$69</f>
        <v>6.9105012934296079E-11</v>
      </c>
      <c r="CX84" s="126">
        <f t="shared" si="122"/>
        <v>7.0205510265274743E-11</v>
      </c>
      <c r="CY84" s="126">
        <f t="shared" si="122"/>
        <v>7.1335818980545661E-11</v>
      </c>
      <c r="CZ84" s="126">
        <f t="shared" si="122"/>
        <v>7.2484325666132451E-11</v>
      </c>
      <c r="DA84" s="126">
        <f t="shared" si="122"/>
        <v>7.3638638552365615E-11</v>
      </c>
      <c r="DB84" s="126">
        <f t="shared" si="122"/>
        <v>7.4811333871312041E-11</v>
      </c>
      <c r="DC84" s="126">
        <f t="shared" si="122"/>
        <v>7.6015796346640158E-11</v>
      </c>
      <c r="DD84" s="126">
        <f t="shared" si="122"/>
        <v>7.7239650667821063E-11</v>
      </c>
      <c r="DE84" s="126">
        <f t="shared" si="122"/>
        <v>7.8456175165839246E-11</v>
      </c>
      <c r="DF84" s="126">
        <f t="shared" si="122"/>
        <v>7.9705589755355236E-11</v>
      </c>
      <c r="DG84" s="126">
        <f t="shared" si="122"/>
        <v>8.0988849750416453E-11</v>
      </c>
      <c r="DH84" s="126">
        <f t="shared" si="122"/>
        <v>8.2292770231398158E-11</v>
      </c>
      <c r="DI84" s="126">
        <f t="shared" si="122"/>
        <v>8.3588881362542676E-11</v>
      </c>
      <c r="DJ84" s="126">
        <f t="shared" si="122"/>
        <v>8.4920034298241168E-11</v>
      </c>
      <c r="DK84" s="126">
        <f t="shared" si="122"/>
        <v>8.6287246850442851E-11</v>
      </c>
      <c r="DL84" s="126">
        <f t="shared" si="122"/>
        <v>8.7676471524734985E-11</v>
      </c>
      <c r="DM84" s="126">
        <f t="shared" si="122"/>
        <v>8.9057375951249566E-11</v>
      </c>
      <c r="DN84" s="126">
        <f t="shared" si="122"/>
        <v>9.0475614663273219E-11</v>
      </c>
      <c r="DO84" s="126">
        <f t="shared" si="122"/>
        <v>9.1932272059351921E-11</v>
      </c>
      <c r="DP84" s="126">
        <f t="shared" si="122"/>
        <v>9.3412381639507486E-11</v>
      </c>
      <c r="DQ84" s="126">
        <f t="shared" si="122"/>
        <v>9.4899973817116636E-11</v>
      </c>
      <c r="DR84" s="126">
        <f t="shared" si="122"/>
        <v>9.6411255900154215E-11</v>
      </c>
      <c r="DS84" s="126">
        <f t="shared" si="122"/>
        <v>9.7963477120146692E-11</v>
      </c>
      <c r="DT84" s="126">
        <f t="shared" si="122"/>
        <v>9.9540689101781049E-11</v>
      </c>
      <c r="DU84" s="126">
        <f t="shared" si="122"/>
        <v>1.0110845495513411E-10</v>
      </c>
      <c r="DV84" s="126">
        <f t="shared" si="122"/>
        <v>1.0271860710029461E-10</v>
      </c>
      <c r="DW84" s="126">
        <f t="shared" si="122"/>
        <v>1.0437237667460936E-10</v>
      </c>
      <c r="DX84" s="126">
        <f t="shared" si="122"/>
        <v>1.0605277193907057E-10</v>
      </c>
      <c r="DY84" s="126">
        <f t="shared" si="122"/>
        <v>1.0772310309711093E-10</v>
      </c>
      <c r="DZ84" s="126">
        <f t="shared" si="122"/>
        <v>1.0943859351393243E-10</v>
      </c>
      <c r="EA84" s="126">
        <f t="shared" si="122"/>
        <v>1.1120055486950674E-10</v>
      </c>
      <c r="EB84" s="126">
        <f t="shared" si="122"/>
        <v>1.129908838029058E-10</v>
      </c>
      <c r="EC84" s="126">
        <f t="shared" ref="EC84:FH84" si="123" xml:space="preserve"> EC$69</f>
        <v>1.1477049022280156E-10</v>
      </c>
      <c r="ED84" s="126">
        <f t="shared" si="123"/>
        <v>1.1659821027959967E-10</v>
      </c>
      <c r="EE84" s="126">
        <f t="shared" si="123"/>
        <v>1.1847544146510121E-10</v>
      </c>
      <c r="EF84" s="126">
        <f t="shared" si="123"/>
        <v>1.2038289607268934E-10</v>
      </c>
      <c r="EG84" s="126">
        <f t="shared" si="123"/>
        <v>1.2229999369264692E-10</v>
      </c>
      <c r="EH84" s="126">
        <f t="shared" si="123"/>
        <v>1.2424762109220233E-10</v>
      </c>
      <c r="EI84" s="126">
        <f t="shared" si="123"/>
        <v>1.2624800779178679E-10</v>
      </c>
      <c r="EJ84" s="126">
        <f t="shared" si="123"/>
        <v>1.2828060071723456E-10</v>
      </c>
      <c r="EK84" s="126">
        <f t="shared" si="123"/>
        <v>1.3030102017853101E-10</v>
      </c>
      <c r="EL84" s="126">
        <f t="shared" si="123"/>
        <v>1.3237606392487413E-10</v>
      </c>
      <c r="EM84" s="126">
        <f t="shared" si="123"/>
        <v>1.345073185540646E-10</v>
      </c>
      <c r="EN84" s="126">
        <f t="shared" si="123"/>
        <v>1.3667288638278504E-10</v>
      </c>
      <c r="EO84" s="126">
        <f t="shared" si="123"/>
        <v>1.388254843433139E-10</v>
      </c>
      <c r="EP84" s="126">
        <f t="shared" si="123"/>
        <v>1.4103628018148116E-10</v>
      </c>
      <c r="EQ84" s="126">
        <f t="shared" si="123"/>
        <v>1.43306964292403E-10</v>
      </c>
      <c r="ER84" s="126">
        <f t="shared" si="123"/>
        <v>1.4561420641751069E-10</v>
      </c>
      <c r="ES84" s="126">
        <f t="shared" si="123"/>
        <v>1.4790763016858649E-10</v>
      </c>
      <c r="ET84" s="126">
        <f t="shared" si="123"/>
        <v>1.5026305917902124E-10</v>
      </c>
      <c r="EU84" s="126">
        <f t="shared" si="123"/>
        <v>1.5268229443180348E-10</v>
      </c>
      <c r="EV84" s="126">
        <f t="shared" si="123"/>
        <v>1.5514047937215553E-10</v>
      </c>
      <c r="EW84" s="126">
        <f t="shared" si="123"/>
        <v>1.5761109150615712E-10</v>
      </c>
      <c r="EX84" s="126">
        <f t="shared" si="123"/>
        <v>1.6012104813839266E-10</v>
      </c>
      <c r="EY84" s="126">
        <f t="shared" si="123"/>
        <v>1.6269899701342077E-10</v>
      </c>
      <c r="EZ84" s="126">
        <f t="shared" si="123"/>
        <v>1.6531845086533685E-10</v>
      </c>
      <c r="FA84" s="126">
        <f t="shared" si="123"/>
        <v>1.679222164664659E-10</v>
      </c>
      <c r="FB84" s="126">
        <f t="shared" si="123"/>
        <v>1.7059637776369438E-10</v>
      </c>
      <c r="FC84" s="126">
        <f t="shared" si="123"/>
        <v>1.7334297944568986E-10</v>
      </c>
      <c r="FD84" s="126">
        <f t="shared" si="123"/>
        <v>1.7613380141476548E-10</v>
      </c>
      <c r="FE84" s="126">
        <f t="shared" si="123"/>
        <v>1.7890790878704805E-10</v>
      </c>
      <c r="FF84" s="126">
        <f t="shared" si="123"/>
        <v>1.817570172344818E-10</v>
      </c>
      <c r="FG84" s="126">
        <f t="shared" si="123"/>
        <v>1.8468330521195696E-10</v>
      </c>
      <c r="FH84" s="126">
        <f t="shared" si="123"/>
        <v>1.8765670642586947E-10</v>
      </c>
      <c r="FI84" s="126">
        <f t="shared" ref="FI84:GJ84" si="124" xml:space="preserve"> FI$69</f>
        <v>1.906122995520769E-10</v>
      </c>
      <c r="FJ84" s="126">
        <f t="shared" si="124"/>
        <v>1.9364780042244372E-10</v>
      </c>
      <c r="FK84" s="126">
        <f t="shared" si="124"/>
        <v>1.9676553000924506E-10</v>
      </c>
      <c r="FL84" s="126">
        <f t="shared" si="124"/>
        <v>1.999334550423939E-10</v>
      </c>
      <c r="FM84" s="126">
        <f t="shared" si="124"/>
        <v>2.0311739531394401E-10</v>
      </c>
      <c r="FN84" s="126">
        <f t="shared" si="124"/>
        <v>2.0635203983431857E-10</v>
      </c>
      <c r="FO84" s="126">
        <f t="shared" si="124"/>
        <v>2.096743076756511E-10</v>
      </c>
      <c r="FP84" s="126">
        <f t="shared" si="124"/>
        <v>2.1305006402922909E-10</v>
      </c>
      <c r="FQ84" s="126">
        <f t="shared" si="124"/>
        <v>2.1640560253768943E-10</v>
      </c>
      <c r="FR84" s="126">
        <f t="shared" si="124"/>
        <v>2.1985186175810214E-10</v>
      </c>
      <c r="FS84" s="126">
        <f t="shared" si="124"/>
        <v>2.233914767324076E-10</v>
      </c>
      <c r="FT84" s="126">
        <f t="shared" si="124"/>
        <v>2.2698807950779937E-10</v>
      </c>
      <c r="FU84" s="126">
        <f t="shared" si="124"/>
        <v>2.305631417600472E-10</v>
      </c>
      <c r="FV84" s="126">
        <f t="shared" si="124"/>
        <v>2.3423485979257595E-10</v>
      </c>
      <c r="FW84" s="126">
        <f t="shared" si="124"/>
        <v>2.3800604103523642E-10</v>
      </c>
      <c r="FX84" s="126">
        <f t="shared" si="124"/>
        <v>2.418379382959037E-10</v>
      </c>
      <c r="FY84" s="126">
        <f t="shared" si="124"/>
        <v>2.4564688582406416E-10</v>
      </c>
      <c r="FZ84" s="126">
        <f t="shared" si="124"/>
        <v>2.4955881248081241E-10</v>
      </c>
      <c r="GA84" s="126">
        <f t="shared" si="124"/>
        <v>2.5357670936175348E-10</v>
      </c>
      <c r="GB84" s="126">
        <f t="shared" si="124"/>
        <v>2.576592943824777E-10</v>
      </c>
      <c r="GC84" s="126">
        <f t="shared" si="124"/>
        <v>2.6176251864551867E-10</v>
      </c>
      <c r="GD84" s="126">
        <f t="shared" si="124"/>
        <v>2.6593108675494856E-10</v>
      </c>
      <c r="GE84" s="126">
        <f t="shared" si="124"/>
        <v>2.7021257725170323E-10</v>
      </c>
      <c r="GF84" s="126">
        <f t="shared" si="124"/>
        <v>2.7456299974545565E-10</v>
      </c>
      <c r="GG84" s="126">
        <f t="shared" si="124"/>
        <v>2.7888736699144658E-10</v>
      </c>
      <c r="GH84" s="126">
        <f t="shared" si="124"/>
        <v>2.8332864831078539E-10</v>
      </c>
      <c r="GI84" s="126">
        <f t="shared" si="124"/>
        <v>2.8789023954858904E-10</v>
      </c>
      <c r="GJ84" s="126">
        <f t="shared" si="124"/>
        <v>2.9252527240532133E-10</v>
      </c>
    </row>
    <row r="85" spans="1:192" x14ac:dyDescent="0.25">
      <c r="E85" s="367" t="str">
        <f t="shared" ref="E85:AJ85" si="125" xml:space="preserve"> E$82</f>
        <v>Senior debt period interest rate</v>
      </c>
      <c r="F85" s="367">
        <f t="shared" si="125"/>
        <v>0</v>
      </c>
      <c r="G85" s="367" t="str">
        <f t="shared" si="125"/>
        <v>%</v>
      </c>
      <c r="H85" s="367">
        <f t="shared" si="125"/>
        <v>0</v>
      </c>
      <c r="I85" s="367">
        <f t="shared" si="125"/>
        <v>0</v>
      </c>
      <c r="J85" s="367">
        <f t="shared" si="125"/>
        <v>1.61E-2</v>
      </c>
      <c r="K85" s="367">
        <f t="shared" si="125"/>
        <v>1.61E-2</v>
      </c>
      <c r="L85" s="367">
        <f t="shared" si="125"/>
        <v>1.575E-2</v>
      </c>
      <c r="M85" s="367">
        <f t="shared" si="125"/>
        <v>1.5924999999999998E-2</v>
      </c>
      <c r="N85" s="367">
        <f t="shared" si="125"/>
        <v>1.61E-2</v>
      </c>
      <c r="O85" s="367">
        <f t="shared" si="125"/>
        <v>1.61E-2</v>
      </c>
      <c r="P85" s="367">
        <f t="shared" si="125"/>
        <v>1.575E-2</v>
      </c>
      <c r="Q85" s="367">
        <f t="shared" si="125"/>
        <v>1.5924999999999998E-2</v>
      </c>
      <c r="R85" s="367">
        <f t="shared" si="125"/>
        <v>1.61E-2</v>
      </c>
      <c r="S85" s="367">
        <f t="shared" si="125"/>
        <v>1.61E-2</v>
      </c>
      <c r="T85" s="367">
        <f t="shared" si="125"/>
        <v>1.575E-2</v>
      </c>
      <c r="U85" s="367">
        <f t="shared" si="125"/>
        <v>1.5924999999999998E-2</v>
      </c>
      <c r="V85" s="367">
        <f t="shared" si="125"/>
        <v>1.61E-2</v>
      </c>
      <c r="W85" s="367">
        <f t="shared" si="125"/>
        <v>1.61E-2</v>
      </c>
      <c r="X85" s="367">
        <f t="shared" si="125"/>
        <v>1.5924999999999998E-2</v>
      </c>
      <c r="Y85" s="367">
        <f t="shared" si="125"/>
        <v>1.5924999999999998E-2</v>
      </c>
      <c r="Z85" s="367">
        <f t="shared" si="125"/>
        <v>1.61E-2</v>
      </c>
      <c r="AA85" s="367">
        <f t="shared" si="125"/>
        <v>1.61E-2</v>
      </c>
      <c r="AB85" s="367">
        <f t="shared" si="125"/>
        <v>1.575E-2</v>
      </c>
      <c r="AC85" s="367">
        <f t="shared" si="125"/>
        <v>1.5924999999999998E-2</v>
      </c>
      <c r="AD85" s="367">
        <f t="shared" si="125"/>
        <v>1.61E-2</v>
      </c>
      <c r="AE85" s="367">
        <f t="shared" si="125"/>
        <v>1.61E-2</v>
      </c>
      <c r="AF85" s="367">
        <f t="shared" si="125"/>
        <v>1.575E-2</v>
      </c>
      <c r="AG85" s="367">
        <f t="shared" si="125"/>
        <v>1.5924999999999998E-2</v>
      </c>
      <c r="AH85" s="367">
        <f t="shared" si="125"/>
        <v>1.61E-2</v>
      </c>
      <c r="AI85" s="367">
        <f t="shared" si="125"/>
        <v>1.61E-2</v>
      </c>
      <c r="AJ85" s="367">
        <f t="shared" si="125"/>
        <v>1.575E-2</v>
      </c>
      <c r="AK85" s="367">
        <f t="shared" ref="AK85:BP85" si="126" xml:space="preserve"> AK$82</f>
        <v>1.5924999999999998E-2</v>
      </c>
      <c r="AL85" s="367">
        <f t="shared" si="126"/>
        <v>1.61E-2</v>
      </c>
      <c r="AM85" s="367">
        <f t="shared" si="126"/>
        <v>1.61E-2</v>
      </c>
      <c r="AN85" s="367">
        <f t="shared" si="126"/>
        <v>1.5924999999999998E-2</v>
      </c>
      <c r="AO85" s="367">
        <f t="shared" si="126"/>
        <v>1.5924999999999998E-2</v>
      </c>
      <c r="AP85" s="367">
        <f t="shared" si="126"/>
        <v>1.61E-2</v>
      </c>
      <c r="AQ85" s="367">
        <f t="shared" si="126"/>
        <v>1.61E-2</v>
      </c>
      <c r="AR85" s="367">
        <f t="shared" si="126"/>
        <v>1.575E-2</v>
      </c>
      <c r="AS85" s="367">
        <f t="shared" si="126"/>
        <v>1.5924999999999998E-2</v>
      </c>
      <c r="AT85" s="367">
        <f t="shared" si="126"/>
        <v>1.61E-2</v>
      </c>
      <c r="AU85" s="367">
        <f t="shared" si="126"/>
        <v>1.61E-2</v>
      </c>
      <c r="AV85" s="367">
        <f t="shared" si="126"/>
        <v>1.575E-2</v>
      </c>
      <c r="AW85" s="367">
        <f t="shared" si="126"/>
        <v>1.5924999999999998E-2</v>
      </c>
      <c r="AX85" s="367">
        <f t="shared" si="126"/>
        <v>1.61E-2</v>
      </c>
      <c r="AY85" s="367">
        <f t="shared" si="126"/>
        <v>1.61E-2</v>
      </c>
      <c r="AZ85" s="367">
        <f t="shared" si="126"/>
        <v>1.575E-2</v>
      </c>
      <c r="BA85" s="367">
        <f t="shared" si="126"/>
        <v>1.5924999999999998E-2</v>
      </c>
      <c r="BB85" s="367">
        <f t="shared" si="126"/>
        <v>1.61E-2</v>
      </c>
      <c r="BC85" s="367">
        <f t="shared" si="126"/>
        <v>1.61E-2</v>
      </c>
      <c r="BD85" s="367">
        <f t="shared" si="126"/>
        <v>1.5924999999999998E-2</v>
      </c>
      <c r="BE85" s="367">
        <f t="shared" si="126"/>
        <v>1.5924999999999998E-2</v>
      </c>
      <c r="BF85" s="367">
        <f t="shared" si="126"/>
        <v>1.61E-2</v>
      </c>
      <c r="BG85" s="367">
        <f t="shared" si="126"/>
        <v>1.61E-2</v>
      </c>
      <c r="BH85" s="367">
        <f t="shared" si="126"/>
        <v>1.575E-2</v>
      </c>
      <c r="BI85" s="367">
        <f t="shared" si="126"/>
        <v>1.5924999999999998E-2</v>
      </c>
      <c r="BJ85" s="367">
        <f t="shared" si="126"/>
        <v>1.61E-2</v>
      </c>
      <c r="BK85" s="367">
        <f t="shared" si="126"/>
        <v>1.61E-2</v>
      </c>
      <c r="BL85" s="367">
        <f t="shared" si="126"/>
        <v>1.575E-2</v>
      </c>
      <c r="BM85" s="367">
        <f t="shared" si="126"/>
        <v>1.5924999999999998E-2</v>
      </c>
      <c r="BN85" s="367">
        <f t="shared" si="126"/>
        <v>1.61E-2</v>
      </c>
      <c r="BO85" s="367">
        <f t="shared" si="126"/>
        <v>1.61E-2</v>
      </c>
      <c r="BP85" s="367">
        <f t="shared" si="126"/>
        <v>1.575E-2</v>
      </c>
      <c r="BQ85" s="367">
        <f t="shared" ref="BQ85:CV85" si="127" xml:space="preserve"> BQ$82</f>
        <v>1.5924999999999998E-2</v>
      </c>
      <c r="BR85" s="367">
        <f t="shared" si="127"/>
        <v>1.61E-2</v>
      </c>
      <c r="BS85" s="367">
        <f t="shared" si="127"/>
        <v>1.61E-2</v>
      </c>
      <c r="BT85" s="367">
        <f t="shared" si="127"/>
        <v>1.5924999999999998E-2</v>
      </c>
      <c r="BU85" s="367">
        <f t="shared" si="127"/>
        <v>1.5924999999999998E-2</v>
      </c>
      <c r="BV85" s="367">
        <f t="shared" si="127"/>
        <v>1.61E-2</v>
      </c>
      <c r="BW85" s="367">
        <f t="shared" si="127"/>
        <v>1.61E-2</v>
      </c>
      <c r="BX85" s="367">
        <f t="shared" si="127"/>
        <v>1.575E-2</v>
      </c>
      <c r="BY85" s="367">
        <f t="shared" si="127"/>
        <v>1.5924999999999998E-2</v>
      </c>
      <c r="BZ85" s="367">
        <f t="shared" si="127"/>
        <v>1.61E-2</v>
      </c>
      <c r="CA85" s="367">
        <f t="shared" si="127"/>
        <v>1.61E-2</v>
      </c>
      <c r="CB85" s="367">
        <f t="shared" si="127"/>
        <v>1.575E-2</v>
      </c>
      <c r="CC85" s="367">
        <f t="shared" si="127"/>
        <v>1.5924999999999998E-2</v>
      </c>
      <c r="CD85" s="367">
        <f t="shared" si="127"/>
        <v>1.61E-2</v>
      </c>
      <c r="CE85" s="367">
        <f t="shared" si="127"/>
        <v>1.61E-2</v>
      </c>
      <c r="CF85" s="367">
        <f t="shared" si="127"/>
        <v>1.575E-2</v>
      </c>
      <c r="CG85" s="367">
        <f t="shared" si="127"/>
        <v>1.5924999999999998E-2</v>
      </c>
      <c r="CH85" s="367">
        <f t="shared" si="127"/>
        <v>1.61E-2</v>
      </c>
      <c r="CI85" s="367">
        <f t="shared" si="127"/>
        <v>1.61E-2</v>
      </c>
      <c r="CJ85" s="367">
        <f t="shared" si="127"/>
        <v>1.5924999999999998E-2</v>
      </c>
      <c r="CK85" s="367">
        <f t="shared" si="127"/>
        <v>1.5924999999999998E-2</v>
      </c>
      <c r="CL85" s="367">
        <f t="shared" si="127"/>
        <v>1.61E-2</v>
      </c>
      <c r="CM85" s="367">
        <f t="shared" si="127"/>
        <v>1.61E-2</v>
      </c>
      <c r="CN85" s="367">
        <f t="shared" si="127"/>
        <v>1.575E-2</v>
      </c>
      <c r="CO85" s="367">
        <f t="shared" si="127"/>
        <v>1.5924999999999998E-2</v>
      </c>
      <c r="CP85" s="367">
        <f t="shared" si="127"/>
        <v>1.61E-2</v>
      </c>
      <c r="CQ85" s="367">
        <f t="shared" si="127"/>
        <v>1.61E-2</v>
      </c>
      <c r="CR85" s="367">
        <f t="shared" si="127"/>
        <v>1.575E-2</v>
      </c>
      <c r="CS85" s="367">
        <f t="shared" si="127"/>
        <v>1.5924999999999998E-2</v>
      </c>
      <c r="CT85" s="367">
        <f t="shared" si="127"/>
        <v>1.61E-2</v>
      </c>
      <c r="CU85" s="367">
        <f t="shared" si="127"/>
        <v>1.61E-2</v>
      </c>
      <c r="CV85" s="367">
        <f t="shared" si="127"/>
        <v>1.575E-2</v>
      </c>
      <c r="CW85" s="367">
        <f t="shared" ref="CW85:EB85" si="128" xml:space="preserve"> CW$82</f>
        <v>1.5924999999999998E-2</v>
      </c>
      <c r="CX85" s="367">
        <f t="shared" si="128"/>
        <v>1.61E-2</v>
      </c>
      <c r="CY85" s="367">
        <f t="shared" si="128"/>
        <v>1.61E-2</v>
      </c>
      <c r="CZ85" s="367">
        <f t="shared" si="128"/>
        <v>1.5924999999999998E-2</v>
      </c>
      <c r="DA85" s="367">
        <f t="shared" si="128"/>
        <v>1.5924999999999998E-2</v>
      </c>
      <c r="DB85" s="367">
        <f t="shared" si="128"/>
        <v>1.61E-2</v>
      </c>
      <c r="DC85" s="367">
        <f t="shared" si="128"/>
        <v>1.61E-2</v>
      </c>
      <c r="DD85" s="367">
        <f t="shared" si="128"/>
        <v>1.575E-2</v>
      </c>
      <c r="DE85" s="367">
        <f t="shared" si="128"/>
        <v>1.5924999999999998E-2</v>
      </c>
      <c r="DF85" s="367">
        <f t="shared" si="128"/>
        <v>1.61E-2</v>
      </c>
      <c r="DG85" s="367">
        <f t="shared" si="128"/>
        <v>1.61E-2</v>
      </c>
      <c r="DH85" s="367">
        <f t="shared" si="128"/>
        <v>1.575E-2</v>
      </c>
      <c r="DI85" s="367">
        <f t="shared" si="128"/>
        <v>1.5924999999999998E-2</v>
      </c>
      <c r="DJ85" s="367">
        <f t="shared" si="128"/>
        <v>1.61E-2</v>
      </c>
      <c r="DK85" s="367">
        <f t="shared" si="128"/>
        <v>1.61E-2</v>
      </c>
      <c r="DL85" s="367">
        <f t="shared" si="128"/>
        <v>1.575E-2</v>
      </c>
      <c r="DM85" s="367">
        <f t="shared" si="128"/>
        <v>1.5924999999999998E-2</v>
      </c>
      <c r="DN85" s="367">
        <f t="shared" si="128"/>
        <v>1.61E-2</v>
      </c>
      <c r="DO85" s="367">
        <f t="shared" si="128"/>
        <v>1.61E-2</v>
      </c>
      <c r="DP85" s="367">
        <f t="shared" si="128"/>
        <v>1.5924999999999998E-2</v>
      </c>
      <c r="DQ85" s="367">
        <f t="shared" si="128"/>
        <v>1.5924999999999998E-2</v>
      </c>
      <c r="DR85" s="367">
        <f t="shared" si="128"/>
        <v>1.61E-2</v>
      </c>
      <c r="DS85" s="367">
        <f t="shared" si="128"/>
        <v>1.61E-2</v>
      </c>
      <c r="DT85" s="367">
        <f t="shared" si="128"/>
        <v>1.575E-2</v>
      </c>
      <c r="DU85" s="367">
        <f t="shared" si="128"/>
        <v>1.5924999999999998E-2</v>
      </c>
      <c r="DV85" s="367">
        <f t="shared" si="128"/>
        <v>1.61E-2</v>
      </c>
      <c r="DW85" s="367">
        <f t="shared" si="128"/>
        <v>1.61E-2</v>
      </c>
      <c r="DX85" s="367">
        <f t="shared" si="128"/>
        <v>1.575E-2</v>
      </c>
      <c r="DY85" s="367">
        <f t="shared" si="128"/>
        <v>1.5924999999999998E-2</v>
      </c>
      <c r="DZ85" s="367">
        <f t="shared" si="128"/>
        <v>1.61E-2</v>
      </c>
      <c r="EA85" s="367">
        <f t="shared" si="128"/>
        <v>1.61E-2</v>
      </c>
      <c r="EB85" s="367">
        <f t="shared" si="128"/>
        <v>1.575E-2</v>
      </c>
      <c r="EC85" s="367">
        <f t="shared" ref="EC85:FH85" si="129" xml:space="preserve"> EC$82</f>
        <v>1.5924999999999998E-2</v>
      </c>
      <c r="ED85" s="367">
        <f t="shared" si="129"/>
        <v>1.61E-2</v>
      </c>
      <c r="EE85" s="367">
        <f t="shared" si="129"/>
        <v>1.61E-2</v>
      </c>
      <c r="EF85" s="367">
        <f t="shared" si="129"/>
        <v>1.5924999999999998E-2</v>
      </c>
      <c r="EG85" s="367">
        <f t="shared" si="129"/>
        <v>1.5924999999999998E-2</v>
      </c>
      <c r="EH85" s="367">
        <f t="shared" si="129"/>
        <v>1.61E-2</v>
      </c>
      <c r="EI85" s="367">
        <f t="shared" si="129"/>
        <v>1.61E-2</v>
      </c>
      <c r="EJ85" s="367">
        <f t="shared" si="129"/>
        <v>1.575E-2</v>
      </c>
      <c r="EK85" s="367">
        <f t="shared" si="129"/>
        <v>1.5924999999999998E-2</v>
      </c>
      <c r="EL85" s="367">
        <f t="shared" si="129"/>
        <v>1.61E-2</v>
      </c>
      <c r="EM85" s="367">
        <f t="shared" si="129"/>
        <v>1.61E-2</v>
      </c>
      <c r="EN85" s="367">
        <f t="shared" si="129"/>
        <v>1.575E-2</v>
      </c>
      <c r="EO85" s="367">
        <f t="shared" si="129"/>
        <v>1.5924999999999998E-2</v>
      </c>
      <c r="EP85" s="367">
        <f t="shared" si="129"/>
        <v>1.61E-2</v>
      </c>
      <c r="EQ85" s="367">
        <f t="shared" si="129"/>
        <v>1.61E-2</v>
      </c>
      <c r="ER85" s="367">
        <f t="shared" si="129"/>
        <v>1.575E-2</v>
      </c>
      <c r="ES85" s="367">
        <f t="shared" si="129"/>
        <v>1.5924999999999998E-2</v>
      </c>
      <c r="ET85" s="367">
        <f t="shared" si="129"/>
        <v>1.61E-2</v>
      </c>
      <c r="EU85" s="367">
        <f t="shared" si="129"/>
        <v>1.61E-2</v>
      </c>
      <c r="EV85" s="367">
        <f t="shared" si="129"/>
        <v>1.5924999999999998E-2</v>
      </c>
      <c r="EW85" s="367">
        <f t="shared" si="129"/>
        <v>1.5924999999999998E-2</v>
      </c>
      <c r="EX85" s="367">
        <f t="shared" si="129"/>
        <v>1.61E-2</v>
      </c>
      <c r="EY85" s="367">
        <f t="shared" si="129"/>
        <v>1.61E-2</v>
      </c>
      <c r="EZ85" s="367">
        <f t="shared" si="129"/>
        <v>1.575E-2</v>
      </c>
      <c r="FA85" s="367">
        <f t="shared" si="129"/>
        <v>1.5924999999999998E-2</v>
      </c>
      <c r="FB85" s="367">
        <f t="shared" si="129"/>
        <v>1.61E-2</v>
      </c>
      <c r="FC85" s="367">
        <f t="shared" si="129"/>
        <v>1.61E-2</v>
      </c>
      <c r="FD85" s="367">
        <f t="shared" si="129"/>
        <v>1.575E-2</v>
      </c>
      <c r="FE85" s="367">
        <f t="shared" si="129"/>
        <v>1.5924999999999998E-2</v>
      </c>
      <c r="FF85" s="367">
        <f t="shared" si="129"/>
        <v>1.61E-2</v>
      </c>
      <c r="FG85" s="367">
        <f t="shared" si="129"/>
        <v>1.61E-2</v>
      </c>
      <c r="FH85" s="367">
        <f t="shared" si="129"/>
        <v>1.575E-2</v>
      </c>
      <c r="FI85" s="367">
        <f t="shared" ref="FI85:GJ85" si="130" xml:space="preserve"> FI$82</f>
        <v>1.5924999999999998E-2</v>
      </c>
      <c r="FJ85" s="367">
        <f t="shared" si="130"/>
        <v>1.61E-2</v>
      </c>
      <c r="FK85" s="367">
        <f t="shared" si="130"/>
        <v>1.61E-2</v>
      </c>
      <c r="FL85" s="367">
        <f t="shared" si="130"/>
        <v>1.5924999999999998E-2</v>
      </c>
      <c r="FM85" s="367">
        <f t="shared" si="130"/>
        <v>1.5924999999999998E-2</v>
      </c>
      <c r="FN85" s="367">
        <f t="shared" si="130"/>
        <v>1.61E-2</v>
      </c>
      <c r="FO85" s="367">
        <f t="shared" si="130"/>
        <v>1.61E-2</v>
      </c>
      <c r="FP85" s="367">
        <f t="shared" si="130"/>
        <v>1.575E-2</v>
      </c>
      <c r="FQ85" s="367">
        <f t="shared" si="130"/>
        <v>1.5924999999999998E-2</v>
      </c>
      <c r="FR85" s="367">
        <f t="shared" si="130"/>
        <v>1.61E-2</v>
      </c>
      <c r="FS85" s="367">
        <f t="shared" si="130"/>
        <v>1.61E-2</v>
      </c>
      <c r="FT85" s="367">
        <f t="shared" si="130"/>
        <v>1.575E-2</v>
      </c>
      <c r="FU85" s="367">
        <f t="shared" si="130"/>
        <v>1.5924999999999998E-2</v>
      </c>
      <c r="FV85" s="367">
        <f t="shared" si="130"/>
        <v>1.61E-2</v>
      </c>
      <c r="FW85" s="367">
        <f t="shared" si="130"/>
        <v>1.61E-2</v>
      </c>
      <c r="FX85" s="367">
        <f t="shared" si="130"/>
        <v>1.575E-2</v>
      </c>
      <c r="FY85" s="367">
        <f t="shared" si="130"/>
        <v>1.5924999999999998E-2</v>
      </c>
      <c r="FZ85" s="367">
        <f t="shared" si="130"/>
        <v>1.61E-2</v>
      </c>
      <c r="GA85" s="367">
        <f t="shared" si="130"/>
        <v>1.61E-2</v>
      </c>
      <c r="GB85" s="367">
        <f t="shared" si="130"/>
        <v>1.5924999999999998E-2</v>
      </c>
      <c r="GC85" s="367">
        <f t="shared" si="130"/>
        <v>1.5924999999999998E-2</v>
      </c>
      <c r="GD85" s="367">
        <f t="shared" si="130"/>
        <v>1.61E-2</v>
      </c>
      <c r="GE85" s="367">
        <f t="shared" si="130"/>
        <v>1.61E-2</v>
      </c>
      <c r="GF85" s="367">
        <f t="shared" si="130"/>
        <v>1.575E-2</v>
      </c>
      <c r="GG85" s="367">
        <f t="shared" si="130"/>
        <v>1.5924999999999998E-2</v>
      </c>
      <c r="GH85" s="367">
        <f t="shared" si="130"/>
        <v>1.61E-2</v>
      </c>
      <c r="GI85" s="367">
        <f t="shared" si="130"/>
        <v>1.61E-2</v>
      </c>
      <c r="GJ85" s="367">
        <f t="shared" si="130"/>
        <v>1.575E-2</v>
      </c>
    </row>
    <row r="86" spans="1:192" s="599" customFormat="1" x14ac:dyDescent="0.25">
      <c r="A86" s="594"/>
      <c r="B86" s="594"/>
      <c r="C86" s="595"/>
      <c r="D86" s="596"/>
      <c r="E86" s="597" t="s">
        <v>221</v>
      </c>
      <c r="F86" s="597"/>
      <c r="G86" s="597" t="str">
        <f xml:space="preserve"> SMU</f>
        <v>$ 000s</v>
      </c>
      <c r="H86" s="597">
        <f xml:space="preserve"> SUM(J86:GJ86)</f>
        <v>22701.592052754986</v>
      </c>
      <c r="I86" s="598"/>
      <c r="J86" s="597">
        <f t="shared" ref="J86:AO86" si="131" xml:space="preserve"> J84 * J85</f>
        <v>0</v>
      </c>
      <c r="K86" s="597">
        <f t="shared" si="131"/>
        <v>0</v>
      </c>
      <c r="L86" s="597">
        <f t="shared" si="131"/>
        <v>0</v>
      </c>
      <c r="M86" s="597">
        <f t="shared" si="131"/>
        <v>1045.8935003116378</v>
      </c>
      <c r="N86" s="597">
        <f t="shared" si="131"/>
        <v>1057.8229493860904</v>
      </c>
      <c r="O86" s="597">
        <f t="shared" si="131"/>
        <v>1019.7569078348944</v>
      </c>
      <c r="P86" s="597">
        <f t="shared" si="131"/>
        <v>968.99646228251731</v>
      </c>
      <c r="Q86" s="597">
        <f t="shared" si="131"/>
        <v>973.54393948014479</v>
      </c>
      <c r="R86" s="597">
        <f t="shared" si="131"/>
        <v>967.23523061709818</v>
      </c>
      <c r="S86" s="597">
        <f t="shared" si="131"/>
        <v>928.13169474812742</v>
      </c>
      <c r="T86" s="597">
        <f t="shared" si="131"/>
        <v>878.2853068682532</v>
      </c>
      <c r="U86" s="597">
        <f t="shared" si="131"/>
        <v>880.6317105684808</v>
      </c>
      <c r="V86" s="597">
        <f t="shared" si="131"/>
        <v>872.11801105448546</v>
      </c>
      <c r="W86" s="597">
        <f t="shared" si="131"/>
        <v>831.90563287630903</v>
      </c>
      <c r="X86" s="597">
        <f t="shared" si="131"/>
        <v>791.70264813201936</v>
      </c>
      <c r="Y86" s="597">
        <f t="shared" si="131"/>
        <v>782.98919775084732</v>
      </c>
      <c r="Z86" s="597">
        <f t="shared" si="131"/>
        <v>772.32252904597203</v>
      </c>
      <c r="AA86" s="597">
        <f t="shared" si="131"/>
        <v>730.92764944241026</v>
      </c>
      <c r="AB86" s="597">
        <f t="shared" si="131"/>
        <v>682.99831149530837</v>
      </c>
      <c r="AC86" s="597">
        <f t="shared" si="131"/>
        <v>680.57482365558417</v>
      </c>
      <c r="AD86" s="597">
        <f t="shared" si="131"/>
        <v>667.27222632265989</v>
      </c>
      <c r="AE86" s="597">
        <f t="shared" si="131"/>
        <v>624.61198940424333</v>
      </c>
      <c r="AF86" s="597">
        <f t="shared" si="131"/>
        <v>577.69021992051989</v>
      </c>
      <c r="AG86" s="597">
        <f t="shared" si="131"/>
        <v>572.67827497247833</v>
      </c>
      <c r="AH86" s="597">
        <f t="shared" si="131"/>
        <v>556.7715693632631</v>
      </c>
      <c r="AI86" s="597">
        <f t="shared" si="131"/>
        <v>512.76005889068097</v>
      </c>
      <c r="AJ86" s="597">
        <f t="shared" si="131"/>
        <v>466.88102426291454</v>
      </c>
      <c r="AK86" s="597">
        <f t="shared" si="131"/>
        <v>459.13447531537622</v>
      </c>
      <c r="AL86" s="597">
        <f t="shared" si="131"/>
        <v>440.47311736540343</v>
      </c>
      <c r="AM86" s="597">
        <f t="shared" si="131"/>
        <v>395.01891301651159</v>
      </c>
      <c r="AN86" s="597">
        <f t="shared" si="131"/>
        <v>354.11131293142421</v>
      </c>
      <c r="AO86" s="597">
        <f t="shared" si="131"/>
        <v>339.47497957936133</v>
      </c>
      <c r="AP86" s="597">
        <f t="shared" ref="AP86:BU86" si="132" xml:space="preserve"> AP84 * AP85</f>
        <v>321.82664989577216</v>
      </c>
      <c r="AQ86" s="597">
        <f t="shared" si="132"/>
        <v>282.67901318846231</v>
      </c>
      <c r="AR86" s="597">
        <f t="shared" si="132"/>
        <v>239.97467829228771</v>
      </c>
      <c r="AS86" s="597">
        <f t="shared" si="132"/>
        <v>227.89197572251359</v>
      </c>
      <c r="AT86" s="597">
        <f t="shared" si="132"/>
        <v>210.86927643373997</v>
      </c>
      <c r="AU86" s="597">
        <f t="shared" si="132"/>
        <v>170.99125017413436</v>
      </c>
      <c r="AV86" s="597">
        <f t="shared" si="132"/>
        <v>129.95643263440826</v>
      </c>
      <c r="AW86" s="597">
        <f t="shared" si="132"/>
        <v>115.77135077272737</v>
      </c>
      <c r="AX86" s="597">
        <f t="shared" si="132"/>
        <v>96.603390481776074</v>
      </c>
      <c r="AY86" s="597">
        <f t="shared" si="132"/>
        <v>55.864518405057645</v>
      </c>
      <c r="AZ86" s="597">
        <f t="shared" si="132"/>
        <v>16.448849858864563</v>
      </c>
      <c r="BA86" s="597">
        <f t="shared" si="132"/>
        <v>5.1417146096355276E-13</v>
      </c>
      <c r="BB86" s="597">
        <f t="shared" si="132"/>
        <v>5.2809985731983035E-13</v>
      </c>
      <c r="BC86" s="597">
        <f t="shared" si="132"/>
        <v>5.3660226502267958E-13</v>
      </c>
      <c r="BD86" s="597">
        <f t="shared" si="132"/>
        <v>5.3931502277770176E-13</v>
      </c>
      <c r="BE86" s="597">
        <f t="shared" si="132"/>
        <v>5.4790361451543665E-13</v>
      </c>
      <c r="BF86" s="597">
        <f t="shared" si="132"/>
        <v>5.6274578154996423E-13</v>
      </c>
      <c r="BG86" s="597">
        <f t="shared" si="132"/>
        <v>5.7180598863291863E-13</v>
      </c>
      <c r="BH86" s="597">
        <f t="shared" si="132"/>
        <v>5.6838136798360629E-13</v>
      </c>
      <c r="BI86" s="597">
        <f t="shared" si="132"/>
        <v>5.837481898018963E-13</v>
      </c>
      <c r="BJ86" s="597">
        <f t="shared" si="132"/>
        <v>5.9956135093025517E-13</v>
      </c>
      <c r="BK86" s="597">
        <f t="shared" si="132"/>
        <v>6.0921428868023228E-13</v>
      </c>
      <c r="BL86" s="597">
        <f t="shared" si="132"/>
        <v>6.0556562484259306E-13</v>
      </c>
      <c r="BM86" s="597">
        <f t="shared" si="132"/>
        <v>6.2193776436090676E-13</v>
      </c>
      <c r="BN86" s="597">
        <f t="shared" si="132"/>
        <v>6.3878544329416032E-13</v>
      </c>
      <c r="BO86" s="597">
        <f t="shared" si="132"/>
        <v>6.4906988893119625E-13</v>
      </c>
      <c r="BP86" s="597">
        <f t="shared" si="132"/>
        <v>6.4518252470509752E-13</v>
      </c>
      <c r="BQ86" s="597">
        <f t="shared" si="132"/>
        <v>6.6262575112997168E-13</v>
      </c>
      <c r="BR86" s="597">
        <f t="shared" si="132"/>
        <v>6.8057562738393323E-13</v>
      </c>
      <c r="BS86" s="597">
        <f t="shared" si="132"/>
        <v>6.9153289498481449E-13</v>
      </c>
      <c r="BT86" s="597">
        <f t="shared" si="132"/>
        <v>6.9502889443543868E-13</v>
      </c>
      <c r="BU86" s="597">
        <f t="shared" si="132"/>
        <v>7.0609722957932307E-13</v>
      </c>
      <c r="BV86" s="597">
        <f t="shared" ref="BV86:DA86" si="133" xml:space="preserve"> BV84 * BV85</f>
        <v>7.2522470519070769E-13</v>
      </c>
      <c r="BW86" s="597">
        <f t="shared" si="133"/>
        <v>7.3690082294427805E-13</v>
      </c>
      <c r="BX86" s="597">
        <f t="shared" si="133"/>
        <v>7.3248742779816619E-13</v>
      </c>
      <c r="BY86" s="597">
        <f t="shared" si="133"/>
        <v>7.5229103928360932E-13</v>
      </c>
      <c r="BZ86" s="597">
        <f t="shared" si="133"/>
        <v>7.7266985951369755E-13</v>
      </c>
      <c r="CA86" s="597">
        <f t="shared" si="133"/>
        <v>7.8510984425186809E-13</v>
      </c>
      <c r="CB86" s="597">
        <f t="shared" si="133"/>
        <v>7.8040771898901188E-13</v>
      </c>
      <c r="CC86" s="597">
        <f t="shared" si="133"/>
        <v>8.0150690879156748E-13</v>
      </c>
      <c r="CD86" s="597">
        <f t="shared" si="133"/>
        <v>8.2321893825159051E-13</v>
      </c>
      <c r="CE86" s="597">
        <f t="shared" si="133"/>
        <v>8.3647276315744112E-13</v>
      </c>
      <c r="CF86" s="597">
        <f t="shared" si="133"/>
        <v>8.3146301867374812E-13</v>
      </c>
      <c r="CG86" s="597">
        <f t="shared" si="133"/>
        <v>8.5394254523139137E-13</v>
      </c>
      <c r="CH86" s="597">
        <f t="shared" si="133"/>
        <v>8.7707500422314868E-13</v>
      </c>
      <c r="CI86" s="597">
        <f t="shared" si="133"/>
        <v>8.911959117911414E-13</v>
      </c>
      <c r="CJ86" s="597">
        <f t="shared" si="133"/>
        <v>8.957012946017289E-13</v>
      </c>
      <c r="CK86" s="597">
        <f t="shared" si="133"/>
        <v>9.0996533771826152E-13</v>
      </c>
      <c r="CL86" s="597">
        <f t="shared" si="133"/>
        <v>9.3461539875133056E-13</v>
      </c>
      <c r="CM86" s="597">
        <f t="shared" si="133"/>
        <v>9.4966270667122695E-13</v>
      </c>
      <c r="CN86" s="597">
        <f t="shared" si="133"/>
        <v>9.4397505285192423E-13</v>
      </c>
      <c r="CO86" s="597">
        <f t="shared" si="133"/>
        <v>9.6949646726694578E-13</v>
      </c>
      <c r="CP86" s="597">
        <f t="shared" si="133"/>
        <v>9.9575916772254749E-13</v>
      </c>
      <c r="CQ86" s="597">
        <f t="shared" si="133"/>
        <v>1.0117908903228806E-12</v>
      </c>
      <c r="CR86" s="597">
        <f t="shared" si="133"/>
        <v>1.0057311427080122E-12</v>
      </c>
      <c r="CS86" s="597">
        <f t="shared" si="133"/>
        <v>1.0329222016301705E-12</v>
      </c>
      <c r="CT86" s="597">
        <f t="shared" si="133"/>
        <v>1.0609030425009237E-12</v>
      </c>
      <c r="CU86" s="597">
        <f t="shared" si="133"/>
        <v>1.0779835814851886E-12</v>
      </c>
      <c r="CV86" s="597">
        <f t="shared" si="133"/>
        <v>1.0715273972091196E-12</v>
      </c>
      <c r="CW86" s="597">
        <f t="shared" si="133"/>
        <v>1.1004973309786648E-12</v>
      </c>
      <c r="CX86" s="597">
        <f t="shared" si="133"/>
        <v>1.1303087152709233E-12</v>
      </c>
      <c r="CY86" s="597">
        <f t="shared" si="133"/>
        <v>1.1485066855867852E-12</v>
      </c>
      <c r="CZ86" s="597">
        <f t="shared" si="133"/>
        <v>1.1543128862331592E-12</v>
      </c>
      <c r="DA86" s="597">
        <f t="shared" si="133"/>
        <v>1.1726953189464222E-12</v>
      </c>
      <c r="DB86" s="597">
        <f t="shared" ref="DB86:EG86" si="134" xml:space="preserve"> DB84 * DB85</f>
        <v>1.2044624753281238E-12</v>
      </c>
      <c r="DC86" s="597">
        <f t="shared" si="134"/>
        <v>1.2238543211809065E-12</v>
      </c>
      <c r="DD86" s="597">
        <f t="shared" si="134"/>
        <v>1.2165244980181818E-12</v>
      </c>
      <c r="DE86" s="597">
        <f t="shared" si="134"/>
        <v>1.2494145895159899E-12</v>
      </c>
      <c r="DF86" s="597">
        <f t="shared" si="134"/>
        <v>1.2832599950612193E-12</v>
      </c>
      <c r="DG86" s="597">
        <f t="shared" si="134"/>
        <v>1.3039204809817049E-12</v>
      </c>
      <c r="DH86" s="597">
        <f t="shared" si="134"/>
        <v>1.296111131144521E-12</v>
      </c>
      <c r="DI86" s="597">
        <f t="shared" si="134"/>
        <v>1.331152935698492E-12</v>
      </c>
      <c r="DJ86" s="597">
        <f t="shared" si="134"/>
        <v>1.3672125522016828E-12</v>
      </c>
      <c r="DK86" s="597">
        <f t="shared" si="134"/>
        <v>1.3892246742921298E-12</v>
      </c>
      <c r="DL86" s="597">
        <f t="shared" si="134"/>
        <v>1.380904426514576E-12</v>
      </c>
      <c r="DM86" s="597">
        <f t="shared" si="134"/>
        <v>1.4182387120236493E-12</v>
      </c>
      <c r="DN86" s="597">
        <f t="shared" si="134"/>
        <v>1.4566573960786987E-12</v>
      </c>
      <c r="DO86" s="597">
        <f t="shared" si="134"/>
        <v>1.4801095801555659E-12</v>
      </c>
      <c r="DP86" s="597">
        <f t="shared" si="134"/>
        <v>1.4875921776091566E-12</v>
      </c>
      <c r="DQ86" s="597">
        <f t="shared" si="134"/>
        <v>1.5112820830375823E-12</v>
      </c>
      <c r="DR86" s="597">
        <f t="shared" si="134"/>
        <v>1.5522212199924828E-12</v>
      </c>
      <c r="DS86" s="597">
        <f t="shared" si="134"/>
        <v>1.5772119816343617E-12</v>
      </c>
      <c r="DT86" s="597">
        <f t="shared" si="134"/>
        <v>1.5677658533530515E-12</v>
      </c>
      <c r="DU86" s="597">
        <f t="shared" si="134"/>
        <v>1.6101521451605103E-12</v>
      </c>
      <c r="DV86" s="597">
        <f t="shared" si="134"/>
        <v>1.6537695743147434E-12</v>
      </c>
      <c r="DW86" s="597">
        <f t="shared" si="134"/>
        <v>1.6803952644612106E-12</v>
      </c>
      <c r="DX86" s="597">
        <f t="shared" si="134"/>
        <v>1.6703311580403614E-12</v>
      </c>
      <c r="DY86" s="597">
        <f t="shared" si="134"/>
        <v>1.7154904168214914E-12</v>
      </c>
      <c r="DZ86" s="597">
        <f t="shared" si="134"/>
        <v>1.7619613555743121E-12</v>
      </c>
      <c r="EA86" s="597">
        <f t="shared" si="134"/>
        <v>1.7903289333990585E-12</v>
      </c>
      <c r="EB86" s="597">
        <f t="shared" si="134"/>
        <v>1.7796064198957664E-12</v>
      </c>
      <c r="EC86" s="597">
        <f t="shared" si="134"/>
        <v>1.8277200567981146E-12</v>
      </c>
      <c r="ED86" s="597">
        <f t="shared" si="134"/>
        <v>1.8772311855015546E-12</v>
      </c>
      <c r="EE86" s="597">
        <f t="shared" si="134"/>
        <v>1.9074546075881294E-12</v>
      </c>
      <c r="EF86" s="597">
        <f t="shared" si="134"/>
        <v>1.9170976199575775E-12</v>
      </c>
      <c r="EG86" s="597">
        <f t="shared" si="134"/>
        <v>1.9476273995554021E-12</v>
      </c>
      <c r="EH86" s="597">
        <f t="shared" ref="EH86:FM86" si="135" xml:space="preserve"> EH84 * EH85</f>
        <v>2.0003866995844575E-12</v>
      </c>
      <c r="EI86" s="597">
        <f t="shared" si="135"/>
        <v>2.0325929254477672E-12</v>
      </c>
      <c r="EJ86" s="597">
        <f t="shared" si="135"/>
        <v>2.0204194612964442E-12</v>
      </c>
      <c r="EK86" s="597">
        <f t="shared" si="135"/>
        <v>2.0750437463431062E-12</v>
      </c>
      <c r="EL86" s="597">
        <f t="shared" si="135"/>
        <v>2.1312546291904732E-12</v>
      </c>
      <c r="EM86" s="597">
        <f t="shared" si="135"/>
        <v>2.1655678287204399E-12</v>
      </c>
      <c r="EN86" s="597">
        <f t="shared" si="135"/>
        <v>2.1525979605288645E-12</v>
      </c>
      <c r="EO86" s="597">
        <f t="shared" si="135"/>
        <v>2.2107958381672737E-12</v>
      </c>
      <c r="EP86" s="597">
        <f t="shared" si="135"/>
        <v>2.2706841109218466E-12</v>
      </c>
      <c r="EQ86" s="597">
        <f t="shared" si="135"/>
        <v>2.3072421251076884E-12</v>
      </c>
      <c r="ER86" s="597">
        <f t="shared" si="135"/>
        <v>2.2934237510757935E-12</v>
      </c>
      <c r="ES86" s="597">
        <f t="shared" si="135"/>
        <v>2.3554290104347397E-12</v>
      </c>
      <c r="ET86" s="597">
        <f t="shared" si="135"/>
        <v>2.419235252782242E-12</v>
      </c>
      <c r="EU86" s="597">
        <f t="shared" si="135"/>
        <v>2.4581849403520359E-12</v>
      </c>
      <c r="EV86" s="597">
        <f t="shared" si="135"/>
        <v>2.4706121340015767E-12</v>
      </c>
      <c r="EW86" s="597">
        <f t="shared" si="135"/>
        <v>2.509956632235552E-12</v>
      </c>
      <c r="EX86" s="597">
        <f t="shared" si="135"/>
        <v>2.5779488750281218E-12</v>
      </c>
      <c r="EY86" s="597">
        <f t="shared" si="135"/>
        <v>2.6194538519160745E-12</v>
      </c>
      <c r="EZ86" s="597">
        <f t="shared" si="135"/>
        <v>2.6037656011290553E-12</v>
      </c>
      <c r="FA86" s="597">
        <f t="shared" si="135"/>
        <v>2.6741612972284691E-12</v>
      </c>
      <c r="FB86" s="597">
        <f t="shared" si="135"/>
        <v>2.7466016819954796E-12</v>
      </c>
      <c r="FC86" s="597">
        <f t="shared" si="135"/>
        <v>2.7908219690756068E-12</v>
      </c>
      <c r="FD86" s="597">
        <f t="shared" si="135"/>
        <v>2.7741073722825565E-12</v>
      </c>
      <c r="FE86" s="597">
        <f t="shared" si="135"/>
        <v>2.8491084474337397E-12</v>
      </c>
      <c r="FF86" s="597">
        <f t="shared" si="135"/>
        <v>2.9262879774751567E-12</v>
      </c>
      <c r="FG86" s="597">
        <f t="shared" si="135"/>
        <v>2.9734012139125072E-12</v>
      </c>
      <c r="FH86" s="597">
        <f t="shared" si="135"/>
        <v>2.9555931262074443E-12</v>
      </c>
      <c r="FI86" s="597">
        <f t="shared" si="135"/>
        <v>3.0355008703668243E-12</v>
      </c>
      <c r="FJ86" s="597">
        <f t="shared" si="135"/>
        <v>3.1177295868013438E-12</v>
      </c>
      <c r="FK86" s="597">
        <f t="shared" si="135"/>
        <v>3.1679250331488456E-12</v>
      </c>
      <c r="FL86" s="597">
        <f t="shared" si="135"/>
        <v>3.1839402715501225E-12</v>
      </c>
      <c r="FM86" s="597">
        <f t="shared" si="135"/>
        <v>3.2346445203745581E-12</v>
      </c>
      <c r="FN86" s="597">
        <f t="shared" ref="FN86:GJ86" si="136" xml:space="preserve"> FN84 * FN85</f>
        <v>3.322267841332529E-12</v>
      </c>
      <c r="FO86" s="597">
        <f t="shared" si="136"/>
        <v>3.3757563535779827E-12</v>
      </c>
      <c r="FP86" s="597">
        <f t="shared" si="136"/>
        <v>3.3555385084603581E-12</v>
      </c>
      <c r="FQ86" s="597">
        <f t="shared" si="136"/>
        <v>3.4462592204127038E-12</v>
      </c>
      <c r="FR86" s="597">
        <f t="shared" si="136"/>
        <v>3.5396149743054443E-12</v>
      </c>
      <c r="FS86" s="597">
        <f t="shared" si="136"/>
        <v>3.5966027753917623E-12</v>
      </c>
      <c r="FT86" s="597">
        <f t="shared" si="136"/>
        <v>3.5750622522478403E-12</v>
      </c>
      <c r="FU86" s="597">
        <f t="shared" si="136"/>
        <v>3.6717180325287517E-12</v>
      </c>
      <c r="FV86" s="597">
        <f t="shared" si="136"/>
        <v>3.7711812426604729E-12</v>
      </c>
      <c r="FW86" s="597">
        <f t="shared" si="136"/>
        <v>3.8318972606673061E-12</v>
      </c>
      <c r="FX86" s="597">
        <f t="shared" si="136"/>
        <v>3.8089475281604835E-12</v>
      </c>
      <c r="FY86" s="597">
        <f t="shared" si="136"/>
        <v>3.911926656748221E-12</v>
      </c>
      <c r="FZ86" s="597">
        <f t="shared" si="136"/>
        <v>4.0178968809410796E-12</v>
      </c>
      <c r="GA86" s="597">
        <f t="shared" si="136"/>
        <v>4.0825850207242313E-12</v>
      </c>
      <c r="GB86" s="597">
        <f t="shared" si="136"/>
        <v>4.1032242630409571E-12</v>
      </c>
      <c r="GC86" s="597">
        <f t="shared" si="136"/>
        <v>4.168568109429884E-12</v>
      </c>
      <c r="GD86" s="597">
        <f t="shared" si="136"/>
        <v>4.281490496754672E-12</v>
      </c>
      <c r="GE86" s="597">
        <f t="shared" si="136"/>
        <v>4.3504224937524217E-12</v>
      </c>
      <c r="GF86" s="597">
        <f t="shared" si="136"/>
        <v>4.3243672459909263E-12</v>
      </c>
      <c r="GG86" s="597">
        <f t="shared" si="136"/>
        <v>4.4412813193387866E-12</v>
      </c>
      <c r="GH86" s="597">
        <f t="shared" si="136"/>
        <v>4.5615912378036444E-12</v>
      </c>
      <c r="GI86" s="597">
        <f t="shared" si="136"/>
        <v>4.6350328567322832E-12</v>
      </c>
      <c r="GJ86" s="597">
        <f t="shared" si="136"/>
        <v>4.6072730403838107E-12</v>
      </c>
    </row>
    <row r="87" spans="1:192" s="599" customFormat="1" x14ac:dyDescent="0.25">
      <c r="A87" s="594"/>
      <c r="B87" s="594"/>
      <c r="C87" s="595"/>
      <c r="D87" s="596"/>
      <c r="E87" s="597" t="str">
        <f xml:space="preserve"> LEFT(E86, LEN(E86) - 4)</f>
        <v>Senior debt interest</v>
      </c>
      <c r="F87" s="597"/>
      <c r="G87" s="597" t="str">
        <f xml:space="preserve"> SMU</f>
        <v>$ 000s</v>
      </c>
      <c r="H87" s="597">
        <f xml:space="preserve"> SUM(J87:GJ87)</f>
        <v>-22701.592052754986</v>
      </c>
      <c r="I87" s="598"/>
      <c r="J87" s="597">
        <f t="shared" ref="J87:BU87" si="137" xml:space="preserve"> -1 * J86</f>
        <v>0</v>
      </c>
      <c r="K87" s="597">
        <f t="shared" si="137"/>
        <v>0</v>
      </c>
      <c r="L87" s="597">
        <f t="shared" si="137"/>
        <v>0</v>
      </c>
      <c r="M87" s="597">
        <f t="shared" si="137"/>
        <v>-1045.8935003116378</v>
      </c>
      <c r="N87" s="597">
        <f t="shared" si="137"/>
        <v>-1057.8229493860904</v>
      </c>
      <c r="O87" s="597">
        <f t="shared" si="137"/>
        <v>-1019.7569078348944</v>
      </c>
      <c r="P87" s="597">
        <f t="shared" si="137"/>
        <v>-968.99646228251731</v>
      </c>
      <c r="Q87" s="597">
        <f t="shared" si="137"/>
        <v>-973.54393948014479</v>
      </c>
      <c r="R87" s="597">
        <f t="shared" si="137"/>
        <v>-967.23523061709818</v>
      </c>
      <c r="S87" s="597">
        <f t="shared" si="137"/>
        <v>-928.13169474812742</v>
      </c>
      <c r="T87" s="597">
        <f t="shared" si="137"/>
        <v>-878.2853068682532</v>
      </c>
      <c r="U87" s="597">
        <f t="shared" si="137"/>
        <v>-880.6317105684808</v>
      </c>
      <c r="V87" s="597">
        <f t="shared" si="137"/>
        <v>-872.11801105448546</v>
      </c>
      <c r="W87" s="597">
        <f t="shared" si="137"/>
        <v>-831.90563287630903</v>
      </c>
      <c r="X87" s="597">
        <f t="shared" si="137"/>
        <v>-791.70264813201936</v>
      </c>
      <c r="Y87" s="597">
        <f t="shared" si="137"/>
        <v>-782.98919775084732</v>
      </c>
      <c r="Z87" s="597">
        <f t="shared" si="137"/>
        <v>-772.32252904597203</v>
      </c>
      <c r="AA87" s="597">
        <f t="shared" si="137"/>
        <v>-730.92764944241026</v>
      </c>
      <c r="AB87" s="597">
        <f t="shared" si="137"/>
        <v>-682.99831149530837</v>
      </c>
      <c r="AC87" s="597">
        <f t="shared" si="137"/>
        <v>-680.57482365558417</v>
      </c>
      <c r="AD87" s="597">
        <f t="shared" si="137"/>
        <v>-667.27222632265989</v>
      </c>
      <c r="AE87" s="597">
        <f t="shared" si="137"/>
        <v>-624.61198940424333</v>
      </c>
      <c r="AF87" s="597">
        <f t="shared" si="137"/>
        <v>-577.69021992051989</v>
      </c>
      <c r="AG87" s="597">
        <f t="shared" si="137"/>
        <v>-572.67827497247833</v>
      </c>
      <c r="AH87" s="597">
        <f t="shared" si="137"/>
        <v>-556.7715693632631</v>
      </c>
      <c r="AI87" s="597">
        <f t="shared" si="137"/>
        <v>-512.76005889068097</v>
      </c>
      <c r="AJ87" s="597">
        <f t="shared" si="137"/>
        <v>-466.88102426291454</v>
      </c>
      <c r="AK87" s="597">
        <f t="shared" si="137"/>
        <v>-459.13447531537622</v>
      </c>
      <c r="AL87" s="597">
        <f t="shared" si="137"/>
        <v>-440.47311736540343</v>
      </c>
      <c r="AM87" s="597">
        <f t="shared" si="137"/>
        <v>-395.01891301651159</v>
      </c>
      <c r="AN87" s="597">
        <f t="shared" si="137"/>
        <v>-354.11131293142421</v>
      </c>
      <c r="AO87" s="597">
        <f t="shared" si="137"/>
        <v>-339.47497957936133</v>
      </c>
      <c r="AP87" s="597">
        <f t="shared" si="137"/>
        <v>-321.82664989577216</v>
      </c>
      <c r="AQ87" s="597">
        <f t="shared" si="137"/>
        <v>-282.67901318846231</v>
      </c>
      <c r="AR87" s="597">
        <f t="shared" si="137"/>
        <v>-239.97467829228771</v>
      </c>
      <c r="AS87" s="597">
        <f t="shared" si="137"/>
        <v>-227.89197572251359</v>
      </c>
      <c r="AT87" s="597">
        <f t="shared" si="137"/>
        <v>-210.86927643373997</v>
      </c>
      <c r="AU87" s="597">
        <f t="shared" si="137"/>
        <v>-170.99125017413436</v>
      </c>
      <c r="AV87" s="597">
        <f t="shared" si="137"/>
        <v>-129.95643263440826</v>
      </c>
      <c r="AW87" s="597">
        <f t="shared" si="137"/>
        <v>-115.77135077272737</v>
      </c>
      <c r="AX87" s="597">
        <f t="shared" si="137"/>
        <v>-96.603390481776074</v>
      </c>
      <c r="AY87" s="597">
        <f t="shared" si="137"/>
        <v>-55.864518405057645</v>
      </c>
      <c r="AZ87" s="597">
        <f t="shared" si="137"/>
        <v>-16.448849858864563</v>
      </c>
      <c r="BA87" s="597">
        <f t="shared" si="137"/>
        <v>-5.1417146096355276E-13</v>
      </c>
      <c r="BB87" s="597">
        <f t="shared" si="137"/>
        <v>-5.2809985731983035E-13</v>
      </c>
      <c r="BC87" s="597">
        <f t="shared" si="137"/>
        <v>-5.3660226502267958E-13</v>
      </c>
      <c r="BD87" s="597">
        <f t="shared" si="137"/>
        <v>-5.3931502277770176E-13</v>
      </c>
      <c r="BE87" s="597">
        <f t="shared" si="137"/>
        <v>-5.4790361451543665E-13</v>
      </c>
      <c r="BF87" s="597">
        <f t="shared" si="137"/>
        <v>-5.6274578154996423E-13</v>
      </c>
      <c r="BG87" s="597">
        <f t="shared" si="137"/>
        <v>-5.7180598863291863E-13</v>
      </c>
      <c r="BH87" s="597">
        <f t="shared" si="137"/>
        <v>-5.6838136798360629E-13</v>
      </c>
      <c r="BI87" s="597">
        <f t="shared" si="137"/>
        <v>-5.837481898018963E-13</v>
      </c>
      <c r="BJ87" s="597">
        <f t="shared" si="137"/>
        <v>-5.9956135093025517E-13</v>
      </c>
      <c r="BK87" s="597">
        <f t="shared" si="137"/>
        <v>-6.0921428868023228E-13</v>
      </c>
      <c r="BL87" s="597">
        <f t="shared" si="137"/>
        <v>-6.0556562484259306E-13</v>
      </c>
      <c r="BM87" s="597">
        <f t="shared" si="137"/>
        <v>-6.2193776436090676E-13</v>
      </c>
      <c r="BN87" s="597">
        <f t="shared" si="137"/>
        <v>-6.3878544329416032E-13</v>
      </c>
      <c r="BO87" s="597">
        <f t="shared" si="137"/>
        <v>-6.4906988893119625E-13</v>
      </c>
      <c r="BP87" s="597">
        <f t="shared" si="137"/>
        <v>-6.4518252470509752E-13</v>
      </c>
      <c r="BQ87" s="597">
        <f t="shared" si="137"/>
        <v>-6.6262575112997168E-13</v>
      </c>
      <c r="BR87" s="597">
        <f t="shared" si="137"/>
        <v>-6.8057562738393323E-13</v>
      </c>
      <c r="BS87" s="597">
        <f t="shared" si="137"/>
        <v>-6.9153289498481449E-13</v>
      </c>
      <c r="BT87" s="597">
        <f t="shared" si="137"/>
        <v>-6.9502889443543868E-13</v>
      </c>
      <c r="BU87" s="597">
        <f t="shared" si="137"/>
        <v>-7.0609722957932307E-13</v>
      </c>
      <c r="BV87" s="597">
        <f t="shared" ref="BV87:EG87" si="138" xml:space="preserve"> -1 * BV86</f>
        <v>-7.2522470519070769E-13</v>
      </c>
      <c r="BW87" s="597">
        <f t="shared" si="138"/>
        <v>-7.3690082294427805E-13</v>
      </c>
      <c r="BX87" s="597">
        <f t="shared" si="138"/>
        <v>-7.3248742779816619E-13</v>
      </c>
      <c r="BY87" s="597">
        <f t="shared" si="138"/>
        <v>-7.5229103928360932E-13</v>
      </c>
      <c r="BZ87" s="597">
        <f t="shared" si="138"/>
        <v>-7.7266985951369755E-13</v>
      </c>
      <c r="CA87" s="597">
        <f t="shared" si="138"/>
        <v>-7.8510984425186809E-13</v>
      </c>
      <c r="CB87" s="597">
        <f t="shared" si="138"/>
        <v>-7.8040771898901188E-13</v>
      </c>
      <c r="CC87" s="597">
        <f t="shared" si="138"/>
        <v>-8.0150690879156748E-13</v>
      </c>
      <c r="CD87" s="597">
        <f t="shared" si="138"/>
        <v>-8.2321893825159051E-13</v>
      </c>
      <c r="CE87" s="597">
        <f t="shared" si="138"/>
        <v>-8.3647276315744112E-13</v>
      </c>
      <c r="CF87" s="597">
        <f t="shared" si="138"/>
        <v>-8.3146301867374812E-13</v>
      </c>
      <c r="CG87" s="597">
        <f t="shared" si="138"/>
        <v>-8.5394254523139137E-13</v>
      </c>
      <c r="CH87" s="597">
        <f t="shared" si="138"/>
        <v>-8.7707500422314868E-13</v>
      </c>
      <c r="CI87" s="597">
        <f t="shared" si="138"/>
        <v>-8.911959117911414E-13</v>
      </c>
      <c r="CJ87" s="597">
        <f t="shared" si="138"/>
        <v>-8.957012946017289E-13</v>
      </c>
      <c r="CK87" s="597">
        <f t="shared" si="138"/>
        <v>-9.0996533771826152E-13</v>
      </c>
      <c r="CL87" s="597">
        <f t="shared" si="138"/>
        <v>-9.3461539875133056E-13</v>
      </c>
      <c r="CM87" s="597">
        <f t="shared" si="138"/>
        <v>-9.4966270667122695E-13</v>
      </c>
      <c r="CN87" s="597">
        <f t="shared" si="138"/>
        <v>-9.4397505285192423E-13</v>
      </c>
      <c r="CO87" s="597">
        <f t="shared" si="138"/>
        <v>-9.6949646726694578E-13</v>
      </c>
      <c r="CP87" s="597">
        <f t="shared" si="138"/>
        <v>-9.9575916772254749E-13</v>
      </c>
      <c r="CQ87" s="597">
        <f t="shared" si="138"/>
        <v>-1.0117908903228806E-12</v>
      </c>
      <c r="CR87" s="597">
        <f t="shared" si="138"/>
        <v>-1.0057311427080122E-12</v>
      </c>
      <c r="CS87" s="597">
        <f t="shared" si="138"/>
        <v>-1.0329222016301705E-12</v>
      </c>
      <c r="CT87" s="597">
        <f t="shared" si="138"/>
        <v>-1.0609030425009237E-12</v>
      </c>
      <c r="CU87" s="597">
        <f t="shared" si="138"/>
        <v>-1.0779835814851886E-12</v>
      </c>
      <c r="CV87" s="597">
        <f t="shared" si="138"/>
        <v>-1.0715273972091196E-12</v>
      </c>
      <c r="CW87" s="597">
        <f t="shared" si="138"/>
        <v>-1.1004973309786648E-12</v>
      </c>
      <c r="CX87" s="597">
        <f t="shared" si="138"/>
        <v>-1.1303087152709233E-12</v>
      </c>
      <c r="CY87" s="597">
        <f t="shared" si="138"/>
        <v>-1.1485066855867852E-12</v>
      </c>
      <c r="CZ87" s="597">
        <f t="shared" si="138"/>
        <v>-1.1543128862331592E-12</v>
      </c>
      <c r="DA87" s="597">
        <f t="shared" si="138"/>
        <v>-1.1726953189464222E-12</v>
      </c>
      <c r="DB87" s="597">
        <f t="shared" si="138"/>
        <v>-1.2044624753281238E-12</v>
      </c>
      <c r="DC87" s="597">
        <f t="shared" si="138"/>
        <v>-1.2238543211809065E-12</v>
      </c>
      <c r="DD87" s="597">
        <f t="shared" si="138"/>
        <v>-1.2165244980181818E-12</v>
      </c>
      <c r="DE87" s="597">
        <f t="shared" si="138"/>
        <v>-1.2494145895159899E-12</v>
      </c>
      <c r="DF87" s="597">
        <f t="shared" si="138"/>
        <v>-1.2832599950612193E-12</v>
      </c>
      <c r="DG87" s="597">
        <f t="shared" si="138"/>
        <v>-1.3039204809817049E-12</v>
      </c>
      <c r="DH87" s="597">
        <f t="shared" si="138"/>
        <v>-1.296111131144521E-12</v>
      </c>
      <c r="DI87" s="597">
        <f t="shared" si="138"/>
        <v>-1.331152935698492E-12</v>
      </c>
      <c r="DJ87" s="597">
        <f t="shared" si="138"/>
        <v>-1.3672125522016828E-12</v>
      </c>
      <c r="DK87" s="597">
        <f t="shared" si="138"/>
        <v>-1.3892246742921298E-12</v>
      </c>
      <c r="DL87" s="597">
        <f t="shared" si="138"/>
        <v>-1.380904426514576E-12</v>
      </c>
      <c r="DM87" s="597">
        <f t="shared" si="138"/>
        <v>-1.4182387120236493E-12</v>
      </c>
      <c r="DN87" s="597">
        <f t="shared" si="138"/>
        <v>-1.4566573960786987E-12</v>
      </c>
      <c r="DO87" s="597">
        <f t="shared" si="138"/>
        <v>-1.4801095801555659E-12</v>
      </c>
      <c r="DP87" s="597">
        <f t="shared" si="138"/>
        <v>-1.4875921776091566E-12</v>
      </c>
      <c r="DQ87" s="597">
        <f t="shared" si="138"/>
        <v>-1.5112820830375823E-12</v>
      </c>
      <c r="DR87" s="597">
        <f t="shared" si="138"/>
        <v>-1.5522212199924828E-12</v>
      </c>
      <c r="DS87" s="597">
        <f t="shared" si="138"/>
        <v>-1.5772119816343617E-12</v>
      </c>
      <c r="DT87" s="597">
        <f t="shared" si="138"/>
        <v>-1.5677658533530515E-12</v>
      </c>
      <c r="DU87" s="597">
        <f t="shared" si="138"/>
        <v>-1.6101521451605103E-12</v>
      </c>
      <c r="DV87" s="597">
        <f t="shared" si="138"/>
        <v>-1.6537695743147434E-12</v>
      </c>
      <c r="DW87" s="597">
        <f t="shared" si="138"/>
        <v>-1.6803952644612106E-12</v>
      </c>
      <c r="DX87" s="597">
        <f t="shared" si="138"/>
        <v>-1.6703311580403614E-12</v>
      </c>
      <c r="DY87" s="597">
        <f t="shared" si="138"/>
        <v>-1.7154904168214914E-12</v>
      </c>
      <c r="DZ87" s="597">
        <f t="shared" si="138"/>
        <v>-1.7619613555743121E-12</v>
      </c>
      <c r="EA87" s="597">
        <f t="shared" si="138"/>
        <v>-1.7903289333990585E-12</v>
      </c>
      <c r="EB87" s="597">
        <f t="shared" si="138"/>
        <v>-1.7796064198957664E-12</v>
      </c>
      <c r="EC87" s="597">
        <f t="shared" si="138"/>
        <v>-1.8277200567981146E-12</v>
      </c>
      <c r="ED87" s="597">
        <f t="shared" si="138"/>
        <v>-1.8772311855015546E-12</v>
      </c>
      <c r="EE87" s="597">
        <f t="shared" si="138"/>
        <v>-1.9074546075881294E-12</v>
      </c>
      <c r="EF87" s="597">
        <f t="shared" si="138"/>
        <v>-1.9170976199575775E-12</v>
      </c>
      <c r="EG87" s="597">
        <f t="shared" si="138"/>
        <v>-1.9476273995554021E-12</v>
      </c>
      <c r="EH87" s="597">
        <f t="shared" ref="EH87:GJ87" si="139" xml:space="preserve"> -1 * EH86</f>
        <v>-2.0003866995844575E-12</v>
      </c>
      <c r="EI87" s="597">
        <f t="shared" si="139"/>
        <v>-2.0325929254477672E-12</v>
      </c>
      <c r="EJ87" s="597">
        <f t="shared" si="139"/>
        <v>-2.0204194612964442E-12</v>
      </c>
      <c r="EK87" s="597">
        <f t="shared" si="139"/>
        <v>-2.0750437463431062E-12</v>
      </c>
      <c r="EL87" s="597">
        <f t="shared" si="139"/>
        <v>-2.1312546291904732E-12</v>
      </c>
      <c r="EM87" s="597">
        <f t="shared" si="139"/>
        <v>-2.1655678287204399E-12</v>
      </c>
      <c r="EN87" s="597">
        <f t="shared" si="139"/>
        <v>-2.1525979605288645E-12</v>
      </c>
      <c r="EO87" s="597">
        <f t="shared" si="139"/>
        <v>-2.2107958381672737E-12</v>
      </c>
      <c r="EP87" s="597">
        <f t="shared" si="139"/>
        <v>-2.2706841109218466E-12</v>
      </c>
      <c r="EQ87" s="597">
        <f t="shared" si="139"/>
        <v>-2.3072421251076884E-12</v>
      </c>
      <c r="ER87" s="597">
        <f t="shared" si="139"/>
        <v>-2.2934237510757935E-12</v>
      </c>
      <c r="ES87" s="597">
        <f t="shared" si="139"/>
        <v>-2.3554290104347397E-12</v>
      </c>
      <c r="ET87" s="597">
        <f t="shared" si="139"/>
        <v>-2.419235252782242E-12</v>
      </c>
      <c r="EU87" s="597">
        <f t="shared" si="139"/>
        <v>-2.4581849403520359E-12</v>
      </c>
      <c r="EV87" s="597">
        <f t="shared" si="139"/>
        <v>-2.4706121340015767E-12</v>
      </c>
      <c r="EW87" s="597">
        <f t="shared" si="139"/>
        <v>-2.509956632235552E-12</v>
      </c>
      <c r="EX87" s="597">
        <f t="shared" si="139"/>
        <v>-2.5779488750281218E-12</v>
      </c>
      <c r="EY87" s="597">
        <f t="shared" si="139"/>
        <v>-2.6194538519160745E-12</v>
      </c>
      <c r="EZ87" s="597">
        <f t="shared" si="139"/>
        <v>-2.6037656011290553E-12</v>
      </c>
      <c r="FA87" s="597">
        <f t="shared" si="139"/>
        <v>-2.6741612972284691E-12</v>
      </c>
      <c r="FB87" s="597">
        <f t="shared" si="139"/>
        <v>-2.7466016819954796E-12</v>
      </c>
      <c r="FC87" s="597">
        <f t="shared" si="139"/>
        <v>-2.7908219690756068E-12</v>
      </c>
      <c r="FD87" s="597">
        <f t="shared" si="139"/>
        <v>-2.7741073722825565E-12</v>
      </c>
      <c r="FE87" s="597">
        <f t="shared" si="139"/>
        <v>-2.8491084474337397E-12</v>
      </c>
      <c r="FF87" s="597">
        <f t="shared" si="139"/>
        <v>-2.9262879774751567E-12</v>
      </c>
      <c r="FG87" s="597">
        <f t="shared" si="139"/>
        <v>-2.9734012139125072E-12</v>
      </c>
      <c r="FH87" s="597">
        <f t="shared" si="139"/>
        <v>-2.9555931262074443E-12</v>
      </c>
      <c r="FI87" s="597">
        <f t="shared" si="139"/>
        <v>-3.0355008703668243E-12</v>
      </c>
      <c r="FJ87" s="597">
        <f t="shared" si="139"/>
        <v>-3.1177295868013438E-12</v>
      </c>
      <c r="FK87" s="597">
        <f t="shared" si="139"/>
        <v>-3.1679250331488456E-12</v>
      </c>
      <c r="FL87" s="597">
        <f t="shared" si="139"/>
        <v>-3.1839402715501225E-12</v>
      </c>
      <c r="FM87" s="597">
        <f t="shared" si="139"/>
        <v>-3.2346445203745581E-12</v>
      </c>
      <c r="FN87" s="597">
        <f t="shared" si="139"/>
        <v>-3.322267841332529E-12</v>
      </c>
      <c r="FO87" s="597">
        <f t="shared" si="139"/>
        <v>-3.3757563535779827E-12</v>
      </c>
      <c r="FP87" s="597">
        <f t="shared" si="139"/>
        <v>-3.3555385084603581E-12</v>
      </c>
      <c r="FQ87" s="597">
        <f t="shared" si="139"/>
        <v>-3.4462592204127038E-12</v>
      </c>
      <c r="FR87" s="597">
        <f t="shared" si="139"/>
        <v>-3.5396149743054443E-12</v>
      </c>
      <c r="FS87" s="597">
        <f t="shared" si="139"/>
        <v>-3.5966027753917623E-12</v>
      </c>
      <c r="FT87" s="597">
        <f t="shared" si="139"/>
        <v>-3.5750622522478403E-12</v>
      </c>
      <c r="FU87" s="597">
        <f t="shared" si="139"/>
        <v>-3.6717180325287517E-12</v>
      </c>
      <c r="FV87" s="597">
        <f t="shared" si="139"/>
        <v>-3.7711812426604729E-12</v>
      </c>
      <c r="FW87" s="597">
        <f t="shared" si="139"/>
        <v>-3.8318972606673061E-12</v>
      </c>
      <c r="FX87" s="597">
        <f t="shared" si="139"/>
        <v>-3.8089475281604835E-12</v>
      </c>
      <c r="FY87" s="597">
        <f t="shared" si="139"/>
        <v>-3.911926656748221E-12</v>
      </c>
      <c r="FZ87" s="597">
        <f t="shared" si="139"/>
        <v>-4.0178968809410796E-12</v>
      </c>
      <c r="GA87" s="597">
        <f t="shared" si="139"/>
        <v>-4.0825850207242313E-12</v>
      </c>
      <c r="GB87" s="597">
        <f t="shared" si="139"/>
        <v>-4.1032242630409571E-12</v>
      </c>
      <c r="GC87" s="597">
        <f t="shared" si="139"/>
        <v>-4.168568109429884E-12</v>
      </c>
      <c r="GD87" s="597">
        <f t="shared" si="139"/>
        <v>-4.281490496754672E-12</v>
      </c>
      <c r="GE87" s="597">
        <f t="shared" si="139"/>
        <v>-4.3504224937524217E-12</v>
      </c>
      <c r="GF87" s="597">
        <f t="shared" si="139"/>
        <v>-4.3243672459909263E-12</v>
      </c>
      <c r="GG87" s="597">
        <f t="shared" si="139"/>
        <v>-4.4412813193387866E-12</v>
      </c>
      <c r="GH87" s="597">
        <f t="shared" si="139"/>
        <v>-4.5615912378036444E-12</v>
      </c>
      <c r="GI87" s="597">
        <f t="shared" si="139"/>
        <v>-4.6350328567322832E-12</v>
      </c>
      <c r="GJ87" s="597">
        <f t="shared" si="139"/>
        <v>-4.6072730403838107E-12</v>
      </c>
    </row>
    <row r="90" spans="1:192" x14ac:dyDescent="0.25">
      <c r="A90" s="15" t="s">
        <v>283</v>
      </c>
    </row>
    <row r="92" spans="1:192" x14ac:dyDescent="0.25">
      <c r="B92" s="15" t="s">
        <v>284</v>
      </c>
    </row>
    <row r="93" spans="1:192" x14ac:dyDescent="0.25">
      <c r="E93" s="248" t="str">
        <f xml:space="preserve"> Equity!E$45</f>
        <v>Retained cash balance BEG</v>
      </c>
      <c r="F93" s="248">
        <f xml:space="preserve"> Equity!F$45</f>
        <v>0</v>
      </c>
      <c r="G93" s="248" t="str">
        <f xml:space="preserve"> Equity!G$45</f>
        <v>$ 000s</v>
      </c>
      <c r="H93" s="248">
        <f xml:space="preserve"> Equity!H$45</f>
        <v>0</v>
      </c>
      <c r="I93" s="248">
        <f xml:space="preserve"> Equity!I$45</f>
        <v>0</v>
      </c>
      <c r="J93" s="248">
        <f xml:space="preserve"> Equity!J$45</f>
        <v>0</v>
      </c>
      <c r="K93" s="248">
        <f xml:space="preserve"> Equity!K$45</f>
        <v>0</v>
      </c>
      <c r="L93" s="248">
        <f xml:space="preserve"> Equity!L$45</f>
        <v>0</v>
      </c>
      <c r="M93" s="248">
        <f xml:space="preserve"> Equity!M$45</f>
        <v>0</v>
      </c>
      <c r="N93" s="248">
        <f xml:space="preserve"> Equity!N$45</f>
        <v>0</v>
      </c>
      <c r="O93" s="248">
        <f xml:space="preserve"> Equity!O$45</f>
        <v>0</v>
      </c>
      <c r="P93" s="248">
        <f xml:space="preserve"> Equity!P$45</f>
        <v>0</v>
      </c>
      <c r="Q93" s="248">
        <f xml:space="preserve"> Equity!Q$45</f>
        <v>0</v>
      </c>
      <c r="R93" s="248">
        <f xml:space="preserve"> Equity!R$45</f>
        <v>0</v>
      </c>
      <c r="S93" s="248">
        <f xml:space="preserve"> Equity!S$45</f>
        <v>0</v>
      </c>
      <c r="T93" s="248">
        <f xml:space="preserve"> Equity!T$45</f>
        <v>0</v>
      </c>
      <c r="U93" s="248">
        <f xml:space="preserve"> Equity!U$45</f>
        <v>0</v>
      </c>
      <c r="V93" s="248">
        <f xml:space="preserve"> Equity!V$45</f>
        <v>0</v>
      </c>
      <c r="W93" s="248">
        <f xml:space="preserve"> Equity!W$45</f>
        <v>0</v>
      </c>
      <c r="X93" s="248">
        <f xml:space="preserve"> Equity!X$45</f>
        <v>0</v>
      </c>
      <c r="Y93" s="248">
        <f xml:space="preserve"> Equity!Y$45</f>
        <v>0</v>
      </c>
      <c r="Z93" s="248">
        <f xml:space="preserve"> Equity!Z$45</f>
        <v>0</v>
      </c>
      <c r="AA93" s="248">
        <f xml:space="preserve"> Equity!AA$45</f>
        <v>0</v>
      </c>
      <c r="AB93" s="248">
        <f xml:space="preserve"> Equity!AB$45</f>
        <v>0</v>
      </c>
      <c r="AC93" s="248">
        <f xml:space="preserve"> Equity!AC$45</f>
        <v>0</v>
      </c>
      <c r="AD93" s="248">
        <f xml:space="preserve"> Equity!AD$45</f>
        <v>0</v>
      </c>
      <c r="AE93" s="248">
        <f xml:space="preserve"> Equity!AE$45</f>
        <v>0</v>
      </c>
      <c r="AF93" s="248">
        <f xml:space="preserve"> Equity!AF$45</f>
        <v>0</v>
      </c>
      <c r="AG93" s="248">
        <f xml:space="preserve"> Equity!AG$45</f>
        <v>0</v>
      </c>
      <c r="AH93" s="248">
        <f xml:space="preserve"> Equity!AH$45</f>
        <v>0</v>
      </c>
      <c r="AI93" s="248">
        <f xml:space="preserve"> Equity!AI$45</f>
        <v>0</v>
      </c>
      <c r="AJ93" s="248">
        <f xml:space="preserve"> Equity!AJ$45</f>
        <v>0</v>
      </c>
      <c r="AK93" s="248">
        <f xml:space="preserve"> Equity!AK$45</f>
        <v>0</v>
      </c>
      <c r="AL93" s="248">
        <f xml:space="preserve"> Equity!AL$45</f>
        <v>0</v>
      </c>
      <c r="AM93" s="248">
        <f xml:space="preserve"> Equity!AM$45</f>
        <v>0</v>
      </c>
      <c r="AN93" s="248">
        <f xml:space="preserve"> Equity!AN$45</f>
        <v>0</v>
      </c>
      <c r="AO93" s="248">
        <f xml:space="preserve"> Equity!AO$45</f>
        <v>0</v>
      </c>
      <c r="AP93" s="248">
        <f xml:space="preserve"> Equity!AP$45</f>
        <v>0</v>
      </c>
      <c r="AQ93" s="248">
        <f xml:space="preserve"> Equity!AQ$45</f>
        <v>0</v>
      </c>
      <c r="AR93" s="248">
        <f xml:space="preserve"> Equity!AR$45</f>
        <v>0</v>
      </c>
      <c r="AS93" s="248">
        <f xml:space="preserve"> Equity!AS$45</f>
        <v>0</v>
      </c>
      <c r="AT93" s="248">
        <f xml:space="preserve"> Equity!AT$45</f>
        <v>0</v>
      </c>
      <c r="AU93" s="248">
        <f xml:space="preserve"> Equity!AU$45</f>
        <v>0</v>
      </c>
      <c r="AV93" s="248">
        <f xml:space="preserve"> Equity!AV$45</f>
        <v>0</v>
      </c>
      <c r="AW93" s="248">
        <f xml:space="preserve"> Equity!AW$45</f>
        <v>0</v>
      </c>
      <c r="AX93" s="248">
        <f xml:space="preserve"> Equity!AX$45</f>
        <v>0</v>
      </c>
      <c r="AY93" s="248">
        <f xml:space="preserve"> Equity!AY$45</f>
        <v>0</v>
      </c>
      <c r="AZ93" s="248">
        <f xml:space="preserve"> Equity!AZ$45</f>
        <v>0</v>
      </c>
      <c r="BA93" s="248">
        <f xml:space="preserve"> Equity!BA$45</f>
        <v>0</v>
      </c>
      <c r="BB93" s="248">
        <f xml:space="preserve"> Equity!BB$45</f>
        <v>0</v>
      </c>
      <c r="BC93" s="248">
        <f xml:space="preserve"> Equity!BC$45</f>
        <v>0</v>
      </c>
      <c r="BD93" s="248">
        <f xml:space="preserve"> Equity!BD$45</f>
        <v>0</v>
      </c>
      <c r="BE93" s="248">
        <f xml:space="preserve"> Equity!BE$45</f>
        <v>0</v>
      </c>
      <c r="BF93" s="248">
        <f xml:space="preserve"> Equity!BF$45</f>
        <v>0</v>
      </c>
      <c r="BG93" s="248">
        <f xml:space="preserve"> Equity!BG$45</f>
        <v>0</v>
      </c>
      <c r="BH93" s="248">
        <f xml:space="preserve"> Equity!BH$45</f>
        <v>0</v>
      </c>
      <c r="BI93" s="248">
        <f xml:space="preserve"> Equity!BI$45</f>
        <v>0</v>
      </c>
      <c r="BJ93" s="248">
        <f xml:space="preserve"> Equity!BJ$45</f>
        <v>0</v>
      </c>
      <c r="BK93" s="248">
        <f xml:space="preserve"> Equity!BK$45</f>
        <v>0</v>
      </c>
      <c r="BL93" s="248">
        <f xml:space="preserve"> Equity!BL$45</f>
        <v>0</v>
      </c>
      <c r="BM93" s="248">
        <f xml:space="preserve"> Equity!BM$45</f>
        <v>0</v>
      </c>
      <c r="BN93" s="248">
        <f xml:space="preserve"> Equity!BN$45</f>
        <v>0</v>
      </c>
      <c r="BO93" s="248">
        <f xml:space="preserve"> Equity!BO$45</f>
        <v>0</v>
      </c>
      <c r="BP93" s="248">
        <f xml:space="preserve"> Equity!BP$45</f>
        <v>0</v>
      </c>
      <c r="BQ93" s="248">
        <f xml:space="preserve"> Equity!BQ$45</f>
        <v>0</v>
      </c>
      <c r="BR93" s="248">
        <f xml:space="preserve"> Equity!BR$45</f>
        <v>0</v>
      </c>
      <c r="BS93" s="248">
        <f xml:space="preserve"> Equity!BS$45</f>
        <v>0</v>
      </c>
      <c r="BT93" s="248">
        <f xml:space="preserve"> Equity!BT$45</f>
        <v>0</v>
      </c>
      <c r="BU93" s="248">
        <f xml:space="preserve"> Equity!BU$45</f>
        <v>104.952730554352</v>
      </c>
      <c r="BV93" s="248">
        <f xml:space="preserve"> Equity!BV$45</f>
        <v>0</v>
      </c>
      <c r="BW93" s="248">
        <f xml:space="preserve"> Equity!BW$45</f>
        <v>0</v>
      </c>
      <c r="BX93" s="248">
        <f xml:space="preserve"> Equity!BX$45</f>
        <v>2662.9264923731207</v>
      </c>
      <c r="BY93" s="248">
        <f xml:space="preserve"> Equity!BY$45</f>
        <v>3474.1835714348072</v>
      </c>
      <c r="BZ93" s="248">
        <f xml:space="preserve"> Equity!BZ$45</f>
        <v>2659.4159812784906</v>
      </c>
      <c r="CA93" s="248">
        <f xml:space="preserve"> Equity!CA$45</f>
        <v>3242.4017888095814</v>
      </c>
      <c r="CB93" s="248">
        <f xml:space="preserve"> Equity!CB$45</f>
        <v>6022.0099609387598</v>
      </c>
      <c r="CC93" s="248">
        <f xml:space="preserve"> Equity!CC$45</f>
        <v>6826.2190220070161</v>
      </c>
      <c r="CD93" s="248">
        <f xml:space="preserve"> Equity!CD$45</f>
        <v>6012.7986887936659</v>
      </c>
      <c r="CE93" s="248">
        <f xml:space="preserve"> Equity!CE$45</f>
        <v>6590.3589484997774</v>
      </c>
      <c r="CF93" s="248">
        <f xml:space="preserve"> Equity!CF$45</f>
        <v>9354.0049638033652</v>
      </c>
      <c r="CG93" s="248">
        <f xml:space="preserve"> Equity!CG$45</f>
        <v>10152.527159575775</v>
      </c>
      <c r="CH93" s="248">
        <f xml:space="preserve"> Equity!CH$45</f>
        <v>9341.7060640527543</v>
      </c>
      <c r="CI93" s="248">
        <f xml:space="preserve"> Equity!CI$45</f>
        <v>9915.0596898415115</v>
      </c>
      <c r="CJ93" s="248">
        <f xml:space="preserve"> Equity!CJ$45</f>
        <v>12663.956952097158</v>
      </c>
      <c r="CK93" s="248">
        <f xml:space="preserve"> Equity!CK$45</f>
        <v>13471.751593530938</v>
      </c>
      <c r="CL93" s="248">
        <f xml:space="preserve"> Equity!CL$45</f>
        <v>12650.692286299221</v>
      </c>
      <c r="CM93" s="248">
        <f xml:space="preserve"> Equity!CM$45</f>
        <v>13220.830664994435</v>
      </c>
      <c r="CN93" s="248">
        <f xml:space="preserve"> Equity!CN$45</f>
        <v>15955.976193075996</v>
      </c>
      <c r="CO93" s="248">
        <f xml:space="preserve"> Equity!CO$45</f>
        <v>16746.24678095572</v>
      </c>
      <c r="CP93" s="248">
        <f xml:space="preserve"> Equity!CP$45</f>
        <v>15943.467541056702</v>
      </c>
      <c r="CQ93" s="248">
        <f xml:space="preserve"> Equity!CQ$45</f>
        <v>16511.196735122878</v>
      </c>
      <c r="CR93" s="248">
        <f xml:space="preserve"> Equity!CR$45</f>
        <v>19233.41125779436</v>
      </c>
      <c r="CS93" s="248">
        <f xml:space="preserve"> Equity!CS$45</f>
        <v>20020.744673608726</v>
      </c>
      <c r="CT93" s="248">
        <f xml:space="preserve"> Equity!CT$45</f>
        <v>19223.054593030694</v>
      </c>
      <c r="CU93" s="248">
        <f xml:space="preserve"> Equity!CU$45</f>
        <v>19789.029714735945</v>
      </c>
      <c r="CV93" s="248">
        <f xml:space="preserve"> Equity!CV$45</f>
        <v>22498.990328326963</v>
      </c>
      <c r="CW93" s="248">
        <f xml:space="preserve"> Equity!CW$45</f>
        <v>23283.987126389002</v>
      </c>
      <c r="CX93" s="248">
        <f xml:space="preserve"> Equity!CX$45</f>
        <v>22491.916316159644</v>
      </c>
      <c r="CY93" s="248">
        <f xml:space="preserve"> Equity!CY$45</f>
        <v>23056.669525321526</v>
      </c>
      <c r="CZ93" s="248">
        <f xml:space="preserve"> Equity!CZ$45</f>
        <v>25754.936293822189</v>
      </c>
      <c r="DA93" s="248">
        <f xml:space="preserve"> Equity!DA$45</f>
        <v>26551.352396173181</v>
      </c>
      <c r="DB93" s="248">
        <f xml:space="preserve"> Equity!DB$45</f>
        <v>25752.059568093639</v>
      </c>
      <c r="DC93" s="248">
        <f xml:space="preserve"> Equity!DC$45</f>
        <v>26316.022876188708</v>
      </c>
      <c r="DD93" s="248">
        <f xml:space="preserve"> Equity!DD$45</f>
        <v>29003.060497406212</v>
      </c>
      <c r="DE93" s="248">
        <f xml:space="preserve"> Equity!DE$45</f>
        <v>29784.762814881553</v>
      </c>
      <c r="DF93" s="248">
        <f xml:space="preserve"> Equity!DF$45</f>
        <v>29005.119797072995</v>
      </c>
      <c r="DG93" s="248">
        <f xml:space="preserve"> Equity!DG$45</f>
        <v>29568.643641092189</v>
      </c>
      <c r="DH93" s="248">
        <f xml:space="preserve"> Equity!DH$45</f>
        <v>32244.83909408277</v>
      </c>
      <c r="DI93" s="248">
        <f xml:space="preserve"> Equity!DI$45</f>
        <v>33025.419736237396</v>
      </c>
      <c r="DJ93" s="248">
        <f xml:space="preserve"> Equity!DJ$45</f>
        <v>31452.429955237651</v>
      </c>
      <c r="DK93" s="248">
        <f xml:space="preserve"> Equity!DK$45</f>
        <v>31215.798325968175</v>
      </c>
      <c r="DL93" s="248">
        <f xml:space="preserve"> Equity!DL$45</f>
        <v>33081.475245191672</v>
      </c>
      <c r="DM93" s="248">
        <f xml:space="preserve"> Equity!DM$45</f>
        <v>33061.200214075987</v>
      </c>
      <c r="DN93" s="248">
        <f xml:space="preserve"> Equity!DN$45</f>
        <v>31495.076629438299</v>
      </c>
      <c r="DO93" s="248">
        <f xml:space="preserve"> Equity!DO$45</f>
        <v>31258.519393299208</v>
      </c>
      <c r="DP93" s="248">
        <f xml:space="preserve"> Equity!DP$45</f>
        <v>33113.94977666768</v>
      </c>
      <c r="DQ93" s="248">
        <f xml:space="preserve"> Equity!DQ$45</f>
        <v>33105.697943315019</v>
      </c>
      <c r="DR93" s="248">
        <f xml:space="preserve"> Equity!DR$45</f>
        <v>31533.945760634986</v>
      </c>
      <c r="DS93" s="248">
        <f xml:space="preserve"> Equity!DS$45</f>
        <v>31297.648695639407</v>
      </c>
      <c r="DT93" s="248">
        <f xml:space="preserve"> Equity!DT$45</f>
        <v>33143.062441004746</v>
      </c>
      <c r="DU93" s="248">
        <f xml:space="preserve"> Equity!DU$45</f>
        <v>33121.688157545512</v>
      </c>
      <c r="DV93" s="248">
        <f xml:space="preserve"> Equity!DV$45</f>
        <v>31569.759883147639</v>
      </c>
      <c r="DW93" s="248">
        <f xml:space="preserve"> Equity!DW$45</f>
        <v>31333.872853001361</v>
      </c>
      <c r="DX93" s="248">
        <f xml:space="preserve"> Equity!DX$45</f>
        <v>33169.465525891901</v>
      </c>
      <c r="DY93" s="248">
        <f xml:space="preserve"> Equity!DY$45</f>
        <v>33147.775678995138</v>
      </c>
      <c r="DZ93" s="248">
        <f xml:space="preserve"> Equity!DZ$45</f>
        <v>31603.108456785812</v>
      </c>
      <c r="EA93" s="248">
        <f xml:space="preserve"> Equity!EA$45</f>
        <v>31367.752068480833</v>
      </c>
      <c r="EB93" s="248">
        <f xml:space="preserve"> Equity!EB$45</f>
        <v>33193.691229178068</v>
      </c>
      <c r="EC93" s="248">
        <f xml:space="preserve"> Equity!EC$45</f>
        <v>-137.97629677596706</v>
      </c>
      <c r="ED93" s="248">
        <f xml:space="preserve"> Equity!ED$45</f>
        <v>1.213038558489643E-10</v>
      </c>
      <c r="EE93" s="248">
        <f xml:space="preserve"> Equity!EE$45</f>
        <v>1.213038558489643E-10</v>
      </c>
      <c r="EF93" s="248">
        <f xml:space="preserve"> Equity!EF$45</f>
        <v>1.213038558489643E-10</v>
      </c>
      <c r="EG93" s="248">
        <f xml:space="preserve"> Equity!EG$45</f>
        <v>1.213038558489643E-10</v>
      </c>
      <c r="EH93" s="248">
        <f xml:space="preserve"> Equity!EH$45</f>
        <v>1.213038558489643E-10</v>
      </c>
      <c r="EI93" s="248">
        <f xml:space="preserve"> Equity!EI$45</f>
        <v>1.213038558489643E-10</v>
      </c>
      <c r="EJ93" s="248">
        <f xml:space="preserve"> Equity!EJ$45</f>
        <v>1.213038558489643E-10</v>
      </c>
      <c r="EK93" s="248">
        <f xml:space="preserve"> Equity!EK$45</f>
        <v>1.213038558489643E-10</v>
      </c>
      <c r="EL93" s="248">
        <f xml:space="preserve"> Equity!EL$45</f>
        <v>1.213038558489643E-10</v>
      </c>
      <c r="EM93" s="248">
        <f xml:space="preserve"> Equity!EM$45</f>
        <v>1.213038558489643E-10</v>
      </c>
      <c r="EN93" s="248">
        <f xml:space="preserve"> Equity!EN$45</f>
        <v>1.213038558489643E-10</v>
      </c>
      <c r="EO93" s="248">
        <f xml:space="preserve"> Equity!EO$45</f>
        <v>1.213038558489643E-10</v>
      </c>
      <c r="EP93" s="248">
        <f xml:space="preserve"> Equity!EP$45</f>
        <v>1.213038558489643E-10</v>
      </c>
      <c r="EQ93" s="248">
        <f xml:space="preserve"> Equity!EQ$45</f>
        <v>1.213038558489643E-10</v>
      </c>
      <c r="ER93" s="248">
        <f xml:space="preserve"> Equity!ER$45</f>
        <v>1.213038558489643E-10</v>
      </c>
      <c r="ES93" s="248">
        <f xml:space="preserve"> Equity!ES$45</f>
        <v>1.213038558489643E-10</v>
      </c>
      <c r="ET93" s="248">
        <f xml:space="preserve"> Equity!ET$45</f>
        <v>1.213038558489643E-10</v>
      </c>
      <c r="EU93" s="248">
        <f xml:space="preserve"> Equity!EU$45</f>
        <v>1.213038558489643E-10</v>
      </c>
      <c r="EV93" s="248">
        <f xml:space="preserve"> Equity!EV$45</f>
        <v>1.213038558489643E-10</v>
      </c>
      <c r="EW93" s="248">
        <f xml:space="preserve"> Equity!EW$45</f>
        <v>1.213038558489643E-10</v>
      </c>
      <c r="EX93" s="248">
        <f xml:space="preserve"> Equity!EX$45</f>
        <v>1.213038558489643E-10</v>
      </c>
      <c r="EY93" s="248">
        <f xml:space="preserve"> Equity!EY$45</f>
        <v>1.213038558489643E-10</v>
      </c>
      <c r="EZ93" s="248">
        <f xml:space="preserve"> Equity!EZ$45</f>
        <v>1.213038558489643E-10</v>
      </c>
      <c r="FA93" s="248">
        <f xml:space="preserve"> Equity!FA$45</f>
        <v>1.213038558489643E-10</v>
      </c>
      <c r="FB93" s="248">
        <f xml:space="preserve"> Equity!FB$45</f>
        <v>1.213038558489643E-10</v>
      </c>
      <c r="FC93" s="248">
        <f xml:space="preserve"> Equity!FC$45</f>
        <v>1.213038558489643E-10</v>
      </c>
      <c r="FD93" s="248">
        <f xml:space="preserve"> Equity!FD$45</f>
        <v>1.213038558489643E-10</v>
      </c>
      <c r="FE93" s="248">
        <f xml:space="preserve"> Equity!FE$45</f>
        <v>1.213038558489643E-10</v>
      </c>
      <c r="FF93" s="248">
        <f xml:space="preserve"> Equity!FF$45</f>
        <v>1.213038558489643E-10</v>
      </c>
      <c r="FG93" s="248">
        <f xml:space="preserve"> Equity!FG$45</f>
        <v>1.213038558489643E-10</v>
      </c>
      <c r="FH93" s="248">
        <f xml:space="preserve"> Equity!FH$45</f>
        <v>1.213038558489643E-10</v>
      </c>
      <c r="FI93" s="248">
        <f xml:space="preserve"> Equity!FI$45</f>
        <v>1.213038558489643E-10</v>
      </c>
      <c r="FJ93" s="248">
        <f xml:space="preserve"> Equity!FJ$45</f>
        <v>1.213038558489643E-10</v>
      </c>
      <c r="FK93" s="248">
        <f xml:space="preserve"> Equity!FK$45</f>
        <v>1.213038558489643E-10</v>
      </c>
      <c r="FL93" s="248">
        <f xml:space="preserve"> Equity!FL$45</f>
        <v>1.213038558489643E-10</v>
      </c>
      <c r="FM93" s="248">
        <f xml:space="preserve"> Equity!FM$45</f>
        <v>1.213038558489643E-10</v>
      </c>
      <c r="FN93" s="248">
        <f xml:space="preserve"> Equity!FN$45</f>
        <v>1.213038558489643E-10</v>
      </c>
      <c r="FO93" s="248">
        <f xml:space="preserve"> Equity!FO$45</f>
        <v>1.213038558489643E-10</v>
      </c>
      <c r="FP93" s="248">
        <f xml:space="preserve"> Equity!FP$45</f>
        <v>1.213038558489643E-10</v>
      </c>
      <c r="FQ93" s="248">
        <f xml:space="preserve"> Equity!FQ$45</f>
        <v>1.213038558489643E-10</v>
      </c>
      <c r="FR93" s="248">
        <f xml:space="preserve"> Equity!FR$45</f>
        <v>1.213038558489643E-10</v>
      </c>
      <c r="FS93" s="248">
        <f xml:space="preserve"> Equity!FS$45</f>
        <v>1.213038558489643E-10</v>
      </c>
      <c r="FT93" s="248">
        <f xml:space="preserve"> Equity!FT$45</f>
        <v>1.213038558489643E-10</v>
      </c>
      <c r="FU93" s="248">
        <f xml:space="preserve"> Equity!FU$45</f>
        <v>1.213038558489643E-10</v>
      </c>
      <c r="FV93" s="248">
        <f xml:space="preserve"> Equity!FV$45</f>
        <v>1.213038558489643E-10</v>
      </c>
      <c r="FW93" s="248">
        <f xml:space="preserve"> Equity!FW$45</f>
        <v>1.213038558489643E-10</v>
      </c>
      <c r="FX93" s="248">
        <f xml:space="preserve"> Equity!FX$45</f>
        <v>1.213038558489643E-10</v>
      </c>
      <c r="FY93" s="248">
        <f xml:space="preserve"> Equity!FY$45</f>
        <v>1.213038558489643E-10</v>
      </c>
      <c r="FZ93" s="248">
        <f xml:space="preserve"> Equity!FZ$45</f>
        <v>1.213038558489643E-10</v>
      </c>
      <c r="GA93" s="248">
        <f xml:space="preserve"> Equity!GA$45</f>
        <v>1.213038558489643E-10</v>
      </c>
      <c r="GB93" s="248">
        <f xml:space="preserve"> Equity!GB$45</f>
        <v>1.213038558489643E-10</v>
      </c>
      <c r="GC93" s="248">
        <f xml:space="preserve"> Equity!GC$45</f>
        <v>1.213038558489643E-10</v>
      </c>
      <c r="GD93" s="248">
        <f xml:space="preserve"> Equity!GD$45</f>
        <v>1.213038558489643E-10</v>
      </c>
      <c r="GE93" s="248">
        <f xml:space="preserve"> Equity!GE$45</f>
        <v>1.213038558489643E-10</v>
      </c>
      <c r="GF93" s="248">
        <f xml:space="preserve"> Equity!GF$45</f>
        <v>1.213038558489643E-10</v>
      </c>
      <c r="GG93" s="248">
        <f xml:space="preserve"> Equity!GG$45</f>
        <v>1.213038558489643E-10</v>
      </c>
      <c r="GH93" s="248">
        <f xml:space="preserve"> Equity!GH$45</f>
        <v>1.213038558489643E-10</v>
      </c>
      <c r="GI93" s="248">
        <f xml:space="preserve"> Equity!GI$45</f>
        <v>1.213038558489643E-10</v>
      </c>
      <c r="GJ93" s="248">
        <f xml:space="preserve"> Equity!GJ$45</f>
        <v>1.213038558489643E-10</v>
      </c>
    </row>
    <row r="94" spans="1:192" x14ac:dyDescent="0.25">
      <c r="E94" s="248" t="str">
        <f xml:space="preserve"> 'FS Qtr'!E$42</f>
        <v>Cash flow available for revolving credit facility</v>
      </c>
      <c r="F94" s="248">
        <f xml:space="preserve"> 'FS Qtr'!F$42</f>
        <v>0</v>
      </c>
      <c r="G94" s="248" t="str">
        <f xml:space="preserve"> 'FS Qtr'!G$42</f>
        <v>$ 000s</v>
      </c>
      <c r="H94" s="248">
        <f xml:space="preserve"> 'FS Qtr'!H$42</f>
        <v>226631.39930699457</v>
      </c>
      <c r="I94" s="248">
        <f xml:space="preserve"> 'FS Qtr'!I$42</f>
        <v>0</v>
      </c>
      <c r="J94" s="248">
        <f xml:space="preserve"> 'FS Qtr'!J$42</f>
        <v>0</v>
      </c>
      <c r="K94" s="248">
        <f xml:space="preserve"> 'FS Qtr'!K$42</f>
        <v>0</v>
      </c>
      <c r="L94" s="248">
        <f xml:space="preserve"> 'FS Qtr'!L$42</f>
        <v>0</v>
      </c>
      <c r="M94" s="248">
        <f xml:space="preserve"> 'FS Qtr'!M$42</f>
        <v>458.46255602304973</v>
      </c>
      <c r="N94" s="248">
        <f xml:space="preserve"> 'FS Qtr'!N$42</f>
        <v>1539.9780103317044</v>
      </c>
      <c r="O94" s="248">
        <f xml:space="preserve"> 'FS Qtr'!O$42</f>
        <v>1275.7996691309513</v>
      </c>
      <c r="P94" s="248">
        <f xml:space="preserve"> 'FS Qtr'!P$42</f>
        <v>611.78577521583998</v>
      </c>
      <c r="Q94" s="248">
        <f xml:space="preserve"> 'FS Qtr'!Q$42</f>
        <v>913.44553428939298</v>
      </c>
      <c r="R94" s="248">
        <f xml:space="preserve"> 'FS Qtr'!R$42</f>
        <v>1528.2118252706632</v>
      </c>
      <c r="S94" s="248">
        <f xml:space="preserve"> 'FS Qtr'!S$42</f>
        <v>1265.3624599820523</v>
      </c>
      <c r="T94" s="248">
        <f xml:space="preserve"> 'FS Qtr'!T$42</f>
        <v>604.68175507588421</v>
      </c>
      <c r="U94" s="248">
        <f xml:space="preserve"> 'FS Qtr'!U$42</f>
        <v>904.72756021648911</v>
      </c>
      <c r="V94" s="248">
        <f xml:space="preserve"> 'FS Qtr'!V$42</f>
        <v>1516.4015633707545</v>
      </c>
      <c r="W94" s="248">
        <f xml:space="preserve"> 'FS Qtr'!W$42</f>
        <v>1254.8749285689933</v>
      </c>
      <c r="X94" s="248">
        <f xml:space="preserve"> 'FS Qtr'!X$42</f>
        <v>602.48613963601133</v>
      </c>
      <c r="Y94" s="248">
        <f xml:space="preserve"> 'FS Qtr'!Y$42</f>
        <v>890.97405336405473</v>
      </c>
      <c r="Z94" s="248">
        <f xml:space="preserve"> 'FS Qtr'!Z$42</f>
        <v>1504.544878542908</v>
      </c>
      <c r="AA94" s="248">
        <f xml:space="preserve"> 'FS Qtr'!AA$42</f>
        <v>1244.3347690343521</v>
      </c>
      <c r="AB94" s="248">
        <f xml:space="preserve"> 'FS Qtr'!AB$42</f>
        <v>590.27301319344679</v>
      </c>
      <c r="AC94" s="248">
        <f xml:space="preserve"> 'FS Qtr'!AC$42</f>
        <v>887.10641580115589</v>
      </c>
      <c r="AD94" s="248">
        <f xml:space="preserve"> 'FS Qtr'!AD$42</f>
        <v>1492.6393722357197</v>
      </c>
      <c r="AE94" s="248">
        <f xml:space="preserve"> 'FS Qtr'!AE$42</f>
        <v>1233.7396230872114</v>
      </c>
      <c r="AF94" s="248">
        <f xml:space="preserve"> 'FS Qtr'!AF$42</f>
        <v>582.96382196086188</v>
      </c>
      <c r="AG94" s="248">
        <f xml:space="preserve"> 'FS Qtr'!AG$42</f>
        <v>878.19858148451158</v>
      </c>
      <c r="AH94" s="248">
        <f xml:space="preserve"> 'FS Qtr'!AH$42</f>
        <v>1480.6825920930951</v>
      </c>
      <c r="AI94" s="248">
        <f xml:space="preserve"> 'FS Qtr'!AI$42</f>
        <v>1223.0870786663804</v>
      </c>
      <c r="AJ94" s="248">
        <f xml:space="preserve"> 'FS Qtr'!AJ$42</f>
        <v>575.58168212439</v>
      </c>
      <c r="AK94" s="248">
        <f xml:space="preserve"> 'FS Qtr'!AK$42</f>
        <v>869.22270551249699</v>
      </c>
      <c r="AL94" s="248">
        <f xml:space="preserve"> 'FS Qtr'!AL$42</f>
        <v>1468.6720305784884</v>
      </c>
      <c r="AM94" s="248">
        <f xml:space="preserve"> 'FS Qtr'!AM$42</f>
        <v>1212.3746685703418</v>
      </c>
      <c r="AN94" s="248">
        <f xml:space="preserve"> 'FS Qtr'!AN$42</f>
        <v>572.93564864823338</v>
      </c>
      <c r="AO94" s="248">
        <f xml:space="preserve"> 'FS Qtr'!AO$42</f>
        <v>750.3084596683118</v>
      </c>
      <c r="AP94" s="248">
        <f xml:space="preserve"> 'FS Qtr'!AP$42</f>
        <v>1239.0105960734581</v>
      </c>
      <c r="AQ94" s="248">
        <f xml:space="preserve"> 'FS Qtr'!AQ$42</f>
        <v>1171.7523832860297</v>
      </c>
      <c r="AR94" s="248">
        <f xml:space="preserve"> 'FS Qtr'!AR$42</f>
        <v>524.7603193828129</v>
      </c>
      <c r="AS94" s="248">
        <f xml:space="preserve"> 'FS Qtr'!AS$42</f>
        <v>648.33729102747407</v>
      </c>
      <c r="AT94" s="248">
        <f xml:space="preserve"> 'FS Qtr'!AT$42</f>
        <v>1209.4943928313519</v>
      </c>
      <c r="AU94" s="248">
        <f xml:space="preserve"> 'FS Qtr'!AU$42</f>
        <v>1143.1636754064698</v>
      </c>
      <c r="AV94" s="248">
        <f xml:space="preserve"> 'FS Qtr'!AV$42</f>
        <v>500.1173806150523</v>
      </c>
      <c r="AW94" s="248">
        <f xml:space="preserve"> 'FS Qtr'!AW$42</f>
        <v>623.40628931123251</v>
      </c>
      <c r="AX94" s="248">
        <f xml:space="preserve"> 'FS Qtr'!AX$42</f>
        <v>1182.1356520847048</v>
      </c>
      <c r="AY94" s="248">
        <f xml:space="preserve"> 'FS Qtr'!AY$42</f>
        <v>1116.6025331082528</v>
      </c>
      <c r="AZ94" s="248">
        <f xml:space="preserve"> 'FS Qtr'!AZ$42</f>
        <v>477.36912126117636</v>
      </c>
      <c r="BA94" s="248">
        <f xml:space="preserve"> 'FS Qtr'!BA$42</f>
        <v>1934.1454283198477</v>
      </c>
      <c r="BB94" s="248">
        <f xml:space="preserve"> 'FS Qtr'!BB$42</f>
        <v>3730.6447574052504</v>
      </c>
      <c r="BC94" s="248">
        <f xml:space="preserve"> 'FS Qtr'!BC$42</f>
        <v>3530.0521577102054</v>
      </c>
      <c r="BD94" s="248">
        <f xml:space="preserve"> 'FS Qtr'!BD$42</f>
        <v>1504.7624804973495</v>
      </c>
      <c r="BE94" s="248">
        <f xml:space="preserve"> 'FS Qtr'!BE$42</f>
        <v>1872.9369638010792</v>
      </c>
      <c r="BF94" s="248">
        <f xml:space="preserve"> 'FS Qtr'!BF$42</f>
        <v>3676.4890896214538</v>
      </c>
      <c r="BG94" s="248">
        <f xml:space="preserve"> 'FS Qtr'!BG$42</f>
        <v>3478.0568589113823</v>
      </c>
      <c r="BH94" s="248">
        <f xml:space="preserve"> 'FS Qtr'!BH$42</f>
        <v>1449.1203302910922</v>
      </c>
      <c r="BI94" s="248">
        <f xml:space="preserve"> 'FS Qtr'!BI$42</f>
        <v>1845.8592299519053</v>
      </c>
      <c r="BJ94" s="248">
        <f xml:space="preserve"> 'FS Qtr'!BJ$42</f>
        <v>3626.3520217297519</v>
      </c>
      <c r="BK94" s="248">
        <f xml:space="preserve"> 'FS Qtr'!BK$42</f>
        <v>3429.8665193034708</v>
      </c>
      <c r="BL94" s="248">
        <f xml:space="preserve"> 'FS Qtr'!BL$42</f>
        <v>1412.0021677473178</v>
      </c>
      <c r="BM94" s="248">
        <f xml:space="preserve"> 'FS Qtr'!BM$42</f>
        <v>1807.185312797159</v>
      </c>
      <c r="BN94" s="248">
        <f xml:space="preserve"> 'FS Qtr'!BN$42</f>
        <v>3579.446775158297</v>
      </c>
      <c r="BO94" s="248">
        <f xml:space="preserve"> 'FS Qtr'!BO$42</f>
        <v>3384.7333766265233</v>
      </c>
      <c r="BP94" s="248">
        <f xml:space="preserve"> 'FS Qtr'!BP$42</f>
        <v>1377.7310853958993</v>
      </c>
      <c r="BQ94" s="248">
        <f xml:space="preserve"> 'FS Qtr'!BQ$42</f>
        <v>1771.2061612797906</v>
      </c>
      <c r="BR94" s="248">
        <f xml:space="preserve"> 'FS Qtr'!BR$42</f>
        <v>3535.1309361269427</v>
      </c>
      <c r="BS94" s="248">
        <f xml:space="preserve"> 'FS Qtr'!BS$42</f>
        <v>3342.0468071314267</v>
      </c>
      <c r="BT94" s="248">
        <f xml:space="preserve"> 'FS Qtr'!BT$42</f>
        <v>1360.1430363163395</v>
      </c>
      <c r="BU94" s="248">
        <f xml:space="preserve"> 'FS Qtr'!BU$42</f>
        <v>1722.9538832523385</v>
      </c>
      <c r="BV94" s="248">
        <f xml:space="preserve"> 'FS Qtr'!BV$42</f>
        <v>3492.8796401436357</v>
      </c>
      <c r="BW94" s="248">
        <f xml:space="preserve"> 'FS Qtr'!BW$42</f>
        <v>3301.3078506503039</v>
      </c>
      <c r="BX94" s="248">
        <f xml:space="preserve"> 'FS Qtr'!BX$42</f>
        <v>1315.5155864526657</v>
      </c>
      <c r="BY94" s="248">
        <f xml:space="preserve"> 'FS Qtr'!BY$42</f>
        <v>1705.2258001709461</v>
      </c>
      <c r="BZ94" s="248">
        <f xml:space="preserve"> 'FS Qtr'!BZ$42</f>
        <v>3452.2637296772518</v>
      </c>
      <c r="CA94" s="248">
        <f xml:space="preserve"> 'FS Qtr'!CA$42</f>
        <v>3262.1084601795346</v>
      </c>
      <c r="CB94" s="248">
        <f xml:space="preserve"> 'FS Qtr'!CB$42</f>
        <v>1286.7093491186138</v>
      </c>
      <c r="CC94" s="248">
        <f xml:space="preserve"> 'FS Qtr'!CC$42</f>
        <v>1674.4045717412628</v>
      </c>
      <c r="CD94" s="248">
        <f xml:space="preserve"> 'FS Qtr'!CD$42</f>
        <v>3412.9319624904733</v>
      </c>
      <c r="CE94" s="248">
        <f xml:space="preserve"> 'FS Qtr'!CE$42</f>
        <v>3224.1145995846605</v>
      </c>
      <c r="CF94" s="248">
        <f xml:space="preserve"> 'FS Qtr'!CF$42</f>
        <v>1258.9907800534847</v>
      </c>
      <c r="CG94" s="248">
        <f xml:space="preserve"> 'FS Qtr'!CG$42</f>
        <v>1644.6040886416931</v>
      </c>
      <c r="CH94" s="248">
        <f xml:space="preserve"> 'FS Qtr'!CH$42</f>
        <v>3374.5965192368039</v>
      </c>
      <c r="CI94" s="248">
        <f xml:space="preserve"> 'FS Qtr'!CI$42</f>
        <v>3187.0524756009186</v>
      </c>
      <c r="CJ94" s="248">
        <f xml:space="preserve"> 'FS Qtr'!CJ$42</f>
        <v>1245.9498547790511</v>
      </c>
      <c r="CK94" s="248">
        <f xml:space="preserve"> 'FS Qtr'!CK$42</f>
        <v>1601.726289209988</v>
      </c>
      <c r="CL94" s="248">
        <f xml:space="preserve"> 'FS Qtr'!CL$42</f>
        <v>3337.0211983044114</v>
      </c>
      <c r="CM94" s="248">
        <f xml:space="preserve"> 'FS Qtr'!CM$42</f>
        <v>3150.6973227128724</v>
      </c>
      <c r="CN94" s="248">
        <f xml:space="preserve"> 'FS Qtr'!CN$42</f>
        <v>1205.8223825110358</v>
      </c>
      <c r="CO94" s="248">
        <f xml:space="preserve"> 'FS Qtr'!CO$42</f>
        <v>1587.1180687650412</v>
      </c>
      <c r="CP94" s="248">
        <f xml:space="preserve"> 'FS Qtr'!CP$42</f>
        <v>3300.0117994143138</v>
      </c>
      <c r="CQ94" s="248">
        <f xml:space="preserve"> 'FS Qtr'!CQ$42</f>
        <v>3114.8642673451018</v>
      </c>
      <c r="CR94" s="248">
        <f xml:space="preserve"> 'FS Qtr'!CR$42</f>
        <v>1179.9831604879889</v>
      </c>
      <c r="CS94" s="248">
        <f xml:space="preserve"> 'FS Qtr'!CS$42</f>
        <v>1559.0612004158777</v>
      </c>
      <c r="CT94" s="248">
        <f xml:space="preserve"> 'FS Qtr'!CT$42</f>
        <v>3263.4082899469968</v>
      </c>
      <c r="CU94" s="248">
        <f xml:space="preserve"> 'FS Qtr'!CU$42</f>
        <v>3079.4008856392184</v>
      </c>
      <c r="CV94" s="248">
        <f xml:space="preserve"> 'FS Qtr'!CV$42</f>
        <v>1154.4370701102375</v>
      </c>
      <c r="CW94" s="248">
        <f xml:space="preserve"> 'FS Qtr'!CW$42</f>
        <v>1531.2674514095474</v>
      </c>
      <c r="CX94" s="248">
        <f xml:space="preserve"> 'FS Qtr'!CX$42</f>
        <v>3227.078423286197</v>
      </c>
      <c r="CY94" s="248">
        <f xml:space="preserve"> 'FS Qtr'!CY$42</f>
        <v>3044.181140641349</v>
      </c>
      <c r="CZ94" s="248">
        <f xml:space="preserve"> 'FS Qtr'!CZ$42</f>
        <v>1142.3304744916775</v>
      </c>
      <c r="DA94" s="248">
        <f xml:space="preserve"> 'FS Qtr'!DA$42</f>
        <v>1490.3559534039673</v>
      </c>
      <c r="DB94" s="248">
        <f xml:space="preserve"> 'FS Qtr'!DB$42</f>
        <v>3190.9125398128158</v>
      </c>
      <c r="DC94" s="248">
        <f xml:space="preserve"> 'FS Qtr'!DC$42</f>
        <v>3009.1004430012908</v>
      </c>
      <c r="DD94" s="248">
        <f xml:space="preserve"> 'FS Qtr'!DD$42</f>
        <v>1103.7651392591285</v>
      </c>
      <c r="DE94" s="248">
        <f xml:space="preserve"> 'FS Qtr'!DE$42</f>
        <v>1476.0301307778395</v>
      </c>
      <c r="DF94" s="248">
        <f xml:space="preserve"> 'FS Qtr'!DF$42</f>
        <v>3154.8193311471191</v>
      </c>
      <c r="DG94" s="248">
        <f xml:space="preserve"> 'FS Qtr'!DG$42</f>
        <v>2974.0716267513849</v>
      </c>
      <c r="DH94" s="248">
        <f xml:space="preserve"> 'FS Qtr'!DH$42</f>
        <v>1078.4568159154333</v>
      </c>
      <c r="DI94" s="248">
        <f xml:space="preserve"> 'FS Qtr'!DI$42</f>
        <v>1448.4116615409157</v>
      </c>
      <c r="DJ94" s="248">
        <f xml:space="preserve"> 'FS Qtr'!DJ$42</f>
        <v>3118.7223889343963</v>
      </c>
      <c r="DK94" s="248">
        <f xml:space="preserve"> 'FS Qtr'!DK$42</f>
        <v>2939.0216703954065</v>
      </c>
      <c r="DL94" s="248">
        <f xml:space="preserve"> 'FS Qtr'!DL$42</f>
        <v>1053.0697200562304</v>
      </c>
      <c r="DM94" s="248">
        <f xml:space="preserve"> 'FS Qtr'!DM$42</f>
        <v>1420.6999240556443</v>
      </c>
      <c r="DN94" s="248">
        <f xml:space="preserve"> 'FS Qtr'!DN$42</f>
        <v>3082.5573926171437</v>
      </c>
      <c r="DO94" s="248">
        <f xml:space="preserve"> 'FS Qtr'!DO$42</f>
        <v>2903.8890250282211</v>
      </c>
      <c r="DP94" s="248">
        <f xml:space="preserve"> 'FS Qtr'!DP$42</f>
        <v>1040.2068083070926</v>
      </c>
      <c r="DQ94" s="248">
        <f xml:space="preserve"> 'FS Qtr'!DQ$42</f>
        <v>1380.1767695407384</v>
      </c>
      <c r="DR94" s="248">
        <f xml:space="preserve"> 'FS Qtr'!DR$42</f>
        <v>3046.2698176360359</v>
      </c>
      <c r="DS94" s="248">
        <f xml:space="preserve"> 'FS Qtr'!DS$42</f>
        <v>2868.6214368561809</v>
      </c>
      <c r="DT94" s="248">
        <f xml:space="preserve"> 'FS Qtr'!DT$42</f>
        <v>1001.833408031604</v>
      </c>
      <c r="DU94" s="248">
        <f xml:space="preserve"> 'FS Qtr'!DU$42</f>
        <v>1364.7788576583807</v>
      </c>
      <c r="DV94" s="248">
        <f xml:space="preserve"> 'FS Qtr'!DV$42</f>
        <v>3009.8130674929016</v>
      </c>
      <c r="DW94" s="248">
        <f xml:space="preserve"> 'FS Qtr'!DW$42</f>
        <v>2833.1741723796872</v>
      </c>
      <c r="DX94" s="248">
        <f xml:space="preserve"> 'FS Qtr'!DX$42</f>
        <v>975.89165259239007</v>
      </c>
      <c r="DY94" s="248">
        <f xml:space="preserve"> 'FS Qtr'!DY$42</f>
        <v>1336.4799324567423</v>
      </c>
      <c r="DZ94" s="248">
        <f xml:space="preserve"> 'FS Qtr'!DZ$42</f>
        <v>2973.1469510207239</v>
      </c>
      <c r="EA94" s="248">
        <f xml:space="preserve"> 'FS Qtr'!EA$42</f>
        <v>2797.5085715154428</v>
      </c>
      <c r="EB94" s="248">
        <f xml:space="preserve"> 'FS Qtr'!EB$42</f>
        <v>992.13151256163883</v>
      </c>
      <c r="EC94" s="248">
        <f xml:space="preserve"> 'FS Qtr'!EC$42</f>
        <v>1109.5457075942982</v>
      </c>
      <c r="ED94" s="248">
        <f xml:space="preserve"> 'FS Qtr'!ED$42</f>
        <v>0</v>
      </c>
      <c r="EE94" s="248">
        <f xml:space="preserve"> 'FS Qtr'!EE$42</f>
        <v>0</v>
      </c>
      <c r="EF94" s="248">
        <f xml:space="preserve"> 'FS Qtr'!EF$42</f>
        <v>0</v>
      </c>
      <c r="EG94" s="248">
        <f xml:space="preserve"> 'FS Qtr'!EG$42</f>
        <v>0</v>
      </c>
      <c r="EH94" s="248">
        <f xml:space="preserve"> 'FS Qtr'!EH$42</f>
        <v>0</v>
      </c>
      <c r="EI94" s="248">
        <f xml:space="preserve"> 'FS Qtr'!EI$42</f>
        <v>0</v>
      </c>
      <c r="EJ94" s="248">
        <f xml:space="preserve"> 'FS Qtr'!EJ$42</f>
        <v>0</v>
      </c>
      <c r="EK94" s="248">
        <f xml:space="preserve"> 'FS Qtr'!EK$42</f>
        <v>0</v>
      </c>
      <c r="EL94" s="248">
        <f xml:space="preserve"> 'FS Qtr'!EL$42</f>
        <v>0</v>
      </c>
      <c r="EM94" s="248">
        <f xml:space="preserve"> 'FS Qtr'!EM$42</f>
        <v>0</v>
      </c>
      <c r="EN94" s="248">
        <f xml:space="preserve"> 'FS Qtr'!EN$42</f>
        <v>0</v>
      </c>
      <c r="EO94" s="248">
        <f xml:space="preserve"> 'FS Qtr'!EO$42</f>
        <v>0</v>
      </c>
      <c r="EP94" s="248">
        <f xml:space="preserve"> 'FS Qtr'!EP$42</f>
        <v>0</v>
      </c>
      <c r="EQ94" s="248">
        <f xml:space="preserve"> 'FS Qtr'!EQ$42</f>
        <v>0</v>
      </c>
      <c r="ER94" s="248">
        <f xml:space="preserve"> 'FS Qtr'!ER$42</f>
        <v>0</v>
      </c>
      <c r="ES94" s="248">
        <f xml:space="preserve"> 'FS Qtr'!ES$42</f>
        <v>0</v>
      </c>
      <c r="ET94" s="248">
        <f xml:space="preserve"> 'FS Qtr'!ET$42</f>
        <v>0</v>
      </c>
      <c r="EU94" s="248">
        <f xml:space="preserve"> 'FS Qtr'!EU$42</f>
        <v>0</v>
      </c>
      <c r="EV94" s="248">
        <f xml:space="preserve"> 'FS Qtr'!EV$42</f>
        <v>0</v>
      </c>
      <c r="EW94" s="248">
        <f xml:space="preserve"> 'FS Qtr'!EW$42</f>
        <v>0</v>
      </c>
      <c r="EX94" s="248">
        <f xml:space="preserve"> 'FS Qtr'!EX$42</f>
        <v>0</v>
      </c>
      <c r="EY94" s="248">
        <f xml:space="preserve"> 'FS Qtr'!EY$42</f>
        <v>0</v>
      </c>
      <c r="EZ94" s="248">
        <f xml:space="preserve"> 'FS Qtr'!EZ$42</f>
        <v>0</v>
      </c>
      <c r="FA94" s="248">
        <f xml:space="preserve"> 'FS Qtr'!FA$42</f>
        <v>0</v>
      </c>
      <c r="FB94" s="248">
        <f xml:space="preserve"> 'FS Qtr'!FB$42</f>
        <v>0</v>
      </c>
      <c r="FC94" s="248">
        <f xml:space="preserve"> 'FS Qtr'!FC$42</f>
        <v>0</v>
      </c>
      <c r="FD94" s="248">
        <f xml:space="preserve"> 'FS Qtr'!FD$42</f>
        <v>0</v>
      </c>
      <c r="FE94" s="248">
        <f xml:space="preserve"> 'FS Qtr'!FE$42</f>
        <v>0</v>
      </c>
      <c r="FF94" s="248">
        <f xml:space="preserve"> 'FS Qtr'!FF$42</f>
        <v>0</v>
      </c>
      <c r="FG94" s="248">
        <f xml:space="preserve"> 'FS Qtr'!FG$42</f>
        <v>0</v>
      </c>
      <c r="FH94" s="248">
        <f xml:space="preserve"> 'FS Qtr'!FH$42</f>
        <v>0</v>
      </c>
      <c r="FI94" s="248">
        <f xml:space="preserve"> 'FS Qtr'!FI$42</f>
        <v>0</v>
      </c>
      <c r="FJ94" s="248">
        <f xml:space="preserve"> 'FS Qtr'!FJ$42</f>
        <v>0</v>
      </c>
      <c r="FK94" s="248">
        <f xml:space="preserve"> 'FS Qtr'!FK$42</f>
        <v>0</v>
      </c>
      <c r="FL94" s="248">
        <f xml:space="preserve"> 'FS Qtr'!FL$42</f>
        <v>0</v>
      </c>
      <c r="FM94" s="248">
        <f xml:space="preserve"> 'FS Qtr'!FM$42</f>
        <v>0</v>
      </c>
      <c r="FN94" s="248">
        <f xml:space="preserve"> 'FS Qtr'!FN$42</f>
        <v>0</v>
      </c>
      <c r="FO94" s="248">
        <f xml:space="preserve"> 'FS Qtr'!FO$42</f>
        <v>0</v>
      </c>
      <c r="FP94" s="248">
        <f xml:space="preserve"> 'FS Qtr'!FP$42</f>
        <v>0</v>
      </c>
      <c r="FQ94" s="248">
        <f xml:space="preserve"> 'FS Qtr'!FQ$42</f>
        <v>0</v>
      </c>
      <c r="FR94" s="248">
        <f xml:space="preserve"> 'FS Qtr'!FR$42</f>
        <v>0</v>
      </c>
      <c r="FS94" s="248">
        <f xml:space="preserve"> 'FS Qtr'!FS$42</f>
        <v>0</v>
      </c>
      <c r="FT94" s="248">
        <f xml:space="preserve"> 'FS Qtr'!FT$42</f>
        <v>0</v>
      </c>
      <c r="FU94" s="248">
        <f xml:space="preserve"> 'FS Qtr'!FU$42</f>
        <v>0</v>
      </c>
      <c r="FV94" s="248">
        <f xml:space="preserve"> 'FS Qtr'!FV$42</f>
        <v>0</v>
      </c>
      <c r="FW94" s="248">
        <f xml:space="preserve"> 'FS Qtr'!FW$42</f>
        <v>0</v>
      </c>
      <c r="FX94" s="248">
        <f xml:space="preserve"> 'FS Qtr'!FX$42</f>
        <v>0</v>
      </c>
      <c r="FY94" s="248">
        <f xml:space="preserve"> 'FS Qtr'!FY$42</f>
        <v>0</v>
      </c>
      <c r="FZ94" s="248">
        <f xml:space="preserve"> 'FS Qtr'!FZ$42</f>
        <v>0</v>
      </c>
      <c r="GA94" s="248">
        <f xml:space="preserve"> 'FS Qtr'!GA$42</f>
        <v>0</v>
      </c>
      <c r="GB94" s="248">
        <f xml:space="preserve"> 'FS Qtr'!GB$42</f>
        <v>0</v>
      </c>
      <c r="GC94" s="248">
        <f xml:space="preserve"> 'FS Qtr'!GC$42</f>
        <v>0</v>
      </c>
      <c r="GD94" s="248">
        <f xml:space="preserve"> 'FS Qtr'!GD$42</f>
        <v>0</v>
      </c>
      <c r="GE94" s="248">
        <f xml:space="preserve"> 'FS Qtr'!GE$42</f>
        <v>0</v>
      </c>
      <c r="GF94" s="248">
        <f xml:space="preserve"> 'FS Qtr'!GF$42</f>
        <v>0</v>
      </c>
      <c r="GG94" s="248">
        <f xml:space="preserve"> 'FS Qtr'!GG$42</f>
        <v>0</v>
      </c>
      <c r="GH94" s="248">
        <f xml:space="preserve"> 'FS Qtr'!GH$42</f>
        <v>0</v>
      </c>
      <c r="GI94" s="248">
        <f xml:space="preserve"> 'FS Qtr'!GI$42</f>
        <v>0</v>
      </c>
      <c r="GJ94" s="248">
        <f xml:space="preserve"> 'FS Qtr'!GJ$42</f>
        <v>0</v>
      </c>
    </row>
    <row r="95" spans="1:192" x14ac:dyDescent="0.25">
      <c r="E95" s="6" t="s">
        <v>285</v>
      </c>
      <c r="G95" s="12" t="str">
        <f xml:space="preserve"> SMU</f>
        <v>$ 000s</v>
      </c>
      <c r="J95" s="12">
        <f t="shared" ref="J95:AO95" si="140">SUM(J93:J94)</f>
        <v>0</v>
      </c>
      <c r="K95" s="12">
        <f t="shared" si="140"/>
        <v>0</v>
      </c>
      <c r="L95" s="12">
        <f t="shared" si="140"/>
        <v>0</v>
      </c>
      <c r="M95" s="12">
        <f t="shared" si="140"/>
        <v>458.46255602304973</v>
      </c>
      <c r="N95" s="12">
        <f t="shared" si="140"/>
        <v>1539.9780103317044</v>
      </c>
      <c r="O95" s="12">
        <f t="shared" si="140"/>
        <v>1275.7996691309513</v>
      </c>
      <c r="P95" s="12">
        <f t="shared" si="140"/>
        <v>611.78577521583998</v>
      </c>
      <c r="Q95" s="12">
        <f t="shared" si="140"/>
        <v>913.44553428939298</v>
      </c>
      <c r="R95" s="12">
        <f t="shared" si="140"/>
        <v>1528.2118252706632</v>
      </c>
      <c r="S95" s="12">
        <f t="shared" si="140"/>
        <v>1265.3624599820523</v>
      </c>
      <c r="T95" s="12">
        <f t="shared" si="140"/>
        <v>604.68175507588421</v>
      </c>
      <c r="U95" s="12">
        <f t="shared" si="140"/>
        <v>904.72756021648911</v>
      </c>
      <c r="V95" s="12">
        <f t="shared" si="140"/>
        <v>1516.4015633707545</v>
      </c>
      <c r="W95" s="12">
        <f t="shared" si="140"/>
        <v>1254.8749285689933</v>
      </c>
      <c r="X95" s="12">
        <f t="shared" si="140"/>
        <v>602.48613963601133</v>
      </c>
      <c r="Y95" s="12">
        <f t="shared" si="140"/>
        <v>890.97405336405473</v>
      </c>
      <c r="Z95" s="12">
        <f t="shared" si="140"/>
        <v>1504.544878542908</v>
      </c>
      <c r="AA95" s="12">
        <f t="shared" si="140"/>
        <v>1244.3347690343521</v>
      </c>
      <c r="AB95" s="12">
        <f t="shared" si="140"/>
        <v>590.27301319344679</v>
      </c>
      <c r="AC95" s="12">
        <f t="shared" si="140"/>
        <v>887.10641580115589</v>
      </c>
      <c r="AD95" s="12">
        <f t="shared" si="140"/>
        <v>1492.6393722357197</v>
      </c>
      <c r="AE95" s="12">
        <f t="shared" si="140"/>
        <v>1233.7396230872114</v>
      </c>
      <c r="AF95" s="12">
        <f t="shared" si="140"/>
        <v>582.96382196086188</v>
      </c>
      <c r="AG95" s="12">
        <f t="shared" si="140"/>
        <v>878.19858148451158</v>
      </c>
      <c r="AH95" s="12">
        <f t="shared" si="140"/>
        <v>1480.6825920930951</v>
      </c>
      <c r="AI95" s="12">
        <f t="shared" si="140"/>
        <v>1223.0870786663804</v>
      </c>
      <c r="AJ95" s="12">
        <f t="shared" si="140"/>
        <v>575.58168212439</v>
      </c>
      <c r="AK95" s="12">
        <f t="shared" si="140"/>
        <v>869.22270551249699</v>
      </c>
      <c r="AL95" s="12">
        <f t="shared" si="140"/>
        <v>1468.6720305784884</v>
      </c>
      <c r="AM95" s="12">
        <f t="shared" si="140"/>
        <v>1212.3746685703418</v>
      </c>
      <c r="AN95" s="12">
        <f t="shared" si="140"/>
        <v>572.93564864823338</v>
      </c>
      <c r="AO95" s="12">
        <f t="shared" si="140"/>
        <v>750.3084596683118</v>
      </c>
      <c r="AP95" s="12">
        <f t="shared" ref="AP95:BU95" si="141">SUM(AP93:AP94)</f>
        <v>1239.0105960734581</v>
      </c>
      <c r="AQ95" s="12">
        <f t="shared" si="141"/>
        <v>1171.7523832860297</v>
      </c>
      <c r="AR95" s="12">
        <f t="shared" si="141"/>
        <v>524.7603193828129</v>
      </c>
      <c r="AS95" s="12">
        <f t="shared" si="141"/>
        <v>648.33729102747407</v>
      </c>
      <c r="AT95" s="12">
        <f t="shared" si="141"/>
        <v>1209.4943928313519</v>
      </c>
      <c r="AU95" s="12">
        <f t="shared" si="141"/>
        <v>1143.1636754064698</v>
      </c>
      <c r="AV95" s="12">
        <f t="shared" si="141"/>
        <v>500.1173806150523</v>
      </c>
      <c r="AW95" s="12">
        <f t="shared" si="141"/>
        <v>623.40628931123251</v>
      </c>
      <c r="AX95" s="12">
        <f t="shared" si="141"/>
        <v>1182.1356520847048</v>
      </c>
      <c r="AY95" s="12">
        <f t="shared" si="141"/>
        <v>1116.6025331082528</v>
      </c>
      <c r="AZ95" s="12">
        <f t="shared" si="141"/>
        <v>477.36912126117636</v>
      </c>
      <c r="BA95" s="12">
        <f t="shared" si="141"/>
        <v>1934.1454283198477</v>
      </c>
      <c r="BB95" s="12">
        <f t="shared" si="141"/>
        <v>3730.6447574052504</v>
      </c>
      <c r="BC95" s="12">
        <f t="shared" si="141"/>
        <v>3530.0521577102054</v>
      </c>
      <c r="BD95" s="12">
        <f t="shared" si="141"/>
        <v>1504.7624804973495</v>
      </c>
      <c r="BE95" s="12">
        <f t="shared" si="141"/>
        <v>1872.9369638010792</v>
      </c>
      <c r="BF95" s="12">
        <f t="shared" si="141"/>
        <v>3676.4890896214538</v>
      </c>
      <c r="BG95" s="12">
        <f t="shared" si="141"/>
        <v>3478.0568589113823</v>
      </c>
      <c r="BH95" s="12">
        <f t="shared" si="141"/>
        <v>1449.1203302910922</v>
      </c>
      <c r="BI95" s="12">
        <f t="shared" si="141"/>
        <v>1845.8592299519053</v>
      </c>
      <c r="BJ95" s="12">
        <f t="shared" si="141"/>
        <v>3626.3520217297519</v>
      </c>
      <c r="BK95" s="12">
        <f t="shared" si="141"/>
        <v>3429.8665193034708</v>
      </c>
      <c r="BL95" s="12">
        <f t="shared" si="141"/>
        <v>1412.0021677473178</v>
      </c>
      <c r="BM95" s="12">
        <f t="shared" si="141"/>
        <v>1807.185312797159</v>
      </c>
      <c r="BN95" s="12">
        <f t="shared" si="141"/>
        <v>3579.446775158297</v>
      </c>
      <c r="BO95" s="12">
        <f t="shared" si="141"/>
        <v>3384.7333766265233</v>
      </c>
      <c r="BP95" s="12">
        <f t="shared" si="141"/>
        <v>1377.7310853958993</v>
      </c>
      <c r="BQ95" s="12">
        <f t="shared" si="141"/>
        <v>1771.2061612797906</v>
      </c>
      <c r="BR95" s="12">
        <f t="shared" si="141"/>
        <v>3535.1309361269427</v>
      </c>
      <c r="BS95" s="12">
        <f t="shared" si="141"/>
        <v>3342.0468071314267</v>
      </c>
      <c r="BT95" s="12">
        <f t="shared" si="141"/>
        <v>1360.1430363163395</v>
      </c>
      <c r="BU95" s="12">
        <f t="shared" si="141"/>
        <v>1827.9066138066905</v>
      </c>
      <c r="BV95" s="12">
        <f t="shared" ref="BV95:DA95" si="142">SUM(BV93:BV94)</f>
        <v>3492.8796401436357</v>
      </c>
      <c r="BW95" s="12">
        <f t="shared" si="142"/>
        <v>3301.3078506503039</v>
      </c>
      <c r="BX95" s="12">
        <f t="shared" si="142"/>
        <v>3978.4420788257867</v>
      </c>
      <c r="BY95" s="12">
        <f t="shared" si="142"/>
        <v>5179.4093716057532</v>
      </c>
      <c r="BZ95" s="12">
        <f t="shared" si="142"/>
        <v>6111.6797109557428</v>
      </c>
      <c r="CA95" s="12">
        <f t="shared" si="142"/>
        <v>6504.510248989116</v>
      </c>
      <c r="CB95" s="12">
        <f t="shared" si="142"/>
        <v>7308.7193100573731</v>
      </c>
      <c r="CC95" s="12">
        <f t="shared" si="142"/>
        <v>8500.6235937482779</v>
      </c>
      <c r="CD95" s="12">
        <f t="shared" si="142"/>
        <v>9425.7306512841387</v>
      </c>
      <c r="CE95" s="12">
        <f t="shared" si="142"/>
        <v>9814.4735480844374</v>
      </c>
      <c r="CF95" s="12">
        <f t="shared" si="142"/>
        <v>10612.995743856849</v>
      </c>
      <c r="CG95" s="12">
        <f t="shared" si="142"/>
        <v>11797.131248217469</v>
      </c>
      <c r="CH95" s="12">
        <f t="shared" si="142"/>
        <v>12716.302583289558</v>
      </c>
      <c r="CI95" s="12">
        <f t="shared" si="142"/>
        <v>13102.11216544243</v>
      </c>
      <c r="CJ95" s="12">
        <f t="shared" si="142"/>
        <v>13909.90680687621</v>
      </c>
      <c r="CK95" s="12">
        <f t="shared" si="142"/>
        <v>15073.477882740926</v>
      </c>
      <c r="CL95" s="12">
        <f t="shared" si="142"/>
        <v>15987.713484603633</v>
      </c>
      <c r="CM95" s="12">
        <f t="shared" si="142"/>
        <v>16371.527987707308</v>
      </c>
      <c r="CN95" s="12">
        <f t="shared" si="142"/>
        <v>17161.798575587032</v>
      </c>
      <c r="CO95" s="12">
        <f t="shared" si="142"/>
        <v>18333.364849720761</v>
      </c>
      <c r="CP95" s="12">
        <f t="shared" si="142"/>
        <v>19243.479340471014</v>
      </c>
      <c r="CQ95" s="12">
        <f t="shared" si="142"/>
        <v>19626.061002467981</v>
      </c>
      <c r="CR95" s="12">
        <f t="shared" si="142"/>
        <v>20413.394418282347</v>
      </c>
      <c r="CS95" s="12">
        <f t="shared" si="142"/>
        <v>21579.805874024605</v>
      </c>
      <c r="CT95" s="12">
        <f t="shared" si="142"/>
        <v>22486.462882977692</v>
      </c>
      <c r="CU95" s="12">
        <f t="shared" si="142"/>
        <v>22868.430600375163</v>
      </c>
      <c r="CV95" s="12">
        <f t="shared" si="142"/>
        <v>23653.427398437201</v>
      </c>
      <c r="CW95" s="12">
        <f t="shared" si="142"/>
        <v>24815.254577798551</v>
      </c>
      <c r="CX95" s="12">
        <f t="shared" si="142"/>
        <v>25718.994739445843</v>
      </c>
      <c r="CY95" s="12">
        <f t="shared" si="142"/>
        <v>26100.850665962877</v>
      </c>
      <c r="CZ95" s="12">
        <f t="shared" si="142"/>
        <v>26897.266768313868</v>
      </c>
      <c r="DA95" s="12">
        <f t="shared" si="142"/>
        <v>28041.708349577148</v>
      </c>
      <c r="DB95" s="12">
        <f t="shared" ref="DB95:EG95" si="143">SUM(DB93:DB94)</f>
        <v>28942.972107906455</v>
      </c>
      <c r="DC95" s="12">
        <f t="shared" si="143"/>
        <v>29325.123319189999</v>
      </c>
      <c r="DD95" s="12">
        <f t="shared" si="143"/>
        <v>30106.82563666534</v>
      </c>
      <c r="DE95" s="12">
        <f t="shared" si="143"/>
        <v>31260.792945659392</v>
      </c>
      <c r="DF95" s="12">
        <f t="shared" si="143"/>
        <v>32159.939128220114</v>
      </c>
      <c r="DG95" s="12">
        <f t="shared" si="143"/>
        <v>32542.715267843574</v>
      </c>
      <c r="DH95" s="12">
        <f t="shared" si="143"/>
        <v>33323.295909998204</v>
      </c>
      <c r="DI95" s="12">
        <f t="shared" si="143"/>
        <v>34473.831397778311</v>
      </c>
      <c r="DJ95" s="12">
        <f t="shared" si="143"/>
        <v>34571.152344172049</v>
      </c>
      <c r="DK95" s="12">
        <f t="shared" si="143"/>
        <v>34154.819996363585</v>
      </c>
      <c r="DL95" s="12">
        <f t="shared" si="143"/>
        <v>34134.5449652479</v>
      </c>
      <c r="DM95" s="12">
        <f t="shared" si="143"/>
        <v>34481.900138131634</v>
      </c>
      <c r="DN95" s="12">
        <f t="shared" si="143"/>
        <v>34577.634022055441</v>
      </c>
      <c r="DO95" s="12">
        <f t="shared" si="143"/>
        <v>34162.408418327432</v>
      </c>
      <c r="DP95" s="12">
        <f t="shared" si="143"/>
        <v>34154.156584974771</v>
      </c>
      <c r="DQ95" s="12">
        <f t="shared" si="143"/>
        <v>34485.874712855759</v>
      </c>
      <c r="DR95" s="12">
        <f t="shared" si="143"/>
        <v>34580.215578271025</v>
      </c>
      <c r="DS95" s="12">
        <f t="shared" si="143"/>
        <v>34166.270132495585</v>
      </c>
      <c r="DT95" s="12">
        <f t="shared" si="143"/>
        <v>34144.895849036351</v>
      </c>
      <c r="DU95" s="12">
        <f t="shared" si="143"/>
        <v>34486.467015203889</v>
      </c>
      <c r="DV95" s="12">
        <f t="shared" si="143"/>
        <v>34579.572950640541</v>
      </c>
      <c r="DW95" s="12">
        <f t="shared" si="143"/>
        <v>34167.047025381049</v>
      </c>
      <c r="DX95" s="12">
        <f t="shared" si="143"/>
        <v>34145.357178484293</v>
      </c>
      <c r="DY95" s="12">
        <f t="shared" si="143"/>
        <v>34484.255611451881</v>
      </c>
      <c r="DZ95" s="12">
        <f t="shared" si="143"/>
        <v>34576.255407806537</v>
      </c>
      <c r="EA95" s="12">
        <f t="shared" si="143"/>
        <v>34165.260639996275</v>
      </c>
      <c r="EB95" s="12">
        <f t="shared" si="143"/>
        <v>34185.822741739707</v>
      </c>
      <c r="EC95" s="12">
        <f t="shared" si="143"/>
        <v>971.56941081833111</v>
      </c>
      <c r="ED95" s="12">
        <f t="shared" si="143"/>
        <v>1.213038558489643E-10</v>
      </c>
      <c r="EE95" s="12">
        <f t="shared" si="143"/>
        <v>1.213038558489643E-10</v>
      </c>
      <c r="EF95" s="12">
        <f t="shared" si="143"/>
        <v>1.213038558489643E-10</v>
      </c>
      <c r="EG95" s="12">
        <f t="shared" si="143"/>
        <v>1.213038558489643E-10</v>
      </c>
      <c r="EH95" s="12">
        <f t="shared" ref="EH95:FM95" si="144">SUM(EH93:EH94)</f>
        <v>1.213038558489643E-10</v>
      </c>
      <c r="EI95" s="12">
        <f t="shared" si="144"/>
        <v>1.213038558489643E-10</v>
      </c>
      <c r="EJ95" s="12">
        <f t="shared" si="144"/>
        <v>1.213038558489643E-10</v>
      </c>
      <c r="EK95" s="12">
        <f t="shared" si="144"/>
        <v>1.213038558489643E-10</v>
      </c>
      <c r="EL95" s="12">
        <f t="shared" si="144"/>
        <v>1.213038558489643E-10</v>
      </c>
      <c r="EM95" s="12">
        <f t="shared" si="144"/>
        <v>1.213038558489643E-10</v>
      </c>
      <c r="EN95" s="12">
        <f t="shared" si="144"/>
        <v>1.213038558489643E-10</v>
      </c>
      <c r="EO95" s="12">
        <f t="shared" si="144"/>
        <v>1.213038558489643E-10</v>
      </c>
      <c r="EP95" s="12">
        <f t="shared" si="144"/>
        <v>1.213038558489643E-10</v>
      </c>
      <c r="EQ95" s="12">
        <f t="shared" si="144"/>
        <v>1.213038558489643E-10</v>
      </c>
      <c r="ER95" s="12">
        <f t="shared" si="144"/>
        <v>1.213038558489643E-10</v>
      </c>
      <c r="ES95" s="12">
        <f t="shared" si="144"/>
        <v>1.213038558489643E-10</v>
      </c>
      <c r="ET95" s="12">
        <f t="shared" si="144"/>
        <v>1.213038558489643E-10</v>
      </c>
      <c r="EU95" s="12">
        <f t="shared" si="144"/>
        <v>1.213038558489643E-10</v>
      </c>
      <c r="EV95" s="12">
        <f t="shared" si="144"/>
        <v>1.213038558489643E-10</v>
      </c>
      <c r="EW95" s="12">
        <f t="shared" si="144"/>
        <v>1.213038558489643E-10</v>
      </c>
      <c r="EX95" s="12">
        <f t="shared" si="144"/>
        <v>1.213038558489643E-10</v>
      </c>
      <c r="EY95" s="12">
        <f t="shared" si="144"/>
        <v>1.213038558489643E-10</v>
      </c>
      <c r="EZ95" s="12">
        <f t="shared" si="144"/>
        <v>1.213038558489643E-10</v>
      </c>
      <c r="FA95" s="12">
        <f t="shared" si="144"/>
        <v>1.213038558489643E-10</v>
      </c>
      <c r="FB95" s="12">
        <f t="shared" si="144"/>
        <v>1.213038558489643E-10</v>
      </c>
      <c r="FC95" s="12">
        <f t="shared" si="144"/>
        <v>1.213038558489643E-10</v>
      </c>
      <c r="FD95" s="12">
        <f t="shared" si="144"/>
        <v>1.213038558489643E-10</v>
      </c>
      <c r="FE95" s="12">
        <f t="shared" si="144"/>
        <v>1.213038558489643E-10</v>
      </c>
      <c r="FF95" s="12">
        <f t="shared" si="144"/>
        <v>1.213038558489643E-10</v>
      </c>
      <c r="FG95" s="12">
        <f t="shared" si="144"/>
        <v>1.213038558489643E-10</v>
      </c>
      <c r="FH95" s="12">
        <f t="shared" si="144"/>
        <v>1.213038558489643E-10</v>
      </c>
      <c r="FI95" s="12">
        <f t="shared" si="144"/>
        <v>1.213038558489643E-10</v>
      </c>
      <c r="FJ95" s="12">
        <f t="shared" si="144"/>
        <v>1.213038558489643E-10</v>
      </c>
      <c r="FK95" s="12">
        <f t="shared" si="144"/>
        <v>1.213038558489643E-10</v>
      </c>
      <c r="FL95" s="12">
        <f t="shared" si="144"/>
        <v>1.213038558489643E-10</v>
      </c>
      <c r="FM95" s="12">
        <f t="shared" si="144"/>
        <v>1.213038558489643E-10</v>
      </c>
      <c r="FN95" s="12">
        <f t="shared" ref="FN95:GJ95" si="145">SUM(FN93:FN94)</f>
        <v>1.213038558489643E-10</v>
      </c>
      <c r="FO95" s="12">
        <f t="shared" si="145"/>
        <v>1.213038558489643E-10</v>
      </c>
      <c r="FP95" s="12">
        <f t="shared" si="145"/>
        <v>1.213038558489643E-10</v>
      </c>
      <c r="FQ95" s="12">
        <f t="shared" si="145"/>
        <v>1.213038558489643E-10</v>
      </c>
      <c r="FR95" s="12">
        <f t="shared" si="145"/>
        <v>1.213038558489643E-10</v>
      </c>
      <c r="FS95" s="12">
        <f t="shared" si="145"/>
        <v>1.213038558489643E-10</v>
      </c>
      <c r="FT95" s="12">
        <f t="shared" si="145"/>
        <v>1.213038558489643E-10</v>
      </c>
      <c r="FU95" s="12">
        <f t="shared" si="145"/>
        <v>1.213038558489643E-10</v>
      </c>
      <c r="FV95" s="12">
        <f t="shared" si="145"/>
        <v>1.213038558489643E-10</v>
      </c>
      <c r="FW95" s="12">
        <f t="shared" si="145"/>
        <v>1.213038558489643E-10</v>
      </c>
      <c r="FX95" s="12">
        <f t="shared" si="145"/>
        <v>1.213038558489643E-10</v>
      </c>
      <c r="FY95" s="12">
        <f t="shared" si="145"/>
        <v>1.213038558489643E-10</v>
      </c>
      <c r="FZ95" s="12">
        <f t="shared" si="145"/>
        <v>1.213038558489643E-10</v>
      </c>
      <c r="GA95" s="12">
        <f t="shared" si="145"/>
        <v>1.213038558489643E-10</v>
      </c>
      <c r="GB95" s="12">
        <f t="shared" si="145"/>
        <v>1.213038558489643E-10</v>
      </c>
      <c r="GC95" s="12">
        <f t="shared" si="145"/>
        <v>1.213038558489643E-10</v>
      </c>
      <c r="GD95" s="12">
        <f t="shared" si="145"/>
        <v>1.213038558489643E-10</v>
      </c>
      <c r="GE95" s="12">
        <f t="shared" si="145"/>
        <v>1.213038558489643E-10</v>
      </c>
      <c r="GF95" s="12">
        <f t="shared" si="145"/>
        <v>1.213038558489643E-10</v>
      </c>
      <c r="GG95" s="12">
        <f t="shared" si="145"/>
        <v>1.213038558489643E-10</v>
      </c>
      <c r="GH95" s="12">
        <f t="shared" si="145"/>
        <v>1.213038558489643E-10</v>
      </c>
      <c r="GI95" s="12">
        <f t="shared" si="145"/>
        <v>1.213038558489643E-10</v>
      </c>
      <c r="GJ95" s="12">
        <f t="shared" si="145"/>
        <v>1.213038558489643E-10</v>
      </c>
    </row>
    <row r="97" spans="1:192" x14ac:dyDescent="0.25">
      <c r="E97" s="126" t="str">
        <f t="shared" ref="E97:AJ100" si="146" xml:space="preserve"> E$95</f>
        <v>Cash available for RCF / (Cash shortfall for RCF)</v>
      </c>
      <c r="F97" s="126">
        <f t="shared" si="146"/>
        <v>0</v>
      </c>
      <c r="G97" s="126" t="str">
        <f t="shared" si="146"/>
        <v>$ 000s</v>
      </c>
      <c r="H97" s="126">
        <f t="shared" si="146"/>
        <v>0</v>
      </c>
      <c r="I97" s="126">
        <f t="shared" si="146"/>
        <v>0</v>
      </c>
      <c r="J97" s="126">
        <f t="shared" si="146"/>
        <v>0</v>
      </c>
      <c r="K97" s="126">
        <f t="shared" si="146"/>
        <v>0</v>
      </c>
      <c r="L97" s="126">
        <f t="shared" si="146"/>
        <v>0</v>
      </c>
      <c r="M97" s="126">
        <f t="shared" si="146"/>
        <v>458.46255602304973</v>
      </c>
      <c r="N97" s="126">
        <f t="shared" si="146"/>
        <v>1539.9780103317044</v>
      </c>
      <c r="O97" s="126">
        <f t="shared" si="146"/>
        <v>1275.7996691309513</v>
      </c>
      <c r="P97" s="126">
        <f t="shared" si="146"/>
        <v>611.78577521583998</v>
      </c>
      <c r="Q97" s="126">
        <f t="shared" si="146"/>
        <v>913.44553428939298</v>
      </c>
      <c r="R97" s="126">
        <f t="shared" si="146"/>
        <v>1528.2118252706632</v>
      </c>
      <c r="S97" s="126">
        <f t="shared" si="146"/>
        <v>1265.3624599820523</v>
      </c>
      <c r="T97" s="126">
        <f t="shared" si="146"/>
        <v>604.68175507588421</v>
      </c>
      <c r="U97" s="126">
        <f t="shared" si="146"/>
        <v>904.72756021648911</v>
      </c>
      <c r="V97" s="126">
        <f t="shared" si="146"/>
        <v>1516.4015633707545</v>
      </c>
      <c r="W97" s="126">
        <f t="shared" si="146"/>
        <v>1254.8749285689933</v>
      </c>
      <c r="X97" s="126">
        <f t="shared" si="146"/>
        <v>602.48613963601133</v>
      </c>
      <c r="Y97" s="126">
        <f t="shared" si="146"/>
        <v>890.97405336405473</v>
      </c>
      <c r="Z97" s="126">
        <f t="shared" si="146"/>
        <v>1504.544878542908</v>
      </c>
      <c r="AA97" s="126">
        <f t="shared" si="146"/>
        <v>1244.3347690343521</v>
      </c>
      <c r="AB97" s="126">
        <f t="shared" si="146"/>
        <v>590.27301319344679</v>
      </c>
      <c r="AC97" s="126">
        <f t="shared" si="146"/>
        <v>887.10641580115589</v>
      </c>
      <c r="AD97" s="126">
        <f t="shared" si="146"/>
        <v>1492.6393722357197</v>
      </c>
      <c r="AE97" s="126">
        <f t="shared" si="146"/>
        <v>1233.7396230872114</v>
      </c>
      <c r="AF97" s="126">
        <f t="shared" si="146"/>
        <v>582.96382196086188</v>
      </c>
      <c r="AG97" s="126">
        <f t="shared" si="146"/>
        <v>878.19858148451158</v>
      </c>
      <c r="AH97" s="126">
        <f t="shared" si="146"/>
        <v>1480.6825920930951</v>
      </c>
      <c r="AI97" s="126">
        <f t="shared" si="146"/>
        <v>1223.0870786663804</v>
      </c>
      <c r="AJ97" s="126">
        <f t="shared" si="146"/>
        <v>575.58168212439</v>
      </c>
      <c r="AK97" s="126">
        <f t="shared" ref="AK97:BP97" si="147" xml:space="preserve"> AK$95</f>
        <v>869.22270551249699</v>
      </c>
      <c r="AL97" s="126">
        <f t="shared" si="147"/>
        <v>1468.6720305784884</v>
      </c>
      <c r="AM97" s="126">
        <f t="shared" si="147"/>
        <v>1212.3746685703418</v>
      </c>
      <c r="AN97" s="126">
        <f t="shared" si="147"/>
        <v>572.93564864823338</v>
      </c>
      <c r="AO97" s="126">
        <f t="shared" si="147"/>
        <v>750.3084596683118</v>
      </c>
      <c r="AP97" s="126">
        <f t="shared" si="147"/>
        <v>1239.0105960734581</v>
      </c>
      <c r="AQ97" s="126">
        <f t="shared" si="147"/>
        <v>1171.7523832860297</v>
      </c>
      <c r="AR97" s="126">
        <f t="shared" si="147"/>
        <v>524.7603193828129</v>
      </c>
      <c r="AS97" s="126">
        <f t="shared" si="147"/>
        <v>648.33729102747407</v>
      </c>
      <c r="AT97" s="126">
        <f t="shared" si="147"/>
        <v>1209.4943928313519</v>
      </c>
      <c r="AU97" s="126">
        <f t="shared" si="147"/>
        <v>1143.1636754064698</v>
      </c>
      <c r="AV97" s="126">
        <f t="shared" si="147"/>
        <v>500.1173806150523</v>
      </c>
      <c r="AW97" s="126">
        <f t="shared" si="147"/>
        <v>623.40628931123251</v>
      </c>
      <c r="AX97" s="126">
        <f t="shared" si="147"/>
        <v>1182.1356520847048</v>
      </c>
      <c r="AY97" s="126">
        <f t="shared" si="147"/>
        <v>1116.6025331082528</v>
      </c>
      <c r="AZ97" s="126">
        <f t="shared" si="147"/>
        <v>477.36912126117636</v>
      </c>
      <c r="BA97" s="126">
        <f t="shared" si="147"/>
        <v>1934.1454283198477</v>
      </c>
      <c r="BB97" s="126">
        <f t="shared" si="147"/>
        <v>3730.6447574052504</v>
      </c>
      <c r="BC97" s="126">
        <f t="shared" si="147"/>
        <v>3530.0521577102054</v>
      </c>
      <c r="BD97" s="126">
        <f t="shared" si="147"/>
        <v>1504.7624804973495</v>
      </c>
      <c r="BE97" s="126">
        <f t="shared" si="147"/>
        <v>1872.9369638010792</v>
      </c>
      <c r="BF97" s="126">
        <f t="shared" si="147"/>
        <v>3676.4890896214538</v>
      </c>
      <c r="BG97" s="126">
        <f t="shared" si="147"/>
        <v>3478.0568589113823</v>
      </c>
      <c r="BH97" s="126">
        <f t="shared" si="147"/>
        <v>1449.1203302910922</v>
      </c>
      <c r="BI97" s="126">
        <f t="shared" si="147"/>
        <v>1845.8592299519053</v>
      </c>
      <c r="BJ97" s="126">
        <f t="shared" si="147"/>
        <v>3626.3520217297519</v>
      </c>
      <c r="BK97" s="126">
        <f t="shared" si="147"/>
        <v>3429.8665193034708</v>
      </c>
      <c r="BL97" s="126">
        <f t="shared" si="147"/>
        <v>1412.0021677473178</v>
      </c>
      <c r="BM97" s="126">
        <f t="shared" si="147"/>
        <v>1807.185312797159</v>
      </c>
      <c r="BN97" s="126">
        <f t="shared" si="147"/>
        <v>3579.446775158297</v>
      </c>
      <c r="BO97" s="126">
        <f t="shared" si="147"/>
        <v>3384.7333766265233</v>
      </c>
      <c r="BP97" s="126">
        <f t="shared" si="147"/>
        <v>1377.7310853958993</v>
      </c>
      <c r="BQ97" s="126">
        <f t="shared" ref="BQ97:CV97" si="148" xml:space="preserve"> BQ$95</f>
        <v>1771.2061612797906</v>
      </c>
      <c r="BR97" s="126">
        <f t="shared" si="148"/>
        <v>3535.1309361269427</v>
      </c>
      <c r="BS97" s="126">
        <f t="shared" si="148"/>
        <v>3342.0468071314267</v>
      </c>
      <c r="BT97" s="126">
        <f t="shared" si="148"/>
        <v>1360.1430363163395</v>
      </c>
      <c r="BU97" s="126">
        <f t="shared" si="148"/>
        <v>1827.9066138066905</v>
      </c>
      <c r="BV97" s="126">
        <f t="shared" si="148"/>
        <v>3492.8796401436357</v>
      </c>
      <c r="BW97" s="126">
        <f t="shared" si="148"/>
        <v>3301.3078506503039</v>
      </c>
      <c r="BX97" s="126">
        <f t="shared" si="148"/>
        <v>3978.4420788257867</v>
      </c>
      <c r="BY97" s="126">
        <f t="shared" si="148"/>
        <v>5179.4093716057532</v>
      </c>
      <c r="BZ97" s="126">
        <f t="shared" si="148"/>
        <v>6111.6797109557428</v>
      </c>
      <c r="CA97" s="126">
        <f t="shared" si="148"/>
        <v>6504.510248989116</v>
      </c>
      <c r="CB97" s="126">
        <f t="shared" si="148"/>
        <v>7308.7193100573731</v>
      </c>
      <c r="CC97" s="126">
        <f t="shared" si="148"/>
        <v>8500.6235937482779</v>
      </c>
      <c r="CD97" s="126">
        <f t="shared" si="148"/>
        <v>9425.7306512841387</v>
      </c>
      <c r="CE97" s="126">
        <f t="shared" si="148"/>
        <v>9814.4735480844374</v>
      </c>
      <c r="CF97" s="126">
        <f t="shared" si="148"/>
        <v>10612.995743856849</v>
      </c>
      <c r="CG97" s="126">
        <f t="shared" si="148"/>
        <v>11797.131248217469</v>
      </c>
      <c r="CH97" s="126">
        <f t="shared" si="148"/>
        <v>12716.302583289558</v>
      </c>
      <c r="CI97" s="126">
        <f t="shared" si="148"/>
        <v>13102.11216544243</v>
      </c>
      <c r="CJ97" s="126">
        <f t="shared" si="148"/>
        <v>13909.90680687621</v>
      </c>
      <c r="CK97" s="126">
        <f t="shared" si="148"/>
        <v>15073.477882740926</v>
      </c>
      <c r="CL97" s="126">
        <f t="shared" si="148"/>
        <v>15987.713484603633</v>
      </c>
      <c r="CM97" s="126">
        <f t="shared" si="148"/>
        <v>16371.527987707308</v>
      </c>
      <c r="CN97" s="126">
        <f t="shared" si="148"/>
        <v>17161.798575587032</v>
      </c>
      <c r="CO97" s="126">
        <f t="shared" si="148"/>
        <v>18333.364849720761</v>
      </c>
      <c r="CP97" s="126">
        <f t="shared" si="148"/>
        <v>19243.479340471014</v>
      </c>
      <c r="CQ97" s="126">
        <f t="shared" si="148"/>
        <v>19626.061002467981</v>
      </c>
      <c r="CR97" s="126">
        <f t="shared" si="148"/>
        <v>20413.394418282347</v>
      </c>
      <c r="CS97" s="126">
        <f t="shared" si="148"/>
        <v>21579.805874024605</v>
      </c>
      <c r="CT97" s="126">
        <f t="shared" si="148"/>
        <v>22486.462882977692</v>
      </c>
      <c r="CU97" s="126">
        <f t="shared" si="148"/>
        <v>22868.430600375163</v>
      </c>
      <c r="CV97" s="126">
        <f t="shared" si="148"/>
        <v>23653.427398437201</v>
      </c>
      <c r="CW97" s="126">
        <f t="shared" ref="CW97:EB97" si="149" xml:space="preserve"> CW$95</f>
        <v>24815.254577798551</v>
      </c>
      <c r="CX97" s="126">
        <f t="shared" si="149"/>
        <v>25718.994739445843</v>
      </c>
      <c r="CY97" s="126">
        <f t="shared" si="149"/>
        <v>26100.850665962877</v>
      </c>
      <c r="CZ97" s="126">
        <f t="shared" si="149"/>
        <v>26897.266768313868</v>
      </c>
      <c r="DA97" s="126">
        <f t="shared" si="149"/>
        <v>28041.708349577148</v>
      </c>
      <c r="DB97" s="126">
        <f t="shared" si="149"/>
        <v>28942.972107906455</v>
      </c>
      <c r="DC97" s="126">
        <f t="shared" si="149"/>
        <v>29325.123319189999</v>
      </c>
      <c r="DD97" s="126">
        <f t="shared" si="149"/>
        <v>30106.82563666534</v>
      </c>
      <c r="DE97" s="126">
        <f t="shared" si="149"/>
        <v>31260.792945659392</v>
      </c>
      <c r="DF97" s="126">
        <f t="shared" si="149"/>
        <v>32159.939128220114</v>
      </c>
      <c r="DG97" s="126">
        <f t="shared" si="149"/>
        <v>32542.715267843574</v>
      </c>
      <c r="DH97" s="126">
        <f t="shared" si="149"/>
        <v>33323.295909998204</v>
      </c>
      <c r="DI97" s="126">
        <f t="shared" si="149"/>
        <v>34473.831397778311</v>
      </c>
      <c r="DJ97" s="126">
        <f t="shared" si="149"/>
        <v>34571.152344172049</v>
      </c>
      <c r="DK97" s="126">
        <f t="shared" si="149"/>
        <v>34154.819996363585</v>
      </c>
      <c r="DL97" s="126">
        <f t="shared" si="149"/>
        <v>34134.5449652479</v>
      </c>
      <c r="DM97" s="126">
        <f t="shared" si="149"/>
        <v>34481.900138131634</v>
      </c>
      <c r="DN97" s="126">
        <f t="shared" si="149"/>
        <v>34577.634022055441</v>
      </c>
      <c r="DO97" s="126">
        <f t="shared" si="149"/>
        <v>34162.408418327432</v>
      </c>
      <c r="DP97" s="126">
        <f t="shared" si="149"/>
        <v>34154.156584974771</v>
      </c>
      <c r="DQ97" s="126">
        <f t="shared" si="149"/>
        <v>34485.874712855759</v>
      </c>
      <c r="DR97" s="126">
        <f t="shared" si="149"/>
        <v>34580.215578271025</v>
      </c>
      <c r="DS97" s="126">
        <f t="shared" si="149"/>
        <v>34166.270132495585</v>
      </c>
      <c r="DT97" s="126">
        <f t="shared" si="149"/>
        <v>34144.895849036351</v>
      </c>
      <c r="DU97" s="126">
        <f t="shared" si="149"/>
        <v>34486.467015203889</v>
      </c>
      <c r="DV97" s="126">
        <f t="shared" si="149"/>
        <v>34579.572950640541</v>
      </c>
      <c r="DW97" s="126">
        <f t="shared" si="149"/>
        <v>34167.047025381049</v>
      </c>
      <c r="DX97" s="126">
        <f t="shared" si="149"/>
        <v>34145.357178484293</v>
      </c>
      <c r="DY97" s="126">
        <f t="shared" si="149"/>
        <v>34484.255611451881</v>
      </c>
      <c r="DZ97" s="126">
        <f t="shared" si="149"/>
        <v>34576.255407806537</v>
      </c>
      <c r="EA97" s="126">
        <f t="shared" si="149"/>
        <v>34165.260639996275</v>
      </c>
      <c r="EB97" s="126">
        <f t="shared" si="149"/>
        <v>34185.822741739707</v>
      </c>
      <c r="EC97" s="126">
        <f t="shared" ref="EC97:FH97" si="150" xml:space="preserve"> EC$95</f>
        <v>971.56941081833111</v>
      </c>
      <c r="ED97" s="126">
        <f t="shared" si="150"/>
        <v>1.213038558489643E-10</v>
      </c>
      <c r="EE97" s="126">
        <f t="shared" si="150"/>
        <v>1.213038558489643E-10</v>
      </c>
      <c r="EF97" s="126">
        <f t="shared" si="150"/>
        <v>1.213038558489643E-10</v>
      </c>
      <c r="EG97" s="126">
        <f t="shared" si="150"/>
        <v>1.213038558489643E-10</v>
      </c>
      <c r="EH97" s="126">
        <f t="shared" si="150"/>
        <v>1.213038558489643E-10</v>
      </c>
      <c r="EI97" s="126">
        <f t="shared" si="150"/>
        <v>1.213038558489643E-10</v>
      </c>
      <c r="EJ97" s="126">
        <f t="shared" si="150"/>
        <v>1.213038558489643E-10</v>
      </c>
      <c r="EK97" s="126">
        <f t="shared" si="150"/>
        <v>1.213038558489643E-10</v>
      </c>
      <c r="EL97" s="126">
        <f t="shared" si="150"/>
        <v>1.213038558489643E-10</v>
      </c>
      <c r="EM97" s="126">
        <f t="shared" si="150"/>
        <v>1.213038558489643E-10</v>
      </c>
      <c r="EN97" s="126">
        <f t="shared" si="150"/>
        <v>1.213038558489643E-10</v>
      </c>
      <c r="EO97" s="126">
        <f t="shared" si="150"/>
        <v>1.213038558489643E-10</v>
      </c>
      <c r="EP97" s="126">
        <f t="shared" si="150"/>
        <v>1.213038558489643E-10</v>
      </c>
      <c r="EQ97" s="126">
        <f t="shared" si="150"/>
        <v>1.213038558489643E-10</v>
      </c>
      <c r="ER97" s="126">
        <f t="shared" si="150"/>
        <v>1.213038558489643E-10</v>
      </c>
      <c r="ES97" s="126">
        <f t="shared" si="150"/>
        <v>1.213038558489643E-10</v>
      </c>
      <c r="ET97" s="126">
        <f t="shared" si="150"/>
        <v>1.213038558489643E-10</v>
      </c>
      <c r="EU97" s="126">
        <f t="shared" si="150"/>
        <v>1.213038558489643E-10</v>
      </c>
      <c r="EV97" s="126">
        <f t="shared" si="150"/>
        <v>1.213038558489643E-10</v>
      </c>
      <c r="EW97" s="126">
        <f t="shared" si="150"/>
        <v>1.213038558489643E-10</v>
      </c>
      <c r="EX97" s="126">
        <f t="shared" si="150"/>
        <v>1.213038558489643E-10</v>
      </c>
      <c r="EY97" s="126">
        <f t="shared" si="150"/>
        <v>1.213038558489643E-10</v>
      </c>
      <c r="EZ97" s="126">
        <f t="shared" si="150"/>
        <v>1.213038558489643E-10</v>
      </c>
      <c r="FA97" s="126">
        <f t="shared" si="150"/>
        <v>1.213038558489643E-10</v>
      </c>
      <c r="FB97" s="126">
        <f t="shared" si="150"/>
        <v>1.213038558489643E-10</v>
      </c>
      <c r="FC97" s="126">
        <f t="shared" si="150"/>
        <v>1.213038558489643E-10</v>
      </c>
      <c r="FD97" s="126">
        <f t="shared" si="150"/>
        <v>1.213038558489643E-10</v>
      </c>
      <c r="FE97" s="126">
        <f t="shared" si="150"/>
        <v>1.213038558489643E-10</v>
      </c>
      <c r="FF97" s="126">
        <f t="shared" si="150"/>
        <v>1.213038558489643E-10</v>
      </c>
      <c r="FG97" s="126">
        <f t="shared" si="150"/>
        <v>1.213038558489643E-10</v>
      </c>
      <c r="FH97" s="126">
        <f t="shared" si="150"/>
        <v>1.213038558489643E-10</v>
      </c>
      <c r="FI97" s="126">
        <f t="shared" ref="FI97:GJ97" si="151" xml:space="preserve"> FI$95</f>
        <v>1.213038558489643E-10</v>
      </c>
      <c r="FJ97" s="126">
        <f t="shared" si="151"/>
        <v>1.213038558489643E-10</v>
      </c>
      <c r="FK97" s="126">
        <f t="shared" si="151"/>
        <v>1.213038558489643E-10</v>
      </c>
      <c r="FL97" s="126">
        <f t="shared" si="151"/>
        <v>1.213038558489643E-10</v>
      </c>
      <c r="FM97" s="126">
        <f t="shared" si="151"/>
        <v>1.213038558489643E-10</v>
      </c>
      <c r="FN97" s="126">
        <f t="shared" si="151"/>
        <v>1.213038558489643E-10</v>
      </c>
      <c r="FO97" s="126">
        <f t="shared" si="151"/>
        <v>1.213038558489643E-10</v>
      </c>
      <c r="FP97" s="126">
        <f t="shared" si="151"/>
        <v>1.213038558489643E-10</v>
      </c>
      <c r="FQ97" s="126">
        <f t="shared" si="151"/>
        <v>1.213038558489643E-10</v>
      </c>
      <c r="FR97" s="126">
        <f t="shared" si="151"/>
        <v>1.213038558489643E-10</v>
      </c>
      <c r="FS97" s="126">
        <f t="shared" si="151"/>
        <v>1.213038558489643E-10</v>
      </c>
      <c r="FT97" s="126">
        <f t="shared" si="151"/>
        <v>1.213038558489643E-10</v>
      </c>
      <c r="FU97" s="126">
        <f t="shared" si="151"/>
        <v>1.213038558489643E-10</v>
      </c>
      <c r="FV97" s="126">
        <f t="shared" si="151"/>
        <v>1.213038558489643E-10</v>
      </c>
      <c r="FW97" s="126">
        <f t="shared" si="151"/>
        <v>1.213038558489643E-10</v>
      </c>
      <c r="FX97" s="126">
        <f t="shared" si="151"/>
        <v>1.213038558489643E-10</v>
      </c>
      <c r="FY97" s="126">
        <f t="shared" si="151"/>
        <v>1.213038558489643E-10</v>
      </c>
      <c r="FZ97" s="126">
        <f t="shared" si="151"/>
        <v>1.213038558489643E-10</v>
      </c>
      <c r="GA97" s="126">
        <f t="shared" si="151"/>
        <v>1.213038558489643E-10</v>
      </c>
      <c r="GB97" s="126">
        <f t="shared" si="151"/>
        <v>1.213038558489643E-10</v>
      </c>
      <c r="GC97" s="126">
        <f t="shared" si="151"/>
        <v>1.213038558489643E-10</v>
      </c>
      <c r="GD97" s="126">
        <f t="shared" si="151"/>
        <v>1.213038558489643E-10</v>
      </c>
      <c r="GE97" s="126">
        <f t="shared" si="151"/>
        <v>1.213038558489643E-10</v>
      </c>
      <c r="GF97" s="126">
        <f t="shared" si="151"/>
        <v>1.213038558489643E-10</v>
      </c>
      <c r="GG97" s="126">
        <f t="shared" si="151"/>
        <v>1.213038558489643E-10</v>
      </c>
      <c r="GH97" s="126">
        <f t="shared" si="151"/>
        <v>1.213038558489643E-10</v>
      </c>
      <c r="GI97" s="126">
        <f t="shared" si="151"/>
        <v>1.213038558489643E-10</v>
      </c>
      <c r="GJ97" s="126">
        <f t="shared" si="151"/>
        <v>1.213038558489643E-10</v>
      </c>
    </row>
    <row r="98" spans="1:192" x14ac:dyDescent="0.25">
      <c r="E98" s="6" t="s">
        <v>284</v>
      </c>
      <c r="G98" s="12" t="str">
        <f xml:space="preserve"> SMU</f>
        <v>$ 000s</v>
      </c>
      <c r="J98" s="12">
        <f t="shared" ref="J98:AO98" si="152" xml:space="preserve"> MAX(J97, 0)</f>
        <v>0</v>
      </c>
      <c r="K98" s="12">
        <f t="shared" si="152"/>
        <v>0</v>
      </c>
      <c r="L98" s="12">
        <f t="shared" si="152"/>
        <v>0</v>
      </c>
      <c r="M98" s="12">
        <f t="shared" si="152"/>
        <v>458.46255602304973</v>
      </c>
      <c r="N98" s="12">
        <f t="shared" si="152"/>
        <v>1539.9780103317044</v>
      </c>
      <c r="O98" s="12">
        <f t="shared" si="152"/>
        <v>1275.7996691309513</v>
      </c>
      <c r="P98" s="12">
        <f t="shared" si="152"/>
        <v>611.78577521583998</v>
      </c>
      <c r="Q98" s="12">
        <f t="shared" si="152"/>
        <v>913.44553428939298</v>
      </c>
      <c r="R98" s="12">
        <f t="shared" si="152"/>
        <v>1528.2118252706632</v>
      </c>
      <c r="S98" s="12">
        <f t="shared" si="152"/>
        <v>1265.3624599820523</v>
      </c>
      <c r="T98" s="12">
        <f t="shared" si="152"/>
        <v>604.68175507588421</v>
      </c>
      <c r="U98" s="12">
        <f t="shared" si="152"/>
        <v>904.72756021648911</v>
      </c>
      <c r="V98" s="12">
        <f t="shared" si="152"/>
        <v>1516.4015633707545</v>
      </c>
      <c r="W98" s="12">
        <f t="shared" si="152"/>
        <v>1254.8749285689933</v>
      </c>
      <c r="X98" s="12">
        <f t="shared" si="152"/>
        <v>602.48613963601133</v>
      </c>
      <c r="Y98" s="12">
        <f t="shared" si="152"/>
        <v>890.97405336405473</v>
      </c>
      <c r="Z98" s="12">
        <f t="shared" si="152"/>
        <v>1504.544878542908</v>
      </c>
      <c r="AA98" s="12">
        <f t="shared" si="152"/>
        <v>1244.3347690343521</v>
      </c>
      <c r="AB98" s="12">
        <f t="shared" si="152"/>
        <v>590.27301319344679</v>
      </c>
      <c r="AC98" s="12">
        <f t="shared" si="152"/>
        <v>887.10641580115589</v>
      </c>
      <c r="AD98" s="12">
        <f t="shared" si="152"/>
        <v>1492.6393722357197</v>
      </c>
      <c r="AE98" s="12">
        <f t="shared" si="152"/>
        <v>1233.7396230872114</v>
      </c>
      <c r="AF98" s="12">
        <f t="shared" si="152"/>
        <v>582.96382196086188</v>
      </c>
      <c r="AG98" s="12">
        <f t="shared" si="152"/>
        <v>878.19858148451158</v>
      </c>
      <c r="AH98" s="12">
        <f t="shared" si="152"/>
        <v>1480.6825920930951</v>
      </c>
      <c r="AI98" s="12">
        <f t="shared" si="152"/>
        <v>1223.0870786663804</v>
      </c>
      <c r="AJ98" s="12">
        <f t="shared" si="152"/>
        <v>575.58168212439</v>
      </c>
      <c r="AK98" s="12">
        <f t="shared" si="152"/>
        <v>869.22270551249699</v>
      </c>
      <c r="AL98" s="12">
        <f t="shared" si="152"/>
        <v>1468.6720305784884</v>
      </c>
      <c r="AM98" s="12">
        <f t="shared" si="152"/>
        <v>1212.3746685703418</v>
      </c>
      <c r="AN98" s="12">
        <f t="shared" si="152"/>
        <v>572.93564864823338</v>
      </c>
      <c r="AO98" s="12">
        <f t="shared" si="152"/>
        <v>750.3084596683118</v>
      </c>
      <c r="AP98" s="12">
        <f t="shared" ref="AP98:BU98" si="153" xml:space="preserve"> MAX(AP97, 0)</f>
        <v>1239.0105960734581</v>
      </c>
      <c r="AQ98" s="12">
        <f t="shared" si="153"/>
        <v>1171.7523832860297</v>
      </c>
      <c r="AR98" s="12">
        <f t="shared" si="153"/>
        <v>524.7603193828129</v>
      </c>
      <c r="AS98" s="12">
        <f t="shared" si="153"/>
        <v>648.33729102747407</v>
      </c>
      <c r="AT98" s="12">
        <f t="shared" si="153"/>
        <v>1209.4943928313519</v>
      </c>
      <c r="AU98" s="12">
        <f t="shared" si="153"/>
        <v>1143.1636754064698</v>
      </c>
      <c r="AV98" s="12">
        <f t="shared" si="153"/>
        <v>500.1173806150523</v>
      </c>
      <c r="AW98" s="12">
        <f t="shared" si="153"/>
        <v>623.40628931123251</v>
      </c>
      <c r="AX98" s="12">
        <f t="shared" si="153"/>
        <v>1182.1356520847048</v>
      </c>
      <c r="AY98" s="12">
        <f t="shared" si="153"/>
        <v>1116.6025331082528</v>
      </c>
      <c r="AZ98" s="12">
        <f t="shared" si="153"/>
        <v>477.36912126117636</v>
      </c>
      <c r="BA98" s="12">
        <f t="shared" si="153"/>
        <v>1934.1454283198477</v>
      </c>
      <c r="BB98" s="12">
        <f t="shared" si="153"/>
        <v>3730.6447574052504</v>
      </c>
      <c r="BC98" s="12">
        <f t="shared" si="153"/>
        <v>3530.0521577102054</v>
      </c>
      <c r="BD98" s="12">
        <f t="shared" si="153"/>
        <v>1504.7624804973495</v>
      </c>
      <c r="BE98" s="12">
        <f t="shared" si="153"/>
        <v>1872.9369638010792</v>
      </c>
      <c r="BF98" s="12">
        <f t="shared" si="153"/>
        <v>3676.4890896214538</v>
      </c>
      <c r="BG98" s="12">
        <f t="shared" si="153"/>
        <v>3478.0568589113823</v>
      </c>
      <c r="BH98" s="12">
        <f t="shared" si="153"/>
        <v>1449.1203302910922</v>
      </c>
      <c r="BI98" s="12">
        <f t="shared" si="153"/>
        <v>1845.8592299519053</v>
      </c>
      <c r="BJ98" s="12">
        <f t="shared" si="153"/>
        <v>3626.3520217297519</v>
      </c>
      <c r="BK98" s="12">
        <f t="shared" si="153"/>
        <v>3429.8665193034708</v>
      </c>
      <c r="BL98" s="12">
        <f t="shared" si="153"/>
        <v>1412.0021677473178</v>
      </c>
      <c r="BM98" s="12">
        <f t="shared" si="153"/>
        <v>1807.185312797159</v>
      </c>
      <c r="BN98" s="12">
        <f t="shared" si="153"/>
        <v>3579.446775158297</v>
      </c>
      <c r="BO98" s="12">
        <f t="shared" si="153"/>
        <v>3384.7333766265233</v>
      </c>
      <c r="BP98" s="12">
        <f t="shared" si="153"/>
        <v>1377.7310853958993</v>
      </c>
      <c r="BQ98" s="12">
        <f t="shared" si="153"/>
        <v>1771.2061612797906</v>
      </c>
      <c r="BR98" s="12">
        <f t="shared" si="153"/>
        <v>3535.1309361269427</v>
      </c>
      <c r="BS98" s="12">
        <f t="shared" si="153"/>
        <v>3342.0468071314267</v>
      </c>
      <c r="BT98" s="12">
        <f t="shared" si="153"/>
        <v>1360.1430363163395</v>
      </c>
      <c r="BU98" s="12">
        <f t="shared" si="153"/>
        <v>1827.9066138066905</v>
      </c>
      <c r="BV98" s="12">
        <f t="shared" ref="BV98:DA98" si="154" xml:space="preserve"> MAX(BV97, 0)</f>
        <v>3492.8796401436357</v>
      </c>
      <c r="BW98" s="12">
        <f t="shared" si="154"/>
        <v>3301.3078506503039</v>
      </c>
      <c r="BX98" s="12">
        <f t="shared" si="154"/>
        <v>3978.4420788257867</v>
      </c>
      <c r="BY98" s="12">
        <f t="shared" si="154"/>
        <v>5179.4093716057532</v>
      </c>
      <c r="BZ98" s="12">
        <f t="shared" si="154"/>
        <v>6111.6797109557428</v>
      </c>
      <c r="CA98" s="12">
        <f t="shared" si="154"/>
        <v>6504.510248989116</v>
      </c>
      <c r="CB98" s="12">
        <f t="shared" si="154"/>
        <v>7308.7193100573731</v>
      </c>
      <c r="CC98" s="12">
        <f t="shared" si="154"/>
        <v>8500.6235937482779</v>
      </c>
      <c r="CD98" s="12">
        <f t="shared" si="154"/>
        <v>9425.7306512841387</v>
      </c>
      <c r="CE98" s="12">
        <f t="shared" si="154"/>
        <v>9814.4735480844374</v>
      </c>
      <c r="CF98" s="12">
        <f t="shared" si="154"/>
        <v>10612.995743856849</v>
      </c>
      <c r="CG98" s="12">
        <f t="shared" si="154"/>
        <v>11797.131248217469</v>
      </c>
      <c r="CH98" s="12">
        <f t="shared" si="154"/>
        <v>12716.302583289558</v>
      </c>
      <c r="CI98" s="12">
        <f t="shared" si="154"/>
        <v>13102.11216544243</v>
      </c>
      <c r="CJ98" s="12">
        <f t="shared" si="154"/>
        <v>13909.90680687621</v>
      </c>
      <c r="CK98" s="12">
        <f t="shared" si="154"/>
        <v>15073.477882740926</v>
      </c>
      <c r="CL98" s="12">
        <f t="shared" si="154"/>
        <v>15987.713484603633</v>
      </c>
      <c r="CM98" s="12">
        <f t="shared" si="154"/>
        <v>16371.527987707308</v>
      </c>
      <c r="CN98" s="12">
        <f t="shared" si="154"/>
        <v>17161.798575587032</v>
      </c>
      <c r="CO98" s="12">
        <f t="shared" si="154"/>
        <v>18333.364849720761</v>
      </c>
      <c r="CP98" s="12">
        <f t="shared" si="154"/>
        <v>19243.479340471014</v>
      </c>
      <c r="CQ98" s="12">
        <f t="shared" si="154"/>
        <v>19626.061002467981</v>
      </c>
      <c r="CR98" s="12">
        <f t="shared" si="154"/>
        <v>20413.394418282347</v>
      </c>
      <c r="CS98" s="12">
        <f t="shared" si="154"/>
        <v>21579.805874024605</v>
      </c>
      <c r="CT98" s="12">
        <f t="shared" si="154"/>
        <v>22486.462882977692</v>
      </c>
      <c r="CU98" s="12">
        <f t="shared" si="154"/>
        <v>22868.430600375163</v>
      </c>
      <c r="CV98" s="12">
        <f t="shared" si="154"/>
        <v>23653.427398437201</v>
      </c>
      <c r="CW98" s="12">
        <f t="shared" si="154"/>
        <v>24815.254577798551</v>
      </c>
      <c r="CX98" s="12">
        <f t="shared" si="154"/>
        <v>25718.994739445843</v>
      </c>
      <c r="CY98" s="12">
        <f t="shared" si="154"/>
        <v>26100.850665962877</v>
      </c>
      <c r="CZ98" s="12">
        <f t="shared" si="154"/>
        <v>26897.266768313868</v>
      </c>
      <c r="DA98" s="12">
        <f t="shared" si="154"/>
        <v>28041.708349577148</v>
      </c>
      <c r="DB98" s="12">
        <f t="shared" ref="DB98:EG98" si="155" xml:space="preserve"> MAX(DB97, 0)</f>
        <v>28942.972107906455</v>
      </c>
      <c r="DC98" s="12">
        <f t="shared" si="155"/>
        <v>29325.123319189999</v>
      </c>
      <c r="DD98" s="12">
        <f t="shared" si="155"/>
        <v>30106.82563666534</v>
      </c>
      <c r="DE98" s="12">
        <f t="shared" si="155"/>
        <v>31260.792945659392</v>
      </c>
      <c r="DF98" s="12">
        <f t="shared" si="155"/>
        <v>32159.939128220114</v>
      </c>
      <c r="DG98" s="12">
        <f t="shared" si="155"/>
        <v>32542.715267843574</v>
      </c>
      <c r="DH98" s="12">
        <f t="shared" si="155"/>
        <v>33323.295909998204</v>
      </c>
      <c r="DI98" s="12">
        <f t="shared" si="155"/>
        <v>34473.831397778311</v>
      </c>
      <c r="DJ98" s="12">
        <f t="shared" si="155"/>
        <v>34571.152344172049</v>
      </c>
      <c r="DK98" s="12">
        <f t="shared" si="155"/>
        <v>34154.819996363585</v>
      </c>
      <c r="DL98" s="12">
        <f t="shared" si="155"/>
        <v>34134.5449652479</v>
      </c>
      <c r="DM98" s="12">
        <f t="shared" si="155"/>
        <v>34481.900138131634</v>
      </c>
      <c r="DN98" s="12">
        <f t="shared" si="155"/>
        <v>34577.634022055441</v>
      </c>
      <c r="DO98" s="12">
        <f t="shared" si="155"/>
        <v>34162.408418327432</v>
      </c>
      <c r="DP98" s="12">
        <f t="shared" si="155"/>
        <v>34154.156584974771</v>
      </c>
      <c r="DQ98" s="12">
        <f t="shared" si="155"/>
        <v>34485.874712855759</v>
      </c>
      <c r="DR98" s="12">
        <f t="shared" si="155"/>
        <v>34580.215578271025</v>
      </c>
      <c r="DS98" s="12">
        <f t="shared" si="155"/>
        <v>34166.270132495585</v>
      </c>
      <c r="DT98" s="12">
        <f t="shared" si="155"/>
        <v>34144.895849036351</v>
      </c>
      <c r="DU98" s="12">
        <f t="shared" si="155"/>
        <v>34486.467015203889</v>
      </c>
      <c r="DV98" s="12">
        <f t="shared" si="155"/>
        <v>34579.572950640541</v>
      </c>
      <c r="DW98" s="12">
        <f t="shared" si="155"/>
        <v>34167.047025381049</v>
      </c>
      <c r="DX98" s="12">
        <f t="shared" si="155"/>
        <v>34145.357178484293</v>
      </c>
      <c r="DY98" s="12">
        <f t="shared" si="155"/>
        <v>34484.255611451881</v>
      </c>
      <c r="DZ98" s="12">
        <f t="shared" si="155"/>
        <v>34576.255407806537</v>
      </c>
      <c r="EA98" s="12">
        <f t="shared" si="155"/>
        <v>34165.260639996275</v>
      </c>
      <c r="EB98" s="12">
        <f t="shared" si="155"/>
        <v>34185.822741739707</v>
      </c>
      <c r="EC98" s="12">
        <f t="shared" si="155"/>
        <v>971.56941081833111</v>
      </c>
      <c r="ED98" s="12">
        <f t="shared" si="155"/>
        <v>1.213038558489643E-10</v>
      </c>
      <c r="EE98" s="12">
        <f t="shared" si="155"/>
        <v>1.213038558489643E-10</v>
      </c>
      <c r="EF98" s="12">
        <f t="shared" si="155"/>
        <v>1.213038558489643E-10</v>
      </c>
      <c r="EG98" s="12">
        <f t="shared" si="155"/>
        <v>1.213038558489643E-10</v>
      </c>
      <c r="EH98" s="12">
        <f t="shared" ref="EH98:FM98" si="156" xml:space="preserve"> MAX(EH97, 0)</f>
        <v>1.213038558489643E-10</v>
      </c>
      <c r="EI98" s="12">
        <f t="shared" si="156"/>
        <v>1.213038558489643E-10</v>
      </c>
      <c r="EJ98" s="12">
        <f t="shared" si="156"/>
        <v>1.213038558489643E-10</v>
      </c>
      <c r="EK98" s="12">
        <f t="shared" si="156"/>
        <v>1.213038558489643E-10</v>
      </c>
      <c r="EL98" s="12">
        <f t="shared" si="156"/>
        <v>1.213038558489643E-10</v>
      </c>
      <c r="EM98" s="12">
        <f t="shared" si="156"/>
        <v>1.213038558489643E-10</v>
      </c>
      <c r="EN98" s="12">
        <f t="shared" si="156"/>
        <v>1.213038558489643E-10</v>
      </c>
      <c r="EO98" s="12">
        <f t="shared" si="156"/>
        <v>1.213038558489643E-10</v>
      </c>
      <c r="EP98" s="12">
        <f t="shared" si="156"/>
        <v>1.213038558489643E-10</v>
      </c>
      <c r="EQ98" s="12">
        <f t="shared" si="156"/>
        <v>1.213038558489643E-10</v>
      </c>
      <c r="ER98" s="12">
        <f t="shared" si="156"/>
        <v>1.213038558489643E-10</v>
      </c>
      <c r="ES98" s="12">
        <f t="shared" si="156"/>
        <v>1.213038558489643E-10</v>
      </c>
      <c r="ET98" s="12">
        <f t="shared" si="156"/>
        <v>1.213038558489643E-10</v>
      </c>
      <c r="EU98" s="12">
        <f t="shared" si="156"/>
        <v>1.213038558489643E-10</v>
      </c>
      <c r="EV98" s="12">
        <f t="shared" si="156"/>
        <v>1.213038558489643E-10</v>
      </c>
      <c r="EW98" s="12">
        <f t="shared" si="156"/>
        <v>1.213038558489643E-10</v>
      </c>
      <c r="EX98" s="12">
        <f t="shared" si="156"/>
        <v>1.213038558489643E-10</v>
      </c>
      <c r="EY98" s="12">
        <f t="shared" si="156"/>
        <v>1.213038558489643E-10</v>
      </c>
      <c r="EZ98" s="12">
        <f t="shared" si="156"/>
        <v>1.213038558489643E-10</v>
      </c>
      <c r="FA98" s="12">
        <f t="shared" si="156"/>
        <v>1.213038558489643E-10</v>
      </c>
      <c r="FB98" s="12">
        <f t="shared" si="156"/>
        <v>1.213038558489643E-10</v>
      </c>
      <c r="FC98" s="12">
        <f t="shared" si="156"/>
        <v>1.213038558489643E-10</v>
      </c>
      <c r="FD98" s="12">
        <f t="shared" si="156"/>
        <v>1.213038558489643E-10</v>
      </c>
      <c r="FE98" s="12">
        <f t="shared" si="156"/>
        <v>1.213038558489643E-10</v>
      </c>
      <c r="FF98" s="12">
        <f t="shared" si="156"/>
        <v>1.213038558489643E-10</v>
      </c>
      <c r="FG98" s="12">
        <f t="shared" si="156"/>
        <v>1.213038558489643E-10</v>
      </c>
      <c r="FH98" s="12">
        <f t="shared" si="156"/>
        <v>1.213038558489643E-10</v>
      </c>
      <c r="FI98" s="12">
        <f t="shared" si="156"/>
        <v>1.213038558489643E-10</v>
      </c>
      <c r="FJ98" s="12">
        <f t="shared" si="156"/>
        <v>1.213038558489643E-10</v>
      </c>
      <c r="FK98" s="12">
        <f t="shared" si="156"/>
        <v>1.213038558489643E-10</v>
      </c>
      <c r="FL98" s="12">
        <f t="shared" si="156"/>
        <v>1.213038558489643E-10</v>
      </c>
      <c r="FM98" s="12">
        <f t="shared" si="156"/>
        <v>1.213038558489643E-10</v>
      </c>
      <c r="FN98" s="12">
        <f t="shared" ref="FN98:GJ98" si="157" xml:space="preserve"> MAX(FN97, 0)</f>
        <v>1.213038558489643E-10</v>
      </c>
      <c r="FO98" s="12">
        <f t="shared" si="157"/>
        <v>1.213038558489643E-10</v>
      </c>
      <c r="FP98" s="12">
        <f t="shared" si="157"/>
        <v>1.213038558489643E-10</v>
      </c>
      <c r="FQ98" s="12">
        <f t="shared" si="157"/>
        <v>1.213038558489643E-10</v>
      </c>
      <c r="FR98" s="12">
        <f t="shared" si="157"/>
        <v>1.213038558489643E-10</v>
      </c>
      <c r="FS98" s="12">
        <f t="shared" si="157"/>
        <v>1.213038558489643E-10</v>
      </c>
      <c r="FT98" s="12">
        <f t="shared" si="157"/>
        <v>1.213038558489643E-10</v>
      </c>
      <c r="FU98" s="12">
        <f t="shared" si="157"/>
        <v>1.213038558489643E-10</v>
      </c>
      <c r="FV98" s="12">
        <f t="shared" si="157"/>
        <v>1.213038558489643E-10</v>
      </c>
      <c r="FW98" s="12">
        <f t="shared" si="157"/>
        <v>1.213038558489643E-10</v>
      </c>
      <c r="FX98" s="12">
        <f t="shared" si="157"/>
        <v>1.213038558489643E-10</v>
      </c>
      <c r="FY98" s="12">
        <f t="shared" si="157"/>
        <v>1.213038558489643E-10</v>
      </c>
      <c r="FZ98" s="12">
        <f t="shared" si="157"/>
        <v>1.213038558489643E-10</v>
      </c>
      <c r="GA98" s="12">
        <f t="shared" si="157"/>
        <v>1.213038558489643E-10</v>
      </c>
      <c r="GB98" s="12">
        <f t="shared" si="157"/>
        <v>1.213038558489643E-10</v>
      </c>
      <c r="GC98" s="12">
        <f t="shared" si="157"/>
        <v>1.213038558489643E-10</v>
      </c>
      <c r="GD98" s="12">
        <f t="shared" si="157"/>
        <v>1.213038558489643E-10</v>
      </c>
      <c r="GE98" s="12">
        <f t="shared" si="157"/>
        <v>1.213038558489643E-10</v>
      </c>
      <c r="GF98" s="12">
        <f t="shared" si="157"/>
        <v>1.213038558489643E-10</v>
      </c>
      <c r="GG98" s="12">
        <f t="shared" si="157"/>
        <v>1.213038558489643E-10</v>
      </c>
      <c r="GH98" s="12">
        <f t="shared" si="157"/>
        <v>1.213038558489643E-10</v>
      </c>
      <c r="GI98" s="12">
        <f t="shared" si="157"/>
        <v>1.213038558489643E-10</v>
      </c>
      <c r="GJ98" s="12">
        <f t="shared" si="157"/>
        <v>1.213038558489643E-10</v>
      </c>
    </row>
    <row r="100" spans="1:192" x14ac:dyDescent="0.25">
      <c r="E100" s="126" t="str">
        <f t="shared" si="146"/>
        <v>Cash available for RCF / (Cash shortfall for RCF)</v>
      </c>
      <c r="F100" s="126">
        <f t="shared" si="146"/>
        <v>0</v>
      </c>
      <c r="G100" s="126" t="str">
        <f t="shared" si="146"/>
        <v>$ 000s</v>
      </c>
      <c r="H100" s="126">
        <f t="shared" si="146"/>
        <v>0</v>
      </c>
      <c r="I100" s="126">
        <f t="shared" si="146"/>
        <v>0</v>
      </c>
      <c r="J100" s="126">
        <f t="shared" si="146"/>
        <v>0</v>
      </c>
      <c r="K100" s="126">
        <f t="shared" si="146"/>
        <v>0</v>
      </c>
      <c r="L100" s="126">
        <f t="shared" si="146"/>
        <v>0</v>
      </c>
      <c r="M100" s="126">
        <f t="shared" si="146"/>
        <v>458.46255602304973</v>
      </c>
      <c r="N100" s="126">
        <f t="shared" si="146"/>
        <v>1539.9780103317044</v>
      </c>
      <c r="O100" s="126">
        <f t="shared" si="146"/>
        <v>1275.7996691309513</v>
      </c>
      <c r="P100" s="126">
        <f t="shared" si="146"/>
        <v>611.78577521583998</v>
      </c>
      <c r="Q100" s="126">
        <f t="shared" si="146"/>
        <v>913.44553428939298</v>
      </c>
      <c r="R100" s="126">
        <f t="shared" si="146"/>
        <v>1528.2118252706632</v>
      </c>
      <c r="S100" s="126">
        <f t="shared" si="146"/>
        <v>1265.3624599820523</v>
      </c>
      <c r="T100" s="126">
        <f t="shared" si="146"/>
        <v>604.68175507588421</v>
      </c>
      <c r="U100" s="126">
        <f t="shared" si="146"/>
        <v>904.72756021648911</v>
      </c>
      <c r="V100" s="126">
        <f t="shared" si="146"/>
        <v>1516.4015633707545</v>
      </c>
      <c r="W100" s="126">
        <f t="shared" si="146"/>
        <v>1254.8749285689933</v>
      </c>
      <c r="X100" s="126">
        <f t="shared" si="146"/>
        <v>602.48613963601133</v>
      </c>
      <c r="Y100" s="126">
        <f t="shared" si="146"/>
        <v>890.97405336405473</v>
      </c>
      <c r="Z100" s="126">
        <f t="shared" si="146"/>
        <v>1504.544878542908</v>
      </c>
      <c r="AA100" s="126">
        <f t="shared" si="146"/>
        <v>1244.3347690343521</v>
      </c>
      <c r="AB100" s="126">
        <f t="shared" si="146"/>
        <v>590.27301319344679</v>
      </c>
      <c r="AC100" s="126">
        <f t="shared" si="146"/>
        <v>887.10641580115589</v>
      </c>
      <c r="AD100" s="126">
        <f t="shared" si="146"/>
        <v>1492.6393722357197</v>
      </c>
      <c r="AE100" s="126">
        <f t="shared" si="146"/>
        <v>1233.7396230872114</v>
      </c>
      <c r="AF100" s="126">
        <f t="shared" si="146"/>
        <v>582.96382196086188</v>
      </c>
      <c r="AG100" s="126">
        <f t="shared" si="146"/>
        <v>878.19858148451158</v>
      </c>
      <c r="AH100" s="126">
        <f t="shared" si="146"/>
        <v>1480.6825920930951</v>
      </c>
      <c r="AI100" s="126">
        <f t="shared" si="146"/>
        <v>1223.0870786663804</v>
      </c>
      <c r="AJ100" s="126">
        <f t="shared" si="146"/>
        <v>575.58168212439</v>
      </c>
      <c r="AK100" s="126">
        <f t="shared" ref="AK100:CV100" si="158" xml:space="preserve"> AK$95</f>
        <v>869.22270551249699</v>
      </c>
      <c r="AL100" s="126">
        <f t="shared" si="158"/>
        <v>1468.6720305784884</v>
      </c>
      <c r="AM100" s="126">
        <f t="shared" si="158"/>
        <v>1212.3746685703418</v>
      </c>
      <c r="AN100" s="126">
        <f t="shared" si="158"/>
        <v>572.93564864823338</v>
      </c>
      <c r="AO100" s="126">
        <f t="shared" si="158"/>
        <v>750.3084596683118</v>
      </c>
      <c r="AP100" s="126">
        <f t="shared" si="158"/>
        <v>1239.0105960734581</v>
      </c>
      <c r="AQ100" s="126">
        <f t="shared" si="158"/>
        <v>1171.7523832860297</v>
      </c>
      <c r="AR100" s="126">
        <f t="shared" si="158"/>
        <v>524.7603193828129</v>
      </c>
      <c r="AS100" s="126">
        <f t="shared" si="158"/>
        <v>648.33729102747407</v>
      </c>
      <c r="AT100" s="126">
        <f t="shared" si="158"/>
        <v>1209.4943928313519</v>
      </c>
      <c r="AU100" s="126">
        <f t="shared" si="158"/>
        <v>1143.1636754064698</v>
      </c>
      <c r="AV100" s="126">
        <f t="shared" si="158"/>
        <v>500.1173806150523</v>
      </c>
      <c r="AW100" s="126">
        <f t="shared" si="158"/>
        <v>623.40628931123251</v>
      </c>
      <c r="AX100" s="126">
        <f t="shared" si="158"/>
        <v>1182.1356520847048</v>
      </c>
      <c r="AY100" s="126">
        <f t="shared" si="158"/>
        <v>1116.6025331082528</v>
      </c>
      <c r="AZ100" s="126">
        <f t="shared" si="158"/>
        <v>477.36912126117636</v>
      </c>
      <c r="BA100" s="126">
        <f t="shared" si="158"/>
        <v>1934.1454283198477</v>
      </c>
      <c r="BB100" s="126">
        <f t="shared" si="158"/>
        <v>3730.6447574052504</v>
      </c>
      <c r="BC100" s="126">
        <f t="shared" si="158"/>
        <v>3530.0521577102054</v>
      </c>
      <c r="BD100" s="126">
        <f t="shared" si="158"/>
        <v>1504.7624804973495</v>
      </c>
      <c r="BE100" s="126">
        <f t="shared" si="158"/>
        <v>1872.9369638010792</v>
      </c>
      <c r="BF100" s="126">
        <f t="shared" si="158"/>
        <v>3676.4890896214538</v>
      </c>
      <c r="BG100" s="126">
        <f t="shared" si="158"/>
        <v>3478.0568589113823</v>
      </c>
      <c r="BH100" s="126">
        <f t="shared" si="158"/>
        <v>1449.1203302910922</v>
      </c>
      <c r="BI100" s="126">
        <f t="shared" si="158"/>
        <v>1845.8592299519053</v>
      </c>
      <c r="BJ100" s="126">
        <f t="shared" si="158"/>
        <v>3626.3520217297519</v>
      </c>
      <c r="BK100" s="126">
        <f t="shared" si="158"/>
        <v>3429.8665193034708</v>
      </c>
      <c r="BL100" s="126">
        <f t="shared" si="158"/>
        <v>1412.0021677473178</v>
      </c>
      <c r="BM100" s="126">
        <f t="shared" si="158"/>
        <v>1807.185312797159</v>
      </c>
      <c r="BN100" s="126">
        <f t="shared" si="158"/>
        <v>3579.446775158297</v>
      </c>
      <c r="BO100" s="126">
        <f t="shared" si="158"/>
        <v>3384.7333766265233</v>
      </c>
      <c r="BP100" s="126">
        <f t="shared" si="158"/>
        <v>1377.7310853958993</v>
      </c>
      <c r="BQ100" s="126">
        <f t="shared" si="158"/>
        <v>1771.2061612797906</v>
      </c>
      <c r="BR100" s="126">
        <f t="shared" si="158"/>
        <v>3535.1309361269427</v>
      </c>
      <c r="BS100" s="126">
        <f t="shared" si="158"/>
        <v>3342.0468071314267</v>
      </c>
      <c r="BT100" s="126">
        <f t="shared" si="158"/>
        <v>1360.1430363163395</v>
      </c>
      <c r="BU100" s="126">
        <f t="shared" si="158"/>
        <v>1827.9066138066905</v>
      </c>
      <c r="BV100" s="126">
        <f t="shared" si="158"/>
        <v>3492.8796401436357</v>
      </c>
      <c r="BW100" s="126">
        <f t="shared" si="158"/>
        <v>3301.3078506503039</v>
      </c>
      <c r="BX100" s="126">
        <f t="shared" si="158"/>
        <v>3978.4420788257867</v>
      </c>
      <c r="BY100" s="126">
        <f t="shared" si="158"/>
        <v>5179.4093716057532</v>
      </c>
      <c r="BZ100" s="126">
        <f t="shared" si="158"/>
        <v>6111.6797109557428</v>
      </c>
      <c r="CA100" s="126">
        <f t="shared" si="158"/>
        <v>6504.510248989116</v>
      </c>
      <c r="CB100" s="126">
        <f t="shared" si="158"/>
        <v>7308.7193100573731</v>
      </c>
      <c r="CC100" s="126">
        <f t="shared" si="158"/>
        <v>8500.6235937482779</v>
      </c>
      <c r="CD100" s="126">
        <f t="shared" si="158"/>
        <v>9425.7306512841387</v>
      </c>
      <c r="CE100" s="126">
        <f t="shared" si="158"/>
        <v>9814.4735480844374</v>
      </c>
      <c r="CF100" s="126">
        <f t="shared" si="158"/>
        <v>10612.995743856849</v>
      </c>
      <c r="CG100" s="126">
        <f t="shared" si="158"/>
        <v>11797.131248217469</v>
      </c>
      <c r="CH100" s="126">
        <f t="shared" si="158"/>
        <v>12716.302583289558</v>
      </c>
      <c r="CI100" s="126">
        <f t="shared" si="158"/>
        <v>13102.11216544243</v>
      </c>
      <c r="CJ100" s="126">
        <f t="shared" si="158"/>
        <v>13909.90680687621</v>
      </c>
      <c r="CK100" s="126">
        <f t="shared" si="158"/>
        <v>15073.477882740926</v>
      </c>
      <c r="CL100" s="126">
        <f t="shared" si="158"/>
        <v>15987.713484603633</v>
      </c>
      <c r="CM100" s="126">
        <f t="shared" si="158"/>
        <v>16371.527987707308</v>
      </c>
      <c r="CN100" s="126">
        <f t="shared" si="158"/>
        <v>17161.798575587032</v>
      </c>
      <c r="CO100" s="126">
        <f t="shared" si="158"/>
        <v>18333.364849720761</v>
      </c>
      <c r="CP100" s="126">
        <f t="shared" si="158"/>
        <v>19243.479340471014</v>
      </c>
      <c r="CQ100" s="126">
        <f t="shared" si="158"/>
        <v>19626.061002467981</v>
      </c>
      <c r="CR100" s="126">
        <f t="shared" si="158"/>
        <v>20413.394418282347</v>
      </c>
      <c r="CS100" s="126">
        <f t="shared" si="158"/>
        <v>21579.805874024605</v>
      </c>
      <c r="CT100" s="126">
        <f t="shared" si="158"/>
        <v>22486.462882977692</v>
      </c>
      <c r="CU100" s="126">
        <f t="shared" si="158"/>
        <v>22868.430600375163</v>
      </c>
      <c r="CV100" s="126">
        <f t="shared" si="158"/>
        <v>23653.427398437201</v>
      </c>
      <c r="CW100" s="126">
        <f t="shared" ref="CW100:FH100" si="159" xml:space="preserve"> CW$95</f>
        <v>24815.254577798551</v>
      </c>
      <c r="CX100" s="126">
        <f t="shared" si="159"/>
        <v>25718.994739445843</v>
      </c>
      <c r="CY100" s="126">
        <f t="shared" si="159"/>
        <v>26100.850665962877</v>
      </c>
      <c r="CZ100" s="126">
        <f t="shared" si="159"/>
        <v>26897.266768313868</v>
      </c>
      <c r="DA100" s="126">
        <f t="shared" si="159"/>
        <v>28041.708349577148</v>
      </c>
      <c r="DB100" s="126">
        <f t="shared" si="159"/>
        <v>28942.972107906455</v>
      </c>
      <c r="DC100" s="126">
        <f t="shared" si="159"/>
        <v>29325.123319189999</v>
      </c>
      <c r="DD100" s="126">
        <f t="shared" si="159"/>
        <v>30106.82563666534</v>
      </c>
      <c r="DE100" s="126">
        <f t="shared" si="159"/>
        <v>31260.792945659392</v>
      </c>
      <c r="DF100" s="126">
        <f t="shared" si="159"/>
        <v>32159.939128220114</v>
      </c>
      <c r="DG100" s="126">
        <f t="shared" si="159"/>
        <v>32542.715267843574</v>
      </c>
      <c r="DH100" s="126">
        <f t="shared" si="159"/>
        <v>33323.295909998204</v>
      </c>
      <c r="DI100" s="126">
        <f t="shared" si="159"/>
        <v>34473.831397778311</v>
      </c>
      <c r="DJ100" s="126">
        <f t="shared" si="159"/>
        <v>34571.152344172049</v>
      </c>
      <c r="DK100" s="126">
        <f t="shared" si="159"/>
        <v>34154.819996363585</v>
      </c>
      <c r="DL100" s="126">
        <f t="shared" si="159"/>
        <v>34134.5449652479</v>
      </c>
      <c r="DM100" s="126">
        <f t="shared" si="159"/>
        <v>34481.900138131634</v>
      </c>
      <c r="DN100" s="126">
        <f t="shared" si="159"/>
        <v>34577.634022055441</v>
      </c>
      <c r="DO100" s="126">
        <f t="shared" si="159"/>
        <v>34162.408418327432</v>
      </c>
      <c r="DP100" s="126">
        <f t="shared" si="159"/>
        <v>34154.156584974771</v>
      </c>
      <c r="DQ100" s="126">
        <f t="shared" si="159"/>
        <v>34485.874712855759</v>
      </c>
      <c r="DR100" s="126">
        <f t="shared" si="159"/>
        <v>34580.215578271025</v>
      </c>
      <c r="DS100" s="126">
        <f t="shared" si="159"/>
        <v>34166.270132495585</v>
      </c>
      <c r="DT100" s="126">
        <f t="shared" si="159"/>
        <v>34144.895849036351</v>
      </c>
      <c r="DU100" s="126">
        <f t="shared" si="159"/>
        <v>34486.467015203889</v>
      </c>
      <c r="DV100" s="126">
        <f t="shared" si="159"/>
        <v>34579.572950640541</v>
      </c>
      <c r="DW100" s="126">
        <f t="shared" si="159"/>
        <v>34167.047025381049</v>
      </c>
      <c r="DX100" s="126">
        <f t="shared" si="159"/>
        <v>34145.357178484293</v>
      </c>
      <c r="DY100" s="126">
        <f t="shared" si="159"/>
        <v>34484.255611451881</v>
      </c>
      <c r="DZ100" s="126">
        <f t="shared" si="159"/>
        <v>34576.255407806537</v>
      </c>
      <c r="EA100" s="126">
        <f t="shared" si="159"/>
        <v>34165.260639996275</v>
      </c>
      <c r="EB100" s="126">
        <f t="shared" si="159"/>
        <v>34185.822741739707</v>
      </c>
      <c r="EC100" s="126">
        <f t="shared" si="159"/>
        <v>971.56941081833111</v>
      </c>
      <c r="ED100" s="126">
        <f t="shared" si="159"/>
        <v>1.213038558489643E-10</v>
      </c>
      <c r="EE100" s="126">
        <f t="shared" si="159"/>
        <v>1.213038558489643E-10</v>
      </c>
      <c r="EF100" s="126">
        <f t="shared" si="159"/>
        <v>1.213038558489643E-10</v>
      </c>
      <c r="EG100" s="126">
        <f t="shared" si="159"/>
        <v>1.213038558489643E-10</v>
      </c>
      <c r="EH100" s="126">
        <f t="shared" si="159"/>
        <v>1.213038558489643E-10</v>
      </c>
      <c r="EI100" s="126">
        <f t="shared" si="159"/>
        <v>1.213038558489643E-10</v>
      </c>
      <c r="EJ100" s="126">
        <f t="shared" si="159"/>
        <v>1.213038558489643E-10</v>
      </c>
      <c r="EK100" s="126">
        <f t="shared" si="159"/>
        <v>1.213038558489643E-10</v>
      </c>
      <c r="EL100" s="126">
        <f t="shared" si="159"/>
        <v>1.213038558489643E-10</v>
      </c>
      <c r="EM100" s="126">
        <f t="shared" si="159"/>
        <v>1.213038558489643E-10</v>
      </c>
      <c r="EN100" s="126">
        <f t="shared" si="159"/>
        <v>1.213038558489643E-10</v>
      </c>
      <c r="EO100" s="126">
        <f t="shared" si="159"/>
        <v>1.213038558489643E-10</v>
      </c>
      <c r="EP100" s="126">
        <f t="shared" si="159"/>
        <v>1.213038558489643E-10</v>
      </c>
      <c r="EQ100" s="126">
        <f t="shared" si="159"/>
        <v>1.213038558489643E-10</v>
      </c>
      <c r="ER100" s="126">
        <f t="shared" si="159"/>
        <v>1.213038558489643E-10</v>
      </c>
      <c r="ES100" s="126">
        <f t="shared" si="159"/>
        <v>1.213038558489643E-10</v>
      </c>
      <c r="ET100" s="126">
        <f t="shared" si="159"/>
        <v>1.213038558489643E-10</v>
      </c>
      <c r="EU100" s="126">
        <f t="shared" si="159"/>
        <v>1.213038558489643E-10</v>
      </c>
      <c r="EV100" s="126">
        <f t="shared" si="159"/>
        <v>1.213038558489643E-10</v>
      </c>
      <c r="EW100" s="126">
        <f t="shared" si="159"/>
        <v>1.213038558489643E-10</v>
      </c>
      <c r="EX100" s="126">
        <f t="shared" si="159"/>
        <v>1.213038558489643E-10</v>
      </c>
      <c r="EY100" s="126">
        <f t="shared" si="159"/>
        <v>1.213038558489643E-10</v>
      </c>
      <c r="EZ100" s="126">
        <f t="shared" si="159"/>
        <v>1.213038558489643E-10</v>
      </c>
      <c r="FA100" s="126">
        <f t="shared" si="159"/>
        <v>1.213038558489643E-10</v>
      </c>
      <c r="FB100" s="126">
        <f t="shared" si="159"/>
        <v>1.213038558489643E-10</v>
      </c>
      <c r="FC100" s="126">
        <f t="shared" si="159"/>
        <v>1.213038558489643E-10</v>
      </c>
      <c r="FD100" s="126">
        <f t="shared" si="159"/>
        <v>1.213038558489643E-10</v>
      </c>
      <c r="FE100" s="126">
        <f t="shared" si="159"/>
        <v>1.213038558489643E-10</v>
      </c>
      <c r="FF100" s="126">
        <f t="shared" si="159"/>
        <v>1.213038558489643E-10</v>
      </c>
      <c r="FG100" s="126">
        <f t="shared" si="159"/>
        <v>1.213038558489643E-10</v>
      </c>
      <c r="FH100" s="126">
        <f t="shared" si="159"/>
        <v>1.213038558489643E-10</v>
      </c>
      <c r="FI100" s="126">
        <f t="shared" ref="FI100:GJ100" si="160" xml:space="preserve"> FI$95</f>
        <v>1.213038558489643E-10</v>
      </c>
      <c r="FJ100" s="126">
        <f t="shared" si="160"/>
        <v>1.213038558489643E-10</v>
      </c>
      <c r="FK100" s="126">
        <f t="shared" si="160"/>
        <v>1.213038558489643E-10</v>
      </c>
      <c r="FL100" s="126">
        <f t="shared" si="160"/>
        <v>1.213038558489643E-10</v>
      </c>
      <c r="FM100" s="126">
        <f t="shared" si="160"/>
        <v>1.213038558489643E-10</v>
      </c>
      <c r="FN100" s="126">
        <f t="shared" si="160"/>
        <v>1.213038558489643E-10</v>
      </c>
      <c r="FO100" s="126">
        <f t="shared" si="160"/>
        <v>1.213038558489643E-10</v>
      </c>
      <c r="FP100" s="126">
        <f t="shared" si="160"/>
        <v>1.213038558489643E-10</v>
      </c>
      <c r="FQ100" s="126">
        <f t="shared" si="160"/>
        <v>1.213038558489643E-10</v>
      </c>
      <c r="FR100" s="126">
        <f t="shared" si="160"/>
        <v>1.213038558489643E-10</v>
      </c>
      <c r="FS100" s="126">
        <f t="shared" si="160"/>
        <v>1.213038558489643E-10</v>
      </c>
      <c r="FT100" s="126">
        <f t="shared" si="160"/>
        <v>1.213038558489643E-10</v>
      </c>
      <c r="FU100" s="126">
        <f t="shared" si="160"/>
        <v>1.213038558489643E-10</v>
      </c>
      <c r="FV100" s="126">
        <f t="shared" si="160"/>
        <v>1.213038558489643E-10</v>
      </c>
      <c r="FW100" s="126">
        <f t="shared" si="160"/>
        <v>1.213038558489643E-10</v>
      </c>
      <c r="FX100" s="126">
        <f t="shared" si="160"/>
        <v>1.213038558489643E-10</v>
      </c>
      <c r="FY100" s="126">
        <f t="shared" si="160"/>
        <v>1.213038558489643E-10</v>
      </c>
      <c r="FZ100" s="126">
        <f t="shared" si="160"/>
        <v>1.213038558489643E-10</v>
      </c>
      <c r="GA100" s="126">
        <f t="shared" si="160"/>
        <v>1.213038558489643E-10</v>
      </c>
      <c r="GB100" s="126">
        <f t="shared" si="160"/>
        <v>1.213038558489643E-10</v>
      </c>
      <c r="GC100" s="126">
        <f t="shared" si="160"/>
        <v>1.213038558489643E-10</v>
      </c>
      <c r="GD100" s="126">
        <f t="shared" si="160"/>
        <v>1.213038558489643E-10</v>
      </c>
      <c r="GE100" s="126">
        <f t="shared" si="160"/>
        <v>1.213038558489643E-10</v>
      </c>
      <c r="GF100" s="126">
        <f t="shared" si="160"/>
        <v>1.213038558489643E-10</v>
      </c>
      <c r="GG100" s="126">
        <f t="shared" si="160"/>
        <v>1.213038558489643E-10</v>
      </c>
      <c r="GH100" s="126">
        <f t="shared" si="160"/>
        <v>1.213038558489643E-10</v>
      </c>
      <c r="GI100" s="126">
        <f t="shared" si="160"/>
        <v>1.213038558489643E-10</v>
      </c>
      <c r="GJ100" s="126">
        <f t="shared" si="160"/>
        <v>1.213038558489643E-10</v>
      </c>
    </row>
    <row r="101" spans="1:192" s="599" customFormat="1" x14ac:dyDescent="0.25">
      <c r="A101" s="594"/>
      <c r="B101" s="594"/>
      <c r="C101" s="595"/>
      <c r="D101" s="596"/>
      <c r="E101" s="597" t="s">
        <v>286</v>
      </c>
      <c r="F101" s="597"/>
      <c r="G101" s="597" t="str">
        <f xml:space="preserve"> SMU</f>
        <v>$ 000s</v>
      </c>
      <c r="H101" s="597">
        <f xml:space="preserve"> SUM(J101:GJ101)</f>
        <v>0</v>
      </c>
      <c r="I101" s="598"/>
      <c r="J101" s="597">
        <f t="shared" ref="J101:AO101" si="161" xml:space="preserve"> -1 * MIN(J100, 0)</f>
        <v>0</v>
      </c>
      <c r="K101" s="597">
        <f t="shared" si="161"/>
        <v>0</v>
      </c>
      <c r="L101" s="597">
        <f t="shared" si="161"/>
        <v>0</v>
      </c>
      <c r="M101" s="597">
        <f t="shared" si="161"/>
        <v>0</v>
      </c>
      <c r="N101" s="597">
        <f t="shared" si="161"/>
        <v>0</v>
      </c>
      <c r="O101" s="597">
        <f t="shared" si="161"/>
        <v>0</v>
      </c>
      <c r="P101" s="597">
        <f t="shared" si="161"/>
        <v>0</v>
      </c>
      <c r="Q101" s="597">
        <f t="shared" si="161"/>
        <v>0</v>
      </c>
      <c r="R101" s="597">
        <f t="shared" si="161"/>
        <v>0</v>
      </c>
      <c r="S101" s="597">
        <f t="shared" si="161"/>
        <v>0</v>
      </c>
      <c r="T101" s="597">
        <f t="shared" si="161"/>
        <v>0</v>
      </c>
      <c r="U101" s="597">
        <f t="shared" si="161"/>
        <v>0</v>
      </c>
      <c r="V101" s="597">
        <f t="shared" si="161"/>
        <v>0</v>
      </c>
      <c r="W101" s="597">
        <f t="shared" si="161"/>
        <v>0</v>
      </c>
      <c r="X101" s="597">
        <f t="shared" si="161"/>
        <v>0</v>
      </c>
      <c r="Y101" s="597">
        <f t="shared" si="161"/>
        <v>0</v>
      </c>
      <c r="Z101" s="597">
        <f t="shared" si="161"/>
        <v>0</v>
      </c>
      <c r="AA101" s="597">
        <f t="shared" si="161"/>
        <v>0</v>
      </c>
      <c r="AB101" s="597">
        <f t="shared" si="161"/>
        <v>0</v>
      </c>
      <c r="AC101" s="597">
        <f t="shared" si="161"/>
        <v>0</v>
      </c>
      <c r="AD101" s="597">
        <f t="shared" si="161"/>
        <v>0</v>
      </c>
      <c r="AE101" s="597">
        <f t="shared" si="161"/>
        <v>0</v>
      </c>
      <c r="AF101" s="597">
        <f t="shared" si="161"/>
        <v>0</v>
      </c>
      <c r="AG101" s="597">
        <f t="shared" si="161"/>
        <v>0</v>
      </c>
      <c r="AH101" s="597">
        <f t="shared" si="161"/>
        <v>0</v>
      </c>
      <c r="AI101" s="597">
        <f t="shared" si="161"/>
        <v>0</v>
      </c>
      <c r="AJ101" s="597">
        <f t="shared" si="161"/>
        <v>0</v>
      </c>
      <c r="AK101" s="597">
        <f t="shared" si="161"/>
        <v>0</v>
      </c>
      <c r="AL101" s="597">
        <f t="shared" si="161"/>
        <v>0</v>
      </c>
      <c r="AM101" s="597">
        <f t="shared" si="161"/>
        <v>0</v>
      </c>
      <c r="AN101" s="597">
        <f t="shared" si="161"/>
        <v>0</v>
      </c>
      <c r="AO101" s="597">
        <f t="shared" si="161"/>
        <v>0</v>
      </c>
      <c r="AP101" s="597">
        <f t="shared" ref="AP101:BU101" si="162" xml:space="preserve"> -1 * MIN(AP100, 0)</f>
        <v>0</v>
      </c>
      <c r="AQ101" s="597">
        <f t="shared" si="162"/>
        <v>0</v>
      </c>
      <c r="AR101" s="597">
        <f t="shared" si="162"/>
        <v>0</v>
      </c>
      <c r="AS101" s="597">
        <f t="shared" si="162"/>
        <v>0</v>
      </c>
      <c r="AT101" s="597">
        <f t="shared" si="162"/>
        <v>0</v>
      </c>
      <c r="AU101" s="597">
        <f t="shared" si="162"/>
        <v>0</v>
      </c>
      <c r="AV101" s="597">
        <f t="shared" si="162"/>
        <v>0</v>
      </c>
      <c r="AW101" s="597">
        <f t="shared" si="162"/>
        <v>0</v>
      </c>
      <c r="AX101" s="597">
        <f t="shared" si="162"/>
        <v>0</v>
      </c>
      <c r="AY101" s="597">
        <f t="shared" si="162"/>
        <v>0</v>
      </c>
      <c r="AZ101" s="597">
        <f t="shared" si="162"/>
        <v>0</v>
      </c>
      <c r="BA101" s="597">
        <f t="shared" si="162"/>
        <v>0</v>
      </c>
      <c r="BB101" s="597">
        <f t="shared" si="162"/>
        <v>0</v>
      </c>
      <c r="BC101" s="597">
        <f t="shared" si="162"/>
        <v>0</v>
      </c>
      <c r="BD101" s="597">
        <f t="shared" si="162"/>
        <v>0</v>
      </c>
      <c r="BE101" s="597">
        <f t="shared" si="162"/>
        <v>0</v>
      </c>
      <c r="BF101" s="597">
        <f t="shared" si="162"/>
        <v>0</v>
      </c>
      <c r="BG101" s="597">
        <f t="shared" si="162"/>
        <v>0</v>
      </c>
      <c r="BH101" s="597">
        <f t="shared" si="162"/>
        <v>0</v>
      </c>
      <c r="BI101" s="597">
        <f t="shared" si="162"/>
        <v>0</v>
      </c>
      <c r="BJ101" s="597">
        <f t="shared" si="162"/>
        <v>0</v>
      </c>
      <c r="BK101" s="597">
        <f t="shared" si="162"/>
        <v>0</v>
      </c>
      <c r="BL101" s="597">
        <f t="shared" si="162"/>
        <v>0</v>
      </c>
      <c r="BM101" s="597">
        <f t="shared" si="162"/>
        <v>0</v>
      </c>
      <c r="BN101" s="597">
        <f t="shared" si="162"/>
        <v>0</v>
      </c>
      <c r="BO101" s="597">
        <f t="shared" si="162"/>
        <v>0</v>
      </c>
      <c r="BP101" s="597">
        <f t="shared" si="162"/>
        <v>0</v>
      </c>
      <c r="BQ101" s="597">
        <f t="shared" si="162"/>
        <v>0</v>
      </c>
      <c r="BR101" s="597">
        <f t="shared" si="162"/>
        <v>0</v>
      </c>
      <c r="BS101" s="597">
        <f t="shared" si="162"/>
        <v>0</v>
      </c>
      <c r="BT101" s="597">
        <f t="shared" si="162"/>
        <v>0</v>
      </c>
      <c r="BU101" s="597">
        <f t="shared" si="162"/>
        <v>0</v>
      </c>
      <c r="BV101" s="597">
        <f t="shared" ref="BV101:DA101" si="163" xml:space="preserve"> -1 * MIN(BV100, 0)</f>
        <v>0</v>
      </c>
      <c r="BW101" s="597">
        <f t="shared" si="163"/>
        <v>0</v>
      </c>
      <c r="BX101" s="597">
        <f t="shared" si="163"/>
        <v>0</v>
      </c>
      <c r="BY101" s="597">
        <f t="shared" si="163"/>
        <v>0</v>
      </c>
      <c r="BZ101" s="597">
        <f t="shared" si="163"/>
        <v>0</v>
      </c>
      <c r="CA101" s="597">
        <f t="shared" si="163"/>
        <v>0</v>
      </c>
      <c r="CB101" s="597">
        <f t="shared" si="163"/>
        <v>0</v>
      </c>
      <c r="CC101" s="597">
        <f t="shared" si="163"/>
        <v>0</v>
      </c>
      <c r="CD101" s="597">
        <f t="shared" si="163"/>
        <v>0</v>
      </c>
      <c r="CE101" s="597">
        <f t="shared" si="163"/>
        <v>0</v>
      </c>
      <c r="CF101" s="597">
        <f t="shared" si="163"/>
        <v>0</v>
      </c>
      <c r="CG101" s="597">
        <f t="shared" si="163"/>
        <v>0</v>
      </c>
      <c r="CH101" s="597">
        <f t="shared" si="163"/>
        <v>0</v>
      </c>
      <c r="CI101" s="597">
        <f t="shared" si="163"/>
        <v>0</v>
      </c>
      <c r="CJ101" s="597">
        <f t="shared" si="163"/>
        <v>0</v>
      </c>
      <c r="CK101" s="597">
        <f t="shared" si="163"/>
        <v>0</v>
      </c>
      <c r="CL101" s="597">
        <f t="shared" si="163"/>
        <v>0</v>
      </c>
      <c r="CM101" s="597">
        <f t="shared" si="163"/>
        <v>0</v>
      </c>
      <c r="CN101" s="597">
        <f t="shared" si="163"/>
        <v>0</v>
      </c>
      <c r="CO101" s="597">
        <f t="shared" si="163"/>
        <v>0</v>
      </c>
      <c r="CP101" s="597">
        <f t="shared" si="163"/>
        <v>0</v>
      </c>
      <c r="CQ101" s="597">
        <f t="shared" si="163"/>
        <v>0</v>
      </c>
      <c r="CR101" s="597">
        <f t="shared" si="163"/>
        <v>0</v>
      </c>
      <c r="CS101" s="597">
        <f t="shared" si="163"/>
        <v>0</v>
      </c>
      <c r="CT101" s="597">
        <f t="shared" si="163"/>
        <v>0</v>
      </c>
      <c r="CU101" s="597">
        <f t="shared" si="163"/>
        <v>0</v>
      </c>
      <c r="CV101" s="597">
        <f t="shared" si="163"/>
        <v>0</v>
      </c>
      <c r="CW101" s="597">
        <f t="shared" si="163"/>
        <v>0</v>
      </c>
      <c r="CX101" s="597">
        <f t="shared" si="163"/>
        <v>0</v>
      </c>
      <c r="CY101" s="597">
        <f t="shared" si="163"/>
        <v>0</v>
      </c>
      <c r="CZ101" s="597">
        <f t="shared" si="163"/>
        <v>0</v>
      </c>
      <c r="DA101" s="597">
        <f t="shared" si="163"/>
        <v>0</v>
      </c>
      <c r="DB101" s="597">
        <f t="shared" ref="DB101:EG101" si="164" xml:space="preserve"> -1 * MIN(DB100, 0)</f>
        <v>0</v>
      </c>
      <c r="DC101" s="597">
        <f t="shared" si="164"/>
        <v>0</v>
      </c>
      <c r="DD101" s="597">
        <f t="shared" si="164"/>
        <v>0</v>
      </c>
      <c r="DE101" s="597">
        <f t="shared" si="164"/>
        <v>0</v>
      </c>
      <c r="DF101" s="597">
        <f t="shared" si="164"/>
        <v>0</v>
      </c>
      <c r="DG101" s="597">
        <f t="shared" si="164"/>
        <v>0</v>
      </c>
      <c r="DH101" s="597">
        <f t="shared" si="164"/>
        <v>0</v>
      </c>
      <c r="DI101" s="597">
        <f t="shared" si="164"/>
        <v>0</v>
      </c>
      <c r="DJ101" s="597">
        <f t="shared" si="164"/>
        <v>0</v>
      </c>
      <c r="DK101" s="597">
        <f t="shared" si="164"/>
        <v>0</v>
      </c>
      <c r="DL101" s="597">
        <f t="shared" si="164"/>
        <v>0</v>
      </c>
      <c r="DM101" s="597">
        <f t="shared" si="164"/>
        <v>0</v>
      </c>
      <c r="DN101" s="597">
        <f t="shared" si="164"/>
        <v>0</v>
      </c>
      <c r="DO101" s="597">
        <f t="shared" si="164"/>
        <v>0</v>
      </c>
      <c r="DP101" s="597">
        <f t="shared" si="164"/>
        <v>0</v>
      </c>
      <c r="DQ101" s="597">
        <f t="shared" si="164"/>
        <v>0</v>
      </c>
      <c r="DR101" s="597">
        <f t="shared" si="164"/>
        <v>0</v>
      </c>
      <c r="DS101" s="597">
        <f t="shared" si="164"/>
        <v>0</v>
      </c>
      <c r="DT101" s="597">
        <f t="shared" si="164"/>
        <v>0</v>
      </c>
      <c r="DU101" s="597">
        <f t="shared" si="164"/>
        <v>0</v>
      </c>
      <c r="DV101" s="597">
        <f t="shared" si="164"/>
        <v>0</v>
      </c>
      <c r="DW101" s="597">
        <f t="shared" si="164"/>
        <v>0</v>
      </c>
      <c r="DX101" s="597">
        <f t="shared" si="164"/>
        <v>0</v>
      </c>
      <c r="DY101" s="597">
        <f t="shared" si="164"/>
        <v>0</v>
      </c>
      <c r="DZ101" s="597">
        <f t="shared" si="164"/>
        <v>0</v>
      </c>
      <c r="EA101" s="597">
        <f t="shared" si="164"/>
        <v>0</v>
      </c>
      <c r="EB101" s="597">
        <f t="shared" si="164"/>
        <v>0</v>
      </c>
      <c r="EC101" s="597">
        <f t="shared" si="164"/>
        <v>0</v>
      </c>
      <c r="ED101" s="597">
        <f t="shared" si="164"/>
        <v>0</v>
      </c>
      <c r="EE101" s="597">
        <f t="shared" si="164"/>
        <v>0</v>
      </c>
      <c r="EF101" s="597">
        <f t="shared" si="164"/>
        <v>0</v>
      </c>
      <c r="EG101" s="597">
        <f t="shared" si="164"/>
        <v>0</v>
      </c>
      <c r="EH101" s="597">
        <f t="shared" ref="EH101:FM101" si="165" xml:space="preserve"> -1 * MIN(EH100, 0)</f>
        <v>0</v>
      </c>
      <c r="EI101" s="597">
        <f t="shared" si="165"/>
        <v>0</v>
      </c>
      <c r="EJ101" s="597">
        <f t="shared" si="165"/>
        <v>0</v>
      </c>
      <c r="EK101" s="597">
        <f t="shared" si="165"/>
        <v>0</v>
      </c>
      <c r="EL101" s="597">
        <f t="shared" si="165"/>
        <v>0</v>
      </c>
      <c r="EM101" s="597">
        <f t="shared" si="165"/>
        <v>0</v>
      </c>
      <c r="EN101" s="597">
        <f t="shared" si="165"/>
        <v>0</v>
      </c>
      <c r="EO101" s="597">
        <f t="shared" si="165"/>
        <v>0</v>
      </c>
      <c r="EP101" s="597">
        <f t="shared" si="165"/>
        <v>0</v>
      </c>
      <c r="EQ101" s="597">
        <f t="shared" si="165"/>
        <v>0</v>
      </c>
      <c r="ER101" s="597">
        <f t="shared" si="165"/>
        <v>0</v>
      </c>
      <c r="ES101" s="597">
        <f t="shared" si="165"/>
        <v>0</v>
      </c>
      <c r="ET101" s="597">
        <f t="shared" si="165"/>
        <v>0</v>
      </c>
      <c r="EU101" s="597">
        <f t="shared" si="165"/>
        <v>0</v>
      </c>
      <c r="EV101" s="597">
        <f t="shared" si="165"/>
        <v>0</v>
      </c>
      <c r="EW101" s="597">
        <f t="shared" si="165"/>
        <v>0</v>
      </c>
      <c r="EX101" s="597">
        <f t="shared" si="165"/>
        <v>0</v>
      </c>
      <c r="EY101" s="597">
        <f t="shared" si="165"/>
        <v>0</v>
      </c>
      <c r="EZ101" s="597">
        <f t="shared" si="165"/>
        <v>0</v>
      </c>
      <c r="FA101" s="597">
        <f t="shared" si="165"/>
        <v>0</v>
      </c>
      <c r="FB101" s="597">
        <f t="shared" si="165"/>
        <v>0</v>
      </c>
      <c r="FC101" s="597">
        <f t="shared" si="165"/>
        <v>0</v>
      </c>
      <c r="FD101" s="597">
        <f t="shared" si="165"/>
        <v>0</v>
      </c>
      <c r="FE101" s="597">
        <f t="shared" si="165"/>
        <v>0</v>
      </c>
      <c r="FF101" s="597">
        <f t="shared" si="165"/>
        <v>0</v>
      </c>
      <c r="FG101" s="597">
        <f t="shared" si="165"/>
        <v>0</v>
      </c>
      <c r="FH101" s="597">
        <f t="shared" si="165"/>
        <v>0</v>
      </c>
      <c r="FI101" s="597">
        <f t="shared" si="165"/>
        <v>0</v>
      </c>
      <c r="FJ101" s="597">
        <f t="shared" si="165"/>
        <v>0</v>
      </c>
      <c r="FK101" s="597">
        <f t="shared" si="165"/>
        <v>0</v>
      </c>
      <c r="FL101" s="597">
        <f t="shared" si="165"/>
        <v>0</v>
      </c>
      <c r="FM101" s="597">
        <f t="shared" si="165"/>
        <v>0</v>
      </c>
      <c r="FN101" s="597">
        <f t="shared" ref="FN101:GJ101" si="166" xml:space="preserve"> -1 * MIN(FN100, 0)</f>
        <v>0</v>
      </c>
      <c r="FO101" s="597">
        <f t="shared" si="166"/>
        <v>0</v>
      </c>
      <c r="FP101" s="597">
        <f t="shared" si="166"/>
        <v>0</v>
      </c>
      <c r="FQ101" s="597">
        <f t="shared" si="166"/>
        <v>0</v>
      </c>
      <c r="FR101" s="597">
        <f t="shared" si="166"/>
        <v>0</v>
      </c>
      <c r="FS101" s="597">
        <f t="shared" si="166"/>
        <v>0</v>
      </c>
      <c r="FT101" s="597">
        <f t="shared" si="166"/>
        <v>0</v>
      </c>
      <c r="FU101" s="597">
        <f t="shared" si="166"/>
        <v>0</v>
      </c>
      <c r="FV101" s="597">
        <f t="shared" si="166"/>
        <v>0</v>
      </c>
      <c r="FW101" s="597">
        <f t="shared" si="166"/>
        <v>0</v>
      </c>
      <c r="FX101" s="597">
        <f t="shared" si="166"/>
        <v>0</v>
      </c>
      <c r="FY101" s="597">
        <f t="shared" si="166"/>
        <v>0</v>
      </c>
      <c r="FZ101" s="597">
        <f t="shared" si="166"/>
        <v>0</v>
      </c>
      <c r="GA101" s="597">
        <f t="shared" si="166"/>
        <v>0</v>
      </c>
      <c r="GB101" s="597">
        <f t="shared" si="166"/>
        <v>0</v>
      </c>
      <c r="GC101" s="597">
        <f t="shared" si="166"/>
        <v>0</v>
      </c>
      <c r="GD101" s="597">
        <f t="shared" si="166"/>
        <v>0</v>
      </c>
      <c r="GE101" s="597">
        <f t="shared" si="166"/>
        <v>0</v>
      </c>
      <c r="GF101" s="597">
        <f t="shared" si="166"/>
        <v>0</v>
      </c>
      <c r="GG101" s="597">
        <f t="shared" si="166"/>
        <v>0</v>
      </c>
      <c r="GH101" s="597">
        <f t="shared" si="166"/>
        <v>0</v>
      </c>
      <c r="GI101" s="597">
        <f t="shared" si="166"/>
        <v>0</v>
      </c>
      <c r="GJ101" s="597">
        <f t="shared" si="166"/>
        <v>0</v>
      </c>
    </row>
    <row r="103" spans="1:192" x14ac:dyDescent="0.25">
      <c r="B103" s="15" t="s">
        <v>291</v>
      </c>
    </row>
    <row r="104" spans="1:192" x14ac:dyDescent="0.25">
      <c r="E104" s="586" t="str">
        <f xml:space="preserve"> InpC!E$64</f>
        <v>All in RCF annual interest rate</v>
      </c>
      <c r="F104" s="617">
        <f xml:space="preserve"> InpC!F$64</f>
        <v>0.12</v>
      </c>
      <c r="G104" s="586" t="str">
        <f xml:space="preserve"> InpC!G$64</f>
        <v>%</v>
      </c>
      <c r="H104" s="43"/>
    </row>
    <row r="105" spans="1:192" x14ac:dyDescent="0.25">
      <c r="E105" s="198" t="str">
        <f xml:space="preserve"> InpC!E$55</f>
        <v>Senior debt day count convention</v>
      </c>
      <c r="F105" s="198">
        <f xml:space="preserve"> InpC!F$55</f>
        <v>360</v>
      </c>
      <c r="G105" s="198" t="str">
        <f xml:space="preserve"> InpC!G$55</f>
        <v>days</v>
      </c>
      <c r="H105" s="43"/>
    </row>
    <row r="106" spans="1:192" x14ac:dyDescent="0.25">
      <c r="E106" s="248" t="str">
        <f xml:space="preserve"> Time!E$153</f>
        <v>Days in period</v>
      </c>
      <c r="F106" s="248">
        <f xml:space="preserve"> Time!F$153</f>
        <v>0</v>
      </c>
      <c r="G106" s="248" t="str">
        <f xml:space="preserve"> Time!G$153</f>
        <v>days</v>
      </c>
      <c r="H106" s="248">
        <f xml:space="preserve"> Time!H$153</f>
        <v>0</v>
      </c>
      <c r="I106" s="248">
        <f xml:space="preserve"> Time!I$153</f>
        <v>0</v>
      </c>
      <c r="J106" s="248">
        <f xml:space="preserve"> Time!J$153</f>
        <v>92</v>
      </c>
      <c r="K106" s="248">
        <f xml:space="preserve"> Time!K$153</f>
        <v>92</v>
      </c>
      <c r="L106" s="248">
        <f xml:space="preserve"> Time!L$153</f>
        <v>90</v>
      </c>
      <c r="M106" s="248">
        <f xml:space="preserve"> Time!M$153</f>
        <v>91</v>
      </c>
      <c r="N106" s="248">
        <f xml:space="preserve"> Time!N$153</f>
        <v>92</v>
      </c>
      <c r="O106" s="248">
        <f xml:space="preserve"> Time!O$153</f>
        <v>92</v>
      </c>
      <c r="P106" s="248">
        <f xml:space="preserve"> Time!P$153</f>
        <v>90</v>
      </c>
      <c r="Q106" s="248">
        <f xml:space="preserve"> Time!Q$153</f>
        <v>91</v>
      </c>
      <c r="R106" s="248">
        <f xml:space="preserve"> Time!R$153</f>
        <v>92</v>
      </c>
      <c r="S106" s="248">
        <f xml:space="preserve"> Time!S$153</f>
        <v>92</v>
      </c>
      <c r="T106" s="248">
        <f xml:space="preserve"> Time!T$153</f>
        <v>90</v>
      </c>
      <c r="U106" s="248">
        <f xml:space="preserve"> Time!U$153</f>
        <v>91</v>
      </c>
      <c r="V106" s="248">
        <f xml:space="preserve"> Time!V$153</f>
        <v>92</v>
      </c>
      <c r="W106" s="248">
        <f xml:space="preserve"> Time!W$153</f>
        <v>92</v>
      </c>
      <c r="X106" s="248">
        <f xml:space="preserve"> Time!X$153</f>
        <v>91</v>
      </c>
      <c r="Y106" s="248">
        <f xml:space="preserve"> Time!Y$153</f>
        <v>91</v>
      </c>
      <c r="Z106" s="248">
        <f xml:space="preserve"> Time!Z$153</f>
        <v>92</v>
      </c>
      <c r="AA106" s="248">
        <f xml:space="preserve"> Time!AA$153</f>
        <v>92</v>
      </c>
      <c r="AB106" s="248">
        <f xml:space="preserve"> Time!AB$153</f>
        <v>90</v>
      </c>
      <c r="AC106" s="248">
        <f xml:space="preserve"> Time!AC$153</f>
        <v>91</v>
      </c>
      <c r="AD106" s="248">
        <f xml:space="preserve"> Time!AD$153</f>
        <v>92</v>
      </c>
      <c r="AE106" s="248">
        <f xml:space="preserve"> Time!AE$153</f>
        <v>92</v>
      </c>
      <c r="AF106" s="248">
        <f xml:space="preserve"> Time!AF$153</f>
        <v>90</v>
      </c>
      <c r="AG106" s="248">
        <f xml:space="preserve"> Time!AG$153</f>
        <v>91</v>
      </c>
      <c r="AH106" s="248">
        <f xml:space="preserve"> Time!AH$153</f>
        <v>92</v>
      </c>
      <c r="AI106" s="248">
        <f xml:space="preserve"> Time!AI$153</f>
        <v>92</v>
      </c>
      <c r="AJ106" s="248">
        <f xml:space="preserve"> Time!AJ$153</f>
        <v>90</v>
      </c>
      <c r="AK106" s="248">
        <f xml:space="preserve"> Time!AK$153</f>
        <v>91</v>
      </c>
      <c r="AL106" s="248">
        <f xml:space="preserve"> Time!AL$153</f>
        <v>92</v>
      </c>
      <c r="AM106" s="248">
        <f xml:space="preserve"> Time!AM$153</f>
        <v>92</v>
      </c>
      <c r="AN106" s="248">
        <f xml:space="preserve"> Time!AN$153</f>
        <v>91</v>
      </c>
      <c r="AO106" s="248">
        <f xml:space="preserve"> Time!AO$153</f>
        <v>91</v>
      </c>
      <c r="AP106" s="248">
        <f xml:space="preserve"> Time!AP$153</f>
        <v>92</v>
      </c>
      <c r="AQ106" s="248">
        <f xml:space="preserve"> Time!AQ$153</f>
        <v>92</v>
      </c>
      <c r="AR106" s="248">
        <f xml:space="preserve"> Time!AR$153</f>
        <v>90</v>
      </c>
      <c r="AS106" s="248">
        <f xml:space="preserve"> Time!AS$153</f>
        <v>91</v>
      </c>
      <c r="AT106" s="248">
        <f xml:space="preserve"> Time!AT$153</f>
        <v>92</v>
      </c>
      <c r="AU106" s="248">
        <f xml:space="preserve"> Time!AU$153</f>
        <v>92</v>
      </c>
      <c r="AV106" s="248">
        <f xml:space="preserve"> Time!AV$153</f>
        <v>90</v>
      </c>
      <c r="AW106" s="248">
        <f xml:space="preserve"> Time!AW$153</f>
        <v>91</v>
      </c>
      <c r="AX106" s="248">
        <f xml:space="preserve"> Time!AX$153</f>
        <v>92</v>
      </c>
      <c r="AY106" s="248">
        <f xml:space="preserve"> Time!AY$153</f>
        <v>92</v>
      </c>
      <c r="AZ106" s="248">
        <f xml:space="preserve"> Time!AZ$153</f>
        <v>90</v>
      </c>
      <c r="BA106" s="248">
        <f xml:space="preserve"> Time!BA$153</f>
        <v>91</v>
      </c>
      <c r="BB106" s="248">
        <f xml:space="preserve"> Time!BB$153</f>
        <v>92</v>
      </c>
      <c r="BC106" s="248">
        <f xml:space="preserve"> Time!BC$153</f>
        <v>92</v>
      </c>
      <c r="BD106" s="248">
        <f xml:space="preserve"> Time!BD$153</f>
        <v>91</v>
      </c>
      <c r="BE106" s="248">
        <f xml:space="preserve"> Time!BE$153</f>
        <v>91</v>
      </c>
      <c r="BF106" s="248">
        <f xml:space="preserve"> Time!BF$153</f>
        <v>92</v>
      </c>
      <c r="BG106" s="248">
        <f xml:space="preserve"> Time!BG$153</f>
        <v>92</v>
      </c>
      <c r="BH106" s="248">
        <f xml:space="preserve"> Time!BH$153</f>
        <v>90</v>
      </c>
      <c r="BI106" s="248">
        <f xml:space="preserve"> Time!BI$153</f>
        <v>91</v>
      </c>
      <c r="BJ106" s="248">
        <f xml:space="preserve"> Time!BJ$153</f>
        <v>92</v>
      </c>
      <c r="BK106" s="248">
        <f xml:space="preserve"> Time!BK$153</f>
        <v>92</v>
      </c>
      <c r="BL106" s="248">
        <f xml:space="preserve"> Time!BL$153</f>
        <v>90</v>
      </c>
      <c r="BM106" s="248">
        <f xml:space="preserve"> Time!BM$153</f>
        <v>91</v>
      </c>
      <c r="BN106" s="248">
        <f xml:space="preserve"> Time!BN$153</f>
        <v>92</v>
      </c>
      <c r="BO106" s="248">
        <f xml:space="preserve"> Time!BO$153</f>
        <v>92</v>
      </c>
      <c r="BP106" s="248">
        <f xml:space="preserve"> Time!BP$153</f>
        <v>90</v>
      </c>
      <c r="BQ106" s="248">
        <f xml:space="preserve"> Time!BQ$153</f>
        <v>91</v>
      </c>
      <c r="BR106" s="248">
        <f xml:space="preserve"> Time!BR$153</f>
        <v>92</v>
      </c>
      <c r="BS106" s="248">
        <f xml:space="preserve"> Time!BS$153</f>
        <v>92</v>
      </c>
      <c r="BT106" s="248">
        <f xml:space="preserve"> Time!BT$153</f>
        <v>91</v>
      </c>
      <c r="BU106" s="248">
        <f xml:space="preserve"> Time!BU$153</f>
        <v>91</v>
      </c>
      <c r="BV106" s="248">
        <f xml:space="preserve"> Time!BV$153</f>
        <v>92</v>
      </c>
      <c r="BW106" s="248">
        <f xml:space="preserve"> Time!BW$153</f>
        <v>92</v>
      </c>
      <c r="BX106" s="248">
        <f xml:space="preserve"> Time!BX$153</f>
        <v>90</v>
      </c>
      <c r="BY106" s="248">
        <f xml:space="preserve"> Time!BY$153</f>
        <v>91</v>
      </c>
      <c r="BZ106" s="248">
        <f xml:space="preserve"> Time!BZ$153</f>
        <v>92</v>
      </c>
      <c r="CA106" s="248">
        <f xml:space="preserve"> Time!CA$153</f>
        <v>92</v>
      </c>
      <c r="CB106" s="248">
        <f xml:space="preserve"> Time!CB$153</f>
        <v>90</v>
      </c>
      <c r="CC106" s="248">
        <f xml:space="preserve"> Time!CC$153</f>
        <v>91</v>
      </c>
      <c r="CD106" s="248">
        <f xml:space="preserve"> Time!CD$153</f>
        <v>92</v>
      </c>
      <c r="CE106" s="248">
        <f xml:space="preserve"> Time!CE$153</f>
        <v>92</v>
      </c>
      <c r="CF106" s="248">
        <f xml:space="preserve"> Time!CF$153</f>
        <v>90</v>
      </c>
      <c r="CG106" s="248">
        <f xml:space="preserve"> Time!CG$153</f>
        <v>91</v>
      </c>
      <c r="CH106" s="248">
        <f xml:space="preserve"> Time!CH$153</f>
        <v>92</v>
      </c>
      <c r="CI106" s="248">
        <f xml:space="preserve"> Time!CI$153</f>
        <v>92</v>
      </c>
      <c r="CJ106" s="248">
        <f xml:space="preserve"> Time!CJ$153</f>
        <v>91</v>
      </c>
      <c r="CK106" s="248">
        <f xml:space="preserve"> Time!CK$153</f>
        <v>91</v>
      </c>
      <c r="CL106" s="248">
        <f xml:space="preserve"> Time!CL$153</f>
        <v>92</v>
      </c>
      <c r="CM106" s="248">
        <f xml:space="preserve"> Time!CM$153</f>
        <v>92</v>
      </c>
      <c r="CN106" s="248">
        <f xml:space="preserve"> Time!CN$153</f>
        <v>90</v>
      </c>
      <c r="CO106" s="248">
        <f xml:space="preserve"> Time!CO$153</f>
        <v>91</v>
      </c>
      <c r="CP106" s="248">
        <f xml:space="preserve"> Time!CP$153</f>
        <v>92</v>
      </c>
      <c r="CQ106" s="248">
        <f xml:space="preserve"> Time!CQ$153</f>
        <v>92</v>
      </c>
      <c r="CR106" s="248">
        <f xml:space="preserve"> Time!CR$153</f>
        <v>90</v>
      </c>
      <c r="CS106" s="248">
        <f xml:space="preserve"> Time!CS$153</f>
        <v>91</v>
      </c>
      <c r="CT106" s="248">
        <f xml:space="preserve"> Time!CT$153</f>
        <v>92</v>
      </c>
      <c r="CU106" s="248">
        <f xml:space="preserve"> Time!CU$153</f>
        <v>92</v>
      </c>
      <c r="CV106" s="248">
        <f xml:space="preserve"> Time!CV$153</f>
        <v>90</v>
      </c>
      <c r="CW106" s="248">
        <f xml:space="preserve"> Time!CW$153</f>
        <v>91</v>
      </c>
      <c r="CX106" s="248">
        <f xml:space="preserve"> Time!CX$153</f>
        <v>92</v>
      </c>
      <c r="CY106" s="248">
        <f xml:space="preserve"> Time!CY$153</f>
        <v>92</v>
      </c>
      <c r="CZ106" s="248">
        <f xml:space="preserve"> Time!CZ$153</f>
        <v>91</v>
      </c>
      <c r="DA106" s="248">
        <f xml:space="preserve"> Time!DA$153</f>
        <v>91</v>
      </c>
      <c r="DB106" s="248">
        <f xml:space="preserve"> Time!DB$153</f>
        <v>92</v>
      </c>
      <c r="DC106" s="248">
        <f xml:space="preserve"> Time!DC$153</f>
        <v>92</v>
      </c>
      <c r="DD106" s="248">
        <f xml:space="preserve"> Time!DD$153</f>
        <v>90</v>
      </c>
      <c r="DE106" s="248">
        <f xml:space="preserve"> Time!DE$153</f>
        <v>91</v>
      </c>
      <c r="DF106" s="248">
        <f xml:space="preserve"> Time!DF$153</f>
        <v>92</v>
      </c>
      <c r="DG106" s="248">
        <f xml:space="preserve"> Time!DG$153</f>
        <v>92</v>
      </c>
      <c r="DH106" s="248">
        <f xml:space="preserve"> Time!DH$153</f>
        <v>90</v>
      </c>
      <c r="DI106" s="248">
        <f xml:space="preserve"> Time!DI$153</f>
        <v>91</v>
      </c>
      <c r="DJ106" s="248">
        <f xml:space="preserve"> Time!DJ$153</f>
        <v>92</v>
      </c>
      <c r="DK106" s="248">
        <f xml:space="preserve"> Time!DK$153</f>
        <v>92</v>
      </c>
      <c r="DL106" s="248">
        <f xml:space="preserve"> Time!DL$153</f>
        <v>90</v>
      </c>
      <c r="DM106" s="248">
        <f xml:space="preserve"> Time!DM$153</f>
        <v>91</v>
      </c>
      <c r="DN106" s="248">
        <f xml:space="preserve"> Time!DN$153</f>
        <v>92</v>
      </c>
      <c r="DO106" s="248">
        <f xml:space="preserve"> Time!DO$153</f>
        <v>92</v>
      </c>
      <c r="DP106" s="248">
        <f xml:space="preserve"> Time!DP$153</f>
        <v>91</v>
      </c>
      <c r="DQ106" s="248">
        <f xml:space="preserve"> Time!DQ$153</f>
        <v>91</v>
      </c>
      <c r="DR106" s="248">
        <f xml:space="preserve"> Time!DR$153</f>
        <v>92</v>
      </c>
      <c r="DS106" s="248">
        <f xml:space="preserve"> Time!DS$153</f>
        <v>92</v>
      </c>
      <c r="DT106" s="248">
        <f xml:space="preserve"> Time!DT$153</f>
        <v>90</v>
      </c>
      <c r="DU106" s="248">
        <f xml:space="preserve"> Time!DU$153</f>
        <v>91</v>
      </c>
      <c r="DV106" s="248">
        <f xml:space="preserve"> Time!DV$153</f>
        <v>92</v>
      </c>
      <c r="DW106" s="248">
        <f xml:space="preserve"> Time!DW$153</f>
        <v>92</v>
      </c>
      <c r="DX106" s="248">
        <f xml:space="preserve"> Time!DX$153</f>
        <v>90</v>
      </c>
      <c r="DY106" s="248">
        <f xml:space="preserve"> Time!DY$153</f>
        <v>91</v>
      </c>
      <c r="DZ106" s="248">
        <f xml:space="preserve"> Time!DZ$153</f>
        <v>92</v>
      </c>
      <c r="EA106" s="248">
        <f xml:space="preserve"> Time!EA$153</f>
        <v>92</v>
      </c>
      <c r="EB106" s="248">
        <f xml:space="preserve"> Time!EB$153</f>
        <v>90</v>
      </c>
      <c r="EC106" s="248">
        <f xml:space="preserve"> Time!EC$153</f>
        <v>91</v>
      </c>
      <c r="ED106" s="248">
        <f xml:space="preserve"> Time!ED$153</f>
        <v>92</v>
      </c>
      <c r="EE106" s="248">
        <f xml:space="preserve"> Time!EE$153</f>
        <v>92</v>
      </c>
      <c r="EF106" s="248">
        <f xml:space="preserve"> Time!EF$153</f>
        <v>91</v>
      </c>
      <c r="EG106" s="248">
        <f xml:space="preserve"> Time!EG$153</f>
        <v>91</v>
      </c>
      <c r="EH106" s="248">
        <f xml:space="preserve"> Time!EH$153</f>
        <v>92</v>
      </c>
      <c r="EI106" s="248">
        <f xml:space="preserve"> Time!EI$153</f>
        <v>92</v>
      </c>
      <c r="EJ106" s="248">
        <f xml:space="preserve"> Time!EJ$153</f>
        <v>90</v>
      </c>
      <c r="EK106" s="248">
        <f xml:space="preserve"> Time!EK$153</f>
        <v>91</v>
      </c>
      <c r="EL106" s="248">
        <f xml:space="preserve"> Time!EL$153</f>
        <v>92</v>
      </c>
      <c r="EM106" s="248">
        <f xml:space="preserve"> Time!EM$153</f>
        <v>92</v>
      </c>
      <c r="EN106" s="248">
        <f xml:space="preserve"> Time!EN$153</f>
        <v>90</v>
      </c>
      <c r="EO106" s="248">
        <f xml:space="preserve"> Time!EO$153</f>
        <v>91</v>
      </c>
      <c r="EP106" s="248">
        <f xml:space="preserve"> Time!EP$153</f>
        <v>92</v>
      </c>
      <c r="EQ106" s="248">
        <f xml:space="preserve"> Time!EQ$153</f>
        <v>92</v>
      </c>
      <c r="ER106" s="248">
        <f xml:space="preserve"> Time!ER$153</f>
        <v>90</v>
      </c>
      <c r="ES106" s="248">
        <f xml:space="preserve"> Time!ES$153</f>
        <v>91</v>
      </c>
      <c r="ET106" s="248">
        <f xml:space="preserve"> Time!ET$153</f>
        <v>92</v>
      </c>
      <c r="EU106" s="248">
        <f xml:space="preserve"> Time!EU$153</f>
        <v>92</v>
      </c>
      <c r="EV106" s="248">
        <f xml:space="preserve"> Time!EV$153</f>
        <v>91</v>
      </c>
      <c r="EW106" s="248">
        <f xml:space="preserve"> Time!EW$153</f>
        <v>91</v>
      </c>
      <c r="EX106" s="248">
        <f xml:space="preserve"> Time!EX$153</f>
        <v>92</v>
      </c>
      <c r="EY106" s="248">
        <f xml:space="preserve"> Time!EY$153</f>
        <v>92</v>
      </c>
      <c r="EZ106" s="248">
        <f xml:space="preserve"> Time!EZ$153</f>
        <v>90</v>
      </c>
      <c r="FA106" s="248">
        <f xml:space="preserve"> Time!FA$153</f>
        <v>91</v>
      </c>
      <c r="FB106" s="248">
        <f xml:space="preserve"> Time!FB$153</f>
        <v>92</v>
      </c>
      <c r="FC106" s="248">
        <f xml:space="preserve"> Time!FC$153</f>
        <v>92</v>
      </c>
      <c r="FD106" s="248">
        <f xml:space="preserve"> Time!FD$153</f>
        <v>90</v>
      </c>
      <c r="FE106" s="248">
        <f xml:space="preserve"> Time!FE$153</f>
        <v>91</v>
      </c>
      <c r="FF106" s="248">
        <f xml:space="preserve"> Time!FF$153</f>
        <v>92</v>
      </c>
      <c r="FG106" s="248">
        <f xml:space="preserve"> Time!FG$153</f>
        <v>92</v>
      </c>
      <c r="FH106" s="248">
        <f xml:space="preserve"> Time!FH$153</f>
        <v>90</v>
      </c>
      <c r="FI106" s="248">
        <f xml:space="preserve"> Time!FI$153</f>
        <v>91</v>
      </c>
      <c r="FJ106" s="248">
        <f xml:space="preserve"> Time!FJ$153</f>
        <v>92</v>
      </c>
      <c r="FK106" s="248">
        <f xml:space="preserve"> Time!FK$153</f>
        <v>92</v>
      </c>
      <c r="FL106" s="248">
        <f xml:space="preserve"> Time!FL$153</f>
        <v>91</v>
      </c>
      <c r="FM106" s="248">
        <f xml:space="preserve"> Time!FM$153</f>
        <v>91</v>
      </c>
      <c r="FN106" s="248">
        <f xml:space="preserve"> Time!FN$153</f>
        <v>92</v>
      </c>
      <c r="FO106" s="248">
        <f xml:space="preserve"> Time!FO$153</f>
        <v>92</v>
      </c>
      <c r="FP106" s="248">
        <f xml:space="preserve"> Time!FP$153</f>
        <v>90</v>
      </c>
      <c r="FQ106" s="248">
        <f xml:space="preserve"> Time!FQ$153</f>
        <v>91</v>
      </c>
      <c r="FR106" s="248">
        <f xml:space="preserve"> Time!FR$153</f>
        <v>92</v>
      </c>
      <c r="FS106" s="248">
        <f xml:space="preserve"> Time!FS$153</f>
        <v>92</v>
      </c>
      <c r="FT106" s="248">
        <f xml:space="preserve"> Time!FT$153</f>
        <v>90</v>
      </c>
      <c r="FU106" s="248">
        <f xml:space="preserve"> Time!FU$153</f>
        <v>91</v>
      </c>
      <c r="FV106" s="248">
        <f xml:space="preserve"> Time!FV$153</f>
        <v>92</v>
      </c>
      <c r="FW106" s="248">
        <f xml:space="preserve"> Time!FW$153</f>
        <v>92</v>
      </c>
      <c r="FX106" s="248">
        <f xml:space="preserve"> Time!FX$153</f>
        <v>90</v>
      </c>
      <c r="FY106" s="248">
        <f xml:space="preserve"> Time!FY$153</f>
        <v>91</v>
      </c>
      <c r="FZ106" s="248">
        <f xml:space="preserve"> Time!FZ$153</f>
        <v>92</v>
      </c>
      <c r="GA106" s="248">
        <f xml:space="preserve"> Time!GA$153</f>
        <v>92</v>
      </c>
      <c r="GB106" s="248">
        <f xml:space="preserve"> Time!GB$153</f>
        <v>91</v>
      </c>
      <c r="GC106" s="248">
        <f xml:space="preserve"> Time!GC$153</f>
        <v>91</v>
      </c>
      <c r="GD106" s="248">
        <f xml:space="preserve"> Time!GD$153</f>
        <v>92</v>
      </c>
      <c r="GE106" s="248">
        <f xml:space="preserve"> Time!GE$153</f>
        <v>92</v>
      </c>
      <c r="GF106" s="248">
        <f xml:space="preserve"> Time!GF$153</f>
        <v>90</v>
      </c>
      <c r="GG106" s="248">
        <f xml:space="preserve"> Time!GG$153</f>
        <v>91</v>
      </c>
      <c r="GH106" s="248">
        <f xml:space="preserve"> Time!GH$153</f>
        <v>92</v>
      </c>
      <c r="GI106" s="248">
        <f xml:space="preserve"> Time!GI$153</f>
        <v>92</v>
      </c>
      <c r="GJ106" s="248">
        <f xml:space="preserve"> Time!GJ$153</f>
        <v>90</v>
      </c>
    </row>
    <row r="107" spans="1:192" s="606" customFormat="1" x14ac:dyDescent="0.25">
      <c r="A107" s="603"/>
      <c r="B107" s="603"/>
      <c r="C107" s="604"/>
      <c r="D107" s="605"/>
      <c r="E107" s="606" t="s">
        <v>292</v>
      </c>
      <c r="G107" s="606" t="s">
        <v>108</v>
      </c>
      <c r="J107" s="606">
        <f t="shared" ref="J107:BU107" si="167" xml:space="preserve"> $F104 / $F105 * J106</f>
        <v>3.0666666666666665E-2</v>
      </c>
      <c r="K107" s="606">
        <f t="shared" si="167"/>
        <v>3.0666666666666665E-2</v>
      </c>
      <c r="L107" s="606">
        <f t="shared" si="167"/>
        <v>0.03</v>
      </c>
      <c r="M107" s="606">
        <f t="shared" si="167"/>
        <v>3.0333333333333334E-2</v>
      </c>
      <c r="N107" s="606">
        <f t="shared" si="167"/>
        <v>3.0666666666666665E-2</v>
      </c>
      <c r="O107" s="606">
        <f t="shared" si="167"/>
        <v>3.0666666666666665E-2</v>
      </c>
      <c r="P107" s="606">
        <f t="shared" si="167"/>
        <v>0.03</v>
      </c>
      <c r="Q107" s="606">
        <f t="shared" si="167"/>
        <v>3.0333333333333334E-2</v>
      </c>
      <c r="R107" s="606">
        <f t="shared" si="167"/>
        <v>3.0666666666666665E-2</v>
      </c>
      <c r="S107" s="606">
        <f t="shared" si="167"/>
        <v>3.0666666666666665E-2</v>
      </c>
      <c r="T107" s="606">
        <f t="shared" si="167"/>
        <v>0.03</v>
      </c>
      <c r="U107" s="606">
        <f t="shared" si="167"/>
        <v>3.0333333333333334E-2</v>
      </c>
      <c r="V107" s="606">
        <f t="shared" si="167"/>
        <v>3.0666666666666665E-2</v>
      </c>
      <c r="W107" s="606">
        <f t="shared" si="167"/>
        <v>3.0666666666666665E-2</v>
      </c>
      <c r="X107" s="606">
        <f t="shared" si="167"/>
        <v>3.0333333333333334E-2</v>
      </c>
      <c r="Y107" s="606">
        <f t="shared" si="167"/>
        <v>3.0333333333333334E-2</v>
      </c>
      <c r="Z107" s="606">
        <f t="shared" si="167"/>
        <v>3.0666666666666665E-2</v>
      </c>
      <c r="AA107" s="606">
        <f t="shared" si="167"/>
        <v>3.0666666666666665E-2</v>
      </c>
      <c r="AB107" s="606">
        <f t="shared" si="167"/>
        <v>0.03</v>
      </c>
      <c r="AC107" s="606">
        <f t="shared" si="167"/>
        <v>3.0333333333333334E-2</v>
      </c>
      <c r="AD107" s="606">
        <f t="shared" si="167"/>
        <v>3.0666666666666665E-2</v>
      </c>
      <c r="AE107" s="606">
        <f t="shared" si="167"/>
        <v>3.0666666666666665E-2</v>
      </c>
      <c r="AF107" s="606">
        <f t="shared" si="167"/>
        <v>0.03</v>
      </c>
      <c r="AG107" s="606">
        <f t="shared" si="167"/>
        <v>3.0333333333333334E-2</v>
      </c>
      <c r="AH107" s="606">
        <f t="shared" si="167"/>
        <v>3.0666666666666665E-2</v>
      </c>
      <c r="AI107" s="606">
        <f t="shared" si="167"/>
        <v>3.0666666666666665E-2</v>
      </c>
      <c r="AJ107" s="606">
        <f t="shared" si="167"/>
        <v>0.03</v>
      </c>
      <c r="AK107" s="606">
        <f t="shared" si="167"/>
        <v>3.0333333333333334E-2</v>
      </c>
      <c r="AL107" s="606">
        <f t="shared" si="167"/>
        <v>3.0666666666666665E-2</v>
      </c>
      <c r="AM107" s="606">
        <f t="shared" si="167"/>
        <v>3.0666666666666665E-2</v>
      </c>
      <c r="AN107" s="606">
        <f t="shared" si="167"/>
        <v>3.0333333333333334E-2</v>
      </c>
      <c r="AO107" s="606">
        <f t="shared" si="167"/>
        <v>3.0333333333333334E-2</v>
      </c>
      <c r="AP107" s="606">
        <f t="shared" si="167"/>
        <v>3.0666666666666665E-2</v>
      </c>
      <c r="AQ107" s="606">
        <f t="shared" si="167"/>
        <v>3.0666666666666665E-2</v>
      </c>
      <c r="AR107" s="606">
        <f t="shared" si="167"/>
        <v>0.03</v>
      </c>
      <c r="AS107" s="606">
        <f t="shared" si="167"/>
        <v>3.0333333333333334E-2</v>
      </c>
      <c r="AT107" s="606">
        <f t="shared" si="167"/>
        <v>3.0666666666666665E-2</v>
      </c>
      <c r="AU107" s="606">
        <f t="shared" si="167"/>
        <v>3.0666666666666665E-2</v>
      </c>
      <c r="AV107" s="606">
        <f t="shared" si="167"/>
        <v>0.03</v>
      </c>
      <c r="AW107" s="606">
        <f t="shared" si="167"/>
        <v>3.0333333333333334E-2</v>
      </c>
      <c r="AX107" s="606">
        <f t="shared" si="167"/>
        <v>3.0666666666666665E-2</v>
      </c>
      <c r="AY107" s="606">
        <f t="shared" si="167"/>
        <v>3.0666666666666665E-2</v>
      </c>
      <c r="AZ107" s="606">
        <f t="shared" si="167"/>
        <v>0.03</v>
      </c>
      <c r="BA107" s="606">
        <f t="shared" si="167"/>
        <v>3.0333333333333334E-2</v>
      </c>
      <c r="BB107" s="606">
        <f t="shared" si="167"/>
        <v>3.0666666666666665E-2</v>
      </c>
      <c r="BC107" s="606">
        <f t="shared" si="167"/>
        <v>3.0666666666666665E-2</v>
      </c>
      <c r="BD107" s="606">
        <f t="shared" si="167"/>
        <v>3.0333333333333334E-2</v>
      </c>
      <c r="BE107" s="606">
        <f t="shared" si="167"/>
        <v>3.0333333333333334E-2</v>
      </c>
      <c r="BF107" s="606">
        <f t="shared" si="167"/>
        <v>3.0666666666666665E-2</v>
      </c>
      <c r="BG107" s="606">
        <f t="shared" si="167"/>
        <v>3.0666666666666665E-2</v>
      </c>
      <c r="BH107" s="606">
        <f t="shared" si="167"/>
        <v>0.03</v>
      </c>
      <c r="BI107" s="606">
        <f t="shared" si="167"/>
        <v>3.0333333333333334E-2</v>
      </c>
      <c r="BJ107" s="606">
        <f t="shared" si="167"/>
        <v>3.0666666666666665E-2</v>
      </c>
      <c r="BK107" s="606">
        <f t="shared" si="167"/>
        <v>3.0666666666666665E-2</v>
      </c>
      <c r="BL107" s="606">
        <f t="shared" si="167"/>
        <v>0.03</v>
      </c>
      <c r="BM107" s="606">
        <f t="shared" si="167"/>
        <v>3.0333333333333334E-2</v>
      </c>
      <c r="BN107" s="606">
        <f t="shared" si="167"/>
        <v>3.0666666666666665E-2</v>
      </c>
      <c r="BO107" s="606">
        <f t="shared" si="167"/>
        <v>3.0666666666666665E-2</v>
      </c>
      <c r="BP107" s="606">
        <f t="shared" si="167"/>
        <v>0.03</v>
      </c>
      <c r="BQ107" s="606">
        <f t="shared" si="167"/>
        <v>3.0333333333333334E-2</v>
      </c>
      <c r="BR107" s="606">
        <f t="shared" si="167"/>
        <v>3.0666666666666665E-2</v>
      </c>
      <c r="BS107" s="606">
        <f t="shared" si="167"/>
        <v>3.0666666666666665E-2</v>
      </c>
      <c r="BT107" s="606">
        <f t="shared" si="167"/>
        <v>3.0333333333333334E-2</v>
      </c>
      <c r="BU107" s="606">
        <f t="shared" si="167"/>
        <v>3.0333333333333334E-2</v>
      </c>
      <c r="BV107" s="606">
        <f t="shared" ref="BV107:EG107" si="168" xml:space="preserve"> $F104 / $F105 * BV106</f>
        <v>3.0666666666666665E-2</v>
      </c>
      <c r="BW107" s="606">
        <f t="shared" si="168"/>
        <v>3.0666666666666665E-2</v>
      </c>
      <c r="BX107" s="606">
        <f t="shared" si="168"/>
        <v>0.03</v>
      </c>
      <c r="BY107" s="606">
        <f t="shared" si="168"/>
        <v>3.0333333333333334E-2</v>
      </c>
      <c r="BZ107" s="606">
        <f t="shared" si="168"/>
        <v>3.0666666666666665E-2</v>
      </c>
      <c r="CA107" s="606">
        <f t="shared" si="168"/>
        <v>3.0666666666666665E-2</v>
      </c>
      <c r="CB107" s="606">
        <f t="shared" si="168"/>
        <v>0.03</v>
      </c>
      <c r="CC107" s="606">
        <f t="shared" si="168"/>
        <v>3.0333333333333334E-2</v>
      </c>
      <c r="CD107" s="606">
        <f t="shared" si="168"/>
        <v>3.0666666666666665E-2</v>
      </c>
      <c r="CE107" s="606">
        <f t="shared" si="168"/>
        <v>3.0666666666666665E-2</v>
      </c>
      <c r="CF107" s="606">
        <f t="shared" si="168"/>
        <v>0.03</v>
      </c>
      <c r="CG107" s="606">
        <f t="shared" si="168"/>
        <v>3.0333333333333334E-2</v>
      </c>
      <c r="CH107" s="606">
        <f t="shared" si="168"/>
        <v>3.0666666666666665E-2</v>
      </c>
      <c r="CI107" s="606">
        <f t="shared" si="168"/>
        <v>3.0666666666666665E-2</v>
      </c>
      <c r="CJ107" s="606">
        <f t="shared" si="168"/>
        <v>3.0333333333333334E-2</v>
      </c>
      <c r="CK107" s="606">
        <f t="shared" si="168"/>
        <v>3.0333333333333334E-2</v>
      </c>
      <c r="CL107" s="606">
        <f t="shared" si="168"/>
        <v>3.0666666666666665E-2</v>
      </c>
      <c r="CM107" s="606">
        <f t="shared" si="168"/>
        <v>3.0666666666666665E-2</v>
      </c>
      <c r="CN107" s="606">
        <f t="shared" si="168"/>
        <v>0.03</v>
      </c>
      <c r="CO107" s="606">
        <f t="shared" si="168"/>
        <v>3.0333333333333334E-2</v>
      </c>
      <c r="CP107" s="606">
        <f t="shared" si="168"/>
        <v>3.0666666666666665E-2</v>
      </c>
      <c r="CQ107" s="606">
        <f t="shared" si="168"/>
        <v>3.0666666666666665E-2</v>
      </c>
      <c r="CR107" s="606">
        <f t="shared" si="168"/>
        <v>0.03</v>
      </c>
      <c r="CS107" s="606">
        <f t="shared" si="168"/>
        <v>3.0333333333333334E-2</v>
      </c>
      <c r="CT107" s="606">
        <f t="shared" si="168"/>
        <v>3.0666666666666665E-2</v>
      </c>
      <c r="CU107" s="606">
        <f t="shared" si="168"/>
        <v>3.0666666666666665E-2</v>
      </c>
      <c r="CV107" s="606">
        <f t="shared" si="168"/>
        <v>0.03</v>
      </c>
      <c r="CW107" s="606">
        <f t="shared" si="168"/>
        <v>3.0333333333333334E-2</v>
      </c>
      <c r="CX107" s="606">
        <f t="shared" si="168"/>
        <v>3.0666666666666665E-2</v>
      </c>
      <c r="CY107" s="606">
        <f t="shared" si="168"/>
        <v>3.0666666666666665E-2</v>
      </c>
      <c r="CZ107" s="606">
        <f t="shared" si="168"/>
        <v>3.0333333333333334E-2</v>
      </c>
      <c r="DA107" s="606">
        <f t="shared" si="168"/>
        <v>3.0333333333333334E-2</v>
      </c>
      <c r="DB107" s="606">
        <f t="shared" si="168"/>
        <v>3.0666666666666665E-2</v>
      </c>
      <c r="DC107" s="606">
        <f t="shared" si="168"/>
        <v>3.0666666666666665E-2</v>
      </c>
      <c r="DD107" s="606">
        <f t="shared" si="168"/>
        <v>0.03</v>
      </c>
      <c r="DE107" s="606">
        <f t="shared" si="168"/>
        <v>3.0333333333333334E-2</v>
      </c>
      <c r="DF107" s="606">
        <f t="shared" si="168"/>
        <v>3.0666666666666665E-2</v>
      </c>
      <c r="DG107" s="606">
        <f t="shared" si="168"/>
        <v>3.0666666666666665E-2</v>
      </c>
      <c r="DH107" s="606">
        <f t="shared" si="168"/>
        <v>0.03</v>
      </c>
      <c r="DI107" s="606">
        <f t="shared" si="168"/>
        <v>3.0333333333333334E-2</v>
      </c>
      <c r="DJ107" s="606">
        <f t="shared" si="168"/>
        <v>3.0666666666666665E-2</v>
      </c>
      <c r="DK107" s="606">
        <f t="shared" si="168"/>
        <v>3.0666666666666665E-2</v>
      </c>
      <c r="DL107" s="606">
        <f t="shared" si="168"/>
        <v>0.03</v>
      </c>
      <c r="DM107" s="606">
        <f t="shared" si="168"/>
        <v>3.0333333333333334E-2</v>
      </c>
      <c r="DN107" s="606">
        <f t="shared" si="168"/>
        <v>3.0666666666666665E-2</v>
      </c>
      <c r="DO107" s="606">
        <f t="shared" si="168"/>
        <v>3.0666666666666665E-2</v>
      </c>
      <c r="DP107" s="606">
        <f t="shared" si="168"/>
        <v>3.0333333333333334E-2</v>
      </c>
      <c r="DQ107" s="606">
        <f t="shared" si="168"/>
        <v>3.0333333333333334E-2</v>
      </c>
      <c r="DR107" s="606">
        <f t="shared" si="168"/>
        <v>3.0666666666666665E-2</v>
      </c>
      <c r="DS107" s="606">
        <f t="shared" si="168"/>
        <v>3.0666666666666665E-2</v>
      </c>
      <c r="DT107" s="606">
        <f t="shared" si="168"/>
        <v>0.03</v>
      </c>
      <c r="DU107" s="606">
        <f t="shared" si="168"/>
        <v>3.0333333333333334E-2</v>
      </c>
      <c r="DV107" s="606">
        <f t="shared" si="168"/>
        <v>3.0666666666666665E-2</v>
      </c>
      <c r="DW107" s="606">
        <f t="shared" si="168"/>
        <v>3.0666666666666665E-2</v>
      </c>
      <c r="DX107" s="606">
        <f t="shared" si="168"/>
        <v>0.03</v>
      </c>
      <c r="DY107" s="606">
        <f t="shared" si="168"/>
        <v>3.0333333333333334E-2</v>
      </c>
      <c r="DZ107" s="606">
        <f t="shared" si="168"/>
        <v>3.0666666666666665E-2</v>
      </c>
      <c r="EA107" s="606">
        <f t="shared" si="168"/>
        <v>3.0666666666666665E-2</v>
      </c>
      <c r="EB107" s="606">
        <f t="shared" si="168"/>
        <v>0.03</v>
      </c>
      <c r="EC107" s="606">
        <f t="shared" si="168"/>
        <v>3.0333333333333334E-2</v>
      </c>
      <c r="ED107" s="606">
        <f t="shared" si="168"/>
        <v>3.0666666666666665E-2</v>
      </c>
      <c r="EE107" s="606">
        <f t="shared" si="168"/>
        <v>3.0666666666666665E-2</v>
      </c>
      <c r="EF107" s="606">
        <f t="shared" si="168"/>
        <v>3.0333333333333334E-2</v>
      </c>
      <c r="EG107" s="606">
        <f t="shared" si="168"/>
        <v>3.0333333333333334E-2</v>
      </c>
      <c r="EH107" s="606">
        <f t="shared" ref="EH107:GJ107" si="169" xml:space="preserve"> $F104 / $F105 * EH106</f>
        <v>3.0666666666666665E-2</v>
      </c>
      <c r="EI107" s="606">
        <f t="shared" si="169"/>
        <v>3.0666666666666665E-2</v>
      </c>
      <c r="EJ107" s="606">
        <f t="shared" si="169"/>
        <v>0.03</v>
      </c>
      <c r="EK107" s="606">
        <f t="shared" si="169"/>
        <v>3.0333333333333334E-2</v>
      </c>
      <c r="EL107" s="606">
        <f t="shared" si="169"/>
        <v>3.0666666666666665E-2</v>
      </c>
      <c r="EM107" s="606">
        <f t="shared" si="169"/>
        <v>3.0666666666666665E-2</v>
      </c>
      <c r="EN107" s="606">
        <f t="shared" si="169"/>
        <v>0.03</v>
      </c>
      <c r="EO107" s="606">
        <f t="shared" si="169"/>
        <v>3.0333333333333334E-2</v>
      </c>
      <c r="EP107" s="606">
        <f t="shared" si="169"/>
        <v>3.0666666666666665E-2</v>
      </c>
      <c r="EQ107" s="606">
        <f t="shared" si="169"/>
        <v>3.0666666666666665E-2</v>
      </c>
      <c r="ER107" s="606">
        <f t="shared" si="169"/>
        <v>0.03</v>
      </c>
      <c r="ES107" s="606">
        <f t="shared" si="169"/>
        <v>3.0333333333333334E-2</v>
      </c>
      <c r="ET107" s="606">
        <f t="shared" si="169"/>
        <v>3.0666666666666665E-2</v>
      </c>
      <c r="EU107" s="606">
        <f t="shared" si="169"/>
        <v>3.0666666666666665E-2</v>
      </c>
      <c r="EV107" s="606">
        <f t="shared" si="169"/>
        <v>3.0333333333333334E-2</v>
      </c>
      <c r="EW107" s="606">
        <f t="shared" si="169"/>
        <v>3.0333333333333334E-2</v>
      </c>
      <c r="EX107" s="606">
        <f t="shared" si="169"/>
        <v>3.0666666666666665E-2</v>
      </c>
      <c r="EY107" s="606">
        <f t="shared" si="169"/>
        <v>3.0666666666666665E-2</v>
      </c>
      <c r="EZ107" s="606">
        <f t="shared" si="169"/>
        <v>0.03</v>
      </c>
      <c r="FA107" s="606">
        <f t="shared" si="169"/>
        <v>3.0333333333333334E-2</v>
      </c>
      <c r="FB107" s="606">
        <f t="shared" si="169"/>
        <v>3.0666666666666665E-2</v>
      </c>
      <c r="FC107" s="606">
        <f t="shared" si="169"/>
        <v>3.0666666666666665E-2</v>
      </c>
      <c r="FD107" s="606">
        <f t="shared" si="169"/>
        <v>0.03</v>
      </c>
      <c r="FE107" s="606">
        <f t="shared" si="169"/>
        <v>3.0333333333333334E-2</v>
      </c>
      <c r="FF107" s="606">
        <f t="shared" si="169"/>
        <v>3.0666666666666665E-2</v>
      </c>
      <c r="FG107" s="606">
        <f t="shared" si="169"/>
        <v>3.0666666666666665E-2</v>
      </c>
      <c r="FH107" s="606">
        <f t="shared" si="169"/>
        <v>0.03</v>
      </c>
      <c r="FI107" s="606">
        <f t="shared" si="169"/>
        <v>3.0333333333333334E-2</v>
      </c>
      <c r="FJ107" s="606">
        <f t="shared" si="169"/>
        <v>3.0666666666666665E-2</v>
      </c>
      <c r="FK107" s="606">
        <f t="shared" si="169"/>
        <v>3.0666666666666665E-2</v>
      </c>
      <c r="FL107" s="606">
        <f t="shared" si="169"/>
        <v>3.0333333333333334E-2</v>
      </c>
      <c r="FM107" s="606">
        <f t="shared" si="169"/>
        <v>3.0333333333333334E-2</v>
      </c>
      <c r="FN107" s="606">
        <f t="shared" si="169"/>
        <v>3.0666666666666665E-2</v>
      </c>
      <c r="FO107" s="606">
        <f t="shared" si="169"/>
        <v>3.0666666666666665E-2</v>
      </c>
      <c r="FP107" s="606">
        <f t="shared" si="169"/>
        <v>0.03</v>
      </c>
      <c r="FQ107" s="606">
        <f t="shared" si="169"/>
        <v>3.0333333333333334E-2</v>
      </c>
      <c r="FR107" s="606">
        <f t="shared" si="169"/>
        <v>3.0666666666666665E-2</v>
      </c>
      <c r="FS107" s="606">
        <f t="shared" si="169"/>
        <v>3.0666666666666665E-2</v>
      </c>
      <c r="FT107" s="606">
        <f t="shared" si="169"/>
        <v>0.03</v>
      </c>
      <c r="FU107" s="606">
        <f t="shared" si="169"/>
        <v>3.0333333333333334E-2</v>
      </c>
      <c r="FV107" s="606">
        <f t="shared" si="169"/>
        <v>3.0666666666666665E-2</v>
      </c>
      <c r="FW107" s="606">
        <f t="shared" si="169"/>
        <v>3.0666666666666665E-2</v>
      </c>
      <c r="FX107" s="606">
        <f t="shared" si="169"/>
        <v>0.03</v>
      </c>
      <c r="FY107" s="606">
        <f t="shared" si="169"/>
        <v>3.0333333333333334E-2</v>
      </c>
      <c r="FZ107" s="606">
        <f t="shared" si="169"/>
        <v>3.0666666666666665E-2</v>
      </c>
      <c r="GA107" s="606">
        <f t="shared" si="169"/>
        <v>3.0666666666666665E-2</v>
      </c>
      <c r="GB107" s="606">
        <f t="shared" si="169"/>
        <v>3.0333333333333334E-2</v>
      </c>
      <c r="GC107" s="606">
        <f t="shared" si="169"/>
        <v>3.0333333333333334E-2</v>
      </c>
      <c r="GD107" s="606">
        <f t="shared" si="169"/>
        <v>3.0666666666666665E-2</v>
      </c>
      <c r="GE107" s="606">
        <f t="shared" si="169"/>
        <v>3.0666666666666665E-2</v>
      </c>
      <c r="GF107" s="606">
        <f t="shared" si="169"/>
        <v>0.03</v>
      </c>
      <c r="GG107" s="606">
        <f t="shared" si="169"/>
        <v>3.0333333333333334E-2</v>
      </c>
      <c r="GH107" s="606">
        <f t="shared" si="169"/>
        <v>3.0666666666666665E-2</v>
      </c>
      <c r="GI107" s="606">
        <f t="shared" si="169"/>
        <v>3.0666666666666665E-2</v>
      </c>
      <c r="GJ107" s="606">
        <f t="shared" si="169"/>
        <v>0.03</v>
      </c>
    </row>
    <row r="109" spans="1:192" x14ac:dyDescent="0.25">
      <c r="E109" s="367" t="str">
        <f t="shared" ref="E109:AJ109" si="170" xml:space="preserve"> E$107</f>
        <v>[RCF period interest rate]</v>
      </c>
      <c r="F109" s="367">
        <f t="shared" si="170"/>
        <v>0</v>
      </c>
      <c r="G109" s="367" t="str">
        <f t="shared" si="170"/>
        <v>%</v>
      </c>
      <c r="H109" s="367">
        <f t="shared" si="170"/>
        <v>0</v>
      </c>
      <c r="I109" s="367">
        <f t="shared" si="170"/>
        <v>0</v>
      </c>
      <c r="J109" s="367">
        <f t="shared" si="170"/>
        <v>3.0666666666666665E-2</v>
      </c>
      <c r="K109" s="367">
        <f t="shared" si="170"/>
        <v>3.0666666666666665E-2</v>
      </c>
      <c r="L109" s="367">
        <f t="shared" si="170"/>
        <v>0.03</v>
      </c>
      <c r="M109" s="367">
        <f t="shared" si="170"/>
        <v>3.0333333333333334E-2</v>
      </c>
      <c r="N109" s="367">
        <f t="shared" si="170"/>
        <v>3.0666666666666665E-2</v>
      </c>
      <c r="O109" s="367">
        <f t="shared" si="170"/>
        <v>3.0666666666666665E-2</v>
      </c>
      <c r="P109" s="367">
        <f t="shared" si="170"/>
        <v>0.03</v>
      </c>
      <c r="Q109" s="367">
        <f t="shared" si="170"/>
        <v>3.0333333333333334E-2</v>
      </c>
      <c r="R109" s="367">
        <f t="shared" si="170"/>
        <v>3.0666666666666665E-2</v>
      </c>
      <c r="S109" s="367">
        <f t="shared" si="170"/>
        <v>3.0666666666666665E-2</v>
      </c>
      <c r="T109" s="367">
        <f t="shared" si="170"/>
        <v>0.03</v>
      </c>
      <c r="U109" s="367">
        <f t="shared" si="170"/>
        <v>3.0333333333333334E-2</v>
      </c>
      <c r="V109" s="367">
        <f t="shared" si="170"/>
        <v>3.0666666666666665E-2</v>
      </c>
      <c r="W109" s="367">
        <f t="shared" si="170"/>
        <v>3.0666666666666665E-2</v>
      </c>
      <c r="X109" s="367">
        <f t="shared" si="170"/>
        <v>3.0333333333333334E-2</v>
      </c>
      <c r="Y109" s="367">
        <f t="shared" si="170"/>
        <v>3.0333333333333334E-2</v>
      </c>
      <c r="Z109" s="367">
        <f t="shared" si="170"/>
        <v>3.0666666666666665E-2</v>
      </c>
      <c r="AA109" s="367">
        <f t="shared" si="170"/>
        <v>3.0666666666666665E-2</v>
      </c>
      <c r="AB109" s="367">
        <f t="shared" si="170"/>
        <v>0.03</v>
      </c>
      <c r="AC109" s="367">
        <f t="shared" si="170"/>
        <v>3.0333333333333334E-2</v>
      </c>
      <c r="AD109" s="367">
        <f t="shared" si="170"/>
        <v>3.0666666666666665E-2</v>
      </c>
      <c r="AE109" s="367">
        <f t="shared" si="170"/>
        <v>3.0666666666666665E-2</v>
      </c>
      <c r="AF109" s="367">
        <f t="shared" si="170"/>
        <v>0.03</v>
      </c>
      <c r="AG109" s="367">
        <f t="shared" si="170"/>
        <v>3.0333333333333334E-2</v>
      </c>
      <c r="AH109" s="367">
        <f t="shared" si="170"/>
        <v>3.0666666666666665E-2</v>
      </c>
      <c r="AI109" s="367">
        <f t="shared" si="170"/>
        <v>3.0666666666666665E-2</v>
      </c>
      <c r="AJ109" s="367">
        <f t="shared" si="170"/>
        <v>0.03</v>
      </c>
      <c r="AK109" s="367">
        <f t="shared" ref="AK109:BP109" si="171" xml:space="preserve"> AK$107</f>
        <v>3.0333333333333334E-2</v>
      </c>
      <c r="AL109" s="367">
        <f t="shared" si="171"/>
        <v>3.0666666666666665E-2</v>
      </c>
      <c r="AM109" s="367">
        <f t="shared" si="171"/>
        <v>3.0666666666666665E-2</v>
      </c>
      <c r="AN109" s="367">
        <f t="shared" si="171"/>
        <v>3.0333333333333334E-2</v>
      </c>
      <c r="AO109" s="367">
        <f t="shared" si="171"/>
        <v>3.0333333333333334E-2</v>
      </c>
      <c r="AP109" s="367">
        <f t="shared" si="171"/>
        <v>3.0666666666666665E-2</v>
      </c>
      <c r="AQ109" s="367">
        <f t="shared" si="171"/>
        <v>3.0666666666666665E-2</v>
      </c>
      <c r="AR109" s="367">
        <f t="shared" si="171"/>
        <v>0.03</v>
      </c>
      <c r="AS109" s="367">
        <f t="shared" si="171"/>
        <v>3.0333333333333334E-2</v>
      </c>
      <c r="AT109" s="367">
        <f t="shared" si="171"/>
        <v>3.0666666666666665E-2</v>
      </c>
      <c r="AU109" s="367">
        <f t="shared" si="171"/>
        <v>3.0666666666666665E-2</v>
      </c>
      <c r="AV109" s="367">
        <f t="shared" si="171"/>
        <v>0.03</v>
      </c>
      <c r="AW109" s="367">
        <f t="shared" si="171"/>
        <v>3.0333333333333334E-2</v>
      </c>
      <c r="AX109" s="367">
        <f t="shared" si="171"/>
        <v>3.0666666666666665E-2</v>
      </c>
      <c r="AY109" s="367">
        <f t="shared" si="171"/>
        <v>3.0666666666666665E-2</v>
      </c>
      <c r="AZ109" s="367">
        <f t="shared" si="171"/>
        <v>0.03</v>
      </c>
      <c r="BA109" s="367">
        <f t="shared" si="171"/>
        <v>3.0333333333333334E-2</v>
      </c>
      <c r="BB109" s="367">
        <f t="shared" si="171"/>
        <v>3.0666666666666665E-2</v>
      </c>
      <c r="BC109" s="367">
        <f t="shared" si="171"/>
        <v>3.0666666666666665E-2</v>
      </c>
      <c r="BD109" s="367">
        <f t="shared" si="171"/>
        <v>3.0333333333333334E-2</v>
      </c>
      <c r="BE109" s="367">
        <f t="shared" si="171"/>
        <v>3.0333333333333334E-2</v>
      </c>
      <c r="BF109" s="367">
        <f t="shared" si="171"/>
        <v>3.0666666666666665E-2</v>
      </c>
      <c r="BG109" s="367">
        <f t="shared" si="171"/>
        <v>3.0666666666666665E-2</v>
      </c>
      <c r="BH109" s="367">
        <f t="shared" si="171"/>
        <v>0.03</v>
      </c>
      <c r="BI109" s="367">
        <f t="shared" si="171"/>
        <v>3.0333333333333334E-2</v>
      </c>
      <c r="BJ109" s="367">
        <f t="shared" si="171"/>
        <v>3.0666666666666665E-2</v>
      </c>
      <c r="BK109" s="367">
        <f t="shared" si="171"/>
        <v>3.0666666666666665E-2</v>
      </c>
      <c r="BL109" s="367">
        <f t="shared" si="171"/>
        <v>0.03</v>
      </c>
      <c r="BM109" s="367">
        <f t="shared" si="171"/>
        <v>3.0333333333333334E-2</v>
      </c>
      <c r="BN109" s="367">
        <f t="shared" si="171"/>
        <v>3.0666666666666665E-2</v>
      </c>
      <c r="BO109" s="367">
        <f t="shared" si="171"/>
        <v>3.0666666666666665E-2</v>
      </c>
      <c r="BP109" s="367">
        <f t="shared" si="171"/>
        <v>0.03</v>
      </c>
      <c r="BQ109" s="367">
        <f t="shared" ref="BQ109:CV109" si="172" xml:space="preserve"> BQ$107</f>
        <v>3.0333333333333334E-2</v>
      </c>
      <c r="BR109" s="367">
        <f t="shared" si="172"/>
        <v>3.0666666666666665E-2</v>
      </c>
      <c r="BS109" s="367">
        <f t="shared" si="172"/>
        <v>3.0666666666666665E-2</v>
      </c>
      <c r="BT109" s="367">
        <f t="shared" si="172"/>
        <v>3.0333333333333334E-2</v>
      </c>
      <c r="BU109" s="367">
        <f t="shared" si="172"/>
        <v>3.0333333333333334E-2</v>
      </c>
      <c r="BV109" s="367">
        <f t="shared" si="172"/>
        <v>3.0666666666666665E-2</v>
      </c>
      <c r="BW109" s="367">
        <f t="shared" si="172"/>
        <v>3.0666666666666665E-2</v>
      </c>
      <c r="BX109" s="367">
        <f t="shared" si="172"/>
        <v>0.03</v>
      </c>
      <c r="BY109" s="367">
        <f t="shared" si="172"/>
        <v>3.0333333333333334E-2</v>
      </c>
      <c r="BZ109" s="367">
        <f t="shared" si="172"/>
        <v>3.0666666666666665E-2</v>
      </c>
      <c r="CA109" s="367">
        <f t="shared" si="172"/>
        <v>3.0666666666666665E-2</v>
      </c>
      <c r="CB109" s="367">
        <f t="shared" si="172"/>
        <v>0.03</v>
      </c>
      <c r="CC109" s="367">
        <f t="shared" si="172"/>
        <v>3.0333333333333334E-2</v>
      </c>
      <c r="CD109" s="367">
        <f t="shared" si="172"/>
        <v>3.0666666666666665E-2</v>
      </c>
      <c r="CE109" s="367">
        <f t="shared" si="172"/>
        <v>3.0666666666666665E-2</v>
      </c>
      <c r="CF109" s="367">
        <f t="shared" si="172"/>
        <v>0.03</v>
      </c>
      <c r="CG109" s="367">
        <f t="shared" si="172"/>
        <v>3.0333333333333334E-2</v>
      </c>
      <c r="CH109" s="367">
        <f t="shared" si="172"/>
        <v>3.0666666666666665E-2</v>
      </c>
      <c r="CI109" s="367">
        <f t="shared" si="172"/>
        <v>3.0666666666666665E-2</v>
      </c>
      <c r="CJ109" s="367">
        <f t="shared" si="172"/>
        <v>3.0333333333333334E-2</v>
      </c>
      <c r="CK109" s="367">
        <f t="shared" si="172"/>
        <v>3.0333333333333334E-2</v>
      </c>
      <c r="CL109" s="367">
        <f t="shared" si="172"/>
        <v>3.0666666666666665E-2</v>
      </c>
      <c r="CM109" s="367">
        <f t="shared" si="172"/>
        <v>3.0666666666666665E-2</v>
      </c>
      <c r="CN109" s="367">
        <f t="shared" si="172"/>
        <v>0.03</v>
      </c>
      <c r="CO109" s="367">
        <f t="shared" si="172"/>
        <v>3.0333333333333334E-2</v>
      </c>
      <c r="CP109" s="367">
        <f t="shared" si="172"/>
        <v>3.0666666666666665E-2</v>
      </c>
      <c r="CQ109" s="367">
        <f t="shared" si="172"/>
        <v>3.0666666666666665E-2</v>
      </c>
      <c r="CR109" s="367">
        <f t="shared" si="172"/>
        <v>0.03</v>
      </c>
      <c r="CS109" s="367">
        <f t="shared" si="172"/>
        <v>3.0333333333333334E-2</v>
      </c>
      <c r="CT109" s="367">
        <f t="shared" si="172"/>
        <v>3.0666666666666665E-2</v>
      </c>
      <c r="CU109" s="367">
        <f t="shared" si="172"/>
        <v>3.0666666666666665E-2</v>
      </c>
      <c r="CV109" s="367">
        <f t="shared" si="172"/>
        <v>0.03</v>
      </c>
      <c r="CW109" s="367">
        <f t="shared" ref="CW109:EB109" si="173" xml:space="preserve"> CW$107</f>
        <v>3.0333333333333334E-2</v>
      </c>
      <c r="CX109" s="367">
        <f t="shared" si="173"/>
        <v>3.0666666666666665E-2</v>
      </c>
      <c r="CY109" s="367">
        <f t="shared" si="173"/>
        <v>3.0666666666666665E-2</v>
      </c>
      <c r="CZ109" s="367">
        <f t="shared" si="173"/>
        <v>3.0333333333333334E-2</v>
      </c>
      <c r="DA109" s="367">
        <f t="shared" si="173"/>
        <v>3.0333333333333334E-2</v>
      </c>
      <c r="DB109" s="367">
        <f t="shared" si="173"/>
        <v>3.0666666666666665E-2</v>
      </c>
      <c r="DC109" s="367">
        <f t="shared" si="173"/>
        <v>3.0666666666666665E-2</v>
      </c>
      <c r="DD109" s="367">
        <f t="shared" si="173"/>
        <v>0.03</v>
      </c>
      <c r="DE109" s="367">
        <f t="shared" si="173"/>
        <v>3.0333333333333334E-2</v>
      </c>
      <c r="DF109" s="367">
        <f t="shared" si="173"/>
        <v>3.0666666666666665E-2</v>
      </c>
      <c r="DG109" s="367">
        <f t="shared" si="173"/>
        <v>3.0666666666666665E-2</v>
      </c>
      <c r="DH109" s="367">
        <f t="shared" si="173"/>
        <v>0.03</v>
      </c>
      <c r="DI109" s="367">
        <f t="shared" si="173"/>
        <v>3.0333333333333334E-2</v>
      </c>
      <c r="DJ109" s="367">
        <f t="shared" si="173"/>
        <v>3.0666666666666665E-2</v>
      </c>
      <c r="DK109" s="367">
        <f t="shared" si="173"/>
        <v>3.0666666666666665E-2</v>
      </c>
      <c r="DL109" s="367">
        <f t="shared" si="173"/>
        <v>0.03</v>
      </c>
      <c r="DM109" s="367">
        <f t="shared" si="173"/>
        <v>3.0333333333333334E-2</v>
      </c>
      <c r="DN109" s="367">
        <f t="shared" si="173"/>
        <v>3.0666666666666665E-2</v>
      </c>
      <c r="DO109" s="367">
        <f t="shared" si="173"/>
        <v>3.0666666666666665E-2</v>
      </c>
      <c r="DP109" s="367">
        <f t="shared" si="173"/>
        <v>3.0333333333333334E-2</v>
      </c>
      <c r="DQ109" s="367">
        <f t="shared" si="173"/>
        <v>3.0333333333333334E-2</v>
      </c>
      <c r="DR109" s="367">
        <f t="shared" si="173"/>
        <v>3.0666666666666665E-2</v>
      </c>
      <c r="DS109" s="367">
        <f t="shared" si="173"/>
        <v>3.0666666666666665E-2</v>
      </c>
      <c r="DT109" s="367">
        <f t="shared" si="173"/>
        <v>0.03</v>
      </c>
      <c r="DU109" s="367">
        <f t="shared" si="173"/>
        <v>3.0333333333333334E-2</v>
      </c>
      <c r="DV109" s="367">
        <f t="shared" si="173"/>
        <v>3.0666666666666665E-2</v>
      </c>
      <c r="DW109" s="367">
        <f t="shared" si="173"/>
        <v>3.0666666666666665E-2</v>
      </c>
      <c r="DX109" s="367">
        <f t="shared" si="173"/>
        <v>0.03</v>
      </c>
      <c r="DY109" s="367">
        <f t="shared" si="173"/>
        <v>3.0333333333333334E-2</v>
      </c>
      <c r="DZ109" s="367">
        <f t="shared" si="173"/>
        <v>3.0666666666666665E-2</v>
      </c>
      <c r="EA109" s="367">
        <f t="shared" si="173"/>
        <v>3.0666666666666665E-2</v>
      </c>
      <c r="EB109" s="367">
        <f t="shared" si="173"/>
        <v>0.03</v>
      </c>
      <c r="EC109" s="367">
        <f t="shared" ref="EC109:FH109" si="174" xml:space="preserve"> EC$107</f>
        <v>3.0333333333333334E-2</v>
      </c>
      <c r="ED109" s="367">
        <f t="shared" si="174"/>
        <v>3.0666666666666665E-2</v>
      </c>
      <c r="EE109" s="367">
        <f t="shared" si="174"/>
        <v>3.0666666666666665E-2</v>
      </c>
      <c r="EF109" s="367">
        <f t="shared" si="174"/>
        <v>3.0333333333333334E-2</v>
      </c>
      <c r="EG109" s="367">
        <f t="shared" si="174"/>
        <v>3.0333333333333334E-2</v>
      </c>
      <c r="EH109" s="367">
        <f t="shared" si="174"/>
        <v>3.0666666666666665E-2</v>
      </c>
      <c r="EI109" s="367">
        <f t="shared" si="174"/>
        <v>3.0666666666666665E-2</v>
      </c>
      <c r="EJ109" s="367">
        <f t="shared" si="174"/>
        <v>0.03</v>
      </c>
      <c r="EK109" s="367">
        <f t="shared" si="174"/>
        <v>3.0333333333333334E-2</v>
      </c>
      <c r="EL109" s="367">
        <f t="shared" si="174"/>
        <v>3.0666666666666665E-2</v>
      </c>
      <c r="EM109" s="367">
        <f t="shared" si="174"/>
        <v>3.0666666666666665E-2</v>
      </c>
      <c r="EN109" s="367">
        <f t="shared" si="174"/>
        <v>0.03</v>
      </c>
      <c r="EO109" s="367">
        <f t="shared" si="174"/>
        <v>3.0333333333333334E-2</v>
      </c>
      <c r="EP109" s="367">
        <f t="shared" si="174"/>
        <v>3.0666666666666665E-2</v>
      </c>
      <c r="EQ109" s="367">
        <f t="shared" si="174"/>
        <v>3.0666666666666665E-2</v>
      </c>
      <c r="ER109" s="367">
        <f t="shared" si="174"/>
        <v>0.03</v>
      </c>
      <c r="ES109" s="367">
        <f t="shared" si="174"/>
        <v>3.0333333333333334E-2</v>
      </c>
      <c r="ET109" s="367">
        <f t="shared" si="174"/>
        <v>3.0666666666666665E-2</v>
      </c>
      <c r="EU109" s="367">
        <f t="shared" si="174"/>
        <v>3.0666666666666665E-2</v>
      </c>
      <c r="EV109" s="367">
        <f t="shared" si="174"/>
        <v>3.0333333333333334E-2</v>
      </c>
      <c r="EW109" s="367">
        <f t="shared" si="174"/>
        <v>3.0333333333333334E-2</v>
      </c>
      <c r="EX109" s="367">
        <f t="shared" si="174"/>
        <v>3.0666666666666665E-2</v>
      </c>
      <c r="EY109" s="367">
        <f t="shared" si="174"/>
        <v>3.0666666666666665E-2</v>
      </c>
      <c r="EZ109" s="367">
        <f t="shared" si="174"/>
        <v>0.03</v>
      </c>
      <c r="FA109" s="367">
        <f t="shared" si="174"/>
        <v>3.0333333333333334E-2</v>
      </c>
      <c r="FB109" s="367">
        <f t="shared" si="174"/>
        <v>3.0666666666666665E-2</v>
      </c>
      <c r="FC109" s="367">
        <f t="shared" si="174"/>
        <v>3.0666666666666665E-2</v>
      </c>
      <c r="FD109" s="367">
        <f t="shared" si="174"/>
        <v>0.03</v>
      </c>
      <c r="FE109" s="367">
        <f t="shared" si="174"/>
        <v>3.0333333333333334E-2</v>
      </c>
      <c r="FF109" s="367">
        <f t="shared" si="174"/>
        <v>3.0666666666666665E-2</v>
      </c>
      <c r="FG109" s="367">
        <f t="shared" si="174"/>
        <v>3.0666666666666665E-2</v>
      </c>
      <c r="FH109" s="367">
        <f t="shared" si="174"/>
        <v>0.03</v>
      </c>
      <c r="FI109" s="367">
        <f t="shared" ref="FI109:GJ109" si="175" xml:space="preserve"> FI$107</f>
        <v>3.0333333333333334E-2</v>
      </c>
      <c r="FJ109" s="367">
        <f t="shared" si="175"/>
        <v>3.0666666666666665E-2</v>
      </c>
      <c r="FK109" s="367">
        <f t="shared" si="175"/>
        <v>3.0666666666666665E-2</v>
      </c>
      <c r="FL109" s="367">
        <f t="shared" si="175"/>
        <v>3.0333333333333334E-2</v>
      </c>
      <c r="FM109" s="367">
        <f t="shared" si="175"/>
        <v>3.0333333333333334E-2</v>
      </c>
      <c r="FN109" s="367">
        <f t="shared" si="175"/>
        <v>3.0666666666666665E-2</v>
      </c>
      <c r="FO109" s="367">
        <f t="shared" si="175"/>
        <v>3.0666666666666665E-2</v>
      </c>
      <c r="FP109" s="367">
        <f t="shared" si="175"/>
        <v>0.03</v>
      </c>
      <c r="FQ109" s="367">
        <f t="shared" si="175"/>
        <v>3.0333333333333334E-2</v>
      </c>
      <c r="FR109" s="367">
        <f t="shared" si="175"/>
        <v>3.0666666666666665E-2</v>
      </c>
      <c r="FS109" s="367">
        <f t="shared" si="175"/>
        <v>3.0666666666666665E-2</v>
      </c>
      <c r="FT109" s="367">
        <f t="shared" si="175"/>
        <v>0.03</v>
      </c>
      <c r="FU109" s="367">
        <f t="shared" si="175"/>
        <v>3.0333333333333334E-2</v>
      </c>
      <c r="FV109" s="367">
        <f t="shared" si="175"/>
        <v>3.0666666666666665E-2</v>
      </c>
      <c r="FW109" s="367">
        <f t="shared" si="175"/>
        <v>3.0666666666666665E-2</v>
      </c>
      <c r="FX109" s="367">
        <f t="shared" si="175"/>
        <v>0.03</v>
      </c>
      <c r="FY109" s="367">
        <f t="shared" si="175"/>
        <v>3.0333333333333334E-2</v>
      </c>
      <c r="FZ109" s="367">
        <f t="shared" si="175"/>
        <v>3.0666666666666665E-2</v>
      </c>
      <c r="GA109" s="367">
        <f t="shared" si="175"/>
        <v>3.0666666666666665E-2</v>
      </c>
      <c r="GB109" s="367">
        <f t="shared" si="175"/>
        <v>3.0333333333333334E-2</v>
      </c>
      <c r="GC109" s="367">
        <f t="shared" si="175"/>
        <v>3.0333333333333334E-2</v>
      </c>
      <c r="GD109" s="367">
        <f t="shared" si="175"/>
        <v>3.0666666666666665E-2</v>
      </c>
      <c r="GE109" s="367">
        <f t="shared" si="175"/>
        <v>3.0666666666666665E-2</v>
      </c>
      <c r="GF109" s="367">
        <f t="shared" si="175"/>
        <v>0.03</v>
      </c>
      <c r="GG109" s="367">
        <f t="shared" si="175"/>
        <v>3.0333333333333334E-2</v>
      </c>
      <c r="GH109" s="367">
        <f t="shared" si="175"/>
        <v>3.0666666666666665E-2</v>
      </c>
      <c r="GI109" s="367">
        <f t="shared" si="175"/>
        <v>3.0666666666666665E-2</v>
      </c>
      <c r="GJ109" s="367">
        <f t="shared" si="175"/>
        <v>0.03</v>
      </c>
    </row>
    <row r="110" spans="1:192" x14ac:dyDescent="0.25">
      <c r="E110" s="126" t="str">
        <f t="shared" ref="E110:AJ110" si="176" xml:space="preserve"> E$140</f>
        <v>RCF balance BEG</v>
      </c>
      <c r="F110" s="126">
        <f t="shared" si="176"/>
        <v>0</v>
      </c>
      <c r="G110" s="126" t="str">
        <f t="shared" si="176"/>
        <v>$ 000s</v>
      </c>
      <c r="H110" s="126">
        <f t="shared" si="176"/>
        <v>0</v>
      </c>
      <c r="I110" s="126">
        <f t="shared" si="176"/>
        <v>0</v>
      </c>
      <c r="J110" s="126">
        <f t="shared" si="176"/>
        <v>0</v>
      </c>
      <c r="K110" s="126">
        <f t="shared" si="176"/>
        <v>0</v>
      </c>
      <c r="L110" s="126">
        <f t="shared" si="176"/>
        <v>0</v>
      </c>
      <c r="M110" s="126">
        <f t="shared" si="176"/>
        <v>0</v>
      </c>
      <c r="N110" s="126">
        <f t="shared" si="176"/>
        <v>0</v>
      </c>
      <c r="O110" s="126">
        <f t="shared" si="176"/>
        <v>0</v>
      </c>
      <c r="P110" s="126">
        <f t="shared" si="176"/>
        <v>0</v>
      </c>
      <c r="Q110" s="126">
        <f t="shared" si="176"/>
        <v>0</v>
      </c>
      <c r="R110" s="126">
        <f t="shared" si="176"/>
        <v>0</v>
      </c>
      <c r="S110" s="126">
        <f t="shared" si="176"/>
        <v>0</v>
      </c>
      <c r="T110" s="126">
        <f t="shared" si="176"/>
        <v>0</v>
      </c>
      <c r="U110" s="126">
        <f t="shared" si="176"/>
        <v>0</v>
      </c>
      <c r="V110" s="126">
        <f t="shared" si="176"/>
        <v>0</v>
      </c>
      <c r="W110" s="126">
        <f t="shared" si="176"/>
        <v>0</v>
      </c>
      <c r="X110" s="126">
        <f t="shared" si="176"/>
        <v>0</v>
      </c>
      <c r="Y110" s="126">
        <f t="shared" si="176"/>
        <v>0</v>
      </c>
      <c r="Z110" s="126">
        <f t="shared" si="176"/>
        <v>0</v>
      </c>
      <c r="AA110" s="126">
        <f t="shared" si="176"/>
        <v>0</v>
      </c>
      <c r="AB110" s="126">
        <f t="shared" si="176"/>
        <v>0</v>
      </c>
      <c r="AC110" s="126">
        <f t="shared" si="176"/>
        <v>0</v>
      </c>
      <c r="AD110" s="126">
        <f t="shared" si="176"/>
        <v>0</v>
      </c>
      <c r="AE110" s="126">
        <f t="shared" si="176"/>
        <v>0</v>
      </c>
      <c r="AF110" s="126">
        <f t="shared" si="176"/>
        <v>0</v>
      </c>
      <c r="AG110" s="126">
        <f t="shared" si="176"/>
        <v>0</v>
      </c>
      <c r="AH110" s="126">
        <f t="shared" si="176"/>
        <v>0</v>
      </c>
      <c r="AI110" s="126">
        <f t="shared" si="176"/>
        <v>0</v>
      </c>
      <c r="AJ110" s="126">
        <f t="shared" si="176"/>
        <v>0</v>
      </c>
      <c r="AK110" s="126">
        <f t="shared" ref="AK110:BP110" si="177" xml:space="preserve"> AK$140</f>
        <v>0</v>
      </c>
      <c r="AL110" s="126">
        <f t="shared" si="177"/>
        <v>0</v>
      </c>
      <c r="AM110" s="126">
        <f t="shared" si="177"/>
        <v>0</v>
      </c>
      <c r="AN110" s="126">
        <f t="shared" si="177"/>
        <v>0</v>
      </c>
      <c r="AO110" s="126">
        <f t="shared" si="177"/>
        <v>0</v>
      </c>
      <c r="AP110" s="126">
        <f t="shared" si="177"/>
        <v>0</v>
      </c>
      <c r="AQ110" s="126">
        <f t="shared" si="177"/>
        <v>0</v>
      </c>
      <c r="AR110" s="126">
        <f t="shared" si="177"/>
        <v>0</v>
      </c>
      <c r="AS110" s="126">
        <f t="shared" si="177"/>
        <v>0</v>
      </c>
      <c r="AT110" s="126">
        <f t="shared" si="177"/>
        <v>0</v>
      </c>
      <c r="AU110" s="126">
        <f t="shared" si="177"/>
        <v>0</v>
      </c>
      <c r="AV110" s="126">
        <f t="shared" si="177"/>
        <v>0</v>
      </c>
      <c r="AW110" s="126">
        <f t="shared" si="177"/>
        <v>0</v>
      </c>
      <c r="AX110" s="126">
        <f t="shared" si="177"/>
        <v>0</v>
      </c>
      <c r="AY110" s="126">
        <f t="shared" si="177"/>
        <v>0</v>
      </c>
      <c r="AZ110" s="126">
        <f t="shared" si="177"/>
        <v>0</v>
      </c>
      <c r="BA110" s="126">
        <f t="shared" si="177"/>
        <v>0</v>
      </c>
      <c r="BB110" s="126">
        <f t="shared" si="177"/>
        <v>0</v>
      </c>
      <c r="BC110" s="126">
        <f t="shared" si="177"/>
        <v>0</v>
      </c>
      <c r="BD110" s="126">
        <f t="shared" si="177"/>
        <v>0</v>
      </c>
      <c r="BE110" s="126">
        <f t="shared" si="177"/>
        <v>0</v>
      </c>
      <c r="BF110" s="126">
        <f t="shared" si="177"/>
        <v>0</v>
      </c>
      <c r="BG110" s="126">
        <f t="shared" si="177"/>
        <v>0</v>
      </c>
      <c r="BH110" s="126">
        <f t="shared" si="177"/>
        <v>0</v>
      </c>
      <c r="BI110" s="126">
        <f t="shared" si="177"/>
        <v>0</v>
      </c>
      <c r="BJ110" s="126">
        <f t="shared" si="177"/>
        <v>0</v>
      </c>
      <c r="BK110" s="126">
        <f t="shared" si="177"/>
        <v>0</v>
      </c>
      <c r="BL110" s="126">
        <f t="shared" si="177"/>
        <v>0</v>
      </c>
      <c r="BM110" s="126">
        <f t="shared" si="177"/>
        <v>0</v>
      </c>
      <c r="BN110" s="126">
        <f t="shared" si="177"/>
        <v>0</v>
      </c>
      <c r="BO110" s="126">
        <f t="shared" si="177"/>
        <v>0</v>
      </c>
      <c r="BP110" s="126">
        <f t="shared" si="177"/>
        <v>0</v>
      </c>
      <c r="BQ110" s="126">
        <f t="shared" ref="BQ110:CV110" si="178" xml:space="preserve"> BQ$140</f>
        <v>0</v>
      </c>
      <c r="BR110" s="126">
        <f t="shared" si="178"/>
        <v>0</v>
      </c>
      <c r="BS110" s="126">
        <f t="shared" si="178"/>
        <v>0</v>
      </c>
      <c r="BT110" s="126">
        <f t="shared" si="178"/>
        <v>0</v>
      </c>
      <c r="BU110" s="126">
        <f t="shared" si="178"/>
        <v>0</v>
      </c>
      <c r="BV110" s="126">
        <f t="shared" si="178"/>
        <v>0</v>
      </c>
      <c r="BW110" s="126">
        <f t="shared" si="178"/>
        <v>0</v>
      </c>
      <c r="BX110" s="126">
        <f t="shared" si="178"/>
        <v>0</v>
      </c>
      <c r="BY110" s="126">
        <f t="shared" si="178"/>
        <v>0</v>
      </c>
      <c r="BZ110" s="126">
        <f t="shared" si="178"/>
        <v>0</v>
      </c>
      <c r="CA110" s="126">
        <f t="shared" si="178"/>
        <v>0</v>
      </c>
      <c r="CB110" s="126">
        <f t="shared" si="178"/>
        <v>0</v>
      </c>
      <c r="CC110" s="126">
        <f t="shared" si="178"/>
        <v>0</v>
      </c>
      <c r="CD110" s="126">
        <f t="shared" si="178"/>
        <v>0</v>
      </c>
      <c r="CE110" s="126">
        <f t="shared" si="178"/>
        <v>0</v>
      </c>
      <c r="CF110" s="126">
        <f t="shared" si="178"/>
        <v>0</v>
      </c>
      <c r="CG110" s="126">
        <f t="shared" si="178"/>
        <v>0</v>
      </c>
      <c r="CH110" s="126">
        <f t="shared" si="178"/>
        <v>0</v>
      </c>
      <c r="CI110" s="126">
        <f t="shared" si="178"/>
        <v>0</v>
      </c>
      <c r="CJ110" s="126">
        <f t="shared" si="178"/>
        <v>0</v>
      </c>
      <c r="CK110" s="126">
        <f t="shared" si="178"/>
        <v>0</v>
      </c>
      <c r="CL110" s="126">
        <f t="shared" si="178"/>
        <v>0</v>
      </c>
      <c r="CM110" s="126">
        <f t="shared" si="178"/>
        <v>0</v>
      </c>
      <c r="CN110" s="126">
        <f t="shared" si="178"/>
        <v>0</v>
      </c>
      <c r="CO110" s="126">
        <f t="shared" si="178"/>
        <v>0</v>
      </c>
      <c r="CP110" s="126">
        <f t="shared" si="178"/>
        <v>0</v>
      </c>
      <c r="CQ110" s="126">
        <f t="shared" si="178"/>
        <v>0</v>
      </c>
      <c r="CR110" s="126">
        <f t="shared" si="178"/>
        <v>0</v>
      </c>
      <c r="CS110" s="126">
        <f t="shared" si="178"/>
        <v>0</v>
      </c>
      <c r="CT110" s="126">
        <f t="shared" si="178"/>
        <v>0</v>
      </c>
      <c r="CU110" s="126">
        <f t="shared" si="178"/>
        <v>0</v>
      </c>
      <c r="CV110" s="126">
        <f t="shared" si="178"/>
        <v>0</v>
      </c>
      <c r="CW110" s="126">
        <f t="shared" ref="CW110:EB110" si="179" xml:space="preserve"> CW$140</f>
        <v>0</v>
      </c>
      <c r="CX110" s="126">
        <f t="shared" si="179"/>
        <v>0</v>
      </c>
      <c r="CY110" s="126">
        <f t="shared" si="179"/>
        <v>0</v>
      </c>
      <c r="CZ110" s="126">
        <f t="shared" si="179"/>
        <v>0</v>
      </c>
      <c r="DA110" s="126">
        <f t="shared" si="179"/>
        <v>0</v>
      </c>
      <c r="DB110" s="126">
        <f t="shared" si="179"/>
        <v>0</v>
      </c>
      <c r="DC110" s="126">
        <f t="shared" si="179"/>
        <v>0</v>
      </c>
      <c r="DD110" s="126">
        <f t="shared" si="179"/>
        <v>0</v>
      </c>
      <c r="DE110" s="126">
        <f t="shared" si="179"/>
        <v>0</v>
      </c>
      <c r="DF110" s="126">
        <f t="shared" si="179"/>
        <v>0</v>
      </c>
      <c r="DG110" s="126">
        <f t="shared" si="179"/>
        <v>0</v>
      </c>
      <c r="DH110" s="126">
        <f t="shared" si="179"/>
        <v>0</v>
      </c>
      <c r="DI110" s="126">
        <f t="shared" si="179"/>
        <v>0</v>
      </c>
      <c r="DJ110" s="126">
        <f t="shared" si="179"/>
        <v>0</v>
      </c>
      <c r="DK110" s="126">
        <f t="shared" si="179"/>
        <v>0</v>
      </c>
      <c r="DL110" s="126">
        <f t="shared" si="179"/>
        <v>0</v>
      </c>
      <c r="DM110" s="126">
        <f t="shared" si="179"/>
        <v>0</v>
      </c>
      <c r="DN110" s="126">
        <f t="shared" si="179"/>
        <v>0</v>
      </c>
      <c r="DO110" s="126">
        <f t="shared" si="179"/>
        <v>0</v>
      </c>
      <c r="DP110" s="126">
        <f t="shared" si="179"/>
        <v>0</v>
      </c>
      <c r="DQ110" s="126">
        <f t="shared" si="179"/>
        <v>0</v>
      </c>
      <c r="DR110" s="126">
        <f t="shared" si="179"/>
        <v>0</v>
      </c>
      <c r="DS110" s="126">
        <f t="shared" si="179"/>
        <v>0</v>
      </c>
      <c r="DT110" s="126">
        <f t="shared" si="179"/>
        <v>0</v>
      </c>
      <c r="DU110" s="126">
        <f t="shared" si="179"/>
        <v>0</v>
      </c>
      <c r="DV110" s="126">
        <f t="shared" si="179"/>
        <v>0</v>
      </c>
      <c r="DW110" s="126">
        <f t="shared" si="179"/>
        <v>0</v>
      </c>
      <c r="DX110" s="126">
        <f t="shared" si="179"/>
        <v>0</v>
      </c>
      <c r="DY110" s="126">
        <f t="shared" si="179"/>
        <v>0</v>
      </c>
      <c r="DZ110" s="126">
        <f t="shared" si="179"/>
        <v>0</v>
      </c>
      <c r="EA110" s="126">
        <f t="shared" si="179"/>
        <v>0</v>
      </c>
      <c r="EB110" s="126">
        <f t="shared" si="179"/>
        <v>0</v>
      </c>
      <c r="EC110" s="126">
        <f t="shared" ref="EC110:FH110" si="180" xml:space="preserve"> EC$140</f>
        <v>0</v>
      </c>
      <c r="ED110" s="126">
        <f t="shared" si="180"/>
        <v>0</v>
      </c>
      <c r="EE110" s="126">
        <f t="shared" si="180"/>
        <v>0</v>
      </c>
      <c r="EF110" s="126">
        <f t="shared" si="180"/>
        <v>0</v>
      </c>
      <c r="EG110" s="126">
        <f t="shared" si="180"/>
        <v>0</v>
      </c>
      <c r="EH110" s="126">
        <f t="shared" si="180"/>
        <v>0</v>
      </c>
      <c r="EI110" s="126">
        <f t="shared" si="180"/>
        <v>0</v>
      </c>
      <c r="EJ110" s="126">
        <f t="shared" si="180"/>
        <v>0</v>
      </c>
      <c r="EK110" s="126">
        <f t="shared" si="180"/>
        <v>0</v>
      </c>
      <c r="EL110" s="126">
        <f t="shared" si="180"/>
        <v>0</v>
      </c>
      <c r="EM110" s="126">
        <f t="shared" si="180"/>
        <v>0</v>
      </c>
      <c r="EN110" s="126">
        <f t="shared" si="180"/>
        <v>0</v>
      </c>
      <c r="EO110" s="126">
        <f t="shared" si="180"/>
        <v>0</v>
      </c>
      <c r="EP110" s="126">
        <f t="shared" si="180"/>
        <v>0</v>
      </c>
      <c r="EQ110" s="126">
        <f t="shared" si="180"/>
        <v>0</v>
      </c>
      <c r="ER110" s="126">
        <f t="shared" si="180"/>
        <v>0</v>
      </c>
      <c r="ES110" s="126">
        <f t="shared" si="180"/>
        <v>0</v>
      </c>
      <c r="ET110" s="126">
        <f t="shared" si="180"/>
        <v>0</v>
      </c>
      <c r="EU110" s="126">
        <f t="shared" si="180"/>
        <v>0</v>
      </c>
      <c r="EV110" s="126">
        <f t="shared" si="180"/>
        <v>0</v>
      </c>
      <c r="EW110" s="126">
        <f t="shared" si="180"/>
        <v>0</v>
      </c>
      <c r="EX110" s="126">
        <f t="shared" si="180"/>
        <v>0</v>
      </c>
      <c r="EY110" s="126">
        <f t="shared" si="180"/>
        <v>0</v>
      </c>
      <c r="EZ110" s="126">
        <f t="shared" si="180"/>
        <v>0</v>
      </c>
      <c r="FA110" s="126">
        <f t="shared" si="180"/>
        <v>0</v>
      </c>
      <c r="FB110" s="126">
        <f t="shared" si="180"/>
        <v>0</v>
      </c>
      <c r="FC110" s="126">
        <f t="shared" si="180"/>
        <v>0</v>
      </c>
      <c r="FD110" s="126">
        <f t="shared" si="180"/>
        <v>0</v>
      </c>
      <c r="FE110" s="126">
        <f t="shared" si="180"/>
        <v>0</v>
      </c>
      <c r="FF110" s="126">
        <f t="shared" si="180"/>
        <v>0</v>
      </c>
      <c r="FG110" s="126">
        <f t="shared" si="180"/>
        <v>0</v>
      </c>
      <c r="FH110" s="126">
        <f t="shared" si="180"/>
        <v>0</v>
      </c>
      <c r="FI110" s="126">
        <f t="shared" ref="FI110:GJ110" si="181" xml:space="preserve"> FI$140</f>
        <v>0</v>
      </c>
      <c r="FJ110" s="126">
        <f t="shared" si="181"/>
        <v>0</v>
      </c>
      <c r="FK110" s="126">
        <f t="shared" si="181"/>
        <v>0</v>
      </c>
      <c r="FL110" s="126">
        <f t="shared" si="181"/>
        <v>0</v>
      </c>
      <c r="FM110" s="126">
        <f t="shared" si="181"/>
        <v>0</v>
      </c>
      <c r="FN110" s="126">
        <f t="shared" si="181"/>
        <v>0</v>
      </c>
      <c r="FO110" s="126">
        <f t="shared" si="181"/>
        <v>0</v>
      </c>
      <c r="FP110" s="126">
        <f t="shared" si="181"/>
        <v>0</v>
      </c>
      <c r="FQ110" s="126">
        <f t="shared" si="181"/>
        <v>0</v>
      </c>
      <c r="FR110" s="126">
        <f t="shared" si="181"/>
        <v>0</v>
      </c>
      <c r="FS110" s="126">
        <f t="shared" si="181"/>
        <v>0</v>
      </c>
      <c r="FT110" s="126">
        <f t="shared" si="181"/>
        <v>0</v>
      </c>
      <c r="FU110" s="126">
        <f t="shared" si="181"/>
        <v>0</v>
      </c>
      <c r="FV110" s="126">
        <f t="shared" si="181"/>
        <v>0</v>
      </c>
      <c r="FW110" s="126">
        <f t="shared" si="181"/>
        <v>0</v>
      </c>
      <c r="FX110" s="126">
        <f t="shared" si="181"/>
        <v>0</v>
      </c>
      <c r="FY110" s="126">
        <f t="shared" si="181"/>
        <v>0</v>
      </c>
      <c r="FZ110" s="126">
        <f t="shared" si="181"/>
        <v>0</v>
      </c>
      <c r="GA110" s="126">
        <f t="shared" si="181"/>
        <v>0</v>
      </c>
      <c r="GB110" s="126">
        <f t="shared" si="181"/>
        <v>0</v>
      </c>
      <c r="GC110" s="126">
        <f t="shared" si="181"/>
        <v>0</v>
      </c>
      <c r="GD110" s="126">
        <f t="shared" si="181"/>
        <v>0</v>
      </c>
      <c r="GE110" s="126">
        <f t="shared" si="181"/>
        <v>0</v>
      </c>
      <c r="GF110" s="126">
        <f t="shared" si="181"/>
        <v>0</v>
      </c>
      <c r="GG110" s="126">
        <f t="shared" si="181"/>
        <v>0</v>
      </c>
      <c r="GH110" s="126">
        <f t="shared" si="181"/>
        <v>0</v>
      </c>
      <c r="GI110" s="126">
        <f t="shared" si="181"/>
        <v>0</v>
      </c>
      <c r="GJ110" s="126">
        <f t="shared" si="181"/>
        <v>0</v>
      </c>
    </row>
    <row r="111" spans="1:192" s="547" customFormat="1" x14ac:dyDescent="0.25">
      <c r="A111" s="189"/>
      <c r="B111" s="189"/>
      <c r="C111" s="190"/>
      <c r="D111" s="191"/>
      <c r="E111" s="616" t="s">
        <v>293</v>
      </c>
      <c r="F111" s="249"/>
      <c r="G111" s="249" t="str">
        <f xml:space="preserve"> SMU</f>
        <v>$ 000s</v>
      </c>
      <c r="H111" s="249">
        <f xml:space="preserve"> SUM(J111:GJ111)</f>
        <v>0</v>
      </c>
      <c r="I111" s="192"/>
      <c r="J111" s="249">
        <f t="shared" ref="J111:AO111" si="182" xml:space="preserve"> J109 * J110</f>
        <v>0</v>
      </c>
      <c r="K111" s="249">
        <f t="shared" si="182"/>
        <v>0</v>
      </c>
      <c r="L111" s="249">
        <f t="shared" si="182"/>
        <v>0</v>
      </c>
      <c r="M111" s="249">
        <f t="shared" si="182"/>
        <v>0</v>
      </c>
      <c r="N111" s="249">
        <f t="shared" si="182"/>
        <v>0</v>
      </c>
      <c r="O111" s="249">
        <f t="shared" si="182"/>
        <v>0</v>
      </c>
      <c r="P111" s="249">
        <f t="shared" si="182"/>
        <v>0</v>
      </c>
      <c r="Q111" s="249">
        <f t="shared" si="182"/>
        <v>0</v>
      </c>
      <c r="R111" s="249">
        <f t="shared" si="182"/>
        <v>0</v>
      </c>
      <c r="S111" s="249">
        <f t="shared" si="182"/>
        <v>0</v>
      </c>
      <c r="T111" s="249">
        <f t="shared" si="182"/>
        <v>0</v>
      </c>
      <c r="U111" s="249">
        <f t="shared" si="182"/>
        <v>0</v>
      </c>
      <c r="V111" s="249">
        <f t="shared" si="182"/>
        <v>0</v>
      </c>
      <c r="W111" s="249">
        <f t="shared" si="182"/>
        <v>0</v>
      </c>
      <c r="X111" s="249">
        <f t="shared" si="182"/>
        <v>0</v>
      </c>
      <c r="Y111" s="249">
        <f t="shared" si="182"/>
        <v>0</v>
      </c>
      <c r="Z111" s="249">
        <f t="shared" si="182"/>
        <v>0</v>
      </c>
      <c r="AA111" s="249">
        <f t="shared" si="182"/>
        <v>0</v>
      </c>
      <c r="AB111" s="249">
        <f t="shared" si="182"/>
        <v>0</v>
      </c>
      <c r="AC111" s="249">
        <f t="shared" si="182"/>
        <v>0</v>
      </c>
      <c r="AD111" s="249">
        <f t="shared" si="182"/>
        <v>0</v>
      </c>
      <c r="AE111" s="249">
        <f t="shared" si="182"/>
        <v>0</v>
      </c>
      <c r="AF111" s="249">
        <f t="shared" si="182"/>
        <v>0</v>
      </c>
      <c r="AG111" s="249">
        <f t="shared" si="182"/>
        <v>0</v>
      </c>
      <c r="AH111" s="249">
        <f t="shared" si="182"/>
        <v>0</v>
      </c>
      <c r="AI111" s="249">
        <f t="shared" si="182"/>
        <v>0</v>
      </c>
      <c r="AJ111" s="249">
        <f t="shared" si="182"/>
        <v>0</v>
      </c>
      <c r="AK111" s="249">
        <f t="shared" si="182"/>
        <v>0</v>
      </c>
      <c r="AL111" s="249">
        <f t="shared" si="182"/>
        <v>0</v>
      </c>
      <c r="AM111" s="249">
        <f t="shared" si="182"/>
        <v>0</v>
      </c>
      <c r="AN111" s="249">
        <f t="shared" si="182"/>
        <v>0</v>
      </c>
      <c r="AO111" s="249">
        <f t="shared" si="182"/>
        <v>0</v>
      </c>
      <c r="AP111" s="249">
        <f t="shared" ref="AP111:BU111" si="183" xml:space="preserve"> AP109 * AP110</f>
        <v>0</v>
      </c>
      <c r="AQ111" s="249">
        <f t="shared" si="183"/>
        <v>0</v>
      </c>
      <c r="AR111" s="249">
        <f t="shared" si="183"/>
        <v>0</v>
      </c>
      <c r="AS111" s="249">
        <f t="shared" si="183"/>
        <v>0</v>
      </c>
      <c r="AT111" s="249">
        <f t="shared" si="183"/>
        <v>0</v>
      </c>
      <c r="AU111" s="249">
        <f t="shared" si="183"/>
        <v>0</v>
      </c>
      <c r="AV111" s="249">
        <f t="shared" si="183"/>
        <v>0</v>
      </c>
      <c r="AW111" s="249">
        <f t="shared" si="183"/>
        <v>0</v>
      </c>
      <c r="AX111" s="249">
        <f t="shared" si="183"/>
        <v>0</v>
      </c>
      <c r="AY111" s="249">
        <f t="shared" si="183"/>
        <v>0</v>
      </c>
      <c r="AZ111" s="249">
        <f t="shared" si="183"/>
        <v>0</v>
      </c>
      <c r="BA111" s="249">
        <f t="shared" si="183"/>
        <v>0</v>
      </c>
      <c r="BB111" s="249">
        <f t="shared" si="183"/>
        <v>0</v>
      </c>
      <c r="BC111" s="249">
        <f t="shared" si="183"/>
        <v>0</v>
      </c>
      <c r="BD111" s="249">
        <f t="shared" si="183"/>
        <v>0</v>
      </c>
      <c r="BE111" s="249">
        <f t="shared" si="183"/>
        <v>0</v>
      </c>
      <c r="BF111" s="249">
        <f t="shared" si="183"/>
        <v>0</v>
      </c>
      <c r="BG111" s="249">
        <f t="shared" si="183"/>
        <v>0</v>
      </c>
      <c r="BH111" s="249">
        <f t="shared" si="183"/>
        <v>0</v>
      </c>
      <c r="BI111" s="249">
        <f t="shared" si="183"/>
        <v>0</v>
      </c>
      <c r="BJ111" s="249">
        <f t="shared" si="183"/>
        <v>0</v>
      </c>
      <c r="BK111" s="249">
        <f t="shared" si="183"/>
        <v>0</v>
      </c>
      <c r="BL111" s="249">
        <f t="shared" si="183"/>
        <v>0</v>
      </c>
      <c r="BM111" s="249">
        <f t="shared" si="183"/>
        <v>0</v>
      </c>
      <c r="BN111" s="249">
        <f t="shared" si="183"/>
        <v>0</v>
      </c>
      <c r="BO111" s="249">
        <f t="shared" si="183"/>
        <v>0</v>
      </c>
      <c r="BP111" s="249">
        <f t="shared" si="183"/>
        <v>0</v>
      </c>
      <c r="BQ111" s="249">
        <f t="shared" si="183"/>
        <v>0</v>
      </c>
      <c r="BR111" s="249">
        <f t="shared" si="183"/>
        <v>0</v>
      </c>
      <c r="BS111" s="249">
        <f t="shared" si="183"/>
        <v>0</v>
      </c>
      <c r="BT111" s="249">
        <f t="shared" si="183"/>
        <v>0</v>
      </c>
      <c r="BU111" s="249">
        <f t="shared" si="183"/>
        <v>0</v>
      </c>
      <c r="BV111" s="249">
        <f t="shared" ref="BV111:DA111" si="184" xml:space="preserve"> BV109 * BV110</f>
        <v>0</v>
      </c>
      <c r="BW111" s="249">
        <f t="shared" si="184"/>
        <v>0</v>
      </c>
      <c r="BX111" s="249">
        <f t="shared" si="184"/>
        <v>0</v>
      </c>
      <c r="BY111" s="249">
        <f t="shared" si="184"/>
        <v>0</v>
      </c>
      <c r="BZ111" s="249">
        <f t="shared" si="184"/>
        <v>0</v>
      </c>
      <c r="CA111" s="249">
        <f t="shared" si="184"/>
        <v>0</v>
      </c>
      <c r="CB111" s="249">
        <f t="shared" si="184"/>
        <v>0</v>
      </c>
      <c r="CC111" s="249">
        <f t="shared" si="184"/>
        <v>0</v>
      </c>
      <c r="CD111" s="249">
        <f t="shared" si="184"/>
        <v>0</v>
      </c>
      <c r="CE111" s="249">
        <f t="shared" si="184"/>
        <v>0</v>
      </c>
      <c r="CF111" s="249">
        <f t="shared" si="184"/>
        <v>0</v>
      </c>
      <c r="CG111" s="249">
        <f t="shared" si="184"/>
        <v>0</v>
      </c>
      <c r="CH111" s="249">
        <f t="shared" si="184"/>
        <v>0</v>
      </c>
      <c r="CI111" s="249">
        <f t="shared" si="184"/>
        <v>0</v>
      </c>
      <c r="CJ111" s="249">
        <f t="shared" si="184"/>
        <v>0</v>
      </c>
      <c r="CK111" s="249">
        <f t="shared" si="184"/>
        <v>0</v>
      </c>
      <c r="CL111" s="249">
        <f t="shared" si="184"/>
        <v>0</v>
      </c>
      <c r="CM111" s="249">
        <f t="shared" si="184"/>
        <v>0</v>
      </c>
      <c r="CN111" s="249">
        <f t="shared" si="184"/>
        <v>0</v>
      </c>
      <c r="CO111" s="249">
        <f t="shared" si="184"/>
        <v>0</v>
      </c>
      <c r="CP111" s="249">
        <f t="shared" si="184"/>
        <v>0</v>
      </c>
      <c r="CQ111" s="249">
        <f t="shared" si="184"/>
        <v>0</v>
      </c>
      <c r="CR111" s="249">
        <f t="shared" si="184"/>
        <v>0</v>
      </c>
      <c r="CS111" s="249">
        <f t="shared" si="184"/>
        <v>0</v>
      </c>
      <c r="CT111" s="249">
        <f t="shared" si="184"/>
        <v>0</v>
      </c>
      <c r="CU111" s="249">
        <f t="shared" si="184"/>
        <v>0</v>
      </c>
      <c r="CV111" s="249">
        <f t="shared" si="184"/>
        <v>0</v>
      </c>
      <c r="CW111" s="249">
        <f t="shared" si="184"/>
        <v>0</v>
      </c>
      <c r="CX111" s="249">
        <f t="shared" si="184"/>
        <v>0</v>
      </c>
      <c r="CY111" s="249">
        <f t="shared" si="184"/>
        <v>0</v>
      </c>
      <c r="CZ111" s="249">
        <f t="shared" si="184"/>
        <v>0</v>
      </c>
      <c r="DA111" s="249">
        <f t="shared" si="184"/>
        <v>0</v>
      </c>
      <c r="DB111" s="249">
        <f t="shared" ref="DB111:EG111" si="185" xml:space="preserve"> DB109 * DB110</f>
        <v>0</v>
      </c>
      <c r="DC111" s="249">
        <f t="shared" si="185"/>
        <v>0</v>
      </c>
      <c r="DD111" s="249">
        <f t="shared" si="185"/>
        <v>0</v>
      </c>
      <c r="DE111" s="249">
        <f t="shared" si="185"/>
        <v>0</v>
      </c>
      <c r="DF111" s="249">
        <f t="shared" si="185"/>
        <v>0</v>
      </c>
      <c r="DG111" s="249">
        <f t="shared" si="185"/>
        <v>0</v>
      </c>
      <c r="DH111" s="249">
        <f t="shared" si="185"/>
        <v>0</v>
      </c>
      <c r="DI111" s="249">
        <f t="shared" si="185"/>
        <v>0</v>
      </c>
      <c r="DJ111" s="249">
        <f t="shared" si="185"/>
        <v>0</v>
      </c>
      <c r="DK111" s="249">
        <f t="shared" si="185"/>
        <v>0</v>
      </c>
      <c r="DL111" s="249">
        <f t="shared" si="185"/>
        <v>0</v>
      </c>
      <c r="DM111" s="249">
        <f t="shared" si="185"/>
        <v>0</v>
      </c>
      <c r="DN111" s="249">
        <f t="shared" si="185"/>
        <v>0</v>
      </c>
      <c r="DO111" s="249">
        <f t="shared" si="185"/>
        <v>0</v>
      </c>
      <c r="DP111" s="249">
        <f t="shared" si="185"/>
        <v>0</v>
      </c>
      <c r="DQ111" s="249">
        <f t="shared" si="185"/>
        <v>0</v>
      </c>
      <c r="DR111" s="249">
        <f t="shared" si="185"/>
        <v>0</v>
      </c>
      <c r="DS111" s="249">
        <f t="shared" si="185"/>
        <v>0</v>
      </c>
      <c r="DT111" s="249">
        <f t="shared" si="185"/>
        <v>0</v>
      </c>
      <c r="DU111" s="249">
        <f t="shared" si="185"/>
        <v>0</v>
      </c>
      <c r="DV111" s="249">
        <f t="shared" si="185"/>
        <v>0</v>
      </c>
      <c r="DW111" s="249">
        <f t="shared" si="185"/>
        <v>0</v>
      </c>
      <c r="DX111" s="249">
        <f t="shared" si="185"/>
        <v>0</v>
      </c>
      <c r="DY111" s="249">
        <f t="shared" si="185"/>
        <v>0</v>
      </c>
      <c r="DZ111" s="249">
        <f t="shared" si="185"/>
        <v>0</v>
      </c>
      <c r="EA111" s="249">
        <f t="shared" si="185"/>
        <v>0</v>
      </c>
      <c r="EB111" s="249">
        <f t="shared" si="185"/>
        <v>0</v>
      </c>
      <c r="EC111" s="249">
        <f t="shared" si="185"/>
        <v>0</v>
      </c>
      <c r="ED111" s="249">
        <f t="shared" si="185"/>
        <v>0</v>
      </c>
      <c r="EE111" s="249">
        <f t="shared" si="185"/>
        <v>0</v>
      </c>
      <c r="EF111" s="249">
        <f t="shared" si="185"/>
        <v>0</v>
      </c>
      <c r="EG111" s="249">
        <f t="shared" si="185"/>
        <v>0</v>
      </c>
      <c r="EH111" s="249">
        <f t="shared" ref="EH111:FM111" si="186" xml:space="preserve"> EH109 * EH110</f>
        <v>0</v>
      </c>
      <c r="EI111" s="249">
        <f t="shared" si="186"/>
        <v>0</v>
      </c>
      <c r="EJ111" s="249">
        <f t="shared" si="186"/>
        <v>0</v>
      </c>
      <c r="EK111" s="249">
        <f t="shared" si="186"/>
        <v>0</v>
      </c>
      <c r="EL111" s="249">
        <f t="shared" si="186"/>
        <v>0</v>
      </c>
      <c r="EM111" s="249">
        <f t="shared" si="186"/>
        <v>0</v>
      </c>
      <c r="EN111" s="249">
        <f t="shared" si="186"/>
        <v>0</v>
      </c>
      <c r="EO111" s="249">
        <f t="shared" si="186"/>
        <v>0</v>
      </c>
      <c r="EP111" s="249">
        <f t="shared" si="186"/>
        <v>0</v>
      </c>
      <c r="EQ111" s="249">
        <f t="shared" si="186"/>
        <v>0</v>
      </c>
      <c r="ER111" s="249">
        <f t="shared" si="186"/>
        <v>0</v>
      </c>
      <c r="ES111" s="249">
        <f t="shared" si="186"/>
        <v>0</v>
      </c>
      <c r="ET111" s="249">
        <f t="shared" si="186"/>
        <v>0</v>
      </c>
      <c r="EU111" s="249">
        <f t="shared" si="186"/>
        <v>0</v>
      </c>
      <c r="EV111" s="249">
        <f t="shared" si="186"/>
        <v>0</v>
      </c>
      <c r="EW111" s="249">
        <f t="shared" si="186"/>
        <v>0</v>
      </c>
      <c r="EX111" s="249">
        <f t="shared" si="186"/>
        <v>0</v>
      </c>
      <c r="EY111" s="249">
        <f t="shared" si="186"/>
        <v>0</v>
      </c>
      <c r="EZ111" s="249">
        <f t="shared" si="186"/>
        <v>0</v>
      </c>
      <c r="FA111" s="249">
        <f t="shared" si="186"/>
        <v>0</v>
      </c>
      <c r="FB111" s="249">
        <f t="shared" si="186"/>
        <v>0</v>
      </c>
      <c r="FC111" s="249">
        <f t="shared" si="186"/>
        <v>0</v>
      </c>
      <c r="FD111" s="249">
        <f t="shared" si="186"/>
        <v>0</v>
      </c>
      <c r="FE111" s="249">
        <f t="shared" si="186"/>
        <v>0</v>
      </c>
      <c r="FF111" s="249">
        <f t="shared" si="186"/>
        <v>0</v>
      </c>
      <c r="FG111" s="249">
        <f t="shared" si="186"/>
        <v>0</v>
      </c>
      <c r="FH111" s="249">
        <f t="shared" si="186"/>
        <v>0</v>
      </c>
      <c r="FI111" s="249">
        <f t="shared" si="186"/>
        <v>0</v>
      </c>
      <c r="FJ111" s="249">
        <f t="shared" si="186"/>
        <v>0</v>
      </c>
      <c r="FK111" s="249">
        <f t="shared" si="186"/>
        <v>0</v>
      </c>
      <c r="FL111" s="249">
        <f t="shared" si="186"/>
        <v>0</v>
      </c>
      <c r="FM111" s="249">
        <f t="shared" si="186"/>
        <v>0</v>
      </c>
      <c r="FN111" s="249">
        <f t="shared" ref="FN111:GJ111" si="187" xml:space="preserve"> FN109 * FN110</f>
        <v>0</v>
      </c>
      <c r="FO111" s="249">
        <f t="shared" si="187"/>
        <v>0</v>
      </c>
      <c r="FP111" s="249">
        <f t="shared" si="187"/>
        <v>0</v>
      </c>
      <c r="FQ111" s="249">
        <f t="shared" si="187"/>
        <v>0</v>
      </c>
      <c r="FR111" s="249">
        <f t="shared" si="187"/>
        <v>0</v>
      </c>
      <c r="FS111" s="249">
        <f t="shared" si="187"/>
        <v>0</v>
      </c>
      <c r="FT111" s="249">
        <f t="shared" si="187"/>
        <v>0</v>
      </c>
      <c r="FU111" s="249">
        <f t="shared" si="187"/>
        <v>0</v>
      </c>
      <c r="FV111" s="249">
        <f t="shared" si="187"/>
        <v>0</v>
      </c>
      <c r="FW111" s="249">
        <f t="shared" si="187"/>
        <v>0</v>
      </c>
      <c r="FX111" s="249">
        <f t="shared" si="187"/>
        <v>0</v>
      </c>
      <c r="FY111" s="249">
        <f t="shared" si="187"/>
        <v>0</v>
      </c>
      <c r="FZ111" s="249">
        <f t="shared" si="187"/>
        <v>0</v>
      </c>
      <c r="GA111" s="249">
        <f t="shared" si="187"/>
        <v>0</v>
      </c>
      <c r="GB111" s="249">
        <f t="shared" si="187"/>
        <v>0</v>
      </c>
      <c r="GC111" s="249">
        <f t="shared" si="187"/>
        <v>0</v>
      </c>
      <c r="GD111" s="249">
        <f t="shared" si="187"/>
        <v>0</v>
      </c>
      <c r="GE111" s="249">
        <f t="shared" si="187"/>
        <v>0</v>
      </c>
      <c r="GF111" s="249">
        <f t="shared" si="187"/>
        <v>0</v>
      </c>
      <c r="GG111" s="249">
        <f t="shared" si="187"/>
        <v>0</v>
      </c>
      <c r="GH111" s="249">
        <f t="shared" si="187"/>
        <v>0</v>
      </c>
      <c r="GI111" s="249">
        <f t="shared" si="187"/>
        <v>0</v>
      </c>
      <c r="GJ111" s="249">
        <f t="shared" si="187"/>
        <v>0</v>
      </c>
    </row>
    <row r="112" spans="1:192" s="599" customFormat="1" x14ac:dyDescent="0.25">
      <c r="A112" s="594"/>
      <c r="B112" s="594"/>
      <c r="C112" s="595"/>
      <c r="D112" s="596"/>
      <c r="E112" s="597" t="str">
        <f xml:space="preserve"> LEFT(E111, LEN(E111) - 4)</f>
        <v>RCF interest due</v>
      </c>
      <c r="F112" s="597"/>
      <c r="G112" s="597" t="str">
        <f xml:space="preserve"> SMU</f>
        <v>$ 000s</v>
      </c>
      <c r="H112" s="597">
        <f xml:space="preserve"> SUM(J112:GJ112)</f>
        <v>0</v>
      </c>
      <c r="I112" s="598"/>
      <c r="J112" s="597">
        <f t="shared" ref="J112:BU112" si="188" xml:space="preserve"> -1 * J111</f>
        <v>0</v>
      </c>
      <c r="K112" s="597">
        <f t="shared" si="188"/>
        <v>0</v>
      </c>
      <c r="L112" s="597">
        <f t="shared" si="188"/>
        <v>0</v>
      </c>
      <c r="M112" s="597">
        <f t="shared" si="188"/>
        <v>0</v>
      </c>
      <c r="N112" s="597">
        <f t="shared" si="188"/>
        <v>0</v>
      </c>
      <c r="O112" s="597">
        <f t="shared" si="188"/>
        <v>0</v>
      </c>
      <c r="P112" s="597">
        <f t="shared" si="188"/>
        <v>0</v>
      </c>
      <c r="Q112" s="597">
        <f t="shared" si="188"/>
        <v>0</v>
      </c>
      <c r="R112" s="597">
        <f t="shared" si="188"/>
        <v>0</v>
      </c>
      <c r="S112" s="597">
        <f t="shared" si="188"/>
        <v>0</v>
      </c>
      <c r="T112" s="597">
        <f t="shared" si="188"/>
        <v>0</v>
      </c>
      <c r="U112" s="597">
        <f t="shared" si="188"/>
        <v>0</v>
      </c>
      <c r="V112" s="597">
        <f t="shared" si="188"/>
        <v>0</v>
      </c>
      <c r="W112" s="597">
        <f t="shared" si="188"/>
        <v>0</v>
      </c>
      <c r="X112" s="597">
        <f t="shared" si="188"/>
        <v>0</v>
      </c>
      <c r="Y112" s="597">
        <f t="shared" si="188"/>
        <v>0</v>
      </c>
      <c r="Z112" s="597">
        <f t="shared" si="188"/>
        <v>0</v>
      </c>
      <c r="AA112" s="597">
        <f t="shared" si="188"/>
        <v>0</v>
      </c>
      <c r="AB112" s="597">
        <f t="shared" si="188"/>
        <v>0</v>
      </c>
      <c r="AC112" s="597">
        <f t="shared" si="188"/>
        <v>0</v>
      </c>
      <c r="AD112" s="597">
        <f t="shared" si="188"/>
        <v>0</v>
      </c>
      <c r="AE112" s="597">
        <f t="shared" si="188"/>
        <v>0</v>
      </c>
      <c r="AF112" s="597">
        <f t="shared" si="188"/>
        <v>0</v>
      </c>
      <c r="AG112" s="597">
        <f t="shared" si="188"/>
        <v>0</v>
      </c>
      <c r="AH112" s="597">
        <f t="shared" si="188"/>
        <v>0</v>
      </c>
      <c r="AI112" s="597">
        <f t="shared" si="188"/>
        <v>0</v>
      </c>
      <c r="AJ112" s="597">
        <f t="shared" si="188"/>
        <v>0</v>
      </c>
      <c r="AK112" s="597">
        <f t="shared" si="188"/>
        <v>0</v>
      </c>
      <c r="AL112" s="597">
        <f t="shared" si="188"/>
        <v>0</v>
      </c>
      <c r="AM112" s="597">
        <f t="shared" si="188"/>
        <v>0</v>
      </c>
      <c r="AN112" s="597">
        <f t="shared" si="188"/>
        <v>0</v>
      </c>
      <c r="AO112" s="597">
        <f t="shared" si="188"/>
        <v>0</v>
      </c>
      <c r="AP112" s="597">
        <f t="shared" si="188"/>
        <v>0</v>
      </c>
      <c r="AQ112" s="597">
        <f t="shared" si="188"/>
        <v>0</v>
      </c>
      <c r="AR112" s="597">
        <f t="shared" si="188"/>
        <v>0</v>
      </c>
      <c r="AS112" s="597">
        <f t="shared" si="188"/>
        <v>0</v>
      </c>
      <c r="AT112" s="597">
        <f t="shared" si="188"/>
        <v>0</v>
      </c>
      <c r="AU112" s="597">
        <f t="shared" si="188"/>
        <v>0</v>
      </c>
      <c r="AV112" s="597">
        <f t="shared" si="188"/>
        <v>0</v>
      </c>
      <c r="AW112" s="597">
        <f t="shared" si="188"/>
        <v>0</v>
      </c>
      <c r="AX112" s="597">
        <f t="shared" si="188"/>
        <v>0</v>
      </c>
      <c r="AY112" s="597">
        <f t="shared" si="188"/>
        <v>0</v>
      </c>
      <c r="AZ112" s="597">
        <f t="shared" si="188"/>
        <v>0</v>
      </c>
      <c r="BA112" s="597">
        <f t="shared" si="188"/>
        <v>0</v>
      </c>
      <c r="BB112" s="597">
        <f t="shared" si="188"/>
        <v>0</v>
      </c>
      <c r="BC112" s="597">
        <f t="shared" si="188"/>
        <v>0</v>
      </c>
      <c r="BD112" s="597">
        <f t="shared" si="188"/>
        <v>0</v>
      </c>
      <c r="BE112" s="597">
        <f t="shared" si="188"/>
        <v>0</v>
      </c>
      <c r="BF112" s="597">
        <f t="shared" si="188"/>
        <v>0</v>
      </c>
      <c r="BG112" s="597">
        <f t="shared" si="188"/>
        <v>0</v>
      </c>
      <c r="BH112" s="597">
        <f t="shared" si="188"/>
        <v>0</v>
      </c>
      <c r="BI112" s="597">
        <f t="shared" si="188"/>
        <v>0</v>
      </c>
      <c r="BJ112" s="597">
        <f t="shared" si="188"/>
        <v>0</v>
      </c>
      <c r="BK112" s="597">
        <f t="shared" si="188"/>
        <v>0</v>
      </c>
      <c r="BL112" s="597">
        <f t="shared" si="188"/>
        <v>0</v>
      </c>
      <c r="BM112" s="597">
        <f t="shared" si="188"/>
        <v>0</v>
      </c>
      <c r="BN112" s="597">
        <f t="shared" si="188"/>
        <v>0</v>
      </c>
      <c r="BO112" s="597">
        <f t="shared" si="188"/>
        <v>0</v>
      </c>
      <c r="BP112" s="597">
        <f t="shared" si="188"/>
        <v>0</v>
      </c>
      <c r="BQ112" s="597">
        <f t="shared" si="188"/>
        <v>0</v>
      </c>
      <c r="BR112" s="597">
        <f t="shared" si="188"/>
        <v>0</v>
      </c>
      <c r="BS112" s="597">
        <f t="shared" si="188"/>
        <v>0</v>
      </c>
      <c r="BT112" s="597">
        <f t="shared" si="188"/>
        <v>0</v>
      </c>
      <c r="BU112" s="597">
        <f t="shared" si="188"/>
        <v>0</v>
      </c>
      <c r="BV112" s="597">
        <f t="shared" ref="BV112:EG112" si="189" xml:space="preserve"> -1 * BV111</f>
        <v>0</v>
      </c>
      <c r="BW112" s="597">
        <f t="shared" si="189"/>
        <v>0</v>
      </c>
      <c r="BX112" s="597">
        <f t="shared" si="189"/>
        <v>0</v>
      </c>
      <c r="BY112" s="597">
        <f t="shared" si="189"/>
        <v>0</v>
      </c>
      <c r="BZ112" s="597">
        <f t="shared" si="189"/>
        <v>0</v>
      </c>
      <c r="CA112" s="597">
        <f t="shared" si="189"/>
        <v>0</v>
      </c>
      <c r="CB112" s="597">
        <f t="shared" si="189"/>
        <v>0</v>
      </c>
      <c r="CC112" s="597">
        <f t="shared" si="189"/>
        <v>0</v>
      </c>
      <c r="CD112" s="597">
        <f t="shared" si="189"/>
        <v>0</v>
      </c>
      <c r="CE112" s="597">
        <f t="shared" si="189"/>
        <v>0</v>
      </c>
      <c r="CF112" s="597">
        <f t="shared" si="189"/>
        <v>0</v>
      </c>
      <c r="CG112" s="597">
        <f t="shared" si="189"/>
        <v>0</v>
      </c>
      <c r="CH112" s="597">
        <f t="shared" si="189"/>
        <v>0</v>
      </c>
      <c r="CI112" s="597">
        <f t="shared" si="189"/>
        <v>0</v>
      </c>
      <c r="CJ112" s="597">
        <f t="shared" si="189"/>
        <v>0</v>
      </c>
      <c r="CK112" s="597">
        <f t="shared" si="189"/>
        <v>0</v>
      </c>
      <c r="CL112" s="597">
        <f t="shared" si="189"/>
        <v>0</v>
      </c>
      <c r="CM112" s="597">
        <f t="shared" si="189"/>
        <v>0</v>
      </c>
      <c r="CN112" s="597">
        <f t="shared" si="189"/>
        <v>0</v>
      </c>
      <c r="CO112" s="597">
        <f t="shared" si="189"/>
        <v>0</v>
      </c>
      <c r="CP112" s="597">
        <f t="shared" si="189"/>
        <v>0</v>
      </c>
      <c r="CQ112" s="597">
        <f t="shared" si="189"/>
        <v>0</v>
      </c>
      <c r="CR112" s="597">
        <f t="shared" si="189"/>
        <v>0</v>
      </c>
      <c r="CS112" s="597">
        <f t="shared" si="189"/>
        <v>0</v>
      </c>
      <c r="CT112" s="597">
        <f t="shared" si="189"/>
        <v>0</v>
      </c>
      <c r="CU112" s="597">
        <f t="shared" si="189"/>
        <v>0</v>
      </c>
      <c r="CV112" s="597">
        <f t="shared" si="189"/>
        <v>0</v>
      </c>
      <c r="CW112" s="597">
        <f t="shared" si="189"/>
        <v>0</v>
      </c>
      <c r="CX112" s="597">
        <f t="shared" si="189"/>
        <v>0</v>
      </c>
      <c r="CY112" s="597">
        <f t="shared" si="189"/>
        <v>0</v>
      </c>
      <c r="CZ112" s="597">
        <f t="shared" si="189"/>
        <v>0</v>
      </c>
      <c r="DA112" s="597">
        <f t="shared" si="189"/>
        <v>0</v>
      </c>
      <c r="DB112" s="597">
        <f t="shared" si="189"/>
        <v>0</v>
      </c>
      <c r="DC112" s="597">
        <f t="shared" si="189"/>
        <v>0</v>
      </c>
      <c r="DD112" s="597">
        <f t="shared" si="189"/>
        <v>0</v>
      </c>
      <c r="DE112" s="597">
        <f t="shared" si="189"/>
        <v>0</v>
      </c>
      <c r="DF112" s="597">
        <f t="shared" si="189"/>
        <v>0</v>
      </c>
      <c r="DG112" s="597">
        <f t="shared" si="189"/>
        <v>0</v>
      </c>
      <c r="DH112" s="597">
        <f t="shared" si="189"/>
        <v>0</v>
      </c>
      <c r="DI112" s="597">
        <f t="shared" si="189"/>
        <v>0</v>
      </c>
      <c r="DJ112" s="597">
        <f t="shared" si="189"/>
        <v>0</v>
      </c>
      <c r="DK112" s="597">
        <f t="shared" si="189"/>
        <v>0</v>
      </c>
      <c r="DL112" s="597">
        <f t="shared" si="189"/>
        <v>0</v>
      </c>
      <c r="DM112" s="597">
        <f t="shared" si="189"/>
        <v>0</v>
      </c>
      <c r="DN112" s="597">
        <f t="shared" si="189"/>
        <v>0</v>
      </c>
      <c r="DO112" s="597">
        <f t="shared" si="189"/>
        <v>0</v>
      </c>
      <c r="DP112" s="597">
        <f t="shared" si="189"/>
        <v>0</v>
      </c>
      <c r="DQ112" s="597">
        <f t="shared" si="189"/>
        <v>0</v>
      </c>
      <c r="DR112" s="597">
        <f t="shared" si="189"/>
        <v>0</v>
      </c>
      <c r="DS112" s="597">
        <f t="shared" si="189"/>
        <v>0</v>
      </c>
      <c r="DT112" s="597">
        <f t="shared" si="189"/>
        <v>0</v>
      </c>
      <c r="DU112" s="597">
        <f t="shared" si="189"/>
        <v>0</v>
      </c>
      <c r="DV112" s="597">
        <f t="shared" si="189"/>
        <v>0</v>
      </c>
      <c r="DW112" s="597">
        <f t="shared" si="189"/>
        <v>0</v>
      </c>
      <c r="DX112" s="597">
        <f t="shared" si="189"/>
        <v>0</v>
      </c>
      <c r="DY112" s="597">
        <f t="shared" si="189"/>
        <v>0</v>
      </c>
      <c r="DZ112" s="597">
        <f t="shared" si="189"/>
        <v>0</v>
      </c>
      <c r="EA112" s="597">
        <f t="shared" si="189"/>
        <v>0</v>
      </c>
      <c r="EB112" s="597">
        <f t="shared" si="189"/>
        <v>0</v>
      </c>
      <c r="EC112" s="597">
        <f t="shared" si="189"/>
        <v>0</v>
      </c>
      <c r="ED112" s="597">
        <f t="shared" si="189"/>
        <v>0</v>
      </c>
      <c r="EE112" s="597">
        <f t="shared" si="189"/>
        <v>0</v>
      </c>
      <c r="EF112" s="597">
        <f t="shared" si="189"/>
        <v>0</v>
      </c>
      <c r="EG112" s="597">
        <f t="shared" si="189"/>
        <v>0</v>
      </c>
      <c r="EH112" s="597">
        <f t="shared" ref="EH112:GJ112" si="190" xml:space="preserve"> -1 * EH111</f>
        <v>0</v>
      </c>
      <c r="EI112" s="597">
        <f t="shared" si="190"/>
        <v>0</v>
      </c>
      <c r="EJ112" s="597">
        <f t="shared" si="190"/>
        <v>0</v>
      </c>
      <c r="EK112" s="597">
        <f t="shared" si="190"/>
        <v>0</v>
      </c>
      <c r="EL112" s="597">
        <f t="shared" si="190"/>
        <v>0</v>
      </c>
      <c r="EM112" s="597">
        <f t="shared" si="190"/>
        <v>0</v>
      </c>
      <c r="EN112" s="597">
        <f t="shared" si="190"/>
        <v>0</v>
      </c>
      <c r="EO112" s="597">
        <f t="shared" si="190"/>
        <v>0</v>
      </c>
      <c r="EP112" s="597">
        <f t="shared" si="190"/>
        <v>0</v>
      </c>
      <c r="EQ112" s="597">
        <f t="shared" si="190"/>
        <v>0</v>
      </c>
      <c r="ER112" s="597">
        <f t="shared" si="190"/>
        <v>0</v>
      </c>
      <c r="ES112" s="597">
        <f t="shared" si="190"/>
        <v>0</v>
      </c>
      <c r="ET112" s="597">
        <f t="shared" si="190"/>
        <v>0</v>
      </c>
      <c r="EU112" s="597">
        <f t="shared" si="190"/>
        <v>0</v>
      </c>
      <c r="EV112" s="597">
        <f t="shared" si="190"/>
        <v>0</v>
      </c>
      <c r="EW112" s="597">
        <f t="shared" si="190"/>
        <v>0</v>
      </c>
      <c r="EX112" s="597">
        <f t="shared" si="190"/>
        <v>0</v>
      </c>
      <c r="EY112" s="597">
        <f t="shared" si="190"/>
        <v>0</v>
      </c>
      <c r="EZ112" s="597">
        <f t="shared" si="190"/>
        <v>0</v>
      </c>
      <c r="FA112" s="597">
        <f t="shared" si="190"/>
        <v>0</v>
      </c>
      <c r="FB112" s="597">
        <f t="shared" si="190"/>
        <v>0</v>
      </c>
      <c r="FC112" s="597">
        <f t="shared" si="190"/>
        <v>0</v>
      </c>
      <c r="FD112" s="597">
        <f t="shared" si="190"/>
        <v>0</v>
      </c>
      <c r="FE112" s="597">
        <f t="shared" si="190"/>
        <v>0</v>
      </c>
      <c r="FF112" s="597">
        <f t="shared" si="190"/>
        <v>0</v>
      </c>
      <c r="FG112" s="597">
        <f t="shared" si="190"/>
        <v>0</v>
      </c>
      <c r="FH112" s="597">
        <f t="shared" si="190"/>
        <v>0</v>
      </c>
      <c r="FI112" s="597">
        <f t="shared" si="190"/>
        <v>0</v>
      </c>
      <c r="FJ112" s="597">
        <f t="shared" si="190"/>
        <v>0</v>
      </c>
      <c r="FK112" s="597">
        <f t="shared" si="190"/>
        <v>0</v>
      </c>
      <c r="FL112" s="597">
        <f t="shared" si="190"/>
        <v>0</v>
      </c>
      <c r="FM112" s="597">
        <f t="shared" si="190"/>
        <v>0</v>
      </c>
      <c r="FN112" s="597">
        <f t="shared" si="190"/>
        <v>0</v>
      </c>
      <c r="FO112" s="597">
        <f t="shared" si="190"/>
        <v>0</v>
      </c>
      <c r="FP112" s="597">
        <f t="shared" si="190"/>
        <v>0</v>
      </c>
      <c r="FQ112" s="597">
        <f t="shared" si="190"/>
        <v>0</v>
      </c>
      <c r="FR112" s="597">
        <f t="shared" si="190"/>
        <v>0</v>
      </c>
      <c r="FS112" s="597">
        <f t="shared" si="190"/>
        <v>0</v>
      </c>
      <c r="FT112" s="597">
        <f t="shared" si="190"/>
        <v>0</v>
      </c>
      <c r="FU112" s="597">
        <f t="shared" si="190"/>
        <v>0</v>
      </c>
      <c r="FV112" s="597">
        <f t="shared" si="190"/>
        <v>0</v>
      </c>
      <c r="FW112" s="597">
        <f t="shared" si="190"/>
        <v>0</v>
      </c>
      <c r="FX112" s="597">
        <f t="shared" si="190"/>
        <v>0</v>
      </c>
      <c r="FY112" s="597">
        <f t="shared" si="190"/>
        <v>0</v>
      </c>
      <c r="FZ112" s="597">
        <f t="shared" si="190"/>
        <v>0</v>
      </c>
      <c r="GA112" s="597">
        <f t="shared" si="190"/>
        <v>0</v>
      </c>
      <c r="GB112" s="597">
        <f t="shared" si="190"/>
        <v>0</v>
      </c>
      <c r="GC112" s="597">
        <f t="shared" si="190"/>
        <v>0</v>
      </c>
      <c r="GD112" s="597">
        <f t="shared" si="190"/>
        <v>0</v>
      </c>
      <c r="GE112" s="597">
        <f t="shared" si="190"/>
        <v>0</v>
      </c>
      <c r="GF112" s="597">
        <f t="shared" si="190"/>
        <v>0</v>
      </c>
      <c r="GG112" s="597">
        <f t="shared" si="190"/>
        <v>0</v>
      </c>
      <c r="GH112" s="597">
        <f t="shared" si="190"/>
        <v>0</v>
      </c>
      <c r="GI112" s="597">
        <f t="shared" si="190"/>
        <v>0</v>
      </c>
      <c r="GJ112" s="597">
        <f t="shared" si="190"/>
        <v>0</v>
      </c>
    </row>
    <row r="114" spans="1:192" x14ac:dyDescent="0.25">
      <c r="B114" s="15" t="s">
        <v>294</v>
      </c>
    </row>
    <row r="115" spans="1:192" x14ac:dyDescent="0.25">
      <c r="E115" s="126" t="str">
        <f t="shared" ref="E115:AJ115" si="191" xml:space="preserve"> E$98</f>
        <v>Cash available for RCF</v>
      </c>
      <c r="F115" s="126">
        <f t="shared" si="191"/>
        <v>0</v>
      </c>
      <c r="G115" s="126" t="str">
        <f t="shared" si="191"/>
        <v>$ 000s</v>
      </c>
      <c r="H115" s="126">
        <f t="shared" si="191"/>
        <v>0</v>
      </c>
      <c r="I115" s="126">
        <f t="shared" si="191"/>
        <v>0</v>
      </c>
      <c r="J115" s="126">
        <f t="shared" si="191"/>
        <v>0</v>
      </c>
      <c r="K115" s="126">
        <f t="shared" si="191"/>
        <v>0</v>
      </c>
      <c r="L115" s="126">
        <f t="shared" si="191"/>
        <v>0</v>
      </c>
      <c r="M115" s="126">
        <f t="shared" si="191"/>
        <v>458.46255602304973</v>
      </c>
      <c r="N115" s="126">
        <f t="shared" si="191"/>
        <v>1539.9780103317044</v>
      </c>
      <c r="O115" s="126">
        <f t="shared" si="191"/>
        <v>1275.7996691309513</v>
      </c>
      <c r="P115" s="126">
        <f t="shared" si="191"/>
        <v>611.78577521583998</v>
      </c>
      <c r="Q115" s="126">
        <f t="shared" si="191"/>
        <v>913.44553428939298</v>
      </c>
      <c r="R115" s="126">
        <f t="shared" si="191"/>
        <v>1528.2118252706632</v>
      </c>
      <c r="S115" s="126">
        <f t="shared" si="191"/>
        <v>1265.3624599820523</v>
      </c>
      <c r="T115" s="126">
        <f t="shared" si="191"/>
        <v>604.68175507588421</v>
      </c>
      <c r="U115" s="126">
        <f t="shared" si="191"/>
        <v>904.72756021648911</v>
      </c>
      <c r="V115" s="126">
        <f t="shared" si="191"/>
        <v>1516.4015633707545</v>
      </c>
      <c r="W115" s="126">
        <f t="shared" si="191"/>
        <v>1254.8749285689933</v>
      </c>
      <c r="X115" s="126">
        <f t="shared" si="191"/>
        <v>602.48613963601133</v>
      </c>
      <c r="Y115" s="126">
        <f t="shared" si="191"/>
        <v>890.97405336405473</v>
      </c>
      <c r="Z115" s="126">
        <f t="shared" si="191"/>
        <v>1504.544878542908</v>
      </c>
      <c r="AA115" s="126">
        <f t="shared" si="191"/>
        <v>1244.3347690343521</v>
      </c>
      <c r="AB115" s="126">
        <f t="shared" si="191"/>
        <v>590.27301319344679</v>
      </c>
      <c r="AC115" s="126">
        <f t="shared" si="191"/>
        <v>887.10641580115589</v>
      </c>
      <c r="AD115" s="126">
        <f t="shared" si="191"/>
        <v>1492.6393722357197</v>
      </c>
      <c r="AE115" s="126">
        <f t="shared" si="191"/>
        <v>1233.7396230872114</v>
      </c>
      <c r="AF115" s="126">
        <f t="shared" si="191"/>
        <v>582.96382196086188</v>
      </c>
      <c r="AG115" s="126">
        <f t="shared" si="191"/>
        <v>878.19858148451158</v>
      </c>
      <c r="AH115" s="126">
        <f t="shared" si="191"/>
        <v>1480.6825920930951</v>
      </c>
      <c r="AI115" s="126">
        <f t="shared" si="191"/>
        <v>1223.0870786663804</v>
      </c>
      <c r="AJ115" s="126">
        <f t="shared" si="191"/>
        <v>575.58168212439</v>
      </c>
      <c r="AK115" s="126">
        <f t="shared" ref="AK115:BP115" si="192" xml:space="preserve"> AK$98</f>
        <v>869.22270551249699</v>
      </c>
      <c r="AL115" s="126">
        <f t="shared" si="192"/>
        <v>1468.6720305784884</v>
      </c>
      <c r="AM115" s="126">
        <f t="shared" si="192"/>
        <v>1212.3746685703418</v>
      </c>
      <c r="AN115" s="126">
        <f t="shared" si="192"/>
        <v>572.93564864823338</v>
      </c>
      <c r="AO115" s="126">
        <f t="shared" si="192"/>
        <v>750.3084596683118</v>
      </c>
      <c r="AP115" s="126">
        <f t="shared" si="192"/>
        <v>1239.0105960734581</v>
      </c>
      <c r="AQ115" s="126">
        <f t="shared" si="192"/>
        <v>1171.7523832860297</v>
      </c>
      <c r="AR115" s="126">
        <f t="shared" si="192"/>
        <v>524.7603193828129</v>
      </c>
      <c r="AS115" s="126">
        <f t="shared" si="192"/>
        <v>648.33729102747407</v>
      </c>
      <c r="AT115" s="126">
        <f t="shared" si="192"/>
        <v>1209.4943928313519</v>
      </c>
      <c r="AU115" s="126">
        <f t="shared" si="192"/>
        <v>1143.1636754064698</v>
      </c>
      <c r="AV115" s="126">
        <f t="shared" si="192"/>
        <v>500.1173806150523</v>
      </c>
      <c r="AW115" s="126">
        <f t="shared" si="192"/>
        <v>623.40628931123251</v>
      </c>
      <c r="AX115" s="126">
        <f t="shared" si="192"/>
        <v>1182.1356520847048</v>
      </c>
      <c r="AY115" s="126">
        <f t="shared" si="192"/>
        <v>1116.6025331082528</v>
      </c>
      <c r="AZ115" s="126">
        <f t="shared" si="192"/>
        <v>477.36912126117636</v>
      </c>
      <c r="BA115" s="126">
        <f t="shared" si="192"/>
        <v>1934.1454283198477</v>
      </c>
      <c r="BB115" s="126">
        <f t="shared" si="192"/>
        <v>3730.6447574052504</v>
      </c>
      <c r="BC115" s="126">
        <f t="shared" si="192"/>
        <v>3530.0521577102054</v>
      </c>
      <c r="BD115" s="126">
        <f t="shared" si="192"/>
        <v>1504.7624804973495</v>
      </c>
      <c r="BE115" s="126">
        <f t="shared" si="192"/>
        <v>1872.9369638010792</v>
      </c>
      <c r="BF115" s="126">
        <f t="shared" si="192"/>
        <v>3676.4890896214538</v>
      </c>
      <c r="BG115" s="126">
        <f t="shared" si="192"/>
        <v>3478.0568589113823</v>
      </c>
      <c r="BH115" s="126">
        <f t="shared" si="192"/>
        <v>1449.1203302910922</v>
      </c>
      <c r="BI115" s="126">
        <f t="shared" si="192"/>
        <v>1845.8592299519053</v>
      </c>
      <c r="BJ115" s="126">
        <f t="shared" si="192"/>
        <v>3626.3520217297519</v>
      </c>
      <c r="BK115" s="126">
        <f t="shared" si="192"/>
        <v>3429.8665193034708</v>
      </c>
      <c r="BL115" s="126">
        <f t="shared" si="192"/>
        <v>1412.0021677473178</v>
      </c>
      <c r="BM115" s="126">
        <f t="shared" si="192"/>
        <v>1807.185312797159</v>
      </c>
      <c r="BN115" s="126">
        <f t="shared" si="192"/>
        <v>3579.446775158297</v>
      </c>
      <c r="BO115" s="126">
        <f t="shared" si="192"/>
        <v>3384.7333766265233</v>
      </c>
      <c r="BP115" s="126">
        <f t="shared" si="192"/>
        <v>1377.7310853958993</v>
      </c>
      <c r="BQ115" s="126">
        <f t="shared" ref="BQ115:CV115" si="193" xml:space="preserve"> BQ$98</f>
        <v>1771.2061612797906</v>
      </c>
      <c r="BR115" s="126">
        <f t="shared" si="193"/>
        <v>3535.1309361269427</v>
      </c>
      <c r="BS115" s="126">
        <f t="shared" si="193"/>
        <v>3342.0468071314267</v>
      </c>
      <c r="BT115" s="126">
        <f t="shared" si="193"/>
        <v>1360.1430363163395</v>
      </c>
      <c r="BU115" s="126">
        <f t="shared" si="193"/>
        <v>1827.9066138066905</v>
      </c>
      <c r="BV115" s="126">
        <f t="shared" si="193"/>
        <v>3492.8796401436357</v>
      </c>
      <c r="BW115" s="126">
        <f t="shared" si="193"/>
        <v>3301.3078506503039</v>
      </c>
      <c r="BX115" s="126">
        <f t="shared" si="193"/>
        <v>3978.4420788257867</v>
      </c>
      <c r="BY115" s="126">
        <f t="shared" si="193"/>
        <v>5179.4093716057532</v>
      </c>
      <c r="BZ115" s="126">
        <f t="shared" si="193"/>
        <v>6111.6797109557428</v>
      </c>
      <c r="CA115" s="126">
        <f t="shared" si="193"/>
        <v>6504.510248989116</v>
      </c>
      <c r="CB115" s="126">
        <f t="shared" si="193"/>
        <v>7308.7193100573731</v>
      </c>
      <c r="CC115" s="126">
        <f t="shared" si="193"/>
        <v>8500.6235937482779</v>
      </c>
      <c r="CD115" s="126">
        <f t="shared" si="193"/>
        <v>9425.7306512841387</v>
      </c>
      <c r="CE115" s="126">
        <f t="shared" si="193"/>
        <v>9814.4735480844374</v>
      </c>
      <c r="CF115" s="126">
        <f t="shared" si="193"/>
        <v>10612.995743856849</v>
      </c>
      <c r="CG115" s="126">
        <f t="shared" si="193"/>
        <v>11797.131248217469</v>
      </c>
      <c r="CH115" s="126">
        <f t="shared" si="193"/>
        <v>12716.302583289558</v>
      </c>
      <c r="CI115" s="126">
        <f t="shared" si="193"/>
        <v>13102.11216544243</v>
      </c>
      <c r="CJ115" s="126">
        <f t="shared" si="193"/>
        <v>13909.90680687621</v>
      </c>
      <c r="CK115" s="126">
        <f t="shared" si="193"/>
        <v>15073.477882740926</v>
      </c>
      <c r="CL115" s="126">
        <f t="shared" si="193"/>
        <v>15987.713484603633</v>
      </c>
      <c r="CM115" s="126">
        <f t="shared" si="193"/>
        <v>16371.527987707308</v>
      </c>
      <c r="CN115" s="126">
        <f t="shared" si="193"/>
        <v>17161.798575587032</v>
      </c>
      <c r="CO115" s="126">
        <f t="shared" si="193"/>
        <v>18333.364849720761</v>
      </c>
      <c r="CP115" s="126">
        <f t="shared" si="193"/>
        <v>19243.479340471014</v>
      </c>
      <c r="CQ115" s="126">
        <f t="shared" si="193"/>
        <v>19626.061002467981</v>
      </c>
      <c r="CR115" s="126">
        <f t="shared" si="193"/>
        <v>20413.394418282347</v>
      </c>
      <c r="CS115" s="126">
        <f t="shared" si="193"/>
        <v>21579.805874024605</v>
      </c>
      <c r="CT115" s="126">
        <f t="shared" si="193"/>
        <v>22486.462882977692</v>
      </c>
      <c r="CU115" s="126">
        <f t="shared" si="193"/>
        <v>22868.430600375163</v>
      </c>
      <c r="CV115" s="126">
        <f t="shared" si="193"/>
        <v>23653.427398437201</v>
      </c>
      <c r="CW115" s="126">
        <f t="shared" ref="CW115:EB115" si="194" xml:space="preserve"> CW$98</f>
        <v>24815.254577798551</v>
      </c>
      <c r="CX115" s="126">
        <f t="shared" si="194"/>
        <v>25718.994739445843</v>
      </c>
      <c r="CY115" s="126">
        <f t="shared" si="194"/>
        <v>26100.850665962877</v>
      </c>
      <c r="CZ115" s="126">
        <f t="shared" si="194"/>
        <v>26897.266768313868</v>
      </c>
      <c r="DA115" s="126">
        <f t="shared" si="194"/>
        <v>28041.708349577148</v>
      </c>
      <c r="DB115" s="126">
        <f t="shared" si="194"/>
        <v>28942.972107906455</v>
      </c>
      <c r="DC115" s="126">
        <f t="shared" si="194"/>
        <v>29325.123319189999</v>
      </c>
      <c r="DD115" s="126">
        <f t="shared" si="194"/>
        <v>30106.82563666534</v>
      </c>
      <c r="DE115" s="126">
        <f t="shared" si="194"/>
        <v>31260.792945659392</v>
      </c>
      <c r="DF115" s="126">
        <f t="shared" si="194"/>
        <v>32159.939128220114</v>
      </c>
      <c r="DG115" s="126">
        <f t="shared" si="194"/>
        <v>32542.715267843574</v>
      </c>
      <c r="DH115" s="126">
        <f t="shared" si="194"/>
        <v>33323.295909998204</v>
      </c>
      <c r="DI115" s="126">
        <f t="shared" si="194"/>
        <v>34473.831397778311</v>
      </c>
      <c r="DJ115" s="126">
        <f t="shared" si="194"/>
        <v>34571.152344172049</v>
      </c>
      <c r="DK115" s="126">
        <f t="shared" si="194"/>
        <v>34154.819996363585</v>
      </c>
      <c r="DL115" s="126">
        <f t="shared" si="194"/>
        <v>34134.5449652479</v>
      </c>
      <c r="DM115" s="126">
        <f t="shared" si="194"/>
        <v>34481.900138131634</v>
      </c>
      <c r="DN115" s="126">
        <f t="shared" si="194"/>
        <v>34577.634022055441</v>
      </c>
      <c r="DO115" s="126">
        <f t="shared" si="194"/>
        <v>34162.408418327432</v>
      </c>
      <c r="DP115" s="126">
        <f t="shared" si="194"/>
        <v>34154.156584974771</v>
      </c>
      <c r="DQ115" s="126">
        <f t="shared" si="194"/>
        <v>34485.874712855759</v>
      </c>
      <c r="DR115" s="126">
        <f t="shared" si="194"/>
        <v>34580.215578271025</v>
      </c>
      <c r="DS115" s="126">
        <f t="shared" si="194"/>
        <v>34166.270132495585</v>
      </c>
      <c r="DT115" s="126">
        <f t="shared" si="194"/>
        <v>34144.895849036351</v>
      </c>
      <c r="DU115" s="126">
        <f t="shared" si="194"/>
        <v>34486.467015203889</v>
      </c>
      <c r="DV115" s="126">
        <f t="shared" si="194"/>
        <v>34579.572950640541</v>
      </c>
      <c r="DW115" s="126">
        <f t="shared" si="194"/>
        <v>34167.047025381049</v>
      </c>
      <c r="DX115" s="126">
        <f t="shared" si="194"/>
        <v>34145.357178484293</v>
      </c>
      <c r="DY115" s="126">
        <f t="shared" si="194"/>
        <v>34484.255611451881</v>
      </c>
      <c r="DZ115" s="126">
        <f t="shared" si="194"/>
        <v>34576.255407806537</v>
      </c>
      <c r="EA115" s="126">
        <f t="shared" si="194"/>
        <v>34165.260639996275</v>
      </c>
      <c r="EB115" s="126">
        <f t="shared" si="194"/>
        <v>34185.822741739707</v>
      </c>
      <c r="EC115" s="126">
        <f t="shared" ref="EC115:FH115" si="195" xml:space="preserve"> EC$98</f>
        <v>971.56941081833111</v>
      </c>
      <c r="ED115" s="126">
        <f t="shared" si="195"/>
        <v>1.213038558489643E-10</v>
      </c>
      <c r="EE115" s="126">
        <f t="shared" si="195"/>
        <v>1.213038558489643E-10</v>
      </c>
      <c r="EF115" s="126">
        <f t="shared" si="195"/>
        <v>1.213038558489643E-10</v>
      </c>
      <c r="EG115" s="126">
        <f t="shared" si="195"/>
        <v>1.213038558489643E-10</v>
      </c>
      <c r="EH115" s="126">
        <f t="shared" si="195"/>
        <v>1.213038558489643E-10</v>
      </c>
      <c r="EI115" s="126">
        <f t="shared" si="195"/>
        <v>1.213038558489643E-10</v>
      </c>
      <c r="EJ115" s="126">
        <f t="shared" si="195"/>
        <v>1.213038558489643E-10</v>
      </c>
      <c r="EK115" s="126">
        <f t="shared" si="195"/>
        <v>1.213038558489643E-10</v>
      </c>
      <c r="EL115" s="126">
        <f t="shared" si="195"/>
        <v>1.213038558489643E-10</v>
      </c>
      <c r="EM115" s="126">
        <f t="shared" si="195"/>
        <v>1.213038558489643E-10</v>
      </c>
      <c r="EN115" s="126">
        <f t="shared" si="195"/>
        <v>1.213038558489643E-10</v>
      </c>
      <c r="EO115" s="126">
        <f t="shared" si="195"/>
        <v>1.213038558489643E-10</v>
      </c>
      <c r="EP115" s="126">
        <f t="shared" si="195"/>
        <v>1.213038558489643E-10</v>
      </c>
      <c r="EQ115" s="126">
        <f t="shared" si="195"/>
        <v>1.213038558489643E-10</v>
      </c>
      <c r="ER115" s="126">
        <f t="shared" si="195"/>
        <v>1.213038558489643E-10</v>
      </c>
      <c r="ES115" s="126">
        <f t="shared" si="195"/>
        <v>1.213038558489643E-10</v>
      </c>
      <c r="ET115" s="126">
        <f t="shared" si="195"/>
        <v>1.213038558489643E-10</v>
      </c>
      <c r="EU115" s="126">
        <f t="shared" si="195"/>
        <v>1.213038558489643E-10</v>
      </c>
      <c r="EV115" s="126">
        <f t="shared" si="195"/>
        <v>1.213038558489643E-10</v>
      </c>
      <c r="EW115" s="126">
        <f t="shared" si="195"/>
        <v>1.213038558489643E-10</v>
      </c>
      <c r="EX115" s="126">
        <f t="shared" si="195"/>
        <v>1.213038558489643E-10</v>
      </c>
      <c r="EY115" s="126">
        <f t="shared" si="195"/>
        <v>1.213038558489643E-10</v>
      </c>
      <c r="EZ115" s="126">
        <f t="shared" si="195"/>
        <v>1.213038558489643E-10</v>
      </c>
      <c r="FA115" s="126">
        <f t="shared" si="195"/>
        <v>1.213038558489643E-10</v>
      </c>
      <c r="FB115" s="126">
        <f t="shared" si="195"/>
        <v>1.213038558489643E-10</v>
      </c>
      <c r="FC115" s="126">
        <f t="shared" si="195"/>
        <v>1.213038558489643E-10</v>
      </c>
      <c r="FD115" s="126">
        <f t="shared" si="195"/>
        <v>1.213038558489643E-10</v>
      </c>
      <c r="FE115" s="126">
        <f t="shared" si="195"/>
        <v>1.213038558489643E-10</v>
      </c>
      <c r="FF115" s="126">
        <f t="shared" si="195"/>
        <v>1.213038558489643E-10</v>
      </c>
      <c r="FG115" s="126">
        <f t="shared" si="195"/>
        <v>1.213038558489643E-10</v>
      </c>
      <c r="FH115" s="126">
        <f t="shared" si="195"/>
        <v>1.213038558489643E-10</v>
      </c>
      <c r="FI115" s="126">
        <f t="shared" ref="FI115:GJ115" si="196" xml:space="preserve"> FI$98</f>
        <v>1.213038558489643E-10</v>
      </c>
      <c r="FJ115" s="126">
        <f t="shared" si="196"/>
        <v>1.213038558489643E-10</v>
      </c>
      <c r="FK115" s="126">
        <f t="shared" si="196"/>
        <v>1.213038558489643E-10</v>
      </c>
      <c r="FL115" s="126">
        <f t="shared" si="196"/>
        <v>1.213038558489643E-10</v>
      </c>
      <c r="FM115" s="126">
        <f t="shared" si="196"/>
        <v>1.213038558489643E-10</v>
      </c>
      <c r="FN115" s="126">
        <f t="shared" si="196"/>
        <v>1.213038558489643E-10</v>
      </c>
      <c r="FO115" s="126">
        <f t="shared" si="196"/>
        <v>1.213038558489643E-10</v>
      </c>
      <c r="FP115" s="126">
        <f t="shared" si="196"/>
        <v>1.213038558489643E-10</v>
      </c>
      <c r="FQ115" s="126">
        <f t="shared" si="196"/>
        <v>1.213038558489643E-10</v>
      </c>
      <c r="FR115" s="126">
        <f t="shared" si="196"/>
        <v>1.213038558489643E-10</v>
      </c>
      <c r="FS115" s="126">
        <f t="shared" si="196"/>
        <v>1.213038558489643E-10</v>
      </c>
      <c r="FT115" s="126">
        <f t="shared" si="196"/>
        <v>1.213038558489643E-10</v>
      </c>
      <c r="FU115" s="126">
        <f t="shared" si="196"/>
        <v>1.213038558489643E-10</v>
      </c>
      <c r="FV115" s="126">
        <f t="shared" si="196"/>
        <v>1.213038558489643E-10</v>
      </c>
      <c r="FW115" s="126">
        <f t="shared" si="196"/>
        <v>1.213038558489643E-10</v>
      </c>
      <c r="FX115" s="126">
        <f t="shared" si="196"/>
        <v>1.213038558489643E-10</v>
      </c>
      <c r="FY115" s="126">
        <f t="shared" si="196"/>
        <v>1.213038558489643E-10</v>
      </c>
      <c r="FZ115" s="126">
        <f t="shared" si="196"/>
        <v>1.213038558489643E-10</v>
      </c>
      <c r="GA115" s="126">
        <f t="shared" si="196"/>
        <v>1.213038558489643E-10</v>
      </c>
      <c r="GB115" s="126">
        <f t="shared" si="196"/>
        <v>1.213038558489643E-10</v>
      </c>
      <c r="GC115" s="126">
        <f t="shared" si="196"/>
        <v>1.213038558489643E-10</v>
      </c>
      <c r="GD115" s="126">
        <f t="shared" si="196"/>
        <v>1.213038558489643E-10</v>
      </c>
      <c r="GE115" s="126">
        <f t="shared" si="196"/>
        <v>1.213038558489643E-10</v>
      </c>
      <c r="GF115" s="126">
        <f t="shared" si="196"/>
        <v>1.213038558489643E-10</v>
      </c>
      <c r="GG115" s="126">
        <f t="shared" si="196"/>
        <v>1.213038558489643E-10</v>
      </c>
      <c r="GH115" s="126">
        <f t="shared" si="196"/>
        <v>1.213038558489643E-10</v>
      </c>
      <c r="GI115" s="126">
        <f t="shared" si="196"/>
        <v>1.213038558489643E-10</v>
      </c>
      <c r="GJ115" s="126">
        <f t="shared" si="196"/>
        <v>1.213038558489643E-10</v>
      </c>
    </row>
    <row r="116" spans="1:192" x14ac:dyDescent="0.25">
      <c r="E116" s="126" t="str">
        <f t="shared" ref="E116:AJ116" si="197" xml:space="preserve"> E$111</f>
        <v>RCF interest due POS</v>
      </c>
      <c r="F116" s="126">
        <f t="shared" si="197"/>
        <v>0</v>
      </c>
      <c r="G116" s="126" t="str">
        <f t="shared" si="197"/>
        <v>$ 000s</v>
      </c>
      <c r="H116" s="126">
        <f t="shared" si="197"/>
        <v>0</v>
      </c>
      <c r="I116" s="126">
        <f t="shared" si="197"/>
        <v>0</v>
      </c>
      <c r="J116" s="126">
        <f t="shared" si="197"/>
        <v>0</v>
      </c>
      <c r="K116" s="126">
        <f t="shared" si="197"/>
        <v>0</v>
      </c>
      <c r="L116" s="126">
        <f t="shared" si="197"/>
        <v>0</v>
      </c>
      <c r="M116" s="126">
        <f t="shared" si="197"/>
        <v>0</v>
      </c>
      <c r="N116" s="126">
        <f t="shared" si="197"/>
        <v>0</v>
      </c>
      <c r="O116" s="126">
        <f t="shared" si="197"/>
        <v>0</v>
      </c>
      <c r="P116" s="126">
        <f t="shared" si="197"/>
        <v>0</v>
      </c>
      <c r="Q116" s="126">
        <f t="shared" si="197"/>
        <v>0</v>
      </c>
      <c r="R116" s="126">
        <f t="shared" si="197"/>
        <v>0</v>
      </c>
      <c r="S116" s="126">
        <f t="shared" si="197"/>
        <v>0</v>
      </c>
      <c r="T116" s="126">
        <f t="shared" si="197"/>
        <v>0</v>
      </c>
      <c r="U116" s="126">
        <f t="shared" si="197"/>
        <v>0</v>
      </c>
      <c r="V116" s="126">
        <f t="shared" si="197"/>
        <v>0</v>
      </c>
      <c r="W116" s="126">
        <f t="shared" si="197"/>
        <v>0</v>
      </c>
      <c r="X116" s="126">
        <f t="shared" si="197"/>
        <v>0</v>
      </c>
      <c r="Y116" s="126">
        <f t="shared" si="197"/>
        <v>0</v>
      </c>
      <c r="Z116" s="126">
        <f t="shared" si="197"/>
        <v>0</v>
      </c>
      <c r="AA116" s="126">
        <f t="shared" si="197"/>
        <v>0</v>
      </c>
      <c r="AB116" s="126">
        <f t="shared" si="197"/>
        <v>0</v>
      </c>
      <c r="AC116" s="126">
        <f t="shared" si="197"/>
        <v>0</v>
      </c>
      <c r="AD116" s="126">
        <f t="shared" si="197"/>
        <v>0</v>
      </c>
      <c r="AE116" s="126">
        <f t="shared" si="197"/>
        <v>0</v>
      </c>
      <c r="AF116" s="126">
        <f t="shared" si="197"/>
        <v>0</v>
      </c>
      <c r="AG116" s="126">
        <f t="shared" si="197"/>
        <v>0</v>
      </c>
      <c r="AH116" s="126">
        <f t="shared" si="197"/>
        <v>0</v>
      </c>
      <c r="AI116" s="126">
        <f t="shared" si="197"/>
        <v>0</v>
      </c>
      <c r="AJ116" s="126">
        <f t="shared" si="197"/>
        <v>0</v>
      </c>
      <c r="AK116" s="126">
        <f t="shared" ref="AK116:BP116" si="198" xml:space="preserve"> AK$111</f>
        <v>0</v>
      </c>
      <c r="AL116" s="126">
        <f t="shared" si="198"/>
        <v>0</v>
      </c>
      <c r="AM116" s="126">
        <f t="shared" si="198"/>
        <v>0</v>
      </c>
      <c r="AN116" s="126">
        <f t="shared" si="198"/>
        <v>0</v>
      </c>
      <c r="AO116" s="126">
        <f t="shared" si="198"/>
        <v>0</v>
      </c>
      <c r="AP116" s="126">
        <f t="shared" si="198"/>
        <v>0</v>
      </c>
      <c r="AQ116" s="126">
        <f t="shared" si="198"/>
        <v>0</v>
      </c>
      <c r="AR116" s="126">
        <f t="shared" si="198"/>
        <v>0</v>
      </c>
      <c r="AS116" s="126">
        <f t="shared" si="198"/>
        <v>0</v>
      </c>
      <c r="AT116" s="126">
        <f t="shared" si="198"/>
        <v>0</v>
      </c>
      <c r="AU116" s="126">
        <f t="shared" si="198"/>
        <v>0</v>
      </c>
      <c r="AV116" s="126">
        <f t="shared" si="198"/>
        <v>0</v>
      </c>
      <c r="AW116" s="126">
        <f t="shared" si="198"/>
        <v>0</v>
      </c>
      <c r="AX116" s="126">
        <f t="shared" si="198"/>
        <v>0</v>
      </c>
      <c r="AY116" s="126">
        <f t="shared" si="198"/>
        <v>0</v>
      </c>
      <c r="AZ116" s="126">
        <f t="shared" si="198"/>
        <v>0</v>
      </c>
      <c r="BA116" s="126">
        <f t="shared" si="198"/>
        <v>0</v>
      </c>
      <c r="BB116" s="126">
        <f t="shared" si="198"/>
        <v>0</v>
      </c>
      <c r="BC116" s="126">
        <f t="shared" si="198"/>
        <v>0</v>
      </c>
      <c r="BD116" s="126">
        <f t="shared" si="198"/>
        <v>0</v>
      </c>
      <c r="BE116" s="126">
        <f t="shared" si="198"/>
        <v>0</v>
      </c>
      <c r="BF116" s="126">
        <f t="shared" si="198"/>
        <v>0</v>
      </c>
      <c r="BG116" s="126">
        <f t="shared" si="198"/>
        <v>0</v>
      </c>
      <c r="BH116" s="126">
        <f t="shared" si="198"/>
        <v>0</v>
      </c>
      <c r="BI116" s="126">
        <f t="shared" si="198"/>
        <v>0</v>
      </c>
      <c r="BJ116" s="126">
        <f t="shared" si="198"/>
        <v>0</v>
      </c>
      <c r="BK116" s="126">
        <f t="shared" si="198"/>
        <v>0</v>
      </c>
      <c r="BL116" s="126">
        <f t="shared" si="198"/>
        <v>0</v>
      </c>
      <c r="BM116" s="126">
        <f t="shared" si="198"/>
        <v>0</v>
      </c>
      <c r="BN116" s="126">
        <f t="shared" si="198"/>
        <v>0</v>
      </c>
      <c r="BO116" s="126">
        <f t="shared" si="198"/>
        <v>0</v>
      </c>
      <c r="BP116" s="126">
        <f t="shared" si="198"/>
        <v>0</v>
      </c>
      <c r="BQ116" s="126">
        <f t="shared" ref="BQ116:CV116" si="199" xml:space="preserve"> BQ$111</f>
        <v>0</v>
      </c>
      <c r="BR116" s="126">
        <f t="shared" si="199"/>
        <v>0</v>
      </c>
      <c r="BS116" s="126">
        <f t="shared" si="199"/>
        <v>0</v>
      </c>
      <c r="BT116" s="126">
        <f t="shared" si="199"/>
        <v>0</v>
      </c>
      <c r="BU116" s="126">
        <f t="shared" si="199"/>
        <v>0</v>
      </c>
      <c r="BV116" s="126">
        <f t="shared" si="199"/>
        <v>0</v>
      </c>
      <c r="BW116" s="126">
        <f t="shared" si="199"/>
        <v>0</v>
      </c>
      <c r="BX116" s="126">
        <f t="shared" si="199"/>
        <v>0</v>
      </c>
      <c r="BY116" s="126">
        <f t="shared" si="199"/>
        <v>0</v>
      </c>
      <c r="BZ116" s="126">
        <f t="shared" si="199"/>
        <v>0</v>
      </c>
      <c r="CA116" s="126">
        <f t="shared" si="199"/>
        <v>0</v>
      </c>
      <c r="CB116" s="126">
        <f t="shared" si="199"/>
        <v>0</v>
      </c>
      <c r="CC116" s="126">
        <f t="shared" si="199"/>
        <v>0</v>
      </c>
      <c r="CD116" s="126">
        <f t="shared" si="199"/>
        <v>0</v>
      </c>
      <c r="CE116" s="126">
        <f t="shared" si="199"/>
        <v>0</v>
      </c>
      <c r="CF116" s="126">
        <f t="shared" si="199"/>
        <v>0</v>
      </c>
      <c r="CG116" s="126">
        <f t="shared" si="199"/>
        <v>0</v>
      </c>
      <c r="CH116" s="126">
        <f t="shared" si="199"/>
        <v>0</v>
      </c>
      <c r="CI116" s="126">
        <f t="shared" si="199"/>
        <v>0</v>
      </c>
      <c r="CJ116" s="126">
        <f t="shared" si="199"/>
        <v>0</v>
      </c>
      <c r="CK116" s="126">
        <f t="shared" si="199"/>
        <v>0</v>
      </c>
      <c r="CL116" s="126">
        <f t="shared" si="199"/>
        <v>0</v>
      </c>
      <c r="CM116" s="126">
        <f t="shared" si="199"/>
        <v>0</v>
      </c>
      <c r="CN116" s="126">
        <f t="shared" si="199"/>
        <v>0</v>
      </c>
      <c r="CO116" s="126">
        <f t="shared" si="199"/>
        <v>0</v>
      </c>
      <c r="CP116" s="126">
        <f t="shared" si="199"/>
        <v>0</v>
      </c>
      <c r="CQ116" s="126">
        <f t="shared" si="199"/>
        <v>0</v>
      </c>
      <c r="CR116" s="126">
        <f t="shared" si="199"/>
        <v>0</v>
      </c>
      <c r="CS116" s="126">
        <f t="shared" si="199"/>
        <v>0</v>
      </c>
      <c r="CT116" s="126">
        <f t="shared" si="199"/>
        <v>0</v>
      </c>
      <c r="CU116" s="126">
        <f t="shared" si="199"/>
        <v>0</v>
      </c>
      <c r="CV116" s="126">
        <f t="shared" si="199"/>
        <v>0</v>
      </c>
      <c r="CW116" s="126">
        <f t="shared" ref="CW116:EB116" si="200" xml:space="preserve"> CW$111</f>
        <v>0</v>
      </c>
      <c r="CX116" s="126">
        <f t="shared" si="200"/>
        <v>0</v>
      </c>
      <c r="CY116" s="126">
        <f t="shared" si="200"/>
        <v>0</v>
      </c>
      <c r="CZ116" s="126">
        <f t="shared" si="200"/>
        <v>0</v>
      </c>
      <c r="DA116" s="126">
        <f t="shared" si="200"/>
        <v>0</v>
      </c>
      <c r="DB116" s="126">
        <f t="shared" si="200"/>
        <v>0</v>
      </c>
      <c r="DC116" s="126">
        <f t="shared" si="200"/>
        <v>0</v>
      </c>
      <c r="DD116" s="126">
        <f t="shared" si="200"/>
        <v>0</v>
      </c>
      <c r="DE116" s="126">
        <f t="shared" si="200"/>
        <v>0</v>
      </c>
      <c r="DF116" s="126">
        <f t="shared" si="200"/>
        <v>0</v>
      </c>
      <c r="DG116" s="126">
        <f t="shared" si="200"/>
        <v>0</v>
      </c>
      <c r="DH116" s="126">
        <f t="shared" si="200"/>
        <v>0</v>
      </c>
      <c r="DI116" s="126">
        <f t="shared" si="200"/>
        <v>0</v>
      </c>
      <c r="DJ116" s="126">
        <f t="shared" si="200"/>
        <v>0</v>
      </c>
      <c r="DK116" s="126">
        <f t="shared" si="200"/>
        <v>0</v>
      </c>
      <c r="DL116" s="126">
        <f t="shared" si="200"/>
        <v>0</v>
      </c>
      <c r="DM116" s="126">
        <f t="shared" si="200"/>
        <v>0</v>
      </c>
      <c r="DN116" s="126">
        <f t="shared" si="200"/>
        <v>0</v>
      </c>
      <c r="DO116" s="126">
        <f t="shared" si="200"/>
        <v>0</v>
      </c>
      <c r="DP116" s="126">
        <f t="shared" si="200"/>
        <v>0</v>
      </c>
      <c r="DQ116" s="126">
        <f t="shared" si="200"/>
        <v>0</v>
      </c>
      <c r="DR116" s="126">
        <f t="shared" si="200"/>
        <v>0</v>
      </c>
      <c r="DS116" s="126">
        <f t="shared" si="200"/>
        <v>0</v>
      </c>
      <c r="DT116" s="126">
        <f t="shared" si="200"/>
        <v>0</v>
      </c>
      <c r="DU116" s="126">
        <f t="shared" si="200"/>
        <v>0</v>
      </c>
      <c r="DV116" s="126">
        <f t="shared" si="200"/>
        <v>0</v>
      </c>
      <c r="DW116" s="126">
        <f t="shared" si="200"/>
        <v>0</v>
      </c>
      <c r="DX116" s="126">
        <f t="shared" si="200"/>
        <v>0</v>
      </c>
      <c r="DY116" s="126">
        <f t="shared" si="200"/>
        <v>0</v>
      </c>
      <c r="DZ116" s="126">
        <f t="shared" si="200"/>
        <v>0</v>
      </c>
      <c r="EA116" s="126">
        <f t="shared" si="200"/>
        <v>0</v>
      </c>
      <c r="EB116" s="126">
        <f t="shared" si="200"/>
        <v>0</v>
      </c>
      <c r="EC116" s="126">
        <f t="shared" ref="EC116:FH116" si="201" xml:space="preserve"> EC$111</f>
        <v>0</v>
      </c>
      <c r="ED116" s="126">
        <f t="shared" si="201"/>
        <v>0</v>
      </c>
      <c r="EE116" s="126">
        <f t="shared" si="201"/>
        <v>0</v>
      </c>
      <c r="EF116" s="126">
        <f t="shared" si="201"/>
        <v>0</v>
      </c>
      <c r="EG116" s="126">
        <f t="shared" si="201"/>
        <v>0</v>
      </c>
      <c r="EH116" s="126">
        <f t="shared" si="201"/>
        <v>0</v>
      </c>
      <c r="EI116" s="126">
        <f t="shared" si="201"/>
        <v>0</v>
      </c>
      <c r="EJ116" s="126">
        <f t="shared" si="201"/>
        <v>0</v>
      </c>
      <c r="EK116" s="126">
        <f t="shared" si="201"/>
        <v>0</v>
      </c>
      <c r="EL116" s="126">
        <f t="shared" si="201"/>
        <v>0</v>
      </c>
      <c r="EM116" s="126">
        <f t="shared" si="201"/>
        <v>0</v>
      </c>
      <c r="EN116" s="126">
        <f t="shared" si="201"/>
        <v>0</v>
      </c>
      <c r="EO116" s="126">
        <f t="shared" si="201"/>
        <v>0</v>
      </c>
      <c r="EP116" s="126">
        <f t="shared" si="201"/>
        <v>0</v>
      </c>
      <c r="EQ116" s="126">
        <f t="shared" si="201"/>
        <v>0</v>
      </c>
      <c r="ER116" s="126">
        <f t="shared" si="201"/>
        <v>0</v>
      </c>
      <c r="ES116" s="126">
        <f t="shared" si="201"/>
        <v>0</v>
      </c>
      <c r="ET116" s="126">
        <f t="shared" si="201"/>
        <v>0</v>
      </c>
      <c r="EU116" s="126">
        <f t="shared" si="201"/>
        <v>0</v>
      </c>
      <c r="EV116" s="126">
        <f t="shared" si="201"/>
        <v>0</v>
      </c>
      <c r="EW116" s="126">
        <f t="shared" si="201"/>
        <v>0</v>
      </c>
      <c r="EX116" s="126">
        <f t="shared" si="201"/>
        <v>0</v>
      </c>
      <c r="EY116" s="126">
        <f t="shared" si="201"/>
        <v>0</v>
      </c>
      <c r="EZ116" s="126">
        <f t="shared" si="201"/>
        <v>0</v>
      </c>
      <c r="FA116" s="126">
        <f t="shared" si="201"/>
        <v>0</v>
      </c>
      <c r="FB116" s="126">
        <f t="shared" si="201"/>
        <v>0</v>
      </c>
      <c r="FC116" s="126">
        <f t="shared" si="201"/>
        <v>0</v>
      </c>
      <c r="FD116" s="126">
        <f t="shared" si="201"/>
        <v>0</v>
      </c>
      <c r="FE116" s="126">
        <f t="shared" si="201"/>
        <v>0</v>
      </c>
      <c r="FF116" s="126">
        <f t="shared" si="201"/>
        <v>0</v>
      </c>
      <c r="FG116" s="126">
        <f t="shared" si="201"/>
        <v>0</v>
      </c>
      <c r="FH116" s="126">
        <f t="shared" si="201"/>
        <v>0</v>
      </c>
      <c r="FI116" s="126">
        <f t="shared" ref="FI116:GJ116" si="202" xml:space="preserve"> FI$111</f>
        <v>0</v>
      </c>
      <c r="FJ116" s="126">
        <f t="shared" si="202"/>
        <v>0</v>
      </c>
      <c r="FK116" s="126">
        <f t="shared" si="202"/>
        <v>0</v>
      </c>
      <c r="FL116" s="126">
        <f t="shared" si="202"/>
        <v>0</v>
      </c>
      <c r="FM116" s="126">
        <f t="shared" si="202"/>
        <v>0</v>
      </c>
      <c r="FN116" s="126">
        <f t="shared" si="202"/>
        <v>0</v>
      </c>
      <c r="FO116" s="126">
        <f t="shared" si="202"/>
        <v>0</v>
      </c>
      <c r="FP116" s="126">
        <f t="shared" si="202"/>
        <v>0</v>
      </c>
      <c r="FQ116" s="126">
        <f t="shared" si="202"/>
        <v>0</v>
      </c>
      <c r="FR116" s="126">
        <f t="shared" si="202"/>
        <v>0</v>
      </c>
      <c r="FS116" s="126">
        <f t="shared" si="202"/>
        <v>0</v>
      </c>
      <c r="FT116" s="126">
        <f t="shared" si="202"/>
        <v>0</v>
      </c>
      <c r="FU116" s="126">
        <f t="shared" si="202"/>
        <v>0</v>
      </c>
      <c r="FV116" s="126">
        <f t="shared" si="202"/>
        <v>0</v>
      </c>
      <c r="FW116" s="126">
        <f t="shared" si="202"/>
        <v>0</v>
      </c>
      <c r="FX116" s="126">
        <f t="shared" si="202"/>
        <v>0</v>
      </c>
      <c r="FY116" s="126">
        <f t="shared" si="202"/>
        <v>0</v>
      </c>
      <c r="FZ116" s="126">
        <f t="shared" si="202"/>
        <v>0</v>
      </c>
      <c r="GA116" s="126">
        <f t="shared" si="202"/>
        <v>0</v>
      </c>
      <c r="GB116" s="126">
        <f t="shared" si="202"/>
        <v>0</v>
      </c>
      <c r="GC116" s="126">
        <f t="shared" si="202"/>
        <v>0</v>
      </c>
      <c r="GD116" s="126">
        <f t="shared" si="202"/>
        <v>0</v>
      </c>
      <c r="GE116" s="126">
        <f t="shared" si="202"/>
        <v>0</v>
      </c>
      <c r="GF116" s="126">
        <f t="shared" si="202"/>
        <v>0</v>
      </c>
      <c r="GG116" s="126">
        <f t="shared" si="202"/>
        <v>0</v>
      </c>
      <c r="GH116" s="126">
        <f t="shared" si="202"/>
        <v>0</v>
      </c>
      <c r="GI116" s="126">
        <f t="shared" si="202"/>
        <v>0</v>
      </c>
      <c r="GJ116" s="126">
        <f t="shared" si="202"/>
        <v>0</v>
      </c>
    </row>
    <row r="117" spans="1:192" x14ac:dyDescent="0.25">
      <c r="E117" s="6" t="s">
        <v>295</v>
      </c>
      <c r="G117" s="12" t="str">
        <f xml:space="preserve"> SMU</f>
        <v>$ 000s</v>
      </c>
      <c r="H117" s="12">
        <f xml:space="preserve"> SUM(J117:GJ117)</f>
        <v>0</v>
      </c>
      <c r="J117" s="12">
        <f t="shared" ref="J117:AO117" si="203" xml:space="preserve"> MIN(J115:J116)</f>
        <v>0</v>
      </c>
      <c r="K117" s="12">
        <f t="shared" si="203"/>
        <v>0</v>
      </c>
      <c r="L117" s="12">
        <f t="shared" si="203"/>
        <v>0</v>
      </c>
      <c r="M117" s="12">
        <f t="shared" si="203"/>
        <v>0</v>
      </c>
      <c r="N117" s="12">
        <f t="shared" si="203"/>
        <v>0</v>
      </c>
      <c r="O117" s="12">
        <f t="shared" si="203"/>
        <v>0</v>
      </c>
      <c r="P117" s="12">
        <f t="shared" si="203"/>
        <v>0</v>
      </c>
      <c r="Q117" s="12">
        <f t="shared" si="203"/>
        <v>0</v>
      </c>
      <c r="R117" s="12">
        <f t="shared" si="203"/>
        <v>0</v>
      </c>
      <c r="S117" s="12">
        <f t="shared" si="203"/>
        <v>0</v>
      </c>
      <c r="T117" s="12">
        <f t="shared" si="203"/>
        <v>0</v>
      </c>
      <c r="U117" s="12">
        <f t="shared" si="203"/>
        <v>0</v>
      </c>
      <c r="V117" s="12">
        <f t="shared" si="203"/>
        <v>0</v>
      </c>
      <c r="W117" s="12">
        <f t="shared" si="203"/>
        <v>0</v>
      </c>
      <c r="X117" s="12">
        <f t="shared" si="203"/>
        <v>0</v>
      </c>
      <c r="Y117" s="12">
        <f t="shared" si="203"/>
        <v>0</v>
      </c>
      <c r="Z117" s="12">
        <f t="shared" si="203"/>
        <v>0</v>
      </c>
      <c r="AA117" s="12">
        <f t="shared" si="203"/>
        <v>0</v>
      </c>
      <c r="AB117" s="12">
        <f t="shared" si="203"/>
        <v>0</v>
      </c>
      <c r="AC117" s="12">
        <f t="shared" si="203"/>
        <v>0</v>
      </c>
      <c r="AD117" s="12">
        <f t="shared" si="203"/>
        <v>0</v>
      </c>
      <c r="AE117" s="12">
        <f t="shared" si="203"/>
        <v>0</v>
      </c>
      <c r="AF117" s="12">
        <f t="shared" si="203"/>
        <v>0</v>
      </c>
      <c r="AG117" s="12">
        <f t="shared" si="203"/>
        <v>0</v>
      </c>
      <c r="AH117" s="12">
        <f t="shared" si="203"/>
        <v>0</v>
      </c>
      <c r="AI117" s="12">
        <f t="shared" si="203"/>
        <v>0</v>
      </c>
      <c r="AJ117" s="12">
        <f t="shared" si="203"/>
        <v>0</v>
      </c>
      <c r="AK117" s="12">
        <f t="shared" si="203"/>
        <v>0</v>
      </c>
      <c r="AL117" s="12">
        <f t="shared" si="203"/>
        <v>0</v>
      </c>
      <c r="AM117" s="12">
        <f t="shared" si="203"/>
        <v>0</v>
      </c>
      <c r="AN117" s="12">
        <f t="shared" si="203"/>
        <v>0</v>
      </c>
      <c r="AO117" s="12">
        <f t="shared" si="203"/>
        <v>0</v>
      </c>
      <c r="AP117" s="12">
        <f t="shared" ref="AP117:BU117" si="204" xml:space="preserve"> MIN(AP115:AP116)</f>
        <v>0</v>
      </c>
      <c r="AQ117" s="12">
        <f t="shared" si="204"/>
        <v>0</v>
      </c>
      <c r="AR117" s="12">
        <f t="shared" si="204"/>
        <v>0</v>
      </c>
      <c r="AS117" s="12">
        <f t="shared" si="204"/>
        <v>0</v>
      </c>
      <c r="AT117" s="12">
        <f t="shared" si="204"/>
        <v>0</v>
      </c>
      <c r="AU117" s="12">
        <f t="shared" si="204"/>
        <v>0</v>
      </c>
      <c r="AV117" s="12">
        <f t="shared" si="204"/>
        <v>0</v>
      </c>
      <c r="AW117" s="12">
        <f t="shared" si="204"/>
        <v>0</v>
      </c>
      <c r="AX117" s="12">
        <f t="shared" si="204"/>
        <v>0</v>
      </c>
      <c r="AY117" s="12">
        <f t="shared" si="204"/>
        <v>0</v>
      </c>
      <c r="AZ117" s="12">
        <f t="shared" si="204"/>
        <v>0</v>
      </c>
      <c r="BA117" s="12">
        <f t="shared" si="204"/>
        <v>0</v>
      </c>
      <c r="BB117" s="12">
        <f t="shared" si="204"/>
        <v>0</v>
      </c>
      <c r="BC117" s="12">
        <f t="shared" si="204"/>
        <v>0</v>
      </c>
      <c r="BD117" s="12">
        <f t="shared" si="204"/>
        <v>0</v>
      </c>
      <c r="BE117" s="12">
        <f t="shared" si="204"/>
        <v>0</v>
      </c>
      <c r="BF117" s="12">
        <f t="shared" si="204"/>
        <v>0</v>
      </c>
      <c r="BG117" s="12">
        <f t="shared" si="204"/>
        <v>0</v>
      </c>
      <c r="BH117" s="12">
        <f t="shared" si="204"/>
        <v>0</v>
      </c>
      <c r="BI117" s="12">
        <f t="shared" si="204"/>
        <v>0</v>
      </c>
      <c r="BJ117" s="12">
        <f t="shared" si="204"/>
        <v>0</v>
      </c>
      <c r="BK117" s="12">
        <f t="shared" si="204"/>
        <v>0</v>
      </c>
      <c r="BL117" s="12">
        <f t="shared" si="204"/>
        <v>0</v>
      </c>
      <c r="BM117" s="12">
        <f t="shared" si="204"/>
        <v>0</v>
      </c>
      <c r="BN117" s="12">
        <f t="shared" si="204"/>
        <v>0</v>
      </c>
      <c r="BO117" s="12">
        <f t="shared" si="204"/>
        <v>0</v>
      </c>
      <c r="BP117" s="12">
        <f t="shared" si="204"/>
        <v>0</v>
      </c>
      <c r="BQ117" s="12">
        <f t="shared" si="204"/>
        <v>0</v>
      </c>
      <c r="BR117" s="12">
        <f t="shared" si="204"/>
        <v>0</v>
      </c>
      <c r="BS117" s="12">
        <f t="shared" si="204"/>
        <v>0</v>
      </c>
      <c r="BT117" s="12">
        <f t="shared" si="204"/>
        <v>0</v>
      </c>
      <c r="BU117" s="12">
        <f t="shared" si="204"/>
        <v>0</v>
      </c>
      <c r="BV117" s="12">
        <f t="shared" ref="BV117:DA117" si="205" xml:space="preserve"> MIN(BV115:BV116)</f>
        <v>0</v>
      </c>
      <c r="BW117" s="12">
        <f t="shared" si="205"/>
        <v>0</v>
      </c>
      <c r="BX117" s="12">
        <f t="shared" si="205"/>
        <v>0</v>
      </c>
      <c r="BY117" s="12">
        <f t="shared" si="205"/>
        <v>0</v>
      </c>
      <c r="BZ117" s="12">
        <f t="shared" si="205"/>
        <v>0</v>
      </c>
      <c r="CA117" s="12">
        <f t="shared" si="205"/>
        <v>0</v>
      </c>
      <c r="CB117" s="12">
        <f t="shared" si="205"/>
        <v>0</v>
      </c>
      <c r="CC117" s="12">
        <f t="shared" si="205"/>
        <v>0</v>
      </c>
      <c r="CD117" s="12">
        <f t="shared" si="205"/>
        <v>0</v>
      </c>
      <c r="CE117" s="12">
        <f t="shared" si="205"/>
        <v>0</v>
      </c>
      <c r="CF117" s="12">
        <f t="shared" si="205"/>
        <v>0</v>
      </c>
      <c r="CG117" s="12">
        <f t="shared" si="205"/>
        <v>0</v>
      </c>
      <c r="CH117" s="12">
        <f t="shared" si="205"/>
        <v>0</v>
      </c>
      <c r="CI117" s="12">
        <f t="shared" si="205"/>
        <v>0</v>
      </c>
      <c r="CJ117" s="12">
        <f t="shared" si="205"/>
        <v>0</v>
      </c>
      <c r="CK117" s="12">
        <f t="shared" si="205"/>
        <v>0</v>
      </c>
      <c r="CL117" s="12">
        <f t="shared" si="205"/>
        <v>0</v>
      </c>
      <c r="CM117" s="12">
        <f t="shared" si="205"/>
        <v>0</v>
      </c>
      <c r="CN117" s="12">
        <f t="shared" si="205"/>
        <v>0</v>
      </c>
      <c r="CO117" s="12">
        <f t="shared" si="205"/>
        <v>0</v>
      </c>
      <c r="CP117" s="12">
        <f t="shared" si="205"/>
        <v>0</v>
      </c>
      <c r="CQ117" s="12">
        <f t="shared" si="205"/>
        <v>0</v>
      </c>
      <c r="CR117" s="12">
        <f t="shared" si="205"/>
        <v>0</v>
      </c>
      <c r="CS117" s="12">
        <f t="shared" si="205"/>
        <v>0</v>
      </c>
      <c r="CT117" s="12">
        <f t="shared" si="205"/>
        <v>0</v>
      </c>
      <c r="CU117" s="12">
        <f t="shared" si="205"/>
        <v>0</v>
      </c>
      <c r="CV117" s="12">
        <f t="shared" si="205"/>
        <v>0</v>
      </c>
      <c r="CW117" s="12">
        <f t="shared" si="205"/>
        <v>0</v>
      </c>
      <c r="CX117" s="12">
        <f t="shared" si="205"/>
        <v>0</v>
      </c>
      <c r="CY117" s="12">
        <f t="shared" si="205"/>
        <v>0</v>
      </c>
      <c r="CZ117" s="12">
        <f t="shared" si="205"/>
        <v>0</v>
      </c>
      <c r="DA117" s="12">
        <f t="shared" si="205"/>
        <v>0</v>
      </c>
      <c r="DB117" s="12">
        <f t="shared" ref="DB117:EG117" si="206" xml:space="preserve"> MIN(DB115:DB116)</f>
        <v>0</v>
      </c>
      <c r="DC117" s="12">
        <f t="shared" si="206"/>
        <v>0</v>
      </c>
      <c r="DD117" s="12">
        <f t="shared" si="206"/>
        <v>0</v>
      </c>
      <c r="DE117" s="12">
        <f t="shared" si="206"/>
        <v>0</v>
      </c>
      <c r="DF117" s="12">
        <f t="shared" si="206"/>
        <v>0</v>
      </c>
      <c r="DG117" s="12">
        <f t="shared" si="206"/>
        <v>0</v>
      </c>
      <c r="DH117" s="12">
        <f t="shared" si="206"/>
        <v>0</v>
      </c>
      <c r="DI117" s="12">
        <f t="shared" si="206"/>
        <v>0</v>
      </c>
      <c r="DJ117" s="12">
        <f t="shared" si="206"/>
        <v>0</v>
      </c>
      <c r="DK117" s="12">
        <f t="shared" si="206"/>
        <v>0</v>
      </c>
      <c r="DL117" s="12">
        <f t="shared" si="206"/>
        <v>0</v>
      </c>
      <c r="DM117" s="12">
        <f t="shared" si="206"/>
        <v>0</v>
      </c>
      <c r="DN117" s="12">
        <f t="shared" si="206"/>
        <v>0</v>
      </c>
      <c r="DO117" s="12">
        <f t="shared" si="206"/>
        <v>0</v>
      </c>
      <c r="DP117" s="12">
        <f t="shared" si="206"/>
        <v>0</v>
      </c>
      <c r="DQ117" s="12">
        <f t="shared" si="206"/>
        <v>0</v>
      </c>
      <c r="DR117" s="12">
        <f t="shared" si="206"/>
        <v>0</v>
      </c>
      <c r="DS117" s="12">
        <f t="shared" si="206"/>
        <v>0</v>
      </c>
      <c r="DT117" s="12">
        <f t="shared" si="206"/>
        <v>0</v>
      </c>
      <c r="DU117" s="12">
        <f t="shared" si="206"/>
        <v>0</v>
      </c>
      <c r="DV117" s="12">
        <f t="shared" si="206"/>
        <v>0</v>
      </c>
      <c r="DW117" s="12">
        <f t="shared" si="206"/>
        <v>0</v>
      </c>
      <c r="DX117" s="12">
        <f t="shared" si="206"/>
        <v>0</v>
      </c>
      <c r="DY117" s="12">
        <f t="shared" si="206"/>
        <v>0</v>
      </c>
      <c r="DZ117" s="12">
        <f t="shared" si="206"/>
        <v>0</v>
      </c>
      <c r="EA117" s="12">
        <f t="shared" si="206"/>
        <v>0</v>
      </c>
      <c r="EB117" s="12">
        <f t="shared" si="206"/>
        <v>0</v>
      </c>
      <c r="EC117" s="12">
        <f t="shared" si="206"/>
        <v>0</v>
      </c>
      <c r="ED117" s="12">
        <f t="shared" si="206"/>
        <v>0</v>
      </c>
      <c r="EE117" s="12">
        <f t="shared" si="206"/>
        <v>0</v>
      </c>
      <c r="EF117" s="12">
        <f t="shared" si="206"/>
        <v>0</v>
      </c>
      <c r="EG117" s="12">
        <f t="shared" si="206"/>
        <v>0</v>
      </c>
      <c r="EH117" s="12">
        <f t="shared" ref="EH117:FM117" si="207" xml:space="preserve"> MIN(EH115:EH116)</f>
        <v>0</v>
      </c>
      <c r="EI117" s="12">
        <f t="shared" si="207"/>
        <v>0</v>
      </c>
      <c r="EJ117" s="12">
        <f t="shared" si="207"/>
        <v>0</v>
      </c>
      <c r="EK117" s="12">
        <f t="shared" si="207"/>
        <v>0</v>
      </c>
      <c r="EL117" s="12">
        <f t="shared" si="207"/>
        <v>0</v>
      </c>
      <c r="EM117" s="12">
        <f t="shared" si="207"/>
        <v>0</v>
      </c>
      <c r="EN117" s="12">
        <f t="shared" si="207"/>
        <v>0</v>
      </c>
      <c r="EO117" s="12">
        <f t="shared" si="207"/>
        <v>0</v>
      </c>
      <c r="EP117" s="12">
        <f t="shared" si="207"/>
        <v>0</v>
      </c>
      <c r="EQ117" s="12">
        <f t="shared" si="207"/>
        <v>0</v>
      </c>
      <c r="ER117" s="12">
        <f t="shared" si="207"/>
        <v>0</v>
      </c>
      <c r="ES117" s="12">
        <f t="shared" si="207"/>
        <v>0</v>
      </c>
      <c r="ET117" s="12">
        <f t="shared" si="207"/>
        <v>0</v>
      </c>
      <c r="EU117" s="12">
        <f t="shared" si="207"/>
        <v>0</v>
      </c>
      <c r="EV117" s="12">
        <f t="shared" si="207"/>
        <v>0</v>
      </c>
      <c r="EW117" s="12">
        <f t="shared" si="207"/>
        <v>0</v>
      </c>
      <c r="EX117" s="12">
        <f t="shared" si="207"/>
        <v>0</v>
      </c>
      <c r="EY117" s="12">
        <f t="shared" si="207"/>
        <v>0</v>
      </c>
      <c r="EZ117" s="12">
        <f t="shared" si="207"/>
        <v>0</v>
      </c>
      <c r="FA117" s="12">
        <f t="shared" si="207"/>
        <v>0</v>
      </c>
      <c r="FB117" s="12">
        <f t="shared" si="207"/>
        <v>0</v>
      </c>
      <c r="FC117" s="12">
        <f t="shared" si="207"/>
        <v>0</v>
      </c>
      <c r="FD117" s="12">
        <f t="shared" si="207"/>
        <v>0</v>
      </c>
      <c r="FE117" s="12">
        <f t="shared" si="207"/>
        <v>0</v>
      </c>
      <c r="FF117" s="12">
        <f t="shared" si="207"/>
        <v>0</v>
      </c>
      <c r="FG117" s="12">
        <f t="shared" si="207"/>
        <v>0</v>
      </c>
      <c r="FH117" s="12">
        <f t="shared" si="207"/>
        <v>0</v>
      </c>
      <c r="FI117" s="12">
        <f t="shared" si="207"/>
        <v>0</v>
      </c>
      <c r="FJ117" s="12">
        <f t="shared" si="207"/>
        <v>0</v>
      </c>
      <c r="FK117" s="12">
        <f t="shared" si="207"/>
        <v>0</v>
      </c>
      <c r="FL117" s="12">
        <f t="shared" si="207"/>
        <v>0</v>
      </c>
      <c r="FM117" s="12">
        <f t="shared" si="207"/>
        <v>0</v>
      </c>
      <c r="FN117" s="12">
        <f t="shared" ref="FN117:GJ117" si="208" xml:space="preserve"> MIN(FN115:FN116)</f>
        <v>0</v>
      </c>
      <c r="FO117" s="12">
        <f t="shared" si="208"/>
        <v>0</v>
      </c>
      <c r="FP117" s="12">
        <f t="shared" si="208"/>
        <v>0</v>
      </c>
      <c r="FQ117" s="12">
        <f t="shared" si="208"/>
        <v>0</v>
      </c>
      <c r="FR117" s="12">
        <f t="shared" si="208"/>
        <v>0</v>
      </c>
      <c r="FS117" s="12">
        <f t="shared" si="208"/>
        <v>0</v>
      </c>
      <c r="FT117" s="12">
        <f t="shared" si="208"/>
        <v>0</v>
      </c>
      <c r="FU117" s="12">
        <f t="shared" si="208"/>
        <v>0</v>
      </c>
      <c r="FV117" s="12">
        <f t="shared" si="208"/>
        <v>0</v>
      </c>
      <c r="FW117" s="12">
        <f t="shared" si="208"/>
        <v>0</v>
      </c>
      <c r="FX117" s="12">
        <f t="shared" si="208"/>
        <v>0</v>
      </c>
      <c r="FY117" s="12">
        <f t="shared" si="208"/>
        <v>0</v>
      </c>
      <c r="FZ117" s="12">
        <f t="shared" si="208"/>
        <v>0</v>
      </c>
      <c r="GA117" s="12">
        <f t="shared" si="208"/>
        <v>0</v>
      </c>
      <c r="GB117" s="12">
        <f t="shared" si="208"/>
        <v>0</v>
      </c>
      <c r="GC117" s="12">
        <f t="shared" si="208"/>
        <v>0</v>
      </c>
      <c r="GD117" s="12">
        <f t="shared" si="208"/>
        <v>0</v>
      </c>
      <c r="GE117" s="12">
        <f t="shared" si="208"/>
        <v>0</v>
      </c>
      <c r="GF117" s="12">
        <f t="shared" si="208"/>
        <v>0</v>
      </c>
      <c r="GG117" s="12">
        <f t="shared" si="208"/>
        <v>0</v>
      </c>
      <c r="GH117" s="12">
        <f t="shared" si="208"/>
        <v>0</v>
      </c>
      <c r="GI117" s="12">
        <f t="shared" si="208"/>
        <v>0</v>
      </c>
      <c r="GJ117" s="12">
        <f t="shared" si="208"/>
        <v>0</v>
      </c>
    </row>
    <row r="118" spans="1:192" s="599" customFormat="1" x14ac:dyDescent="0.25">
      <c r="A118" s="594"/>
      <c r="B118" s="594"/>
      <c r="C118" s="595"/>
      <c r="D118" s="596"/>
      <c r="E118" s="597" t="str">
        <f xml:space="preserve"> LEFT(E117, LEN(E117) - 4)</f>
        <v>RCF interest paid</v>
      </c>
      <c r="F118" s="597"/>
      <c r="G118" s="597" t="str">
        <f xml:space="preserve"> SMU</f>
        <v>$ 000s</v>
      </c>
      <c r="H118" s="597">
        <f xml:space="preserve"> SUM(J118:GJ118)</f>
        <v>0</v>
      </c>
      <c r="I118" s="598"/>
      <c r="J118" s="597">
        <f t="shared" ref="J118:BU118" si="209" xml:space="preserve"> -1 * J117</f>
        <v>0</v>
      </c>
      <c r="K118" s="597">
        <f t="shared" si="209"/>
        <v>0</v>
      </c>
      <c r="L118" s="597">
        <f t="shared" si="209"/>
        <v>0</v>
      </c>
      <c r="M118" s="597">
        <f t="shared" si="209"/>
        <v>0</v>
      </c>
      <c r="N118" s="597">
        <f t="shared" si="209"/>
        <v>0</v>
      </c>
      <c r="O118" s="597">
        <f t="shared" si="209"/>
        <v>0</v>
      </c>
      <c r="P118" s="597">
        <f t="shared" si="209"/>
        <v>0</v>
      </c>
      <c r="Q118" s="597">
        <f t="shared" si="209"/>
        <v>0</v>
      </c>
      <c r="R118" s="597">
        <f t="shared" si="209"/>
        <v>0</v>
      </c>
      <c r="S118" s="597">
        <f t="shared" si="209"/>
        <v>0</v>
      </c>
      <c r="T118" s="597">
        <f t="shared" si="209"/>
        <v>0</v>
      </c>
      <c r="U118" s="597">
        <f t="shared" si="209"/>
        <v>0</v>
      </c>
      <c r="V118" s="597">
        <f t="shared" si="209"/>
        <v>0</v>
      </c>
      <c r="W118" s="597">
        <f t="shared" si="209"/>
        <v>0</v>
      </c>
      <c r="X118" s="597">
        <f t="shared" si="209"/>
        <v>0</v>
      </c>
      <c r="Y118" s="597">
        <f t="shared" si="209"/>
        <v>0</v>
      </c>
      <c r="Z118" s="597">
        <f t="shared" si="209"/>
        <v>0</v>
      </c>
      <c r="AA118" s="597">
        <f t="shared" si="209"/>
        <v>0</v>
      </c>
      <c r="AB118" s="597">
        <f t="shared" si="209"/>
        <v>0</v>
      </c>
      <c r="AC118" s="597">
        <f t="shared" si="209"/>
        <v>0</v>
      </c>
      <c r="AD118" s="597">
        <f t="shared" si="209"/>
        <v>0</v>
      </c>
      <c r="AE118" s="597">
        <f t="shared" si="209"/>
        <v>0</v>
      </c>
      <c r="AF118" s="597">
        <f t="shared" si="209"/>
        <v>0</v>
      </c>
      <c r="AG118" s="597">
        <f t="shared" si="209"/>
        <v>0</v>
      </c>
      <c r="AH118" s="597">
        <f t="shared" si="209"/>
        <v>0</v>
      </c>
      <c r="AI118" s="597">
        <f t="shared" si="209"/>
        <v>0</v>
      </c>
      <c r="AJ118" s="597">
        <f t="shared" si="209"/>
        <v>0</v>
      </c>
      <c r="AK118" s="597">
        <f t="shared" si="209"/>
        <v>0</v>
      </c>
      <c r="AL118" s="597">
        <f t="shared" si="209"/>
        <v>0</v>
      </c>
      <c r="AM118" s="597">
        <f t="shared" si="209"/>
        <v>0</v>
      </c>
      <c r="AN118" s="597">
        <f t="shared" si="209"/>
        <v>0</v>
      </c>
      <c r="AO118" s="597">
        <f t="shared" si="209"/>
        <v>0</v>
      </c>
      <c r="AP118" s="597">
        <f t="shared" si="209"/>
        <v>0</v>
      </c>
      <c r="AQ118" s="597">
        <f t="shared" si="209"/>
        <v>0</v>
      </c>
      <c r="AR118" s="597">
        <f t="shared" si="209"/>
        <v>0</v>
      </c>
      <c r="AS118" s="597">
        <f t="shared" si="209"/>
        <v>0</v>
      </c>
      <c r="AT118" s="597">
        <f t="shared" si="209"/>
        <v>0</v>
      </c>
      <c r="AU118" s="597">
        <f t="shared" si="209"/>
        <v>0</v>
      </c>
      <c r="AV118" s="597">
        <f t="shared" si="209"/>
        <v>0</v>
      </c>
      <c r="AW118" s="597">
        <f t="shared" si="209"/>
        <v>0</v>
      </c>
      <c r="AX118" s="597">
        <f t="shared" si="209"/>
        <v>0</v>
      </c>
      <c r="AY118" s="597">
        <f t="shared" si="209"/>
        <v>0</v>
      </c>
      <c r="AZ118" s="597">
        <f t="shared" si="209"/>
        <v>0</v>
      </c>
      <c r="BA118" s="597">
        <f t="shared" si="209"/>
        <v>0</v>
      </c>
      <c r="BB118" s="597">
        <f t="shared" si="209"/>
        <v>0</v>
      </c>
      <c r="BC118" s="597">
        <f t="shared" si="209"/>
        <v>0</v>
      </c>
      <c r="BD118" s="597">
        <f t="shared" si="209"/>
        <v>0</v>
      </c>
      <c r="BE118" s="597">
        <f t="shared" si="209"/>
        <v>0</v>
      </c>
      <c r="BF118" s="597">
        <f t="shared" si="209"/>
        <v>0</v>
      </c>
      <c r="BG118" s="597">
        <f t="shared" si="209"/>
        <v>0</v>
      </c>
      <c r="BH118" s="597">
        <f t="shared" si="209"/>
        <v>0</v>
      </c>
      <c r="BI118" s="597">
        <f t="shared" si="209"/>
        <v>0</v>
      </c>
      <c r="BJ118" s="597">
        <f t="shared" si="209"/>
        <v>0</v>
      </c>
      <c r="BK118" s="597">
        <f t="shared" si="209"/>
        <v>0</v>
      </c>
      <c r="BL118" s="597">
        <f t="shared" si="209"/>
        <v>0</v>
      </c>
      <c r="BM118" s="597">
        <f t="shared" si="209"/>
        <v>0</v>
      </c>
      <c r="BN118" s="597">
        <f t="shared" si="209"/>
        <v>0</v>
      </c>
      <c r="BO118" s="597">
        <f t="shared" si="209"/>
        <v>0</v>
      </c>
      <c r="BP118" s="597">
        <f t="shared" si="209"/>
        <v>0</v>
      </c>
      <c r="BQ118" s="597">
        <f t="shared" si="209"/>
        <v>0</v>
      </c>
      <c r="BR118" s="597">
        <f t="shared" si="209"/>
        <v>0</v>
      </c>
      <c r="BS118" s="597">
        <f t="shared" si="209"/>
        <v>0</v>
      </c>
      <c r="BT118" s="597">
        <f t="shared" si="209"/>
        <v>0</v>
      </c>
      <c r="BU118" s="597">
        <f t="shared" si="209"/>
        <v>0</v>
      </c>
      <c r="BV118" s="597">
        <f t="shared" ref="BV118:EG118" si="210" xml:space="preserve"> -1 * BV117</f>
        <v>0</v>
      </c>
      <c r="BW118" s="597">
        <f t="shared" si="210"/>
        <v>0</v>
      </c>
      <c r="BX118" s="597">
        <f t="shared" si="210"/>
        <v>0</v>
      </c>
      <c r="BY118" s="597">
        <f t="shared" si="210"/>
        <v>0</v>
      </c>
      <c r="BZ118" s="597">
        <f t="shared" si="210"/>
        <v>0</v>
      </c>
      <c r="CA118" s="597">
        <f t="shared" si="210"/>
        <v>0</v>
      </c>
      <c r="CB118" s="597">
        <f t="shared" si="210"/>
        <v>0</v>
      </c>
      <c r="CC118" s="597">
        <f t="shared" si="210"/>
        <v>0</v>
      </c>
      <c r="CD118" s="597">
        <f t="shared" si="210"/>
        <v>0</v>
      </c>
      <c r="CE118" s="597">
        <f t="shared" si="210"/>
        <v>0</v>
      </c>
      <c r="CF118" s="597">
        <f t="shared" si="210"/>
        <v>0</v>
      </c>
      <c r="CG118" s="597">
        <f t="shared" si="210"/>
        <v>0</v>
      </c>
      <c r="CH118" s="597">
        <f t="shared" si="210"/>
        <v>0</v>
      </c>
      <c r="CI118" s="597">
        <f t="shared" si="210"/>
        <v>0</v>
      </c>
      <c r="CJ118" s="597">
        <f t="shared" si="210"/>
        <v>0</v>
      </c>
      <c r="CK118" s="597">
        <f t="shared" si="210"/>
        <v>0</v>
      </c>
      <c r="CL118" s="597">
        <f t="shared" si="210"/>
        <v>0</v>
      </c>
      <c r="CM118" s="597">
        <f t="shared" si="210"/>
        <v>0</v>
      </c>
      <c r="CN118" s="597">
        <f t="shared" si="210"/>
        <v>0</v>
      </c>
      <c r="CO118" s="597">
        <f t="shared" si="210"/>
        <v>0</v>
      </c>
      <c r="CP118" s="597">
        <f t="shared" si="210"/>
        <v>0</v>
      </c>
      <c r="CQ118" s="597">
        <f t="shared" si="210"/>
        <v>0</v>
      </c>
      <c r="CR118" s="597">
        <f t="shared" si="210"/>
        <v>0</v>
      </c>
      <c r="CS118" s="597">
        <f t="shared" si="210"/>
        <v>0</v>
      </c>
      <c r="CT118" s="597">
        <f t="shared" si="210"/>
        <v>0</v>
      </c>
      <c r="CU118" s="597">
        <f t="shared" si="210"/>
        <v>0</v>
      </c>
      <c r="CV118" s="597">
        <f t="shared" si="210"/>
        <v>0</v>
      </c>
      <c r="CW118" s="597">
        <f t="shared" si="210"/>
        <v>0</v>
      </c>
      <c r="CX118" s="597">
        <f t="shared" si="210"/>
        <v>0</v>
      </c>
      <c r="CY118" s="597">
        <f t="shared" si="210"/>
        <v>0</v>
      </c>
      <c r="CZ118" s="597">
        <f t="shared" si="210"/>
        <v>0</v>
      </c>
      <c r="DA118" s="597">
        <f t="shared" si="210"/>
        <v>0</v>
      </c>
      <c r="DB118" s="597">
        <f t="shared" si="210"/>
        <v>0</v>
      </c>
      <c r="DC118" s="597">
        <f t="shared" si="210"/>
        <v>0</v>
      </c>
      <c r="DD118" s="597">
        <f t="shared" si="210"/>
        <v>0</v>
      </c>
      <c r="DE118" s="597">
        <f t="shared" si="210"/>
        <v>0</v>
      </c>
      <c r="DF118" s="597">
        <f t="shared" si="210"/>
        <v>0</v>
      </c>
      <c r="DG118" s="597">
        <f t="shared" si="210"/>
        <v>0</v>
      </c>
      <c r="DH118" s="597">
        <f t="shared" si="210"/>
        <v>0</v>
      </c>
      <c r="DI118" s="597">
        <f t="shared" si="210"/>
        <v>0</v>
      </c>
      <c r="DJ118" s="597">
        <f t="shared" si="210"/>
        <v>0</v>
      </c>
      <c r="DK118" s="597">
        <f t="shared" si="210"/>
        <v>0</v>
      </c>
      <c r="DL118" s="597">
        <f t="shared" si="210"/>
        <v>0</v>
      </c>
      <c r="DM118" s="597">
        <f t="shared" si="210"/>
        <v>0</v>
      </c>
      <c r="DN118" s="597">
        <f t="shared" si="210"/>
        <v>0</v>
      </c>
      <c r="DO118" s="597">
        <f t="shared" si="210"/>
        <v>0</v>
      </c>
      <c r="DP118" s="597">
        <f t="shared" si="210"/>
        <v>0</v>
      </c>
      <c r="DQ118" s="597">
        <f t="shared" si="210"/>
        <v>0</v>
      </c>
      <c r="DR118" s="597">
        <f t="shared" si="210"/>
        <v>0</v>
      </c>
      <c r="DS118" s="597">
        <f t="shared" si="210"/>
        <v>0</v>
      </c>
      <c r="DT118" s="597">
        <f t="shared" si="210"/>
        <v>0</v>
      </c>
      <c r="DU118" s="597">
        <f t="shared" si="210"/>
        <v>0</v>
      </c>
      <c r="DV118" s="597">
        <f t="shared" si="210"/>
        <v>0</v>
      </c>
      <c r="DW118" s="597">
        <f t="shared" si="210"/>
        <v>0</v>
      </c>
      <c r="DX118" s="597">
        <f t="shared" si="210"/>
        <v>0</v>
      </c>
      <c r="DY118" s="597">
        <f t="shared" si="210"/>
        <v>0</v>
      </c>
      <c r="DZ118" s="597">
        <f t="shared" si="210"/>
        <v>0</v>
      </c>
      <c r="EA118" s="597">
        <f t="shared" si="210"/>
        <v>0</v>
      </c>
      <c r="EB118" s="597">
        <f t="shared" si="210"/>
        <v>0</v>
      </c>
      <c r="EC118" s="597">
        <f t="shared" si="210"/>
        <v>0</v>
      </c>
      <c r="ED118" s="597">
        <f t="shared" si="210"/>
        <v>0</v>
      </c>
      <c r="EE118" s="597">
        <f t="shared" si="210"/>
        <v>0</v>
      </c>
      <c r="EF118" s="597">
        <f t="shared" si="210"/>
        <v>0</v>
      </c>
      <c r="EG118" s="597">
        <f t="shared" si="210"/>
        <v>0</v>
      </c>
      <c r="EH118" s="597">
        <f t="shared" ref="EH118:GJ118" si="211" xml:space="preserve"> -1 * EH117</f>
        <v>0</v>
      </c>
      <c r="EI118" s="597">
        <f t="shared" si="211"/>
        <v>0</v>
      </c>
      <c r="EJ118" s="597">
        <f t="shared" si="211"/>
        <v>0</v>
      </c>
      <c r="EK118" s="597">
        <f t="shared" si="211"/>
        <v>0</v>
      </c>
      <c r="EL118" s="597">
        <f t="shared" si="211"/>
        <v>0</v>
      </c>
      <c r="EM118" s="597">
        <f t="shared" si="211"/>
        <v>0</v>
      </c>
      <c r="EN118" s="597">
        <f t="shared" si="211"/>
        <v>0</v>
      </c>
      <c r="EO118" s="597">
        <f t="shared" si="211"/>
        <v>0</v>
      </c>
      <c r="EP118" s="597">
        <f t="shared" si="211"/>
        <v>0</v>
      </c>
      <c r="EQ118" s="597">
        <f t="shared" si="211"/>
        <v>0</v>
      </c>
      <c r="ER118" s="597">
        <f t="shared" si="211"/>
        <v>0</v>
      </c>
      <c r="ES118" s="597">
        <f t="shared" si="211"/>
        <v>0</v>
      </c>
      <c r="ET118" s="597">
        <f t="shared" si="211"/>
        <v>0</v>
      </c>
      <c r="EU118" s="597">
        <f t="shared" si="211"/>
        <v>0</v>
      </c>
      <c r="EV118" s="597">
        <f t="shared" si="211"/>
        <v>0</v>
      </c>
      <c r="EW118" s="597">
        <f t="shared" si="211"/>
        <v>0</v>
      </c>
      <c r="EX118" s="597">
        <f t="shared" si="211"/>
        <v>0</v>
      </c>
      <c r="EY118" s="597">
        <f t="shared" si="211"/>
        <v>0</v>
      </c>
      <c r="EZ118" s="597">
        <f t="shared" si="211"/>
        <v>0</v>
      </c>
      <c r="FA118" s="597">
        <f t="shared" si="211"/>
        <v>0</v>
      </c>
      <c r="FB118" s="597">
        <f t="shared" si="211"/>
        <v>0</v>
      </c>
      <c r="FC118" s="597">
        <f t="shared" si="211"/>
        <v>0</v>
      </c>
      <c r="FD118" s="597">
        <f t="shared" si="211"/>
        <v>0</v>
      </c>
      <c r="FE118" s="597">
        <f t="shared" si="211"/>
        <v>0</v>
      </c>
      <c r="FF118" s="597">
        <f t="shared" si="211"/>
        <v>0</v>
      </c>
      <c r="FG118" s="597">
        <f t="shared" si="211"/>
        <v>0</v>
      </c>
      <c r="FH118" s="597">
        <f t="shared" si="211"/>
        <v>0</v>
      </c>
      <c r="FI118" s="597">
        <f t="shared" si="211"/>
        <v>0</v>
      </c>
      <c r="FJ118" s="597">
        <f t="shared" si="211"/>
        <v>0</v>
      </c>
      <c r="FK118" s="597">
        <f t="shared" si="211"/>
        <v>0</v>
      </c>
      <c r="FL118" s="597">
        <f t="shared" si="211"/>
        <v>0</v>
      </c>
      <c r="FM118" s="597">
        <f t="shared" si="211"/>
        <v>0</v>
      </c>
      <c r="FN118" s="597">
        <f t="shared" si="211"/>
        <v>0</v>
      </c>
      <c r="FO118" s="597">
        <f t="shared" si="211"/>
        <v>0</v>
      </c>
      <c r="FP118" s="597">
        <f t="shared" si="211"/>
        <v>0</v>
      </c>
      <c r="FQ118" s="597">
        <f t="shared" si="211"/>
        <v>0</v>
      </c>
      <c r="FR118" s="597">
        <f t="shared" si="211"/>
        <v>0</v>
      </c>
      <c r="FS118" s="597">
        <f t="shared" si="211"/>
        <v>0</v>
      </c>
      <c r="FT118" s="597">
        <f t="shared" si="211"/>
        <v>0</v>
      </c>
      <c r="FU118" s="597">
        <f t="shared" si="211"/>
        <v>0</v>
      </c>
      <c r="FV118" s="597">
        <f t="shared" si="211"/>
        <v>0</v>
      </c>
      <c r="FW118" s="597">
        <f t="shared" si="211"/>
        <v>0</v>
      </c>
      <c r="FX118" s="597">
        <f t="shared" si="211"/>
        <v>0</v>
      </c>
      <c r="FY118" s="597">
        <f t="shared" si="211"/>
        <v>0</v>
      </c>
      <c r="FZ118" s="597">
        <f t="shared" si="211"/>
        <v>0</v>
      </c>
      <c r="GA118" s="597">
        <f t="shared" si="211"/>
        <v>0</v>
      </c>
      <c r="GB118" s="597">
        <f t="shared" si="211"/>
        <v>0</v>
      </c>
      <c r="GC118" s="597">
        <f t="shared" si="211"/>
        <v>0</v>
      </c>
      <c r="GD118" s="597">
        <f t="shared" si="211"/>
        <v>0</v>
      </c>
      <c r="GE118" s="597">
        <f t="shared" si="211"/>
        <v>0</v>
      </c>
      <c r="GF118" s="597">
        <f t="shared" si="211"/>
        <v>0</v>
      </c>
      <c r="GG118" s="597">
        <f t="shared" si="211"/>
        <v>0</v>
      </c>
      <c r="GH118" s="597">
        <f t="shared" si="211"/>
        <v>0</v>
      </c>
      <c r="GI118" s="597">
        <f t="shared" si="211"/>
        <v>0</v>
      </c>
      <c r="GJ118" s="597">
        <f t="shared" si="211"/>
        <v>0</v>
      </c>
    </row>
    <row r="120" spans="1:192" x14ac:dyDescent="0.25">
      <c r="B120" s="15" t="s">
        <v>296</v>
      </c>
    </row>
    <row r="121" spans="1:192" x14ac:dyDescent="0.25">
      <c r="E121" s="126" t="str">
        <f t="shared" ref="E121:BP121" si="212" xml:space="preserve"> E$111</f>
        <v>RCF interest due POS</v>
      </c>
      <c r="F121" s="126">
        <f t="shared" si="212"/>
        <v>0</v>
      </c>
      <c r="G121" s="126" t="str">
        <f t="shared" si="212"/>
        <v>$ 000s</v>
      </c>
      <c r="H121" s="126">
        <f t="shared" si="212"/>
        <v>0</v>
      </c>
      <c r="I121" s="126">
        <f t="shared" si="212"/>
        <v>0</v>
      </c>
      <c r="J121" s="126">
        <f t="shared" si="212"/>
        <v>0</v>
      </c>
      <c r="K121" s="126">
        <f t="shared" si="212"/>
        <v>0</v>
      </c>
      <c r="L121" s="126">
        <f t="shared" si="212"/>
        <v>0</v>
      </c>
      <c r="M121" s="126">
        <f t="shared" si="212"/>
        <v>0</v>
      </c>
      <c r="N121" s="126">
        <f t="shared" si="212"/>
        <v>0</v>
      </c>
      <c r="O121" s="126">
        <f t="shared" si="212"/>
        <v>0</v>
      </c>
      <c r="P121" s="126">
        <f t="shared" si="212"/>
        <v>0</v>
      </c>
      <c r="Q121" s="126">
        <f t="shared" si="212"/>
        <v>0</v>
      </c>
      <c r="R121" s="126">
        <f t="shared" si="212"/>
        <v>0</v>
      </c>
      <c r="S121" s="126">
        <f t="shared" si="212"/>
        <v>0</v>
      </c>
      <c r="T121" s="126">
        <f t="shared" si="212"/>
        <v>0</v>
      </c>
      <c r="U121" s="126">
        <f t="shared" si="212"/>
        <v>0</v>
      </c>
      <c r="V121" s="126">
        <f t="shared" si="212"/>
        <v>0</v>
      </c>
      <c r="W121" s="126">
        <f t="shared" si="212"/>
        <v>0</v>
      </c>
      <c r="X121" s="126">
        <f t="shared" si="212"/>
        <v>0</v>
      </c>
      <c r="Y121" s="126">
        <f t="shared" si="212"/>
        <v>0</v>
      </c>
      <c r="Z121" s="126">
        <f t="shared" si="212"/>
        <v>0</v>
      </c>
      <c r="AA121" s="126">
        <f t="shared" si="212"/>
        <v>0</v>
      </c>
      <c r="AB121" s="126">
        <f t="shared" si="212"/>
        <v>0</v>
      </c>
      <c r="AC121" s="126">
        <f t="shared" si="212"/>
        <v>0</v>
      </c>
      <c r="AD121" s="126">
        <f t="shared" si="212"/>
        <v>0</v>
      </c>
      <c r="AE121" s="126">
        <f t="shared" si="212"/>
        <v>0</v>
      </c>
      <c r="AF121" s="126">
        <f t="shared" si="212"/>
        <v>0</v>
      </c>
      <c r="AG121" s="126">
        <f t="shared" si="212"/>
        <v>0</v>
      </c>
      <c r="AH121" s="126">
        <f t="shared" si="212"/>
        <v>0</v>
      </c>
      <c r="AI121" s="126">
        <f t="shared" si="212"/>
        <v>0</v>
      </c>
      <c r="AJ121" s="126">
        <f t="shared" si="212"/>
        <v>0</v>
      </c>
      <c r="AK121" s="126">
        <f t="shared" si="212"/>
        <v>0</v>
      </c>
      <c r="AL121" s="126">
        <f t="shared" si="212"/>
        <v>0</v>
      </c>
      <c r="AM121" s="126">
        <f t="shared" si="212"/>
        <v>0</v>
      </c>
      <c r="AN121" s="126">
        <f t="shared" si="212"/>
        <v>0</v>
      </c>
      <c r="AO121" s="126">
        <f t="shared" si="212"/>
        <v>0</v>
      </c>
      <c r="AP121" s="126">
        <f t="shared" si="212"/>
        <v>0</v>
      </c>
      <c r="AQ121" s="126">
        <f t="shared" si="212"/>
        <v>0</v>
      </c>
      <c r="AR121" s="126">
        <f t="shared" si="212"/>
        <v>0</v>
      </c>
      <c r="AS121" s="126">
        <f t="shared" si="212"/>
        <v>0</v>
      </c>
      <c r="AT121" s="126">
        <f t="shared" si="212"/>
        <v>0</v>
      </c>
      <c r="AU121" s="126">
        <f t="shared" si="212"/>
        <v>0</v>
      </c>
      <c r="AV121" s="126">
        <f t="shared" si="212"/>
        <v>0</v>
      </c>
      <c r="AW121" s="126">
        <f t="shared" si="212"/>
        <v>0</v>
      </c>
      <c r="AX121" s="126">
        <f t="shared" si="212"/>
        <v>0</v>
      </c>
      <c r="AY121" s="126">
        <f t="shared" si="212"/>
        <v>0</v>
      </c>
      <c r="AZ121" s="126">
        <f t="shared" si="212"/>
        <v>0</v>
      </c>
      <c r="BA121" s="126">
        <f t="shared" si="212"/>
        <v>0</v>
      </c>
      <c r="BB121" s="126">
        <f t="shared" si="212"/>
        <v>0</v>
      </c>
      <c r="BC121" s="126">
        <f t="shared" si="212"/>
        <v>0</v>
      </c>
      <c r="BD121" s="126">
        <f t="shared" si="212"/>
        <v>0</v>
      </c>
      <c r="BE121" s="126">
        <f t="shared" si="212"/>
        <v>0</v>
      </c>
      <c r="BF121" s="126">
        <f t="shared" si="212"/>
        <v>0</v>
      </c>
      <c r="BG121" s="126">
        <f t="shared" si="212"/>
        <v>0</v>
      </c>
      <c r="BH121" s="126">
        <f t="shared" si="212"/>
        <v>0</v>
      </c>
      <c r="BI121" s="126">
        <f t="shared" si="212"/>
        <v>0</v>
      </c>
      <c r="BJ121" s="126">
        <f t="shared" si="212"/>
        <v>0</v>
      </c>
      <c r="BK121" s="126">
        <f t="shared" si="212"/>
        <v>0</v>
      </c>
      <c r="BL121" s="126">
        <f t="shared" si="212"/>
        <v>0</v>
      </c>
      <c r="BM121" s="126">
        <f t="shared" si="212"/>
        <v>0</v>
      </c>
      <c r="BN121" s="126">
        <f t="shared" si="212"/>
        <v>0</v>
      </c>
      <c r="BO121" s="126">
        <f t="shared" si="212"/>
        <v>0</v>
      </c>
      <c r="BP121" s="126">
        <f t="shared" si="212"/>
        <v>0</v>
      </c>
      <c r="BQ121" s="126">
        <f t="shared" ref="BQ121:EB121" si="213" xml:space="preserve"> BQ$111</f>
        <v>0</v>
      </c>
      <c r="BR121" s="126">
        <f t="shared" si="213"/>
        <v>0</v>
      </c>
      <c r="BS121" s="126">
        <f t="shared" si="213"/>
        <v>0</v>
      </c>
      <c r="BT121" s="126">
        <f t="shared" si="213"/>
        <v>0</v>
      </c>
      <c r="BU121" s="126">
        <f t="shared" si="213"/>
        <v>0</v>
      </c>
      <c r="BV121" s="126">
        <f t="shared" si="213"/>
        <v>0</v>
      </c>
      <c r="BW121" s="126">
        <f t="shared" si="213"/>
        <v>0</v>
      </c>
      <c r="BX121" s="126">
        <f t="shared" si="213"/>
        <v>0</v>
      </c>
      <c r="BY121" s="126">
        <f t="shared" si="213"/>
        <v>0</v>
      </c>
      <c r="BZ121" s="126">
        <f t="shared" si="213"/>
        <v>0</v>
      </c>
      <c r="CA121" s="126">
        <f t="shared" si="213"/>
        <v>0</v>
      </c>
      <c r="CB121" s="126">
        <f t="shared" si="213"/>
        <v>0</v>
      </c>
      <c r="CC121" s="126">
        <f t="shared" si="213"/>
        <v>0</v>
      </c>
      <c r="CD121" s="126">
        <f t="shared" si="213"/>
        <v>0</v>
      </c>
      <c r="CE121" s="126">
        <f t="shared" si="213"/>
        <v>0</v>
      </c>
      <c r="CF121" s="126">
        <f t="shared" si="213"/>
        <v>0</v>
      </c>
      <c r="CG121" s="126">
        <f t="shared" si="213"/>
        <v>0</v>
      </c>
      <c r="CH121" s="126">
        <f t="shared" si="213"/>
        <v>0</v>
      </c>
      <c r="CI121" s="126">
        <f t="shared" si="213"/>
        <v>0</v>
      </c>
      <c r="CJ121" s="126">
        <f t="shared" si="213"/>
        <v>0</v>
      </c>
      <c r="CK121" s="126">
        <f t="shared" si="213"/>
        <v>0</v>
      </c>
      <c r="CL121" s="126">
        <f t="shared" si="213"/>
        <v>0</v>
      </c>
      <c r="CM121" s="126">
        <f t="shared" si="213"/>
        <v>0</v>
      </c>
      <c r="CN121" s="126">
        <f t="shared" si="213"/>
        <v>0</v>
      </c>
      <c r="CO121" s="126">
        <f t="shared" si="213"/>
        <v>0</v>
      </c>
      <c r="CP121" s="126">
        <f t="shared" si="213"/>
        <v>0</v>
      </c>
      <c r="CQ121" s="126">
        <f t="shared" si="213"/>
        <v>0</v>
      </c>
      <c r="CR121" s="126">
        <f t="shared" si="213"/>
        <v>0</v>
      </c>
      <c r="CS121" s="126">
        <f t="shared" si="213"/>
        <v>0</v>
      </c>
      <c r="CT121" s="126">
        <f t="shared" si="213"/>
        <v>0</v>
      </c>
      <c r="CU121" s="126">
        <f t="shared" si="213"/>
        <v>0</v>
      </c>
      <c r="CV121" s="126">
        <f t="shared" si="213"/>
        <v>0</v>
      </c>
      <c r="CW121" s="126">
        <f t="shared" si="213"/>
        <v>0</v>
      </c>
      <c r="CX121" s="126">
        <f t="shared" si="213"/>
        <v>0</v>
      </c>
      <c r="CY121" s="126">
        <f t="shared" si="213"/>
        <v>0</v>
      </c>
      <c r="CZ121" s="126">
        <f t="shared" si="213"/>
        <v>0</v>
      </c>
      <c r="DA121" s="126">
        <f t="shared" si="213"/>
        <v>0</v>
      </c>
      <c r="DB121" s="126">
        <f t="shared" si="213"/>
        <v>0</v>
      </c>
      <c r="DC121" s="126">
        <f t="shared" si="213"/>
        <v>0</v>
      </c>
      <c r="DD121" s="126">
        <f t="shared" si="213"/>
        <v>0</v>
      </c>
      <c r="DE121" s="126">
        <f t="shared" si="213"/>
        <v>0</v>
      </c>
      <c r="DF121" s="126">
        <f t="shared" si="213"/>
        <v>0</v>
      </c>
      <c r="DG121" s="126">
        <f t="shared" si="213"/>
        <v>0</v>
      </c>
      <c r="DH121" s="126">
        <f t="shared" si="213"/>
        <v>0</v>
      </c>
      <c r="DI121" s="126">
        <f t="shared" si="213"/>
        <v>0</v>
      </c>
      <c r="DJ121" s="126">
        <f t="shared" si="213"/>
        <v>0</v>
      </c>
      <c r="DK121" s="126">
        <f t="shared" si="213"/>
        <v>0</v>
      </c>
      <c r="DL121" s="126">
        <f t="shared" si="213"/>
        <v>0</v>
      </c>
      <c r="DM121" s="126">
        <f t="shared" si="213"/>
        <v>0</v>
      </c>
      <c r="DN121" s="126">
        <f t="shared" si="213"/>
        <v>0</v>
      </c>
      <c r="DO121" s="126">
        <f t="shared" si="213"/>
        <v>0</v>
      </c>
      <c r="DP121" s="126">
        <f t="shared" si="213"/>
        <v>0</v>
      </c>
      <c r="DQ121" s="126">
        <f t="shared" si="213"/>
        <v>0</v>
      </c>
      <c r="DR121" s="126">
        <f t="shared" si="213"/>
        <v>0</v>
      </c>
      <c r="DS121" s="126">
        <f t="shared" si="213"/>
        <v>0</v>
      </c>
      <c r="DT121" s="126">
        <f t="shared" si="213"/>
        <v>0</v>
      </c>
      <c r="DU121" s="126">
        <f t="shared" si="213"/>
        <v>0</v>
      </c>
      <c r="DV121" s="126">
        <f t="shared" si="213"/>
        <v>0</v>
      </c>
      <c r="DW121" s="126">
        <f t="shared" si="213"/>
        <v>0</v>
      </c>
      <c r="DX121" s="126">
        <f t="shared" si="213"/>
        <v>0</v>
      </c>
      <c r="DY121" s="126">
        <f t="shared" si="213"/>
        <v>0</v>
      </c>
      <c r="DZ121" s="126">
        <f t="shared" si="213"/>
        <v>0</v>
      </c>
      <c r="EA121" s="126">
        <f t="shared" si="213"/>
        <v>0</v>
      </c>
      <c r="EB121" s="126">
        <f t="shared" si="213"/>
        <v>0</v>
      </c>
      <c r="EC121" s="126">
        <f t="shared" ref="EC121:GJ121" si="214" xml:space="preserve"> EC$111</f>
        <v>0</v>
      </c>
      <c r="ED121" s="126">
        <f t="shared" si="214"/>
        <v>0</v>
      </c>
      <c r="EE121" s="126">
        <f t="shared" si="214"/>
        <v>0</v>
      </c>
      <c r="EF121" s="126">
        <f t="shared" si="214"/>
        <v>0</v>
      </c>
      <c r="EG121" s="126">
        <f t="shared" si="214"/>
        <v>0</v>
      </c>
      <c r="EH121" s="126">
        <f t="shared" si="214"/>
        <v>0</v>
      </c>
      <c r="EI121" s="126">
        <f t="shared" si="214"/>
        <v>0</v>
      </c>
      <c r="EJ121" s="126">
        <f t="shared" si="214"/>
        <v>0</v>
      </c>
      <c r="EK121" s="126">
        <f t="shared" si="214"/>
        <v>0</v>
      </c>
      <c r="EL121" s="126">
        <f t="shared" si="214"/>
        <v>0</v>
      </c>
      <c r="EM121" s="126">
        <f t="shared" si="214"/>
        <v>0</v>
      </c>
      <c r="EN121" s="126">
        <f t="shared" si="214"/>
        <v>0</v>
      </c>
      <c r="EO121" s="126">
        <f t="shared" si="214"/>
        <v>0</v>
      </c>
      <c r="EP121" s="126">
        <f t="shared" si="214"/>
        <v>0</v>
      </c>
      <c r="EQ121" s="126">
        <f t="shared" si="214"/>
        <v>0</v>
      </c>
      <c r="ER121" s="126">
        <f t="shared" si="214"/>
        <v>0</v>
      </c>
      <c r="ES121" s="126">
        <f t="shared" si="214"/>
        <v>0</v>
      </c>
      <c r="ET121" s="126">
        <f t="shared" si="214"/>
        <v>0</v>
      </c>
      <c r="EU121" s="126">
        <f t="shared" si="214"/>
        <v>0</v>
      </c>
      <c r="EV121" s="126">
        <f t="shared" si="214"/>
        <v>0</v>
      </c>
      <c r="EW121" s="126">
        <f t="shared" si="214"/>
        <v>0</v>
      </c>
      <c r="EX121" s="126">
        <f t="shared" si="214"/>
        <v>0</v>
      </c>
      <c r="EY121" s="126">
        <f t="shared" si="214"/>
        <v>0</v>
      </c>
      <c r="EZ121" s="126">
        <f t="shared" si="214"/>
        <v>0</v>
      </c>
      <c r="FA121" s="126">
        <f t="shared" si="214"/>
        <v>0</v>
      </c>
      <c r="FB121" s="126">
        <f t="shared" si="214"/>
        <v>0</v>
      </c>
      <c r="FC121" s="126">
        <f t="shared" si="214"/>
        <v>0</v>
      </c>
      <c r="FD121" s="126">
        <f t="shared" si="214"/>
        <v>0</v>
      </c>
      <c r="FE121" s="126">
        <f t="shared" si="214"/>
        <v>0</v>
      </c>
      <c r="FF121" s="126">
        <f t="shared" si="214"/>
        <v>0</v>
      </c>
      <c r="FG121" s="126">
        <f t="shared" si="214"/>
        <v>0</v>
      </c>
      <c r="FH121" s="126">
        <f t="shared" si="214"/>
        <v>0</v>
      </c>
      <c r="FI121" s="126">
        <f t="shared" si="214"/>
        <v>0</v>
      </c>
      <c r="FJ121" s="126">
        <f t="shared" si="214"/>
        <v>0</v>
      </c>
      <c r="FK121" s="126">
        <f t="shared" si="214"/>
        <v>0</v>
      </c>
      <c r="FL121" s="126">
        <f t="shared" si="214"/>
        <v>0</v>
      </c>
      <c r="FM121" s="126">
        <f t="shared" si="214"/>
        <v>0</v>
      </c>
      <c r="FN121" s="126">
        <f t="shared" si="214"/>
        <v>0</v>
      </c>
      <c r="FO121" s="126">
        <f t="shared" si="214"/>
        <v>0</v>
      </c>
      <c r="FP121" s="126">
        <f t="shared" si="214"/>
        <v>0</v>
      </c>
      <c r="FQ121" s="126">
        <f t="shared" si="214"/>
        <v>0</v>
      </c>
      <c r="FR121" s="126">
        <f t="shared" si="214"/>
        <v>0</v>
      </c>
      <c r="FS121" s="126">
        <f t="shared" si="214"/>
        <v>0</v>
      </c>
      <c r="FT121" s="126">
        <f t="shared" si="214"/>
        <v>0</v>
      </c>
      <c r="FU121" s="126">
        <f t="shared" si="214"/>
        <v>0</v>
      </c>
      <c r="FV121" s="126">
        <f t="shared" si="214"/>
        <v>0</v>
      </c>
      <c r="FW121" s="126">
        <f t="shared" si="214"/>
        <v>0</v>
      </c>
      <c r="FX121" s="126">
        <f t="shared" si="214"/>
        <v>0</v>
      </c>
      <c r="FY121" s="126">
        <f t="shared" si="214"/>
        <v>0</v>
      </c>
      <c r="FZ121" s="126">
        <f t="shared" si="214"/>
        <v>0</v>
      </c>
      <c r="GA121" s="126">
        <f t="shared" si="214"/>
        <v>0</v>
      </c>
      <c r="GB121" s="126">
        <f t="shared" si="214"/>
        <v>0</v>
      </c>
      <c r="GC121" s="126">
        <f t="shared" si="214"/>
        <v>0</v>
      </c>
      <c r="GD121" s="126">
        <f t="shared" si="214"/>
        <v>0</v>
      </c>
      <c r="GE121" s="126">
        <f t="shared" si="214"/>
        <v>0</v>
      </c>
      <c r="GF121" s="126">
        <f t="shared" si="214"/>
        <v>0</v>
      </c>
      <c r="GG121" s="126">
        <f t="shared" si="214"/>
        <v>0</v>
      </c>
      <c r="GH121" s="126">
        <f t="shared" si="214"/>
        <v>0</v>
      </c>
      <c r="GI121" s="126">
        <f t="shared" si="214"/>
        <v>0</v>
      </c>
      <c r="GJ121" s="126">
        <f t="shared" si="214"/>
        <v>0</v>
      </c>
    </row>
    <row r="122" spans="1:192" x14ac:dyDescent="0.25">
      <c r="E122" s="126" t="str">
        <f t="shared" ref="E122:AJ122" si="215" xml:space="preserve"> E$117</f>
        <v>RCF interest paid POS</v>
      </c>
      <c r="F122" s="126">
        <f t="shared" si="215"/>
        <v>0</v>
      </c>
      <c r="G122" s="126" t="str">
        <f t="shared" si="215"/>
        <v>$ 000s</v>
      </c>
      <c r="H122" s="126">
        <f t="shared" si="215"/>
        <v>0</v>
      </c>
      <c r="I122" s="126">
        <f t="shared" si="215"/>
        <v>0</v>
      </c>
      <c r="J122" s="126">
        <f t="shared" si="215"/>
        <v>0</v>
      </c>
      <c r="K122" s="126">
        <f t="shared" si="215"/>
        <v>0</v>
      </c>
      <c r="L122" s="126">
        <f t="shared" si="215"/>
        <v>0</v>
      </c>
      <c r="M122" s="126">
        <f t="shared" si="215"/>
        <v>0</v>
      </c>
      <c r="N122" s="126">
        <f t="shared" si="215"/>
        <v>0</v>
      </c>
      <c r="O122" s="126">
        <f t="shared" si="215"/>
        <v>0</v>
      </c>
      <c r="P122" s="126">
        <f t="shared" si="215"/>
        <v>0</v>
      </c>
      <c r="Q122" s="126">
        <f t="shared" si="215"/>
        <v>0</v>
      </c>
      <c r="R122" s="126">
        <f t="shared" si="215"/>
        <v>0</v>
      </c>
      <c r="S122" s="126">
        <f t="shared" si="215"/>
        <v>0</v>
      </c>
      <c r="T122" s="126">
        <f t="shared" si="215"/>
        <v>0</v>
      </c>
      <c r="U122" s="126">
        <f t="shared" si="215"/>
        <v>0</v>
      </c>
      <c r="V122" s="126">
        <f t="shared" si="215"/>
        <v>0</v>
      </c>
      <c r="W122" s="126">
        <f t="shared" si="215"/>
        <v>0</v>
      </c>
      <c r="X122" s="126">
        <f t="shared" si="215"/>
        <v>0</v>
      </c>
      <c r="Y122" s="126">
        <f t="shared" si="215"/>
        <v>0</v>
      </c>
      <c r="Z122" s="126">
        <f t="shared" si="215"/>
        <v>0</v>
      </c>
      <c r="AA122" s="126">
        <f t="shared" si="215"/>
        <v>0</v>
      </c>
      <c r="AB122" s="126">
        <f t="shared" si="215"/>
        <v>0</v>
      </c>
      <c r="AC122" s="126">
        <f t="shared" si="215"/>
        <v>0</v>
      </c>
      <c r="AD122" s="126">
        <f t="shared" si="215"/>
        <v>0</v>
      </c>
      <c r="AE122" s="126">
        <f t="shared" si="215"/>
        <v>0</v>
      </c>
      <c r="AF122" s="126">
        <f t="shared" si="215"/>
        <v>0</v>
      </c>
      <c r="AG122" s="126">
        <f t="shared" si="215"/>
        <v>0</v>
      </c>
      <c r="AH122" s="126">
        <f t="shared" si="215"/>
        <v>0</v>
      </c>
      <c r="AI122" s="126">
        <f t="shared" si="215"/>
        <v>0</v>
      </c>
      <c r="AJ122" s="126">
        <f t="shared" si="215"/>
        <v>0</v>
      </c>
      <c r="AK122" s="126">
        <f t="shared" ref="AK122:BP122" si="216" xml:space="preserve"> AK$117</f>
        <v>0</v>
      </c>
      <c r="AL122" s="126">
        <f t="shared" si="216"/>
        <v>0</v>
      </c>
      <c r="AM122" s="126">
        <f t="shared" si="216"/>
        <v>0</v>
      </c>
      <c r="AN122" s="126">
        <f t="shared" si="216"/>
        <v>0</v>
      </c>
      <c r="AO122" s="126">
        <f t="shared" si="216"/>
        <v>0</v>
      </c>
      <c r="AP122" s="126">
        <f t="shared" si="216"/>
        <v>0</v>
      </c>
      <c r="AQ122" s="126">
        <f t="shared" si="216"/>
        <v>0</v>
      </c>
      <c r="AR122" s="126">
        <f t="shared" si="216"/>
        <v>0</v>
      </c>
      <c r="AS122" s="126">
        <f t="shared" si="216"/>
        <v>0</v>
      </c>
      <c r="AT122" s="126">
        <f t="shared" si="216"/>
        <v>0</v>
      </c>
      <c r="AU122" s="126">
        <f t="shared" si="216"/>
        <v>0</v>
      </c>
      <c r="AV122" s="126">
        <f t="shared" si="216"/>
        <v>0</v>
      </c>
      <c r="AW122" s="126">
        <f t="shared" si="216"/>
        <v>0</v>
      </c>
      <c r="AX122" s="126">
        <f t="shared" si="216"/>
        <v>0</v>
      </c>
      <c r="AY122" s="126">
        <f t="shared" si="216"/>
        <v>0</v>
      </c>
      <c r="AZ122" s="126">
        <f t="shared" si="216"/>
        <v>0</v>
      </c>
      <c r="BA122" s="126">
        <f t="shared" si="216"/>
        <v>0</v>
      </c>
      <c r="BB122" s="126">
        <f t="shared" si="216"/>
        <v>0</v>
      </c>
      <c r="BC122" s="126">
        <f t="shared" si="216"/>
        <v>0</v>
      </c>
      <c r="BD122" s="126">
        <f t="shared" si="216"/>
        <v>0</v>
      </c>
      <c r="BE122" s="126">
        <f t="shared" si="216"/>
        <v>0</v>
      </c>
      <c r="BF122" s="126">
        <f t="shared" si="216"/>
        <v>0</v>
      </c>
      <c r="BG122" s="126">
        <f t="shared" si="216"/>
        <v>0</v>
      </c>
      <c r="BH122" s="126">
        <f t="shared" si="216"/>
        <v>0</v>
      </c>
      <c r="BI122" s="126">
        <f t="shared" si="216"/>
        <v>0</v>
      </c>
      <c r="BJ122" s="126">
        <f t="shared" si="216"/>
        <v>0</v>
      </c>
      <c r="BK122" s="126">
        <f t="shared" si="216"/>
        <v>0</v>
      </c>
      <c r="BL122" s="126">
        <f t="shared" si="216"/>
        <v>0</v>
      </c>
      <c r="BM122" s="126">
        <f t="shared" si="216"/>
        <v>0</v>
      </c>
      <c r="BN122" s="126">
        <f t="shared" si="216"/>
        <v>0</v>
      </c>
      <c r="BO122" s="126">
        <f t="shared" si="216"/>
        <v>0</v>
      </c>
      <c r="BP122" s="126">
        <f t="shared" si="216"/>
        <v>0</v>
      </c>
      <c r="BQ122" s="126">
        <f t="shared" ref="BQ122:CV122" si="217" xml:space="preserve"> BQ$117</f>
        <v>0</v>
      </c>
      <c r="BR122" s="126">
        <f t="shared" si="217"/>
        <v>0</v>
      </c>
      <c r="BS122" s="126">
        <f t="shared" si="217"/>
        <v>0</v>
      </c>
      <c r="BT122" s="126">
        <f t="shared" si="217"/>
        <v>0</v>
      </c>
      <c r="BU122" s="126">
        <f t="shared" si="217"/>
        <v>0</v>
      </c>
      <c r="BV122" s="126">
        <f t="shared" si="217"/>
        <v>0</v>
      </c>
      <c r="BW122" s="126">
        <f t="shared" si="217"/>
        <v>0</v>
      </c>
      <c r="BX122" s="126">
        <f t="shared" si="217"/>
        <v>0</v>
      </c>
      <c r="BY122" s="126">
        <f t="shared" si="217"/>
        <v>0</v>
      </c>
      <c r="BZ122" s="126">
        <f t="shared" si="217"/>
        <v>0</v>
      </c>
      <c r="CA122" s="126">
        <f t="shared" si="217"/>
        <v>0</v>
      </c>
      <c r="CB122" s="126">
        <f t="shared" si="217"/>
        <v>0</v>
      </c>
      <c r="CC122" s="126">
        <f t="shared" si="217"/>
        <v>0</v>
      </c>
      <c r="CD122" s="126">
        <f t="shared" si="217"/>
        <v>0</v>
      </c>
      <c r="CE122" s="126">
        <f t="shared" si="217"/>
        <v>0</v>
      </c>
      <c r="CF122" s="126">
        <f t="shared" si="217"/>
        <v>0</v>
      </c>
      <c r="CG122" s="126">
        <f t="shared" si="217"/>
        <v>0</v>
      </c>
      <c r="CH122" s="126">
        <f t="shared" si="217"/>
        <v>0</v>
      </c>
      <c r="CI122" s="126">
        <f t="shared" si="217"/>
        <v>0</v>
      </c>
      <c r="CJ122" s="126">
        <f t="shared" si="217"/>
        <v>0</v>
      </c>
      <c r="CK122" s="126">
        <f t="shared" si="217"/>
        <v>0</v>
      </c>
      <c r="CL122" s="126">
        <f t="shared" si="217"/>
        <v>0</v>
      </c>
      <c r="CM122" s="126">
        <f t="shared" si="217"/>
        <v>0</v>
      </c>
      <c r="CN122" s="126">
        <f t="shared" si="217"/>
        <v>0</v>
      </c>
      <c r="CO122" s="126">
        <f t="shared" si="217"/>
        <v>0</v>
      </c>
      <c r="CP122" s="126">
        <f t="shared" si="217"/>
        <v>0</v>
      </c>
      <c r="CQ122" s="126">
        <f t="shared" si="217"/>
        <v>0</v>
      </c>
      <c r="CR122" s="126">
        <f t="shared" si="217"/>
        <v>0</v>
      </c>
      <c r="CS122" s="126">
        <f t="shared" si="217"/>
        <v>0</v>
      </c>
      <c r="CT122" s="126">
        <f t="shared" si="217"/>
        <v>0</v>
      </c>
      <c r="CU122" s="126">
        <f t="shared" si="217"/>
        <v>0</v>
      </c>
      <c r="CV122" s="126">
        <f t="shared" si="217"/>
        <v>0</v>
      </c>
      <c r="CW122" s="126">
        <f t="shared" ref="CW122:EB122" si="218" xml:space="preserve"> CW$117</f>
        <v>0</v>
      </c>
      <c r="CX122" s="126">
        <f t="shared" si="218"/>
        <v>0</v>
      </c>
      <c r="CY122" s="126">
        <f t="shared" si="218"/>
        <v>0</v>
      </c>
      <c r="CZ122" s="126">
        <f t="shared" si="218"/>
        <v>0</v>
      </c>
      <c r="DA122" s="126">
        <f t="shared" si="218"/>
        <v>0</v>
      </c>
      <c r="DB122" s="126">
        <f t="shared" si="218"/>
        <v>0</v>
      </c>
      <c r="DC122" s="126">
        <f t="shared" si="218"/>
        <v>0</v>
      </c>
      <c r="DD122" s="126">
        <f t="shared" si="218"/>
        <v>0</v>
      </c>
      <c r="DE122" s="126">
        <f t="shared" si="218"/>
        <v>0</v>
      </c>
      <c r="DF122" s="126">
        <f t="shared" si="218"/>
        <v>0</v>
      </c>
      <c r="DG122" s="126">
        <f t="shared" si="218"/>
        <v>0</v>
      </c>
      <c r="DH122" s="126">
        <f t="shared" si="218"/>
        <v>0</v>
      </c>
      <c r="DI122" s="126">
        <f t="shared" si="218"/>
        <v>0</v>
      </c>
      <c r="DJ122" s="126">
        <f t="shared" si="218"/>
        <v>0</v>
      </c>
      <c r="DK122" s="126">
        <f t="shared" si="218"/>
        <v>0</v>
      </c>
      <c r="DL122" s="126">
        <f t="shared" si="218"/>
        <v>0</v>
      </c>
      <c r="DM122" s="126">
        <f t="shared" si="218"/>
        <v>0</v>
      </c>
      <c r="DN122" s="126">
        <f t="shared" si="218"/>
        <v>0</v>
      </c>
      <c r="DO122" s="126">
        <f t="shared" si="218"/>
        <v>0</v>
      </c>
      <c r="DP122" s="126">
        <f t="shared" si="218"/>
        <v>0</v>
      </c>
      <c r="DQ122" s="126">
        <f t="shared" si="218"/>
        <v>0</v>
      </c>
      <c r="DR122" s="126">
        <f t="shared" si="218"/>
        <v>0</v>
      </c>
      <c r="DS122" s="126">
        <f t="shared" si="218"/>
        <v>0</v>
      </c>
      <c r="DT122" s="126">
        <f t="shared" si="218"/>
        <v>0</v>
      </c>
      <c r="DU122" s="126">
        <f t="shared" si="218"/>
        <v>0</v>
      </c>
      <c r="DV122" s="126">
        <f t="shared" si="218"/>
        <v>0</v>
      </c>
      <c r="DW122" s="126">
        <f t="shared" si="218"/>
        <v>0</v>
      </c>
      <c r="DX122" s="126">
        <f t="shared" si="218"/>
        <v>0</v>
      </c>
      <c r="DY122" s="126">
        <f t="shared" si="218"/>
        <v>0</v>
      </c>
      <c r="DZ122" s="126">
        <f t="shared" si="218"/>
        <v>0</v>
      </c>
      <c r="EA122" s="126">
        <f t="shared" si="218"/>
        <v>0</v>
      </c>
      <c r="EB122" s="126">
        <f t="shared" si="218"/>
        <v>0</v>
      </c>
      <c r="EC122" s="126">
        <f t="shared" ref="EC122:FH122" si="219" xml:space="preserve"> EC$117</f>
        <v>0</v>
      </c>
      <c r="ED122" s="126">
        <f t="shared" si="219"/>
        <v>0</v>
      </c>
      <c r="EE122" s="126">
        <f t="shared" si="219"/>
        <v>0</v>
      </c>
      <c r="EF122" s="126">
        <f t="shared" si="219"/>
        <v>0</v>
      </c>
      <c r="EG122" s="126">
        <f t="shared" si="219"/>
        <v>0</v>
      </c>
      <c r="EH122" s="126">
        <f t="shared" si="219"/>
        <v>0</v>
      </c>
      <c r="EI122" s="126">
        <f t="shared" si="219"/>
        <v>0</v>
      </c>
      <c r="EJ122" s="126">
        <f t="shared" si="219"/>
        <v>0</v>
      </c>
      <c r="EK122" s="126">
        <f t="shared" si="219"/>
        <v>0</v>
      </c>
      <c r="EL122" s="126">
        <f t="shared" si="219"/>
        <v>0</v>
      </c>
      <c r="EM122" s="126">
        <f t="shared" si="219"/>
        <v>0</v>
      </c>
      <c r="EN122" s="126">
        <f t="shared" si="219"/>
        <v>0</v>
      </c>
      <c r="EO122" s="126">
        <f t="shared" si="219"/>
        <v>0</v>
      </c>
      <c r="EP122" s="126">
        <f t="shared" si="219"/>
        <v>0</v>
      </c>
      <c r="EQ122" s="126">
        <f t="shared" si="219"/>
        <v>0</v>
      </c>
      <c r="ER122" s="126">
        <f t="shared" si="219"/>
        <v>0</v>
      </c>
      <c r="ES122" s="126">
        <f t="shared" si="219"/>
        <v>0</v>
      </c>
      <c r="ET122" s="126">
        <f t="shared" si="219"/>
        <v>0</v>
      </c>
      <c r="EU122" s="126">
        <f t="shared" si="219"/>
        <v>0</v>
      </c>
      <c r="EV122" s="126">
        <f t="shared" si="219"/>
        <v>0</v>
      </c>
      <c r="EW122" s="126">
        <f t="shared" si="219"/>
        <v>0</v>
      </c>
      <c r="EX122" s="126">
        <f t="shared" si="219"/>
        <v>0</v>
      </c>
      <c r="EY122" s="126">
        <f t="shared" si="219"/>
        <v>0</v>
      </c>
      <c r="EZ122" s="126">
        <f t="shared" si="219"/>
        <v>0</v>
      </c>
      <c r="FA122" s="126">
        <f t="shared" si="219"/>
        <v>0</v>
      </c>
      <c r="FB122" s="126">
        <f t="shared" si="219"/>
        <v>0</v>
      </c>
      <c r="FC122" s="126">
        <f t="shared" si="219"/>
        <v>0</v>
      </c>
      <c r="FD122" s="126">
        <f t="shared" si="219"/>
        <v>0</v>
      </c>
      <c r="FE122" s="126">
        <f t="shared" si="219"/>
        <v>0</v>
      </c>
      <c r="FF122" s="126">
        <f t="shared" si="219"/>
        <v>0</v>
      </c>
      <c r="FG122" s="126">
        <f t="shared" si="219"/>
        <v>0</v>
      </c>
      <c r="FH122" s="126">
        <f t="shared" si="219"/>
        <v>0</v>
      </c>
      <c r="FI122" s="126">
        <f t="shared" ref="FI122:GJ122" si="220" xml:space="preserve"> FI$117</f>
        <v>0</v>
      </c>
      <c r="FJ122" s="126">
        <f t="shared" si="220"/>
        <v>0</v>
      </c>
      <c r="FK122" s="126">
        <f t="shared" si="220"/>
        <v>0</v>
      </c>
      <c r="FL122" s="126">
        <f t="shared" si="220"/>
        <v>0</v>
      </c>
      <c r="FM122" s="126">
        <f t="shared" si="220"/>
        <v>0</v>
      </c>
      <c r="FN122" s="126">
        <f t="shared" si="220"/>
        <v>0</v>
      </c>
      <c r="FO122" s="126">
        <f t="shared" si="220"/>
        <v>0</v>
      </c>
      <c r="FP122" s="126">
        <f t="shared" si="220"/>
        <v>0</v>
      </c>
      <c r="FQ122" s="126">
        <f t="shared" si="220"/>
        <v>0</v>
      </c>
      <c r="FR122" s="126">
        <f t="shared" si="220"/>
        <v>0</v>
      </c>
      <c r="FS122" s="126">
        <f t="shared" si="220"/>
        <v>0</v>
      </c>
      <c r="FT122" s="126">
        <f t="shared" si="220"/>
        <v>0</v>
      </c>
      <c r="FU122" s="126">
        <f t="shared" si="220"/>
        <v>0</v>
      </c>
      <c r="FV122" s="126">
        <f t="shared" si="220"/>
        <v>0</v>
      </c>
      <c r="FW122" s="126">
        <f t="shared" si="220"/>
        <v>0</v>
      </c>
      <c r="FX122" s="126">
        <f t="shared" si="220"/>
        <v>0</v>
      </c>
      <c r="FY122" s="126">
        <f t="shared" si="220"/>
        <v>0</v>
      </c>
      <c r="FZ122" s="126">
        <f t="shared" si="220"/>
        <v>0</v>
      </c>
      <c r="GA122" s="126">
        <f t="shared" si="220"/>
        <v>0</v>
      </c>
      <c r="GB122" s="126">
        <f t="shared" si="220"/>
        <v>0</v>
      </c>
      <c r="GC122" s="126">
        <f t="shared" si="220"/>
        <v>0</v>
      </c>
      <c r="GD122" s="126">
        <f t="shared" si="220"/>
        <v>0</v>
      </c>
      <c r="GE122" s="126">
        <f t="shared" si="220"/>
        <v>0</v>
      </c>
      <c r="GF122" s="126">
        <f t="shared" si="220"/>
        <v>0</v>
      </c>
      <c r="GG122" s="126">
        <f t="shared" si="220"/>
        <v>0</v>
      </c>
      <c r="GH122" s="126">
        <f t="shared" si="220"/>
        <v>0</v>
      </c>
      <c r="GI122" s="126">
        <f t="shared" si="220"/>
        <v>0</v>
      </c>
      <c r="GJ122" s="126">
        <f t="shared" si="220"/>
        <v>0</v>
      </c>
    </row>
    <row r="123" spans="1:192" x14ac:dyDescent="0.25">
      <c r="E123" s="6" t="s">
        <v>296</v>
      </c>
      <c r="G123" s="12" t="str">
        <f xml:space="preserve"> SMU</f>
        <v>$ 000s</v>
      </c>
      <c r="H123" s="12">
        <f xml:space="preserve"> SUM(J123:GJ123)</f>
        <v>0</v>
      </c>
      <c r="J123" s="12">
        <f t="shared" ref="J123:AO123" si="221" xml:space="preserve"> J121 - J122</f>
        <v>0</v>
      </c>
      <c r="K123" s="12">
        <f t="shared" si="221"/>
        <v>0</v>
      </c>
      <c r="L123" s="12">
        <f t="shared" si="221"/>
        <v>0</v>
      </c>
      <c r="M123" s="12">
        <f t="shared" si="221"/>
        <v>0</v>
      </c>
      <c r="N123" s="12">
        <f t="shared" si="221"/>
        <v>0</v>
      </c>
      <c r="O123" s="12">
        <f t="shared" si="221"/>
        <v>0</v>
      </c>
      <c r="P123" s="12">
        <f t="shared" si="221"/>
        <v>0</v>
      </c>
      <c r="Q123" s="12">
        <f t="shared" si="221"/>
        <v>0</v>
      </c>
      <c r="R123" s="12">
        <f t="shared" si="221"/>
        <v>0</v>
      </c>
      <c r="S123" s="12">
        <f t="shared" si="221"/>
        <v>0</v>
      </c>
      <c r="T123" s="12">
        <f t="shared" si="221"/>
        <v>0</v>
      </c>
      <c r="U123" s="12">
        <f t="shared" si="221"/>
        <v>0</v>
      </c>
      <c r="V123" s="12">
        <f t="shared" si="221"/>
        <v>0</v>
      </c>
      <c r="W123" s="12">
        <f t="shared" si="221"/>
        <v>0</v>
      </c>
      <c r="X123" s="12">
        <f t="shared" si="221"/>
        <v>0</v>
      </c>
      <c r="Y123" s="12">
        <f t="shared" si="221"/>
        <v>0</v>
      </c>
      <c r="Z123" s="12">
        <f t="shared" si="221"/>
        <v>0</v>
      </c>
      <c r="AA123" s="12">
        <f t="shared" si="221"/>
        <v>0</v>
      </c>
      <c r="AB123" s="12">
        <f t="shared" si="221"/>
        <v>0</v>
      </c>
      <c r="AC123" s="12">
        <f t="shared" si="221"/>
        <v>0</v>
      </c>
      <c r="AD123" s="12">
        <f t="shared" si="221"/>
        <v>0</v>
      </c>
      <c r="AE123" s="12">
        <f t="shared" si="221"/>
        <v>0</v>
      </c>
      <c r="AF123" s="12">
        <f t="shared" si="221"/>
        <v>0</v>
      </c>
      <c r="AG123" s="12">
        <f t="shared" si="221"/>
        <v>0</v>
      </c>
      <c r="AH123" s="12">
        <f t="shared" si="221"/>
        <v>0</v>
      </c>
      <c r="AI123" s="12">
        <f t="shared" si="221"/>
        <v>0</v>
      </c>
      <c r="AJ123" s="12">
        <f t="shared" si="221"/>
        <v>0</v>
      </c>
      <c r="AK123" s="12">
        <f t="shared" si="221"/>
        <v>0</v>
      </c>
      <c r="AL123" s="12">
        <f t="shared" si="221"/>
        <v>0</v>
      </c>
      <c r="AM123" s="12">
        <f t="shared" si="221"/>
        <v>0</v>
      </c>
      <c r="AN123" s="12">
        <f t="shared" si="221"/>
        <v>0</v>
      </c>
      <c r="AO123" s="12">
        <f t="shared" si="221"/>
        <v>0</v>
      </c>
      <c r="AP123" s="12">
        <f t="shared" ref="AP123:BU123" si="222" xml:space="preserve"> AP121 - AP122</f>
        <v>0</v>
      </c>
      <c r="AQ123" s="12">
        <f t="shared" si="222"/>
        <v>0</v>
      </c>
      <c r="AR123" s="12">
        <f t="shared" si="222"/>
        <v>0</v>
      </c>
      <c r="AS123" s="12">
        <f t="shared" si="222"/>
        <v>0</v>
      </c>
      <c r="AT123" s="12">
        <f t="shared" si="222"/>
        <v>0</v>
      </c>
      <c r="AU123" s="12">
        <f t="shared" si="222"/>
        <v>0</v>
      </c>
      <c r="AV123" s="12">
        <f t="shared" si="222"/>
        <v>0</v>
      </c>
      <c r="AW123" s="12">
        <f t="shared" si="222"/>
        <v>0</v>
      </c>
      <c r="AX123" s="12">
        <f t="shared" si="222"/>
        <v>0</v>
      </c>
      <c r="AY123" s="12">
        <f t="shared" si="222"/>
        <v>0</v>
      </c>
      <c r="AZ123" s="12">
        <f t="shared" si="222"/>
        <v>0</v>
      </c>
      <c r="BA123" s="12">
        <f t="shared" si="222"/>
        <v>0</v>
      </c>
      <c r="BB123" s="12">
        <f t="shared" si="222"/>
        <v>0</v>
      </c>
      <c r="BC123" s="12">
        <f t="shared" si="222"/>
        <v>0</v>
      </c>
      <c r="BD123" s="12">
        <f t="shared" si="222"/>
        <v>0</v>
      </c>
      <c r="BE123" s="12">
        <f t="shared" si="222"/>
        <v>0</v>
      </c>
      <c r="BF123" s="12">
        <f t="shared" si="222"/>
        <v>0</v>
      </c>
      <c r="BG123" s="12">
        <f t="shared" si="222"/>
        <v>0</v>
      </c>
      <c r="BH123" s="12">
        <f t="shared" si="222"/>
        <v>0</v>
      </c>
      <c r="BI123" s="12">
        <f t="shared" si="222"/>
        <v>0</v>
      </c>
      <c r="BJ123" s="12">
        <f t="shared" si="222"/>
        <v>0</v>
      </c>
      <c r="BK123" s="12">
        <f t="shared" si="222"/>
        <v>0</v>
      </c>
      <c r="BL123" s="12">
        <f t="shared" si="222"/>
        <v>0</v>
      </c>
      <c r="BM123" s="12">
        <f t="shared" si="222"/>
        <v>0</v>
      </c>
      <c r="BN123" s="12">
        <f t="shared" si="222"/>
        <v>0</v>
      </c>
      <c r="BO123" s="12">
        <f t="shared" si="222"/>
        <v>0</v>
      </c>
      <c r="BP123" s="12">
        <f t="shared" si="222"/>
        <v>0</v>
      </c>
      <c r="BQ123" s="12">
        <f t="shared" si="222"/>
        <v>0</v>
      </c>
      <c r="BR123" s="12">
        <f t="shared" si="222"/>
        <v>0</v>
      </c>
      <c r="BS123" s="12">
        <f t="shared" si="222"/>
        <v>0</v>
      </c>
      <c r="BT123" s="12">
        <f t="shared" si="222"/>
        <v>0</v>
      </c>
      <c r="BU123" s="12">
        <f t="shared" si="222"/>
        <v>0</v>
      </c>
      <c r="BV123" s="12">
        <f t="shared" ref="BV123:DA123" si="223" xml:space="preserve"> BV121 - BV122</f>
        <v>0</v>
      </c>
      <c r="BW123" s="12">
        <f t="shared" si="223"/>
        <v>0</v>
      </c>
      <c r="BX123" s="12">
        <f t="shared" si="223"/>
        <v>0</v>
      </c>
      <c r="BY123" s="12">
        <f t="shared" si="223"/>
        <v>0</v>
      </c>
      <c r="BZ123" s="12">
        <f t="shared" si="223"/>
        <v>0</v>
      </c>
      <c r="CA123" s="12">
        <f t="shared" si="223"/>
        <v>0</v>
      </c>
      <c r="CB123" s="12">
        <f t="shared" si="223"/>
        <v>0</v>
      </c>
      <c r="CC123" s="12">
        <f t="shared" si="223"/>
        <v>0</v>
      </c>
      <c r="CD123" s="12">
        <f t="shared" si="223"/>
        <v>0</v>
      </c>
      <c r="CE123" s="12">
        <f t="shared" si="223"/>
        <v>0</v>
      </c>
      <c r="CF123" s="12">
        <f t="shared" si="223"/>
        <v>0</v>
      </c>
      <c r="CG123" s="12">
        <f t="shared" si="223"/>
        <v>0</v>
      </c>
      <c r="CH123" s="12">
        <f t="shared" si="223"/>
        <v>0</v>
      </c>
      <c r="CI123" s="12">
        <f t="shared" si="223"/>
        <v>0</v>
      </c>
      <c r="CJ123" s="12">
        <f t="shared" si="223"/>
        <v>0</v>
      </c>
      <c r="CK123" s="12">
        <f t="shared" si="223"/>
        <v>0</v>
      </c>
      <c r="CL123" s="12">
        <f t="shared" si="223"/>
        <v>0</v>
      </c>
      <c r="CM123" s="12">
        <f t="shared" si="223"/>
        <v>0</v>
      </c>
      <c r="CN123" s="12">
        <f t="shared" si="223"/>
        <v>0</v>
      </c>
      <c r="CO123" s="12">
        <f t="shared" si="223"/>
        <v>0</v>
      </c>
      <c r="CP123" s="12">
        <f t="shared" si="223"/>
        <v>0</v>
      </c>
      <c r="CQ123" s="12">
        <f t="shared" si="223"/>
        <v>0</v>
      </c>
      <c r="CR123" s="12">
        <f t="shared" si="223"/>
        <v>0</v>
      </c>
      <c r="CS123" s="12">
        <f t="shared" si="223"/>
        <v>0</v>
      </c>
      <c r="CT123" s="12">
        <f t="shared" si="223"/>
        <v>0</v>
      </c>
      <c r="CU123" s="12">
        <f t="shared" si="223"/>
        <v>0</v>
      </c>
      <c r="CV123" s="12">
        <f t="shared" si="223"/>
        <v>0</v>
      </c>
      <c r="CW123" s="12">
        <f t="shared" si="223"/>
        <v>0</v>
      </c>
      <c r="CX123" s="12">
        <f t="shared" si="223"/>
        <v>0</v>
      </c>
      <c r="CY123" s="12">
        <f t="shared" si="223"/>
        <v>0</v>
      </c>
      <c r="CZ123" s="12">
        <f t="shared" si="223"/>
        <v>0</v>
      </c>
      <c r="DA123" s="12">
        <f t="shared" si="223"/>
        <v>0</v>
      </c>
      <c r="DB123" s="12">
        <f t="shared" ref="DB123:EG123" si="224" xml:space="preserve"> DB121 - DB122</f>
        <v>0</v>
      </c>
      <c r="DC123" s="12">
        <f t="shared" si="224"/>
        <v>0</v>
      </c>
      <c r="DD123" s="12">
        <f t="shared" si="224"/>
        <v>0</v>
      </c>
      <c r="DE123" s="12">
        <f t="shared" si="224"/>
        <v>0</v>
      </c>
      <c r="DF123" s="12">
        <f t="shared" si="224"/>
        <v>0</v>
      </c>
      <c r="DG123" s="12">
        <f t="shared" si="224"/>
        <v>0</v>
      </c>
      <c r="DH123" s="12">
        <f t="shared" si="224"/>
        <v>0</v>
      </c>
      <c r="DI123" s="12">
        <f t="shared" si="224"/>
        <v>0</v>
      </c>
      <c r="DJ123" s="12">
        <f t="shared" si="224"/>
        <v>0</v>
      </c>
      <c r="DK123" s="12">
        <f t="shared" si="224"/>
        <v>0</v>
      </c>
      <c r="DL123" s="12">
        <f t="shared" si="224"/>
        <v>0</v>
      </c>
      <c r="DM123" s="12">
        <f t="shared" si="224"/>
        <v>0</v>
      </c>
      <c r="DN123" s="12">
        <f t="shared" si="224"/>
        <v>0</v>
      </c>
      <c r="DO123" s="12">
        <f t="shared" si="224"/>
        <v>0</v>
      </c>
      <c r="DP123" s="12">
        <f t="shared" si="224"/>
        <v>0</v>
      </c>
      <c r="DQ123" s="12">
        <f t="shared" si="224"/>
        <v>0</v>
      </c>
      <c r="DR123" s="12">
        <f t="shared" si="224"/>
        <v>0</v>
      </c>
      <c r="DS123" s="12">
        <f t="shared" si="224"/>
        <v>0</v>
      </c>
      <c r="DT123" s="12">
        <f t="shared" si="224"/>
        <v>0</v>
      </c>
      <c r="DU123" s="12">
        <f t="shared" si="224"/>
        <v>0</v>
      </c>
      <c r="DV123" s="12">
        <f t="shared" si="224"/>
        <v>0</v>
      </c>
      <c r="DW123" s="12">
        <f t="shared" si="224"/>
        <v>0</v>
      </c>
      <c r="DX123" s="12">
        <f t="shared" si="224"/>
        <v>0</v>
      </c>
      <c r="DY123" s="12">
        <f t="shared" si="224"/>
        <v>0</v>
      </c>
      <c r="DZ123" s="12">
        <f t="shared" si="224"/>
        <v>0</v>
      </c>
      <c r="EA123" s="12">
        <f t="shared" si="224"/>
        <v>0</v>
      </c>
      <c r="EB123" s="12">
        <f t="shared" si="224"/>
        <v>0</v>
      </c>
      <c r="EC123" s="12">
        <f t="shared" si="224"/>
        <v>0</v>
      </c>
      <c r="ED123" s="12">
        <f t="shared" si="224"/>
        <v>0</v>
      </c>
      <c r="EE123" s="12">
        <f t="shared" si="224"/>
        <v>0</v>
      </c>
      <c r="EF123" s="12">
        <f t="shared" si="224"/>
        <v>0</v>
      </c>
      <c r="EG123" s="12">
        <f t="shared" si="224"/>
        <v>0</v>
      </c>
      <c r="EH123" s="12">
        <f t="shared" ref="EH123:FM123" si="225" xml:space="preserve"> EH121 - EH122</f>
        <v>0</v>
      </c>
      <c r="EI123" s="12">
        <f t="shared" si="225"/>
        <v>0</v>
      </c>
      <c r="EJ123" s="12">
        <f t="shared" si="225"/>
        <v>0</v>
      </c>
      <c r="EK123" s="12">
        <f t="shared" si="225"/>
        <v>0</v>
      </c>
      <c r="EL123" s="12">
        <f t="shared" si="225"/>
        <v>0</v>
      </c>
      <c r="EM123" s="12">
        <f t="shared" si="225"/>
        <v>0</v>
      </c>
      <c r="EN123" s="12">
        <f t="shared" si="225"/>
        <v>0</v>
      </c>
      <c r="EO123" s="12">
        <f t="shared" si="225"/>
        <v>0</v>
      </c>
      <c r="EP123" s="12">
        <f t="shared" si="225"/>
        <v>0</v>
      </c>
      <c r="EQ123" s="12">
        <f t="shared" si="225"/>
        <v>0</v>
      </c>
      <c r="ER123" s="12">
        <f t="shared" si="225"/>
        <v>0</v>
      </c>
      <c r="ES123" s="12">
        <f t="shared" si="225"/>
        <v>0</v>
      </c>
      <c r="ET123" s="12">
        <f t="shared" si="225"/>
        <v>0</v>
      </c>
      <c r="EU123" s="12">
        <f t="shared" si="225"/>
        <v>0</v>
      </c>
      <c r="EV123" s="12">
        <f t="shared" si="225"/>
        <v>0</v>
      </c>
      <c r="EW123" s="12">
        <f t="shared" si="225"/>
        <v>0</v>
      </c>
      <c r="EX123" s="12">
        <f t="shared" si="225"/>
        <v>0</v>
      </c>
      <c r="EY123" s="12">
        <f t="shared" si="225"/>
        <v>0</v>
      </c>
      <c r="EZ123" s="12">
        <f t="shared" si="225"/>
        <v>0</v>
      </c>
      <c r="FA123" s="12">
        <f t="shared" si="225"/>
        <v>0</v>
      </c>
      <c r="FB123" s="12">
        <f t="shared" si="225"/>
        <v>0</v>
      </c>
      <c r="FC123" s="12">
        <f t="shared" si="225"/>
        <v>0</v>
      </c>
      <c r="FD123" s="12">
        <f t="shared" si="225"/>
        <v>0</v>
      </c>
      <c r="FE123" s="12">
        <f t="shared" si="225"/>
        <v>0</v>
      </c>
      <c r="FF123" s="12">
        <f t="shared" si="225"/>
        <v>0</v>
      </c>
      <c r="FG123" s="12">
        <f t="shared" si="225"/>
        <v>0</v>
      </c>
      <c r="FH123" s="12">
        <f t="shared" si="225"/>
        <v>0</v>
      </c>
      <c r="FI123" s="12">
        <f t="shared" si="225"/>
        <v>0</v>
      </c>
      <c r="FJ123" s="12">
        <f t="shared" si="225"/>
        <v>0</v>
      </c>
      <c r="FK123" s="12">
        <f t="shared" si="225"/>
        <v>0</v>
      </c>
      <c r="FL123" s="12">
        <f t="shared" si="225"/>
        <v>0</v>
      </c>
      <c r="FM123" s="12">
        <f t="shared" si="225"/>
        <v>0</v>
      </c>
      <c r="FN123" s="12">
        <f t="shared" ref="FN123:GJ123" si="226" xml:space="preserve"> FN121 - FN122</f>
        <v>0</v>
      </c>
      <c r="FO123" s="12">
        <f t="shared" si="226"/>
        <v>0</v>
      </c>
      <c r="FP123" s="12">
        <f t="shared" si="226"/>
        <v>0</v>
      </c>
      <c r="FQ123" s="12">
        <f t="shared" si="226"/>
        <v>0</v>
      </c>
      <c r="FR123" s="12">
        <f t="shared" si="226"/>
        <v>0</v>
      </c>
      <c r="FS123" s="12">
        <f t="shared" si="226"/>
        <v>0</v>
      </c>
      <c r="FT123" s="12">
        <f t="shared" si="226"/>
        <v>0</v>
      </c>
      <c r="FU123" s="12">
        <f t="shared" si="226"/>
        <v>0</v>
      </c>
      <c r="FV123" s="12">
        <f t="shared" si="226"/>
        <v>0</v>
      </c>
      <c r="FW123" s="12">
        <f t="shared" si="226"/>
        <v>0</v>
      </c>
      <c r="FX123" s="12">
        <f t="shared" si="226"/>
        <v>0</v>
      </c>
      <c r="FY123" s="12">
        <f t="shared" si="226"/>
        <v>0</v>
      </c>
      <c r="FZ123" s="12">
        <f t="shared" si="226"/>
        <v>0</v>
      </c>
      <c r="GA123" s="12">
        <f t="shared" si="226"/>
        <v>0</v>
      </c>
      <c r="GB123" s="12">
        <f t="shared" si="226"/>
        <v>0</v>
      </c>
      <c r="GC123" s="12">
        <f t="shared" si="226"/>
        <v>0</v>
      </c>
      <c r="GD123" s="12">
        <f t="shared" si="226"/>
        <v>0</v>
      </c>
      <c r="GE123" s="12">
        <f t="shared" si="226"/>
        <v>0</v>
      </c>
      <c r="GF123" s="12">
        <f t="shared" si="226"/>
        <v>0</v>
      </c>
      <c r="GG123" s="12">
        <f t="shared" si="226"/>
        <v>0</v>
      </c>
      <c r="GH123" s="12">
        <f t="shared" si="226"/>
        <v>0</v>
      </c>
      <c r="GI123" s="12">
        <f t="shared" si="226"/>
        <v>0</v>
      </c>
      <c r="GJ123" s="12">
        <f t="shared" si="226"/>
        <v>0</v>
      </c>
    </row>
    <row r="125" spans="1:192" x14ac:dyDescent="0.25">
      <c r="B125" s="15" t="s">
        <v>298</v>
      </c>
    </row>
    <row r="126" spans="1:192" x14ac:dyDescent="0.25">
      <c r="E126" s="126" t="str">
        <f t="shared" ref="E126:BP126" si="227" xml:space="preserve"> E$98</f>
        <v>Cash available for RCF</v>
      </c>
      <c r="F126" s="126">
        <f t="shared" si="227"/>
        <v>0</v>
      </c>
      <c r="G126" s="126" t="str">
        <f t="shared" si="227"/>
        <v>$ 000s</v>
      </c>
      <c r="H126" s="126">
        <f t="shared" si="227"/>
        <v>0</v>
      </c>
      <c r="I126" s="126">
        <f t="shared" si="227"/>
        <v>0</v>
      </c>
      <c r="J126" s="126">
        <f t="shared" si="227"/>
        <v>0</v>
      </c>
      <c r="K126" s="126">
        <f t="shared" si="227"/>
        <v>0</v>
      </c>
      <c r="L126" s="126">
        <f t="shared" si="227"/>
        <v>0</v>
      </c>
      <c r="M126" s="126">
        <f t="shared" si="227"/>
        <v>458.46255602304973</v>
      </c>
      <c r="N126" s="126">
        <f t="shared" si="227"/>
        <v>1539.9780103317044</v>
      </c>
      <c r="O126" s="126">
        <f t="shared" si="227"/>
        <v>1275.7996691309513</v>
      </c>
      <c r="P126" s="126">
        <f t="shared" si="227"/>
        <v>611.78577521583998</v>
      </c>
      <c r="Q126" s="126">
        <f t="shared" si="227"/>
        <v>913.44553428939298</v>
      </c>
      <c r="R126" s="126">
        <f t="shared" si="227"/>
        <v>1528.2118252706632</v>
      </c>
      <c r="S126" s="126">
        <f t="shared" si="227"/>
        <v>1265.3624599820523</v>
      </c>
      <c r="T126" s="126">
        <f t="shared" si="227"/>
        <v>604.68175507588421</v>
      </c>
      <c r="U126" s="126">
        <f t="shared" si="227"/>
        <v>904.72756021648911</v>
      </c>
      <c r="V126" s="126">
        <f t="shared" si="227"/>
        <v>1516.4015633707545</v>
      </c>
      <c r="W126" s="126">
        <f t="shared" si="227"/>
        <v>1254.8749285689933</v>
      </c>
      <c r="X126" s="126">
        <f t="shared" si="227"/>
        <v>602.48613963601133</v>
      </c>
      <c r="Y126" s="126">
        <f t="shared" si="227"/>
        <v>890.97405336405473</v>
      </c>
      <c r="Z126" s="126">
        <f t="shared" si="227"/>
        <v>1504.544878542908</v>
      </c>
      <c r="AA126" s="126">
        <f t="shared" si="227"/>
        <v>1244.3347690343521</v>
      </c>
      <c r="AB126" s="126">
        <f t="shared" si="227"/>
        <v>590.27301319344679</v>
      </c>
      <c r="AC126" s="126">
        <f t="shared" si="227"/>
        <v>887.10641580115589</v>
      </c>
      <c r="AD126" s="126">
        <f t="shared" si="227"/>
        <v>1492.6393722357197</v>
      </c>
      <c r="AE126" s="126">
        <f t="shared" si="227"/>
        <v>1233.7396230872114</v>
      </c>
      <c r="AF126" s="126">
        <f t="shared" si="227"/>
        <v>582.96382196086188</v>
      </c>
      <c r="AG126" s="126">
        <f t="shared" si="227"/>
        <v>878.19858148451158</v>
      </c>
      <c r="AH126" s="126">
        <f t="shared" si="227"/>
        <v>1480.6825920930951</v>
      </c>
      <c r="AI126" s="126">
        <f t="shared" si="227"/>
        <v>1223.0870786663804</v>
      </c>
      <c r="AJ126" s="126">
        <f t="shared" si="227"/>
        <v>575.58168212439</v>
      </c>
      <c r="AK126" s="126">
        <f t="shared" si="227"/>
        <v>869.22270551249699</v>
      </c>
      <c r="AL126" s="126">
        <f t="shared" si="227"/>
        <v>1468.6720305784884</v>
      </c>
      <c r="AM126" s="126">
        <f t="shared" si="227"/>
        <v>1212.3746685703418</v>
      </c>
      <c r="AN126" s="126">
        <f t="shared" si="227"/>
        <v>572.93564864823338</v>
      </c>
      <c r="AO126" s="126">
        <f t="shared" si="227"/>
        <v>750.3084596683118</v>
      </c>
      <c r="AP126" s="126">
        <f t="shared" si="227"/>
        <v>1239.0105960734581</v>
      </c>
      <c r="AQ126" s="126">
        <f t="shared" si="227"/>
        <v>1171.7523832860297</v>
      </c>
      <c r="AR126" s="126">
        <f t="shared" si="227"/>
        <v>524.7603193828129</v>
      </c>
      <c r="AS126" s="126">
        <f t="shared" si="227"/>
        <v>648.33729102747407</v>
      </c>
      <c r="AT126" s="126">
        <f t="shared" si="227"/>
        <v>1209.4943928313519</v>
      </c>
      <c r="AU126" s="126">
        <f t="shared" si="227"/>
        <v>1143.1636754064698</v>
      </c>
      <c r="AV126" s="126">
        <f t="shared" si="227"/>
        <v>500.1173806150523</v>
      </c>
      <c r="AW126" s="126">
        <f t="shared" si="227"/>
        <v>623.40628931123251</v>
      </c>
      <c r="AX126" s="126">
        <f t="shared" si="227"/>
        <v>1182.1356520847048</v>
      </c>
      <c r="AY126" s="126">
        <f t="shared" si="227"/>
        <v>1116.6025331082528</v>
      </c>
      <c r="AZ126" s="126">
        <f t="shared" si="227"/>
        <v>477.36912126117636</v>
      </c>
      <c r="BA126" s="126">
        <f t="shared" si="227"/>
        <v>1934.1454283198477</v>
      </c>
      <c r="BB126" s="126">
        <f t="shared" si="227"/>
        <v>3730.6447574052504</v>
      </c>
      <c r="BC126" s="126">
        <f t="shared" si="227"/>
        <v>3530.0521577102054</v>
      </c>
      <c r="BD126" s="126">
        <f t="shared" si="227"/>
        <v>1504.7624804973495</v>
      </c>
      <c r="BE126" s="126">
        <f t="shared" si="227"/>
        <v>1872.9369638010792</v>
      </c>
      <c r="BF126" s="126">
        <f t="shared" si="227"/>
        <v>3676.4890896214538</v>
      </c>
      <c r="BG126" s="126">
        <f t="shared" si="227"/>
        <v>3478.0568589113823</v>
      </c>
      <c r="BH126" s="126">
        <f t="shared" si="227"/>
        <v>1449.1203302910922</v>
      </c>
      <c r="BI126" s="126">
        <f t="shared" si="227"/>
        <v>1845.8592299519053</v>
      </c>
      <c r="BJ126" s="126">
        <f t="shared" si="227"/>
        <v>3626.3520217297519</v>
      </c>
      <c r="BK126" s="126">
        <f t="shared" si="227"/>
        <v>3429.8665193034708</v>
      </c>
      <c r="BL126" s="126">
        <f t="shared" si="227"/>
        <v>1412.0021677473178</v>
      </c>
      <c r="BM126" s="126">
        <f t="shared" si="227"/>
        <v>1807.185312797159</v>
      </c>
      <c r="BN126" s="126">
        <f t="shared" si="227"/>
        <v>3579.446775158297</v>
      </c>
      <c r="BO126" s="126">
        <f t="shared" si="227"/>
        <v>3384.7333766265233</v>
      </c>
      <c r="BP126" s="126">
        <f t="shared" si="227"/>
        <v>1377.7310853958993</v>
      </c>
      <c r="BQ126" s="126">
        <f t="shared" ref="BQ126:EB126" si="228" xml:space="preserve"> BQ$98</f>
        <v>1771.2061612797906</v>
      </c>
      <c r="BR126" s="126">
        <f t="shared" si="228"/>
        <v>3535.1309361269427</v>
      </c>
      <c r="BS126" s="126">
        <f t="shared" si="228"/>
        <v>3342.0468071314267</v>
      </c>
      <c r="BT126" s="126">
        <f t="shared" si="228"/>
        <v>1360.1430363163395</v>
      </c>
      <c r="BU126" s="126">
        <f t="shared" si="228"/>
        <v>1827.9066138066905</v>
      </c>
      <c r="BV126" s="126">
        <f t="shared" si="228"/>
        <v>3492.8796401436357</v>
      </c>
      <c r="BW126" s="126">
        <f t="shared" si="228"/>
        <v>3301.3078506503039</v>
      </c>
      <c r="BX126" s="126">
        <f t="shared" si="228"/>
        <v>3978.4420788257867</v>
      </c>
      <c r="BY126" s="126">
        <f t="shared" si="228"/>
        <v>5179.4093716057532</v>
      </c>
      <c r="BZ126" s="126">
        <f t="shared" si="228"/>
        <v>6111.6797109557428</v>
      </c>
      <c r="CA126" s="126">
        <f t="shared" si="228"/>
        <v>6504.510248989116</v>
      </c>
      <c r="CB126" s="126">
        <f t="shared" si="228"/>
        <v>7308.7193100573731</v>
      </c>
      <c r="CC126" s="126">
        <f t="shared" si="228"/>
        <v>8500.6235937482779</v>
      </c>
      <c r="CD126" s="126">
        <f t="shared" si="228"/>
        <v>9425.7306512841387</v>
      </c>
      <c r="CE126" s="126">
        <f t="shared" si="228"/>
        <v>9814.4735480844374</v>
      </c>
      <c r="CF126" s="126">
        <f t="shared" si="228"/>
        <v>10612.995743856849</v>
      </c>
      <c r="CG126" s="126">
        <f t="shared" si="228"/>
        <v>11797.131248217469</v>
      </c>
      <c r="CH126" s="126">
        <f t="shared" si="228"/>
        <v>12716.302583289558</v>
      </c>
      <c r="CI126" s="126">
        <f t="shared" si="228"/>
        <v>13102.11216544243</v>
      </c>
      <c r="CJ126" s="126">
        <f t="shared" si="228"/>
        <v>13909.90680687621</v>
      </c>
      <c r="CK126" s="126">
        <f t="shared" si="228"/>
        <v>15073.477882740926</v>
      </c>
      <c r="CL126" s="126">
        <f t="shared" si="228"/>
        <v>15987.713484603633</v>
      </c>
      <c r="CM126" s="126">
        <f t="shared" si="228"/>
        <v>16371.527987707308</v>
      </c>
      <c r="CN126" s="126">
        <f t="shared" si="228"/>
        <v>17161.798575587032</v>
      </c>
      <c r="CO126" s="126">
        <f t="shared" si="228"/>
        <v>18333.364849720761</v>
      </c>
      <c r="CP126" s="126">
        <f t="shared" si="228"/>
        <v>19243.479340471014</v>
      </c>
      <c r="CQ126" s="126">
        <f t="shared" si="228"/>
        <v>19626.061002467981</v>
      </c>
      <c r="CR126" s="126">
        <f t="shared" si="228"/>
        <v>20413.394418282347</v>
      </c>
      <c r="CS126" s="126">
        <f t="shared" si="228"/>
        <v>21579.805874024605</v>
      </c>
      <c r="CT126" s="126">
        <f t="shared" si="228"/>
        <v>22486.462882977692</v>
      </c>
      <c r="CU126" s="126">
        <f t="shared" si="228"/>
        <v>22868.430600375163</v>
      </c>
      <c r="CV126" s="126">
        <f t="shared" si="228"/>
        <v>23653.427398437201</v>
      </c>
      <c r="CW126" s="126">
        <f t="shared" si="228"/>
        <v>24815.254577798551</v>
      </c>
      <c r="CX126" s="126">
        <f t="shared" si="228"/>
        <v>25718.994739445843</v>
      </c>
      <c r="CY126" s="126">
        <f t="shared" si="228"/>
        <v>26100.850665962877</v>
      </c>
      <c r="CZ126" s="126">
        <f t="shared" si="228"/>
        <v>26897.266768313868</v>
      </c>
      <c r="DA126" s="126">
        <f t="shared" si="228"/>
        <v>28041.708349577148</v>
      </c>
      <c r="DB126" s="126">
        <f t="shared" si="228"/>
        <v>28942.972107906455</v>
      </c>
      <c r="DC126" s="126">
        <f t="shared" si="228"/>
        <v>29325.123319189999</v>
      </c>
      <c r="DD126" s="126">
        <f t="shared" si="228"/>
        <v>30106.82563666534</v>
      </c>
      <c r="DE126" s="126">
        <f t="shared" si="228"/>
        <v>31260.792945659392</v>
      </c>
      <c r="DF126" s="126">
        <f t="shared" si="228"/>
        <v>32159.939128220114</v>
      </c>
      <c r="DG126" s="126">
        <f t="shared" si="228"/>
        <v>32542.715267843574</v>
      </c>
      <c r="DH126" s="126">
        <f t="shared" si="228"/>
        <v>33323.295909998204</v>
      </c>
      <c r="DI126" s="126">
        <f t="shared" si="228"/>
        <v>34473.831397778311</v>
      </c>
      <c r="DJ126" s="126">
        <f t="shared" si="228"/>
        <v>34571.152344172049</v>
      </c>
      <c r="DK126" s="126">
        <f t="shared" si="228"/>
        <v>34154.819996363585</v>
      </c>
      <c r="DL126" s="126">
        <f t="shared" si="228"/>
        <v>34134.5449652479</v>
      </c>
      <c r="DM126" s="126">
        <f t="shared" si="228"/>
        <v>34481.900138131634</v>
      </c>
      <c r="DN126" s="126">
        <f t="shared" si="228"/>
        <v>34577.634022055441</v>
      </c>
      <c r="DO126" s="126">
        <f t="shared" si="228"/>
        <v>34162.408418327432</v>
      </c>
      <c r="DP126" s="126">
        <f t="shared" si="228"/>
        <v>34154.156584974771</v>
      </c>
      <c r="DQ126" s="126">
        <f t="shared" si="228"/>
        <v>34485.874712855759</v>
      </c>
      <c r="DR126" s="126">
        <f t="shared" si="228"/>
        <v>34580.215578271025</v>
      </c>
      <c r="DS126" s="126">
        <f t="shared" si="228"/>
        <v>34166.270132495585</v>
      </c>
      <c r="DT126" s="126">
        <f t="shared" si="228"/>
        <v>34144.895849036351</v>
      </c>
      <c r="DU126" s="126">
        <f t="shared" si="228"/>
        <v>34486.467015203889</v>
      </c>
      <c r="DV126" s="126">
        <f t="shared" si="228"/>
        <v>34579.572950640541</v>
      </c>
      <c r="DW126" s="126">
        <f t="shared" si="228"/>
        <v>34167.047025381049</v>
      </c>
      <c r="DX126" s="126">
        <f t="shared" si="228"/>
        <v>34145.357178484293</v>
      </c>
      <c r="DY126" s="126">
        <f t="shared" si="228"/>
        <v>34484.255611451881</v>
      </c>
      <c r="DZ126" s="126">
        <f t="shared" si="228"/>
        <v>34576.255407806537</v>
      </c>
      <c r="EA126" s="126">
        <f t="shared" si="228"/>
        <v>34165.260639996275</v>
      </c>
      <c r="EB126" s="126">
        <f t="shared" si="228"/>
        <v>34185.822741739707</v>
      </c>
      <c r="EC126" s="126">
        <f t="shared" ref="EC126:GJ126" si="229" xml:space="preserve"> EC$98</f>
        <v>971.56941081833111</v>
      </c>
      <c r="ED126" s="126">
        <f t="shared" si="229"/>
        <v>1.213038558489643E-10</v>
      </c>
      <c r="EE126" s="126">
        <f t="shared" si="229"/>
        <v>1.213038558489643E-10</v>
      </c>
      <c r="EF126" s="126">
        <f t="shared" si="229"/>
        <v>1.213038558489643E-10</v>
      </c>
      <c r="EG126" s="126">
        <f t="shared" si="229"/>
        <v>1.213038558489643E-10</v>
      </c>
      <c r="EH126" s="126">
        <f t="shared" si="229"/>
        <v>1.213038558489643E-10</v>
      </c>
      <c r="EI126" s="126">
        <f t="shared" si="229"/>
        <v>1.213038558489643E-10</v>
      </c>
      <c r="EJ126" s="126">
        <f t="shared" si="229"/>
        <v>1.213038558489643E-10</v>
      </c>
      <c r="EK126" s="126">
        <f t="shared" si="229"/>
        <v>1.213038558489643E-10</v>
      </c>
      <c r="EL126" s="126">
        <f t="shared" si="229"/>
        <v>1.213038558489643E-10</v>
      </c>
      <c r="EM126" s="126">
        <f t="shared" si="229"/>
        <v>1.213038558489643E-10</v>
      </c>
      <c r="EN126" s="126">
        <f t="shared" si="229"/>
        <v>1.213038558489643E-10</v>
      </c>
      <c r="EO126" s="126">
        <f t="shared" si="229"/>
        <v>1.213038558489643E-10</v>
      </c>
      <c r="EP126" s="126">
        <f t="shared" si="229"/>
        <v>1.213038558489643E-10</v>
      </c>
      <c r="EQ126" s="126">
        <f t="shared" si="229"/>
        <v>1.213038558489643E-10</v>
      </c>
      <c r="ER126" s="126">
        <f t="shared" si="229"/>
        <v>1.213038558489643E-10</v>
      </c>
      <c r="ES126" s="126">
        <f t="shared" si="229"/>
        <v>1.213038558489643E-10</v>
      </c>
      <c r="ET126" s="126">
        <f t="shared" si="229"/>
        <v>1.213038558489643E-10</v>
      </c>
      <c r="EU126" s="126">
        <f t="shared" si="229"/>
        <v>1.213038558489643E-10</v>
      </c>
      <c r="EV126" s="126">
        <f t="shared" si="229"/>
        <v>1.213038558489643E-10</v>
      </c>
      <c r="EW126" s="126">
        <f t="shared" si="229"/>
        <v>1.213038558489643E-10</v>
      </c>
      <c r="EX126" s="126">
        <f t="shared" si="229"/>
        <v>1.213038558489643E-10</v>
      </c>
      <c r="EY126" s="126">
        <f t="shared" si="229"/>
        <v>1.213038558489643E-10</v>
      </c>
      <c r="EZ126" s="126">
        <f t="shared" si="229"/>
        <v>1.213038558489643E-10</v>
      </c>
      <c r="FA126" s="126">
        <f t="shared" si="229"/>
        <v>1.213038558489643E-10</v>
      </c>
      <c r="FB126" s="126">
        <f t="shared" si="229"/>
        <v>1.213038558489643E-10</v>
      </c>
      <c r="FC126" s="126">
        <f t="shared" si="229"/>
        <v>1.213038558489643E-10</v>
      </c>
      <c r="FD126" s="126">
        <f t="shared" si="229"/>
        <v>1.213038558489643E-10</v>
      </c>
      <c r="FE126" s="126">
        <f t="shared" si="229"/>
        <v>1.213038558489643E-10</v>
      </c>
      <c r="FF126" s="126">
        <f t="shared" si="229"/>
        <v>1.213038558489643E-10</v>
      </c>
      <c r="FG126" s="126">
        <f t="shared" si="229"/>
        <v>1.213038558489643E-10</v>
      </c>
      <c r="FH126" s="126">
        <f t="shared" si="229"/>
        <v>1.213038558489643E-10</v>
      </c>
      <c r="FI126" s="126">
        <f t="shared" si="229"/>
        <v>1.213038558489643E-10</v>
      </c>
      <c r="FJ126" s="126">
        <f t="shared" si="229"/>
        <v>1.213038558489643E-10</v>
      </c>
      <c r="FK126" s="126">
        <f t="shared" si="229"/>
        <v>1.213038558489643E-10</v>
      </c>
      <c r="FL126" s="126">
        <f t="shared" si="229"/>
        <v>1.213038558489643E-10</v>
      </c>
      <c r="FM126" s="126">
        <f t="shared" si="229"/>
        <v>1.213038558489643E-10</v>
      </c>
      <c r="FN126" s="126">
        <f t="shared" si="229"/>
        <v>1.213038558489643E-10</v>
      </c>
      <c r="FO126" s="126">
        <f t="shared" si="229"/>
        <v>1.213038558489643E-10</v>
      </c>
      <c r="FP126" s="126">
        <f t="shared" si="229"/>
        <v>1.213038558489643E-10</v>
      </c>
      <c r="FQ126" s="126">
        <f t="shared" si="229"/>
        <v>1.213038558489643E-10</v>
      </c>
      <c r="FR126" s="126">
        <f t="shared" si="229"/>
        <v>1.213038558489643E-10</v>
      </c>
      <c r="FS126" s="126">
        <f t="shared" si="229"/>
        <v>1.213038558489643E-10</v>
      </c>
      <c r="FT126" s="126">
        <f t="shared" si="229"/>
        <v>1.213038558489643E-10</v>
      </c>
      <c r="FU126" s="126">
        <f t="shared" si="229"/>
        <v>1.213038558489643E-10</v>
      </c>
      <c r="FV126" s="126">
        <f t="shared" si="229"/>
        <v>1.213038558489643E-10</v>
      </c>
      <c r="FW126" s="126">
        <f t="shared" si="229"/>
        <v>1.213038558489643E-10</v>
      </c>
      <c r="FX126" s="126">
        <f t="shared" si="229"/>
        <v>1.213038558489643E-10</v>
      </c>
      <c r="FY126" s="126">
        <f t="shared" si="229"/>
        <v>1.213038558489643E-10</v>
      </c>
      <c r="FZ126" s="126">
        <f t="shared" si="229"/>
        <v>1.213038558489643E-10</v>
      </c>
      <c r="GA126" s="126">
        <f t="shared" si="229"/>
        <v>1.213038558489643E-10</v>
      </c>
      <c r="GB126" s="126">
        <f t="shared" si="229"/>
        <v>1.213038558489643E-10</v>
      </c>
      <c r="GC126" s="126">
        <f t="shared" si="229"/>
        <v>1.213038558489643E-10</v>
      </c>
      <c r="GD126" s="126">
        <f t="shared" si="229"/>
        <v>1.213038558489643E-10</v>
      </c>
      <c r="GE126" s="126">
        <f t="shared" si="229"/>
        <v>1.213038558489643E-10</v>
      </c>
      <c r="GF126" s="126">
        <f t="shared" si="229"/>
        <v>1.213038558489643E-10</v>
      </c>
      <c r="GG126" s="126">
        <f t="shared" si="229"/>
        <v>1.213038558489643E-10</v>
      </c>
      <c r="GH126" s="126">
        <f t="shared" si="229"/>
        <v>1.213038558489643E-10</v>
      </c>
      <c r="GI126" s="126">
        <f t="shared" si="229"/>
        <v>1.213038558489643E-10</v>
      </c>
      <c r="GJ126" s="126">
        <f t="shared" si="229"/>
        <v>1.213038558489643E-10</v>
      </c>
    </row>
    <row r="127" spans="1:192" x14ac:dyDescent="0.25">
      <c r="E127" s="126" t="str">
        <f t="shared" ref="E127:AJ127" si="230" xml:space="preserve"> E$117</f>
        <v>RCF interest paid POS</v>
      </c>
      <c r="F127" s="126">
        <f t="shared" si="230"/>
        <v>0</v>
      </c>
      <c r="G127" s="126" t="str">
        <f t="shared" si="230"/>
        <v>$ 000s</v>
      </c>
      <c r="H127" s="126">
        <f t="shared" si="230"/>
        <v>0</v>
      </c>
      <c r="I127" s="126">
        <f t="shared" si="230"/>
        <v>0</v>
      </c>
      <c r="J127" s="126">
        <f t="shared" si="230"/>
        <v>0</v>
      </c>
      <c r="K127" s="126">
        <f t="shared" si="230"/>
        <v>0</v>
      </c>
      <c r="L127" s="126">
        <f t="shared" si="230"/>
        <v>0</v>
      </c>
      <c r="M127" s="126">
        <f t="shared" si="230"/>
        <v>0</v>
      </c>
      <c r="N127" s="126">
        <f t="shared" si="230"/>
        <v>0</v>
      </c>
      <c r="O127" s="126">
        <f t="shared" si="230"/>
        <v>0</v>
      </c>
      <c r="P127" s="126">
        <f t="shared" si="230"/>
        <v>0</v>
      </c>
      <c r="Q127" s="126">
        <f t="shared" si="230"/>
        <v>0</v>
      </c>
      <c r="R127" s="126">
        <f t="shared" si="230"/>
        <v>0</v>
      </c>
      <c r="S127" s="126">
        <f t="shared" si="230"/>
        <v>0</v>
      </c>
      <c r="T127" s="126">
        <f t="shared" si="230"/>
        <v>0</v>
      </c>
      <c r="U127" s="126">
        <f t="shared" si="230"/>
        <v>0</v>
      </c>
      <c r="V127" s="126">
        <f t="shared" si="230"/>
        <v>0</v>
      </c>
      <c r="W127" s="126">
        <f t="shared" si="230"/>
        <v>0</v>
      </c>
      <c r="X127" s="126">
        <f t="shared" si="230"/>
        <v>0</v>
      </c>
      <c r="Y127" s="126">
        <f t="shared" si="230"/>
        <v>0</v>
      </c>
      <c r="Z127" s="126">
        <f t="shared" si="230"/>
        <v>0</v>
      </c>
      <c r="AA127" s="126">
        <f t="shared" si="230"/>
        <v>0</v>
      </c>
      <c r="AB127" s="126">
        <f t="shared" si="230"/>
        <v>0</v>
      </c>
      <c r="AC127" s="126">
        <f t="shared" si="230"/>
        <v>0</v>
      </c>
      <c r="AD127" s="126">
        <f t="shared" si="230"/>
        <v>0</v>
      </c>
      <c r="AE127" s="126">
        <f t="shared" si="230"/>
        <v>0</v>
      </c>
      <c r="AF127" s="126">
        <f t="shared" si="230"/>
        <v>0</v>
      </c>
      <c r="AG127" s="126">
        <f t="shared" si="230"/>
        <v>0</v>
      </c>
      <c r="AH127" s="126">
        <f t="shared" si="230"/>
        <v>0</v>
      </c>
      <c r="AI127" s="126">
        <f t="shared" si="230"/>
        <v>0</v>
      </c>
      <c r="AJ127" s="126">
        <f t="shared" si="230"/>
        <v>0</v>
      </c>
      <c r="AK127" s="126">
        <f t="shared" ref="AK127:BP127" si="231" xml:space="preserve"> AK$117</f>
        <v>0</v>
      </c>
      <c r="AL127" s="126">
        <f t="shared" si="231"/>
        <v>0</v>
      </c>
      <c r="AM127" s="126">
        <f t="shared" si="231"/>
        <v>0</v>
      </c>
      <c r="AN127" s="126">
        <f t="shared" si="231"/>
        <v>0</v>
      </c>
      <c r="AO127" s="126">
        <f t="shared" si="231"/>
        <v>0</v>
      </c>
      <c r="AP127" s="126">
        <f t="shared" si="231"/>
        <v>0</v>
      </c>
      <c r="AQ127" s="126">
        <f t="shared" si="231"/>
        <v>0</v>
      </c>
      <c r="AR127" s="126">
        <f t="shared" si="231"/>
        <v>0</v>
      </c>
      <c r="AS127" s="126">
        <f t="shared" si="231"/>
        <v>0</v>
      </c>
      <c r="AT127" s="126">
        <f t="shared" si="231"/>
        <v>0</v>
      </c>
      <c r="AU127" s="126">
        <f t="shared" si="231"/>
        <v>0</v>
      </c>
      <c r="AV127" s="126">
        <f t="shared" si="231"/>
        <v>0</v>
      </c>
      <c r="AW127" s="126">
        <f t="shared" si="231"/>
        <v>0</v>
      </c>
      <c r="AX127" s="126">
        <f t="shared" si="231"/>
        <v>0</v>
      </c>
      <c r="AY127" s="126">
        <f t="shared" si="231"/>
        <v>0</v>
      </c>
      <c r="AZ127" s="126">
        <f t="shared" si="231"/>
        <v>0</v>
      </c>
      <c r="BA127" s="126">
        <f t="shared" si="231"/>
        <v>0</v>
      </c>
      <c r="BB127" s="126">
        <f t="shared" si="231"/>
        <v>0</v>
      </c>
      <c r="BC127" s="126">
        <f t="shared" si="231"/>
        <v>0</v>
      </c>
      <c r="BD127" s="126">
        <f t="shared" si="231"/>
        <v>0</v>
      </c>
      <c r="BE127" s="126">
        <f t="shared" si="231"/>
        <v>0</v>
      </c>
      <c r="BF127" s="126">
        <f t="shared" si="231"/>
        <v>0</v>
      </c>
      <c r="BG127" s="126">
        <f t="shared" si="231"/>
        <v>0</v>
      </c>
      <c r="BH127" s="126">
        <f t="shared" si="231"/>
        <v>0</v>
      </c>
      <c r="BI127" s="126">
        <f t="shared" si="231"/>
        <v>0</v>
      </c>
      <c r="BJ127" s="126">
        <f t="shared" si="231"/>
        <v>0</v>
      </c>
      <c r="BK127" s="126">
        <f t="shared" si="231"/>
        <v>0</v>
      </c>
      <c r="BL127" s="126">
        <f t="shared" si="231"/>
        <v>0</v>
      </c>
      <c r="BM127" s="126">
        <f t="shared" si="231"/>
        <v>0</v>
      </c>
      <c r="BN127" s="126">
        <f t="shared" si="231"/>
        <v>0</v>
      </c>
      <c r="BO127" s="126">
        <f t="shared" si="231"/>
        <v>0</v>
      </c>
      <c r="BP127" s="126">
        <f t="shared" si="231"/>
        <v>0</v>
      </c>
      <c r="BQ127" s="126">
        <f t="shared" ref="BQ127:CV127" si="232" xml:space="preserve"> BQ$117</f>
        <v>0</v>
      </c>
      <c r="BR127" s="126">
        <f t="shared" si="232"/>
        <v>0</v>
      </c>
      <c r="BS127" s="126">
        <f t="shared" si="232"/>
        <v>0</v>
      </c>
      <c r="BT127" s="126">
        <f t="shared" si="232"/>
        <v>0</v>
      </c>
      <c r="BU127" s="126">
        <f t="shared" si="232"/>
        <v>0</v>
      </c>
      <c r="BV127" s="126">
        <f t="shared" si="232"/>
        <v>0</v>
      </c>
      <c r="BW127" s="126">
        <f t="shared" si="232"/>
        <v>0</v>
      </c>
      <c r="BX127" s="126">
        <f t="shared" si="232"/>
        <v>0</v>
      </c>
      <c r="BY127" s="126">
        <f t="shared" si="232"/>
        <v>0</v>
      </c>
      <c r="BZ127" s="126">
        <f t="shared" si="232"/>
        <v>0</v>
      </c>
      <c r="CA127" s="126">
        <f t="shared" si="232"/>
        <v>0</v>
      </c>
      <c r="CB127" s="126">
        <f t="shared" si="232"/>
        <v>0</v>
      </c>
      <c r="CC127" s="126">
        <f t="shared" si="232"/>
        <v>0</v>
      </c>
      <c r="CD127" s="126">
        <f t="shared" si="232"/>
        <v>0</v>
      </c>
      <c r="CE127" s="126">
        <f t="shared" si="232"/>
        <v>0</v>
      </c>
      <c r="CF127" s="126">
        <f t="shared" si="232"/>
        <v>0</v>
      </c>
      <c r="CG127" s="126">
        <f t="shared" si="232"/>
        <v>0</v>
      </c>
      <c r="CH127" s="126">
        <f t="shared" si="232"/>
        <v>0</v>
      </c>
      <c r="CI127" s="126">
        <f t="shared" si="232"/>
        <v>0</v>
      </c>
      <c r="CJ127" s="126">
        <f t="shared" si="232"/>
        <v>0</v>
      </c>
      <c r="CK127" s="126">
        <f t="shared" si="232"/>
        <v>0</v>
      </c>
      <c r="CL127" s="126">
        <f t="shared" si="232"/>
        <v>0</v>
      </c>
      <c r="CM127" s="126">
        <f t="shared" si="232"/>
        <v>0</v>
      </c>
      <c r="CN127" s="126">
        <f t="shared" si="232"/>
        <v>0</v>
      </c>
      <c r="CO127" s="126">
        <f t="shared" si="232"/>
        <v>0</v>
      </c>
      <c r="CP127" s="126">
        <f t="shared" si="232"/>
        <v>0</v>
      </c>
      <c r="CQ127" s="126">
        <f t="shared" si="232"/>
        <v>0</v>
      </c>
      <c r="CR127" s="126">
        <f t="shared" si="232"/>
        <v>0</v>
      </c>
      <c r="CS127" s="126">
        <f t="shared" si="232"/>
        <v>0</v>
      </c>
      <c r="CT127" s="126">
        <f t="shared" si="232"/>
        <v>0</v>
      </c>
      <c r="CU127" s="126">
        <f t="shared" si="232"/>
        <v>0</v>
      </c>
      <c r="CV127" s="126">
        <f t="shared" si="232"/>
        <v>0</v>
      </c>
      <c r="CW127" s="126">
        <f t="shared" ref="CW127:EB127" si="233" xml:space="preserve"> CW$117</f>
        <v>0</v>
      </c>
      <c r="CX127" s="126">
        <f t="shared" si="233"/>
        <v>0</v>
      </c>
      <c r="CY127" s="126">
        <f t="shared" si="233"/>
        <v>0</v>
      </c>
      <c r="CZ127" s="126">
        <f t="shared" si="233"/>
        <v>0</v>
      </c>
      <c r="DA127" s="126">
        <f t="shared" si="233"/>
        <v>0</v>
      </c>
      <c r="DB127" s="126">
        <f t="shared" si="233"/>
        <v>0</v>
      </c>
      <c r="DC127" s="126">
        <f t="shared" si="233"/>
        <v>0</v>
      </c>
      <c r="DD127" s="126">
        <f t="shared" si="233"/>
        <v>0</v>
      </c>
      <c r="DE127" s="126">
        <f t="shared" si="233"/>
        <v>0</v>
      </c>
      <c r="DF127" s="126">
        <f t="shared" si="233"/>
        <v>0</v>
      </c>
      <c r="DG127" s="126">
        <f t="shared" si="233"/>
        <v>0</v>
      </c>
      <c r="DH127" s="126">
        <f t="shared" si="233"/>
        <v>0</v>
      </c>
      <c r="DI127" s="126">
        <f t="shared" si="233"/>
        <v>0</v>
      </c>
      <c r="DJ127" s="126">
        <f t="shared" si="233"/>
        <v>0</v>
      </c>
      <c r="DK127" s="126">
        <f t="shared" si="233"/>
        <v>0</v>
      </c>
      <c r="DL127" s="126">
        <f t="shared" si="233"/>
        <v>0</v>
      </c>
      <c r="DM127" s="126">
        <f t="shared" si="233"/>
        <v>0</v>
      </c>
      <c r="DN127" s="126">
        <f t="shared" si="233"/>
        <v>0</v>
      </c>
      <c r="DO127" s="126">
        <f t="shared" si="233"/>
        <v>0</v>
      </c>
      <c r="DP127" s="126">
        <f t="shared" si="233"/>
        <v>0</v>
      </c>
      <c r="DQ127" s="126">
        <f t="shared" si="233"/>
        <v>0</v>
      </c>
      <c r="DR127" s="126">
        <f t="shared" si="233"/>
        <v>0</v>
      </c>
      <c r="DS127" s="126">
        <f t="shared" si="233"/>
        <v>0</v>
      </c>
      <c r="DT127" s="126">
        <f t="shared" si="233"/>
        <v>0</v>
      </c>
      <c r="DU127" s="126">
        <f t="shared" si="233"/>
        <v>0</v>
      </c>
      <c r="DV127" s="126">
        <f t="shared" si="233"/>
        <v>0</v>
      </c>
      <c r="DW127" s="126">
        <f t="shared" si="233"/>
        <v>0</v>
      </c>
      <c r="DX127" s="126">
        <f t="shared" si="233"/>
        <v>0</v>
      </c>
      <c r="DY127" s="126">
        <f t="shared" si="233"/>
        <v>0</v>
      </c>
      <c r="DZ127" s="126">
        <f t="shared" si="233"/>
        <v>0</v>
      </c>
      <c r="EA127" s="126">
        <f t="shared" si="233"/>
        <v>0</v>
      </c>
      <c r="EB127" s="126">
        <f t="shared" si="233"/>
        <v>0</v>
      </c>
      <c r="EC127" s="126">
        <f t="shared" ref="EC127:FH127" si="234" xml:space="preserve"> EC$117</f>
        <v>0</v>
      </c>
      <c r="ED127" s="126">
        <f t="shared" si="234"/>
        <v>0</v>
      </c>
      <c r="EE127" s="126">
        <f t="shared" si="234"/>
        <v>0</v>
      </c>
      <c r="EF127" s="126">
        <f t="shared" si="234"/>
        <v>0</v>
      </c>
      <c r="EG127" s="126">
        <f t="shared" si="234"/>
        <v>0</v>
      </c>
      <c r="EH127" s="126">
        <f t="shared" si="234"/>
        <v>0</v>
      </c>
      <c r="EI127" s="126">
        <f t="shared" si="234"/>
        <v>0</v>
      </c>
      <c r="EJ127" s="126">
        <f t="shared" si="234"/>
        <v>0</v>
      </c>
      <c r="EK127" s="126">
        <f t="shared" si="234"/>
        <v>0</v>
      </c>
      <c r="EL127" s="126">
        <f t="shared" si="234"/>
        <v>0</v>
      </c>
      <c r="EM127" s="126">
        <f t="shared" si="234"/>
        <v>0</v>
      </c>
      <c r="EN127" s="126">
        <f t="shared" si="234"/>
        <v>0</v>
      </c>
      <c r="EO127" s="126">
        <f t="shared" si="234"/>
        <v>0</v>
      </c>
      <c r="EP127" s="126">
        <f t="shared" si="234"/>
        <v>0</v>
      </c>
      <c r="EQ127" s="126">
        <f t="shared" si="234"/>
        <v>0</v>
      </c>
      <c r="ER127" s="126">
        <f t="shared" si="234"/>
        <v>0</v>
      </c>
      <c r="ES127" s="126">
        <f t="shared" si="234"/>
        <v>0</v>
      </c>
      <c r="ET127" s="126">
        <f t="shared" si="234"/>
        <v>0</v>
      </c>
      <c r="EU127" s="126">
        <f t="shared" si="234"/>
        <v>0</v>
      </c>
      <c r="EV127" s="126">
        <f t="shared" si="234"/>
        <v>0</v>
      </c>
      <c r="EW127" s="126">
        <f t="shared" si="234"/>
        <v>0</v>
      </c>
      <c r="EX127" s="126">
        <f t="shared" si="234"/>
        <v>0</v>
      </c>
      <c r="EY127" s="126">
        <f t="shared" si="234"/>
        <v>0</v>
      </c>
      <c r="EZ127" s="126">
        <f t="shared" si="234"/>
        <v>0</v>
      </c>
      <c r="FA127" s="126">
        <f t="shared" si="234"/>
        <v>0</v>
      </c>
      <c r="FB127" s="126">
        <f t="shared" si="234"/>
        <v>0</v>
      </c>
      <c r="FC127" s="126">
        <f t="shared" si="234"/>
        <v>0</v>
      </c>
      <c r="FD127" s="126">
        <f t="shared" si="234"/>
        <v>0</v>
      </c>
      <c r="FE127" s="126">
        <f t="shared" si="234"/>
        <v>0</v>
      </c>
      <c r="FF127" s="126">
        <f t="shared" si="234"/>
        <v>0</v>
      </c>
      <c r="FG127" s="126">
        <f t="shared" si="234"/>
        <v>0</v>
      </c>
      <c r="FH127" s="126">
        <f t="shared" si="234"/>
        <v>0</v>
      </c>
      <c r="FI127" s="126">
        <f t="shared" ref="FI127:GJ127" si="235" xml:space="preserve"> FI$117</f>
        <v>0</v>
      </c>
      <c r="FJ127" s="126">
        <f t="shared" si="235"/>
        <v>0</v>
      </c>
      <c r="FK127" s="126">
        <f t="shared" si="235"/>
        <v>0</v>
      </c>
      <c r="FL127" s="126">
        <f t="shared" si="235"/>
        <v>0</v>
      </c>
      <c r="FM127" s="126">
        <f t="shared" si="235"/>
        <v>0</v>
      </c>
      <c r="FN127" s="126">
        <f t="shared" si="235"/>
        <v>0</v>
      </c>
      <c r="FO127" s="126">
        <f t="shared" si="235"/>
        <v>0</v>
      </c>
      <c r="FP127" s="126">
        <f t="shared" si="235"/>
        <v>0</v>
      </c>
      <c r="FQ127" s="126">
        <f t="shared" si="235"/>
        <v>0</v>
      </c>
      <c r="FR127" s="126">
        <f t="shared" si="235"/>
        <v>0</v>
      </c>
      <c r="FS127" s="126">
        <f t="shared" si="235"/>
        <v>0</v>
      </c>
      <c r="FT127" s="126">
        <f t="shared" si="235"/>
        <v>0</v>
      </c>
      <c r="FU127" s="126">
        <f t="shared" si="235"/>
        <v>0</v>
      </c>
      <c r="FV127" s="126">
        <f t="shared" si="235"/>
        <v>0</v>
      </c>
      <c r="FW127" s="126">
        <f t="shared" si="235"/>
        <v>0</v>
      </c>
      <c r="FX127" s="126">
        <f t="shared" si="235"/>
        <v>0</v>
      </c>
      <c r="FY127" s="126">
        <f t="shared" si="235"/>
        <v>0</v>
      </c>
      <c r="FZ127" s="126">
        <f t="shared" si="235"/>
        <v>0</v>
      </c>
      <c r="GA127" s="126">
        <f t="shared" si="235"/>
        <v>0</v>
      </c>
      <c r="GB127" s="126">
        <f t="shared" si="235"/>
        <v>0</v>
      </c>
      <c r="GC127" s="126">
        <f t="shared" si="235"/>
        <v>0</v>
      </c>
      <c r="GD127" s="126">
        <f t="shared" si="235"/>
        <v>0</v>
      </c>
      <c r="GE127" s="126">
        <f t="shared" si="235"/>
        <v>0</v>
      </c>
      <c r="GF127" s="126">
        <f t="shared" si="235"/>
        <v>0</v>
      </c>
      <c r="GG127" s="126">
        <f t="shared" si="235"/>
        <v>0</v>
      </c>
      <c r="GH127" s="126">
        <f t="shared" si="235"/>
        <v>0</v>
      </c>
      <c r="GI127" s="126">
        <f t="shared" si="235"/>
        <v>0</v>
      </c>
      <c r="GJ127" s="126">
        <f t="shared" si="235"/>
        <v>0</v>
      </c>
    </row>
    <row r="128" spans="1:192" x14ac:dyDescent="0.25">
      <c r="E128" s="6" t="s">
        <v>298</v>
      </c>
      <c r="G128" s="12" t="str">
        <f xml:space="preserve"> SMU</f>
        <v>$ 000s</v>
      </c>
      <c r="J128" s="12">
        <f t="shared" ref="J128:AO128" si="236" xml:space="preserve"> J126 - J127</f>
        <v>0</v>
      </c>
      <c r="K128" s="12">
        <f t="shared" si="236"/>
        <v>0</v>
      </c>
      <c r="L128" s="12">
        <f t="shared" si="236"/>
        <v>0</v>
      </c>
      <c r="M128" s="12">
        <f t="shared" si="236"/>
        <v>458.46255602304973</v>
      </c>
      <c r="N128" s="12">
        <f t="shared" si="236"/>
        <v>1539.9780103317044</v>
      </c>
      <c r="O128" s="12">
        <f t="shared" si="236"/>
        <v>1275.7996691309513</v>
      </c>
      <c r="P128" s="12">
        <f t="shared" si="236"/>
        <v>611.78577521583998</v>
      </c>
      <c r="Q128" s="12">
        <f t="shared" si="236"/>
        <v>913.44553428939298</v>
      </c>
      <c r="R128" s="12">
        <f t="shared" si="236"/>
        <v>1528.2118252706632</v>
      </c>
      <c r="S128" s="12">
        <f t="shared" si="236"/>
        <v>1265.3624599820523</v>
      </c>
      <c r="T128" s="12">
        <f t="shared" si="236"/>
        <v>604.68175507588421</v>
      </c>
      <c r="U128" s="12">
        <f t="shared" si="236"/>
        <v>904.72756021648911</v>
      </c>
      <c r="V128" s="12">
        <f t="shared" si="236"/>
        <v>1516.4015633707545</v>
      </c>
      <c r="W128" s="12">
        <f t="shared" si="236"/>
        <v>1254.8749285689933</v>
      </c>
      <c r="X128" s="12">
        <f t="shared" si="236"/>
        <v>602.48613963601133</v>
      </c>
      <c r="Y128" s="12">
        <f t="shared" si="236"/>
        <v>890.97405336405473</v>
      </c>
      <c r="Z128" s="12">
        <f t="shared" si="236"/>
        <v>1504.544878542908</v>
      </c>
      <c r="AA128" s="12">
        <f t="shared" si="236"/>
        <v>1244.3347690343521</v>
      </c>
      <c r="AB128" s="12">
        <f t="shared" si="236"/>
        <v>590.27301319344679</v>
      </c>
      <c r="AC128" s="12">
        <f t="shared" si="236"/>
        <v>887.10641580115589</v>
      </c>
      <c r="AD128" s="12">
        <f t="shared" si="236"/>
        <v>1492.6393722357197</v>
      </c>
      <c r="AE128" s="12">
        <f t="shared" si="236"/>
        <v>1233.7396230872114</v>
      </c>
      <c r="AF128" s="12">
        <f t="shared" si="236"/>
        <v>582.96382196086188</v>
      </c>
      <c r="AG128" s="12">
        <f t="shared" si="236"/>
        <v>878.19858148451158</v>
      </c>
      <c r="AH128" s="12">
        <f t="shared" si="236"/>
        <v>1480.6825920930951</v>
      </c>
      <c r="AI128" s="12">
        <f t="shared" si="236"/>
        <v>1223.0870786663804</v>
      </c>
      <c r="AJ128" s="12">
        <f t="shared" si="236"/>
        <v>575.58168212439</v>
      </c>
      <c r="AK128" s="12">
        <f t="shared" si="236"/>
        <v>869.22270551249699</v>
      </c>
      <c r="AL128" s="12">
        <f t="shared" si="236"/>
        <v>1468.6720305784884</v>
      </c>
      <c r="AM128" s="12">
        <f t="shared" si="236"/>
        <v>1212.3746685703418</v>
      </c>
      <c r="AN128" s="12">
        <f t="shared" si="236"/>
        <v>572.93564864823338</v>
      </c>
      <c r="AO128" s="12">
        <f t="shared" si="236"/>
        <v>750.3084596683118</v>
      </c>
      <c r="AP128" s="12">
        <f t="shared" ref="AP128:BU128" si="237" xml:space="preserve"> AP126 - AP127</f>
        <v>1239.0105960734581</v>
      </c>
      <c r="AQ128" s="12">
        <f t="shared" si="237"/>
        <v>1171.7523832860297</v>
      </c>
      <c r="AR128" s="12">
        <f t="shared" si="237"/>
        <v>524.7603193828129</v>
      </c>
      <c r="AS128" s="12">
        <f t="shared" si="237"/>
        <v>648.33729102747407</v>
      </c>
      <c r="AT128" s="12">
        <f t="shared" si="237"/>
        <v>1209.4943928313519</v>
      </c>
      <c r="AU128" s="12">
        <f t="shared" si="237"/>
        <v>1143.1636754064698</v>
      </c>
      <c r="AV128" s="12">
        <f t="shared" si="237"/>
        <v>500.1173806150523</v>
      </c>
      <c r="AW128" s="12">
        <f t="shared" si="237"/>
        <v>623.40628931123251</v>
      </c>
      <c r="AX128" s="12">
        <f t="shared" si="237"/>
        <v>1182.1356520847048</v>
      </c>
      <c r="AY128" s="12">
        <f t="shared" si="237"/>
        <v>1116.6025331082528</v>
      </c>
      <c r="AZ128" s="12">
        <f t="shared" si="237"/>
        <v>477.36912126117636</v>
      </c>
      <c r="BA128" s="12">
        <f t="shared" si="237"/>
        <v>1934.1454283198477</v>
      </c>
      <c r="BB128" s="12">
        <f t="shared" si="237"/>
        <v>3730.6447574052504</v>
      </c>
      <c r="BC128" s="12">
        <f t="shared" si="237"/>
        <v>3530.0521577102054</v>
      </c>
      <c r="BD128" s="12">
        <f t="shared" si="237"/>
        <v>1504.7624804973495</v>
      </c>
      <c r="BE128" s="12">
        <f t="shared" si="237"/>
        <v>1872.9369638010792</v>
      </c>
      <c r="BF128" s="12">
        <f t="shared" si="237"/>
        <v>3676.4890896214538</v>
      </c>
      <c r="BG128" s="12">
        <f t="shared" si="237"/>
        <v>3478.0568589113823</v>
      </c>
      <c r="BH128" s="12">
        <f t="shared" si="237"/>
        <v>1449.1203302910922</v>
      </c>
      <c r="BI128" s="12">
        <f t="shared" si="237"/>
        <v>1845.8592299519053</v>
      </c>
      <c r="BJ128" s="12">
        <f t="shared" si="237"/>
        <v>3626.3520217297519</v>
      </c>
      <c r="BK128" s="12">
        <f t="shared" si="237"/>
        <v>3429.8665193034708</v>
      </c>
      <c r="BL128" s="12">
        <f t="shared" si="237"/>
        <v>1412.0021677473178</v>
      </c>
      <c r="BM128" s="12">
        <f t="shared" si="237"/>
        <v>1807.185312797159</v>
      </c>
      <c r="BN128" s="12">
        <f t="shared" si="237"/>
        <v>3579.446775158297</v>
      </c>
      <c r="BO128" s="12">
        <f t="shared" si="237"/>
        <v>3384.7333766265233</v>
      </c>
      <c r="BP128" s="12">
        <f t="shared" si="237"/>
        <v>1377.7310853958993</v>
      </c>
      <c r="BQ128" s="12">
        <f t="shared" si="237"/>
        <v>1771.2061612797906</v>
      </c>
      <c r="BR128" s="12">
        <f t="shared" si="237"/>
        <v>3535.1309361269427</v>
      </c>
      <c r="BS128" s="12">
        <f t="shared" si="237"/>
        <v>3342.0468071314267</v>
      </c>
      <c r="BT128" s="12">
        <f t="shared" si="237"/>
        <v>1360.1430363163395</v>
      </c>
      <c r="BU128" s="12">
        <f t="shared" si="237"/>
        <v>1827.9066138066905</v>
      </c>
      <c r="BV128" s="12">
        <f t="shared" ref="BV128:DA128" si="238" xml:space="preserve"> BV126 - BV127</f>
        <v>3492.8796401436357</v>
      </c>
      <c r="BW128" s="12">
        <f t="shared" si="238"/>
        <v>3301.3078506503039</v>
      </c>
      <c r="BX128" s="12">
        <f t="shared" si="238"/>
        <v>3978.4420788257867</v>
      </c>
      <c r="BY128" s="12">
        <f t="shared" si="238"/>
        <v>5179.4093716057532</v>
      </c>
      <c r="BZ128" s="12">
        <f t="shared" si="238"/>
        <v>6111.6797109557428</v>
      </c>
      <c r="CA128" s="12">
        <f t="shared" si="238"/>
        <v>6504.510248989116</v>
      </c>
      <c r="CB128" s="12">
        <f t="shared" si="238"/>
        <v>7308.7193100573731</v>
      </c>
      <c r="CC128" s="12">
        <f t="shared" si="238"/>
        <v>8500.6235937482779</v>
      </c>
      <c r="CD128" s="12">
        <f t="shared" si="238"/>
        <v>9425.7306512841387</v>
      </c>
      <c r="CE128" s="12">
        <f t="shared" si="238"/>
        <v>9814.4735480844374</v>
      </c>
      <c r="CF128" s="12">
        <f t="shared" si="238"/>
        <v>10612.995743856849</v>
      </c>
      <c r="CG128" s="12">
        <f t="shared" si="238"/>
        <v>11797.131248217469</v>
      </c>
      <c r="CH128" s="12">
        <f t="shared" si="238"/>
        <v>12716.302583289558</v>
      </c>
      <c r="CI128" s="12">
        <f t="shared" si="238"/>
        <v>13102.11216544243</v>
      </c>
      <c r="CJ128" s="12">
        <f t="shared" si="238"/>
        <v>13909.90680687621</v>
      </c>
      <c r="CK128" s="12">
        <f t="shared" si="238"/>
        <v>15073.477882740926</v>
      </c>
      <c r="CL128" s="12">
        <f t="shared" si="238"/>
        <v>15987.713484603633</v>
      </c>
      <c r="CM128" s="12">
        <f t="shared" si="238"/>
        <v>16371.527987707308</v>
      </c>
      <c r="CN128" s="12">
        <f t="shared" si="238"/>
        <v>17161.798575587032</v>
      </c>
      <c r="CO128" s="12">
        <f t="shared" si="238"/>
        <v>18333.364849720761</v>
      </c>
      <c r="CP128" s="12">
        <f t="shared" si="238"/>
        <v>19243.479340471014</v>
      </c>
      <c r="CQ128" s="12">
        <f t="shared" si="238"/>
        <v>19626.061002467981</v>
      </c>
      <c r="CR128" s="12">
        <f t="shared" si="238"/>
        <v>20413.394418282347</v>
      </c>
      <c r="CS128" s="12">
        <f t="shared" si="238"/>
        <v>21579.805874024605</v>
      </c>
      <c r="CT128" s="12">
        <f t="shared" si="238"/>
        <v>22486.462882977692</v>
      </c>
      <c r="CU128" s="12">
        <f t="shared" si="238"/>
        <v>22868.430600375163</v>
      </c>
      <c r="CV128" s="12">
        <f t="shared" si="238"/>
        <v>23653.427398437201</v>
      </c>
      <c r="CW128" s="12">
        <f t="shared" si="238"/>
        <v>24815.254577798551</v>
      </c>
      <c r="CX128" s="12">
        <f t="shared" si="238"/>
        <v>25718.994739445843</v>
      </c>
      <c r="CY128" s="12">
        <f t="shared" si="238"/>
        <v>26100.850665962877</v>
      </c>
      <c r="CZ128" s="12">
        <f t="shared" si="238"/>
        <v>26897.266768313868</v>
      </c>
      <c r="DA128" s="12">
        <f t="shared" si="238"/>
        <v>28041.708349577148</v>
      </c>
      <c r="DB128" s="12">
        <f t="shared" ref="DB128:EG128" si="239" xml:space="preserve"> DB126 - DB127</f>
        <v>28942.972107906455</v>
      </c>
      <c r="DC128" s="12">
        <f t="shared" si="239"/>
        <v>29325.123319189999</v>
      </c>
      <c r="DD128" s="12">
        <f t="shared" si="239"/>
        <v>30106.82563666534</v>
      </c>
      <c r="DE128" s="12">
        <f t="shared" si="239"/>
        <v>31260.792945659392</v>
      </c>
      <c r="DF128" s="12">
        <f t="shared" si="239"/>
        <v>32159.939128220114</v>
      </c>
      <c r="DG128" s="12">
        <f t="shared" si="239"/>
        <v>32542.715267843574</v>
      </c>
      <c r="DH128" s="12">
        <f t="shared" si="239"/>
        <v>33323.295909998204</v>
      </c>
      <c r="DI128" s="12">
        <f t="shared" si="239"/>
        <v>34473.831397778311</v>
      </c>
      <c r="DJ128" s="12">
        <f t="shared" si="239"/>
        <v>34571.152344172049</v>
      </c>
      <c r="DK128" s="12">
        <f t="shared" si="239"/>
        <v>34154.819996363585</v>
      </c>
      <c r="DL128" s="12">
        <f t="shared" si="239"/>
        <v>34134.5449652479</v>
      </c>
      <c r="DM128" s="12">
        <f t="shared" si="239"/>
        <v>34481.900138131634</v>
      </c>
      <c r="DN128" s="12">
        <f t="shared" si="239"/>
        <v>34577.634022055441</v>
      </c>
      <c r="DO128" s="12">
        <f t="shared" si="239"/>
        <v>34162.408418327432</v>
      </c>
      <c r="DP128" s="12">
        <f t="shared" si="239"/>
        <v>34154.156584974771</v>
      </c>
      <c r="DQ128" s="12">
        <f t="shared" si="239"/>
        <v>34485.874712855759</v>
      </c>
      <c r="DR128" s="12">
        <f t="shared" si="239"/>
        <v>34580.215578271025</v>
      </c>
      <c r="DS128" s="12">
        <f t="shared" si="239"/>
        <v>34166.270132495585</v>
      </c>
      <c r="DT128" s="12">
        <f t="shared" si="239"/>
        <v>34144.895849036351</v>
      </c>
      <c r="DU128" s="12">
        <f t="shared" si="239"/>
        <v>34486.467015203889</v>
      </c>
      <c r="DV128" s="12">
        <f t="shared" si="239"/>
        <v>34579.572950640541</v>
      </c>
      <c r="DW128" s="12">
        <f t="shared" si="239"/>
        <v>34167.047025381049</v>
      </c>
      <c r="DX128" s="12">
        <f t="shared" si="239"/>
        <v>34145.357178484293</v>
      </c>
      <c r="DY128" s="12">
        <f t="shared" si="239"/>
        <v>34484.255611451881</v>
      </c>
      <c r="DZ128" s="12">
        <f t="shared" si="239"/>
        <v>34576.255407806537</v>
      </c>
      <c r="EA128" s="12">
        <f t="shared" si="239"/>
        <v>34165.260639996275</v>
      </c>
      <c r="EB128" s="12">
        <f t="shared" si="239"/>
        <v>34185.822741739707</v>
      </c>
      <c r="EC128" s="12">
        <f t="shared" si="239"/>
        <v>971.56941081833111</v>
      </c>
      <c r="ED128" s="12">
        <f t="shared" si="239"/>
        <v>1.213038558489643E-10</v>
      </c>
      <c r="EE128" s="12">
        <f t="shared" si="239"/>
        <v>1.213038558489643E-10</v>
      </c>
      <c r="EF128" s="12">
        <f t="shared" si="239"/>
        <v>1.213038558489643E-10</v>
      </c>
      <c r="EG128" s="12">
        <f t="shared" si="239"/>
        <v>1.213038558489643E-10</v>
      </c>
      <c r="EH128" s="12">
        <f t="shared" ref="EH128:FM128" si="240" xml:space="preserve"> EH126 - EH127</f>
        <v>1.213038558489643E-10</v>
      </c>
      <c r="EI128" s="12">
        <f t="shared" si="240"/>
        <v>1.213038558489643E-10</v>
      </c>
      <c r="EJ128" s="12">
        <f t="shared" si="240"/>
        <v>1.213038558489643E-10</v>
      </c>
      <c r="EK128" s="12">
        <f t="shared" si="240"/>
        <v>1.213038558489643E-10</v>
      </c>
      <c r="EL128" s="12">
        <f t="shared" si="240"/>
        <v>1.213038558489643E-10</v>
      </c>
      <c r="EM128" s="12">
        <f t="shared" si="240"/>
        <v>1.213038558489643E-10</v>
      </c>
      <c r="EN128" s="12">
        <f t="shared" si="240"/>
        <v>1.213038558489643E-10</v>
      </c>
      <c r="EO128" s="12">
        <f t="shared" si="240"/>
        <v>1.213038558489643E-10</v>
      </c>
      <c r="EP128" s="12">
        <f t="shared" si="240"/>
        <v>1.213038558489643E-10</v>
      </c>
      <c r="EQ128" s="12">
        <f t="shared" si="240"/>
        <v>1.213038558489643E-10</v>
      </c>
      <c r="ER128" s="12">
        <f t="shared" si="240"/>
        <v>1.213038558489643E-10</v>
      </c>
      <c r="ES128" s="12">
        <f t="shared" si="240"/>
        <v>1.213038558489643E-10</v>
      </c>
      <c r="ET128" s="12">
        <f t="shared" si="240"/>
        <v>1.213038558489643E-10</v>
      </c>
      <c r="EU128" s="12">
        <f t="shared" si="240"/>
        <v>1.213038558489643E-10</v>
      </c>
      <c r="EV128" s="12">
        <f t="shared" si="240"/>
        <v>1.213038558489643E-10</v>
      </c>
      <c r="EW128" s="12">
        <f t="shared" si="240"/>
        <v>1.213038558489643E-10</v>
      </c>
      <c r="EX128" s="12">
        <f t="shared" si="240"/>
        <v>1.213038558489643E-10</v>
      </c>
      <c r="EY128" s="12">
        <f t="shared" si="240"/>
        <v>1.213038558489643E-10</v>
      </c>
      <c r="EZ128" s="12">
        <f t="shared" si="240"/>
        <v>1.213038558489643E-10</v>
      </c>
      <c r="FA128" s="12">
        <f t="shared" si="240"/>
        <v>1.213038558489643E-10</v>
      </c>
      <c r="FB128" s="12">
        <f t="shared" si="240"/>
        <v>1.213038558489643E-10</v>
      </c>
      <c r="FC128" s="12">
        <f t="shared" si="240"/>
        <v>1.213038558489643E-10</v>
      </c>
      <c r="FD128" s="12">
        <f t="shared" si="240"/>
        <v>1.213038558489643E-10</v>
      </c>
      <c r="FE128" s="12">
        <f t="shared" si="240"/>
        <v>1.213038558489643E-10</v>
      </c>
      <c r="FF128" s="12">
        <f t="shared" si="240"/>
        <v>1.213038558489643E-10</v>
      </c>
      <c r="FG128" s="12">
        <f t="shared" si="240"/>
        <v>1.213038558489643E-10</v>
      </c>
      <c r="FH128" s="12">
        <f t="shared" si="240"/>
        <v>1.213038558489643E-10</v>
      </c>
      <c r="FI128" s="12">
        <f t="shared" si="240"/>
        <v>1.213038558489643E-10</v>
      </c>
      <c r="FJ128" s="12">
        <f t="shared" si="240"/>
        <v>1.213038558489643E-10</v>
      </c>
      <c r="FK128" s="12">
        <f t="shared" si="240"/>
        <v>1.213038558489643E-10</v>
      </c>
      <c r="FL128" s="12">
        <f t="shared" si="240"/>
        <v>1.213038558489643E-10</v>
      </c>
      <c r="FM128" s="12">
        <f t="shared" si="240"/>
        <v>1.213038558489643E-10</v>
      </c>
      <c r="FN128" s="12">
        <f t="shared" ref="FN128:GJ128" si="241" xml:space="preserve"> FN126 - FN127</f>
        <v>1.213038558489643E-10</v>
      </c>
      <c r="FO128" s="12">
        <f t="shared" si="241"/>
        <v>1.213038558489643E-10</v>
      </c>
      <c r="FP128" s="12">
        <f t="shared" si="241"/>
        <v>1.213038558489643E-10</v>
      </c>
      <c r="FQ128" s="12">
        <f t="shared" si="241"/>
        <v>1.213038558489643E-10</v>
      </c>
      <c r="FR128" s="12">
        <f t="shared" si="241"/>
        <v>1.213038558489643E-10</v>
      </c>
      <c r="FS128" s="12">
        <f t="shared" si="241"/>
        <v>1.213038558489643E-10</v>
      </c>
      <c r="FT128" s="12">
        <f t="shared" si="241"/>
        <v>1.213038558489643E-10</v>
      </c>
      <c r="FU128" s="12">
        <f t="shared" si="241"/>
        <v>1.213038558489643E-10</v>
      </c>
      <c r="FV128" s="12">
        <f t="shared" si="241"/>
        <v>1.213038558489643E-10</v>
      </c>
      <c r="FW128" s="12">
        <f t="shared" si="241"/>
        <v>1.213038558489643E-10</v>
      </c>
      <c r="FX128" s="12">
        <f t="shared" si="241"/>
        <v>1.213038558489643E-10</v>
      </c>
      <c r="FY128" s="12">
        <f t="shared" si="241"/>
        <v>1.213038558489643E-10</v>
      </c>
      <c r="FZ128" s="12">
        <f t="shared" si="241"/>
        <v>1.213038558489643E-10</v>
      </c>
      <c r="GA128" s="12">
        <f t="shared" si="241"/>
        <v>1.213038558489643E-10</v>
      </c>
      <c r="GB128" s="12">
        <f t="shared" si="241"/>
        <v>1.213038558489643E-10</v>
      </c>
      <c r="GC128" s="12">
        <f t="shared" si="241"/>
        <v>1.213038558489643E-10</v>
      </c>
      <c r="GD128" s="12">
        <f t="shared" si="241"/>
        <v>1.213038558489643E-10</v>
      </c>
      <c r="GE128" s="12">
        <f t="shared" si="241"/>
        <v>1.213038558489643E-10</v>
      </c>
      <c r="GF128" s="12">
        <f t="shared" si="241"/>
        <v>1.213038558489643E-10</v>
      </c>
      <c r="GG128" s="12">
        <f t="shared" si="241"/>
        <v>1.213038558489643E-10</v>
      </c>
      <c r="GH128" s="12">
        <f t="shared" si="241"/>
        <v>1.213038558489643E-10</v>
      </c>
      <c r="GI128" s="12">
        <f t="shared" si="241"/>
        <v>1.213038558489643E-10</v>
      </c>
      <c r="GJ128" s="12">
        <f t="shared" si="241"/>
        <v>1.213038558489643E-10</v>
      </c>
    </row>
    <row r="130" spans="1:192" x14ac:dyDescent="0.25">
      <c r="B130" s="15" t="s">
        <v>299</v>
      </c>
    </row>
    <row r="131" spans="1:192" x14ac:dyDescent="0.25">
      <c r="E131" s="126" t="str">
        <f t="shared" ref="E131:AJ131" si="242" xml:space="preserve"> E$128</f>
        <v>Cash available for RCF principal repayment</v>
      </c>
      <c r="F131" s="126">
        <f t="shared" si="242"/>
        <v>0</v>
      </c>
      <c r="G131" s="126" t="str">
        <f t="shared" si="242"/>
        <v>$ 000s</v>
      </c>
      <c r="H131" s="126">
        <f t="shared" si="242"/>
        <v>0</v>
      </c>
      <c r="I131" s="126">
        <f t="shared" si="242"/>
        <v>0</v>
      </c>
      <c r="J131" s="126">
        <f t="shared" si="242"/>
        <v>0</v>
      </c>
      <c r="K131" s="126">
        <f t="shared" si="242"/>
        <v>0</v>
      </c>
      <c r="L131" s="126">
        <f t="shared" si="242"/>
        <v>0</v>
      </c>
      <c r="M131" s="126">
        <f t="shared" si="242"/>
        <v>458.46255602304973</v>
      </c>
      <c r="N131" s="126">
        <f t="shared" si="242"/>
        <v>1539.9780103317044</v>
      </c>
      <c r="O131" s="126">
        <f t="shared" si="242"/>
        <v>1275.7996691309513</v>
      </c>
      <c r="P131" s="126">
        <f t="shared" si="242"/>
        <v>611.78577521583998</v>
      </c>
      <c r="Q131" s="126">
        <f t="shared" si="242"/>
        <v>913.44553428939298</v>
      </c>
      <c r="R131" s="126">
        <f t="shared" si="242"/>
        <v>1528.2118252706632</v>
      </c>
      <c r="S131" s="126">
        <f t="shared" si="242"/>
        <v>1265.3624599820523</v>
      </c>
      <c r="T131" s="126">
        <f t="shared" si="242"/>
        <v>604.68175507588421</v>
      </c>
      <c r="U131" s="126">
        <f t="shared" si="242"/>
        <v>904.72756021648911</v>
      </c>
      <c r="V131" s="126">
        <f t="shared" si="242"/>
        <v>1516.4015633707545</v>
      </c>
      <c r="W131" s="126">
        <f t="shared" si="242"/>
        <v>1254.8749285689933</v>
      </c>
      <c r="X131" s="126">
        <f t="shared" si="242"/>
        <v>602.48613963601133</v>
      </c>
      <c r="Y131" s="126">
        <f t="shared" si="242"/>
        <v>890.97405336405473</v>
      </c>
      <c r="Z131" s="126">
        <f t="shared" si="242"/>
        <v>1504.544878542908</v>
      </c>
      <c r="AA131" s="126">
        <f t="shared" si="242"/>
        <v>1244.3347690343521</v>
      </c>
      <c r="AB131" s="126">
        <f t="shared" si="242"/>
        <v>590.27301319344679</v>
      </c>
      <c r="AC131" s="126">
        <f t="shared" si="242"/>
        <v>887.10641580115589</v>
      </c>
      <c r="AD131" s="126">
        <f t="shared" si="242"/>
        <v>1492.6393722357197</v>
      </c>
      <c r="AE131" s="126">
        <f t="shared" si="242"/>
        <v>1233.7396230872114</v>
      </c>
      <c r="AF131" s="126">
        <f t="shared" si="242"/>
        <v>582.96382196086188</v>
      </c>
      <c r="AG131" s="126">
        <f t="shared" si="242"/>
        <v>878.19858148451158</v>
      </c>
      <c r="AH131" s="126">
        <f t="shared" si="242"/>
        <v>1480.6825920930951</v>
      </c>
      <c r="AI131" s="126">
        <f t="shared" si="242"/>
        <v>1223.0870786663804</v>
      </c>
      <c r="AJ131" s="126">
        <f t="shared" si="242"/>
        <v>575.58168212439</v>
      </c>
      <c r="AK131" s="126">
        <f t="shared" ref="AK131:BP131" si="243" xml:space="preserve"> AK$128</f>
        <v>869.22270551249699</v>
      </c>
      <c r="AL131" s="126">
        <f t="shared" si="243"/>
        <v>1468.6720305784884</v>
      </c>
      <c r="AM131" s="126">
        <f t="shared" si="243"/>
        <v>1212.3746685703418</v>
      </c>
      <c r="AN131" s="126">
        <f t="shared" si="243"/>
        <v>572.93564864823338</v>
      </c>
      <c r="AO131" s="126">
        <f t="shared" si="243"/>
        <v>750.3084596683118</v>
      </c>
      <c r="AP131" s="126">
        <f t="shared" si="243"/>
        <v>1239.0105960734581</v>
      </c>
      <c r="AQ131" s="126">
        <f t="shared" si="243"/>
        <v>1171.7523832860297</v>
      </c>
      <c r="AR131" s="126">
        <f t="shared" si="243"/>
        <v>524.7603193828129</v>
      </c>
      <c r="AS131" s="126">
        <f t="shared" si="243"/>
        <v>648.33729102747407</v>
      </c>
      <c r="AT131" s="126">
        <f t="shared" si="243"/>
        <v>1209.4943928313519</v>
      </c>
      <c r="AU131" s="126">
        <f t="shared" si="243"/>
        <v>1143.1636754064698</v>
      </c>
      <c r="AV131" s="126">
        <f t="shared" si="243"/>
        <v>500.1173806150523</v>
      </c>
      <c r="AW131" s="126">
        <f t="shared" si="243"/>
        <v>623.40628931123251</v>
      </c>
      <c r="AX131" s="126">
        <f t="shared" si="243"/>
        <v>1182.1356520847048</v>
      </c>
      <c r="AY131" s="126">
        <f t="shared" si="243"/>
        <v>1116.6025331082528</v>
      </c>
      <c r="AZ131" s="126">
        <f t="shared" si="243"/>
        <v>477.36912126117636</v>
      </c>
      <c r="BA131" s="126">
        <f t="shared" si="243"/>
        <v>1934.1454283198477</v>
      </c>
      <c r="BB131" s="126">
        <f t="shared" si="243"/>
        <v>3730.6447574052504</v>
      </c>
      <c r="BC131" s="126">
        <f t="shared" si="243"/>
        <v>3530.0521577102054</v>
      </c>
      <c r="BD131" s="126">
        <f t="shared" si="243"/>
        <v>1504.7624804973495</v>
      </c>
      <c r="BE131" s="126">
        <f t="shared" si="243"/>
        <v>1872.9369638010792</v>
      </c>
      <c r="BF131" s="126">
        <f t="shared" si="243"/>
        <v>3676.4890896214538</v>
      </c>
      <c r="BG131" s="126">
        <f t="shared" si="243"/>
        <v>3478.0568589113823</v>
      </c>
      <c r="BH131" s="126">
        <f t="shared" si="243"/>
        <v>1449.1203302910922</v>
      </c>
      <c r="BI131" s="126">
        <f t="shared" si="243"/>
        <v>1845.8592299519053</v>
      </c>
      <c r="BJ131" s="126">
        <f t="shared" si="243"/>
        <v>3626.3520217297519</v>
      </c>
      <c r="BK131" s="126">
        <f t="shared" si="243"/>
        <v>3429.8665193034708</v>
      </c>
      <c r="BL131" s="126">
        <f t="shared" si="243"/>
        <v>1412.0021677473178</v>
      </c>
      <c r="BM131" s="126">
        <f t="shared" si="243"/>
        <v>1807.185312797159</v>
      </c>
      <c r="BN131" s="126">
        <f t="shared" si="243"/>
        <v>3579.446775158297</v>
      </c>
      <c r="BO131" s="126">
        <f t="shared" si="243"/>
        <v>3384.7333766265233</v>
      </c>
      <c r="BP131" s="126">
        <f t="shared" si="243"/>
        <v>1377.7310853958993</v>
      </c>
      <c r="BQ131" s="126">
        <f t="shared" ref="BQ131:CV131" si="244" xml:space="preserve"> BQ$128</f>
        <v>1771.2061612797906</v>
      </c>
      <c r="BR131" s="126">
        <f t="shared" si="244"/>
        <v>3535.1309361269427</v>
      </c>
      <c r="BS131" s="126">
        <f t="shared" si="244"/>
        <v>3342.0468071314267</v>
      </c>
      <c r="BT131" s="126">
        <f t="shared" si="244"/>
        <v>1360.1430363163395</v>
      </c>
      <c r="BU131" s="126">
        <f t="shared" si="244"/>
        <v>1827.9066138066905</v>
      </c>
      <c r="BV131" s="126">
        <f t="shared" si="244"/>
        <v>3492.8796401436357</v>
      </c>
      <c r="BW131" s="126">
        <f t="shared" si="244"/>
        <v>3301.3078506503039</v>
      </c>
      <c r="BX131" s="126">
        <f t="shared" si="244"/>
        <v>3978.4420788257867</v>
      </c>
      <c r="BY131" s="126">
        <f t="shared" si="244"/>
        <v>5179.4093716057532</v>
      </c>
      <c r="BZ131" s="126">
        <f t="shared" si="244"/>
        <v>6111.6797109557428</v>
      </c>
      <c r="CA131" s="126">
        <f t="shared" si="244"/>
        <v>6504.510248989116</v>
      </c>
      <c r="CB131" s="126">
        <f t="shared" si="244"/>
        <v>7308.7193100573731</v>
      </c>
      <c r="CC131" s="126">
        <f t="shared" si="244"/>
        <v>8500.6235937482779</v>
      </c>
      <c r="CD131" s="126">
        <f t="shared" si="244"/>
        <v>9425.7306512841387</v>
      </c>
      <c r="CE131" s="126">
        <f t="shared" si="244"/>
        <v>9814.4735480844374</v>
      </c>
      <c r="CF131" s="126">
        <f t="shared" si="244"/>
        <v>10612.995743856849</v>
      </c>
      <c r="CG131" s="126">
        <f t="shared" si="244"/>
        <v>11797.131248217469</v>
      </c>
      <c r="CH131" s="126">
        <f t="shared" si="244"/>
        <v>12716.302583289558</v>
      </c>
      <c r="CI131" s="126">
        <f t="shared" si="244"/>
        <v>13102.11216544243</v>
      </c>
      <c r="CJ131" s="126">
        <f t="shared" si="244"/>
        <v>13909.90680687621</v>
      </c>
      <c r="CK131" s="126">
        <f t="shared" si="244"/>
        <v>15073.477882740926</v>
      </c>
      <c r="CL131" s="126">
        <f t="shared" si="244"/>
        <v>15987.713484603633</v>
      </c>
      <c r="CM131" s="126">
        <f t="shared" si="244"/>
        <v>16371.527987707308</v>
      </c>
      <c r="CN131" s="126">
        <f t="shared" si="244"/>
        <v>17161.798575587032</v>
      </c>
      <c r="CO131" s="126">
        <f t="shared" si="244"/>
        <v>18333.364849720761</v>
      </c>
      <c r="CP131" s="126">
        <f t="shared" si="244"/>
        <v>19243.479340471014</v>
      </c>
      <c r="CQ131" s="126">
        <f t="shared" si="244"/>
        <v>19626.061002467981</v>
      </c>
      <c r="CR131" s="126">
        <f t="shared" si="244"/>
        <v>20413.394418282347</v>
      </c>
      <c r="CS131" s="126">
        <f t="shared" si="244"/>
        <v>21579.805874024605</v>
      </c>
      <c r="CT131" s="126">
        <f t="shared" si="244"/>
        <v>22486.462882977692</v>
      </c>
      <c r="CU131" s="126">
        <f t="shared" si="244"/>
        <v>22868.430600375163</v>
      </c>
      <c r="CV131" s="126">
        <f t="shared" si="244"/>
        <v>23653.427398437201</v>
      </c>
      <c r="CW131" s="126">
        <f t="shared" ref="CW131:EB131" si="245" xml:space="preserve"> CW$128</f>
        <v>24815.254577798551</v>
      </c>
      <c r="CX131" s="126">
        <f t="shared" si="245"/>
        <v>25718.994739445843</v>
      </c>
      <c r="CY131" s="126">
        <f t="shared" si="245"/>
        <v>26100.850665962877</v>
      </c>
      <c r="CZ131" s="126">
        <f t="shared" si="245"/>
        <v>26897.266768313868</v>
      </c>
      <c r="DA131" s="126">
        <f t="shared" si="245"/>
        <v>28041.708349577148</v>
      </c>
      <c r="DB131" s="126">
        <f t="shared" si="245"/>
        <v>28942.972107906455</v>
      </c>
      <c r="DC131" s="126">
        <f t="shared" si="245"/>
        <v>29325.123319189999</v>
      </c>
      <c r="DD131" s="126">
        <f t="shared" si="245"/>
        <v>30106.82563666534</v>
      </c>
      <c r="DE131" s="126">
        <f t="shared" si="245"/>
        <v>31260.792945659392</v>
      </c>
      <c r="DF131" s="126">
        <f t="shared" si="245"/>
        <v>32159.939128220114</v>
      </c>
      <c r="DG131" s="126">
        <f t="shared" si="245"/>
        <v>32542.715267843574</v>
      </c>
      <c r="DH131" s="126">
        <f t="shared" si="245"/>
        <v>33323.295909998204</v>
      </c>
      <c r="DI131" s="126">
        <f t="shared" si="245"/>
        <v>34473.831397778311</v>
      </c>
      <c r="DJ131" s="126">
        <f t="shared" si="245"/>
        <v>34571.152344172049</v>
      </c>
      <c r="DK131" s="126">
        <f t="shared" si="245"/>
        <v>34154.819996363585</v>
      </c>
      <c r="DL131" s="126">
        <f t="shared" si="245"/>
        <v>34134.5449652479</v>
      </c>
      <c r="DM131" s="126">
        <f t="shared" si="245"/>
        <v>34481.900138131634</v>
      </c>
      <c r="DN131" s="126">
        <f t="shared" si="245"/>
        <v>34577.634022055441</v>
      </c>
      <c r="DO131" s="126">
        <f t="shared" si="245"/>
        <v>34162.408418327432</v>
      </c>
      <c r="DP131" s="126">
        <f t="shared" si="245"/>
        <v>34154.156584974771</v>
      </c>
      <c r="DQ131" s="126">
        <f t="shared" si="245"/>
        <v>34485.874712855759</v>
      </c>
      <c r="DR131" s="126">
        <f t="shared" si="245"/>
        <v>34580.215578271025</v>
      </c>
      <c r="DS131" s="126">
        <f t="shared" si="245"/>
        <v>34166.270132495585</v>
      </c>
      <c r="DT131" s="126">
        <f t="shared" si="245"/>
        <v>34144.895849036351</v>
      </c>
      <c r="DU131" s="126">
        <f t="shared" si="245"/>
        <v>34486.467015203889</v>
      </c>
      <c r="DV131" s="126">
        <f t="shared" si="245"/>
        <v>34579.572950640541</v>
      </c>
      <c r="DW131" s="126">
        <f t="shared" si="245"/>
        <v>34167.047025381049</v>
      </c>
      <c r="DX131" s="126">
        <f t="shared" si="245"/>
        <v>34145.357178484293</v>
      </c>
      <c r="DY131" s="126">
        <f t="shared" si="245"/>
        <v>34484.255611451881</v>
      </c>
      <c r="DZ131" s="126">
        <f t="shared" si="245"/>
        <v>34576.255407806537</v>
      </c>
      <c r="EA131" s="126">
        <f t="shared" si="245"/>
        <v>34165.260639996275</v>
      </c>
      <c r="EB131" s="126">
        <f t="shared" si="245"/>
        <v>34185.822741739707</v>
      </c>
      <c r="EC131" s="126">
        <f t="shared" ref="EC131:FH131" si="246" xml:space="preserve"> EC$128</f>
        <v>971.56941081833111</v>
      </c>
      <c r="ED131" s="126">
        <f t="shared" si="246"/>
        <v>1.213038558489643E-10</v>
      </c>
      <c r="EE131" s="126">
        <f t="shared" si="246"/>
        <v>1.213038558489643E-10</v>
      </c>
      <c r="EF131" s="126">
        <f t="shared" si="246"/>
        <v>1.213038558489643E-10</v>
      </c>
      <c r="EG131" s="126">
        <f t="shared" si="246"/>
        <v>1.213038558489643E-10</v>
      </c>
      <c r="EH131" s="126">
        <f t="shared" si="246"/>
        <v>1.213038558489643E-10</v>
      </c>
      <c r="EI131" s="126">
        <f t="shared" si="246"/>
        <v>1.213038558489643E-10</v>
      </c>
      <c r="EJ131" s="126">
        <f t="shared" si="246"/>
        <v>1.213038558489643E-10</v>
      </c>
      <c r="EK131" s="126">
        <f t="shared" si="246"/>
        <v>1.213038558489643E-10</v>
      </c>
      <c r="EL131" s="126">
        <f t="shared" si="246"/>
        <v>1.213038558489643E-10</v>
      </c>
      <c r="EM131" s="126">
        <f t="shared" si="246"/>
        <v>1.213038558489643E-10</v>
      </c>
      <c r="EN131" s="126">
        <f t="shared" si="246"/>
        <v>1.213038558489643E-10</v>
      </c>
      <c r="EO131" s="126">
        <f t="shared" si="246"/>
        <v>1.213038558489643E-10</v>
      </c>
      <c r="EP131" s="126">
        <f t="shared" si="246"/>
        <v>1.213038558489643E-10</v>
      </c>
      <c r="EQ131" s="126">
        <f t="shared" si="246"/>
        <v>1.213038558489643E-10</v>
      </c>
      <c r="ER131" s="126">
        <f t="shared" si="246"/>
        <v>1.213038558489643E-10</v>
      </c>
      <c r="ES131" s="126">
        <f t="shared" si="246"/>
        <v>1.213038558489643E-10</v>
      </c>
      <c r="ET131" s="126">
        <f t="shared" si="246"/>
        <v>1.213038558489643E-10</v>
      </c>
      <c r="EU131" s="126">
        <f t="shared" si="246"/>
        <v>1.213038558489643E-10</v>
      </c>
      <c r="EV131" s="126">
        <f t="shared" si="246"/>
        <v>1.213038558489643E-10</v>
      </c>
      <c r="EW131" s="126">
        <f t="shared" si="246"/>
        <v>1.213038558489643E-10</v>
      </c>
      <c r="EX131" s="126">
        <f t="shared" si="246"/>
        <v>1.213038558489643E-10</v>
      </c>
      <c r="EY131" s="126">
        <f t="shared" si="246"/>
        <v>1.213038558489643E-10</v>
      </c>
      <c r="EZ131" s="126">
        <f t="shared" si="246"/>
        <v>1.213038558489643E-10</v>
      </c>
      <c r="FA131" s="126">
        <f t="shared" si="246"/>
        <v>1.213038558489643E-10</v>
      </c>
      <c r="FB131" s="126">
        <f t="shared" si="246"/>
        <v>1.213038558489643E-10</v>
      </c>
      <c r="FC131" s="126">
        <f t="shared" si="246"/>
        <v>1.213038558489643E-10</v>
      </c>
      <c r="FD131" s="126">
        <f t="shared" si="246"/>
        <v>1.213038558489643E-10</v>
      </c>
      <c r="FE131" s="126">
        <f t="shared" si="246"/>
        <v>1.213038558489643E-10</v>
      </c>
      <c r="FF131" s="126">
        <f t="shared" si="246"/>
        <v>1.213038558489643E-10</v>
      </c>
      <c r="FG131" s="126">
        <f t="shared" si="246"/>
        <v>1.213038558489643E-10</v>
      </c>
      <c r="FH131" s="126">
        <f t="shared" si="246"/>
        <v>1.213038558489643E-10</v>
      </c>
      <c r="FI131" s="126">
        <f t="shared" ref="FI131:GJ131" si="247" xml:space="preserve"> FI$128</f>
        <v>1.213038558489643E-10</v>
      </c>
      <c r="FJ131" s="126">
        <f t="shared" si="247"/>
        <v>1.213038558489643E-10</v>
      </c>
      <c r="FK131" s="126">
        <f t="shared" si="247"/>
        <v>1.213038558489643E-10</v>
      </c>
      <c r="FL131" s="126">
        <f t="shared" si="247"/>
        <v>1.213038558489643E-10</v>
      </c>
      <c r="FM131" s="126">
        <f t="shared" si="247"/>
        <v>1.213038558489643E-10</v>
      </c>
      <c r="FN131" s="126">
        <f t="shared" si="247"/>
        <v>1.213038558489643E-10</v>
      </c>
      <c r="FO131" s="126">
        <f t="shared" si="247"/>
        <v>1.213038558489643E-10</v>
      </c>
      <c r="FP131" s="126">
        <f t="shared" si="247"/>
        <v>1.213038558489643E-10</v>
      </c>
      <c r="FQ131" s="126">
        <f t="shared" si="247"/>
        <v>1.213038558489643E-10</v>
      </c>
      <c r="FR131" s="126">
        <f t="shared" si="247"/>
        <v>1.213038558489643E-10</v>
      </c>
      <c r="FS131" s="126">
        <f t="shared" si="247"/>
        <v>1.213038558489643E-10</v>
      </c>
      <c r="FT131" s="126">
        <f t="shared" si="247"/>
        <v>1.213038558489643E-10</v>
      </c>
      <c r="FU131" s="126">
        <f t="shared" si="247"/>
        <v>1.213038558489643E-10</v>
      </c>
      <c r="FV131" s="126">
        <f t="shared" si="247"/>
        <v>1.213038558489643E-10</v>
      </c>
      <c r="FW131" s="126">
        <f t="shared" si="247"/>
        <v>1.213038558489643E-10</v>
      </c>
      <c r="FX131" s="126">
        <f t="shared" si="247"/>
        <v>1.213038558489643E-10</v>
      </c>
      <c r="FY131" s="126">
        <f t="shared" si="247"/>
        <v>1.213038558489643E-10</v>
      </c>
      <c r="FZ131" s="126">
        <f t="shared" si="247"/>
        <v>1.213038558489643E-10</v>
      </c>
      <c r="GA131" s="126">
        <f t="shared" si="247"/>
        <v>1.213038558489643E-10</v>
      </c>
      <c r="GB131" s="126">
        <f t="shared" si="247"/>
        <v>1.213038558489643E-10</v>
      </c>
      <c r="GC131" s="126">
        <f t="shared" si="247"/>
        <v>1.213038558489643E-10</v>
      </c>
      <c r="GD131" s="126">
        <f t="shared" si="247"/>
        <v>1.213038558489643E-10</v>
      </c>
      <c r="GE131" s="126">
        <f t="shared" si="247"/>
        <v>1.213038558489643E-10</v>
      </c>
      <c r="GF131" s="126">
        <f t="shared" si="247"/>
        <v>1.213038558489643E-10</v>
      </c>
      <c r="GG131" s="126">
        <f t="shared" si="247"/>
        <v>1.213038558489643E-10</v>
      </c>
      <c r="GH131" s="126">
        <f t="shared" si="247"/>
        <v>1.213038558489643E-10</v>
      </c>
      <c r="GI131" s="126">
        <f t="shared" si="247"/>
        <v>1.213038558489643E-10</v>
      </c>
      <c r="GJ131" s="126">
        <f t="shared" si="247"/>
        <v>1.213038558489643E-10</v>
      </c>
    </row>
    <row r="132" spans="1:192" x14ac:dyDescent="0.25">
      <c r="E132" s="126" t="str">
        <f t="shared" ref="E132:AJ132" si="248" xml:space="preserve"> E$140</f>
        <v>RCF balance BEG</v>
      </c>
      <c r="F132" s="126">
        <f t="shared" si="248"/>
        <v>0</v>
      </c>
      <c r="G132" s="126" t="str">
        <f t="shared" si="248"/>
        <v>$ 000s</v>
      </c>
      <c r="H132" s="126">
        <f t="shared" si="248"/>
        <v>0</v>
      </c>
      <c r="I132" s="126">
        <f t="shared" si="248"/>
        <v>0</v>
      </c>
      <c r="J132" s="126">
        <f t="shared" si="248"/>
        <v>0</v>
      </c>
      <c r="K132" s="126">
        <f t="shared" si="248"/>
        <v>0</v>
      </c>
      <c r="L132" s="126">
        <f t="shared" si="248"/>
        <v>0</v>
      </c>
      <c r="M132" s="126">
        <f t="shared" si="248"/>
        <v>0</v>
      </c>
      <c r="N132" s="126">
        <f t="shared" si="248"/>
        <v>0</v>
      </c>
      <c r="O132" s="126">
        <f t="shared" si="248"/>
        <v>0</v>
      </c>
      <c r="P132" s="126">
        <f t="shared" si="248"/>
        <v>0</v>
      </c>
      <c r="Q132" s="126">
        <f t="shared" si="248"/>
        <v>0</v>
      </c>
      <c r="R132" s="126">
        <f t="shared" si="248"/>
        <v>0</v>
      </c>
      <c r="S132" s="126">
        <f t="shared" si="248"/>
        <v>0</v>
      </c>
      <c r="T132" s="126">
        <f t="shared" si="248"/>
        <v>0</v>
      </c>
      <c r="U132" s="126">
        <f t="shared" si="248"/>
        <v>0</v>
      </c>
      <c r="V132" s="126">
        <f t="shared" si="248"/>
        <v>0</v>
      </c>
      <c r="W132" s="126">
        <f t="shared" si="248"/>
        <v>0</v>
      </c>
      <c r="X132" s="126">
        <f t="shared" si="248"/>
        <v>0</v>
      </c>
      <c r="Y132" s="126">
        <f t="shared" si="248"/>
        <v>0</v>
      </c>
      <c r="Z132" s="126">
        <f t="shared" si="248"/>
        <v>0</v>
      </c>
      <c r="AA132" s="126">
        <f t="shared" si="248"/>
        <v>0</v>
      </c>
      <c r="AB132" s="126">
        <f t="shared" si="248"/>
        <v>0</v>
      </c>
      <c r="AC132" s="126">
        <f t="shared" si="248"/>
        <v>0</v>
      </c>
      <c r="AD132" s="126">
        <f t="shared" si="248"/>
        <v>0</v>
      </c>
      <c r="AE132" s="126">
        <f t="shared" si="248"/>
        <v>0</v>
      </c>
      <c r="AF132" s="126">
        <f t="shared" si="248"/>
        <v>0</v>
      </c>
      <c r="AG132" s="126">
        <f t="shared" si="248"/>
        <v>0</v>
      </c>
      <c r="AH132" s="126">
        <f t="shared" si="248"/>
        <v>0</v>
      </c>
      <c r="AI132" s="126">
        <f t="shared" si="248"/>
        <v>0</v>
      </c>
      <c r="AJ132" s="126">
        <f t="shared" si="248"/>
        <v>0</v>
      </c>
      <c r="AK132" s="126">
        <f t="shared" ref="AK132:BP132" si="249" xml:space="preserve"> AK$140</f>
        <v>0</v>
      </c>
      <c r="AL132" s="126">
        <f t="shared" si="249"/>
        <v>0</v>
      </c>
      <c r="AM132" s="126">
        <f t="shared" si="249"/>
        <v>0</v>
      </c>
      <c r="AN132" s="126">
        <f t="shared" si="249"/>
        <v>0</v>
      </c>
      <c r="AO132" s="126">
        <f t="shared" si="249"/>
        <v>0</v>
      </c>
      <c r="AP132" s="126">
        <f t="shared" si="249"/>
        <v>0</v>
      </c>
      <c r="AQ132" s="126">
        <f t="shared" si="249"/>
        <v>0</v>
      </c>
      <c r="AR132" s="126">
        <f t="shared" si="249"/>
        <v>0</v>
      </c>
      <c r="AS132" s="126">
        <f t="shared" si="249"/>
        <v>0</v>
      </c>
      <c r="AT132" s="126">
        <f t="shared" si="249"/>
        <v>0</v>
      </c>
      <c r="AU132" s="126">
        <f t="shared" si="249"/>
        <v>0</v>
      </c>
      <c r="AV132" s="126">
        <f t="shared" si="249"/>
        <v>0</v>
      </c>
      <c r="AW132" s="126">
        <f t="shared" si="249"/>
        <v>0</v>
      </c>
      <c r="AX132" s="126">
        <f t="shared" si="249"/>
        <v>0</v>
      </c>
      <c r="AY132" s="126">
        <f t="shared" si="249"/>
        <v>0</v>
      </c>
      <c r="AZ132" s="126">
        <f t="shared" si="249"/>
        <v>0</v>
      </c>
      <c r="BA132" s="126">
        <f t="shared" si="249"/>
        <v>0</v>
      </c>
      <c r="BB132" s="126">
        <f t="shared" si="249"/>
        <v>0</v>
      </c>
      <c r="BC132" s="126">
        <f t="shared" si="249"/>
        <v>0</v>
      </c>
      <c r="BD132" s="126">
        <f t="shared" si="249"/>
        <v>0</v>
      </c>
      <c r="BE132" s="126">
        <f t="shared" si="249"/>
        <v>0</v>
      </c>
      <c r="BF132" s="126">
        <f t="shared" si="249"/>
        <v>0</v>
      </c>
      <c r="BG132" s="126">
        <f t="shared" si="249"/>
        <v>0</v>
      </c>
      <c r="BH132" s="126">
        <f t="shared" si="249"/>
        <v>0</v>
      </c>
      <c r="BI132" s="126">
        <f t="shared" si="249"/>
        <v>0</v>
      </c>
      <c r="BJ132" s="126">
        <f t="shared" si="249"/>
        <v>0</v>
      </c>
      <c r="BK132" s="126">
        <f t="shared" si="249"/>
        <v>0</v>
      </c>
      <c r="BL132" s="126">
        <f t="shared" si="249"/>
        <v>0</v>
      </c>
      <c r="BM132" s="126">
        <f t="shared" si="249"/>
        <v>0</v>
      </c>
      <c r="BN132" s="126">
        <f t="shared" si="249"/>
        <v>0</v>
      </c>
      <c r="BO132" s="126">
        <f t="shared" si="249"/>
        <v>0</v>
      </c>
      <c r="BP132" s="126">
        <f t="shared" si="249"/>
        <v>0</v>
      </c>
      <c r="BQ132" s="126">
        <f t="shared" ref="BQ132:CV132" si="250" xml:space="preserve"> BQ$140</f>
        <v>0</v>
      </c>
      <c r="BR132" s="126">
        <f t="shared" si="250"/>
        <v>0</v>
      </c>
      <c r="BS132" s="126">
        <f t="shared" si="250"/>
        <v>0</v>
      </c>
      <c r="BT132" s="126">
        <f t="shared" si="250"/>
        <v>0</v>
      </c>
      <c r="BU132" s="126">
        <f t="shared" si="250"/>
        <v>0</v>
      </c>
      <c r="BV132" s="126">
        <f t="shared" si="250"/>
        <v>0</v>
      </c>
      <c r="BW132" s="126">
        <f t="shared" si="250"/>
        <v>0</v>
      </c>
      <c r="BX132" s="126">
        <f t="shared" si="250"/>
        <v>0</v>
      </c>
      <c r="BY132" s="126">
        <f t="shared" si="250"/>
        <v>0</v>
      </c>
      <c r="BZ132" s="126">
        <f t="shared" si="250"/>
        <v>0</v>
      </c>
      <c r="CA132" s="126">
        <f t="shared" si="250"/>
        <v>0</v>
      </c>
      <c r="CB132" s="126">
        <f t="shared" si="250"/>
        <v>0</v>
      </c>
      <c r="CC132" s="126">
        <f t="shared" si="250"/>
        <v>0</v>
      </c>
      <c r="CD132" s="126">
        <f t="shared" si="250"/>
        <v>0</v>
      </c>
      <c r="CE132" s="126">
        <f t="shared" si="250"/>
        <v>0</v>
      </c>
      <c r="CF132" s="126">
        <f t="shared" si="250"/>
        <v>0</v>
      </c>
      <c r="CG132" s="126">
        <f t="shared" si="250"/>
        <v>0</v>
      </c>
      <c r="CH132" s="126">
        <f t="shared" si="250"/>
        <v>0</v>
      </c>
      <c r="CI132" s="126">
        <f t="shared" si="250"/>
        <v>0</v>
      </c>
      <c r="CJ132" s="126">
        <f t="shared" si="250"/>
        <v>0</v>
      </c>
      <c r="CK132" s="126">
        <f t="shared" si="250"/>
        <v>0</v>
      </c>
      <c r="CL132" s="126">
        <f t="shared" si="250"/>
        <v>0</v>
      </c>
      <c r="CM132" s="126">
        <f t="shared" si="250"/>
        <v>0</v>
      </c>
      <c r="CN132" s="126">
        <f t="shared" si="250"/>
        <v>0</v>
      </c>
      <c r="CO132" s="126">
        <f t="shared" si="250"/>
        <v>0</v>
      </c>
      <c r="CP132" s="126">
        <f t="shared" si="250"/>
        <v>0</v>
      </c>
      <c r="CQ132" s="126">
        <f t="shared" si="250"/>
        <v>0</v>
      </c>
      <c r="CR132" s="126">
        <f t="shared" si="250"/>
        <v>0</v>
      </c>
      <c r="CS132" s="126">
        <f t="shared" si="250"/>
        <v>0</v>
      </c>
      <c r="CT132" s="126">
        <f t="shared" si="250"/>
        <v>0</v>
      </c>
      <c r="CU132" s="126">
        <f t="shared" si="250"/>
        <v>0</v>
      </c>
      <c r="CV132" s="126">
        <f t="shared" si="250"/>
        <v>0</v>
      </c>
      <c r="CW132" s="126">
        <f t="shared" ref="CW132:EB132" si="251" xml:space="preserve"> CW$140</f>
        <v>0</v>
      </c>
      <c r="CX132" s="126">
        <f t="shared" si="251"/>
        <v>0</v>
      </c>
      <c r="CY132" s="126">
        <f t="shared" si="251"/>
        <v>0</v>
      </c>
      <c r="CZ132" s="126">
        <f t="shared" si="251"/>
        <v>0</v>
      </c>
      <c r="DA132" s="126">
        <f t="shared" si="251"/>
        <v>0</v>
      </c>
      <c r="DB132" s="126">
        <f t="shared" si="251"/>
        <v>0</v>
      </c>
      <c r="DC132" s="126">
        <f t="shared" si="251"/>
        <v>0</v>
      </c>
      <c r="DD132" s="126">
        <f t="shared" si="251"/>
        <v>0</v>
      </c>
      <c r="DE132" s="126">
        <f t="shared" si="251"/>
        <v>0</v>
      </c>
      <c r="DF132" s="126">
        <f t="shared" si="251"/>
        <v>0</v>
      </c>
      <c r="DG132" s="126">
        <f t="shared" si="251"/>
        <v>0</v>
      </c>
      <c r="DH132" s="126">
        <f t="shared" si="251"/>
        <v>0</v>
      </c>
      <c r="DI132" s="126">
        <f t="shared" si="251"/>
        <v>0</v>
      </c>
      <c r="DJ132" s="126">
        <f t="shared" si="251"/>
        <v>0</v>
      </c>
      <c r="DK132" s="126">
        <f t="shared" si="251"/>
        <v>0</v>
      </c>
      <c r="DL132" s="126">
        <f t="shared" si="251"/>
        <v>0</v>
      </c>
      <c r="DM132" s="126">
        <f t="shared" si="251"/>
        <v>0</v>
      </c>
      <c r="DN132" s="126">
        <f t="shared" si="251"/>
        <v>0</v>
      </c>
      <c r="DO132" s="126">
        <f t="shared" si="251"/>
        <v>0</v>
      </c>
      <c r="DP132" s="126">
        <f t="shared" si="251"/>
        <v>0</v>
      </c>
      <c r="DQ132" s="126">
        <f t="shared" si="251"/>
        <v>0</v>
      </c>
      <c r="DR132" s="126">
        <f t="shared" si="251"/>
        <v>0</v>
      </c>
      <c r="DS132" s="126">
        <f t="shared" si="251"/>
        <v>0</v>
      </c>
      <c r="DT132" s="126">
        <f t="shared" si="251"/>
        <v>0</v>
      </c>
      <c r="DU132" s="126">
        <f t="shared" si="251"/>
        <v>0</v>
      </c>
      <c r="DV132" s="126">
        <f t="shared" si="251"/>
        <v>0</v>
      </c>
      <c r="DW132" s="126">
        <f t="shared" si="251"/>
        <v>0</v>
      </c>
      <c r="DX132" s="126">
        <f t="shared" si="251"/>
        <v>0</v>
      </c>
      <c r="DY132" s="126">
        <f t="shared" si="251"/>
        <v>0</v>
      </c>
      <c r="DZ132" s="126">
        <f t="shared" si="251"/>
        <v>0</v>
      </c>
      <c r="EA132" s="126">
        <f t="shared" si="251"/>
        <v>0</v>
      </c>
      <c r="EB132" s="126">
        <f t="shared" si="251"/>
        <v>0</v>
      </c>
      <c r="EC132" s="126">
        <f t="shared" ref="EC132:FH132" si="252" xml:space="preserve"> EC$140</f>
        <v>0</v>
      </c>
      <c r="ED132" s="126">
        <f t="shared" si="252"/>
        <v>0</v>
      </c>
      <c r="EE132" s="126">
        <f t="shared" si="252"/>
        <v>0</v>
      </c>
      <c r="EF132" s="126">
        <f t="shared" si="252"/>
        <v>0</v>
      </c>
      <c r="EG132" s="126">
        <f t="shared" si="252"/>
        <v>0</v>
      </c>
      <c r="EH132" s="126">
        <f t="shared" si="252"/>
        <v>0</v>
      </c>
      <c r="EI132" s="126">
        <f t="shared" si="252"/>
        <v>0</v>
      </c>
      <c r="EJ132" s="126">
        <f t="shared" si="252"/>
        <v>0</v>
      </c>
      <c r="EK132" s="126">
        <f t="shared" si="252"/>
        <v>0</v>
      </c>
      <c r="EL132" s="126">
        <f t="shared" si="252"/>
        <v>0</v>
      </c>
      <c r="EM132" s="126">
        <f t="shared" si="252"/>
        <v>0</v>
      </c>
      <c r="EN132" s="126">
        <f t="shared" si="252"/>
        <v>0</v>
      </c>
      <c r="EO132" s="126">
        <f t="shared" si="252"/>
        <v>0</v>
      </c>
      <c r="EP132" s="126">
        <f t="shared" si="252"/>
        <v>0</v>
      </c>
      <c r="EQ132" s="126">
        <f t="shared" si="252"/>
        <v>0</v>
      </c>
      <c r="ER132" s="126">
        <f t="shared" si="252"/>
        <v>0</v>
      </c>
      <c r="ES132" s="126">
        <f t="shared" si="252"/>
        <v>0</v>
      </c>
      <c r="ET132" s="126">
        <f t="shared" si="252"/>
        <v>0</v>
      </c>
      <c r="EU132" s="126">
        <f t="shared" si="252"/>
        <v>0</v>
      </c>
      <c r="EV132" s="126">
        <f t="shared" si="252"/>
        <v>0</v>
      </c>
      <c r="EW132" s="126">
        <f t="shared" si="252"/>
        <v>0</v>
      </c>
      <c r="EX132" s="126">
        <f t="shared" si="252"/>
        <v>0</v>
      </c>
      <c r="EY132" s="126">
        <f t="shared" si="252"/>
        <v>0</v>
      </c>
      <c r="EZ132" s="126">
        <f t="shared" si="252"/>
        <v>0</v>
      </c>
      <c r="FA132" s="126">
        <f t="shared" si="252"/>
        <v>0</v>
      </c>
      <c r="FB132" s="126">
        <f t="shared" si="252"/>
        <v>0</v>
      </c>
      <c r="FC132" s="126">
        <f t="shared" si="252"/>
        <v>0</v>
      </c>
      <c r="FD132" s="126">
        <f t="shared" si="252"/>
        <v>0</v>
      </c>
      <c r="FE132" s="126">
        <f t="shared" si="252"/>
        <v>0</v>
      </c>
      <c r="FF132" s="126">
        <f t="shared" si="252"/>
        <v>0</v>
      </c>
      <c r="FG132" s="126">
        <f t="shared" si="252"/>
        <v>0</v>
      </c>
      <c r="FH132" s="126">
        <f t="shared" si="252"/>
        <v>0</v>
      </c>
      <c r="FI132" s="126">
        <f t="shared" ref="FI132:GJ132" si="253" xml:space="preserve"> FI$140</f>
        <v>0</v>
      </c>
      <c r="FJ132" s="126">
        <f t="shared" si="253"/>
        <v>0</v>
      </c>
      <c r="FK132" s="126">
        <f t="shared" si="253"/>
        <v>0</v>
      </c>
      <c r="FL132" s="126">
        <f t="shared" si="253"/>
        <v>0</v>
      </c>
      <c r="FM132" s="126">
        <f t="shared" si="253"/>
        <v>0</v>
      </c>
      <c r="FN132" s="126">
        <f t="shared" si="253"/>
        <v>0</v>
      </c>
      <c r="FO132" s="126">
        <f t="shared" si="253"/>
        <v>0</v>
      </c>
      <c r="FP132" s="126">
        <f t="shared" si="253"/>
        <v>0</v>
      </c>
      <c r="FQ132" s="126">
        <f t="shared" si="253"/>
        <v>0</v>
      </c>
      <c r="FR132" s="126">
        <f t="shared" si="253"/>
        <v>0</v>
      </c>
      <c r="FS132" s="126">
        <f t="shared" si="253"/>
        <v>0</v>
      </c>
      <c r="FT132" s="126">
        <f t="shared" si="253"/>
        <v>0</v>
      </c>
      <c r="FU132" s="126">
        <f t="shared" si="253"/>
        <v>0</v>
      </c>
      <c r="FV132" s="126">
        <f t="shared" si="253"/>
        <v>0</v>
      </c>
      <c r="FW132" s="126">
        <f t="shared" si="253"/>
        <v>0</v>
      </c>
      <c r="FX132" s="126">
        <f t="shared" si="253"/>
        <v>0</v>
      </c>
      <c r="FY132" s="126">
        <f t="shared" si="253"/>
        <v>0</v>
      </c>
      <c r="FZ132" s="126">
        <f t="shared" si="253"/>
        <v>0</v>
      </c>
      <c r="GA132" s="126">
        <f t="shared" si="253"/>
        <v>0</v>
      </c>
      <c r="GB132" s="126">
        <f t="shared" si="253"/>
        <v>0</v>
      </c>
      <c r="GC132" s="126">
        <f t="shared" si="253"/>
        <v>0</v>
      </c>
      <c r="GD132" s="126">
        <f t="shared" si="253"/>
        <v>0</v>
      </c>
      <c r="GE132" s="126">
        <f t="shared" si="253"/>
        <v>0</v>
      </c>
      <c r="GF132" s="126">
        <f t="shared" si="253"/>
        <v>0</v>
      </c>
      <c r="GG132" s="126">
        <f t="shared" si="253"/>
        <v>0</v>
      </c>
      <c r="GH132" s="126">
        <f t="shared" si="253"/>
        <v>0</v>
      </c>
      <c r="GI132" s="126">
        <f t="shared" si="253"/>
        <v>0</v>
      </c>
      <c r="GJ132" s="126">
        <f t="shared" si="253"/>
        <v>0</v>
      </c>
    </row>
    <row r="133" spans="1:192" x14ac:dyDescent="0.25">
      <c r="E133" s="6" t="s">
        <v>300</v>
      </c>
      <c r="G133" s="12" t="str">
        <f xml:space="preserve"> SMU</f>
        <v>$ 000s</v>
      </c>
      <c r="J133" s="12">
        <f t="shared" ref="J133:AO133" si="254" xml:space="preserve"> MIN(J131:J132)</f>
        <v>0</v>
      </c>
      <c r="K133" s="12">
        <f t="shared" si="254"/>
        <v>0</v>
      </c>
      <c r="L133" s="12">
        <f t="shared" si="254"/>
        <v>0</v>
      </c>
      <c r="M133" s="12">
        <f t="shared" si="254"/>
        <v>0</v>
      </c>
      <c r="N133" s="12">
        <f t="shared" si="254"/>
        <v>0</v>
      </c>
      <c r="O133" s="12">
        <f t="shared" si="254"/>
        <v>0</v>
      </c>
      <c r="P133" s="12">
        <f t="shared" si="254"/>
        <v>0</v>
      </c>
      <c r="Q133" s="12">
        <f t="shared" si="254"/>
        <v>0</v>
      </c>
      <c r="R133" s="12">
        <f t="shared" si="254"/>
        <v>0</v>
      </c>
      <c r="S133" s="12">
        <f t="shared" si="254"/>
        <v>0</v>
      </c>
      <c r="T133" s="12">
        <f t="shared" si="254"/>
        <v>0</v>
      </c>
      <c r="U133" s="12">
        <f t="shared" si="254"/>
        <v>0</v>
      </c>
      <c r="V133" s="12">
        <f t="shared" si="254"/>
        <v>0</v>
      </c>
      <c r="W133" s="12">
        <f t="shared" si="254"/>
        <v>0</v>
      </c>
      <c r="X133" s="12">
        <f t="shared" si="254"/>
        <v>0</v>
      </c>
      <c r="Y133" s="12">
        <f t="shared" si="254"/>
        <v>0</v>
      </c>
      <c r="Z133" s="12">
        <f t="shared" si="254"/>
        <v>0</v>
      </c>
      <c r="AA133" s="12">
        <f t="shared" si="254"/>
        <v>0</v>
      </c>
      <c r="AB133" s="12">
        <f t="shared" si="254"/>
        <v>0</v>
      </c>
      <c r="AC133" s="12">
        <f t="shared" si="254"/>
        <v>0</v>
      </c>
      <c r="AD133" s="12">
        <f t="shared" si="254"/>
        <v>0</v>
      </c>
      <c r="AE133" s="12">
        <f t="shared" si="254"/>
        <v>0</v>
      </c>
      <c r="AF133" s="12">
        <f t="shared" si="254"/>
        <v>0</v>
      </c>
      <c r="AG133" s="12">
        <f t="shared" si="254"/>
        <v>0</v>
      </c>
      <c r="AH133" s="12">
        <f t="shared" si="254"/>
        <v>0</v>
      </c>
      <c r="AI133" s="12">
        <f t="shared" si="254"/>
        <v>0</v>
      </c>
      <c r="AJ133" s="12">
        <f t="shared" si="254"/>
        <v>0</v>
      </c>
      <c r="AK133" s="12">
        <f t="shared" si="254"/>
        <v>0</v>
      </c>
      <c r="AL133" s="12">
        <f t="shared" si="254"/>
        <v>0</v>
      </c>
      <c r="AM133" s="12">
        <f t="shared" si="254"/>
        <v>0</v>
      </c>
      <c r="AN133" s="12">
        <f t="shared" si="254"/>
        <v>0</v>
      </c>
      <c r="AO133" s="12">
        <f t="shared" si="254"/>
        <v>0</v>
      </c>
      <c r="AP133" s="12">
        <f t="shared" ref="AP133:BU133" si="255" xml:space="preserve"> MIN(AP131:AP132)</f>
        <v>0</v>
      </c>
      <c r="AQ133" s="12">
        <f t="shared" si="255"/>
        <v>0</v>
      </c>
      <c r="AR133" s="12">
        <f t="shared" si="255"/>
        <v>0</v>
      </c>
      <c r="AS133" s="12">
        <f t="shared" si="255"/>
        <v>0</v>
      </c>
      <c r="AT133" s="12">
        <f t="shared" si="255"/>
        <v>0</v>
      </c>
      <c r="AU133" s="12">
        <f t="shared" si="255"/>
        <v>0</v>
      </c>
      <c r="AV133" s="12">
        <f t="shared" si="255"/>
        <v>0</v>
      </c>
      <c r="AW133" s="12">
        <f t="shared" si="255"/>
        <v>0</v>
      </c>
      <c r="AX133" s="12">
        <f t="shared" si="255"/>
        <v>0</v>
      </c>
      <c r="AY133" s="12">
        <f t="shared" si="255"/>
        <v>0</v>
      </c>
      <c r="AZ133" s="12">
        <f t="shared" si="255"/>
        <v>0</v>
      </c>
      <c r="BA133" s="12">
        <f t="shared" si="255"/>
        <v>0</v>
      </c>
      <c r="BB133" s="12">
        <f t="shared" si="255"/>
        <v>0</v>
      </c>
      <c r="BC133" s="12">
        <f t="shared" si="255"/>
        <v>0</v>
      </c>
      <c r="BD133" s="12">
        <f t="shared" si="255"/>
        <v>0</v>
      </c>
      <c r="BE133" s="12">
        <f t="shared" si="255"/>
        <v>0</v>
      </c>
      <c r="BF133" s="12">
        <f t="shared" si="255"/>
        <v>0</v>
      </c>
      <c r="BG133" s="12">
        <f t="shared" si="255"/>
        <v>0</v>
      </c>
      <c r="BH133" s="12">
        <f t="shared" si="255"/>
        <v>0</v>
      </c>
      <c r="BI133" s="12">
        <f t="shared" si="255"/>
        <v>0</v>
      </c>
      <c r="BJ133" s="12">
        <f t="shared" si="255"/>
        <v>0</v>
      </c>
      <c r="BK133" s="12">
        <f t="shared" si="255"/>
        <v>0</v>
      </c>
      <c r="BL133" s="12">
        <f t="shared" si="255"/>
        <v>0</v>
      </c>
      <c r="BM133" s="12">
        <f t="shared" si="255"/>
        <v>0</v>
      </c>
      <c r="BN133" s="12">
        <f t="shared" si="255"/>
        <v>0</v>
      </c>
      <c r="BO133" s="12">
        <f t="shared" si="255"/>
        <v>0</v>
      </c>
      <c r="BP133" s="12">
        <f t="shared" si="255"/>
        <v>0</v>
      </c>
      <c r="BQ133" s="12">
        <f t="shared" si="255"/>
        <v>0</v>
      </c>
      <c r="BR133" s="12">
        <f t="shared" si="255"/>
        <v>0</v>
      </c>
      <c r="BS133" s="12">
        <f t="shared" si="255"/>
        <v>0</v>
      </c>
      <c r="BT133" s="12">
        <f t="shared" si="255"/>
        <v>0</v>
      </c>
      <c r="BU133" s="12">
        <f t="shared" si="255"/>
        <v>0</v>
      </c>
      <c r="BV133" s="12">
        <f t="shared" ref="BV133:DA133" si="256" xml:space="preserve"> MIN(BV131:BV132)</f>
        <v>0</v>
      </c>
      <c r="BW133" s="12">
        <f t="shared" si="256"/>
        <v>0</v>
      </c>
      <c r="BX133" s="12">
        <f t="shared" si="256"/>
        <v>0</v>
      </c>
      <c r="BY133" s="12">
        <f t="shared" si="256"/>
        <v>0</v>
      </c>
      <c r="BZ133" s="12">
        <f t="shared" si="256"/>
        <v>0</v>
      </c>
      <c r="CA133" s="12">
        <f t="shared" si="256"/>
        <v>0</v>
      </c>
      <c r="CB133" s="12">
        <f t="shared" si="256"/>
        <v>0</v>
      </c>
      <c r="CC133" s="12">
        <f t="shared" si="256"/>
        <v>0</v>
      </c>
      <c r="CD133" s="12">
        <f t="shared" si="256"/>
        <v>0</v>
      </c>
      <c r="CE133" s="12">
        <f t="shared" si="256"/>
        <v>0</v>
      </c>
      <c r="CF133" s="12">
        <f t="shared" si="256"/>
        <v>0</v>
      </c>
      <c r="CG133" s="12">
        <f t="shared" si="256"/>
        <v>0</v>
      </c>
      <c r="CH133" s="12">
        <f t="shared" si="256"/>
        <v>0</v>
      </c>
      <c r="CI133" s="12">
        <f t="shared" si="256"/>
        <v>0</v>
      </c>
      <c r="CJ133" s="12">
        <f t="shared" si="256"/>
        <v>0</v>
      </c>
      <c r="CK133" s="12">
        <f t="shared" si="256"/>
        <v>0</v>
      </c>
      <c r="CL133" s="12">
        <f t="shared" si="256"/>
        <v>0</v>
      </c>
      <c r="CM133" s="12">
        <f t="shared" si="256"/>
        <v>0</v>
      </c>
      <c r="CN133" s="12">
        <f t="shared" si="256"/>
        <v>0</v>
      </c>
      <c r="CO133" s="12">
        <f t="shared" si="256"/>
        <v>0</v>
      </c>
      <c r="CP133" s="12">
        <f t="shared" si="256"/>
        <v>0</v>
      </c>
      <c r="CQ133" s="12">
        <f t="shared" si="256"/>
        <v>0</v>
      </c>
      <c r="CR133" s="12">
        <f t="shared" si="256"/>
        <v>0</v>
      </c>
      <c r="CS133" s="12">
        <f t="shared" si="256"/>
        <v>0</v>
      </c>
      <c r="CT133" s="12">
        <f t="shared" si="256"/>
        <v>0</v>
      </c>
      <c r="CU133" s="12">
        <f t="shared" si="256"/>
        <v>0</v>
      </c>
      <c r="CV133" s="12">
        <f t="shared" si="256"/>
        <v>0</v>
      </c>
      <c r="CW133" s="12">
        <f t="shared" si="256"/>
        <v>0</v>
      </c>
      <c r="CX133" s="12">
        <f t="shared" si="256"/>
        <v>0</v>
      </c>
      <c r="CY133" s="12">
        <f t="shared" si="256"/>
        <v>0</v>
      </c>
      <c r="CZ133" s="12">
        <f t="shared" si="256"/>
        <v>0</v>
      </c>
      <c r="DA133" s="12">
        <f t="shared" si="256"/>
        <v>0</v>
      </c>
      <c r="DB133" s="12">
        <f t="shared" ref="DB133:EG133" si="257" xml:space="preserve"> MIN(DB131:DB132)</f>
        <v>0</v>
      </c>
      <c r="DC133" s="12">
        <f t="shared" si="257"/>
        <v>0</v>
      </c>
      <c r="DD133" s="12">
        <f t="shared" si="257"/>
        <v>0</v>
      </c>
      <c r="DE133" s="12">
        <f t="shared" si="257"/>
        <v>0</v>
      </c>
      <c r="DF133" s="12">
        <f t="shared" si="257"/>
        <v>0</v>
      </c>
      <c r="DG133" s="12">
        <f t="shared" si="257"/>
        <v>0</v>
      </c>
      <c r="DH133" s="12">
        <f t="shared" si="257"/>
        <v>0</v>
      </c>
      <c r="DI133" s="12">
        <f t="shared" si="257"/>
        <v>0</v>
      </c>
      <c r="DJ133" s="12">
        <f t="shared" si="257"/>
        <v>0</v>
      </c>
      <c r="DK133" s="12">
        <f t="shared" si="257"/>
        <v>0</v>
      </c>
      <c r="DL133" s="12">
        <f t="shared" si="257"/>
        <v>0</v>
      </c>
      <c r="DM133" s="12">
        <f t="shared" si="257"/>
        <v>0</v>
      </c>
      <c r="DN133" s="12">
        <f t="shared" si="257"/>
        <v>0</v>
      </c>
      <c r="DO133" s="12">
        <f t="shared" si="257"/>
        <v>0</v>
      </c>
      <c r="DP133" s="12">
        <f t="shared" si="257"/>
        <v>0</v>
      </c>
      <c r="DQ133" s="12">
        <f t="shared" si="257"/>
        <v>0</v>
      </c>
      <c r="DR133" s="12">
        <f t="shared" si="257"/>
        <v>0</v>
      </c>
      <c r="DS133" s="12">
        <f t="shared" si="257"/>
        <v>0</v>
      </c>
      <c r="DT133" s="12">
        <f t="shared" si="257"/>
        <v>0</v>
      </c>
      <c r="DU133" s="12">
        <f t="shared" si="257"/>
        <v>0</v>
      </c>
      <c r="DV133" s="12">
        <f t="shared" si="257"/>
        <v>0</v>
      </c>
      <c r="DW133" s="12">
        <f t="shared" si="257"/>
        <v>0</v>
      </c>
      <c r="DX133" s="12">
        <f t="shared" si="257"/>
        <v>0</v>
      </c>
      <c r="DY133" s="12">
        <f t="shared" si="257"/>
        <v>0</v>
      </c>
      <c r="DZ133" s="12">
        <f t="shared" si="257"/>
        <v>0</v>
      </c>
      <c r="EA133" s="12">
        <f t="shared" si="257"/>
        <v>0</v>
      </c>
      <c r="EB133" s="12">
        <f t="shared" si="257"/>
        <v>0</v>
      </c>
      <c r="EC133" s="12">
        <f t="shared" si="257"/>
        <v>0</v>
      </c>
      <c r="ED133" s="12">
        <f t="shared" si="257"/>
        <v>0</v>
      </c>
      <c r="EE133" s="12">
        <f t="shared" si="257"/>
        <v>0</v>
      </c>
      <c r="EF133" s="12">
        <f t="shared" si="257"/>
        <v>0</v>
      </c>
      <c r="EG133" s="12">
        <f t="shared" si="257"/>
        <v>0</v>
      </c>
      <c r="EH133" s="12">
        <f t="shared" ref="EH133:FM133" si="258" xml:space="preserve"> MIN(EH131:EH132)</f>
        <v>0</v>
      </c>
      <c r="EI133" s="12">
        <f t="shared" si="258"/>
        <v>0</v>
      </c>
      <c r="EJ133" s="12">
        <f t="shared" si="258"/>
        <v>0</v>
      </c>
      <c r="EK133" s="12">
        <f t="shared" si="258"/>
        <v>0</v>
      </c>
      <c r="EL133" s="12">
        <f t="shared" si="258"/>
        <v>0</v>
      </c>
      <c r="EM133" s="12">
        <f t="shared" si="258"/>
        <v>0</v>
      </c>
      <c r="EN133" s="12">
        <f t="shared" si="258"/>
        <v>0</v>
      </c>
      <c r="EO133" s="12">
        <f t="shared" si="258"/>
        <v>0</v>
      </c>
      <c r="EP133" s="12">
        <f t="shared" si="258"/>
        <v>0</v>
      </c>
      <c r="EQ133" s="12">
        <f t="shared" si="258"/>
        <v>0</v>
      </c>
      <c r="ER133" s="12">
        <f t="shared" si="258"/>
        <v>0</v>
      </c>
      <c r="ES133" s="12">
        <f t="shared" si="258"/>
        <v>0</v>
      </c>
      <c r="ET133" s="12">
        <f t="shared" si="258"/>
        <v>0</v>
      </c>
      <c r="EU133" s="12">
        <f t="shared" si="258"/>
        <v>0</v>
      </c>
      <c r="EV133" s="12">
        <f t="shared" si="258"/>
        <v>0</v>
      </c>
      <c r="EW133" s="12">
        <f t="shared" si="258"/>
        <v>0</v>
      </c>
      <c r="EX133" s="12">
        <f t="shared" si="258"/>
        <v>0</v>
      </c>
      <c r="EY133" s="12">
        <f t="shared" si="258"/>
        <v>0</v>
      </c>
      <c r="EZ133" s="12">
        <f t="shared" si="258"/>
        <v>0</v>
      </c>
      <c r="FA133" s="12">
        <f t="shared" si="258"/>
        <v>0</v>
      </c>
      <c r="FB133" s="12">
        <f t="shared" si="258"/>
        <v>0</v>
      </c>
      <c r="FC133" s="12">
        <f t="shared" si="258"/>
        <v>0</v>
      </c>
      <c r="FD133" s="12">
        <f t="shared" si="258"/>
        <v>0</v>
      </c>
      <c r="FE133" s="12">
        <f t="shared" si="258"/>
        <v>0</v>
      </c>
      <c r="FF133" s="12">
        <f t="shared" si="258"/>
        <v>0</v>
      </c>
      <c r="FG133" s="12">
        <f t="shared" si="258"/>
        <v>0</v>
      </c>
      <c r="FH133" s="12">
        <f t="shared" si="258"/>
        <v>0</v>
      </c>
      <c r="FI133" s="12">
        <f t="shared" si="258"/>
        <v>0</v>
      </c>
      <c r="FJ133" s="12">
        <f t="shared" si="258"/>
        <v>0</v>
      </c>
      <c r="FK133" s="12">
        <f t="shared" si="258"/>
        <v>0</v>
      </c>
      <c r="FL133" s="12">
        <f t="shared" si="258"/>
        <v>0</v>
      </c>
      <c r="FM133" s="12">
        <f t="shared" si="258"/>
        <v>0</v>
      </c>
      <c r="FN133" s="12">
        <f t="shared" ref="FN133:GJ133" si="259" xml:space="preserve"> MIN(FN131:FN132)</f>
        <v>0</v>
      </c>
      <c r="FO133" s="12">
        <f t="shared" si="259"/>
        <v>0</v>
      </c>
      <c r="FP133" s="12">
        <f t="shared" si="259"/>
        <v>0</v>
      </c>
      <c r="FQ133" s="12">
        <f t="shared" si="259"/>
        <v>0</v>
      </c>
      <c r="FR133" s="12">
        <f t="shared" si="259"/>
        <v>0</v>
      </c>
      <c r="FS133" s="12">
        <f t="shared" si="259"/>
        <v>0</v>
      </c>
      <c r="FT133" s="12">
        <f t="shared" si="259"/>
        <v>0</v>
      </c>
      <c r="FU133" s="12">
        <f t="shared" si="259"/>
        <v>0</v>
      </c>
      <c r="FV133" s="12">
        <f t="shared" si="259"/>
        <v>0</v>
      </c>
      <c r="FW133" s="12">
        <f t="shared" si="259"/>
        <v>0</v>
      </c>
      <c r="FX133" s="12">
        <f t="shared" si="259"/>
        <v>0</v>
      </c>
      <c r="FY133" s="12">
        <f t="shared" si="259"/>
        <v>0</v>
      </c>
      <c r="FZ133" s="12">
        <f t="shared" si="259"/>
        <v>0</v>
      </c>
      <c r="GA133" s="12">
        <f t="shared" si="259"/>
        <v>0</v>
      </c>
      <c r="GB133" s="12">
        <f t="shared" si="259"/>
        <v>0</v>
      </c>
      <c r="GC133" s="12">
        <f t="shared" si="259"/>
        <v>0</v>
      </c>
      <c r="GD133" s="12">
        <f t="shared" si="259"/>
        <v>0</v>
      </c>
      <c r="GE133" s="12">
        <f t="shared" si="259"/>
        <v>0</v>
      </c>
      <c r="GF133" s="12">
        <f t="shared" si="259"/>
        <v>0</v>
      </c>
      <c r="GG133" s="12">
        <f t="shared" si="259"/>
        <v>0</v>
      </c>
      <c r="GH133" s="12">
        <f t="shared" si="259"/>
        <v>0</v>
      </c>
      <c r="GI133" s="12">
        <f t="shared" si="259"/>
        <v>0</v>
      </c>
      <c r="GJ133" s="12">
        <f t="shared" si="259"/>
        <v>0</v>
      </c>
    </row>
    <row r="134" spans="1:192" s="599" customFormat="1" x14ac:dyDescent="0.25">
      <c r="A134" s="594"/>
      <c r="B134" s="594"/>
      <c r="C134" s="595"/>
      <c r="D134" s="596"/>
      <c r="E134" s="597" t="str">
        <f xml:space="preserve"> LEFT(E133, LEN(E133) - 4)</f>
        <v>RCF principal repayment</v>
      </c>
      <c r="F134" s="597"/>
      <c r="G134" s="597" t="str">
        <f xml:space="preserve"> SMU</f>
        <v>$ 000s</v>
      </c>
      <c r="H134" s="597">
        <f xml:space="preserve"> SUM(J134:GJ134)</f>
        <v>0</v>
      </c>
      <c r="I134" s="598"/>
      <c r="J134" s="597">
        <f t="shared" ref="J134:BU134" si="260" xml:space="preserve"> -1 * J133</f>
        <v>0</v>
      </c>
      <c r="K134" s="597">
        <f t="shared" si="260"/>
        <v>0</v>
      </c>
      <c r="L134" s="597">
        <f t="shared" si="260"/>
        <v>0</v>
      </c>
      <c r="M134" s="597">
        <f t="shared" si="260"/>
        <v>0</v>
      </c>
      <c r="N134" s="597">
        <f t="shared" si="260"/>
        <v>0</v>
      </c>
      <c r="O134" s="597">
        <f t="shared" si="260"/>
        <v>0</v>
      </c>
      <c r="P134" s="597">
        <f t="shared" si="260"/>
        <v>0</v>
      </c>
      <c r="Q134" s="597">
        <f t="shared" si="260"/>
        <v>0</v>
      </c>
      <c r="R134" s="597">
        <f t="shared" si="260"/>
        <v>0</v>
      </c>
      <c r="S134" s="597">
        <f t="shared" si="260"/>
        <v>0</v>
      </c>
      <c r="T134" s="597">
        <f t="shared" si="260"/>
        <v>0</v>
      </c>
      <c r="U134" s="597">
        <f t="shared" si="260"/>
        <v>0</v>
      </c>
      <c r="V134" s="597">
        <f t="shared" si="260"/>
        <v>0</v>
      </c>
      <c r="W134" s="597">
        <f t="shared" si="260"/>
        <v>0</v>
      </c>
      <c r="X134" s="597">
        <f t="shared" si="260"/>
        <v>0</v>
      </c>
      <c r="Y134" s="597">
        <f t="shared" si="260"/>
        <v>0</v>
      </c>
      <c r="Z134" s="597">
        <f t="shared" si="260"/>
        <v>0</v>
      </c>
      <c r="AA134" s="597">
        <f t="shared" si="260"/>
        <v>0</v>
      </c>
      <c r="AB134" s="597">
        <f t="shared" si="260"/>
        <v>0</v>
      </c>
      <c r="AC134" s="597">
        <f t="shared" si="260"/>
        <v>0</v>
      </c>
      <c r="AD134" s="597">
        <f t="shared" si="260"/>
        <v>0</v>
      </c>
      <c r="AE134" s="597">
        <f t="shared" si="260"/>
        <v>0</v>
      </c>
      <c r="AF134" s="597">
        <f t="shared" si="260"/>
        <v>0</v>
      </c>
      <c r="AG134" s="597">
        <f t="shared" si="260"/>
        <v>0</v>
      </c>
      <c r="AH134" s="597">
        <f t="shared" si="260"/>
        <v>0</v>
      </c>
      <c r="AI134" s="597">
        <f t="shared" si="260"/>
        <v>0</v>
      </c>
      <c r="AJ134" s="597">
        <f t="shared" si="260"/>
        <v>0</v>
      </c>
      <c r="AK134" s="597">
        <f t="shared" si="260"/>
        <v>0</v>
      </c>
      <c r="AL134" s="597">
        <f t="shared" si="260"/>
        <v>0</v>
      </c>
      <c r="AM134" s="597">
        <f t="shared" si="260"/>
        <v>0</v>
      </c>
      <c r="AN134" s="597">
        <f t="shared" si="260"/>
        <v>0</v>
      </c>
      <c r="AO134" s="597">
        <f t="shared" si="260"/>
        <v>0</v>
      </c>
      <c r="AP134" s="597">
        <f t="shared" si="260"/>
        <v>0</v>
      </c>
      <c r="AQ134" s="597">
        <f t="shared" si="260"/>
        <v>0</v>
      </c>
      <c r="AR134" s="597">
        <f t="shared" si="260"/>
        <v>0</v>
      </c>
      <c r="AS134" s="597">
        <f t="shared" si="260"/>
        <v>0</v>
      </c>
      <c r="AT134" s="597">
        <f t="shared" si="260"/>
        <v>0</v>
      </c>
      <c r="AU134" s="597">
        <f t="shared" si="260"/>
        <v>0</v>
      </c>
      <c r="AV134" s="597">
        <f t="shared" si="260"/>
        <v>0</v>
      </c>
      <c r="AW134" s="597">
        <f t="shared" si="260"/>
        <v>0</v>
      </c>
      <c r="AX134" s="597">
        <f t="shared" si="260"/>
        <v>0</v>
      </c>
      <c r="AY134" s="597">
        <f t="shared" si="260"/>
        <v>0</v>
      </c>
      <c r="AZ134" s="597">
        <f t="shared" si="260"/>
        <v>0</v>
      </c>
      <c r="BA134" s="597">
        <f t="shared" si="260"/>
        <v>0</v>
      </c>
      <c r="BB134" s="597">
        <f t="shared" si="260"/>
        <v>0</v>
      </c>
      <c r="BC134" s="597">
        <f t="shared" si="260"/>
        <v>0</v>
      </c>
      <c r="BD134" s="597">
        <f t="shared" si="260"/>
        <v>0</v>
      </c>
      <c r="BE134" s="597">
        <f t="shared" si="260"/>
        <v>0</v>
      </c>
      <c r="BF134" s="597">
        <f t="shared" si="260"/>
        <v>0</v>
      </c>
      <c r="BG134" s="597">
        <f t="shared" si="260"/>
        <v>0</v>
      </c>
      <c r="BH134" s="597">
        <f t="shared" si="260"/>
        <v>0</v>
      </c>
      <c r="BI134" s="597">
        <f t="shared" si="260"/>
        <v>0</v>
      </c>
      <c r="BJ134" s="597">
        <f t="shared" si="260"/>
        <v>0</v>
      </c>
      <c r="BK134" s="597">
        <f t="shared" si="260"/>
        <v>0</v>
      </c>
      <c r="BL134" s="597">
        <f t="shared" si="260"/>
        <v>0</v>
      </c>
      <c r="BM134" s="597">
        <f t="shared" si="260"/>
        <v>0</v>
      </c>
      <c r="BN134" s="597">
        <f t="shared" si="260"/>
        <v>0</v>
      </c>
      <c r="BO134" s="597">
        <f t="shared" si="260"/>
        <v>0</v>
      </c>
      <c r="BP134" s="597">
        <f t="shared" si="260"/>
        <v>0</v>
      </c>
      <c r="BQ134" s="597">
        <f t="shared" si="260"/>
        <v>0</v>
      </c>
      <c r="BR134" s="597">
        <f t="shared" si="260"/>
        <v>0</v>
      </c>
      <c r="BS134" s="597">
        <f t="shared" si="260"/>
        <v>0</v>
      </c>
      <c r="BT134" s="597">
        <f t="shared" si="260"/>
        <v>0</v>
      </c>
      <c r="BU134" s="597">
        <f t="shared" si="260"/>
        <v>0</v>
      </c>
      <c r="BV134" s="597">
        <f t="shared" ref="BV134:EG134" si="261" xml:space="preserve"> -1 * BV133</f>
        <v>0</v>
      </c>
      <c r="BW134" s="597">
        <f t="shared" si="261"/>
        <v>0</v>
      </c>
      <c r="BX134" s="597">
        <f t="shared" si="261"/>
        <v>0</v>
      </c>
      <c r="BY134" s="597">
        <f t="shared" si="261"/>
        <v>0</v>
      </c>
      <c r="BZ134" s="597">
        <f t="shared" si="261"/>
        <v>0</v>
      </c>
      <c r="CA134" s="597">
        <f t="shared" si="261"/>
        <v>0</v>
      </c>
      <c r="CB134" s="597">
        <f t="shared" si="261"/>
        <v>0</v>
      </c>
      <c r="CC134" s="597">
        <f t="shared" si="261"/>
        <v>0</v>
      </c>
      <c r="CD134" s="597">
        <f t="shared" si="261"/>
        <v>0</v>
      </c>
      <c r="CE134" s="597">
        <f t="shared" si="261"/>
        <v>0</v>
      </c>
      <c r="CF134" s="597">
        <f t="shared" si="261"/>
        <v>0</v>
      </c>
      <c r="CG134" s="597">
        <f t="shared" si="261"/>
        <v>0</v>
      </c>
      <c r="CH134" s="597">
        <f t="shared" si="261"/>
        <v>0</v>
      </c>
      <c r="CI134" s="597">
        <f t="shared" si="261"/>
        <v>0</v>
      </c>
      <c r="CJ134" s="597">
        <f t="shared" si="261"/>
        <v>0</v>
      </c>
      <c r="CK134" s="597">
        <f t="shared" si="261"/>
        <v>0</v>
      </c>
      <c r="CL134" s="597">
        <f t="shared" si="261"/>
        <v>0</v>
      </c>
      <c r="CM134" s="597">
        <f t="shared" si="261"/>
        <v>0</v>
      </c>
      <c r="CN134" s="597">
        <f t="shared" si="261"/>
        <v>0</v>
      </c>
      <c r="CO134" s="597">
        <f t="shared" si="261"/>
        <v>0</v>
      </c>
      <c r="CP134" s="597">
        <f t="shared" si="261"/>
        <v>0</v>
      </c>
      <c r="CQ134" s="597">
        <f t="shared" si="261"/>
        <v>0</v>
      </c>
      <c r="CR134" s="597">
        <f t="shared" si="261"/>
        <v>0</v>
      </c>
      <c r="CS134" s="597">
        <f t="shared" si="261"/>
        <v>0</v>
      </c>
      <c r="CT134" s="597">
        <f t="shared" si="261"/>
        <v>0</v>
      </c>
      <c r="CU134" s="597">
        <f t="shared" si="261"/>
        <v>0</v>
      </c>
      <c r="CV134" s="597">
        <f t="shared" si="261"/>
        <v>0</v>
      </c>
      <c r="CW134" s="597">
        <f t="shared" si="261"/>
        <v>0</v>
      </c>
      <c r="CX134" s="597">
        <f t="shared" si="261"/>
        <v>0</v>
      </c>
      <c r="CY134" s="597">
        <f t="shared" si="261"/>
        <v>0</v>
      </c>
      <c r="CZ134" s="597">
        <f t="shared" si="261"/>
        <v>0</v>
      </c>
      <c r="DA134" s="597">
        <f t="shared" si="261"/>
        <v>0</v>
      </c>
      <c r="DB134" s="597">
        <f t="shared" si="261"/>
        <v>0</v>
      </c>
      <c r="DC134" s="597">
        <f t="shared" si="261"/>
        <v>0</v>
      </c>
      <c r="DD134" s="597">
        <f t="shared" si="261"/>
        <v>0</v>
      </c>
      <c r="DE134" s="597">
        <f t="shared" si="261"/>
        <v>0</v>
      </c>
      <c r="DF134" s="597">
        <f t="shared" si="261"/>
        <v>0</v>
      </c>
      <c r="DG134" s="597">
        <f t="shared" si="261"/>
        <v>0</v>
      </c>
      <c r="DH134" s="597">
        <f t="shared" si="261"/>
        <v>0</v>
      </c>
      <c r="DI134" s="597">
        <f t="shared" si="261"/>
        <v>0</v>
      </c>
      <c r="DJ134" s="597">
        <f t="shared" si="261"/>
        <v>0</v>
      </c>
      <c r="DK134" s="597">
        <f t="shared" si="261"/>
        <v>0</v>
      </c>
      <c r="DL134" s="597">
        <f t="shared" si="261"/>
        <v>0</v>
      </c>
      <c r="DM134" s="597">
        <f t="shared" si="261"/>
        <v>0</v>
      </c>
      <c r="DN134" s="597">
        <f t="shared" si="261"/>
        <v>0</v>
      </c>
      <c r="DO134" s="597">
        <f t="shared" si="261"/>
        <v>0</v>
      </c>
      <c r="DP134" s="597">
        <f t="shared" si="261"/>
        <v>0</v>
      </c>
      <c r="DQ134" s="597">
        <f t="shared" si="261"/>
        <v>0</v>
      </c>
      <c r="DR134" s="597">
        <f t="shared" si="261"/>
        <v>0</v>
      </c>
      <c r="DS134" s="597">
        <f t="shared" si="261"/>
        <v>0</v>
      </c>
      <c r="DT134" s="597">
        <f t="shared" si="261"/>
        <v>0</v>
      </c>
      <c r="DU134" s="597">
        <f t="shared" si="261"/>
        <v>0</v>
      </c>
      <c r="DV134" s="597">
        <f t="shared" si="261"/>
        <v>0</v>
      </c>
      <c r="DW134" s="597">
        <f t="shared" si="261"/>
        <v>0</v>
      </c>
      <c r="DX134" s="597">
        <f t="shared" si="261"/>
        <v>0</v>
      </c>
      <c r="DY134" s="597">
        <f t="shared" si="261"/>
        <v>0</v>
      </c>
      <c r="DZ134" s="597">
        <f t="shared" si="261"/>
        <v>0</v>
      </c>
      <c r="EA134" s="597">
        <f t="shared" si="261"/>
        <v>0</v>
      </c>
      <c r="EB134" s="597">
        <f t="shared" si="261"/>
        <v>0</v>
      </c>
      <c r="EC134" s="597">
        <f t="shared" si="261"/>
        <v>0</v>
      </c>
      <c r="ED134" s="597">
        <f t="shared" si="261"/>
        <v>0</v>
      </c>
      <c r="EE134" s="597">
        <f t="shared" si="261"/>
        <v>0</v>
      </c>
      <c r="EF134" s="597">
        <f t="shared" si="261"/>
        <v>0</v>
      </c>
      <c r="EG134" s="597">
        <f t="shared" si="261"/>
        <v>0</v>
      </c>
      <c r="EH134" s="597">
        <f t="shared" ref="EH134:GJ134" si="262" xml:space="preserve"> -1 * EH133</f>
        <v>0</v>
      </c>
      <c r="EI134" s="597">
        <f t="shared" si="262"/>
        <v>0</v>
      </c>
      <c r="EJ134" s="597">
        <f t="shared" si="262"/>
        <v>0</v>
      </c>
      <c r="EK134" s="597">
        <f t="shared" si="262"/>
        <v>0</v>
      </c>
      <c r="EL134" s="597">
        <f t="shared" si="262"/>
        <v>0</v>
      </c>
      <c r="EM134" s="597">
        <f t="shared" si="262"/>
        <v>0</v>
      </c>
      <c r="EN134" s="597">
        <f t="shared" si="262"/>
        <v>0</v>
      </c>
      <c r="EO134" s="597">
        <f t="shared" si="262"/>
        <v>0</v>
      </c>
      <c r="EP134" s="597">
        <f t="shared" si="262"/>
        <v>0</v>
      </c>
      <c r="EQ134" s="597">
        <f t="shared" si="262"/>
        <v>0</v>
      </c>
      <c r="ER134" s="597">
        <f t="shared" si="262"/>
        <v>0</v>
      </c>
      <c r="ES134" s="597">
        <f t="shared" si="262"/>
        <v>0</v>
      </c>
      <c r="ET134" s="597">
        <f t="shared" si="262"/>
        <v>0</v>
      </c>
      <c r="EU134" s="597">
        <f t="shared" si="262"/>
        <v>0</v>
      </c>
      <c r="EV134" s="597">
        <f t="shared" si="262"/>
        <v>0</v>
      </c>
      <c r="EW134" s="597">
        <f t="shared" si="262"/>
        <v>0</v>
      </c>
      <c r="EX134" s="597">
        <f t="shared" si="262"/>
        <v>0</v>
      </c>
      <c r="EY134" s="597">
        <f t="shared" si="262"/>
        <v>0</v>
      </c>
      <c r="EZ134" s="597">
        <f t="shared" si="262"/>
        <v>0</v>
      </c>
      <c r="FA134" s="597">
        <f t="shared" si="262"/>
        <v>0</v>
      </c>
      <c r="FB134" s="597">
        <f t="shared" si="262"/>
        <v>0</v>
      </c>
      <c r="FC134" s="597">
        <f t="shared" si="262"/>
        <v>0</v>
      </c>
      <c r="FD134" s="597">
        <f t="shared" si="262"/>
        <v>0</v>
      </c>
      <c r="FE134" s="597">
        <f t="shared" si="262"/>
        <v>0</v>
      </c>
      <c r="FF134" s="597">
        <f t="shared" si="262"/>
        <v>0</v>
      </c>
      <c r="FG134" s="597">
        <f t="shared" si="262"/>
        <v>0</v>
      </c>
      <c r="FH134" s="597">
        <f t="shared" si="262"/>
        <v>0</v>
      </c>
      <c r="FI134" s="597">
        <f t="shared" si="262"/>
        <v>0</v>
      </c>
      <c r="FJ134" s="597">
        <f t="shared" si="262"/>
        <v>0</v>
      </c>
      <c r="FK134" s="597">
        <f t="shared" si="262"/>
        <v>0</v>
      </c>
      <c r="FL134" s="597">
        <f t="shared" si="262"/>
        <v>0</v>
      </c>
      <c r="FM134" s="597">
        <f t="shared" si="262"/>
        <v>0</v>
      </c>
      <c r="FN134" s="597">
        <f t="shared" si="262"/>
        <v>0</v>
      </c>
      <c r="FO134" s="597">
        <f t="shared" si="262"/>
        <v>0</v>
      </c>
      <c r="FP134" s="597">
        <f t="shared" si="262"/>
        <v>0</v>
      </c>
      <c r="FQ134" s="597">
        <f t="shared" si="262"/>
        <v>0</v>
      </c>
      <c r="FR134" s="597">
        <f t="shared" si="262"/>
        <v>0</v>
      </c>
      <c r="FS134" s="597">
        <f t="shared" si="262"/>
        <v>0</v>
      </c>
      <c r="FT134" s="597">
        <f t="shared" si="262"/>
        <v>0</v>
      </c>
      <c r="FU134" s="597">
        <f t="shared" si="262"/>
        <v>0</v>
      </c>
      <c r="FV134" s="597">
        <f t="shared" si="262"/>
        <v>0</v>
      </c>
      <c r="FW134" s="597">
        <f t="shared" si="262"/>
        <v>0</v>
      </c>
      <c r="FX134" s="597">
        <f t="shared" si="262"/>
        <v>0</v>
      </c>
      <c r="FY134" s="597">
        <f t="shared" si="262"/>
        <v>0</v>
      </c>
      <c r="FZ134" s="597">
        <f t="shared" si="262"/>
        <v>0</v>
      </c>
      <c r="GA134" s="597">
        <f t="shared" si="262"/>
        <v>0</v>
      </c>
      <c r="GB134" s="597">
        <f t="shared" si="262"/>
        <v>0</v>
      </c>
      <c r="GC134" s="597">
        <f t="shared" si="262"/>
        <v>0</v>
      </c>
      <c r="GD134" s="597">
        <f t="shared" si="262"/>
        <v>0</v>
      </c>
      <c r="GE134" s="597">
        <f t="shared" si="262"/>
        <v>0</v>
      </c>
      <c r="GF134" s="597">
        <f t="shared" si="262"/>
        <v>0</v>
      </c>
      <c r="GG134" s="597">
        <f t="shared" si="262"/>
        <v>0</v>
      </c>
      <c r="GH134" s="597">
        <f t="shared" si="262"/>
        <v>0</v>
      </c>
      <c r="GI134" s="597">
        <f t="shared" si="262"/>
        <v>0</v>
      </c>
      <c r="GJ134" s="597">
        <f t="shared" si="262"/>
        <v>0</v>
      </c>
    </row>
    <row r="136" spans="1:192" x14ac:dyDescent="0.25">
      <c r="B136" s="15" t="s">
        <v>288</v>
      </c>
    </row>
    <row r="137" spans="1:192" s="293" customFormat="1" x14ac:dyDescent="0.25">
      <c r="A137" s="288"/>
      <c r="B137" s="288"/>
      <c r="C137" s="289"/>
      <c r="D137" s="290"/>
      <c r="E137" s="548" t="str">
        <f xml:space="preserve"> InpC!E$65</f>
        <v xml:space="preserve">RCF - initial balance </v>
      </c>
      <c r="F137" s="548">
        <f xml:space="preserve"> InpC!F$65</f>
        <v>0</v>
      </c>
      <c r="G137" s="548" t="str">
        <f xml:space="preserve"> InpC!G$65</f>
        <v>$ 000s</v>
      </c>
      <c r="H137" s="292"/>
      <c r="I137" s="292"/>
      <c r="J137" s="291"/>
      <c r="K137" s="291"/>
      <c r="L137" s="291"/>
      <c r="M137" s="291"/>
      <c r="N137" s="291"/>
      <c r="O137" s="291"/>
      <c r="P137" s="291"/>
      <c r="Q137" s="291"/>
      <c r="R137" s="291"/>
      <c r="S137" s="291"/>
      <c r="T137" s="291"/>
      <c r="U137" s="291"/>
      <c r="V137" s="291"/>
      <c r="W137" s="291"/>
      <c r="X137" s="291"/>
      <c r="Y137" s="291"/>
      <c r="Z137" s="291"/>
      <c r="AA137" s="291"/>
      <c r="AB137" s="291"/>
      <c r="AC137" s="291"/>
      <c r="AD137" s="291"/>
      <c r="AE137" s="291"/>
      <c r="AF137" s="291"/>
      <c r="AG137" s="291"/>
      <c r="AH137" s="291"/>
      <c r="AI137" s="291"/>
      <c r="AJ137" s="291"/>
      <c r="AK137" s="291"/>
      <c r="AL137" s="291"/>
      <c r="AM137" s="291"/>
      <c r="AN137" s="291"/>
      <c r="AO137" s="291"/>
      <c r="AP137" s="291"/>
      <c r="AQ137" s="291"/>
      <c r="AR137" s="291"/>
      <c r="AS137" s="291"/>
      <c r="AT137" s="291"/>
      <c r="AU137" s="291"/>
      <c r="AV137" s="291"/>
      <c r="AW137" s="291"/>
      <c r="AX137" s="291"/>
      <c r="AY137" s="291"/>
      <c r="AZ137" s="291"/>
      <c r="BA137" s="291"/>
      <c r="BB137" s="291"/>
      <c r="BC137" s="291"/>
      <c r="BD137" s="291"/>
      <c r="BE137" s="291"/>
      <c r="BF137" s="291"/>
      <c r="BG137" s="291"/>
      <c r="BH137" s="291"/>
      <c r="BI137" s="291"/>
      <c r="BJ137" s="291"/>
      <c r="BK137" s="291"/>
      <c r="BL137" s="291"/>
      <c r="BM137" s="291"/>
      <c r="BN137" s="291"/>
      <c r="BO137" s="291"/>
      <c r="BP137" s="291"/>
      <c r="BQ137" s="291"/>
      <c r="BR137" s="291"/>
      <c r="BS137" s="291"/>
      <c r="BT137" s="291"/>
      <c r="BU137" s="291"/>
      <c r="BV137" s="291"/>
      <c r="BW137" s="291"/>
      <c r="BX137" s="291"/>
      <c r="BY137" s="291"/>
      <c r="BZ137" s="291"/>
      <c r="CA137" s="291"/>
      <c r="CB137" s="291"/>
      <c r="CC137" s="291"/>
      <c r="CD137" s="291"/>
      <c r="CE137" s="291"/>
      <c r="CF137" s="291"/>
      <c r="CG137" s="291"/>
      <c r="CH137" s="291"/>
      <c r="CI137" s="291"/>
      <c r="CJ137" s="291"/>
      <c r="CK137" s="291"/>
      <c r="CL137" s="291"/>
      <c r="CM137" s="291"/>
      <c r="CN137" s="291"/>
      <c r="CO137" s="291"/>
      <c r="CP137" s="291"/>
      <c r="CQ137" s="291"/>
      <c r="CR137" s="291"/>
      <c r="CS137" s="291"/>
      <c r="CT137" s="291"/>
      <c r="CU137" s="291"/>
      <c r="CV137" s="291"/>
      <c r="CW137" s="291"/>
      <c r="CX137" s="291"/>
      <c r="CY137" s="291"/>
      <c r="CZ137" s="291"/>
      <c r="DA137" s="291"/>
      <c r="DB137" s="291"/>
      <c r="DC137" s="291"/>
      <c r="DD137" s="291"/>
      <c r="DE137" s="291"/>
      <c r="DF137" s="291"/>
      <c r="DG137" s="291"/>
      <c r="DH137" s="291"/>
      <c r="DI137" s="291"/>
      <c r="DJ137" s="291"/>
      <c r="DK137" s="291"/>
      <c r="DL137" s="291"/>
      <c r="DM137" s="291"/>
      <c r="DN137" s="291"/>
      <c r="DO137" s="291"/>
      <c r="DP137" s="291"/>
      <c r="DQ137" s="291"/>
      <c r="DR137" s="291"/>
      <c r="DS137" s="291"/>
      <c r="DT137" s="291"/>
      <c r="DU137" s="291"/>
      <c r="DV137" s="291"/>
      <c r="DW137" s="291"/>
      <c r="DX137" s="291"/>
      <c r="DY137" s="291"/>
      <c r="DZ137" s="291"/>
      <c r="EA137" s="291"/>
      <c r="EB137" s="291"/>
      <c r="EC137" s="291"/>
      <c r="ED137" s="291"/>
      <c r="EE137" s="291"/>
      <c r="EF137" s="291"/>
      <c r="EG137" s="291"/>
      <c r="EH137" s="291"/>
      <c r="EI137" s="291"/>
      <c r="EJ137" s="291"/>
      <c r="EK137" s="291"/>
      <c r="EL137" s="291"/>
      <c r="EM137" s="291"/>
      <c r="EN137" s="291"/>
      <c r="EO137" s="291"/>
      <c r="EP137" s="291"/>
      <c r="EQ137" s="291"/>
      <c r="ER137" s="291"/>
      <c r="ES137" s="291"/>
      <c r="ET137" s="291"/>
      <c r="EU137" s="291"/>
      <c r="EV137" s="291"/>
      <c r="EW137" s="291"/>
      <c r="EX137" s="291"/>
      <c r="EY137" s="291"/>
      <c r="EZ137" s="291"/>
      <c r="FA137" s="291"/>
      <c r="FB137" s="291"/>
      <c r="FC137" s="291"/>
      <c r="FD137" s="291"/>
      <c r="FE137" s="291"/>
      <c r="FF137" s="291"/>
      <c r="FG137" s="291"/>
      <c r="FH137" s="291"/>
      <c r="FI137" s="291"/>
      <c r="FJ137" s="291"/>
      <c r="FK137" s="291"/>
      <c r="FL137" s="291"/>
      <c r="FM137" s="291"/>
      <c r="FN137" s="291"/>
      <c r="FO137" s="291"/>
      <c r="FP137" s="291"/>
      <c r="FQ137" s="291"/>
      <c r="FR137" s="291"/>
      <c r="FS137" s="291"/>
      <c r="FT137" s="291"/>
      <c r="FU137" s="291"/>
      <c r="FV137" s="291"/>
      <c r="FW137" s="291"/>
      <c r="FX137" s="291"/>
      <c r="FY137" s="291"/>
      <c r="FZ137" s="291"/>
      <c r="GA137" s="291"/>
      <c r="GB137" s="291"/>
      <c r="GC137" s="291"/>
      <c r="GD137" s="291"/>
      <c r="GE137" s="291"/>
      <c r="GF137" s="291"/>
      <c r="GG137" s="291"/>
      <c r="GH137" s="291"/>
      <c r="GI137" s="291"/>
      <c r="GJ137" s="291"/>
    </row>
    <row r="138" spans="1:192" s="275" customFormat="1" x14ac:dyDescent="0.25">
      <c r="A138" s="15"/>
      <c r="B138" s="15"/>
      <c r="C138" s="21"/>
      <c r="D138" s="60"/>
      <c r="E138" s="301" t="str">
        <f xml:space="preserve"> Time!E$76</f>
        <v>Financial close date flag</v>
      </c>
      <c r="F138" s="301">
        <f xml:space="preserve"> Time!F$76</f>
        <v>0</v>
      </c>
      <c r="G138" s="301" t="str">
        <f xml:space="preserve"> Time!G$76</f>
        <v>flag</v>
      </c>
      <c r="H138" s="301">
        <f xml:space="preserve"> Time!H$76</f>
        <v>1</v>
      </c>
      <c r="I138" s="301">
        <f xml:space="preserve"> Time!I$76</f>
        <v>0</v>
      </c>
      <c r="J138" s="301">
        <f xml:space="preserve"> Time!J$76</f>
        <v>0</v>
      </c>
      <c r="K138" s="301">
        <f xml:space="preserve"> Time!K$76</f>
        <v>0</v>
      </c>
      <c r="L138" s="301">
        <f xml:space="preserve"> Time!L$76</f>
        <v>1</v>
      </c>
      <c r="M138" s="301">
        <f xml:space="preserve"> Time!M$76</f>
        <v>0</v>
      </c>
      <c r="N138" s="301">
        <f xml:space="preserve"> Time!N$76</f>
        <v>0</v>
      </c>
      <c r="O138" s="301">
        <f xml:space="preserve"> Time!O$76</f>
        <v>0</v>
      </c>
      <c r="P138" s="301">
        <f xml:space="preserve"> Time!P$76</f>
        <v>0</v>
      </c>
      <c r="Q138" s="301">
        <f xml:space="preserve"> Time!Q$76</f>
        <v>0</v>
      </c>
      <c r="R138" s="301">
        <f xml:space="preserve"> Time!R$76</f>
        <v>0</v>
      </c>
      <c r="S138" s="301">
        <f xml:space="preserve"> Time!S$76</f>
        <v>0</v>
      </c>
      <c r="T138" s="301">
        <f xml:space="preserve"> Time!T$76</f>
        <v>0</v>
      </c>
      <c r="U138" s="301">
        <f xml:space="preserve"> Time!U$76</f>
        <v>0</v>
      </c>
      <c r="V138" s="301">
        <f xml:space="preserve"> Time!V$76</f>
        <v>0</v>
      </c>
      <c r="W138" s="301">
        <f xml:space="preserve"> Time!W$76</f>
        <v>0</v>
      </c>
      <c r="X138" s="301">
        <f xml:space="preserve"> Time!X$76</f>
        <v>0</v>
      </c>
      <c r="Y138" s="301">
        <f xml:space="preserve"> Time!Y$76</f>
        <v>0</v>
      </c>
      <c r="Z138" s="301">
        <f xml:space="preserve"> Time!Z$76</f>
        <v>0</v>
      </c>
      <c r="AA138" s="301">
        <f xml:space="preserve"> Time!AA$76</f>
        <v>0</v>
      </c>
      <c r="AB138" s="301">
        <f xml:space="preserve"> Time!AB$76</f>
        <v>0</v>
      </c>
      <c r="AC138" s="301">
        <f xml:space="preserve"> Time!AC$76</f>
        <v>0</v>
      </c>
      <c r="AD138" s="301">
        <f xml:space="preserve"> Time!AD$76</f>
        <v>0</v>
      </c>
      <c r="AE138" s="301">
        <f xml:space="preserve"> Time!AE$76</f>
        <v>0</v>
      </c>
      <c r="AF138" s="301">
        <f xml:space="preserve"> Time!AF$76</f>
        <v>0</v>
      </c>
      <c r="AG138" s="301">
        <f xml:space="preserve"> Time!AG$76</f>
        <v>0</v>
      </c>
      <c r="AH138" s="301">
        <f xml:space="preserve"> Time!AH$76</f>
        <v>0</v>
      </c>
      <c r="AI138" s="301">
        <f xml:space="preserve"> Time!AI$76</f>
        <v>0</v>
      </c>
      <c r="AJ138" s="301">
        <f xml:space="preserve"> Time!AJ$76</f>
        <v>0</v>
      </c>
      <c r="AK138" s="301">
        <f xml:space="preserve"> Time!AK$76</f>
        <v>0</v>
      </c>
      <c r="AL138" s="301">
        <f xml:space="preserve"> Time!AL$76</f>
        <v>0</v>
      </c>
      <c r="AM138" s="301">
        <f xml:space="preserve"> Time!AM$76</f>
        <v>0</v>
      </c>
      <c r="AN138" s="301">
        <f xml:space="preserve"> Time!AN$76</f>
        <v>0</v>
      </c>
      <c r="AO138" s="301">
        <f xml:space="preserve"> Time!AO$76</f>
        <v>0</v>
      </c>
      <c r="AP138" s="301">
        <f xml:space="preserve"> Time!AP$76</f>
        <v>0</v>
      </c>
      <c r="AQ138" s="301">
        <f xml:space="preserve"> Time!AQ$76</f>
        <v>0</v>
      </c>
      <c r="AR138" s="301">
        <f xml:space="preserve"> Time!AR$76</f>
        <v>0</v>
      </c>
      <c r="AS138" s="301">
        <f xml:space="preserve"> Time!AS$76</f>
        <v>0</v>
      </c>
      <c r="AT138" s="301">
        <f xml:space="preserve"> Time!AT$76</f>
        <v>0</v>
      </c>
      <c r="AU138" s="301">
        <f xml:space="preserve"> Time!AU$76</f>
        <v>0</v>
      </c>
      <c r="AV138" s="301">
        <f xml:space="preserve"> Time!AV$76</f>
        <v>0</v>
      </c>
      <c r="AW138" s="301">
        <f xml:space="preserve"> Time!AW$76</f>
        <v>0</v>
      </c>
      <c r="AX138" s="301">
        <f xml:space="preserve"> Time!AX$76</f>
        <v>0</v>
      </c>
      <c r="AY138" s="301">
        <f xml:space="preserve"> Time!AY$76</f>
        <v>0</v>
      </c>
      <c r="AZ138" s="301">
        <f xml:space="preserve"> Time!AZ$76</f>
        <v>0</v>
      </c>
      <c r="BA138" s="301">
        <f xml:space="preserve"> Time!BA$76</f>
        <v>0</v>
      </c>
      <c r="BB138" s="301">
        <f xml:space="preserve"> Time!BB$76</f>
        <v>0</v>
      </c>
      <c r="BC138" s="301">
        <f xml:space="preserve"> Time!BC$76</f>
        <v>0</v>
      </c>
      <c r="BD138" s="301">
        <f xml:space="preserve"> Time!BD$76</f>
        <v>0</v>
      </c>
      <c r="BE138" s="301">
        <f xml:space="preserve"> Time!BE$76</f>
        <v>0</v>
      </c>
      <c r="BF138" s="301">
        <f xml:space="preserve"> Time!BF$76</f>
        <v>0</v>
      </c>
      <c r="BG138" s="301">
        <f xml:space="preserve"> Time!BG$76</f>
        <v>0</v>
      </c>
      <c r="BH138" s="301">
        <f xml:space="preserve"> Time!BH$76</f>
        <v>0</v>
      </c>
      <c r="BI138" s="301">
        <f xml:space="preserve"> Time!BI$76</f>
        <v>0</v>
      </c>
      <c r="BJ138" s="301">
        <f xml:space="preserve"> Time!BJ$76</f>
        <v>0</v>
      </c>
      <c r="BK138" s="301">
        <f xml:space="preserve"> Time!BK$76</f>
        <v>0</v>
      </c>
      <c r="BL138" s="301">
        <f xml:space="preserve"> Time!BL$76</f>
        <v>0</v>
      </c>
      <c r="BM138" s="301">
        <f xml:space="preserve"> Time!BM$76</f>
        <v>0</v>
      </c>
      <c r="BN138" s="301">
        <f xml:space="preserve"> Time!BN$76</f>
        <v>0</v>
      </c>
      <c r="BO138" s="301">
        <f xml:space="preserve"> Time!BO$76</f>
        <v>0</v>
      </c>
      <c r="BP138" s="301">
        <f xml:space="preserve"> Time!BP$76</f>
        <v>0</v>
      </c>
      <c r="BQ138" s="301">
        <f xml:space="preserve"> Time!BQ$76</f>
        <v>0</v>
      </c>
      <c r="BR138" s="301">
        <f xml:space="preserve"> Time!BR$76</f>
        <v>0</v>
      </c>
      <c r="BS138" s="301">
        <f xml:space="preserve"> Time!BS$76</f>
        <v>0</v>
      </c>
      <c r="BT138" s="301">
        <f xml:space="preserve"> Time!BT$76</f>
        <v>0</v>
      </c>
      <c r="BU138" s="301">
        <f xml:space="preserve"> Time!BU$76</f>
        <v>0</v>
      </c>
      <c r="BV138" s="301">
        <f xml:space="preserve"> Time!BV$76</f>
        <v>0</v>
      </c>
      <c r="BW138" s="301">
        <f xml:space="preserve"> Time!BW$76</f>
        <v>0</v>
      </c>
      <c r="BX138" s="301">
        <f xml:space="preserve"> Time!BX$76</f>
        <v>0</v>
      </c>
      <c r="BY138" s="301">
        <f xml:space="preserve"> Time!BY$76</f>
        <v>0</v>
      </c>
      <c r="BZ138" s="301">
        <f xml:space="preserve"> Time!BZ$76</f>
        <v>0</v>
      </c>
      <c r="CA138" s="301">
        <f xml:space="preserve"> Time!CA$76</f>
        <v>0</v>
      </c>
      <c r="CB138" s="301">
        <f xml:space="preserve"> Time!CB$76</f>
        <v>0</v>
      </c>
      <c r="CC138" s="301">
        <f xml:space="preserve"> Time!CC$76</f>
        <v>0</v>
      </c>
      <c r="CD138" s="301">
        <f xml:space="preserve"> Time!CD$76</f>
        <v>0</v>
      </c>
      <c r="CE138" s="301">
        <f xml:space="preserve"> Time!CE$76</f>
        <v>0</v>
      </c>
      <c r="CF138" s="301">
        <f xml:space="preserve"> Time!CF$76</f>
        <v>0</v>
      </c>
      <c r="CG138" s="301">
        <f xml:space="preserve"> Time!CG$76</f>
        <v>0</v>
      </c>
      <c r="CH138" s="301">
        <f xml:space="preserve"> Time!CH$76</f>
        <v>0</v>
      </c>
      <c r="CI138" s="301">
        <f xml:space="preserve"> Time!CI$76</f>
        <v>0</v>
      </c>
      <c r="CJ138" s="301">
        <f xml:space="preserve"> Time!CJ$76</f>
        <v>0</v>
      </c>
      <c r="CK138" s="301">
        <f xml:space="preserve"> Time!CK$76</f>
        <v>0</v>
      </c>
      <c r="CL138" s="301">
        <f xml:space="preserve"> Time!CL$76</f>
        <v>0</v>
      </c>
      <c r="CM138" s="301">
        <f xml:space="preserve"> Time!CM$76</f>
        <v>0</v>
      </c>
      <c r="CN138" s="301">
        <f xml:space="preserve"> Time!CN$76</f>
        <v>0</v>
      </c>
      <c r="CO138" s="301">
        <f xml:space="preserve"> Time!CO$76</f>
        <v>0</v>
      </c>
      <c r="CP138" s="301">
        <f xml:space="preserve"> Time!CP$76</f>
        <v>0</v>
      </c>
      <c r="CQ138" s="301">
        <f xml:space="preserve"> Time!CQ$76</f>
        <v>0</v>
      </c>
      <c r="CR138" s="301">
        <f xml:space="preserve"> Time!CR$76</f>
        <v>0</v>
      </c>
      <c r="CS138" s="301">
        <f xml:space="preserve"> Time!CS$76</f>
        <v>0</v>
      </c>
      <c r="CT138" s="301">
        <f xml:space="preserve"> Time!CT$76</f>
        <v>0</v>
      </c>
      <c r="CU138" s="301">
        <f xml:space="preserve"> Time!CU$76</f>
        <v>0</v>
      </c>
      <c r="CV138" s="301">
        <f xml:space="preserve"> Time!CV$76</f>
        <v>0</v>
      </c>
      <c r="CW138" s="301">
        <f xml:space="preserve"> Time!CW$76</f>
        <v>0</v>
      </c>
      <c r="CX138" s="301">
        <f xml:space="preserve"> Time!CX$76</f>
        <v>0</v>
      </c>
      <c r="CY138" s="301">
        <f xml:space="preserve"> Time!CY$76</f>
        <v>0</v>
      </c>
      <c r="CZ138" s="301">
        <f xml:space="preserve"> Time!CZ$76</f>
        <v>0</v>
      </c>
      <c r="DA138" s="301">
        <f xml:space="preserve"> Time!DA$76</f>
        <v>0</v>
      </c>
      <c r="DB138" s="301">
        <f xml:space="preserve"> Time!DB$76</f>
        <v>0</v>
      </c>
      <c r="DC138" s="301">
        <f xml:space="preserve"> Time!DC$76</f>
        <v>0</v>
      </c>
      <c r="DD138" s="301">
        <f xml:space="preserve"> Time!DD$76</f>
        <v>0</v>
      </c>
      <c r="DE138" s="301">
        <f xml:space="preserve"> Time!DE$76</f>
        <v>0</v>
      </c>
      <c r="DF138" s="301">
        <f xml:space="preserve"> Time!DF$76</f>
        <v>0</v>
      </c>
      <c r="DG138" s="301">
        <f xml:space="preserve"> Time!DG$76</f>
        <v>0</v>
      </c>
      <c r="DH138" s="301">
        <f xml:space="preserve"> Time!DH$76</f>
        <v>0</v>
      </c>
      <c r="DI138" s="301">
        <f xml:space="preserve"> Time!DI$76</f>
        <v>0</v>
      </c>
      <c r="DJ138" s="301">
        <f xml:space="preserve"> Time!DJ$76</f>
        <v>0</v>
      </c>
      <c r="DK138" s="301">
        <f xml:space="preserve"> Time!DK$76</f>
        <v>0</v>
      </c>
      <c r="DL138" s="301">
        <f xml:space="preserve"> Time!DL$76</f>
        <v>0</v>
      </c>
      <c r="DM138" s="301">
        <f xml:space="preserve"> Time!DM$76</f>
        <v>0</v>
      </c>
      <c r="DN138" s="301">
        <f xml:space="preserve"> Time!DN$76</f>
        <v>0</v>
      </c>
      <c r="DO138" s="301">
        <f xml:space="preserve"> Time!DO$76</f>
        <v>0</v>
      </c>
      <c r="DP138" s="301">
        <f xml:space="preserve"> Time!DP$76</f>
        <v>0</v>
      </c>
      <c r="DQ138" s="301">
        <f xml:space="preserve"> Time!DQ$76</f>
        <v>0</v>
      </c>
      <c r="DR138" s="301">
        <f xml:space="preserve"> Time!DR$76</f>
        <v>0</v>
      </c>
      <c r="DS138" s="301">
        <f xml:space="preserve"> Time!DS$76</f>
        <v>0</v>
      </c>
      <c r="DT138" s="301">
        <f xml:space="preserve"> Time!DT$76</f>
        <v>0</v>
      </c>
      <c r="DU138" s="301">
        <f xml:space="preserve"> Time!DU$76</f>
        <v>0</v>
      </c>
      <c r="DV138" s="301">
        <f xml:space="preserve"> Time!DV$76</f>
        <v>0</v>
      </c>
      <c r="DW138" s="301">
        <f xml:space="preserve"> Time!DW$76</f>
        <v>0</v>
      </c>
      <c r="DX138" s="301">
        <f xml:space="preserve"> Time!DX$76</f>
        <v>0</v>
      </c>
      <c r="DY138" s="301">
        <f xml:space="preserve"> Time!DY$76</f>
        <v>0</v>
      </c>
      <c r="DZ138" s="301">
        <f xml:space="preserve"> Time!DZ$76</f>
        <v>0</v>
      </c>
      <c r="EA138" s="301">
        <f xml:space="preserve"> Time!EA$76</f>
        <v>0</v>
      </c>
      <c r="EB138" s="301">
        <f xml:space="preserve"> Time!EB$76</f>
        <v>0</v>
      </c>
      <c r="EC138" s="301">
        <f xml:space="preserve"> Time!EC$76</f>
        <v>0</v>
      </c>
      <c r="ED138" s="301">
        <f xml:space="preserve"> Time!ED$76</f>
        <v>0</v>
      </c>
      <c r="EE138" s="301">
        <f xml:space="preserve"> Time!EE$76</f>
        <v>0</v>
      </c>
      <c r="EF138" s="301">
        <f xml:space="preserve"> Time!EF$76</f>
        <v>0</v>
      </c>
      <c r="EG138" s="301">
        <f xml:space="preserve"> Time!EG$76</f>
        <v>0</v>
      </c>
      <c r="EH138" s="301">
        <f xml:space="preserve"> Time!EH$76</f>
        <v>0</v>
      </c>
      <c r="EI138" s="301">
        <f xml:space="preserve"> Time!EI$76</f>
        <v>0</v>
      </c>
      <c r="EJ138" s="301">
        <f xml:space="preserve"> Time!EJ$76</f>
        <v>0</v>
      </c>
      <c r="EK138" s="301">
        <f xml:space="preserve"> Time!EK$76</f>
        <v>0</v>
      </c>
      <c r="EL138" s="301">
        <f xml:space="preserve"> Time!EL$76</f>
        <v>0</v>
      </c>
      <c r="EM138" s="301">
        <f xml:space="preserve"> Time!EM$76</f>
        <v>0</v>
      </c>
      <c r="EN138" s="301">
        <f xml:space="preserve"> Time!EN$76</f>
        <v>0</v>
      </c>
      <c r="EO138" s="301">
        <f xml:space="preserve"> Time!EO$76</f>
        <v>0</v>
      </c>
      <c r="EP138" s="301">
        <f xml:space="preserve"> Time!EP$76</f>
        <v>0</v>
      </c>
      <c r="EQ138" s="301">
        <f xml:space="preserve"> Time!EQ$76</f>
        <v>0</v>
      </c>
      <c r="ER138" s="301">
        <f xml:space="preserve"> Time!ER$76</f>
        <v>0</v>
      </c>
      <c r="ES138" s="301">
        <f xml:space="preserve"> Time!ES$76</f>
        <v>0</v>
      </c>
      <c r="ET138" s="301">
        <f xml:space="preserve"> Time!ET$76</f>
        <v>0</v>
      </c>
      <c r="EU138" s="301">
        <f xml:space="preserve"> Time!EU$76</f>
        <v>0</v>
      </c>
      <c r="EV138" s="301">
        <f xml:space="preserve"> Time!EV$76</f>
        <v>0</v>
      </c>
      <c r="EW138" s="301">
        <f xml:space="preserve"> Time!EW$76</f>
        <v>0</v>
      </c>
      <c r="EX138" s="301">
        <f xml:space="preserve"> Time!EX$76</f>
        <v>0</v>
      </c>
      <c r="EY138" s="301">
        <f xml:space="preserve"> Time!EY$76</f>
        <v>0</v>
      </c>
      <c r="EZ138" s="301">
        <f xml:space="preserve"> Time!EZ$76</f>
        <v>0</v>
      </c>
      <c r="FA138" s="301">
        <f xml:space="preserve"> Time!FA$76</f>
        <v>0</v>
      </c>
      <c r="FB138" s="301">
        <f xml:space="preserve"> Time!FB$76</f>
        <v>0</v>
      </c>
      <c r="FC138" s="301">
        <f xml:space="preserve"> Time!FC$76</f>
        <v>0</v>
      </c>
      <c r="FD138" s="301">
        <f xml:space="preserve"> Time!FD$76</f>
        <v>0</v>
      </c>
      <c r="FE138" s="301">
        <f xml:space="preserve"> Time!FE$76</f>
        <v>0</v>
      </c>
      <c r="FF138" s="301">
        <f xml:space="preserve"> Time!FF$76</f>
        <v>0</v>
      </c>
      <c r="FG138" s="301">
        <f xml:space="preserve"> Time!FG$76</f>
        <v>0</v>
      </c>
      <c r="FH138" s="301">
        <f xml:space="preserve"> Time!FH$76</f>
        <v>0</v>
      </c>
      <c r="FI138" s="301">
        <f xml:space="preserve"> Time!FI$76</f>
        <v>0</v>
      </c>
      <c r="FJ138" s="301">
        <f xml:space="preserve"> Time!FJ$76</f>
        <v>0</v>
      </c>
      <c r="FK138" s="301">
        <f xml:space="preserve"> Time!FK$76</f>
        <v>0</v>
      </c>
      <c r="FL138" s="301">
        <f xml:space="preserve"> Time!FL$76</f>
        <v>0</v>
      </c>
      <c r="FM138" s="301">
        <f xml:space="preserve"> Time!FM$76</f>
        <v>0</v>
      </c>
      <c r="FN138" s="301">
        <f xml:space="preserve"> Time!FN$76</f>
        <v>0</v>
      </c>
      <c r="FO138" s="301">
        <f xml:space="preserve"> Time!FO$76</f>
        <v>0</v>
      </c>
      <c r="FP138" s="301">
        <f xml:space="preserve"> Time!FP$76</f>
        <v>0</v>
      </c>
      <c r="FQ138" s="301">
        <f xml:space="preserve"> Time!FQ$76</f>
        <v>0</v>
      </c>
      <c r="FR138" s="301">
        <f xml:space="preserve"> Time!FR$76</f>
        <v>0</v>
      </c>
      <c r="FS138" s="301">
        <f xml:space="preserve"> Time!FS$76</f>
        <v>0</v>
      </c>
      <c r="FT138" s="301">
        <f xml:space="preserve"> Time!FT$76</f>
        <v>0</v>
      </c>
      <c r="FU138" s="301">
        <f xml:space="preserve"> Time!FU$76</f>
        <v>0</v>
      </c>
      <c r="FV138" s="301">
        <f xml:space="preserve"> Time!FV$76</f>
        <v>0</v>
      </c>
      <c r="FW138" s="301">
        <f xml:space="preserve"> Time!FW$76</f>
        <v>0</v>
      </c>
      <c r="FX138" s="301">
        <f xml:space="preserve"> Time!FX$76</f>
        <v>0</v>
      </c>
      <c r="FY138" s="301">
        <f xml:space="preserve"> Time!FY$76</f>
        <v>0</v>
      </c>
      <c r="FZ138" s="301">
        <f xml:space="preserve"> Time!FZ$76</f>
        <v>0</v>
      </c>
      <c r="GA138" s="301">
        <f xml:space="preserve"> Time!GA$76</f>
        <v>0</v>
      </c>
      <c r="GB138" s="301">
        <f xml:space="preserve"> Time!GB$76</f>
        <v>0</v>
      </c>
      <c r="GC138" s="301">
        <f xml:space="preserve"> Time!GC$76</f>
        <v>0</v>
      </c>
      <c r="GD138" s="301">
        <f xml:space="preserve"> Time!GD$76</f>
        <v>0</v>
      </c>
      <c r="GE138" s="301">
        <f xml:space="preserve"> Time!GE$76</f>
        <v>0</v>
      </c>
      <c r="GF138" s="301">
        <f xml:space="preserve"> Time!GF$76</f>
        <v>0</v>
      </c>
      <c r="GG138" s="301">
        <f xml:space="preserve"> Time!GG$76</f>
        <v>0</v>
      </c>
      <c r="GH138" s="301">
        <f xml:space="preserve"> Time!GH$76</f>
        <v>0</v>
      </c>
      <c r="GI138" s="301">
        <f xml:space="preserve"> Time!GI$76</f>
        <v>0</v>
      </c>
      <c r="GJ138" s="301">
        <f xml:space="preserve"> Time!GJ$76</f>
        <v>0</v>
      </c>
    </row>
    <row r="139" spans="1:192" s="275" customFormat="1" x14ac:dyDescent="0.25">
      <c r="A139" s="15"/>
      <c r="B139" s="15"/>
      <c r="C139" s="21"/>
      <c r="D139" s="60"/>
      <c r="E139" s="286"/>
      <c r="F139" s="286"/>
      <c r="G139" s="286"/>
      <c r="H139" s="286"/>
      <c r="I139" s="43"/>
      <c r="J139" s="286"/>
      <c r="K139" s="286"/>
      <c r="L139" s="286"/>
      <c r="M139" s="286"/>
      <c r="N139" s="286"/>
      <c r="O139" s="286"/>
      <c r="P139" s="286"/>
      <c r="Q139" s="286"/>
      <c r="R139" s="286"/>
      <c r="S139" s="286"/>
      <c r="T139" s="286"/>
      <c r="U139" s="286"/>
      <c r="V139" s="286"/>
      <c r="W139" s="286"/>
      <c r="X139" s="286"/>
      <c r="Y139" s="286"/>
      <c r="Z139" s="286"/>
      <c r="AA139" s="286"/>
      <c r="AB139" s="286"/>
      <c r="AC139" s="286"/>
      <c r="AD139" s="286"/>
      <c r="AE139" s="286"/>
      <c r="AF139" s="286"/>
      <c r="AG139" s="286"/>
      <c r="AH139" s="286"/>
      <c r="AI139" s="286"/>
      <c r="AJ139" s="286"/>
      <c r="AK139" s="286"/>
      <c r="AL139" s="286"/>
      <c r="AM139" s="286"/>
      <c r="AN139" s="286"/>
      <c r="AO139" s="286"/>
      <c r="AP139" s="286"/>
      <c r="AQ139" s="286"/>
      <c r="AR139" s="286"/>
      <c r="AS139" s="286"/>
      <c r="AT139" s="286"/>
      <c r="AU139" s="286"/>
      <c r="AV139" s="286"/>
      <c r="AW139" s="286"/>
      <c r="AX139" s="286"/>
      <c r="AY139" s="286"/>
      <c r="AZ139" s="286"/>
      <c r="BA139" s="286"/>
      <c r="BB139" s="286"/>
      <c r="BC139" s="286"/>
      <c r="BD139" s="286"/>
      <c r="BE139" s="286"/>
      <c r="BF139" s="286"/>
      <c r="BG139" s="286"/>
      <c r="BH139" s="286"/>
      <c r="BI139" s="286"/>
      <c r="BJ139" s="286"/>
      <c r="BK139" s="286"/>
      <c r="BL139" s="286"/>
      <c r="BM139" s="286"/>
      <c r="BN139" s="286"/>
      <c r="BO139" s="286"/>
      <c r="BP139" s="286"/>
      <c r="BQ139" s="286"/>
      <c r="BR139" s="286"/>
      <c r="BS139" s="286"/>
      <c r="BT139" s="286"/>
      <c r="BU139" s="286"/>
      <c r="BV139" s="286"/>
      <c r="BW139" s="286"/>
      <c r="BX139" s="286"/>
      <c r="BY139" s="286"/>
      <c r="BZ139" s="286"/>
      <c r="CA139" s="286"/>
      <c r="CB139" s="286"/>
      <c r="CC139" s="286"/>
      <c r="CD139" s="286"/>
      <c r="CE139" s="286"/>
      <c r="CF139" s="286"/>
      <c r="CG139" s="286"/>
      <c r="CH139" s="286"/>
      <c r="CI139" s="286"/>
      <c r="CJ139" s="286"/>
      <c r="CK139" s="286"/>
      <c r="CL139" s="286"/>
      <c r="CM139" s="286"/>
      <c r="CN139" s="286"/>
      <c r="CO139" s="286"/>
      <c r="CP139" s="286"/>
      <c r="CQ139" s="286"/>
      <c r="CR139" s="286"/>
      <c r="CS139" s="286"/>
      <c r="CT139" s="286"/>
      <c r="CU139" s="286"/>
      <c r="CV139" s="286"/>
      <c r="CW139" s="286"/>
      <c r="CX139" s="286"/>
      <c r="CY139" s="286"/>
      <c r="CZ139" s="286"/>
      <c r="DA139" s="286"/>
      <c r="DB139" s="286"/>
      <c r="DC139" s="286"/>
      <c r="DD139" s="286"/>
      <c r="DE139" s="286"/>
      <c r="DF139" s="286"/>
      <c r="DG139" s="286"/>
      <c r="DH139" s="286"/>
      <c r="DI139" s="286"/>
      <c r="DJ139" s="286"/>
      <c r="DK139" s="286"/>
      <c r="DL139" s="286"/>
      <c r="DM139" s="286"/>
      <c r="DN139" s="286"/>
      <c r="DO139" s="286"/>
      <c r="DP139" s="286"/>
      <c r="DQ139" s="286"/>
      <c r="DR139" s="286"/>
      <c r="DS139" s="286"/>
      <c r="DT139" s="286"/>
      <c r="DU139" s="286"/>
      <c r="DV139" s="286"/>
      <c r="DW139" s="286"/>
      <c r="DX139" s="286"/>
      <c r="DY139" s="286"/>
      <c r="DZ139" s="286"/>
      <c r="EA139" s="286"/>
      <c r="EB139" s="286"/>
      <c r="EC139" s="286"/>
      <c r="ED139" s="286"/>
      <c r="EE139" s="286"/>
      <c r="EF139" s="286"/>
      <c r="EG139" s="286"/>
      <c r="EH139" s="286"/>
      <c r="EI139" s="286"/>
      <c r="EJ139" s="286"/>
      <c r="EK139" s="286"/>
      <c r="EL139" s="286"/>
      <c r="EM139" s="286"/>
      <c r="EN139" s="286"/>
      <c r="EO139" s="286"/>
      <c r="EP139" s="286"/>
      <c r="EQ139" s="286"/>
      <c r="ER139" s="286"/>
      <c r="ES139" s="286"/>
      <c r="ET139" s="286"/>
      <c r="EU139" s="286"/>
      <c r="EV139" s="286"/>
      <c r="EW139" s="286"/>
      <c r="EX139" s="286"/>
      <c r="EY139" s="286"/>
      <c r="EZ139" s="286"/>
      <c r="FA139" s="286"/>
      <c r="FB139" s="286"/>
      <c r="FC139" s="286"/>
      <c r="FD139" s="286"/>
      <c r="FE139" s="286"/>
      <c r="FF139" s="286"/>
      <c r="FG139" s="286"/>
      <c r="FH139" s="286"/>
      <c r="FI139" s="286"/>
      <c r="FJ139" s="286"/>
      <c r="FK139" s="286"/>
      <c r="FL139" s="286"/>
      <c r="FM139" s="286"/>
      <c r="FN139" s="286"/>
      <c r="FO139" s="286"/>
      <c r="FP139" s="286"/>
      <c r="FQ139" s="286"/>
      <c r="FR139" s="286"/>
      <c r="FS139" s="286"/>
      <c r="FT139" s="286"/>
      <c r="FU139" s="286"/>
      <c r="FV139" s="286"/>
      <c r="FW139" s="286"/>
      <c r="FX139" s="286"/>
      <c r="FY139" s="286"/>
      <c r="FZ139" s="286"/>
      <c r="GA139" s="286"/>
      <c r="GB139" s="286"/>
      <c r="GC139" s="286"/>
      <c r="GD139" s="286"/>
      <c r="GE139" s="286"/>
      <c r="GF139" s="286"/>
      <c r="GG139" s="286"/>
      <c r="GH139" s="286"/>
      <c r="GI139" s="286"/>
      <c r="GJ139" s="286"/>
    </row>
    <row r="140" spans="1:192" s="275" customFormat="1" x14ac:dyDescent="0.25">
      <c r="A140" s="15"/>
      <c r="B140" s="15"/>
      <c r="C140" s="21"/>
      <c r="D140" s="60"/>
      <c r="E140" s="286" t="s">
        <v>290</v>
      </c>
      <c r="F140" s="286"/>
      <c r="G140" s="286" t="str">
        <f xml:space="preserve"> SMU</f>
        <v>$ 000s</v>
      </c>
      <c r="H140" s="286"/>
      <c r="I140" s="43"/>
      <c r="J140" s="286">
        <f t="shared" ref="J140:BU140" si="263">I144</f>
        <v>0</v>
      </c>
      <c r="K140" s="286">
        <f t="shared" si="263"/>
        <v>0</v>
      </c>
      <c r="L140" s="286">
        <f t="shared" si="263"/>
        <v>0</v>
      </c>
      <c r="M140" s="286">
        <f t="shared" si="263"/>
        <v>0</v>
      </c>
      <c r="N140" s="286">
        <f t="shared" si="263"/>
        <v>0</v>
      </c>
      <c r="O140" s="286">
        <f t="shared" si="263"/>
        <v>0</v>
      </c>
      <c r="P140" s="286">
        <f t="shared" si="263"/>
        <v>0</v>
      </c>
      <c r="Q140" s="286">
        <f t="shared" si="263"/>
        <v>0</v>
      </c>
      <c r="R140" s="286">
        <f t="shared" si="263"/>
        <v>0</v>
      </c>
      <c r="S140" s="286">
        <f t="shared" si="263"/>
        <v>0</v>
      </c>
      <c r="T140" s="286">
        <f t="shared" si="263"/>
        <v>0</v>
      </c>
      <c r="U140" s="286">
        <f t="shared" si="263"/>
        <v>0</v>
      </c>
      <c r="V140" s="286">
        <f t="shared" si="263"/>
        <v>0</v>
      </c>
      <c r="W140" s="286">
        <f t="shared" si="263"/>
        <v>0</v>
      </c>
      <c r="X140" s="286">
        <f t="shared" si="263"/>
        <v>0</v>
      </c>
      <c r="Y140" s="286">
        <f t="shared" si="263"/>
        <v>0</v>
      </c>
      <c r="Z140" s="286">
        <f t="shared" si="263"/>
        <v>0</v>
      </c>
      <c r="AA140" s="286">
        <f t="shared" si="263"/>
        <v>0</v>
      </c>
      <c r="AB140" s="286">
        <f t="shared" si="263"/>
        <v>0</v>
      </c>
      <c r="AC140" s="286">
        <f t="shared" si="263"/>
        <v>0</v>
      </c>
      <c r="AD140" s="286">
        <f t="shared" si="263"/>
        <v>0</v>
      </c>
      <c r="AE140" s="286">
        <f t="shared" si="263"/>
        <v>0</v>
      </c>
      <c r="AF140" s="286">
        <f t="shared" si="263"/>
        <v>0</v>
      </c>
      <c r="AG140" s="286">
        <f t="shared" si="263"/>
        <v>0</v>
      </c>
      <c r="AH140" s="286">
        <f t="shared" si="263"/>
        <v>0</v>
      </c>
      <c r="AI140" s="286">
        <f t="shared" si="263"/>
        <v>0</v>
      </c>
      <c r="AJ140" s="286">
        <f t="shared" si="263"/>
        <v>0</v>
      </c>
      <c r="AK140" s="286">
        <f t="shared" si="263"/>
        <v>0</v>
      </c>
      <c r="AL140" s="286">
        <f t="shared" si="263"/>
        <v>0</v>
      </c>
      <c r="AM140" s="286">
        <f t="shared" si="263"/>
        <v>0</v>
      </c>
      <c r="AN140" s="286">
        <f t="shared" si="263"/>
        <v>0</v>
      </c>
      <c r="AO140" s="286">
        <f t="shared" si="263"/>
        <v>0</v>
      </c>
      <c r="AP140" s="286">
        <f t="shared" si="263"/>
        <v>0</v>
      </c>
      <c r="AQ140" s="286">
        <f t="shared" si="263"/>
        <v>0</v>
      </c>
      <c r="AR140" s="286">
        <f t="shared" si="263"/>
        <v>0</v>
      </c>
      <c r="AS140" s="286">
        <f t="shared" si="263"/>
        <v>0</v>
      </c>
      <c r="AT140" s="286">
        <f t="shared" si="263"/>
        <v>0</v>
      </c>
      <c r="AU140" s="286">
        <f t="shared" si="263"/>
        <v>0</v>
      </c>
      <c r="AV140" s="286">
        <f t="shared" si="263"/>
        <v>0</v>
      </c>
      <c r="AW140" s="286">
        <f t="shared" si="263"/>
        <v>0</v>
      </c>
      <c r="AX140" s="286">
        <f t="shared" si="263"/>
        <v>0</v>
      </c>
      <c r="AY140" s="286">
        <f t="shared" si="263"/>
        <v>0</v>
      </c>
      <c r="AZ140" s="286">
        <f t="shared" si="263"/>
        <v>0</v>
      </c>
      <c r="BA140" s="286">
        <f t="shared" si="263"/>
        <v>0</v>
      </c>
      <c r="BB140" s="286">
        <f t="shared" si="263"/>
        <v>0</v>
      </c>
      <c r="BC140" s="286">
        <f t="shared" si="263"/>
        <v>0</v>
      </c>
      <c r="BD140" s="286">
        <f t="shared" si="263"/>
        <v>0</v>
      </c>
      <c r="BE140" s="286">
        <f t="shared" si="263"/>
        <v>0</v>
      </c>
      <c r="BF140" s="286">
        <f t="shared" si="263"/>
        <v>0</v>
      </c>
      <c r="BG140" s="286">
        <f t="shared" si="263"/>
        <v>0</v>
      </c>
      <c r="BH140" s="286">
        <f t="shared" si="263"/>
        <v>0</v>
      </c>
      <c r="BI140" s="286">
        <f t="shared" si="263"/>
        <v>0</v>
      </c>
      <c r="BJ140" s="286">
        <f t="shared" si="263"/>
        <v>0</v>
      </c>
      <c r="BK140" s="286">
        <f t="shared" si="263"/>
        <v>0</v>
      </c>
      <c r="BL140" s="286">
        <f t="shared" si="263"/>
        <v>0</v>
      </c>
      <c r="BM140" s="286">
        <f t="shared" si="263"/>
        <v>0</v>
      </c>
      <c r="BN140" s="286">
        <f t="shared" si="263"/>
        <v>0</v>
      </c>
      <c r="BO140" s="286">
        <f t="shared" si="263"/>
        <v>0</v>
      </c>
      <c r="BP140" s="286">
        <f t="shared" si="263"/>
        <v>0</v>
      </c>
      <c r="BQ140" s="286">
        <f t="shared" si="263"/>
        <v>0</v>
      </c>
      <c r="BR140" s="286">
        <f t="shared" si="263"/>
        <v>0</v>
      </c>
      <c r="BS140" s="286">
        <f t="shared" si="263"/>
        <v>0</v>
      </c>
      <c r="BT140" s="286">
        <f t="shared" si="263"/>
        <v>0</v>
      </c>
      <c r="BU140" s="286">
        <f t="shared" si="263"/>
        <v>0</v>
      </c>
      <c r="BV140" s="286">
        <f t="shared" ref="BV140:EG140" si="264">BU144</f>
        <v>0</v>
      </c>
      <c r="BW140" s="286">
        <f t="shared" si="264"/>
        <v>0</v>
      </c>
      <c r="BX140" s="286">
        <f t="shared" si="264"/>
        <v>0</v>
      </c>
      <c r="BY140" s="286">
        <f t="shared" si="264"/>
        <v>0</v>
      </c>
      <c r="BZ140" s="286">
        <f t="shared" si="264"/>
        <v>0</v>
      </c>
      <c r="CA140" s="286">
        <f t="shared" si="264"/>
        <v>0</v>
      </c>
      <c r="CB140" s="286">
        <f t="shared" si="264"/>
        <v>0</v>
      </c>
      <c r="CC140" s="286">
        <f t="shared" si="264"/>
        <v>0</v>
      </c>
      <c r="CD140" s="286">
        <f t="shared" si="264"/>
        <v>0</v>
      </c>
      <c r="CE140" s="286">
        <f t="shared" si="264"/>
        <v>0</v>
      </c>
      <c r="CF140" s="286">
        <f t="shared" si="264"/>
        <v>0</v>
      </c>
      <c r="CG140" s="286">
        <f t="shared" si="264"/>
        <v>0</v>
      </c>
      <c r="CH140" s="286">
        <f t="shared" si="264"/>
        <v>0</v>
      </c>
      <c r="CI140" s="286">
        <f t="shared" si="264"/>
        <v>0</v>
      </c>
      <c r="CJ140" s="286">
        <f t="shared" si="264"/>
        <v>0</v>
      </c>
      <c r="CK140" s="286">
        <f t="shared" si="264"/>
        <v>0</v>
      </c>
      <c r="CL140" s="286">
        <f t="shared" si="264"/>
        <v>0</v>
      </c>
      <c r="CM140" s="286">
        <f t="shared" si="264"/>
        <v>0</v>
      </c>
      <c r="CN140" s="286">
        <f t="shared" si="264"/>
        <v>0</v>
      </c>
      <c r="CO140" s="286">
        <f t="shared" si="264"/>
        <v>0</v>
      </c>
      <c r="CP140" s="286">
        <f t="shared" si="264"/>
        <v>0</v>
      </c>
      <c r="CQ140" s="286">
        <f t="shared" si="264"/>
        <v>0</v>
      </c>
      <c r="CR140" s="286">
        <f t="shared" si="264"/>
        <v>0</v>
      </c>
      <c r="CS140" s="286">
        <f t="shared" si="264"/>
        <v>0</v>
      </c>
      <c r="CT140" s="286">
        <f t="shared" si="264"/>
        <v>0</v>
      </c>
      <c r="CU140" s="286">
        <f t="shared" si="264"/>
        <v>0</v>
      </c>
      <c r="CV140" s="286">
        <f t="shared" si="264"/>
        <v>0</v>
      </c>
      <c r="CW140" s="286">
        <f t="shared" si="264"/>
        <v>0</v>
      </c>
      <c r="CX140" s="286">
        <f t="shared" si="264"/>
        <v>0</v>
      </c>
      <c r="CY140" s="286">
        <f t="shared" si="264"/>
        <v>0</v>
      </c>
      <c r="CZ140" s="286">
        <f t="shared" si="264"/>
        <v>0</v>
      </c>
      <c r="DA140" s="286">
        <f t="shared" si="264"/>
        <v>0</v>
      </c>
      <c r="DB140" s="286">
        <f t="shared" si="264"/>
        <v>0</v>
      </c>
      <c r="DC140" s="286">
        <f t="shared" si="264"/>
        <v>0</v>
      </c>
      <c r="DD140" s="286">
        <f t="shared" si="264"/>
        <v>0</v>
      </c>
      <c r="DE140" s="286">
        <f t="shared" si="264"/>
        <v>0</v>
      </c>
      <c r="DF140" s="286">
        <f t="shared" si="264"/>
        <v>0</v>
      </c>
      <c r="DG140" s="286">
        <f t="shared" si="264"/>
        <v>0</v>
      </c>
      <c r="DH140" s="286">
        <f t="shared" si="264"/>
        <v>0</v>
      </c>
      <c r="DI140" s="286">
        <f t="shared" si="264"/>
        <v>0</v>
      </c>
      <c r="DJ140" s="286">
        <f t="shared" si="264"/>
        <v>0</v>
      </c>
      <c r="DK140" s="286">
        <f t="shared" si="264"/>
        <v>0</v>
      </c>
      <c r="DL140" s="286">
        <f t="shared" si="264"/>
        <v>0</v>
      </c>
      <c r="DM140" s="286">
        <f t="shared" si="264"/>
        <v>0</v>
      </c>
      <c r="DN140" s="286">
        <f t="shared" si="264"/>
        <v>0</v>
      </c>
      <c r="DO140" s="286">
        <f t="shared" si="264"/>
        <v>0</v>
      </c>
      <c r="DP140" s="286">
        <f t="shared" si="264"/>
        <v>0</v>
      </c>
      <c r="DQ140" s="286">
        <f t="shared" si="264"/>
        <v>0</v>
      </c>
      <c r="DR140" s="286">
        <f t="shared" si="264"/>
        <v>0</v>
      </c>
      <c r="DS140" s="286">
        <f t="shared" si="264"/>
        <v>0</v>
      </c>
      <c r="DT140" s="286">
        <f t="shared" si="264"/>
        <v>0</v>
      </c>
      <c r="DU140" s="286">
        <f t="shared" si="264"/>
        <v>0</v>
      </c>
      <c r="DV140" s="286">
        <f t="shared" si="264"/>
        <v>0</v>
      </c>
      <c r="DW140" s="286">
        <f t="shared" si="264"/>
        <v>0</v>
      </c>
      <c r="DX140" s="286">
        <f t="shared" si="264"/>
        <v>0</v>
      </c>
      <c r="DY140" s="286">
        <f t="shared" si="264"/>
        <v>0</v>
      </c>
      <c r="DZ140" s="286">
        <f t="shared" si="264"/>
        <v>0</v>
      </c>
      <c r="EA140" s="286">
        <f t="shared" si="264"/>
        <v>0</v>
      </c>
      <c r="EB140" s="286">
        <f t="shared" si="264"/>
        <v>0</v>
      </c>
      <c r="EC140" s="286">
        <f t="shared" si="264"/>
        <v>0</v>
      </c>
      <c r="ED140" s="286">
        <f t="shared" si="264"/>
        <v>0</v>
      </c>
      <c r="EE140" s="286">
        <f t="shared" si="264"/>
        <v>0</v>
      </c>
      <c r="EF140" s="286">
        <f t="shared" si="264"/>
        <v>0</v>
      </c>
      <c r="EG140" s="286">
        <f t="shared" si="264"/>
        <v>0</v>
      </c>
      <c r="EH140" s="286">
        <f t="shared" ref="EH140:GJ140" si="265">EG144</f>
        <v>0</v>
      </c>
      <c r="EI140" s="286">
        <f t="shared" si="265"/>
        <v>0</v>
      </c>
      <c r="EJ140" s="286">
        <f t="shared" si="265"/>
        <v>0</v>
      </c>
      <c r="EK140" s="286">
        <f t="shared" si="265"/>
        <v>0</v>
      </c>
      <c r="EL140" s="286">
        <f t="shared" si="265"/>
        <v>0</v>
      </c>
      <c r="EM140" s="286">
        <f t="shared" si="265"/>
        <v>0</v>
      </c>
      <c r="EN140" s="286">
        <f t="shared" si="265"/>
        <v>0</v>
      </c>
      <c r="EO140" s="286">
        <f t="shared" si="265"/>
        <v>0</v>
      </c>
      <c r="EP140" s="286">
        <f t="shared" si="265"/>
        <v>0</v>
      </c>
      <c r="EQ140" s="286">
        <f t="shared" si="265"/>
        <v>0</v>
      </c>
      <c r="ER140" s="286">
        <f t="shared" si="265"/>
        <v>0</v>
      </c>
      <c r="ES140" s="286">
        <f t="shared" si="265"/>
        <v>0</v>
      </c>
      <c r="ET140" s="286">
        <f t="shared" si="265"/>
        <v>0</v>
      </c>
      <c r="EU140" s="286">
        <f t="shared" si="265"/>
        <v>0</v>
      </c>
      <c r="EV140" s="286">
        <f t="shared" si="265"/>
        <v>0</v>
      </c>
      <c r="EW140" s="286">
        <f t="shared" si="265"/>
        <v>0</v>
      </c>
      <c r="EX140" s="286">
        <f t="shared" si="265"/>
        <v>0</v>
      </c>
      <c r="EY140" s="286">
        <f t="shared" si="265"/>
        <v>0</v>
      </c>
      <c r="EZ140" s="286">
        <f t="shared" si="265"/>
        <v>0</v>
      </c>
      <c r="FA140" s="286">
        <f t="shared" si="265"/>
        <v>0</v>
      </c>
      <c r="FB140" s="286">
        <f t="shared" si="265"/>
        <v>0</v>
      </c>
      <c r="FC140" s="286">
        <f t="shared" si="265"/>
        <v>0</v>
      </c>
      <c r="FD140" s="286">
        <f t="shared" si="265"/>
        <v>0</v>
      </c>
      <c r="FE140" s="286">
        <f t="shared" si="265"/>
        <v>0</v>
      </c>
      <c r="FF140" s="286">
        <f t="shared" si="265"/>
        <v>0</v>
      </c>
      <c r="FG140" s="286">
        <f t="shared" si="265"/>
        <v>0</v>
      </c>
      <c r="FH140" s="286">
        <f t="shared" si="265"/>
        <v>0</v>
      </c>
      <c r="FI140" s="286">
        <f t="shared" si="265"/>
        <v>0</v>
      </c>
      <c r="FJ140" s="286">
        <f t="shared" si="265"/>
        <v>0</v>
      </c>
      <c r="FK140" s="286">
        <f t="shared" si="265"/>
        <v>0</v>
      </c>
      <c r="FL140" s="286">
        <f t="shared" si="265"/>
        <v>0</v>
      </c>
      <c r="FM140" s="286">
        <f t="shared" si="265"/>
        <v>0</v>
      </c>
      <c r="FN140" s="286">
        <f t="shared" si="265"/>
        <v>0</v>
      </c>
      <c r="FO140" s="286">
        <f t="shared" si="265"/>
        <v>0</v>
      </c>
      <c r="FP140" s="286">
        <f t="shared" si="265"/>
        <v>0</v>
      </c>
      <c r="FQ140" s="286">
        <f t="shared" si="265"/>
        <v>0</v>
      </c>
      <c r="FR140" s="286">
        <f t="shared" si="265"/>
        <v>0</v>
      </c>
      <c r="FS140" s="286">
        <f t="shared" si="265"/>
        <v>0</v>
      </c>
      <c r="FT140" s="286">
        <f t="shared" si="265"/>
        <v>0</v>
      </c>
      <c r="FU140" s="286">
        <f t="shared" si="265"/>
        <v>0</v>
      </c>
      <c r="FV140" s="286">
        <f t="shared" si="265"/>
        <v>0</v>
      </c>
      <c r="FW140" s="286">
        <f t="shared" si="265"/>
        <v>0</v>
      </c>
      <c r="FX140" s="286">
        <f t="shared" si="265"/>
        <v>0</v>
      </c>
      <c r="FY140" s="286">
        <f t="shared" si="265"/>
        <v>0</v>
      </c>
      <c r="FZ140" s="286">
        <f t="shared" si="265"/>
        <v>0</v>
      </c>
      <c r="GA140" s="286">
        <f t="shared" si="265"/>
        <v>0</v>
      </c>
      <c r="GB140" s="286">
        <f t="shared" si="265"/>
        <v>0</v>
      </c>
      <c r="GC140" s="286">
        <f t="shared" si="265"/>
        <v>0</v>
      </c>
      <c r="GD140" s="286">
        <f t="shared" si="265"/>
        <v>0</v>
      </c>
      <c r="GE140" s="286">
        <f t="shared" si="265"/>
        <v>0</v>
      </c>
      <c r="GF140" s="286">
        <f t="shared" si="265"/>
        <v>0</v>
      </c>
      <c r="GG140" s="286">
        <f t="shared" si="265"/>
        <v>0</v>
      </c>
      <c r="GH140" s="286">
        <f t="shared" si="265"/>
        <v>0</v>
      </c>
      <c r="GI140" s="286">
        <f t="shared" si="265"/>
        <v>0</v>
      </c>
      <c r="GJ140" s="286">
        <f t="shared" si="265"/>
        <v>0</v>
      </c>
    </row>
    <row r="141" spans="1:192" s="275" customFormat="1" x14ac:dyDescent="0.25">
      <c r="A141" s="15"/>
      <c r="B141" s="15"/>
      <c r="C141" s="21"/>
      <c r="D141" s="608" t="s">
        <v>297</v>
      </c>
      <c r="E141" s="607" t="str">
        <f t="shared" ref="E141:AJ141" si="266" xml:space="preserve"> E$101</f>
        <v>RCF drawdown</v>
      </c>
      <c r="F141" s="607">
        <f t="shared" si="266"/>
        <v>0</v>
      </c>
      <c r="G141" s="607" t="str">
        <f t="shared" si="266"/>
        <v>$ 000s</v>
      </c>
      <c r="H141" s="607">
        <f t="shared" si="266"/>
        <v>0</v>
      </c>
      <c r="I141" s="607">
        <f t="shared" si="266"/>
        <v>0</v>
      </c>
      <c r="J141" s="607">
        <f t="shared" si="266"/>
        <v>0</v>
      </c>
      <c r="K141" s="607">
        <f t="shared" si="266"/>
        <v>0</v>
      </c>
      <c r="L141" s="607">
        <f t="shared" si="266"/>
        <v>0</v>
      </c>
      <c r="M141" s="607">
        <f t="shared" si="266"/>
        <v>0</v>
      </c>
      <c r="N141" s="607">
        <f t="shared" si="266"/>
        <v>0</v>
      </c>
      <c r="O141" s="607">
        <f t="shared" si="266"/>
        <v>0</v>
      </c>
      <c r="P141" s="607">
        <f t="shared" si="266"/>
        <v>0</v>
      </c>
      <c r="Q141" s="607">
        <f t="shared" si="266"/>
        <v>0</v>
      </c>
      <c r="R141" s="607">
        <f t="shared" si="266"/>
        <v>0</v>
      </c>
      <c r="S141" s="607">
        <f t="shared" si="266"/>
        <v>0</v>
      </c>
      <c r="T141" s="607">
        <f t="shared" si="266"/>
        <v>0</v>
      </c>
      <c r="U141" s="607">
        <f t="shared" si="266"/>
        <v>0</v>
      </c>
      <c r="V141" s="607">
        <f t="shared" si="266"/>
        <v>0</v>
      </c>
      <c r="W141" s="607">
        <f t="shared" si="266"/>
        <v>0</v>
      </c>
      <c r="X141" s="607">
        <f t="shared" si="266"/>
        <v>0</v>
      </c>
      <c r="Y141" s="607">
        <f t="shared" si="266"/>
        <v>0</v>
      </c>
      <c r="Z141" s="607">
        <f t="shared" si="266"/>
        <v>0</v>
      </c>
      <c r="AA141" s="607">
        <f t="shared" si="266"/>
        <v>0</v>
      </c>
      <c r="AB141" s="607">
        <f t="shared" si="266"/>
        <v>0</v>
      </c>
      <c r="AC141" s="607">
        <f t="shared" si="266"/>
        <v>0</v>
      </c>
      <c r="AD141" s="607">
        <f t="shared" si="266"/>
        <v>0</v>
      </c>
      <c r="AE141" s="607">
        <f t="shared" si="266"/>
        <v>0</v>
      </c>
      <c r="AF141" s="607">
        <f t="shared" si="266"/>
        <v>0</v>
      </c>
      <c r="AG141" s="607">
        <f t="shared" si="266"/>
        <v>0</v>
      </c>
      <c r="AH141" s="607">
        <f t="shared" si="266"/>
        <v>0</v>
      </c>
      <c r="AI141" s="607">
        <f t="shared" si="266"/>
        <v>0</v>
      </c>
      <c r="AJ141" s="607">
        <f t="shared" si="266"/>
        <v>0</v>
      </c>
      <c r="AK141" s="607">
        <f t="shared" ref="AK141:BP141" si="267" xml:space="preserve"> AK$101</f>
        <v>0</v>
      </c>
      <c r="AL141" s="607">
        <f t="shared" si="267"/>
        <v>0</v>
      </c>
      <c r="AM141" s="607">
        <f t="shared" si="267"/>
        <v>0</v>
      </c>
      <c r="AN141" s="607">
        <f t="shared" si="267"/>
        <v>0</v>
      </c>
      <c r="AO141" s="607">
        <f t="shared" si="267"/>
        <v>0</v>
      </c>
      <c r="AP141" s="607">
        <f t="shared" si="267"/>
        <v>0</v>
      </c>
      <c r="AQ141" s="607">
        <f t="shared" si="267"/>
        <v>0</v>
      </c>
      <c r="AR141" s="607">
        <f t="shared" si="267"/>
        <v>0</v>
      </c>
      <c r="AS141" s="607">
        <f t="shared" si="267"/>
        <v>0</v>
      </c>
      <c r="AT141" s="607">
        <f t="shared" si="267"/>
        <v>0</v>
      </c>
      <c r="AU141" s="607">
        <f t="shared" si="267"/>
        <v>0</v>
      </c>
      <c r="AV141" s="607">
        <f t="shared" si="267"/>
        <v>0</v>
      </c>
      <c r="AW141" s="607">
        <f t="shared" si="267"/>
        <v>0</v>
      </c>
      <c r="AX141" s="607">
        <f t="shared" si="267"/>
        <v>0</v>
      </c>
      <c r="AY141" s="607">
        <f t="shared" si="267"/>
        <v>0</v>
      </c>
      <c r="AZ141" s="607">
        <f t="shared" si="267"/>
        <v>0</v>
      </c>
      <c r="BA141" s="607">
        <f t="shared" si="267"/>
        <v>0</v>
      </c>
      <c r="BB141" s="607">
        <f t="shared" si="267"/>
        <v>0</v>
      </c>
      <c r="BC141" s="607">
        <f t="shared" si="267"/>
        <v>0</v>
      </c>
      <c r="BD141" s="607">
        <f t="shared" si="267"/>
        <v>0</v>
      </c>
      <c r="BE141" s="607">
        <f t="shared" si="267"/>
        <v>0</v>
      </c>
      <c r="BF141" s="607">
        <f t="shared" si="267"/>
        <v>0</v>
      </c>
      <c r="BG141" s="607">
        <f t="shared" si="267"/>
        <v>0</v>
      </c>
      <c r="BH141" s="607">
        <f t="shared" si="267"/>
        <v>0</v>
      </c>
      <c r="BI141" s="607">
        <f t="shared" si="267"/>
        <v>0</v>
      </c>
      <c r="BJ141" s="607">
        <f t="shared" si="267"/>
        <v>0</v>
      </c>
      <c r="BK141" s="607">
        <f t="shared" si="267"/>
        <v>0</v>
      </c>
      <c r="BL141" s="607">
        <f t="shared" si="267"/>
        <v>0</v>
      </c>
      <c r="BM141" s="607">
        <f t="shared" si="267"/>
        <v>0</v>
      </c>
      <c r="BN141" s="607">
        <f t="shared" si="267"/>
        <v>0</v>
      </c>
      <c r="BO141" s="607">
        <f t="shared" si="267"/>
        <v>0</v>
      </c>
      <c r="BP141" s="607">
        <f t="shared" si="267"/>
        <v>0</v>
      </c>
      <c r="BQ141" s="607">
        <f t="shared" ref="BQ141:CV141" si="268" xml:space="preserve"> BQ$101</f>
        <v>0</v>
      </c>
      <c r="BR141" s="607">
        <f t="shared" si="268"/>
        <v>0</v>
      </c>
      <c r="BS141" s="607">
        <f t="shared" si="268"/>
        <v>0</v>
      </c>
      <c r="BT141" s="607">
        <f t="shared" si="268"/>
        <v>0</v>
      </c>
      <c r="BU141" s="607">
        <f t="shared" si="268"/>
        <v>0</v>
      </c>
      <c r="BV141" s="607">
        <f t="shared" si="268"/>
        <v>0</v>
      </c>
      <c r="BW141" s="607">
        <f t="shared" si="268"/>
        <v>0</v>
      </c>
      <c r="BX141" s="607">
        <f t="shared" si="268"/>
        <v>0</v>
      </c>
      <c r="BY141" s="607">
        <f t="shared" si="268"/>
        <v>0</v>
      </c>
      <c r="BZ141" s="607">
        <f t="shared" si="268"/>
        <v>0</v>
      </c>
      <c r="CA141" s="607">
        <f t="shared" si="268"/>
        <v>0</v>
      </c>
      <c r="CB141" s="607">
        <f t="shared" si="268"/>
        <v>0</v>
      </c>
      <c r="CC141" s="607">
        <f t="shared" si="268"/>
        <v>0</v>
      </c>
      <c r="CD141" s="607">
        <f t="shared" si="268"/>
        <v>0</v>
      </c>
      <c r="CE141" s="607">
        <f t="shared" si="268"/>
        <v>0</v>
      </c>
      <c r="CF141" s="607">
        <f t="shared" si="268"/>
        <v>0</v>
      </c>
      <c r="CG141" s="607">
        <f t="shared" si="268"/>
        <v>0</v>
      </c>
      <c r="CH141" s="607">
        <f t="shared" si="268"/>
        <v>0</v>
      </c>
      <c r="CI141" s="607">
        <f t="shared" si="268"/>
        <v>0</v>
      </c>
      <c r="CJ141" s="607">
        <f t="shared" si="268"/>
        <v>0</v>
      </c>
      <c r="CK141" s="607">
        <f t="shared" si="268"/>
        <v>0</v>
      </c>
      <c r="CL141" s="607">
        <f t="shared" si="268"/>
        <v>0</v>
      </c>
      <c r="CM141" s="607">
        <f t="shared" si="268"/>
        <v>0</v>
      </c>
      <c r="CN141" s="607">
        <f t="shared" si="268"/>
        <v>0</v>
      </c>
      <c r="CO141" s="607">
        <f t="shared" si="268"/>
        <v>0</v>
      </c>
      <c r="CP141" s="607">
        <f t="shared" si="268"/>
        <v>0</v>
      </c>
      <c r="CQ141" s="607">
        <f t="shared" si="268"/>
        <v>0</v>
      </c>
      <c r="CR141" s="607">
        <f t="shared" si="268"/>
        <v>0</v>
      </c>
      <c r="CS141" s="607">
        <f t="shared" si="268"/>
        <v>0</v>
      </c>
      <c r="CT141" s="607">
        <f t="shared" si="268"/>
        <v>0</v>
      </c>
      <c r="CU141" s="607">
        <f t="shared" si="268"/>
        <v>0</v>
      </c>
      <c r="CV141" s="607">
        <f t="shared" si="268"/>
        <v>0</v>
      </c>
      <c r="CW141" s="607">
        <f t="shared" ref="CW141:EB141" si="269" xml:space="preserve"> CW$101</f>
        <v>0</v>
      </c>
      <c r="CX141" s="607">
        <f t="shared" si="269"/>
        <v>0</v>
      </c>
      <c r="CY141" s="607">
        <f t="shared" si="269"/>
        <v>0</v>
      </c>
      <c r="CZ141" s="607">
        <f t="shared" si="269"/>
        <v>0</v>
      </c>
      <c r="DA141" s="607">
        <f t="shared" si="269"/>
        <v>0</v>
      </c>
      <c r="DB141" s="607">
        <f t="shared" si="269"/>
        <v>0</v>
      </c>
      <c r="DC141" s="607">
        <f t="shared" si="269"/>
        <v>0</v>
      </c>
      <c r="DD141" s="607">
        <f t="shared" si="269"/>
        <v>0</v>
      </c>
      <c r="DE141" s="607">
        <f t="shared" si="269"/>
        <v>0</v>
      </c>
      <c r="DF141" s="607">
        <f t="shared" si="269"/>
        <v>0</v>
      </c>
      <c r="DG141" s="607">
        <f t="shared" si="269"/>
        <v>0</v>
      </c>
      <c r="DH141" s="607">
        <f t="shared" si="269"/>
        <v>0</v>
      </c>
      <c r="DI141" s="607">
        <f t="shared" si="269"/>
        <v>0</v>
      </c>
      <c r="DJ141" s="607">
        <f t="shared" si="269"/>
        <v>0</v>
      </c>
      <c r="DK141" s="607">
        <f t="shared" si="269"/>
        <v>0</v>
      </c>
      <c r="DL141" s="607">
        <f t="shared" si="269"/>
        <v>0</v>
      </c>
      <c r="DM141" s="607">
        <f t="shared" si="269"/>
        <v>0</v>
      </c>
      <c r="DN141" s="607">
        <f t="shared" si="269"/>
        <v>0</v>
      </c>
      <c r="DO141" s="607">
        <f t="shared" si="269"/>
        <v>0</v>
      </c>
      <c r="DP141" s="607">
        <f t="shared" si="269"/>
        <v>0</v>
      </c>
      <c r="DQ141" s="607">
        <f t="shared" si="269"/>
        <v>0</v>
      </c>
      <c r="DR141" s="607">
        <f t="shared" si="269"/>
        <v>0</v>
      </c>
      <c r="DS141" s="607">
        <f t="shared" si="269"/>
        <v>0</v>
      </c>
      <c r="DT141" s="607">
        <f t="shared" si="269"/>
        <v>0</v>
      </c>
      <c r="DU141" s="607">
        <f t="shared" si="269"/>
        <v>0</v>
      </c>
      <c r="DV141" s="607">
        <f t="shared" si="269"/>
        <v>0</v>
      </c>
      <c r="DW141" s="607">
        <f t="shared" si="269"/>
        <v>0</v>
      </c>
      <c r="DX141" s="607">
        <f t="shared" si="269"/>
        <v>0</v>
      </c>
      <c r="DY141" s="607">
        <f t="shared" si="269"/>
        <v>0</v>
      </c>
      <c r="DZ141" s="607">
        <f t="shared" si="269"/>
        <v>0</v>
      </c>
      <c r="EA141" s="607">
        <f t="shared" si="269"/>
        <v>0</v>
      </c>
      <c r="EB141" s="607">
        <f t="shared" si="269"/>
        <v>0</v>
      </c>
      <c r="EC141" s="607">
        <f t="shared" ref="EC141:FH141" si="270" xml:space="preserve"> EC$101</f>
        <v>0</v>
      </c>
      <c r="ED141" s="607">
        <f t="shared" si="270"/>
        <v>0</v>
      </c>
      <c r="EE141" s="607">
        <f t="shared" si="270"/>
        <v>0</v>
      </c>
      <c r="EF141" s="607">
        <f t="shared" si="270"/>
        <v>0</v>
      </c>
      <c r="EG141" s="607">
        <f t="shared" si="270"/>
        <v>0</v>
      </c>
      <c r="EH141" s="607">
        <f t="shared" si="270"/>
        <v>0</v>
      </c>
      <c r="EI141" s="607">
        <f t="shared" si="270"/>
        <v>0</v>
      </c>
      <c r="EJ141" s="607">
        <f t="shared" si="270"/>
        <v>0</v>
      </c>
      <c r="EK141" s="607">
        <f t="shared" si="270"/>
        <v>0</v>
      </c>
      <c r="EL141" s="607">
        <f t="shared" si="270"/>
        <v>0</v>
      </c>
      <c r="EM141" s="607">
        <f t="shared" si="270"/>
        <v>0</v>
      </c>
      <c r="EN141" s="607">
        <f t="shared" si="270"/>
        <v>0</v>
      </c>
      <c r="EO141" s="607">
        <f t="shared" si="270"/>
        <v>0</v>
      </c>
      <c r="EP141" s="607">
        <f t="shared" si="270"/>
        <v>0</v>
      </c>
      <c r="EQ141" s="607">
        <f t="shared" si="270"/>
        <v>0</v>
      </c>
      <c r="ER141" s="607">
        <f t="shared" si="270"/>
        <v>0</v>
      </c>
      <c r="ES141" s="607">
        <f t="shared" si="270"/>
        <v>0</v>
      </c>
      <c r="ET141" s="607">
        <f t="shared" si="270"/>
        <v>0</v>
      </c>
      <c r="EU141" s="607">
        <f t="shared" si="270"/>
        <v>0</v>
      </c>
      <c r="EV141" s="607">
        <f t="shared" si="270"/>
        <v>0</v>
      </c>
      <c r="EW141" s="607">
        <f t="shared" si="270"/>
        <v>0</v>
      </c>
      <c r="EX141" s="607">
        <f t="shared" si="270"/>
        <v>0</v>
      </c>
      <c r="EY141" s="607">
        <f t="shared" si="270"/>
        <v>0</v>
      </c>
      <c r="EZ141" s="607">
        <f t="shared" si="270"/>
        <v>0</v>
      </c>
      <c r="FA141" s="607">
        <f t="shared" si="270"/>
        <v>0</v>
      </c>
      <c r="FB141" s="607">
        <f t="shared" si="270"/>
        <v>0</v>
      </c>
      <c r="FC141" s="607">
        <f t="shared" si="270"/>
        <v>0</v>
      </c>
      <c r="FD141" s="607">
        <f t="shared" si="270"/>
        <v>0</v>
      </c>
      <c r="FE141" s="607">
        <f t="shared" si="270"/>
        <v>0</v>
      </c>
      <c r="FF141" s="607">
        <f t="shared" si="270"/>
        <v>0</v>
      </c>
      <c r="FG141" s="607">
        <f t="shared" si="270"/>
        <v>0</v>
      </c>
      <c r="FH141" s="607">
        <f t="shared" si="270"/>
        <v>0</v>
      </c>
      <c r="FI141" s="607">
        <f t="shared" ref="FI141:GJ141" si="271" xml:space="preserve"> FI$101</f>
        <v>0</v>
      </c>
      <c r="FJ141" s="607">
        <f t="shared" si="271"/>
        <v>0</v>
      </c>
      <c r="FK141" s="607">
        <f t="shared" si="271"/>
        <v>0</v>
      </c>
      <c r="FL141" s="607">
        <f t="shared" si="271"/>
        <v>0</v>
      </c>
      <c r="FM141" s="607">
        <f t="shared" si="271"/>
        <v>0</v>
      </c>
      <c r="FN141" s="607">
        <f t="shared" si="271"/>
        <v>0</v>
      </c>
      <c r="FO141" s="607">
        <f t="shared" si="271"/>
        <v>0</v>
      </c>
      <c r="FP141" s="607">
        <f t="shared" si="271"/>
        <v>0</v>
      </c>
      <c r="FQ141" s="607">
        <f t="shared" si="271"/>
        <v>0</v>
      </c>
      <c r="FR141" s="607">
        <f t="shared" si="271"/>
        <v>0</v>
      </c>
      <c r="FS141" s="607">
        <f t="shared" si="271"/>
        <v>0</v>
      </c>
      <c r="FT141" s="607">
        <f t="shared" si="271"/>
        <v>0</v>
      </c>
      <c r="FU141" s="607">
        <f t="shared" si="271"/>
        <v>0</v>
      </c>
      <c r="FV141" s="607">
        <f t="shared" si="271"/>
        <v>0</v>
      </c>
      <c r="FW141" s="607">
        <f t="shared" si="271"/>
        <v>0</v>
      </c>
      <c r="FX141" s="607">
        <f t="shared" si="271"/>
        <v>0</v>
      </c>
      <c r="FY141" s="607">
        <f t="shared" si="271"/>
        <v>0</v>
      </c>
      <c r="FZ141" s="607">
        <f t="shared" si="271"/>
        <v>0</v>
      </c>
      <c r="GA141" s="607">
        <f t="shared" si="271"/>
        <v>0</v>
      </c>
      <c r="GB141" s="607">
        <f t="shared" si="271"/>
        <v>0</v>
      </c>
      <c r="GC141" s="607">
        <f t="shared" si="271"/>
        <v>0</v>
      </c>
      <c r="GD141" s="607">
        <f t="shared" si="271"/>
        <v>0</v>
      </c>
      <c r="GE141" s="607">
        <f t="shared" si="271"/>
        <v>0</v>
      </c>
      <c r="GF141" s="607">
        <f t="shared" si="271"/>
        <v>0</v>
      </c>
      <c r="GG141" s="607">
        <f t="shared" si="271"/>
        <v>0</v>
      </c>
      <c r="GH141" s="607">
        <f t="shared" si="271"/>
        <v>0</v>
      </c>
      <c r="GI141" s="607">
        <f t="shared" si="271"/>
        <v>0</v>
      </c>
      <c r="GJ141" s="607">
        <f t="shared" si="271"/>
        <v>0</v>
      </c>
    </row>
    <row r="142" spans="1:192" s="275" customFormat="1" x14ac:dyDescent="0.25">
      <c r="A142" s="15"/>
      <c r="B142" s="15"/>
      <c r="C142" s="21"/>
      <c r="D142" s="608" t="s">
        <v>297</v>
      </c>
      <c r="E142" s="561" t="str">
        <f t="shared" ref="E142:AJ142" si="272" xml:space="preserve"> E$123</f>
        <v>RCF unpaid interest</v>
      </c>
      <c r="F142" s="561">
        <f t="shared" si="272"/>
        <v>0</v>
      </c>
      <c r="G142" s="561" t="str">
        <f t="shared" si="272"/>
        <v>$ 000s</v>
      </c>
      <c r="H142" s="561">
        <f t="shared" si="272"/>
        <v>0</v>
      </c>
      <c r="I142" s="561">
        <f t="shared" si="272"/>
        <v>0</v>
      </c>
      <c r="J142" s="561">
        <f t="shared" si="272"/>
        <v>0</v>
      </c>
      <c r="K142" s="561">
        <f t="shared" si="272"/>
        <v>0</v>
      </c>
      <c r="L142" s="561">
        <f t="shared" si="272"/>
        <v>0</v>
      </c>
      <c r="M142" s="561">
        <f t="shared" si="272"/>
        <v>0</v>
      </c>
      <c r="N142" s="561">
        <f t="shared" si="272"/>
        <v>0</v>
      </c>
      <c r="O142" s="561">
        <f t="shared" si="272"/>
        <v>0</v>
      </c>
      <c r="P142" s="561">
        <f t="shared" si="272"/>
        <v>0</v>
      </c>
      <c r="Q142" s="561">
        <f t="shared" si="272"/>
        <v>0</v>
      </c>
      <c r="R142" s="561">
        <f t="shared" si="272"/>
        <v>0</v>
      </c>
      <c r="S142" s="561">
        <f t="shared" si="272"/>
        <v>0</v>
      </c>
      <c r="T142" s="561">
        <f t="shared" si="272"/>
        <v>0</v>
      </c>
      <c r="U142" s="561">
        <f t="shared" si="272"/>
        <v>0</v>
      </c>
      <c r="V142" s="561">
        <f t="shared" si="272"/>
        <v>0</v>
      </c>
      <c r="W142" s="561">
        <f t="shared" si="272"/>
        <v>0</v>
      </c>
      <c r="X142" s="561">
        <f t="shared" si="272"/>
        <v>0</v>
      </c>
      <c r="Y142" s="561">
        <f t="shared" si="272"/>
        <v>0</v>
      </c>
      <c r="Z142" s="561">
        <f t="shared" si="272"/>
        <v>0</v>
      </c>
      <c r="AA142" s="561">
        <f t="shared" si="272"/>
        <v>0</v>
      </c>
      <c r="AB142" s="561">
        <f t="shared" si="272"/>
        <v>0</v>
      </c>
      <c r="AC142" s="561">
        <f t="shared" si="272"/>
        <v>0</v>
      </c>
      <c r="AD142" s="561">
        <f t="shared" si="272"/>
        <v>0</v>
      </c>
      <c r="AE142" s="561">
        <f t="shared" si="272"/>
        <v>0</v>
      </c>
      <c r="AF142" s="561">
        <f t="shared" si="272"/>
        <v>0</v>
      </c>
      <c r="AG142" s="561">
        <f t="shared" si="272"/>
        <v>0</v>
      </c>
      <c r="AH142" s="561">
        <f t="shared" si="272"/>
        <v>0</v>
      </c>
      <c r="AI142" s="561">
        <f t="shared" si="272"/>
        <v>0</v>
      </c>
      <c r="AJ142" s="561">
        <f t="shared" si="272"/>
        <v>0</v>
      </c>
      <c r="AK142" s="561">
        <f t="shared" ref="AK142:BP142" si="273" xml:space="preserve"> AK$123</f>
        <v>0</v>
      </c>
      <c r="AL142" s="561">
        <f t="shared" si="273"/>
        <v>0</v>
      </c>
      <c r="AM142" s="561">
        <f t="shared" si="273"/>
        <v>0</v>
      </c>
      <c r="AN142" s="561">
        <f t="shared" si="273"/>
        <v>0</v>
      </c>
      <c r="AO142" s="561">
        <f t="shared" si="273"/>
        <v>0</v>
      </c>
      <c r="AP142" s="561">
        <f t="shared" si="273"/>
        <v>0</v>
      </c>
      <c r="AQ142" s="561">
        <f t="shared" si="273"/>
        <v>0</v>
      </c>
      <c r="AR142" s="561">
        <f t="shared" si="273"/>
        <v>0</v>
      </c>
      <c r="AS142" s="561">
        <f t="shared" si="273"/>
        <v>0</v>
      </c>
      <c r="AT142" s="561">
        <f t="shared" si="273"/>
        <v>0</v>
      </c>
      <c r="AU142" s="561">
        <f t="shared" si="273"/>
        <v>0</v>
      </c>
      <c r="AV142" s="561">
        <f t="shared" si="273"/>
        <v>0</v>
      </c>
      <c r="AW142" s="561">
        <f t="shared" si="273"/>
        <v>0</v>
      </c>
      <c r="AX142" s="561">
        <f t="shared" si="273"/>
        <v>0</v>
      </c>
      <c r="AY142" s="561">
        <f t="shared" si="273"/>
        <v>0</v>
      </c>
      <c r="AZ142" s="561">
        <f t="shared" si="273"/>
        <v>0</v>
      </c>
      <c r="BA142" s="561">
        <f t="shared" si="273"/>
        <v>0</v>
      </c>
      <c r="BB142" s="561">
        <f t="shared" si="273"/>
        <v>0</v>
      </c>
      <c r="BC142" s="561">
        <f t="shared" si="273"/>
        <v>0</v>
      </c>
      <c r="BD142" s="561">
        <f t="shared" si="273"/>
        <v>0</v>
      </c>
      <c r="BE142" s="561">
        <f t="shared" si="273"/>
        <v>0</v>
      </c>
      <c r="BF142" s="561">
        <f t="shared" si="273"/>
        <v>0</v>
      </c>
      <c r="BG142" s="561">
        <f t="shared" si="273"/>
        <v>0</v>
      </c>
      <c r="BH142" s="561">
        <f t="shared" si="273"/>
        <v>0</v>
      </c>
      <c r="BI142" s="561">
        <f t="shared" si="273"/>
        <v>0</v>
      </c>
      <c r="BJ142" s="561">
        <f t="shared" si="273"/>
        <v>0</v>
      </c>
      <c r="BK142" s="561">
        <f t="shared" si="273"/>
        <v>0</v>
      </c>
      <c r="BL142" s="561">
        <f t="shared" si="273"/>
        <v>0</v>
      </c>
      <c r="BM142" s="561">
        <f t="shared" si="273"/>
        <v>0</v>
      </c>
      <c r="BN142" s="561">
        <f t="shared" si="273"/>
        <v>0</v>
      </c>
      <c r="BO142" s="561">
        <f t="shared" si="273"/>
        <v>0</v>
      </c>
      <c r="BP142" s="561">
        <f t="shared" si="273"/>
        <v>0</v>
      </c>
      <c r="BQ142" s="561">
        <f t="shared" ref="BQ142:CV142" si="274" xml:space="preserve"> BQ$123</f>
        <v>0</v>
      </c>
      <c r="BR142" s="561">
        <f t="shared" si="274"/>
        <v>0</v>
      </c>
      <c r="BS142" s="561">
        <f t="shared" si="274"/>
        <v>0</v>
      </c>
      <c r="BT142" s="561">
        <f t="shared" si="274"/>
        <v>0</v>
      </c>
      <c r="BU142" s="561">
        <f t="shared" si="274"/>
        <v>0</v>
      </c>
      <c r="BV142" s="561">
        <f t="shared" si="274"/>
        <v>0</v>
      </c>
      <c r="BW142" s="561">
        <f t="shared" si="274"/>
        <v>0</v>
      </c>
      <c r="BX142" s="561">
        <f t="shared" si="274"/>
        <v>0</v>
      </c>
      <c r="BY142" s="561">
        <f t="shared" si="274"/>
        <v>0</v>
      </c>
      <c r="BZ142" s="561">
        <f t="shared" si="274"/>
        <v>0</v>
      </c>
      <c r="CA142" s="561">
        <f t="shared" si="274"/>
        <v>0</v>
      </c>
      <c r="CB142" s="561">
        <f t="shared" si="274"/>
        <v>0</v>
      </c>
      <c r="CC142" s="561">
        <f t="shared" si="274"/>
        <v>0</v>
      </c>
      <c r="CD142" s="561">
        <f t="shared" si="274"/>
        <v>0</v>
      </c>
      <c r="CE142" s="561">
        <f t="shared" si="274"/>
        <v>0</v>
      </c>
      <c r="CF142" s="561">
        <f t="shared" si="274"/>
        <v>0</v>
      </c>
      <c r="CG142" s="561">
        <f t="shared" si="274"/>
        <v>0</v>
      </c>
      <c r="CH142" s="561">
        <f t="shared" si="274"/>
        <v>0</v>
      </c>
      <c r="CI142" s="561">
        <f t="shared" si="274"/>
        <v>0</v>
      </c>
      <c r="CJ142" s="561">
        <f t="shared" si="274"/>
        <v>0</v>
      </c>
      <c r="CK142" s="561">
        <f t="shared" si="274"/>
        <v>0</v>
      </c>
      <c r="CL142" s="561">
        <f t="shared" si="274"/>
        <v>0</v>
      </c>
      <c r="CM142" s="561">
        <f t="shared" si="274"/>
        <v>0</v>
      </c>
      <c r="CN142" s="561">
        <f t="shared" si="274"/>
        <v>0</v>
      </c>
      <c r="CO142" s="561">
        <f t="shared" si="274"/>
        <v>0</v>
      </c>
      <c r="CP142" s="561">
        <f t="shared" si="274"/>
        <v>0</v>
      </c>
      <c r="CQ142" s="561">
        <f t="shared" si="274"/>
        <v>0</v>
      </c>
      <c r="CR142" s="561">
        <f t="shared" si="274"/>
        <v>0</v>
      </c>
      <c r="CS142" s="561">
        <f t="shared" si="274"/>
        <v>0</v>
      </c>
      <c r="CT142" s="561">
        <f t="shared" si="274"/>
        <v>0</v>
      </c>
      <c r="CU142" s="561">
        <f t="shared" si="274"/>
        <v>0</v>
      </c>
      <c r="CV142" s="561">
        <f t="shared" si="274"/>
        <v>0</v>
      </c>
      <c r="CW142" s="561">
        <f t="shared" ref="CW142:EB142" si="275" xml:space="preserve"> CW$123</f>
        <v>0</v>
      </c>
      <c r="CX142" s="561">
        <f t="shared" si="275"/>
        <v>0</v>
      </c>
      <c r="CY142" s="561">
        <f t="shared" si="275"/>
        <v>0</v>
      </c>
      <c r="CZ142" s="561">
        <f t="shared" si="275"/>
        <v>0</v>
      </c>
      <c r="DA142" s="561">
        <f t="shared" si="275"/>
        <v>0</v>
      </c>
      <c r="DB142" s="561">
        <f t="shared" si="275"/>
        <v>0</v>
      </c>
      <c r="DC142" s="561">
        <f t="shared" si="275"/>
        <v>0</v>
      </c>
      <c r="DD142" s="561">
        <f t="shared" si="275"/>
        <v>0</v>
      </c>
      <c r="DE142" s="561">
        <f t="shared" si="275"/>
        <v>0</v>
      </c>
      <c r="DF142" s="561">
        <f t="shared" si="275"/>
        <v>0</v>
      </c>
      <c r="DG142" s="561">
        <f t="shared" si="275"/>
        <v>0</v>
      </c>
      <c r="DH142" s="561">
        <f t="shared" si="275"/>
        <v>0</v>
      </c>
      <c r="DI142" s="561">
        <f t="shared" si="275"/>
        <v>0</v>
      </c>
      <c r="DJ142" s="561">
        <f t="shared" si="275"/>
        <v>0</v>
      </c>
      <c r="DK142" s="561">
        <f t="shared" si="275"/>
        <v>0</v>
      </c>
      <c r="DL142" s="561">
        <f t="shared" si="275"/>
        <v>0</v>
      </c>
      <c r="DM142" s="561">
        <f t="shared" si="275"/>
        <v>0</v>
      </c>
      <c r="DN142" s="561">
        <f t="shared" si="275"/>
        <v>0</v>
      </c>
      <c r="DO142" s="561">
        <f t="shared" si="275"/>
        <v>0</v>
      </c>
      <c r="DP142" s="561">
        <f t="shared" si="275"/>
        <v>0</v>
      </c>
      <c r="DQ142" s="561">
        <f t="shared" si="275"/>
        <v>0</v>
      </c>
      <c r="DR142" s="561">
        <f t="shared" si="275"/>
        <v>0</v>
      </c>
      <c r="DS142" s="561">
        <f t="shared" si="275"/>
        <v>0</v>
      </c>
      <c r="DT142" s="561">
        <f t="shared" si="275"/>
        <v>0</v>
      </c>
      <c r="DU142" s="561">
        <f t="shared" si="275"/>
        <v>0</v>
      </c>
      <c r="DV142" s="561">
        <f t="shared" si="275"/>
        <v>0</v>
      </c>
      <c r="DW142" s="561">
        <f t="shared" si="275"/>
        <v>0</v>
      </c>
      <c r="DX142" s="561">
        <f t="shared" si="275"/>
        <v>0</v>
      </c>
      <c r="DY142" s="561">
        <f t="shared" si="275"/>
        <v>0</v>
      </c>
      <c r="DZ142" s="561">
        <f t="shared" si="275"/>
        <v>0</v>
      </c>
      <c r="EA142" s="561">
        <f t="shared" si="275"/>
        <v>0</v>
      </c>
      <c r="EB142" s="561">
        <f t="shared" si="275"/>
        <v>0</v>
      </c>
      <c r="EC142" s="561">
        <f t="shared" ref="EC142:FH142" si="276" xml:space="preserve"> EC$123</f>
        <v>0</v>
      </c>
      <c r="ED142" s="561">
        <f t="shared" si="276"/>
        <v>0</v>
      </c>
      <c r="EE142" s="561">
        <f t="shared" si="276"/>
        <v>0</v>
      </c>
      <c r="EF142" s="561">
        <f t="shared" si="276"/>
        <v>0</v>
      </c>
      <c r="EG142" s="561">
        <f t="shared" si="276"/>
        <v>0</v>
      </c>
      <c r="EH142" s="561">
        <f t="shared" si="276"/>
        <v>0</v>
      </c>
      <c r="EI142" s="561">
        <f t="shared" si="276"/>
        <v>0</v>
      </c>
      <c r="EJ142" s="561">
        <f t="shared" si="276"/>
        <v>0</v>
      </c>
      <c r="EK142" s="561">
        <f t="shared" si="276"/>
        <v>0</v>
      </c>
      <c r="EL142" s="561">
        <f t="shared" si="276"/>
        <v>0</v>
      </c>
      <c r="EM142" s="561">
        <f t="shared" si="276"/>
        <v>0</v>
      </c>
      <c r="EN142" s="561">
        <f t="shared" si="276"/>
        <v>0</v>
      </c>
      <c r="EO142" s="561">
        <f t="shared" si="276"/>
        <v>0</v>
      </c>
      <c r="EP142" s="561">
        <f t="shared" si="276"/>
        <v>0</v>
      </c>
      <c r="EQ142" s="561">
        <f t="shared" si="276"/>
        <v>0</v>
      </c>
      <c r="ER142" s="561">
        <f t="shared" si="276"/>
        <v>0</v>
      </c>
      <c r="ES142" s="561">
        <f t="shared" si="276"/>
        <v>0</v>
      </c>
      <c r="ET142" s="561">
        <f t="shared" si="276"/>
        <v>0</v>
      </c>
      <c r="EU142" s="561">
        <f t="shared" si="276"/>
        <v>0</v>
      </c>
      <c r="EV142" s="561">
        <f t="shared" si="276"/>
        <v>0</v>
      </c>
      <c r="EW142" s="561">
        <f t="shared" si="276"/>
        <v>0</v>
      </c>
      <c r="EX142" s="561">
        <f t="shared" si="276"/>
        <v>0</v>
      </c>
      <c r="EY142" s="561">
        <f t="shared" si="276"/>
        <v>0</v>
      </c>
      <c r="EZ142" s="561">
        <f t="shared" si="276"/>
        <v>0</v>
      </c>
      <c r="FA142" s="561">
        <f t="shared" si="276"/>
        <v>0</v>
      </c>
      <c r="FB142" s="561">
        <f t="shared" si="276"/>
        <v>0</v>
      </c>
      <c r="FC142" s="561">
        <f t="shared" si="276"/>
        <v>0</v>
      </c>
      <c r="FD142" s="561">
        <f t="shared" si="276"/>
        <v>0</v>
      </c>
      <c r="FE142" s="561">
        <f t="shared" si="276"/>
        <v>0</v>
      </c>
      <c r="FF142" s="561">
        <f t="shared" si="276"/>
        <v>0</v>
      </c>
      <c r="FG142" s="561">
        <f t="shared" si="276"/>
        <v>0</v>
      </c>
      <c r="FH142" s="561">
        <f t="shared" si="276"/>
        <v>0</v>
      </c>
      <c r="FI142" s="561">
        <f t="shared" ref="FI142:GJ142" si="277" xml:space="preserve"> FI$123</f>
        <v>0</v>
      </c>
      <c r="FJ142" s="561">
        <f t="shared" si="277"/>
        <v>0</v>
      </c>
      <c r="FK142" s="561">
        <f t="shared" si="277"/>
        <v>0</v>
      </c>
      <c r="FL142" s="561">
        <f t="shared" si="277"/>
        <v>0</v>
      </c>
      <c r="FM142" s="561">
        <f t="shared" si="277"/>
        <v>0</v>
      </c>
      <c r="FN142" s="561">
        <f t="shared" si="277"/>
        <v>0</v>
      </c>
      <c r="FO142" s="561">
        <f t="shared" si="277"/>
        <v>0</v>
      </c>
      <c r="FP142" s="561">
        <f t="shared" si="277"/>
        <v>0</v>
      </c>
      <c r="FQ142" s="561">
        <f t="shared" si="277"/>
        <v>0</v>
      </c>
      <c r="FR142" s="561">
        <f t="shared" si="277"/>
        <v>0</v>
      </c>
      <c r="FS142" s="561">
        <f t="shared" si="277"/>
        <v>0</v>
      </c>
      <c r="FT142" s="561">
        <f t="shared" si="277"/>
        <v>0</v>
      </c>
      <c r="FU142" s="561">
        <f t="shared" si="277"/>
        <v>0</v>
      </c>
      <c r="FV142" s="561">
        <f t="shared" si="277"/>
        <v>0</v>
      </c>
      <c r="FW142" s="561">
        <f t="shared" si="277"/>
        <v>0</v>
      </c>
      <c r="FX142" s="561">
        <f t="shared" si="277"/>
        <v>0</v>
      </c>
      <c r="FY142" s="561">
        <f t="shared" si="277"/>
        <v>0</v>
      </c>
      <c r="FZ142" s="561">
        <f t="shared" si="277"/>
        <v>0</v>
      </c>
      <c r="GA142" s="561">
        <f t="shared" si="277"/>
        <v>0</v>
      </c>
      <c r="GB142" s="561">
        <f t="shared" si="277"/>
        <v>0</v>
      </c>
      <c r="GC142" s="561">
        <f t="shared" si="277"/>
        <v>0</v>
      </c>
      <c r="GD142" s="561">
        <f t="shared" si="277"/>
        <v>0</v>
      </c>
      <c r="GE142" s="561">
        <f t="shared" si="277"/>
        <v>0</v>
      </c>
      <c r="GF142" s="561">
        <f t="shared" si="277"/>
        <v>0</v>
      </c>
      <c r="GG142" s="561">
        <f t="shared" si="277"/>
        <v>0</v>
      </c>
      <c r="GH142" s="561">
        <f t="shared" si="277"/>
        <v>0</v>
      </c>
      <c r="GI142" s="561">
        <f t="shared" si="277"/>
        <v>0</v>
      </c>
      <c r="GJ142" s="561">
        <f t="shared" si="277"/>
        <v>0</v>
      </c>
    </row>
    <row r="143" spans="1:192" s="275" customFormat="1" x14ac:dyDescent="0.25">
      <c r="A143" s="15"/>
      <c r="B143" s="15"/>
      <c r="C143" s="21"/>
      <c r="D143" s="608" t="s">
        <v>258</v>
      </c>
      <c r="E143" s="561" t="str">
        <f t="shared" ref="E143:AJ143" si="278" xml:space="preserve"> E$133</f>
        <v>RCF principal repayment POS</v>
      </c>
      <c r="F143" s="561">
        <f t="shared" si="278"/>
        <v>0</v>
      </c>
      <c r="G143" s="561" t="str">
        <f t="shared" si="278"/>
        <v>$ 000s</v>
      </c>
      <c r="H143" s="561">
        <f t="shared" si="278"/>
        <v>0</v>
      </c>
      <c r="I143" s="561">
        <f t="shared" si="278"/>
        <v>0</v>
      </c>
      <c r="J143" s="561">
        <f t="shared" si="278"/>
        <v>0</v>
      </c>
      <c r="K143" s="561">
        <f t="shared" si="278"/>
        <v>0</v>
      </c>
      <c r="L143" s="561">
        <f t="shared" si="278"/>
        <v>0</v>
      </c>
      <c r="M143" s="561">
        <f t="shared" si="278"/>
        <v>0</v>
      </c>
      <c r="N143" s="561">
        <f t="shared" si="278"/>
        <v>0</v>
      </c>
      <c r="O143" s="561">
        <f t="shared" si="278"/>
        <v>0</v>
      </c>
      <c r="P143" s="561">
        <f t="shared" si="278"/>
        <v>0</v>
      </c>
      <c r="Q143" s="561">
        <f t="shared" si="278"/>
        <v>0</v>
      </c>
      <c r="R143" s="561">
        <f t="shared" si="278"/>
        <v>0</v>
      </c>
      <c r="S143" s="561">
        <f t="shared" si="278"/>
        <v>0</v>
      </c>
      <c r="T143" s="561">
        <f t="shared" si="278"/>
        <v>0</v>
      </c>
      <c r="U143" s="561">
        <f t="shared" si="278"/>
        <v>0</v>
      </c>
      <c r="V143" s="561">
        <f t="shared" si="278"/>
        <v>0</v>
      </c>
      <c r="W143" s="561">
        <f t="shared" si="278"/>
        <v>0</v>
      </c>
      <c r="X143" s="561">
        <f t="shared" si="278"/>
        <v>0</v>
      </c>
      <c r="Y143" s="561">
        <f t="shared" si="278"/>
        <v>0</v>
      </c>
      <c r="Z143" s="561">
        <f t="shared" si="278"/>
        <v>0</v>
      </c>
      <c r="AA143" s="561">
        <f t="shared" si="278"/>
        <v>0</v>
      </c>
      <c r="AB143" s="561">
        <f t="shared" si="278"/>
        <v>0</v>
      </c>
      <c r="AC143" s="561">
        <f t="shared" si="278"/>
        <v>0</v>
      </c>
      <c r="AD143" s="561">
        <f t="shared" si="278"/>
        <v>0</v>
      </c>
      <c r="AE143" s="561">
        <f t="shared" si="278"/>
        <v>0</v>
      </c>
      <c r="AF143" s="561">
        <f t="shared" si="278"/>
        <v>0</v>
      </c>
      <c r="AG143" s="561">
        <f t="shared" si="278"/>
        <v>0</v>
      </c>
      <c r="AH143" s="561">
        <f t="shared" si="278"/>
        <v>0</v>
      </c>
      <c r="AI143" s="561">
        <f t="shared" si="278"/>
        <v>0</v>
      </c>
      <c r="AJ143" s="561">
        <f t="shared" si="278"/>
        <v>0</v>
      </c>
      <c r="AK143" s="561">
        <f t="shared" ref="AK143:BP143" si="279" xml:space="preserve"> AK$133</f>
        <v>0</v>
      </c>
      <c r="AL143" s="561">
        <f t="shared" si="279"/>
        <v>0</v>
      </c>
      <c r="AM143" s="561">
        <f t="shared" si="279"/>
        <v>0</v>
      </c>
      <c r="AN143" s="561">
        <f t="shared" si="279"/>
        <v>0</v>
      </c>
      <c r="AO143" s="561">
        <f t="shared" si="279"/>
        <v>0</v>
      </c>
      <c r="AP143" s="561">
        <f t="shared" si="279"/>
        <v>0</v>
      </c>
      <c r="AQ143" s="561">
        <f t="shared" si="279"/>
        <v>0</v>
      </c>
      <c r="AR143" s="561">
        <f t="shared" si="279"/>
        <v>0</v>
      </c>
      <c r="AS143" s="561">
        <f t="shared" si="279"/>
        <v>0</v>
      </c>
      <c r="AT143" s="561">
        <f t="shared" si="279"/>
        <v>0</v>
      </c>
      <c r="AU143" s="561">
        <f t="shared" si="279"/>
        <v>0</v>
      </c>
      <c r="AV143" s="561">
        <f t="shared" si="279"/>
        <v>0</v>
      </c>
      <c r="AW143" s="561">
        <f t="shared" si="279"/>
        <v>0</v>
      </c>
      <c r="AX143" s="561">
        <f t="shared" si="279"/>
        <v>0</v>
      </c>
      <c r="AY143" s="561">
        <f t="shared" si="279"/>
        <v>0</v>
      </c>
      <c r="AZ143" s="561">
        <f t="shared" si="279"/>
        <v>0</v>
      </c>
      <c r="BA143" s="561">
        <f t="shared" si="279"/>
        <v>0</v>
      </c>
      <c r="BB143" s="561">
        <f t="shared" si="279"/>
        <v>0</v>
      </c>
      <c r="BC143" s="561">
        <f t="shared" si="279"/>
        <v>0</v>
      </c>
      <c r="BD143" s="561">
        <f t="shared" si="279"/>
        <v>0</v>
      </c>
      <c r="BE143" s="561">
        <f t="shared" si="279"/>
        <v>0</v>
      </c>
      <c r="BF143" s="561">
        <f t="shared" si="279"/>
        <v>0</v>
      </c>
      <c r="BG143" s="561">
        <f t="shared" si="279"/>
        <v>0</v>
      </c>
      <c r="BH143" s="561">
        <f t="shared" si="279"/>
        <v>0</v>
      </c>
      <c r="BI143" s="561">
        <f t="shared" si="279"/>
        <v>0</v>
      </c>
      <c r="BJ143" s="561">
        <f t="shared" si="279"/>
        <v>0</v>
      </c>
      <c r="BK143" s="561">
        <f t="shared" si="279"/>
        <v>0</v>
      </c>
      <c r="BL143" s="561">
        <f t="shared" si="279"/>
        <v>0</v>
      </c>
      <c r="BM143" s="561">
        <f t="shared" si="279"/>
        <v>0</v>
      </c>
      <c r="BN143" s="561">
        <f t="shared" si="279"/>
        <v>0</v>
      </c>
      <c r="BO143" s="561">
        <f t="shared" si="279"/>
        <v>0</v>
      </c>
      <c r="BP143" s="561">
        <f t="shared" si="279"/>
        <v>0</v>
      </c>
      <c r="BQ143" s="561">
        <f t="shared" ref="BQ143:CV143" si="280" xml:space="preserve"> BQ$133</f>
        <v>0</v>
      </c>
      <c r="BR143" s="561">
        <f t="shared" si="280"/>
        <v>0</v>
      </c>
      <c r="BS143" s="561">
        <f t="shared" si="280"/>
        <v>0</v>
      </c>
      <c r="BT143" s="561">
        <f t="shared" si="280"/>
        <v>0</v>
      </c>
      <c r="BU143" s="561">
        <f t="shared" si="280"/>
        <v>0</v>
      </c>
      <c r="BV143" s="561">
        <f t="shared" si="280"/>
        <v>0</v>
      </c>
      <c r="BW143" s="561">
        <f t="shared" si="280"/>
        <v>0</v>
      </c>
      <c r="BX143" s="561">
        <f t="shared" si="280"/>
        <v>0</v>
      </c>
      <c r="BY143" s="561">
        <f t="shared" si="280"/>
        <v>0</v>
      </c>
      <c r="BZ143" s="561">
        <f t="shared" si="280"/>
        <v>0</v>
      </c>
      <c r="CA143" s="561">
        <f t="shared" si="280"/>
        <v>0</v>
      </c>
      <c r="CB143" s="561">
        <f t="shared" si="280"/>
        <v>0</v>
      </c>
      <c r="CC143" s="561">
        <f t="shared" si="280"/>
        <v>0</v>
      </c>
      <c r="CD143" s="561">
        <f t="shared" si="280"/>
        <v>0</v>
      </c>
      <c r="CE143" s="561">
        <f t="shared" si="280"/>
        <v>0</v>
      </c>
      <c r="CF143" s="561">
        <f t="shared" si="280"/>
        <v>0</v>
      </c>
      <c r="CG143" s="561">
        <f t="shared" si="280"/>
        <v>0</v>
      </c>
      <c r="CH143" s="561">
        <f t="shared" si="280"/>
        <v>0</v>
      </c>
      <c r="CI143" s="561">
        <f t="shared" si="280"/>
        <v>0</v>
      </c>
      <c r="CJ143" s="561">
        <f t="shared" si="280"/>
        <v>0</v>
      </c>
      <c r="CK143" s="561">
        <f t="shared" si="280"/>
        <v>0</v>
      </c>
      <c r="CL143" s="561">
        <f t="shared" si="280"/>
        <v>0</v>
      </c>
      <c r="CM143" s="561">
        <f t="shared" si="280"/>
        <v>0</v>
      </c>
      <c r="CN143" s="561">
        <f t="shared" si="280"/>
        <v>0</v>
      </c>
      <c r="CO143" s="561">
        <f t="shared" si="280"/>
        <v>0</v>
      </c>
      <c r="CP143" s="561">
        <f t="shared" si="280"/>
        <v>0</v>
      </c>
      <c r="CQ143" s="561">
        <f t="shared" si="280"/>
        <v>0</v>
      </c>
      <c r="CR143" s="561">
        <f t="shared" si="280"/>
        <v>0</v>
      </c>
      <c r="CS143" s="561">
        <f t="shared" si="280"/>
        <v>0</v>
      </c>
      <c r="CT143" s="561">
        <f t="shared" si="280"/>
        <v>0</v>
      </c>
      <c r="CU143" s="561">
        <f t="shared" si="280"/>
        <v>0</v>
      </c>
      <c r="CV143" s="561">
        <f t="shared" si="280"/>
        <v>0</v>
      </c>
      <c r="CW143" s="561">
        <f t="shared" ref="CW143:EB143" si="281" xml:space="preserve"> CW$133</f>
        <v>0</v>
      </c>
      <c r="CX143" s="561">
        <f t="shared" si="281"/>
        <v>0</v>
      </c>
      <c r="CY143" s="561">
        <f t="shared" si="281"/>
        <v>0</v>
      </c>
      <c r="CZ143" s="561">
        <f t="shared" si="281"/>
        <v>0</v>
      </c>
      <c r="DA143" s="561">
        <f t="shared" si="281"/>
        <v>0</v>
      </c>
      <c r="DB143" s="561">
        <f t="shared" si="281"/>
        <v>0</v>
      </c>
      <c r="DC143" s="561">
        <f t="shared" si="281"/>
        <v>0</v>
      </c>
      <c r="DD143" s="561">
        <f t="shared" si="281"/>
        <v>0</v>
      </c>
      <c r="DE143" s="561">
        <f t="shared" si="281"/>
        <v>0</v>
      </c>
      <c r="DF143" s="561">
        <f t="shared" si="281"/>
        <v>0</v>
      </c>
      <c r="DG143" s="561">
        <f t="shared" si="281"/>
        <v>0</v>
      </c>
      <c r="DH143" s="561">
        <f t="shared" si="281"/>
        <v>0</v>
      </c>
      <c r="DI143" s="561">
        <f t="shared" si="281"/>
        <v>0</v>
      </c>
      <c r="DJ143" s="561">
        <f t="shared" si="281"/>
        <v>0</v>
      </c>
      <c r="DK143" s="561">
        <f t="shared" si="281"/>
        <v>0</v>
      </c>
      <c r="DL143" s="561">
        <f t="shared" si="281"/>
        <v>0</v>
      </c>
      <c r="DM143" s="561">
        <f t="shared" si="281"/>
        <v>0</v>
      </c>
      <c r="DN143" s="561">
        <f t="shared" si="281"/>
        <v>0</v>
      </c>
      <c r="DO143" s="561">
        <f t="shared" si="281"/>
        <v>0</v>
      </c>
      <c r="DP143" s="561">
        <f t="shared" si="281"/>
        <v>0</v>
      </c>
      <c r="DQ143" s="561">
        <f t="shared" si="281"/>
        <v>0</v>
      </c>
      <c r="DR143" s="561">
        <f t="shared" si="281"/>
        <v>0</v>
      </c>
      <c r="DS143" s="561">
        <f t="shared" si="281"/>
        <v>0</v>
      </c>
      <c r="DT143" s="561">
        <f t="shared" si="281"/>
        <v>0</v>
      </c>
      <c r="DU143" s="561">
        <f t="shared" si="281"/>
        <v>0</v>
      </c>
      <c r="DV143" s="561">
        <f t="shared" si="281"/>
        <v>0</v>
      </c>
      <c r="DW143" s="561">
        <f t="shared" si="281"/>
        <v>0</v>
      </c>
      <c r="DX143" s="561">
        <f t="shared" si="281"/>
        <v>0</v>
      </c>
      <c r="DY143" s="561">
        <f t="shared" si="281"/>
        <v>0</v>
      </c>
      <c r="DZ143" s="561">
        <f t="shared" si="281"/>
        <v>0</v>
      </c>
      <c r="EA143" s="561">
        <f t="shared" si="281"/>
        <v>0</v>
      </c>
      <c r="EB143" s="561">
        <f t="shared" si="281"/>
        <v>0</v>
      </c>
      <c r="EC143" s="561">
        <f t="shared" ref="EC143:FH143" si="282" xml:space="preserve"> EC$133</f>
        <v>0</v>
      </c>
      <c r="ED143" s="561">
        <f t="shared" si="282"/>
        <v>0</v>
      </c>
      <c r="EE143" s="561">
        <f t="shared" si="282"/>
        <v>0</v>
      </c>
      <c r="EF143" s="561">
        <f t="shared" si="282"/>
        <v>0</v>
      </c>
      <c r="EG143" s="561">
        <f t="shared" si="282"/>
        <v>0</v>
      </c>
      <c r="EH143" s="561">
        <f t="shared" si="282"/>
        <v>0</v>
      </c>
      <c r="EI143" s="561">
        <f t="shared" si="282"/>
        <v>0</v>
      </c>
      <c r="EJ143" s="561">
        <f t="shared" si="282"/>
        <v>0</v>
      </c>
      <c r="EK143" s="561">
        <f t="shared" si="282"/>
        <v>0</v>
      </c>
      <c r="EL143" s="561">
        <f t="shared" si="282"/>
        <v>0</v>
      </c>
      <c r="EM143" s="561">
        <f t="shared" si="282"/>
        <v>0</v>
      </c>
      <c r="EN143" s="561">
        <f t="shared" si="282"/>
        <v>0</v>
      </c>
      <c r="EO143" s="561">
        <f t="shared" si="282"/>
        <v>0</v>
      </c>
      <c r="EP143" s="561">
        <f t="shared" si="282"/>
        <v>0</v>
      </c>
      <c r="EQ143" s="561">
        <f t="shared" si="282"/>
        <v>0</v>
      </c>
      <c r="ER143" s="561">
        <f t="shared" si="282"/>
        <v>0</v>
      </c>
      <c r="ES143" s="561">
        <f t="shared" si="282"/>
        <v>0</v>
      </c>
      <c r="ET143" s="561">
        <f t="shared" si="282"/>
        <v>0</v>
      </c>
      <c r="EU143" s="561">
        <f t="shared" si="282"/>
        <v>0</v>
      </c>
      <c r="EV143" s="561">
        <f t="shared" si="282"/>
        <v>0</v>
      </c>
      <c r="EW143" s="561">
        <f t="shared" si="282"/>
        <v>0</v>
      </c>
      <c r="EX143" s="561">
        <f t="shared" si="282"/>
        <v>0</v>
      </c>
      <c r="EY143" s="561">
        <f t="shared" si="282"/>
        <v>0</v>
      </c>
      <c r="EZ143" s="561">
        <f t="shared" si="282"/>
        <v>0</v>
      </c>
      <c r="FA143" s="561">
        <f t="shared" si="282"/>
        <v>0</v>
      </c>
      <c r="FB143" s="561">
        <f t="shared" si="282"/>
        <v>0</v>
      </c>
      <c r="FC143" s="561">
        <f t="shared" si="282"/>
        <v>0</v>
      </c>
      <c r="FD143" s="561">
        <f t="shared" si="282"/>
        <v>0</v>
      </c>
      <c r="FE143" s="561">
        <f t="shared" si="282"/>
        <v>0</v>
      </c>
      <c r="FF143" s="561">
        <f t="shared" si="282"/>
        <v>0</v>
      </c>
      <c r="FG143" s="561">
        <f t="shared" si="282"/>
        <v>0</v>
      </c>
      <c r="FH143" s="561">
        <f t="shared" si="282"/>
        <v>0</v>
      </c>
      <c r="FI143" s="561">
        <f t="shared" ref="FI143:GJ143" si="283" xml:space="preserve"> FI$133</f>
        <v>0</v>
      </c>
      <c r="FJ143" s="561">
        <f t="shared" si="283"/>
        <v>0</v>
      </c>
      <c r="FK143" s="561">
        <f t="shared" si="283"/>
        <v>0</v>
      </c>
      <c r="FL143" s="561">
        <f t="shared" si="283"/>
        <v>0</v>
      </c>
      <c r="FM143" s="561">
        <f t="shared" si="283"/>
        <v>0</v>
      </c>
      <c r="FN143" s="561">
        <f t="shared" si="283"/>
        <v>0</v>
      </c>
      <c r="FO143" s="561">
        <f t="shared" si="283"/>
        <v>0</v>
      </c>
      <c r="FP143" s="561">
        <f t="shared" si="283"/>
        <v>0</v>
      </c>
      <c r="FQ143" s="561">
        <f t="shared" si="283"/>
        <v>0</v>
      </c>
      <c r="FR143" s="561">
        <f t="shared" si="283"/>
        <v>0</v>
      </c>
      <c r="FS143" s="561">
        <f t="shared" si="283"/>
        <v>0</v>
      </c>
      <c r="FT143" s="561">
        <f t="shared" si="283"/>
        <v>0</v>
      </c>
      <c r="FU143" s="561">
        <f t="shared" si="283"/>
        <v>0</v>
      </c>
      <c r="FV143" s="561">
        <f t="shared" si="283"/>
        <v>0</v>
      </c>
      <c r="FW143" s="561">
        <f t="shared" si="283"/>
        <v>0</v>
      </c>
      <c r="FX143" s="561">
        <f t="shared" si="283"/>
        <v>0</v>
      </c>
      <c r="FY143" s="561">
        <f t="shared" si="283"/>
        <v>0</v>
      </c>
      <c r="FZ143" s="561">
        <f t="shared" si="283"/>
        <v>0</v>
      </c>
      <c r="GA143" s="561">
        <f t="shared" si="283"/>
        <v>0</v>
      </c>
      <c r="GB143" s="561">
        <f t="shared" si="283"/>
        <v>0</v>
      </c>
      <c r="GC143" s="561">
        <f t="shared" si="283"/>
        <v>0</v>
      </c>
      <c r="GD143" s="561">
        <f t="shared" si="283"/>
        <v>0</v>
      </c>
      <c r="GE143" s="561">
        <f t="shared" si="283"/>
        <v>0</v>
      </c>
      <c r="GF143" s="561">
        <f t="shared" si="283"/>
        <v>0</v>
      </c>
      <c r="GG143" s="561">
        <f t="shared" si="283"/>
        <v>0</v>
      </c>
      <c r="GH143" s="561">
        <f t="shared" si="283"/>
        <v>0</v>
      </c>
      <c r="GI143" s="561">
        <f t="shared" si="283"/>
        <v>0</v>
      </c>
      <c r="GJ143" s="561">
        <f t="shared" si="283"/>
        <v>0</v>
      </c>
    </row>
    <row r="144" spans="1:192" s="614" customFormat="1" x14ac:dyDescent="0.25">
      <c r="A144" s="609"/>
      <c r="B144" s="609"/>
      <c r="C144" s="610"/>
      <c r="D144" s="611"/>
      <c r="E144" s="612" t="s">
        <v>288</v>
      </c>
      <c r="F144" s="612"/>
      <c r="G144" s="612" t="str">
        <f xml:space="preserve"> SMU</f>
        <v>$ 000s</v>
      </c>
      <c r="H144" s="612"/>
      <c r="I144" s="613"/>
      <c r="J144" s="612">
        <f t="shared" ref="J144:AO144" si="284" xml:space="preserve"> IF( J138 = 1, $F137, J140 + J141 + J142 - J143)</f>
        <v>0</v>
      </c>
      <c r="K144" s="612">
        <f t="shared" si="284"/>
        <v>0</v>
      </c>
      <c r="L144" s="612">
        <f t="shared" si="284"/>
        <v>0</v>
      </c>
      <c r="M144" s="612">
        <f t="shared" si="284"/>
        <v>0</v>
      </c>
      <c r="N144" s="612">
        <f t="shared" si="284"/>
        <v>0</v>
      </c>
      <c r="O144" s="612">
        <f t="shared" si="284"/>
        <v>0</v>
      </c>
      <c r="P144" s="612">
        <f t="shared" si="284"/>
        <v>0</v>
      </c>
      <c r="Q144" s="612">
        <f t="shared" si="284"/>
        <v>0</v>
      </c>
      <c r="R144" s="612">
        <f t="shared" si="284"/>
        <v>0</v>
      </c>
      <c r="S144" s="612">
        <f t="shared" si="284"/>
        <v>0</v>
      </c>
      <c r="T144" s="612">
        <f t="shared" si="284"/>
        <v>0</v>
      </c>
      <c r="U144" s="612">
        <f t="shared" si="284"/>
        <v>0</v>
      </c>
      <c r="V144" s="612">
        <f t="shared" si="284"/>
        <v>0</v>
      </c>
      <c r="W144" s="612">
        <f t="shared" si="284"/>
        <v>0</v>
      </c>
      <c r="X144" s="612">
        <f t="shared" si="284"/>
        <v>0</v>
      </c>
      <c r="Y144" s="612">
        <f t="shared" si="284"/>
        <v>0</v>
      </c>
      <c r="Z144" s="612">
        <f t="shared" si="284"/>
        <v>0</v>
      </c>
      <c r="AA144" s="612">
        <f t="shared" si="284"/>
        <v>0</v>
      </c>
      <c r="AB144" s="612">
        <f t="shared" si="284"/>
        <v>0</v>
      </c>
      <c r="AC144" s="612">
        <f t="shared" si="284"/>
        <v>0</v>
      </c>
      <c r="AD144" s="612">
        <f t="shared" si="284"/>
        <v>0</v>
      </c>
      <c r="AE144" s="612">
        <f t="shared" si="284"/>
        <v>0</v>
      </c>
      <c r="AF144" s="612">
        <f t="shared" si="284"/>
        <v>0</v>
      </c>
      <c r="AG144" s="612">
        <f t="shared" si="284"/>
        <v>0</v>
      </c>
      <c r="AH144" s="612">
        <f t="shared" si="284"/>
        <v>0</v>
      </c>
      <c r="AI144" s="612">
        <f t="shared" si="284"/>
        <v>0</v>
      </c>
      <c r="AJ144" s="612">
        <f t="shared" si="284"/>
        <v>0</v>
      </c>
      <c r="AK144" s="612">
        <f t="shared" si="284"/>
        <v>0</v>
      </c>
      <c r="AL144" s="612">
        <f t="shared" si="284"/>
        <v>0</v>
      </c>
      <c r="AM144" s="612">
        <f t="shared" si="284"/>
        <v>0</v>
      </c>
      <c r="AN144" s="612">
        <f t="shared" si="284"/>
        <v>0</v>
      </c>
      <c r="AO144" s="612">
        <f t="shared" si="284"/>
        <v>0</v>
      </c>
      <c r="AP144" s="612">
        <f t="shared" ref="AP144:BU144" si="285" xml:space="preserve"> IF( AP138 = 1, $F137, AP140 + AP141 + AP142 - AP143)</f>
        <v>0</v>
      </c>
      <c r="AQ144" s="612">
        <f t="shared" si="285"/>
        <v>0</v>
      </c>
      <c r="AR144" s="612">
        <f t="shared" si="285"/>
        <v>0</v>
      </c>
      <c r="AS144" s="612">
        <f t="shared" si="285"/>
        <v>0</v>
      </c>
      <c r="AT144" s="612">
        <f t="shared" si="285"/>
        <v>0</v>
      </c>
      <c r="AU144" s="612">
        <f t="shared" si="285"/>
        <v>0</v>
      </c>
      <c r="AV144" s="612">
        <f t="shared" si="285"/>
        <v>0</v>
      </c>
      <c r="AW144" s="612">
        <f t="shared" si="285"/>
        <v>0</v>
      </c>
      <c r="AX144" s="612">
        <f t="shared" si="285"/>
        <v>0</v>
      </c>
      <c r="AY144" s="612">
        <f t="shared" si="285"/>
        <v>0</v>
      </c>
      <c r="AZ144" s="612">
        <f t="shared" si="285"/>
        <v>0</v>
      </c>
      <c r="BA144" s="612">
        <f t="shared" si="285"/>
        <v>0</v>
      </c>
      <c r="BB144" s="612">
        <f t="shared" si="285"/>
        <v>0</v>
      </c>
      <c r="BC144" s="612">
        <f t="shared" si="285"/>
        <v>0</v>
      </c>
      <c r="BD144" s="612">
        <f t="shared" si="285"/>
        <v>0</v>
      </c>
      <c r="BE144" s="612">
        <f t="shared" si="285"/>
        <v>0</v>
      </c>
      <c r="BF144" s="612">
        <f t="shared" si="285"/>
        <v>0</v>
      </c>
      <c r="BG144" s="612">
        <f t="shared" si="285"/>
        <v>0</v>
      </c>
      <c r="BH144" s="612">
        <f t="shared" si="285"/>
        <v>0</v>
      </c>
      <c r="BI144" s="612">
        <f t="shared" si="285"/>
        <v>0</v>
      </c>
      <c r="BJ144" s="612">
        <f t="shared" si="285"/>
        <v>0</v>
      </c>
      <c r="BK144" s="612">
        <f t="shared" si="285"/>
        <v>0</v>
      </c>
      <c r="BL144" s="612">
        <f t="shared" si="285"/>
        <v>0</v>
      </c>
      <c r="BM144" s="612">
        <f t="shared" si="285"/>
        <v>0</v>
      </c>
      <c r="BN144" s="612">
        <f t="shared" si="285"/>
        <v>0</v>
      </c>
      <c r="BO144" s="612">
        <f t="shared" si="285"/>
        <v>0</v>
      </c>
      <c r="BP144" s="612">
        <f t="shared" si="285"/>
        <v>0</v>
      </c>
      <c r="BQ144" s="612">
        <f t="shared" si="285"/>
        <v>0</v>
      </c>
      <c r="BR144" s="612">
        <f t="shared" si="285"/>
        <v>0</v>
      </c>
      <c r="BS144" s="612">
        <f t="shared" si="285"/>
        <v>0</v>
      </c>
      <c r="BT144" s="612">
        <f t="shared" si="285"/>
        <v>0</v>
      </c>
      <c r="BU144" s="612">
        <f t="shared" si="285"/>
        <v>0</v>
      </c>
      <c r="BV144" s="612">
        <f t="shared" ref="BV144:DA144" si="286" xml:space="preserve"> IF( BV138 = 1, $F137, BV140 + BV141 + BV142 - BV143)</f>
        <v>0</v>
      </c>
      <c r="BW144" s="612">
        <f t="shared" si="286"/>
        <v>0</v>
      </c>
      <c r="BX144" s="612">
        <f t="shared" si="286"/>
        <v>0</v>
      </c>
      <c r="BY144" s="612">
        <f t="shared" si="286"/>
        <v>0</v>
      </c>
      <c r="BZ144" s="612">
        <f t="shared" si="286"/>
        <v>0</v>
      </c>
      <c r="CA144" s="612">
        <f t="shared" si="286"/>
        <v>0</v>
      </c>
      <c r="CB144" s="612">
        <f t="shared" si="286"/>
        <v>0</v>
      </c>
      <c r="CC144" s="612">
        <f t="shared" si="286"/>
        <v>0</v>
      </c>
      <c r="CD144" s="612">
        <f t="shared" si="286"/>
        <v>0</v>
      </c>
      <c r="CE144" s="612">
        <f t="shared" si="286"/>
        <v>0</v>
      </c>
      <c r="CF144" s="612">
        <f t="shared" si="286"/>
        <v>0</v>
      </c>
      <c r="CG144" s="612">
        <f t="shared" si="286"/>
        <v>0</v>
      </c>
      <c r="CH144" s="612">
        <f t="shared" si="286"/>
        <v>0</v>
      </c>
      <c r="CI144" s="612">
        <f t="shared" si="286"/>
        <v>0</v>
      </c>
      <c r="CJ144" s="612">
        <f t="shared" si="286"/>
        <v>0</v>
      </c>
      <c r="CK144" s="612">
        <f t="shared" si="286"/>
        <v>0</v>
      </c>
      <c r="CL144" s="612">
        <f t="shared" si="286"/>
        <v>0</v>
      </c>
      <c r="CM144" s="612">
        <f t="shared" si="286"/>
        <v>0</v>
      </c>
      <c r="CN144" s="612">
        <f t="shared" si="286"/>
        <v>0</v>
      </c>
      <c r="CO144" s="612">
        <f t="shared" si="286"/>
        <v>0</v>
      </c>
      <c r="CP144" s="612">
        <f t="shared" si="286"/>
        <v>0</v>
      </c>
      <c r="CQ144" s="612">
        <f t="shared" si="286"/>
        <v>0</v>
      </c>
      <c r="CR144" s="612">
        <f t="shared" si="286"/>
        <v>0</v>
      </c>
      <c r="CS144" s="612">
        <f t="shared" si="286"/>
        <v>0</v>
      </c>
      <c r="CT144" s="612">
        <f t="shared" si="286"/>
        <v>0</v>
      </c>
      <c r="CU144" s="612">
        <f t="shared" si="286"/>
        <v>0</v>
      </c>
      <c r="CV144" s="612">
        <f t="shared" si="286"/>
        <v>0</v>
      </c>
      <c r="CW144" s="612">
        <f t="shared" si="286"/>
        <v>0</v>
      </c>
      <c r="CX144" s="612">
        <f t="shared" si="286"/>
        <v>0</v>
      </c>
      <c r="CY144" s="612">
        <f t="shared" si="286"/>
        <v>0</v>
      </c>
      <c r="CZ144" s="612">
        <f t="shared" si="286"/>
        <v>0</v>
      </c>
      <c r="DA144" s="612">
        <f t="shared" si="286"/>
        <v>0</v>
      </c>
      <c r="DB144" s="612">
        <f t="shared" ref="DB144:EG144" si="287" xml:space="preserve"> IF( DB138 = 1, $F137, DB140 + DB141 + DB142 - DB143)</f>
        <v>0</v>
      </c>
      <c r="DC144" s="612">
        <f t="shared" si="287"/>
        <v>0</v>
      </c>
      <c r="DD144" s="612">
        <f t="shared" si="287"/>
        <v>0</v>
      </c>
      <c r="DE144" s="612">
        <f t="shared" si="287"/>
        <v>0</v>
      </c>
      <c r="DF144" s="612">
        <f t="shared" si="287"/>
        <v>0</v>
      </c>
      <c r="DG144" s="612">
        <f t="shared" si="287"/>
        <v>0</v>
      </c>
      <c r="DH144" s="612">
        <f t="shared" si="287"/>
        <v>0</v>
      </c>
      <c r="DI144" s="612">
        <f t="shared" si="287"/>
        <v>0</v>
      </c>
      <c r="DJ144" s="612">
        <f t="shared" si="287"/>
        <v>0</v>
      </c>
      <c r="DK144" s="612">
        <f t="shared" si="287"/>
        <v>0</v>
      </c>
      <c r="DL144" s="612">
        <f t="shared" si="287"/>
        <v>0</v>
      </c>
      <c r="DM144" s="612">
        <f t="shared" si="287"/>
        <v>0</v>
      </c>
      <c r="DN144" s="612">
        <f t="shared" si="287"/>
        <v>0</v>
      </c>
      <c r="DO144" s="612">
        <f t="shared" si="287"/>
        <v>0</v>
      </c>
      <c r="DP144" s="612">
        <f t="shared" si="287"/>
        <v>0</v>
      </c>
      <c r="DQ144" s="612">
        <f t="shared" si="287"/>
        <v>0</v>
      </c>
      <c r="DR144" s="612">
        <f t="shared" si="287"/>
        <v>0</v>
      </c>
      <c r="DS144" s="612">
        <f t="shared" si="287"/>
        <v>0</v>
      </c>
      <c r="DT144" s="612">
        <f t="shared" si="287"/>
        <v>0</v>
      </c>
      <c r="DU144" s="612">
        <f t="shared" si="287"/>
        <v>0</v>
      </c>
      <c r="DV144" s="612">
        <f t="shared" si="287"/>
        <v>0</v>
      </c>
      <c r="DW144" s="612">
        <f t="shared" si="287"/>
        <v>0</v>
      </c>
      <c r="DX144" s="612">
        <f t="shared" si="287"/>
        <v>0</v>
      </c>
      <c r="DY144" s="612">
        <f t="shared" si="287"/>
        <v>0</v>
      </c>
      <c r="DZ144" s="612">
        <f t="shared" si="287"/>
        <v>0</v>
      </c>
      <c r="EA144" s="612">
        <f t="shared" si="287"/>
        <v>0</v>
      </c>
      <c r="EB144" s="612">
        <f t="shared" si="287"/>
        <v>0</v>
      </c>
      <c r="EC144" s="612">
        <f t="shared" si="287"/>
        <v>0</v>
      </c>
      <c r="ED144" s="612">
        <f t="shared" si="287"/>
        <v>0</v>
      </c>
      <c r="EE144" s="612">
        <f t="shared" si="287"/>
        <v>0</v>
      </c>
      <c r="EF144" s="612">
        <f t="shared" si="287"/>
        <v>0</v>
      </c>
      <c r="EG144" s="612">
        <f t="shared" si="287"/>
        <v>0</v>
      </c>
      <c r="EH144" s="612">
        <f t="shared" ref="EH144:FM144" si="288" xml:space="preserve"> IF( EH138 = 1, $F137, EH140 + EH141 + EH142 - EH143)</f>
        <v>0</v>
      </c>
      <c r="EI144" s="612">
        <f t="shared" si="288"/>
        <v>0</v>
      </c>
      <c r="EJ144" s="612">
        <f t="shared" si="288"/>
        <v>0</v>
      </c>
      <c r="EK144" s="612">
        <f t="shared" si="288"/>
        <v>0</v>
      </c>
      <c r="EL144" s="612">
        <f t="shared" si="288"/>
        <v>0</v>
      </c>
      <c r="EM144" s="612">
        <f t="shared" si="288"/>
        <v>0</v>
      </c>
      <c r="EN144" s="612">
        <f t="shared" si="288"/>
        <v>0</v>
      </c>
      <c r="EO144" s="612">
        <f t="shared" si="288"/>
        <v>0</v>
      </c>
      <c r="EP144" s="612">
        <f t="shared" si="288"/>
        <v>0</v>
      </c>
      <c r="EQ144" s="612">
        <f t="shared" si="288"/>
        <v>0</v>
      </c>
      <c r="ER144" s="612">
        <f t="shared" si="288"/>
        <v>0</v>
      </c>
      <c r="ES144" s="612">
        <f t="shared" si="288"/>
        <v>0</v>
      </c>
      <c r="ET144" s="612">
        <f t="shared" si="288"/>
        <v>0</v>
      </c>
      <c r="EU144" s="612">
        <f t="shared" si="288"/>
        <v>0</v>
      </c>
      <c r="EV144" s="612">
        <f t="shared" si="288"/>
        <v>0</v>
      </c>
      <c r="EW144" s="612">
        <f t="shared" si="288"/>
        <v>0</v>
      </c>
      <c r="EX144" s="612">
        <f t="shared" si="288"/>
        <v>0</v>
      </c>
      <c r="EY144" s="612">
        <f t="shared" si="288"/>
        <v>0</v>
      </c>
      <c r="EZ144" s="612">
        <f t="shared" si="288"/>
        <v>0</v>
      </c>
      <c r="FA144" s="612">
        <f t="shared" si="288"/>
        <v>0</v>
      </c>
      <c r="FB144" s="612">
        <f t="shared" si="288"/>
        <v>0</v>
      </c>
      <c r="FC144" s="612">
        <f t="shared" si="288"/>
        <v>0</v>
      </c>
      <c r="FD144" s="612">
        <f t="shared" si="288"/>
        <v>0</v>
      </c>
      <c r="FE144" s="612">
        <f t="shared" si="288"/>
        <v>0</v>
      </c>
      <c r="FF144" s="612">
        <f t="shared" si="288"/>
        <v>0</v>
      </c>
      <c r="FG144" s="612">
        <f t="shared" si="288"/>
        <v>0</v>
      </c>
      <c r="FH144" s="612">
        <f t="shared" si="288"/>
        <v>0</v>
      </c>
      <c r="FI144" s="612">
        <f t="shared" si="288"/>
        <v>0</v>
      </c>
      <c r="FJ144" s="612">
        <f t="shared" si="288"/>
        <v>0</v>
      </c>
      <c r="FK144" s="612">
        <f t="shared" si="288"/>
        <v>0</v>
      </c>
      <c r="FL144" s="612">
        <f t="shared" si="288"/>
        <v>0</v>
      </c>
      <c r="FM144" s="612">
        <f t="shared" si="288"/>
        <v>0</v>
      </c>
      <c r="FN144" s="612">
        <f t="shared" ref="FN144:GJ144" si="289" xml:space="preserve"> IF( FN138 = 1, $F137, FN140 + FN141 + FN142 - FN143)</f>
        <v>0</v>
      </c>
      <c r="FO144" s="612">
        <f t="shared" si="289"/>
        <v>0</v>
      </c>
      <c r="FP144" s="612">
        <f t="shared" si="289"/>
        <v>0</v>
      </c>
      <c r="FQ144" s="612">
        <f t="shared" si="289"/>
        <v>0</v>
      </c>
      <c r="FR144" s="612">
        <f t="shared" si="289"/>
        <v>0</v>
      </c>
      <c r="FS144" s="612">
        <f t="shared" si="289"/>
        <v>0</v>
      </c>
      <c r="FT144" s="612">
        <f t="shared" si="289"/>
        <v>0</v>
      </c>
      <c r="FU144" s="612">
        <f t="shared" si="289"/>
        <v>0</v>
      </c>
      <c r="FV144" s="612">
        <f t="shared" si="289"/>
        <v>0</v>
      </c>
      <c r="FW144" s="612">
        <f t="shared" si="289"/>
        <v>0</v>
      </c>
      <c r="FX144" s="612">
        <f t="shared" si="289"/>
        <v>0</v>
      </c>
      <c r="FY144" s="612">
        <f t="shared" si="289"/>
        <v>0</v>
      </c>
      <c r="FZ144" s="612">
        <f t="shared" si="289"/>
        <v>0</v>
      </c>
      <c r="GA144" s="612">
        <f t="shared" si="289"/>
        <v>0</v>
      </c>
      <c r="GB144" s="612">
        <f t="shared" si="289"/>
        <v>0</v>
      </c>
      <c r="GC144" s="612">
        <f t="shared" si="289"/>
        <v>0</v>
      </c>
      <c r="GD144" s="612">
        <f t="shared" si="289"/>
        <v>0</v>
      </c>
      <c r="GE144" s="612">
        <f t="shared" si="289"/>
        <v>0</v>
      </c>
      <c r="GF144" s="612">
        <f t="shared" si="289"/>
        <v>0</v>
      </c>
      <c r="GG144" s="612">
        <f t="shared" si="289"/>
        <v>0</v>
      </c>
      <c r="GH144" s="612">
        <f t="shared" si="289"/>
        <v>0</v>
      </c>
      <c r="GI144" s="612">
        <f t="shared" si="289"/>
        <v>0</v>
      </c>
      <c r="GJ144" s="612">
        <f t="shared" si="289"/>
        <v>0</v>
      </c>
    </row>
    <row r="149" spans="1:5" x14ac:dyDescent="0.25">
      <c r="E149" s="6" t="s">
        <v>287</v>
      </c>
    </row>
    <row r="153" spans="1:5" x14ac:dyDescent="0.25">
      <c r="A153" s="15" t="s">
        <v>63</v>
      </c>
    </row>
  </sheetData>
  <conditionalFormatting sqref="J3:GJ3">
    <cfRule type="cellIs" dxfId="122" priority="12" stopIfTrue="1" operator="equal">
      <formula>"Construction"</formula>
    </cfRule>
    <cfRule type="cellIs" dxfId="121" priority="13" stopIfTrue="1" operator="equal">
      <formula>"Operations"</formula>
    </cfRule>
  </conditionalFormatting>
  <conditionalFormatting sqref="J3:GJ3">
    <cfRule type="cellIs" dxfId="120" priority="11" operator="equal">
      <formula>"Fin Close"</formula>
    </cfRule>
  </conditionalFormatting>
  <conditionalFormatting sqref="J3:GJ3">
    <cfRule type="cellIs" dxfId="119" priority="9" operator="equal">
      <formula>"PPA ext."</formula>
    </cfRule>
    <cfRule type="cellIs" dxfId="118" priority="10" operator="equal">
      <formula>"Delay"</formula>
    </cfRule>
  </conditionalFormatting>
  <conditionalFormatting sqref="F2:F4">
    <cfRule type="cellIs" dxfId="117" priority="5" stopIfTrue="1" operator="notEqual">
      <formula>0</formula>
    </cfRule>
    <cfRule type="cellIs" dxfId="116" priority="6" stopIfTrue="1" operator="equal">
      <formula>""</formula>
    </cfRule>
  </conditionalFormatting>
  <conditionalFormatting sqref="F2:F4">
    <cfRule type="cellIs" dxfId="115" priority="7" stopIfTrue="1" operator="notEqual">
      <formula>0</formula>
    </cfRule>
    <cfRule type="cellIs" dxfId="114" priority="8" stopIfTrue="1" operator="equal">
      <formula>""</formula>
    </cfRule>
  </conditionalFormatting>
  <conditionalFormatting sqref="F14">
    <cfRule type="cellIs" dxfId="113" priority="1" stopIfTrue="1" operator="notEqual">
      <formula>0</formula>
    </cfRule>
    <cfRule type="cellIs" dxfId="112" priority="2" stopIfTrue="1" operator="equal">
      <formula>""</formula>
    </cfRule>
  </conditionalFormatting>
  <conditionalFormatting sqref="F14">
    <cfRule type="cellIs" dxfId="111" priority="3" stopIfTrue="1" operator="notEqual">
      <formula>0</formula>
    </cfRule>
    <cfRule type="cellIs" dxfId="110" priority="4" stopIfTrue="1" operator="equal">
      <formula>""</formula>
    </cfRule>
  </conditionalFormatting>
  <dataValidations disablePrompts="1" count="1">
    <dataValidation allowBlank="1" showInputMessage="1" showErrorMessage="1" sqref="E20:H20 E75:H76 E46:H46 E80:H80 E104:H105 E137:H137 E66:H66 E34:H42 E10:H10" xr:uid="{00000000-0002-0000-0400-000000000000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SolveCFADS">
                <anchor moveWithCells="1">
                  <from>
                    <xdr:col>4</xdr:col>
                    <xdr:colOff>1593850</xdr:colOff>
                    <xdr:row>7</xdr:row>
                    <xdr:rowOff>50800</xdr:rowOff>
                  </from>
                  <to>
                    <xdr:col>4</xdr:col>
                    <xdr:colOff>2552700</xdr:colOff>
                    <xdr:row>8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2">
    <outlinePr summaryBelow="0" summaryRight="0"/>
  </sheetPr>
  <dimension ref="A1:PY67"/>
  <sheetViews>
    <sheetView defaultGridColor="0" colorId="8" workbookViewId="0">
      <pane xSplit="9" ySplit="5" topLeftCell="J8" activePane="bottomRight" state="frozen"/>
      <selection activeCell="F117" sqref="F117"/>
      <selection pane="topRight" activeCell="F117" sqref="F117"/>
      <selection pane="bottomLeft" activeCell="F117" sqref="F117"/>
      <selection pane="bottomRight" activeCell="F117" sqref="F117"/>
    </sheetView>
  </sheetViews>
  <sheetFormatPr defaultColWidth="0" defaultRowHeight="13" x14ac:dyDescent="0.25"/>
  <cols>
    <col min="1" max="2" width="1.36328125" style="15" customWidth="1"/>
    <col min="3" max="3" width="1.36328125" style="21" customWidth="1"/>
    <col min="4" max="4" width="1.36328125" style="60" customWidth="1"/>
    <col min="5" max="5" width="40.6328125" style="12" customWidth="1"/>
    <col min="6" max="6" width="12.6328125" style="12" customWidth="1"/>
    <col min="7" max="8" width="11.6328125" style="12" customWidth="1"/>
    <col min="9" max="9" width="2.6328125" style="9" customWidth="1"/>
    <col min="10" max="192" width="11.6328125" style="12" customWidth="1"/>
    <col min="193" max="255" width="11.6328125" hidden="1" customWidth="1"/>
    <col min="256" max="16384" width="11.6328125" hidden="1"/>
  </cols>
  <sheetData>
    <row r="1" spans="1:441" s="43" customFormat="1" ht="25" x14ac:dyDescent="0.25">
      <c r="A1" s="24" t="str">
        <f ca="1" xml:space="preserve"> RIGHT(CELL("filename", A1), LEN(CELL("filename", A1)) - SEARCH("]", CELL("filename", A1))) &amp; " - " &amp; InpC!F3</f>
        <v>Equity - Scenario 1</v>
      </c>
      <c r="B1" s="15"/>
      <c r="C1" s="21"/>
      <c r="D1" s="60"/>
      <c r="E1" s="12"/>
      <c r="F1" s="12"/>
      <c r="G1" s="12"/>
      <c r="H1" s="12"/>
      <c r="I1" s="9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 s="12"/>
      <c r="BG1" s="12"/>
      <c r="BH1" s="12"/>
      <c r="BI1" s="12"/>
      <c r="BJ1" s="12"/>
      <c r="BK1" s="12"/>
      <c r="BL1" s="12"/>
      <c r="BM1" s="12"/>
      <c r="BN1" s="12"/>
      <c r="BO1" s="12"/>
      <c r="BP1" s="12"/>
      <c r="BQ1" s="12"/>
      <c r="BR1" s="12"/>
      <c r="BS1" s="12"/>
      <c r="BT1" s="12"/>
      <c r="BU1" s="12"/>
      <c r="BV1" s="12"/>
      <c r="BW1" s="12"/>
      <c r="BX1" s="12"/>
      <c r="BY1" s="12"/>
      <c r="BZ1" s="12"/>
      <c r="CA1" s="12"/>
      <c r="CB1" s="12"/>
      <c r="CC1" s="12"/>
      <c r="CD1" s="12"/>
      <c r="CE1" s="12"/>
      <c r="CF1" s="12"/>
      <c r="CG1" s="12"/>
      <c r="CH1" s="12"/>
      <c r="CI1" s="12"/>
      <c r="CJ1" s="12"/>
      <c r="CK1" s="12"/>
      <c r="CL1" s="12"/>
      <c r="CM1" s="12"/>
      <c r="CN1" s="12"/>
      <c r="CO1" s="12"/>
      <c r="CP1" s="12"/>
      <c r="CQ1" s="12"/>
      <c r="CR1" s="12"/>
      <c r="CS1" s="12"/>
      <c r="CT1" s="12"/>
      <c r="CU1" s="12"/>
      <c r="CV1" s="12"/>
      <c r="CW1" s="12"/>
      <c r="CX1" s="12"/>
      <c r="CY1" s="12"/>
      <c r="CZ1" s="12"/>
      <c r="DA1" s="12"/>
      <c r="DB1" s="12"/>
      <c r="DC1" s="12"/>
      <c r="DD1" s="12"/>
      <c r="DE1" s="12"/>
      <c r="DF1" s="12"/>
      <c r="DG1" s="12"/>
      <c r="DH1" s="12"/>
      <c r="DI1" s="12"/>
      <c r="DJ1" s="12"/>
      <c r="DK1" s="12"/>
      <c r="DL1" s="12"/>
      <c r="DM1" s="12"/>
      <c r="DN1" s="12"/>
      <c r="DO1" s="12"/>
      <c r="DP1" s="12"/>
      <c r="DQ1" s="12"/>
      <c r="DR1" s="12"/>
      <c r="DS1" s="12"/>
      <c r="DT1" s="12"/>
      <c r="DU1" s="12"/>
      <c r="DV1" s="12"/>
      <c r="DW1" s="12"/>
      <c r="DX1" s="12"/>
      <c r="DY1" s="12"/>
      <c r="DZ1" s="12"/>
      <c r="EA1" s="12"/>
      <c r="EB1" s="12"/>
      <c r="EC1" s="12"/>
      <c r="ED1" s="12"/>
      <c r="EE1" s="12"/>
      <c r="EF1" s="12"/>
      <c r="EG1" s="12"/>
      <c r="EH1" s="12"/>
      <c r="EI1" s="12"/>
      <c r="EJ1" s="12"/>
      <c r="EK1" s="12"/>
      <c r="EL1" s="12"/>
      <c r="EM1" s="12"/>
      <c r="EN1" s="12"/>
      <c r="EO1" s="12"/>
      <c r="EP1" s="12"/>
      <c r="EQ1" s="12"/>
      <c r="ER1" s="12"/>
      <c r="ES1" s="12"/>
      <c r="ET1" s="12"/>
      <c r="EU1" s="12"/>
      <c r="EV1" s="12"/>
      <c r="EW1" s="12"/>
      <c r="EX1" s="12"/>
      <c r="EY1" s="12"/>
      <c r="EZ1" s="12"/>
      <c r="FA1" s="12"/>
      <c r="FB1" s="12"/>
      <c r="FC1" s="12"/>
      <c r="FD1" s="12"/>
      <c r="FE1" s="12"/>
      <c r="FF1" s="12"/>
      <c r="FG1" s="12"/>
      <c r="FH1" s="12"/>
      <c r="FI1" s="12"/>
      <c r="FJ1" s="12"/>
      <c r="FK1" s="12"/>
      <c r="FL1" s="12"/>
      <c r="FM1" s="12"/>
      <c r="FN1" s="12"/>
      <c r="FO1" s="12"/>
      <c r="FP1" s="12"/>
      <c r="FQ1" s="12"/>
      <c r="FR1" s="12"/>
      <c r="FS1" s="12"/>
      <c r="FT1" s="12"/>
      <c r="FU1" s="12"/>
      <c r="FV1" s="12"/>
      <c r="FW1" s="12"/>
      <c r="FX1" s="12"/>
      <c r="FY1" s="12"/>
      <c r="FZ1" s="12"/>
      <c r="GA1" s="12"/>
      <c r="GB1" s="12"/>
      <c r="GC1" s="12"/>
      <c r="GD1" s="12"/>
      <c r="GE1" s="12"/>
      <c r="GF1" s="12"/>
      <c r="GG1" s="12"/>
      <c r="GH1" s="12"/>
      <c r="GI1" s="12"/>
      <c r="GJ1" s="12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</row>
    <row r="2" spans="1:441" s="53" customFormat="1" x14ac:dyDescent="0.25">
      <c r="A2" s="63"/>
      <c r="B2" s="63"/>
      <c r="C2" s="64"/>
      <c r="D2" s="65"/>
      <c r="E2" s="41" t="str">
        <f xml:space="preserve"> Time!E$25</f>
        <v>Model period ending</v>
      </c>
      <c r="F2" s="350">
        <f xml:space="preserve"> Check!$F$9</f>
        <v>0</v>
      </c>
      <c r="G2" s="42" t="s">
        <v>23</v>
      </c>
      <c r="H2" s="25"/>
      <c r="I2" s="179"/>
      <c r="J2" s="25">
        <f xml:space="preserve"> Time!J$25</f>
        <v>44104</v>
      </c>
      <c r="K2" s="25">
        <f xml:space="preserve"> Time!K$25</f>
        <v>44196</v>
      </c>
      <c r="L2" s="25">
        <f xml:space="preserve"> Time!L$25</f>
        <v>44286</v>
      </c>
      <c r="M2" s="25">
        <f xml:space="preserve"> Time!M$25</f>
        <v>44377</v>
      </c>
      <c r="N2" s="25">
        <f xml:space="preserve"> Time!N$25</f>
        <v>44469</v>
      </c>
      <c r="O2" s="25">
        <f xml:space="preserve"> Time!O$25</f>
        <v>44561</v>
      </c>
      <c r="P2" s="25">
        <f xml:space="preserve"> Time!P$25</f>
        <v>44651</v>
      </c>
      <c r="Q2" s="25">
        <f xml:space="preserve"> Time!Q$25</f>
        <v>44742</v>
      </c>
      <c r="R2" s="25">
        <f xml:space="preserve"> Time!R$25</f>
        <v>44834</v>
      </c>
      <c r="S2" s="25">
        <f xml:space="preserve"> Time!S$25</f>
        <v>44926</v>
      </c>
      <c r="T2" s="25">
        <f xml:space="preserve"> Time!T$25</f>
        <v>45016</v>
      </c>
      <c r="U2" s="25">
        <f xml:space="preserve"> Time!U$25</f>
        <v>45107</v>
      </c>
      <c r="V2" s="25">
        <f xml:space="preserve"> Time!V$25</f>
        <v>45199</v>
      </c>
      <c r="W2" s="25">
        <f xml:space="preserve"> Time!W$25</f>
        <v>45291</v>
      </c>
      <c r="X2" s="25">
        <f xml:space="preserve"> Time!X$25</f>
        <v>45382</v>
      </c>
      <c r="Y2" s="25">
        <f xml:space="preserve"> Time!Y$25</f>
        <v>45473</v>
      </c>
      <c r="Z2" s="25">
        <f xml:space="preserve"> Time!Z$25</f>
        <v>45565</v>
      </c>
      <c r="AA2" s="25">
        <f xml:space="preserve"> Time!AA$25</f>
        <v>45657</v>
      </c>
      <c r="AB2" s="25">
        <f xml:space="preserve"> Time!AB$25</f>
        <v>45747</v>
      </c>
      <c r="AC2" s="25">
        <f xml:space="preserve"> Time!AC$25</f>
        <v>45838</v>
      </c>
      <c r="AD2" s="25">
        <f xml:space="preserve"> Time!AD$25</f>
        <v>45930</v>
      </c>
      <c r="AE2" s="25">
        <f xml:space="preserve"> Time!AE$25</f>
        <v>46022</v>
      </c>
      <c r="AF2" s="25">
        <f xml:space="preserve"> Time!AF$25</f>
        <v>46112</v>
      </c>
      <c r="AG2" s="25">
        <f xml:space="preserve"> Time!AG$25</f>
        <v>46203</v>
      </c>
      <c r="AH2" s="25">
        <f xml:space="preserve"> Time!AH$25</f>
        <v>46295</v>
      </c>
      <c r="AI2" s="25">
        <f xml:space="preserve"> Time!AI$25</f>
        <v>46387</v>
      </c>
      <c r="AJ2" s="25">
        <f xml:space="preserve"> Time!AJ$25</f>
        <v>46477</v>
      </c>
      <c r="AK2" s="25">
        <f xml:space="preserve"> Time!AK$25</f>
        <v>46568</v>
      </c>
      <c r="AL2" s="25">
        <f xml:space="preserve"> Time!AL$25</f>
        <v>46660</v>
      </c>
      <c r="AM2" s="25">
        <f xml:space="preserve"> Time!AM$25</f>
        <v>46752</v>
      </c>
      <c r="AN2" s="25">
        <f xml:space="preserve"> Time!AN$25</f>
        <v>46843</v>
      </c>
      <c r="AO2" s="25">
        <f xml:space="preserve"> Time!AO$25</f>
        <v>46934</v>
      </c>
      <c r="AP2" s="25">
        <f xml:space="preserve"> Time!AP$25</f>
        <v>47026</v>
      </c>
      <c r="AQ2" s="25">
        <f xml:space="preserve"> Time!AQ$25</f>
        <v>47118</v>
      </c>
      <c r="AR2" s="25">
        <f xml:space="preserve"> Time!AR$25</f>
        <v>47208</v>
      </c>
      <c r="AS2" s="25">
        <f xml:space="preserve"> Time!AS$25</f>
        <v>47299</v>
      </c>
      <c r="AT2" s="25">
        <f xml:space="preserve"> Time!AT$25</f>
        <v>47391</v>
      </c>
      <c r="AU2" s="25">
        <f xml:space="preserve"> Time!AU$25</f>
        <v>47483</v>
      </c>
      <c r="AV2" s="25">
        <f xml:space="preserve"> Time!AV$25</f>
        <v>47573</v>
      </c>
      <c r="AW2" s="25">
        <f xml:space="preserve"> Time!AW$25</f>
        <v>47664</v>
      </c>
      <c r="AX2" s="25">
        <f xml:space="preserve"> Time!AX$25</f>
        <v>47756</v>
      </c>
      <c r="AY2" s="25">
        <f xml:space="preserve"> Time!AY$25</f>
        <v>47848</v>
      </c>
      <c r="AZ2" s="25">
        <f xml:space="preserve"> Time!AZ$25</f>
        <v>47938</v>
      </c>
      <c r="BA2" s="25">
        <f xml:space="preserve"> Time!BA$25</f>
        <v>48029</v>
      </c>
      <c r="BB2" s="25">
        <f xml:space="preserve"> Time!BB$25</f>
        <v>48121</v>
      </c>
      <c r="BC2" s="25">
        <f xml:space="preserve"> Time!BC$25</f>
        <v>48213</v>
      </c>
      <c r="BD2" s="25">
        <f xml:space="preserve"> Time!BD$25</f>
        <v>48304</v>
      </c>
      <c r="BE2" s="25">
        <f xml:space="preserve"> Time!BE$25</f>
        <v>48395</v>
      </c>
      <c r="BF2" s="25">
        <f xml:space="preserve"> Time!BF$25</f>
        <v>48487</v>
      </c>
      <c r="BG2" s="25">
        <f xml:space="preserve"> Time!BG$25</f>
        <v>48579</v>
      </c>
      <c r="BH2" s="25">
        <f xml:space="preserve"> Time!BH$25</f>
        <v>48669</v>
      </c>
      <c r="BI2" s="25">
        <f xml:space="preserve"> Time!BI$25</f>
        <v>48760</v>
      </c>
      <c r="BJ2" s="25">
        <f xml:space="preserve"> Time!BJ$25</f>
        <v>48852</v>
      </c>
      <c r="BK2" s="25">
        <f xml:space="preserve"> Time!BK$25</f>
        <v>48944</v>
      </c>
      <c r="BL2" s="25">
        <f xml:space="preserve"> Time!BL$25</f>
        <v>49034</v>
      </c>
      <c r="BM2" s="25">
        <f xml:space="preserve"> Time!BM$25</f>
        <v>49125</v>
      </c>
      <c r="BN2" s="25">
        <f xml:space="preserve"> Time!BN$25</f>
        <v>49217</v>
      </c>
      <c r="BO2" s="25">
        <f xml:space="preserve"> Time!BO$25</f>
        <v>49309</v>
      </c>
      <c r="BP2" s="25">
        <f xml:space="preserve"> Time!BP$25</f>
        <v>49399</v>
      </c>
      <c r="BQ2" s="25">
        <f xml:space="preserve"> Time!BQ$25</f>
        <v>49490</v>
      </c>
      <c r="BR2" s="25">
        <f xml:space="preserve"> Time!BR$25</f>
        <v>49582</v>
      </c>
      <c r="BS2" s="25">
        <f xml:space="preserve"> Time!BS$25</f>
        <v>49674</v>
      </c>
      <c r="BT2" s="25">
        <f xml:space="preserve"> Time!BT$25</f>
        <v>49765</v>
      </c>
      <c r="BU2" s="25">
        <f xml:space="preserve"> Time!BU$25</f>
        <v>49856</v>
      </c>
      <c r="BV2" s="25">
        <f xml:space="preserve"> Time!BV$25</f>
        <v>49948</v>
      </c>
      <c r="BW2" s="25">
        <f xml:space="preserve"> Time!BW$25</f>
        <v>50040</v>
      </c>
      <c r="BX2" s="25">
        <f xml:space="preserve"> Time!BX$25</f>
        <v>50130</v>
      </c>
      <c r="BY2" s="25">
        <f xml:space="preserve"> Time!BY$25</f>
        <v>50221</v>
      </c>
      <c r="BZ2" s="25">
        <f xml:space="preserve"> Time!BZ$25</f>
        <v>50313</v>
      </c>
      <c r="CA2" s="25">
        <f xml:space="preserve"> Time!CA$25</f>
        <v>50405</v>
      </c>
      <c r="CB2" s="25">
        <f xml:space="preserve"> Time!CB$25</f>
        <v>50495</v>
      </c>
      <c r="CC2" s="25">
        <f xml:space="preserve"> Time!CC$25</f>
        <v>50586</v>
      </c>
      <c r="CD2" s="25">
        <f xml:space="preserve"> Time!CD$25</f>
        <v>50678</v>
      </c>
      <c r="CE2" s="25">
        <f xml:space="preserve"> Time!CE$25</f>
        <v>50770</v>
      </c>
      <c r="CF2" s="25">
        <f xml:space="preserve"> Time!CF$25</f>
        <v>50860</v>
      </c>
      <c r="CG2" s="25">
        <f xml:space="preserve"> Time!CG$25</f>
        <v>50951</v>
      </c>
      <c r="CH2" s="25">
        <f xml:space="preserve"> Time!CH$25</f>
        <v>51043</v>
      </c>
      <c r="CI2" s="25">
        <f xml:space="preserve"> Time!CI$25</f>
        <v>51135</v>
      </c>
      <c r="CJ2" s="25">
        <f xml:space="preserve"> Time!CJ$25</f>
        <v>51226</v>
      </c>
      <c r="CK2" s="25">
        <f xml:space="preserve"> Time!CK$25</f>
        <v>51317</v>
      </c>
      <c r="CL2" s="25">
        <f xml:space="preserve"> Time!CL$25</f>
        <v>51409</v>
      </c>
      <c r="CM2" s="25">
        <f xml:space="preserve"> Time!CM$25</f>
        <v>51501</v>
      </c>
      <c r="CN2" s="25">
        <f xml:space="preserve"> Time!CN$25</f>
        <v>51591</v>
      </c>
      <c r="CO2" s="25">
        <f xml:space="preserve"> Time!CO$25</f>
        <v>51682</v>
      </c>
      <c r="CP2" s="25">
        <f xml:space="preserve"> Time!CP$25</f>
        <v>51774</v>
      </c>
      <c r="CQ2" s="25">
        <f xml:space="preserve"> Time!CQ$25</f>
        <v>51866</v>
      </c>
      <c r="CR2" s="25">
        <f xml:space="preserve"> Time!CR$25</f>
        <v>51956</v>
      </c>
      <c r="CS2" s="25">
        <f xml:space="preserve"> Time!CS$25</f>
        <v>52047</v>
      </c>
      <c r="CT2" s="25">
        <f xml:space="preserve"> Time!CT$25</f>
        <v>52139</v>
      </c>
      <c r="CU2" s="25">
        <f xml:space="preserve"> Time!CU$25</f>
        <v>52231</v>
      </c>
      <c r="CV2" s="25">
        <f xml:space="preserve"> Time!CV$25</f>
        <v>52321</v>
      </c>
      <c r="CW2" s="25">
        <f xml:space="preserve"> Time!CW$25</f>
        <v>52412</v>
      </c>
      <c r="CX2" s="25">
        <f xml:space="preserve"> Time!CX$25</f>
        <v>52504</v>
      </c>
      <c r="CY2" s="25">
        <f xml:space="preserve"> Time!CY$25</f>
        <v>52596</v>
      </c>
      <c r="CZ2" s="25">
        <f xml:space="preserve"> Time!CZ$25</f>
        <v>52687</v>
      </c>
      <c r="DA2" s="25">
        <f xml:space="preserve"> Time!DA$25</f>
        <v>52778</v>
      </c>
      <c r="DB2" s="25">
        <f xml:space="preserve"> Time!DB$25</f>
        <v>52870</v>
      </c>
      <c r="DC2" s="25">
        <f xml:space="preserve"> Time!DC$25</f>
        <v>52962</v>
      </c>
      <c r="DD2" s="25">
        <f xml:space="preserve"> Time!DD$25</f>
        <v>53052</v>
      </c>
      <c r="DE2" s="25">
        <f xml:space="preserve"> Time!DE$25</f>
        <v>53143</v>
      </c>
      <c r="DF2" s="25">
        <f xml:space="preserve"> Time!DF$25</f>
        <v>53235</v>
      </c>
      <c r="DG2" s="25">
        <f xml:space="preserve"> Time!DG$25</f>
        <v>53327</v>
      </c>
      <c r="DH2" s="25">
        <f xml:space="preserve"> Time!DH$25</f>
        <v>53417</v>
      </c>
      <c r="DI2" s="25">
        <f xml:space="preserve"> Time!DI$25</f>
        <v>53508</v>
      </c>
      <c r="DJ2" s="25">
        <f xml:space="preserve"> Time!DJ$25</f>
        <v>53600</v>
      </c>
      <c r="DK2" s="25">
        <f xml:space="preserve"> Time!DK$25</f>
        <v>53692</v>
      </c>
      <c r="DL2" s="25">
        <f xml:space="preserve"> Time!DL$25</f>
        <v>53782</v>
      </c>
      <c r="DM2" s="25">
        <f xml:space="preserve"> Time!DM$25</f>
        <v>53873</v>
      </c>
      <c r="DN2" s="25">
        <f xml:space="preserve"> Time!DN$25</f>
        <v>53965</v>
      </c>
      <c r="DO2" s="25">
        <f xml:space="preserve"> Time!DO$25</f>
        <v>54057</v>
      </c>
      <c r="DP2" s="25">
        <f xml:space="preserve"> Time!DP$25</f>
        <v>54148</v>
      </c>
      <c r="DQ2" s="25">
        <f xml:space="preserve"> Time!DQ$25</f>
        <v>54239</v>
      </c>
      <c r="DR2" s="25">
        <f xml:space="preserve"> Time!DR$25</f>
        <v>54331</v>
      </c>
      <c r="DS2" s="25">
        <f xml:space="preserve"> Time!DS$25</f>
        <v>54423</v>
      </c>
      <c r="DT2" s="25">
        <f xml:space="preserve"> Time!DT$25</f>
        <v>54513</v>
      </c>
      <c r="DU2" s="25">
        <f xml:space="preserve"> Time!DU$25</f>
        <v>54604</v>
      </c>
      <c r="DV2" s="25">
        <f xml:space="preserve"> Time!DV$25</f>
        <v>54696</v>
      </c>
      <c r="DW2" s="25">
        <f xml:space="preserve"> Time!DW$25</f>
        <v>54788</v>
      </c>
      <c r="DX2" s="25">
        <f xml:space="preserve"> Time!DX$25</f>
        <v>54878</v>
      </c>
      <c r="DY2" s="25">
        <f xml:space="preserve"> Time!DY$25</f>
        <v>54969</v>
      </c>
      <c r="DZ2" s="25">
        <f xml:space="preserve"> Time!DZ$25</f>
        <v>55061</v>
      </c>
      <c r="EA2" s="25">
        <f xml:space="preserve"> Time!EA$25</f>
        <v>55153</v>
      </c>
      <c r="EB2" s="25">
        <f xml:space="preserve"> Time!EB$25</f>
        <v>55243</v>
      </c>
      <c r="EC2" s="25">
        <f xml:space="preserve"> Time!EC$25</f>
        <v>55334</v>
      </c>
      <c r="ED2" s="25">
        <f xml:space="preserve"> Time!ED$25</f>
        <v>55426</v>
      </c>
      <c r="EE2" s="25">
        <f xml:space="preserve"> Time!EE$25</f>
        <v>55518</v>
      </c>
      <c r="EF2" s="25">
        <f xml:space="preserve"> Time!EF$25</f>
        <v>55609</v>
      </c>
      <c r="EG2" s="25">
        <f xml:space="preserve"> Time!EG$25</f>
        <v>55700</v>
      </c>
      <c r="EH2" s="25">
        <f xml:space="preserve"> Time!EH$25</f>
        <v>55792</v>
      </c>
      <c r="EI2" s="25">
        <f xml:space="preserve"> Time!EI$25</f>
        <v>55884</v>
      </c>
      <c r="EJ2" s="25">
        <f xml:space="preserve"> Time!EJ$25</f>
        <v>55974</v>
      </c>
      <c r="EK2" s="25">
        <f xml:space="preserve"> Time!EK$25</f>
        <v>56065</v>
      </c>
      <c r="EL2" s="25">
        <f xml:space="preserve"> Time!EL$25</f>
        <v>56157</v>
      </c>
      <c r="EM2" s="25">
        <f xml:space="preserve"> Time!EM$25</f>
        <v>56249</v>
      </c>
      <c r="EN2" s="25">
        <f xml:space="preserve"> Time!EN$25</f>
        <v>56339</v>
      </c>
      <c r="EO2" s="25">
        <f xml:space="preserve"> Time!EO$25</f>
        <v>56430</v>
      </c>
      <c r="EP2" s="25">
        <f xml:space="preserve"> Time!EP$25</f>
        <v>56522</v>
      </c>
      <c r="EQ2" s="25">
        <f xml:space="preserve"> Time!EQ$25</f>
        <v>56614</v>
      </c>
      <c r="ER2" s="25">
        <f xml:space="preserve"> Time!ER$25</f>
        <v>56704</v>
      </c>
      <c r="ES2" s="25">
        <f xml:space="preserve"> Time!ES$25</f>
        <v>56795</v>
      </c>
      <c r="ET2" s="25">
        <f xml:space="preserve"> Time!ET$25</f>
        <v>56887</v>
      </c>
      <c r="EU2" s="25">
        <f xml:space="preserve"> Time!EU$25</f>
        <v>56979</v>
      </c>
      <c r="EV2" s="25">
        <f xml:space="preserve"> Time!EV$25</f>
        <v>57070</v>
      </c>
      <c r="EW2" s="25">
        <f xml:space="preserve"> Time!EW$25</f>
        <v>57161</v>
      </c>
      <c r="EX2" s="25">
        <f xml:space="preserve"> Time!EX$25</f>
        <v>57253</v>
      </c>
      <c r="EY2" s="25">
        <f xml:space="preserve"> Time!EY$25</f>
        <v>57345</v>
      </c>
      <c r="EZ2" s="25">
        <f xml:space="preserve"> Time!EZ$25</f>
        <v>57435</v>
      </c>
      <c r="FA2" s="25">
        <f xml:space="preserve"> Time!FA$25</f>
        <v>57526</v>
      </c>
      <c r="FB2" s="25">
        <f xml:space="preserve"> Time!FB$25</f>
        <v>57618</v>
      </c>
      <c r="FC2" s="25">
        <f xml:space="preserve"> Time!FC$25</f>
        <v>57710</v>
      </c>
      <c r="FD2" s="25">
        <f xml:space="preserve"> Time!FD$25</f>
        <v>57800</v>
      </c>
      <c r="FE2" s="25">
        <f xml:space="preserve"> Time!FE$25</f>
        <v>57891</v>
      </c>
      <c r="FF2" s="25">
        <f xml:space="preserve"> Time!FF$25</f>
        <v>57983</v>
      </c>
      <c r="FG2" s="25">
        <f xml:space="preserve"> Time!FG$25</f>
        <v>58075</v>
      </c>
      <c r="FH2" s="25">
        <f xml:space="preserve"> Time!FH$25</f>
        <v>58165</v>
      </c>
      <c r="FI2" s="25">
        <f xml:space="preserve"> Time!FI$25</f>
        <v>58256</v>
      </c>
      <c r="FJ2" s="25">
        <f xml:space="preserve"> Time!FJ$25</f>
        <v>58348</v>
      </c>
      <c r="FK2" s="25">
        <f xml:space="preserve"> Time!FK$25</f>
        <v>58440</v>
      </c>
      <c r="FL2" s="25">
        <f xml:space="preserve"> Time!FL$25</f>
        <v>58531</v>
      </c>
      <c r="FM2" s="25">
        <f xml:space="preserve"> Time!FM$25</f>
        <v>58622</v>
      </c>
      <c r="FN2" s="25">
        <f xml:space="preserve"> Time!FN$25</f>
        <v>58714</v>
      </c>
      <c r="FO2" s="25">
        <f xml:space="preserve"> Time!FO$25</f>
        <v>58806</v>
      </c>
      <c r="FP2" s="25">
        <f xml:space="preserve"> Time!FP$25</f>
        <v>58896</v>
      </c>
      <c r="FQ2" s="25">
        <f xml:space="preserve"> Time!FQ$25</f>
        <v>58987</v>
      </c>
      <c r="FR2" s="25">
        <f xml:space="preserve"> Time!FR$25</f>
        <v>59079</v>
      </c>
      <c r="FS2" s="25">
        <f xml:space="preserve"> Time!FS$25</f>
        <v>59171</v>
      </c>
      <c r="FT2" s="25">
        <f xml:space="preserve"> Time!FT$25</f>
        <v>59261</v>
      </c>
      <c r="FU2" s="25">
        <f xml:space="preserve"> Time!FU$25</f>
        <v>59352</v>
      </c>
      <c r="FV2" s="25">
        <f xml:space="preserve"> Time!FV$25</f>
        <v>59444</v>
      </c>
      <c r="FW2" s="25">
        <f xml:space="preserve"> Time!FW$25</f>
        <v>59536</v>
      </c>
      <c r="FX2" s="25">
        <f xml:space="preserve"> Time!FX$25</f>
        <v>59626</v>
      </c>
      <c r="FY2" s="25">
        <f xml:space="preserve"> Time!FY$25</f>
        <v>59717</v>
      </c>
      <c r="FZ2" s="25">
        <f xml:space="preserve"> Time!FZ$25</f>
        <v>59809</v>
      </c>
      <c r="GA2" s="25">
        <f xml:space="preserve"> Time!GA$25</f>
        <v>59901</v>
      </c>
      <c r="GB2" s="25">
        <f xml:space="preserve"> Time!GB$25</f>
        <v>59992</v>
      </c>
      <c r="GC2" s="25">
        <f xml:space="preserve"> Time!GC$25</f>
        <v>60083</v>
      </c>
      <c r="GD2" s="25">
        <f xml:space="preserve"> Time!GD$25</f>
        <v>60175</v>
      </c>
      <c r="GE2" s="25">
        <f xml:space="preserve"> Time!GE$25</f>
        <v>60267</v>
      </c>
      <c r="GF2" s="25">
        <f xml:space="preserve"> Time!GF$25</f>
        <v>60357</v>
      </c>
      <c r="GG2" s="25">
        <f xml:space="preserve"> Time!GG$25</f>
        <v>60448</v>
      </c>
      <c r="GH2" s="25">
        <f xml:space="preserve"> Time!GH$25</f>
        <v>60540</v>
      </c>
      <c r="GI2" s="25">
        <f xml:space="preserve"> Time!GI$25</f>
        <v>60632</v>
      </c>
      <c r="GJ2" s="25">
        <f xml:space="preserve"> Time!GJ$25</f>
        <v>60722</v>
      </c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</row>
    <row r="3" spans="1:441" s="18" customFormat="1" x14ac:dyDescent="0.25">
      <c r="A3" s="15"/>
      <c r="B3" s="15"/>
      <c r="C3" s="21"/>
      <c r="D3" s="60"/>
      <c r="E3" s="17" t="str">
        <f xml:space="preserve"> Time!E$67</f>
        <v>Timeline label</v>
      </c>
      <c r="F3" s="350">
        <f xml:space="preserve"> Output!J2</f>
        <v>19</v>
      </c>
      <c r="G3" s="121" t="s">
        <v>25</v>
      </c>
      <c r="H3" s="17"/>
      <c r="I3" s="180"/>
      <c r="J3" s="48" t="str">
        <f xml:space="preserve"> Time!J$67</f>
        <v>Pre-fcst</v>
      </c>
      <c r="K3" s="48" t="str">
        <f xml:space="preserve"> Time!K$67</f>
        <v>Pre-fcst</v>
      </c>
      <c r="L3" s="48" t="str">
        <f xml:space="preserve"> Time!L$67</f>
        <v>Fin Close</v>
      </c>
      <c r="M3" s="48" t="str">
        <f xml:space="preserve"> Time!M$67</f>
        <v>Operations</v>
      </c>
      <c r="N3" s="48" t="str">
        <f xml:space="preserve"> Time!N$67</f>
        <v>Operations</v>
      </c>
      <c r="O3" s="48" t="str">
        <f xml:space="preserve"> Time!O$67</f>
        <v>Operations</v>
      </c>
      <c r="P3" s="48" t="str">
        <f xml:space="preserve"> Time!P$67</f>
        <v>Operations</v>
      </c>
      <c r="Q3" s="48" t="str">
        <f xml:space="preserve"> Time!Q$67</f>
        <v>Operations</v>
      </c>
      <c r="R3" s="48" t="str">
        <f xml:space="preserve"> Time!R$67</f>
        <v>Operations</v>
      </c>
      <c r="S3" s="48" t="str">
        <f xml:space="preserve"> Time!S$67</f>
        <v>Operations</v>
      </c>
      <c r="T3" s="48" t="str">
        <f xml:space="preserve"> Time!T$67</f>
        <v>Operations</v>
      </c>
      <c r="U3" s="48" t="str">
        <f xml:space="preserve"> Time!U$67</f>
        <v>Operations</v>
      </c>
      <c r="V3" s="48" t="str">
        <f xml:space="preserve"> Time!V$67</f>
        <v>Operations</v>
      </c>
      <c r="W3" s="48" t="str">
        <f xml:space="preserve"> Time!W$67</f>
        <v>Operations</v>
      </c>
      <c r="X3" s="48" t="str">
        <f xml:space="preserve"> Time!X$67</f>
        <v>Operations</v>
      </c>
      <c r="Y3" s="48" t="str">
        <f xml:space="preserve"> Time!Y$67</f>
        <v>Operations</v>
      </c>
      <c r="Z3" s="48" t="str">
        <f xml:space="preserve"> Time!Z$67</f>
        <v>Operations</v>
      </c>
      <c r="AA3" s="48" t="str">
        <f xml:space="preserve"> Time!AA$67</f>
        <v>Operations</v>
      </c>
      <c r="AB3" s="48" t="str">
        <f xml:space="preserve"> Time!AB$67</f>
        <v>Operations</v>
      </c>
      <c r="AC3" s="48" t="str">
        <f xml:space="preserve"> Time!AC$67</f>
        <v>Operations</v>
      </c>
      <c r="AD3" s="48" t="str">
        <f xml:space="preserve"> Time!AD$67</f>
        <v>Operations</v>
      </c>
      <c r="AE3" s="48" t="str">
        <f xml:space="preserve"> Time!AE$67</f>
        <v>Operations</v>
      </c>
      <c r="AF3" s="48" t="str">
        <f xml:space="preserve"> Time!AF$67</f>
        <v>Operations</v>
      </c>
      <c r="AG3" s="48" t="str">
        <f xml:space="preserve"> Time!AG$67</f>
        <v>Operations</v>
      </c>
      <c r="AH3" s="48" t="str">
        <f xml:space="preserve"> Time!AH$67</f>
        <v>Operations</v>
      </c>
      <c r="AI3" s="48" t="str">
        <f xml:space="preserve"> Time!AI$67</f>
        <v>Operations</v>
      </c>
      <c r="AJ3" s="48" t="str">
        <f xml:space="preserve"> Time!AJ$67</f>
        <v>Operations</v>
      </c>
      <c r="AK3" s="48" t="str">
        <f xml:space="preserve"> Time!AK$67</f>
        <v>Operations</v>
      </c>
      <c r="AL3" s="48" t="str">
        <f xml:space="preserve"> Time!AL$67</f>
        <v>Operations</v>
      </c>
      <c r="AM3" s="48" t="str">
        <f xml:space="preserve"> Time!AM$67</f>
        <v>Operations</v>
      </c>
      <c r="AN3" s="48" t="str">
        <f xml:space="preserve"> Time!AN$67</f>
        <v>Operations</v>
      </c>
      <c r="AO3" s="48" t="str">
        <f xml:space="preserve"> Time!AO$67</f>
        <v>Operations</v>
      </c>
      <c r="AP3" s="48" t="str">
        <f xml:space="preserve"> Time!AP$67</f>
        <v>Operations</v>
      </c>
      <c r="AQ3" s="48" t="str">
        <f xml:space="preserve"> Time!AQ$67</f>
        <v>Operations</v>
      </c>
      <c r="AR3" s="48" t="str">
        <f xml:space="preserve"> Time!AR$67</f>
        <v>Operations</v>
      </c>
      <c r="AS3" s="48" t="str">
        <f xml:space="preserve"> Time!AS$67</f>
        <v>Operations</v>
      </c>
      <c r="AT3" s="48" t="str">
        <f xml:space="preserve"> Time!AT$67</f>
        <v>Operations</v>
      </c>
      <c r="AU3" s="48" t="str">
        <f xml:space="preserve"> Time!AU$67</f>
        <v>Operations</v>
      </c>
      <c r="AV3" s="48" t="str">
        <f xml:space="preserve"> Time!AV$67</f>
        <v>Operations</v>
      </c>
      <c r="AW3" s="48" t="str">
        <f xml:space="preserve"> Time!AW$67</f>
        <v>Operations</v>
      </c>
      <c r="AX3" s="48" t="str">
        <f xml:space="preserve"> Time!AX$67</f>
        <v>Operations</v>
      </c>
      <c r="AY3" s="48" t="str">
        <f xml:space="preserve"> Time!AY$67</f>
        <v>Operations</v>
      </c>
      <c r="AZ3" s="48" t="str">
        <f xml:space="preserve"> Time!AZ$67</f>
        <v>Operations</v>
      </c>
      <c r="BA3" s="48" t="str">
        <f xml:space="preserve"> Time!BA$67</f>
        <v>Operations</v>
      </c>
      <c r="BB3" s="48" t="str">
        <f xml:space="preserve"> Time!BB$67</f>
        <v>Operations</v>
      </c>
      <c r="BC3" s="48" t="str">
        <f xml:space="preserve"> Time!BC$67</f>
        <v>Operations</v>
      </c>
      <c r="BD3" s="48" t="str">
        <f xml:space="preserve"> Time!BD$67</f>
        <v>Operations</v>
      </c>
      <c r="BE3" s="48" t="str">
        <f xml:space="preserve"> Time!BE$67</f>
        <v>Operations</v>
      </c>
      <c r="BF3" s="48" t="str">
        <f xml:space="preserve"> Time!BF$67</f>
        <v>Operations</v>
      </c>
      <c r="BG3" s="48" t="str">
        <f xml:space="preserve"> Time!BG$67</f>
        <v>Operations</v>
      </c>
      <c r="BH3" s="48" t="str">
        <f xml:space="preserve"> Time!BH$67</f>
        <v>Operations</v>
      </c>
      <c r="BI3" s="48" t="str">
        <f xml:space="preserve"> Time!BI$67</f>
        <v>Operations</v>
      </c>
      <c r="BJ3" s="48" t="str">
        <f xml:space="preserve"> Time!BJ$67</f>
        <v>Operations</v>
      </c>
      <c r="BK3" s="48" t="str">
        <f xml:space="preserve"> Time!BK$67</f>
        <v>Operations</v>
      </c>
      <c r="BL3" s="48" t="str">
        <f xml:space="preserve"> Time!BL$67</f>
        <v>Operations</v>
      </c>
      <c r="BM3" s="48" t="str">
        <f xml:space="preserve"> Time!BM$67</f>
        <v>Operations</v>
      </c>
      <c r="BN3" s="48" t="str">
        <f xml:space="preserve"> Time!BN$67</f>
        <v>Operations</v>
      </c>
      <c r="BO3" s="48" t="str">
        <f xml:space="preserve"> Time!BO$67</f>
        <v>Operations</v>
      </c>
      <c r="BP3" s="48" t="str">
        <f xml:space="preserve"> Time!BP$67</f>
        <v>Operations</v>
      </c>
      <c r="BQ3" s="48" t="str">
        <f xml:space="preserve"> Time!BQ$67</f>
        <v>Operations</v>
      </c>
      <c r="BR3" s="48" t="str">
        <f xml:space="preserve"> Time!BR$67</f>
        <v>Operations</v>
      </c>
      <c r="BS3" s="48" t="str">
        <f xml:space="preserve"> Time!BS$67</f>
        <v>Operations</v>
      </c>
      <c r="BT3" s="48" t="str">
        <f xml:space="preserve"> Time!BT$67</f>
        <v>Operations</v>
      </c>
      <c r="BU3" s="48" t="str">
        <f xml:space="preserve"> Time!BU$67</f>
        <v>Operations</v>
      </c>
      <c r="BV3" s="48" t="str">
        <f xml:space="preserve"> Time!BV$67</f>
        <v>Operations</v>
      </c>
      <c r="BW3" s="48" t="str">
        <f xml:space="preserve"> Time!BW$67</f>
        <v>Operations</v>
      </c>
      <c r="BX3" s="48" t="str">
        <f xml:space="preserve"> Time!BX$67</f>
        <v>Operations</v>
      </c>
      <c r="BY3" s="48" t="str">
        <f xml:space="preserve"> Time!BY$67</f>
        <v>Operations</v>
      </c>
      <c r="BZ3" s="48" t="str">
        <f xml:space="preserve"> Time!BZ$67</f>
        <v>Operations</v>
      </c>
      <c r="CA3" s="48" t="str">
        <f xml:space="preserve"> Time!CA$67</f>
        <v>Operations</v>
      </c>
      <c r="CB3" s="48" t="str">
        <f xml:space="preserve"> Time!CB$67</f>
        <v>Operations</v>
      </c>
      <c r="CC3" s="48" t="str">
        <f xml:space="preserve"> Time!CC$67</f>
        <v>Operations</v>
      </c>
      <c r="CD3" s="48" t="str">
        <f xml:space="preserve"> Time!CD$67</f>
        <v>Operations</v>
      </c>
      <c r="CE3" s="48" t="str">
        <f xml:space="preserve"> Time!CE$67</f>
        <v>Operations</v>
      </c>
      <c r="CF3" s="48" t="str">
        <f xml:space="preserve"> Time!CF$67</f>
        <v>Operations</v>
      </c>
      <c r="CG3" s="48" t="str">
        <f xml:space="preserve"> Time!CG$67</f>
        <v>Operations</v>
      </c>
      <c r="CH3" s="48" t="str">
        <f xml:space="preserve"> Time!CH$67</f>
        <v>Operations</v>
      </c>
      <c r="CI3" s="48" t="str">
        <f xml:space="preserve"> Time!CI$67</f>
        <v>Operations</v>
      </c>
      <c r="CJ3" s="48" t="str">
        <f xml:space="preserve"> Time!CJ$67</f>
        <v>Operations</v>
      </c>
      <c r="CK3" s="48" t="str">
        <f xml:space="preserve"> Time!CK$67</f>
        <v>Operations</v>
      </c>
      <c r="CL3" s="48" t="str">
        <f xml:space="preserve"> Time!CL$67</f>
        <v>Operations</v>
      </c>
      <c r="CM3" s="48" t="str">
        <f xml:space="preserve"> Time!CM$67</f>
        <v>Operations</v>
      </c>
      <c r="CN3" s="48" t="str">
        <f xml:space="preserve"> Time!CN$67</f>
        <v>Operations</v>
      </c>
      <c r="CO3" s="48" t="str">
        <f xml:space="preserve"> Time!CO$67</f>
        <v>Operations</v>
      </c>
      <c r="CP3" s="48" t="str">
        <f xml:space="preserve"> Time!CP$67</f>
        <v>Operations</v>
      </c>
      <c r="CQ3" s="48" t="str">
        <f xml:space="preserve"> Time!CQ$67</f>
        <v>Operations</v>
      </c>
      <c r="CR3" s="48" t="str">
        <f xml:space="preserve"> Time!CR$67</f>
        <v>Operations</v>
      </c>
      <c r="CS3" s="48" t="str">
        <f xml:space="preserve"> Time!CS$67</f>
        <v>Operations</v>
      </c>
      <c r="CT3" s="48" t="str">
        <f xml:space="preserve"> Time!CT$67</f>
        <v>Operations</v>
      </c>
      <c r="CU3" s="48" t="str">
        <f xml:space="preserve"> Time!CU$67</f>
        <v>Operations</v>
      </c>
      <c r="CV3" s="48" t="str">
        <f xml:space="preserve"> Time!CV$67</f>
        <v>Operations</v>
      </c>
      <c r="CW3" s="48" t="str">
        <f xml:space="preserve"> Time!CW$67</f>
        <v>Operations</v>
      </c>
      <c r="CX3" s="48" t="str">
        <f xml:space="preserve"> Time!CX$67</f>
        <v>Operations</v>
      </c>
      <c r="CY3" s="48" t="str">
        <f xml:space="preserve"> Time!CY$67</f>
        <v>Operations</v>
      </c>
      <c r="CZ3" s="48" t="str">
        <f xml:space="preserve"> Time!CZ$67</f>
        <v>Operations</v>
      </c>
      <c r="DA3" s="48" t="str">
        <f xml:space="preserve"> Time!DA$67</f>
        <v>Operations</v>
      </c>
      <c r="DB3" s="48" t="str">
        <f xml:space="preserve"> Time!DB$67</f>
        <v>Operations</v>
      </c>
      <c r="DC3" s="48" t="str">
        <f xml:space="preserve"> Time!DC$67</f>
        <v>Operations</v>
      </c>
      <c r="DD3" s="48" t="str">
        <f xml:space="preserve"> Time!DD$67</f>
        <v>Operations</v>
      </c>
      <c r="DE3" s="48" t="str">
        <f xml:space="preserve"> Time!DE$67</f>
        <v>Operations</v>
      </c>
      <c r="DF3" s="48" t="str">
        <f xml:space="preserve"> Time!DF$67</f>
        <v>Operations</v>
      </c>
      <c r="DG3" s="48" t="str">
        <f xml:space="preserve"> Time!DG$67</f>
        <v>Operations</v>
      </c>
      <c r="DH3" s="48" t="str">
        <f xml:space="preserve"> Time!DH$67</f>
        <v>Operations</v>
      </c>
      <c r="DI3" s="48" t="str">
        <f xml:space="preserve"> Time!DI$67</f>
        <v>Operations</v>
      </c>
      <c r="DJ3" s="48" t="str">
        <f xml:space="preserve"> Time!DJ$67</f>
        <v>Operations</v>
      </c>
      <c r="DK3" s="48" t="str">
        <f xml:space="preserve"> Time!DK$67</f>
        <v>Operations</v>
      </c>
      <c r="DL3" s="48" t="str">
        <f xml:space="preserve"> Time!DL$67</f>
        <v>Operations</v>
      </c>
      <c r="DM3" s="48" t="str">
        <f xml:space="preserve"> Time!DM$67</f>
        <v>Operations</v>
      </c>
      <c r="DN3" s="48" t="str">
        <f xml:space="preserve"> Time!DN$67</f>
        <v>Operations</v>
      </c>
      <c r="DO3" s="48" t="str">
        <f xml:space="preserve"> Time!DO$67</f>
        <v>Operations</v>
      </c>
      <c r="DP3" s="48" t="str">
        <f xml:space="preserve"> Time!DP$67</f>
        <v>Operations</v>
      </c>
      <c r="DQ3" s="48" t="str">
        <f xml:space="preserve"> Time!DQ$67</f>
        <v>Operations</v>
      </c>
      <c r="DR3" s="48" t="str">
        <f xml:space="preserve"> Time!DR$67</f>
        <v>Operations</v>
      </c>
      <c r="DS3" s="48" t="str">
        <f xml:space="preserve"> Time!DS$67</f>
        <v>Operations</v>
      </c>
      <c r="DT3" s="48" t="str">
        <f xml:space="preserve"> Time!DT$67</f>
        <v>Operations</v>
      </c>
      <c r="DU3" s="48" t="str">
        <f xml:space="preserve"> Time!DU$67</f>
        <v>Operations</v>
      </c>
      <c r="DV3" s="48" t="str">
        <f xml:space="preserve"> Time!DV$67</f>
        <v>Operations</v>
      </c>
      <c r="DW3" s="48" t="str">
        <f xml:space="preserve"> Time!DW$67</f>
        <v>Operations</v>
      </c>
      <c r="DX3" s="48" t="str">
        <f xml:space="preserve"> Time!DX$67</f>
        <v>Operations</v>
      </c>
      <c r="DY3" s="48" t="str">
        <f xml:space="preserve"> Time!DY$67</f>
        <v>Operations</v>
      </c>
      <c r="DZ3" s="48" t="str">
        <f xml:space="preserve"> Time!DZ$67</f>
        <v>Operations</v>
      </c>
      <c r="EA3" s="48" t="str">
        <f xml:space="preserve"> Time!EA$67</f>
        <v>Operations</v>
      </c>
      <c r="EB3" s="48" t="str">
        <f xml:space="preserve"> Time!EB$67</f>
        <v>Operations</v>
      </c>
      <c r="EC3" s="48" t="str">
        <f xml:space="preserve"> Time!EC$67</f>
        <v>Post ops</v>
      </c>
      <c r="ED3" s="48" t="str">
        <f xml:space="preserve"> Time!ED$67</f>
        <v>Post ops</v>
      </c>
      <c r="EE3" s="48" t="str">
        <f xml:space="preserve"> Time!EE$67</f>
        <v>Post ops</v>
      </c>
      <c r="EF3" s="48" t="str">
        <f xml:space="preserve"> Time!EF$67</f>
        <v>Post ops</v>
      </c>
      <c r="EG3" s="48" t="str">
        <f xml:space="preserve"> Time!EG$67</f>
        <v>Post ops</v>
      </c>
      <c r="EH3" s="48" t="str">
        <f xml:space="preserve"> Time!EH$67</f>
        <v>Post ops</v>
      </c>
      <c r="EI3" s="48" t="str">
        <f xml:space="preserve"> Time!EI$67</f>
        <v>Post ops</v>
      </c>
      <c r="EJ3" s="48" t="str">
        <f xml:space="preserve"> Time!EJ$67</f>
        <v>Post ops</v>
      </c>
      <c r="EK3" s="48" t="str">
        <f xml:space="preserve"> Time!EK$67</f>
        <v>Post ops</v>
      </c>
      <c r="EL3" s="48" t="str">
        <f xml:space="preserve"> Time!EL$67</f>
        <v>Post ops</v>
      </c>
      <c r="EM3" s="48" t="str">
        <f xml:space="preserve"> Time!EM$67</f>
        <v>Post ops</v>
      </c>
      <c r="EN3" s="48" t="str">
        <f xml:space="preserve"> Time!EN$67</f>
        <v>Post ops</v>
      </c>
      <c r="EO3" s="48" t="str">
        <f xml:space="preserve"> Time!EO$67</f>
        <v>Post ops</v>
      </c>
      <c r="EP3" s="48" t="str">
        <f xml:space="preserve"> Time!EP$67</f>
        <v>Post ops</v>
      </c>
      <c r="EQ3" s="48" t="str">
        <f xml:space="preserve"> Time!EQ$67</f>
        <v>Post ops</v>
      </c>
      <c r="ER3" s="48" t="str">
        <f xml:space="preserve"> Time!ER$67</f>
        <v>Post ops</v>
      </c>
      <c r="ES3" s="48" t="str">
        <f xml:space="preserve"> Time!ES$67</f>
        <v>Post ops</v>
      </c>
      <c r="ET3" s="48" t="str">
        <f xml:space="preserve"> Time!ET$67</f>
        <v>Post ops</v>
      </c>
      <c r="EU3" s="48" t="str">
        <f xml:space="preserve"> Time!EU$67</f>
        <v>Post ops</v>
      </c>
      <c r="EV3" s="48" t="str">
        <f xml:space="preserve"> Time!EV$67</f>
        <v>Post ops</v>
      </c>
      <c r="EW3" s="48" t="str">
        <f xml:space="preserve"> Time!EW$67</f>
        <v>Post ops</v>
      </c>
      <c r="EX3" s="48" t="str">
        <f xml:space="preserve"> Time!EX$67</f>
        <v>Post ops</v>
      </c>
      <c r="EY3" s="48" t="str">
        <f xml:space="preserve"> Time!EY$67</f>
        <v>Post ops</v>
      </c>
      <c r="EZ3" s="48" t="str">
        <f xml:space="preserve"> Time!EZ$67</f>
        <v>Post ops</v>
      </c>
      <c r="FA3" s="48" t="str">
        <f xml:space="preserve"> Time!FA$67</f>
        <v>Post ops</v>
      </c>
      <c r="FB3" s="48" t="str">
        <f xml:space="preserve"> Time!FB$67</f>
        <v>Post ops</v>
      </c>
      <c r="FC3" s="48" t="str">
        <f xml:space="preserve"> Time!FC$67</f>
        <v>Post ops</v>
      </c>
      <c r="FD3" s="48" t="str">
        <f xml:space="preserve"> Time!FD$67</f>
        <v>Post ops</v>
      </c>
      <c r="FE3" s="48" t="str">
        <f xml:space="preserve"> Time!FE$67</f>
        <v>Post ops</v>
      </c>
      <c r="FF3" s="48" t="str">
        <f xml:space="preserve"> Time!FF$67</f>
        <v>Post ops</v>
      </c>
      <c r="FG3" s="48" t="str">
        <f xml:space="preserve"> Time!FG$67</f>
        <v>Post ops</v>
      </c>
      <c r="FH3" s="48" t="str">
        <f xml:space="preserve"> Time!FH$67</f>
        <v>Post ops</v>
      </c>
      <c r="FI3" s="48" t="str">
        <f xml:space="preserve"> Time!FI$67</f>
        <v>Post ops</v>
      </c>
      <c r="FJ3" s="48" t="str">
        <f xml:space="preserve"> Time!FJ$67</f>
        <v>Post ops</v>
      </c>
      <c r="FK3" s="48" t="str">
        <f xml:space="preserve"> Time!FK$67</f>
        <v>Post ops</v>
      </c>
      <c r="FL3" s="48" t="str">
        <f xml:space="preserve"> Time!FL$67</f>
        <v>Post ops</v>
      </c>
      <c r="FM3" s="48" t="str">
        <f xml:space="preserve"> Time!FM$67</f>
        <v>Post ops</v>
      </c>
      <c r="FN3" s="48" t="str">
        <f xml:space="preserve"> Time!FN$67</f>
        <v>Post ops</v>
      </c>
      <c r="FO3" s="48" t="str">
        <f xml:space="preserve"> Time!FO$67</f>
        <v>Post ops</v>
      </c>
      <c r="FP3" s="48" t="str">
        <f xml:space="preserve"> Time!FP$67</f>
        <v>Post ops</v>
      </c>
      <c r="FQ3" s="48" t="str">
        <f xml:space="preserve"> Time!FQ$67</f>
        <v>Post ops</v>
      </c>
      <c r="FR3" s="48" t="str">
        <f xml:space="preserve"> Time!FR$67</f>
        <v>Post ops</v>
      </c>
      <c r="FS3" s="48" t="str">
        <f xml:space="preserve"> Time!FS$67</f>
        <v>Post ops</v>
      </c>
      <c r="FT3" s="48" t="str">
        <f xml:space="preserve"> Time!FT$67</f>
        <v>Post ops</v>
      </c>
      <c r="FU3" s="48" t="str">
        <f xml:space="preserve"> Time!FU$67</f>
        <v>Post ops</v>
      </c>
      <c r="FV3" s="48" t="str">
        <f xml:space="preserve"> Time!FV$67</f>
        <v>Post ops</v>
      </c>
      <c r="FW3" s="48" t="str">
        <f xml:space="preserve"> Time!FW$67</f>
        <v>Post ops</v>
      </c>
      <c r="FX3" s="48" t="str">
        <f xml:space="preserve"> Time!FX$67</f>
        <v>Post ops</v>
      </c>
      <c r="FY3" s="48" t="str">
        <f xml:space="preserve"> Time!FY$67</f>
        <v>Post ops</v>
      </c>
      <c r="FZ3" s="48" t="str">
        <f xml:space="preserve"> Time!FZ$67</f>
        <v>Post ops</v>
      </c>
      <c r="GA3" s="48" t="str">
        <f xml:space="preserve"> Time!GA$67</f>
        <v>Post ops</v>
      </c>
      <c r="GB3" s="48" t="str">
        <f xml:space="preserve"> Time!GB$67</f>
        <v>Post ops</v>
      </c>
      <c r="GC3" s="48" t="str">
        <f xml:space="preserve"> Time!GC$67</f>
        <v>Post ops</v>
      </c>
      <c r="GD3" s="48" t="str">
        <f xml:space="preserve"> Time!GD$67</f>
        <v>Post ops</v>
      </c>
      <c r="GE3" s="48" t="str">
        <f xml:space="preserve"> Time!GE$67</f>
        <v>Post ops</v>
      </c>
      <c r="GF3" s="48" t="str">
        <f xml:space="preserve"> Time!GF$67</f>
        <v>Post ops</v>
      </c>
      <c r="GG3" s="48" t="str">
        <f xml:space="preserve"> Time!GG$67</f>
        <v>Post ops</v>
      </c>
      <c r="GH3" s="48" t="str">
        <f xml:space="preserve"> Time!GH$67</f>
        <v>Post ops</v>
      </c>
      <c r="GI3" s="48" t="str">
        <f xml:space="preserve"> Time!GI$67</f>
        <v>Post ops</v>
      </c>
      <c r="GJ3" s="48" t="str">
        <f xml:space="preserve"> Time!GJ$67</f>
        <v>Post ops</v>
      </c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</row>
    <row r="4" spans="1:441" s="10" customFormat="1" x14ac:dyDescent="0.25">
      <c r="A4" s="15"/>
      <c r="B4" s="15"/>
      <c r="C4" s="21"/>
      <c r="D4" s="60"/>
      <c r="E4" s="266" t="str">
        <f xml:space="preserve"> Time!E$42</f>
        <v>Contract year</v>
      </c>
      <c r="F4" s="350">
        <f xml:space="preserve"> Check!$F$21</f>
        <v>0</v>
      </c>
      <c r="G4" s="121" t="s">
        <v>24</v>
      </c>
      <c r="H4" s="2"/>
      <c r="I4" s="16"/>
      <c r="J4" s="266">
        <f xml:space="preserve"> Time!J$42</f>
        <v>2020</v>
      </c>
      <c r="K4" s="266">
        <f xml:space="preserve"> Time!K$42</f>
        <v>2020</v>
      </c>
      <c r="L4" s="266">
        <f xml:space="preserve"> Time!L$42</f>
        <v>2020</v>
      </c>
      <c r="M4" s="266">
        <f xml:space="preserve"> Time!M$42</f>
        <v>2021</v>
      </c>
      <c r="N4" s="266">
        <f xml:space="preserve"> Time!N$42</f>
        <v>2021</v>
      </c>
      <c r="O4" s="266">
        <f xml:space="preserve"> Time!O$42</f>
        <v>2021</v>
      </c>
      <c r="P4" s="266">
        <f xml:space="preserve"> Time!P$42</f>
        <v>2021</v>
      </c>
      <c r="Q4" s="266">
        <f xml:space="preserve"> Time!Q$42</f>
        <v>2022</v>
      </c>
      <c r="R4" s="266">
        <f xml:space="preserve"> Time!R$42</f>
        <v>2022</v>
      </c>
      <c r="S4" s="266">
        <f xml:space="preserve"> Time!S$42</f>
        <v>2022</v>
      </c>
      <c r="T4" s="266">
        <f xml:space="preserve"> Time!T$42</f>
        <v>2022</v>
      </c>
      <c r="U4" s="266">
        <f xml:space="preserve"> Time!U$42</f>
        <v>2023</v>
      </c>
      <c r="V4" s="266">
        <f xml:space="preserve"> Time!V$42</f>
        <v>2023</v>
      </c>
      <c r="W4" s="266">
        <f xml:space="preserve"> Time!W$42</f>
        <v>2023</v>
      </c>
      <c r="X4" s="266">
        <f xml:space="preserve"> Time!X$42</f>
        <v>2023</v>
      </c>
      <c r="Y4" s="266">
        <f xml:space="preserve"> Time!Y$42</f>
        <v>2024</v>
      </c>
      <c r="Z4" s="266">
        <f xml:space="preserve"> Time!Z$42</f>
        <v>2024</v>
      </c>
      <c r="AA4" s="266">
        <f xml:space="preserve"> Time!AA$42</f>
        <v>2024</v>
      </c>
      <c r="AB4" s="266">
        <f xml:space="preserve"> Time!AB$42</f>
        <v>2024</v>
      </c>
      <c r="AC4" s="266">
        <f xml:space="preserve"> Time!AC$42</f>
        <v>2025</v>
      </c>
      <c r="AD4" s="266">
        <f xml:space="preserve"> Time!AD$42</f>
        <v>2025</v>
      </c>
      <c r="AE4" s="266">
        <f xml:space="preserve"> Time!AE$42</f>
        <v>2025</v>
      </c>
      <c r="AF4" s="266">
        <f xml:space="preserve"> Time!AF$42</f>
        <v>2025</v>
      </c>
      <c r="AG4" s="266">
        <f xml:space="preserve"> Time!AG$42</f>
        <v>2026</v>
      </c>
      <c r="AH4" s="266">
        <f xml:space="preserve"> Time!AH$42</f>
        <v>2026</v>
      </c>
      <c r="AI4" s="266">
        <f xml:space="preserve"> Time!AI$42</f>
        <v>2026</v>
      </c>
      <c r="AJ4" s="266">
        <f xml:space="preserve"> Time!AJ$42</f>
        <v>2026</v>
      </c>
      <c r="AK4" s="266">
        <f xml:space="preserve"> Time!AK$42</f>
        <v>2027</v>
      </c>
      <c r="AL4" s="266">
        <f xml:space="preserve"> Time!AL$42</f>
        <v>2027</v>
      </c>
      <c r="AM4" s="266">
        <f xml:space="preserve"> Time!AM$42</f>
        <v>2027</v>
      </c>
      <c r="AN4" s="266">
        <f xml:space="preserve"> Time!AN$42</f>
        <v>2027</v>
      </c>
      <c r="AO4" s="266">
        <f xml:space="preserve"> Time!AO$42</f>
        <v>2028</v>
      </c>
      <c r="AP4" s="266">
        <f xml:space="preserve"> Time!AP$42</f>
        <v>2028</v>
      </c>
      <c r="AQ4" s="266">
        <f xml:space="preserve"> Time!AQ$42</f>
        <v>2028</v>
      </c>
      <c r="AR4" s="266">
        <f xml:space="preserve"> Time!AR$42</f>
        <v>2028</v>
      </c>
      <c r="AS4" s="266">
        <f xml:space="preserve"> Time!AS$42</f>
        <v>2029</v>
      </c>
      <c r="AT4" s="266">
        <f xml:space="preserve"> Time!AT$42</f>
        <v>2029</v>
      </c>
      <c r="AU4" s="266">
        <f xml:space="preserve"> Time!AU$42</f>
        <v>2029</v>
      </c>
      <c r="AV4" s="266">
        <f xml:space="preserve"> Time!AV$42</f>
        <v>2029</v>
      </c>
      <c r="AW4" s="266">
        <f xml:space="preserve"> Time!AW$42</f>
        <v>2030</v>
      </c>
      <c r="AX4" s="266">
        <f xml:space="preserve"> Time!AX$42</f>
        <v>2030</v>
      </c>
      <c r="AY4" s="266">
        <f xml:space="preserve"> Time!AY$42</f>
        <v>2030</v>
      </c>
      <c r="AZ4" s="266">
        <f xml:space="preserve"> Time!AZ$42</f>
        <v>2030</v>
      </c>
      <c r="BA4" s="266">
        <f xml:space="preserve"> Time!BA$42</f>
        <v>2031</v>
      </c>
      <c r="BB4" s="266">
        <f xml:space="preserve"> Time!BB$42</f>
        <v>2031</v>
      </c>
      <c r="BC4" s="266">
        <f xml:space="preserve"> Time!BC$42</f>
        <v>2031</v>
      </c>
      <c r="BD4" s="266">
        <f xml:space="preserve"> Time!BD$42</f>
        <v>2031</v>
      </c>
      <c r="BE4" s="266">
        <f xml:space="preserve"> Time!BE$42</f>
        <v>2032</v>
      </c>
      <c r="BF4" s="266">
        <f xml:space="preserve"> Time!BF$42</f>
        <v>2032</v>
      </c>
      <c r="BG4" s="266">
        <f xml:space="preserve"> Time!BG$42</f>
        <v>2032</v>
      </c>
      <c r="BH4" s="266">
        <f xml:space="preserve"> Time!BH$42</f>
        <v>2032</v>
      </c>
      <c r="BI4" s="266">
        <f xml:space="preserve"> Time!BI$42</f>
        <v>2033</v>
      </c>
      <c r="BJ4" s="266">
        <f xml:space="preserve"> Time!BJ$42</f>
        <v>2033</v>
      </c>
      <c r="BK4" s="266">
        <f xml:space="preserve"> Time!BK$42</f>
        <v>2033</v>
      </c>
      <c r="BL4" s="266">
        <f xml:space="preserve"> Time!BL$42</f>
        <v>2033</v>
      </c>
      <c r="BM4" s="266">
        <f xml:space="preserve"> Time!BM$42</f>
        <v>2034</v>
      </c>
      <c r="BN4" s="266">
        <f xml:space="preserve"> Time!BN$42</f>
        <v>2034</v>
      </c>
      <c r="BO4" s="266">
        <f xml:space="preserve"> Time!BO$42</f>
        <v>2034</v>
      </c>
      <c r="BP4" s="266">
        <f xml:space="preserve"> Time!BP$42</f>
        <v>2034</v>
      </c>
      <c r="BQ4" s="266">
        <f xml:space="preserve"> Time!BQ$42</f>
        <v>2035</v>
      </c>
      <c r="BR4" s="266">
        <f xml:space="preserve"> Time!BR$42</f>
        <v>2035</v>
      </c>
      <c r="BS4" s="266">
        <f xml:space="preserve"> Time!BS$42</f>
        <v>2035</v>
      </c>
      <c r="BT4" s="266">
        <f xml:space="preserve"> Time!BT$42</f>
        <v>2035</v>
      </c>
      <c r="BU4" s="266">
        <f xml:space="preserve"> Time!BU$42</f>
        <v>2036</v>
      </c>
      <c r="BV4" s="266">
        <f xml:space="preserve"> Time!BV$42</f>
        <v>2036</v>
      </c>
      <c r="BW4" s="266">
        <f xml:space="preserve"> Time!BW$42</f>
        <v>2036</v>
      </c>
      <c r="BX4" s="266">
        <f xml:space="preserve"> Time!BX$42</f>
        <v>2036</v>
      </c>
      <c r="BY4" s="266">
        <f xml:space="preserve"> Time!BY$42</f>
        <v>2037</v>
      </c>
      <c r="BZ4" s="266">
        <f xml:space="preserve"> Time!BZ$42</f>
        <v>2037</v>
      </c>
      <c r="CA4" s="266">
        <f xml:space="preserve"> Time!CA$42</f>
        <v>2037</v>
      </c>
      <c r="CB4" s="266">
        <f xml:space="preserve"> Time!CB$42</f>
        <v>2037</v>
      </c>
      <c r="CC4" s="266">
        <f xml:space="preserve"> Time!CC$42</f>
        <v>2038</v>
      </c>
      <c r="CD4" s="266">
        <f xml:space="preserve"> Time!CD$42</f>
        <v>2038</v>
      </c>
      <c r="CE4" s="266">
        <f xml:space="preserve"> Time!CE$42</f>
        <v>2038</v>
      </c>
      <c r="CF4" s="266">
        <f xml:space="preserve"> Time!CF$42</f>
        <v>2038</v>
      </c>
      <c r="CG4" s="266">
        <f xml:space="preserve"> Time!CG$42</f>
        <v>2039</v>
      </c>
      <c r="CH4" s="266">
        <f xml:space="preserve"> Time!CH$42</f>
        <v>2039</v>
      </c>
      <c r="CI4" s="266">
        <f xml:space="preserve"> Time!CI$42</f>
        <v>2039</v>
      </c>
      <c r="CJ4" s="266">
        <f xml:space="preserve"> Time!CJ$42</f>
        <v>2039</v>
      </c>
      <c r="CK4" s="266">
        <f xml:space="preserve"> Time!CK$42</f>
        <v>2040</v>
      </c>
      <c r="CL4" s="266">
        <f xml:space="preserve"> Time!CL$42</f>
        <v>2040</v>
      </c>
      <c r="CM4" s="266">
        <f xml:space="preserve"> Time!CM$42</f>
        <v>2040</v>
      </c>
      <c r="CN4" s="266">
        <f xml:space="preserve"> Time!CN$42</f>
        <v>2040</v>
      </c>
      <c r="CO4" s="266">
        <f xml:space="preserve"> Time!CO$42</f>
        <v>2041</v>
      </c>
      <c r="CP4" s="266">
        <f xml:space="preserve"> Time!CP$42</f>
        <v>2041</v>
      </c>
      <c r="CQ4" s="266">
        <f xml:space="preserve"> Time!CQ$42</f>
        <v>2041</v>
      </c>
      <c r="CR4" s="266">
        <f xml:space="preserve"> Time!CR$42</f>
        <v>2041</v>
      </c>
      <c r="CS4" s="266">
        <f xml:space="preserve"> Time!CS$42</f>
        <v>2042</v>
      </c>
      <c r="CT4" s="266">
        <f xml:space="preserve"> Time!CT$42</f>
        <v>2042</v>
      </c>
      <c r="CU4" s="266">
        <f xml:space="preserve"> Time!CU$42</f>
        <v>2042</v>
      </c>
      <c r="CV4" s="266">
        <f xml:space="preserve"> Time!CV$42</f>
        <v>2042</v>
      </c>
      <c r="CW4" s="266">
        <f xml:space="preserve"> Time!CW$42</f>
        <v>2043</v>
      </c>
      <c r="CX4" s="266">
        <f xml:space="preserve"> Time!CX$42</f>
        <v>2043</v>
      </c>
      <c r="CY4" s="266">
        <f xml:space="preserve"> Time!CY$42</f>
        <v>2043</v>
      </c>
      <c r="CZ4" s="266">
        <f xml:space="preserve"> Time!CZ$42</f>
        <v>2043</v>
      </c>
      <c r="DA4" s="266">
        <f xml:space="preserve"> Time!DA$42</f>
        <v>2044</v>
      </c>
      <c r="DB4" s="266">
        <f xml:space="preserve"> Time!DB$42</f>
        <v>2044</v>
      </c>
      <c r="DC4" s="266">
        <f xml:space="preserve"> Time!DC$42</f>
        <v>2044</v>
      </c>
      <c r="DD4" s="266">
        <f xml:space="preserve"> Time!DD$42</f>
        <v>2044</v>
      </c>
      <c r="DE4" s="266">
        <f xml:space="preserve"> Time!DE$42</f>
        <v>2045</v>
      </c>
      <c r="DF4" s="266">
        <f xml:space="preserve"> Time!DF$42</f>
        <v>2045</v>
      </c>
      <c r="DG4" s="266">
        <f xml:space="preserve"> Time!DG$42</f>
        <v>2045</v>
      </c>
      <c r="DH4" s="266">
        <f xml:space="preserve"> Time!DH$42</f>
        <v>2045</v>
      </c>
      <c r="DI4" s="266">
        <f xml:space="preserve"> Time!DI$42</f>
        <v>2046</v>
      </c>
      <c r="DJ4" s="266">
        <f xml:space="preserve"> Time!DJ$42</f>
        <v>2046</v>
      </c>
      <c r="DK4" s="266">
        <f xml:space="preserve"> Time!DK$42</f>
        <v>2046</v>
      </c>
      <c r="DL4" s="266">
        <f xml:space="preserve"> Time!DL$42</f>
        <v>2046</v>
      </c>
      <c r="DM4" s="266">
        <f xml:space="preserve"> Time!DM$42</f>
        <v>2047</v>
      </c>
      <c r="DN4" s="266">
        <f xml:space="preserve"> Time!DN$42</f>
        <v>2047</v>
      </c>
      <c r="DO4" s="266">
        <f xml:space="preserve"> Time!DO$42</f>
        <v>2047</v>
      </c>
      <c r="DP4" s="266">
        <f xml:space="preserve"> Time!DP$42</f>
        <v>2047</v>
      </c>
      <c r="DQ4" s="266">
        <f xml:space="preserve"> Time!DQ$42</f>
        <v>2048</v>
      </c>
      <c r="DR4" s="266">
        <f xml:space="preserve"> Time!DR$42</f>
        <v>2048</v>
      </c>
      <c r="DS4" s="266">
        <f xml:space="preserve"> Time!DS$42</f>
        <v>2048</v>
      </c>
      <c r="DT4" s="266">
        <f xml:space="preserve"> Time!DT$42</f>
        <v>2048</v>
      </c>
      <c r="DU4" s="266">
        <f xml:space="preserve"> Time!DU$42</f>
        <v>2049</v>
      </c>
      <c r="DV4" s="266">
        <f xml:space="preserve"> Time!DV$42</f>
        <v>2049</v>
      </c>
      <c r="DW4" s="266">
        <f xml:space="preserve"> Time!DW$42</f>
        <v>2049</v>
      </c>
      <c r="DX4" s="266">
        <f xml:space="preserve"> Time!DX$42</f>
        <v>2049</v>
      </c>
      <c r="DY4" s="266">
        <f xml:space="preserve"> Time!DY$42</f>
        <v>2050</v>
      </c>
      <c r="DZ4" s="266">
        <f xml:space="preserve"> Time!DZ$42</f>
        <v>2050</v>
      </c>
      <c r="EA4" s="266">
        <f xml:space="preserve"> Time!EA$42</f>
        <v>2050</v>
      </c>
      <c r="EB4" s="266">
        <f xml:space="preserve"> Time!EB$42</f>
        <v>2050</v>
      </c>
      <c r="EC4" s="266">
        <f xml:space="preserve"> Time!EC$42</f>
        <v>2051</v>
      </c>
      <c r="ED4" s="266">
        <f xml:space="preserve"> Time!ED$42</f>
        <v>2051</v>
      </c>
      <c r="EE4" s="266">
        <f xml:space="preserve"> Time!EE$42</f>
        <v>2051</v>
      </c>
      <c r="EF4" s="266">
        <f xml:space="preserve"> Time!EF$42</f>
        <v>2051</v>
      </c>
      <c r="EG4" s="266">
        <f xml:space="preserve"> Time!EG$42</f>
        <v>2052</v>
      </c>
      <c r="EH4" s="266">
        <f xml:space="preserve"> Time!EH$42</f>
        <v>2052</v>
      </c>
      <c r="EI4" s="266">
        <f xml:space="preserve"> Time!EI$42</f>
        <v>2052</v>
      </c>
      <c r="EJ4" s="266">
        <f xml:space="preserve"> Time!EJ$42</f>
        <v>2052</v>
      </c>
      <c r="EK4" s="266">
        <f xml:space="preserve"> Time!EK$42</f>
        <v>2053</v>
      </c>
      <c r="EL4" s="266">
        <f xml:space="preserve"> Time!EL$42</f>
        <v>2053</v>
      </c>
      <c r="EM4" s="266">
        <f xml:space="preserve"> Time!EM$42</f>
        <v>2053</v>
      </c>
      <c r="EN4" s="266">
        <f xml:space="preserve"> Time!EN$42</f>
        <v>2053</v>
      </c>
      <c r="EO4" s="266">
        <f xml:space="preserve"> Time!EO$42</f>
        <v>2054</v>
      </c>
      <c r="EP4" s="266">
        <f xml:space="preserve"> Time!EP$42</f>
        <v>2054</v>
      </c>
      <c r="EQ4" s="266">
        <f xml:space="preserve"> Time!EQ$42</f>
        <v>2054</v>
      </c>
      <c r="ER4" s="266">
        <f xml:space="preserve"> Time!ER$42</f>
        <v>2054</v>
      </c>
      <c r="ES4" s="266">
        <f xml:space="preserve"> Time!ES$42</f>
        <v>2055</v>
      </c>
      <c r="ET4" s="266">
        <f xml:space="preserve"> Time!ET$42</f>
        <v>2055</v>
      </c>
      <c r="EU4" s="266">
        <f xml:space="preserve"> Time!EU$42</f>
        <v>2055</v>
      </c>
      <c r="EV4" s="266">
        <f xml:space="preserve"> Time!EV$42</f>
        <v>2055</v>
      </c>
      <c r="EW4" s="266">
        <f xml:space="preserve"> Time!EW$42</f>
        <v>2056</v>
      </c>
      <c r="EX4" s="266">
        <f xml:space="preserve"> Time!EX$42</f>
        <v>2056</v>
      </c>
      <c r="EY4" s="266">
        <f xml:space="preserve"> Time!EY$42</f>
        <v>2056</v>
      </c>
      <c r="EZ4" s="266">
        <f xml:space="preserve"> Time!EZ$42</f>
        <v>2056</v>
      </c>
      <c r="FA4" s="266">
        <f xml:space="preserve"> Time!FA$42</f>
        <v>2057</v>
      </c>
      <c r="FB4" s="266">
        <f xml:space="preserve"> Time!FB$42</f>
        <v>2057</v>
      </c>
      <c r="FC4" s="266">
        <f xml:space="preserve"> Time!FC$42</f>
        <v>2057</v>
      </c>
      <c r="FD4" s="266">
        <f xml:space="preserve"> Time!FD$42</f>
        <v>2057</v>
      </c>
      <c r="FE4" s="266">
        <f xml:space="preserve"> Time!FE$42</f>
        <v>2058</v>
      </c>
      <c r="FF4" s="266">
        <f xml:space="preserve"> Time!FF$42</f>
        <v>2058</v>
      </c>
      <c r="FG4" s="266">
        <f xml:space="preserve"> Time!FG$42</f>
        <v>2058</v>
      </c>
      <c r="FH4" s="266">
        <f xml:space="preserve"> Time!FH$42</f>
        <v>2058</v>
      </c>
      <c r="FI4" s="266">
        <f xml:space="preserve"> Time!FI$42</f>
        <v>2059</v>
      </c>
      <c r="FJ4" s="266">
        <f xml:space="preserve"> Time!FJ$42</f>
        <v>2059</v>
      </c>
      <c r="FK4" s="266">
        <f xml:space="preserve"> Time!FK$42</f>
        <v>2059</v>
      </c>
      <c r="FL4" s="266">
        <f xml:space="preserve"> Time!FL$42</f>
        <v>2059</v>
      </c>
      <c r="FM4" s="266">
        <f xml:space="preserve"> Time!FM$42</f>
        <v>2060</v>
      </c>
      <c r="FN4" s="266">
        <f xml:space="preserve"> Time!FN$42</f>
        <v>2060</v>
      </c>
      <c r="FO4" s="266">
        <f xml:space="preserve"> Time!FO$42</f>
        <v>2060</v>
      </c>
      <c r="FP4" s="266">
        <f xml:space="preserve"> Time!FP$42</f>
        <v>2060</v>
      </c>
      <c r="FQ4" s="266">
        <f xml:space="preserve"> Time!FQ$42</f>
        <v>2061</v>
      </c>
      <c r="FR4" s="266">
        <f xml:space="preserve"> Time!FR$42</f>
        <v>2061</v>
      </c>
      <c r="FS4" s="266">
        <f xml:space="preserve"> Time!FS$42</f>
        <v>2061</v>
      </c>
      <c r="FT4" s="266">
        <f xml:space="preserve"> Time!FT$42</f>
        <v>2061</v>
      </c>
      <c r="FU4" s="266">
        <f xml:space="preserve"> Time!FU$42</f>
        <v>2062</v>
      </c>
      <c r="FV4" s="266">
        <f xml:space="preserve"> Time!FV$42</f>
        <v>2062</v>
      </c>
      <c r="FW4" s="266">
        <f xml:space="preserve"> Time!FW$42</f>
        <v>2062</v>
      </c>
      <c r="FX4" s="266">
        <f xml:space="preserve"> Time!FX$42</f>
        <v>2062</v>
      </c>
      <c r="FY4" s="266">
        <f xml:space="preserve"> Time!FY$42</f>
        <v>2063</v>
      </c>
      <c r="FZ4" s="266">
        <f xml:space="preserve"> Time!FZ$42</f>
        <v>2063</v>
      </c>
      <c r="GA4" s="266">
        <f xml:space="preserve"> Time!GA$42</f>
        <v>2063</v>
      </c>
      <c r="GB4" s="266">
        <f xml:space="preserve"> Time!GB$42</f>
        <v>2063</v>
      </c>
      <c r="GC4" s="266">
        <f xml:space="preserve"> Time!GC$42</f>
        <v>2064</v>
      </c>
      <c r="GD4" s="266">
        <f xml:space="preserve"> Time!GD$42</f>
        <v>2064</v>
      </c>
      <c r="GE4" s="266">
        <f xml:space="preserve"> Time!GE$42</f>
        <v>2064</v>
      </c>
      <c r="GF4" s="266">
        <f xml:space="preserve"> Time!GF$42</f>
        <v>2064</v>
      </c>
      <c r="GG4" s="266">
        <f xml:space="preserve"> Time!GG$42</f>
        <v>2065</v>
      </c>
      <c r="GH4" s="266">
        <f xml:space="preserve"> Time!GH$42</f>
        <v>2065</v>
      </c>
      <c r="GI4" s="266">
        <f xml:space="preserve"> Time!GI$42</f>
        <v>2065</v>
      </c>
      <c r="GJ4" s="266">
        <f xml:space="preserve"> Time!GJ$42</f>
        <v>2065</v>
      </c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</row>
    <row r="5" spans="1:441" s="10" customFormat="1" x14ac:dyDescent="0.25">
      <c r="A5" s="15"/>
      <c r="B5" s="15"/>
      <c r="C5" s="21"/>
      <c r="D5" s="60"/>
      <c r="E5" s="2" t="str">
        <f xml:space="preserve"> Time!E$10</f>
        <v>Model column counter</v>
      </c>
      <c r="F5" s="44" t="s">
        <v>19</v>
      </c>
      <c r="G5" s="45" t="s">
        <v>17</v>
      </c>
      <c r="H5" s="44" t="s">
        <v>18</v>
      </c>
      <c r="I5" s="16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</row>
    <row r="6" spans="1:441" s="43" customFormat="1" x14ac:dyDescent="0.25">
      <c r="A6" s="15"/>
      <c r="B6" s="15"/>
      <c r="C6" s="21"/>
      <c r="D6" s="60"/>
      <c r="E6" s="12"/>
      <c r="F6" s="12"/>
      <c r="G6" s="12"/>
      <c r="H6" s="12"/>
      <c r="I6" s="9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 s="12"/>
      <c r="BG6" s="12"/>
      <c r="BH6" s="12"/>
      <c r="BI6" s="12"/>
      <c r="BJ6" s="12"/>
      <c r="BK6" s="12"/>
      <c r="BL6" s="12"/>
      <c r="BM6" s="12"/>
      <c r="BN6" s="12"/>
      <c r="BO6" s="12"/>
      <c r="BP6" s="12"/>
      <c r="BQ6" s="12"/>
      <c r="BR6" s="12"/>
      <c r="BS6" s="12"/>
      <c r="BT6" s="12"/>
      <c r="BU6" s="12"/>
      <c r="BV6" s="12"/>
      <c r="BW6" s="12"/>
      <c r="BX6" s="12"/>
      <c r="BY6" s="12"/>
      <c r="BZ6" s="12"/>
      <c r="CA6" s="12"/>
      <c r="CB6" s="12"/>
      <c r="CC6" s="12"/>
      <c r="CD6" s="12"/>
      <c r="CE6" s="12"/>
      <c r="CF6" s="12"/>
      <c r="CG6" s="12"/>
      <c r="CH6" s="12"/>
      <c r="CI6" s="12"/>
      <c r="CJ6" s="12"/>
      <c r="CK6" s="12"/>
      <c r="CL6" s="12"/>
      <c r="CM6" s="12"/>
      <c r="CN6" s="12"/>
      <c r="CO6" s="12"/>
      <c r="CP6" s="12"/>
      <c r="CQ6" s="12"/>
      <c r="CR6" s="12"/>
      <c r="CS6" s="12"/>
      <c r="CT6" s="12"/>
      <c r="CU6" s="12"/>
      <c r="CV6" s="12"/>
      <c r="CW6" s="12"/>
      <c r="CX6" s="12"/>
      <c r="CY6" s="12"/>
      <c r="CZ6" s="12"/>
      <c r="DA6" s="12"/>
      <c r="DB6" s="12"/>
      <c r="DC6" s="12"/>
      <c r="DD6" s="12"/>
      <c r="DE6" s="12"/>
      <c r="DF6" s="12"/>
      <c r="DG6" s="12"/>
      <c r="DH6" s="12"/>
      <c r="DI6" s="12"/>
      <c r="DJ6" s="12"/>
      <c r="DK6" s="12"/>
      <c r="DL6" s="12"/>
      <c r="DM6" s="12"/>
      <c r="DN6" s="12"/>
      <c r="DO6" s="12"/>
      <c r="DP6" s="12"/>
      <c r="DQ6" s="12"/>
      <c r="DR6" s="12"/>
      <c r="DS6" s="12"/>
      <c r="DT6" s="12"/>
      <c r="DU6" s="12"/>
      <c r="DV6" s="12"/>
      <c r="DW6" s="12"/>
      <c r="DX6" s="12"/>
      <c r="DY6" s="12"/>
      <c r="DZ6" s="12"/>
      <c r="EA6" s="12"/>
      <c r="EB6" s="12"/>
      <c r="EC6" s="12"/>
      <c r="ED6" s="12"/>
      <c r="EE6" s="12"/>
      <c r="EF6" s="12"/>
      <c r="EG6" s="12"/>
      <c r="EH6" s="12"/>
      <c r="EI6" s="12"/>
      <c r="EJ6" s="12"/>
      <c r="EK6" s="12"/>
      <c r="EL6" s="12"/>
      <c r="EM6" s="12"/>
      <c r="EN6" s="12"/>
      <c r="EO6" s="12"/>
      <c r="EP6" s="12"/>
      <c r="EQ6" s="12"/>
      <c r="ER6" s="12"/>
      <c r="ES6" s="12"/>
      <c r="ET6" s="12"/>
      <c r="EU6" s="12"/>
      <c r="EV6" s="12"/>
      <c r="EW6" s="12"/>
      <c r="EX6" s="12"/>
      <c r="EY6" s="12"/>
      <c r="EZ6" s="12"/>
      <c r="FA6" s="12"/>
      <c r="FB6" s="12"/>
      <c r="FC6" s="12"/>
      <c r="FD6" s="12"/>
      <c r="FE6" s="12"/>
      <c r="FF6" s="12"/>
      <c r="FG6" s="12"/>
      <c r="FH6" s="12"/>
      <c r="FI6" s="12"/>
      <c r="FJ6" s="12"/>
      <c r="FK6" s="12"/>
      <c r="FL6" s="12"/>
      <c r="FM6" s="12"/>
      <c r="FN6" s="12"/>
      <c r="FO6" s="12"/>
      <c r="FP6" s="12"/>
      <c r="FQ6" s="12"/>
      <c r="FR6" s="12"/>
      <c r="FS6" s="12"/>
      <c r="FT6" s="12"/>
      <c r="FU6" s="12"/>
      <c r="FV6" s="12"/>
      <c r="FW6" s="12"/>
      <c r="FX6" s="12"/>
      <c r="FY6" s="12"/>
      <c r="FZ6" s="12"/>
      <c r="GA6" s="12"/>
      <c r="GB6" s="12"/>
      <c r="GC6" s="12"/>
      <c r="GD6" s="12"/>
      <c r="GE6" s="12"/>
      <c r="GF6" s="12"/>
      <c r="GG6" s="12"/>
      <c r="GH6" s="12"/>
      <c r="GI6" s="12"/>
      <c r="GJ6" s="12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</row>
    <row r="8" spans="1:441" x14ac:dyDescent="0.25">
      <c r="A8" s="15" t="s">
        <v>182</v>
      </c>
    </row>
    <row r="10" spans="1:441" x14ac:dyDescent="0.25">
      <c r="E10" s="198" t="str">
        <f xml:space="preserve"> InpC!E$81</f>
        <v>Solar asset book value</v>
      </c>
      <c r="F10" s="198">
        <f xml:space="preserve"> InpC!F$81</f>
        <v>100000</v>
      </c>
      <c r="G10" s="198" t="str">
        <f xml:space="preserve"> InpC!G$81</f>
        <v>$ 000s</v>
      </c>
      <c r="H10" s="43"/>
    </row>
    <row r="11" spans="1:441" x14ac:dyDescent="0.25">
      <c r="E11" s="586" t="str">
        <f xml:space="preserve"> Debt!E$41</f>
        <v>Senior debt drawdown</v>
      </c>
      <c r="F11" s="586">
        <f xml:space="preserve"> Debt!F$41</f>
        <v>65676.200961484326</v>
      </c>
      <c r="G11" s="586" t="str">
        <f xml:space="preserve"> Debt!G$41</f>
        <v>$ 000s</v>
      </c>
      <c r="H11" s="43"/>
    </row>
    <row r="12" spans="1:441" s="256" customFormat="1" x14ac:dyDescent="0.25">
      <c r="A12" s="313"/>
      <c r="B12" s="313"/>
      <c r="C12" s="314"/>
      <c r="D12" s="315"/>
      <c r="E12" s="311" t="s">
        <v>185</v>
      </c>
      <c r="F12" s="311">
        <f xml:space="preserve"> F10 - F11</f>
        <v>34323.799038515674</v>
      </c>
      <c r="G12" s="311" t="str">
        <f xml:space="preserve"> Debt!G$41</f>
        <v>$ 000s</v>
      </c>
      <c r="H12" s="310"/>
      <c r="I12" s="312"/>
      <c r="J12" s="310"/>
      <c r="K12" s="310"/>
      <c r="L12" s="310"/>
      <c r="M12" s="310"/>
      <c r="N12" s="310"/>
      <c r="O12" s="310"/>
      <c r="P12" s="310"/>
      <c r="Q12" s="310"/>
      <c r="R12" s="310"/>
      <c r="S12" s="310"/>
      <c r="T12" s="310"/>
      <c r="U12" s="310"/>
      <c r="V12" s="310"/>
      <c r="W12" s="310"/>
      <c r="X12" s="310"/>
      <c r="Y12" s="310"/>
      <c r="Z12" s="310"/>
      <c r="AA12" s="310"/>
      <c r="AB12" s="310"/>
      <c r="AC12" s="310"/>
      <c r="AD12" s="310"/>
      <c r="AE12" s="310"/>
      <c r="AF12" s="310"/>
      <c r="AG12" s="310"/>
      <c r="AH12" s="310"/>
      <c r="AI12" s="310"/>
      <c r="AJ12" s="310"/>
      <c r="AK12" s="310"/>
      <c r="AL12" s="310"/>
      <c r="AM12" s="310"/>
      <c r="AN12" s="310"/>
      <c r="AO12" s="310"/>
      <c r="AP12" s="310"/>
      <c r="AQ12" s="310"/>
      <c r="AR12" s="310"/>
      <c r="AS12" s="310"/>
      <c r="AT12" s="310"/>
      <c r="AU12" s="310"/>
      <c r="AV12" s="310"/>
      <c r="AW12" s="310"/>
      <c r="AX12" s="310"/>
      <c r="AY12" s="310"/>
      <c r="AZ12" s="310"/>
      <c r="BA12" s="310"/>
      <c r="BB12" s="310"/>
      <c r="BC12" s="310"/>
      <c r="BD12" s="310"/>
      <c r="BE12" s="310"/>
      <c r="BF12" s="310"/>
      <c r="BG12" s="310"/>
      <c r="BH12" s="310"/>
      <c r="BI12" s="310"/>
      <c r="BJ12" s="310"/>
      <c r="BK12" s="310"/>
      <c r="BL12" s="310"/>
      <c r="BM12" s="310"/>
      <c r="BN12" s="310"/>
      <c r="BO12" s="310"/>
      <c r="BP12" s="310"/>
      <c r="BQ12" s="310"/>
      <c r="BR12" s="310"/>
      <c r="BS12" s="310"/>
      <c r="BT12" s="310"/>
      <c r="BU12" s="310"/>
      <c r="BV12" s="310"/>
      <c r="BW12" s="310"/>
      <c r="BX12" s="310"/>
      <c r="BY12" s="310"/>
      <c r="BZ12" s="310"/>
      <c r="CA12" s="310"/>
      <c r="CB12" s="310"/>
      <c r="CC12" s="310"/>
      <c r="CD12" s="310"/>
      <c r="CE12" s="310"/>
      <c r="CF12" s="310"/>
      <c r="CG12" s="310"/>
      <c r="CH12" s="310"/>
      <c r="CI12" s="310"/>
      <c r="CJ12" s="310"/>
      <c r="CK12" s="310"/>
      <c r="CL12" s="310"/>
      <c r="CM12" s="310"/>
      <c r="CN12" s="310"/>
      <c r="CO12" s="310"/>
      <c r="CP12" s="310"/>
      <c r="CQ12" s="310"/>
      <c r="CR12" s="310"/>
      <c r="CS12" s="310"/>
      <c r="CT12" s="310"/>
      <c r="CU12" s="310"/>
      <c r="CV12" s="310"/>
      <c r="CW12" s="310"/>
      <c r="CX12" s="310"/>
      <c r="CY12" s="310"/>
      <c r="CZ12" s="310"/>
      <c r="DA12" s="310"/>
      <c r="DB12" s="310"/>
      <c r="DC12" s="310"/>
      <c r="DD12" s="310"/>
      <c r="DE12" s="310"/>
      <c r="DF12" s="310"/>
      <c r="DG12" s="310"/>
      <c r="DH12" s="310"/>
      <c r="DI12" s="310"/>
      <c r="DJ12" s="310"/>
      <c r="DK12" s="310"/>
      <c r="DL12" s="310"/>
      <c r="DM12" s="310"/>
      <c r="DN12" s="310"/>
      <c r="DO12" s="310"/>
      <c r="DP12" s="310"/>
      <c r="DQ12" s="310"/>
      <c r="DR12" s="310"/>
      <c r="DS12" s="310"/>
      <c r="DT12" s="310"/>
      <c r="DU12" s="310"/>
      <c r="DV12" s="310"/>
      <c r="DW12" s="310"/>
      <c r="DX12" s="310"/>
      <c r="DY12" s="310"/>
      <c r="DZ12" s="310"/>
      <c r="EA12" s="310"/>
      <c r="EB12" s="310"/>
      <c r="EC12" s="310"/>
      <c r="ED12" s="310"/>
      <c r="EE12" s="310"/>
      <c r="EF12" s="310"/>
      <c r="EG12" s="310"/>
      <c r="EH12" s="310"/>
      <c r="EI12" s="310"/>
      <c r="EJ12" s="310"/>
      <c r="EK12" s="310"/>
      <c r="EL12" s="310"/>
      <c r="EM12" s="310"/>
      <c r="EN12" s="310"/>
      <c r="EO12" s="310"/>
      <c r="EP12" s="310"/>
      <c r="EQ12" s="310"/>
      <c r="ER12" s="310"/>
      <c r="ES12" s="310"/>
      <c r="ET12" s="310"/>
      <c r="EU12" s="310"/>
      <c r="EV12" s="310"/>
      <c r="EW12" s="310"/>
      <c r="EX12" s="310"/>
      <c r="EY12" s="310"/>
      <c r="EZ12" s="310"/>
      <c r="FA12" s="310"/>
      <c r="FB12" s="310"/>
      <c r="FC12" s="310"/>
      <c r="FD12" s="310"/>
      <c r="FE12" s="310"/>
      <c r="FF12" s="310"/>
      <c r="FG12" s="310"/>
      <c r="FH12" s="310"/>
      <c r="FI12" s="310"/>
      <c r="FJ12" s="310"/>
      <c r="FK12" s="310"/>
      <c r="FL12" s="310"/>
      <c r="FM12" s="310"/>
      <c r="FN12" s="310"/>
      <c r="FO12" s="310"/>
      <c r="FP12" s="310"/>
      <c r="FQ12" s="310"/>
      <c r="FR12" s="310"/>
      <c r="FS12" s="310"/>
      <c r="FT12" s="310"/>
      <c r="FU12" s="310"/>
      <c r="FV12" s="310"/>
      <c r="FW12" s="310"/>
      <c r="FX12" s="310"/>
      <c r="FY12" s="310"/>
      <c r="FZ12" s="310"/>
      <c r="GA12" s="310"/>
      <c r="GB12" s="310"/>
      <c r="GC12" s="310"/>
      <c r="GD12" s="310"/>
      <c r="GE12" s="310"/>
      <c r="GF12" s="310"/>
      <c r="GG12" s="310"/>
      <c r="GH12" s="310"/>
      <c r="GI12" s="310"/>
      <c r="GJ12" s="310"/>
    </row>
    <row r="14" spans="1:441" x14ac:dyDescent="0.25">
      <c r="E14" s="268" t="str">
        <f t="shared" ref="E14:AJ14" si="0" xml:space="preserve"> E$22</f>
        <v>Share capital balance BEG</v>
      </c>
      <c r="F14" s="268">
        <f t="shared" si="0"/>
        <v>0</v>
      </c>
      <c r="G14" s="268" t="str">
        <f t="shared" si="0"/>
        <v>$ 000s</v>
      </c>
      <c r="H14" s="268">
        <f t="shared" si="0"/>
        <v>0</v>
      </c>
      <c r="I14" s="268">
        <f t="shared" si="0"/>
        <v>0</v>
      </c>
      <c r="J14" s="268">
        <f t="shared" si="0"/>
        <v>0</v>
      </c>
      <c r="K14" s="268">
        <f t="shared" si="0"/>
        <v>0</v>
      </c>
      <c r="L14" s="268">
        <f t="shared" si="0"/>
        <v>0</v>
      </c>
      <c r="M14" s="268">
        <f t="shared" si="0"/>
        <v>34323.799038515674</v>
      </c>
      <c r="N14" s="268">
        <f t="shared" si="0"/>
        <v>34323.799038515674</v>
      </c>
      <c r="O14" s="268">
        <f t="shared" si="0"/>
        <v>34323.799038515674</v>
      </c>
      <c r="P14" s="268">
        <f t="shared" si="0"/>
        <v>34323.799038515674</v>
      </c>
      <c r="Q14" s="268">
        <f t="shared" si="0"/>
        <v>34323.799038515674</v>
      </c>
      <c r="R14" s="268">
        <f t="shared" si="0"/>
        <v>34323.799038515674</v>
      </c>
      <c r="S14" s="268">
        <f t="shared" si="0"/>
        <v>34323.799038515674</v>
      </c>
      <c r="T14" s="268">
        <f t="shared" si="0"/>
        <v>34323.799038515674</v>
      </c>
      <c r="U14" s="268">
        <f t="shared" si="0"/>
        <v>34323.799038515674</v>
      </c>
      <c r="V14" s="268">
        <f t="shared" si="0"/>
        <v>34323.799038515674</v>
      </c>
      <c r="W14" s="268">
        <f t="shared" si="0"/>
        <v>34323.799038515674</v>
      </c>
      <c r="X14" s="268">
        <f t="shared" si="0"/>
        <v>34323.799038515674</v>
      </c>
      <c r="Y14" s="268">
        <f t="shared" si="0"/>
        <v>34323.799038515674</v>
      </c>
      <c r="Z14" s="268">
        <f t="shared" si="0"/>
        <v>34323.799038515674</v>
      </c>
      <c r="AA14" s="268">
        <f t="shared" si="0"/>
        <v>34323.799038515674</v>
      </c>
      <c r="AB14" s="268">
        <f t="shared" si="0"/>
        <v>34323.799038515674</v>
      </c>
      <c r="AC14" s="268">
        <f t="shared" si="0"/>
        <v>34323.799038515674</v>
      </c>
      <c r="AD14" s="268">
        <f t="shared" si="0"/>
        <v>34323.799038515674</v>
      </c>
      <c r="AE14" s="268">
        <f t="shared" si="0"/>
        <v>34323.799038515674</v>
      </c>
      <c r="AF14" s="268">
        <f t="shared" si="0"/>
        <v>34323.799038515674</v>
      </c>
      <c r="AG14" s="268">
        <f t="shared" si="0"/>
        <v>34323.799038515674</v>
      </c>
      <c r="AH14" s="268">
        <f t="shared" si="0"/>
        <v>34323.799038515674</v>
      </c>
      <c r="AI14" s="268">
        <f t="shared" si="0"/>
        <v>34323.799038515674</v>
      </c>
      <c r="AJ14" s="268">
        <f t="shared" si="0"/>
        <v>34323.799038515674</v>
      </c>
      <c r="AK14" s="268">
        <f t="shared" ref="AK14:BP14" si="1" xml:space="preserve"> AK$22</f>
        <v>34323.799038515674</v>
      </c>
      <c r="AL14" s="268">
        <f t="shared" si="1"/>
        <v>34323.799038515674</v>
      </c>
      <c r="AM14" s="268">
        <f t="shared" si="1"/>
        <v>34323.799038515674</v>
      </c>
      <c r="AN14" s="268">
        <f t="shared" si="1"/>
        <v>34323.799038515674</v>
      </c>
      <c r="AO14" s="268">
        <f t="shared" si="1"/>
        <v>34323.799038515674</v>
      </c>
      <c r="AP14" s="268">
        <f t="shared" si="1"/>
        <v>34323.799038515674</v>
      </c>
      <c r="AQ14" s="268">
        <f t="shared" si="1"/>
        <v>34323.799038515674</v>
      </c>
      <c r="AR14" s="268">
        <f t="shared" si="1"/>
        <v>34323.799038515674</v>
      </c>
      <c r="AS14" s="268">
        <f t="shared" si="1"/>
        <v>34323.799038515674</v>
      </c>
      <c r="AT14" s="268">
        <f t="shared" si="1"/>
        <v>34323.799038515674</v>
      </c>
      <c r="AU14" s="268">
        <f t="shared" si="1"/>
        <v>34323.799038515674</v>
      </c>
      <c r="AV14" s="268">
        <f t="shared" si="1"/>
        <v>34323.799038515674</v>
      </c>
      <c r="AW14" s="268">
        <f t="shared" si="1"/>
        <v>34323.799038515674</v>
      </c>
      <c r="AX14" s="268">
        <f t="shared" si="1"/>
        <v>34323.799038515674</v>
      </c>
      <c r="AY14" s="268">
        <f t="shared" si="1"/>
        <v>34323.799038515674</v>
      </c>
      <c r="AZ14" s="268">
        <f t="shared" si="1"/>
        <v>34323.799038515674</v>
      </c>
      <c r="BA14" s="268">
        <f t="shared" si="1"/>
        <v>34323.799038515674</v>
      </c>
      <c r="BB14" s="268">
        <f t="shared" si="1"/>
        <v>34323.799038515674</v>
      </c>
      <c r="BC14" s="268">
        <f t="shared" si="1"/>
        <v>34323.799038515674</v>
      </c>
      <c r="BD14" s="268">
        <f t="shared" si="1"/>
        <v>34323.799038515674</v>
      </c>
      <c r="BE14" s="268">
        <f t="shared" si="1"/>
        <v>34323.799038515674</v>
      </c>
      <c r="BF14" s="268">
        <f t="shared" si="1"/>
        <v>34323.799038515674</v>
      </c>
      <c r="BG14" s="268">
        <f t="shared" si="1"/>
        <v>34323.799038515674</v>
      </c>
      <c r="BH14" s="268">
        <f t="shared" si="1"/>
        <v>34323.799038515674</v>
      </c>
      <c r="BI14" s="268">
        <f t="shared" si="1"/>
        <v>34323.799038515674</v>
      </c>
      <c r="BJ14" s="268">
        <f t="shared" si="1"/>
        <v>34323.799038515674</v>
      </c>
      <c r="BK14" s="268">
        <f t="shared" si="1"/>
        <v>34323.799038515674</v>
      </c>
      <c r="BL14" s="268">
        <f t="shared" si="1"/>
        <v>34323.799038515674</v>
      </c>
      <c r="BM14" s="268">
        <f t="shared" si="1"/>
        <v>34323.799038515674</v>
      </c>
      <c r="BN14" s="268">
        <f t="shared" si="1"/>
        <v>34323.799038515674</v>
      </c>
      <c r="BO14" s="268">
        <f t="shared" si="1"/>
        <v>34323.799038515674</v>
      </c>
      <c r="BP14" s="268">
        <f t="shared" si="1"/>
        <v>34323.799038515674</v>
      </c>
      <c r="BQ14" s="268">
        <f t="shared" ref="BQ14:CV14" si="2" xml:space="preserve"> BQ$22</f>
        <v>34323.799038515674</v>
      </c>
      <c r="BR14" s="268">
        <f t="shared" si="2"/>
        <v>34323.799038515674</v>
      </c>
      <c r="BS14" s="268">
        <f t="shared" si="2"/>
        <v>34323.799038515674</v>
      </c>
      <c r="BT14" s="268">
        <f t="shared" si="2"/>
        <v>34323.799038515674</v>
      </c>
      <c r="BU14" s="268">
        <f t="shared" si="2"/>
        <v>34323.799038515674</v>
      </c>
      <c r="BV14" s="268">
        <f t="shared" si="2"/>
        <v>34323.799038515674</v>
      </c>
      <c r="BW14" s="268">
        <f t="shared" si="2"/>
        <v>34323.799038515674</v>
      </c>
      <c r="BX14" s="268">
        <f t="shared" si="2"/>
        <v>34323.799038515674</v>
      </c>
      <c r="BY14" s="268">
        <f t="shared" si="2"/>
        <v>34323.799038515674</v>
      </c>
      <c r="BZ14" s="268">
        <f t="shared" si="2"/>
        <v>34323.799038515674</v>
      </c>
      <c r="CA14" s="268">
        <f t="shared" si="2"/>
        <v>34323.799038515674</v>
      </c>
      <c r="CB14" s="268">
        <f t="shared" si="2"/>
        <v>34323.799038515674</v>
      </c>
      <c r="CC14" s="268">
        <f t="shared" si="2"/>
        <v>34323.799038515674</v>
      </c>
      <c r="CD14" s="268">
        <f t="shared" si="2"/>
        <v>34323.799038515674</v>
      </c>
      <c r="CE14" s="268">
        <f t="shared" si="2"/>
        <v>34323.799038515674</v>
      </c>
      <c r="CF14" s="268">
        <f t="shared" si="2"/>
        <v>34323.799038515674</v>
      </c>
      <c r="CG14" s="268">
        <f t="shared" si="2"/>
        <v>34323.799038515674</v>
      </c>
      <c r="CH14" s="268">
        <f t="shared" si="2"/>
        <v>34323.799038515674</v>
      </c>
      <c r="CI14" s="268">
        <f t="shared" si="2"/>
        <v>34323.799038515674</v>
      </c>
      <c r="CJ14" s="268">
        <f t="shared" si="2"/>
        <v>34323.799038515674</v>
      </c>
      <c r="CK14" s="268">
        <f t="shared" si="2"/>
        <v>34323.799038515674</v>
      </c>
      <c r="CL14" s="268">
        <f t="shared" si="2"/>
        <v>34323.799038515674</v>
      </c>
      <c r="CM14" s="268">
        <f t="shared" si="2"/>
        <v>34323.799038515674</v>
      </c>
      <c r="CN14" s="268">
        <f t="shared" si="2"/>
        <v>34323.799038515674</v>
      </c>
      <c r="CO14" s="268">
        <f t="shared" si="2"/>
        <v>34323.799038515674</v>
      </c>
      <c r="CP14" s="268">
        <f t="shared" si="2"/>
        <v>34323.799038515674</v>
      </c>
      <c r="CQ14" s="268">
        <f t="shared" si="2"/>
        <v>34323.799038515674</v>
      </c>
      <c r="CR14" s="268">
        <f t="shared" si="2"/>
        <v>34323.799038515674</v>
      </c>
      <c r="CS14" s="268">
        <f t="shared" si="2"/>
        <v>34323.799038515674</v>
      </c>
      <c r="CT14" s="268">
        <f t="shared" si="2"/>
        <v>34323.799038515674</v>
      </c>
      <c r="CU14" s="268">
        <f t="shared" si="2"/>
        <v>34323.799038515674</v>
      </c>
      <c r="CV14" s="268">
        <f t="shared" si="2"/>
        <v>34323.799038515674</v>
      </c>
      <c r="CW14" s="268">
        <f t="shared" ref="CW14:EB14" si="3" xml:space="preserve"> CW$22</f>
        <v>34323.799038515674</v>
      </c>
      <c r="CX14" s="268">
        <f t="shared" si="3"/>
        <v>34323.799038515674</v>
      </c>
      <c r="CY14" s="268">
        <f t="shared" si="3"/>
        <v>34323.799038515674</v>
      </c>
      <c r="CZ14" s="268">
        <f t="shared" si="3"/>
        <v>34323.799038515674</v>
      </c>
      <c r="DA14" s="268">
        <f t="shared" si="3"/>
        <v>34323.799038515674</v>
      </c>
      <c r="DB14" s="268">
        <f t="shared" si="3"/>
        <v>34323.799038515674</v>
      </c>
      <c r="DC14" s="268">
        <f t="shared" si="3"/>
        <v>34323.799038515674</v>
      </c>
      <c r="DD14" s="268">
        <f t="shared" si="3"/>
        <v>34323.799038515674</v>
      </c>
      <c r="DE14" s="268">
        <f t="shared" si="3"/>
        <v>34323.799038515674</v>
      </c>
      <c r="DF14" s="268">
        <f t="shared" si="3"/>
        <v>34323.799038515674</v>
      </c>
      <c r="DG14" s="268">
        <f t="shared" si="3"/>
        <v>34323.799038515674</v>
      </c>
      <c r="DH14" s="268">
        <f t="shared" si="3"/>
        <v>34323.799038515674</v>
      </c>
      <c r="DI14" s="268">
        <f t="shared" si="3"/>
        <v>34323.799038515674</v>
      </c>
      <c r="DJ14" s="268">
        <f t="shared" si="3"/>
        <v>34323.799038515674</v>
      </c>
      <c r="DK14" s="268">
        <f t="shared" si="3"/>
        <v>34323.799038515674</v>
      </c>
      <c r="DL14" s="268">
        <f t="shared" si="3"/>
        <v>34323.799038515674</v>
      </c>
      <c r="DM14" s="268">
        <f t="shared" si="3"/>
        <v>34323.799038515674</v>
      </c>
      <c r="DN14" s="268">
        <f t="shared" si="3"/>
        <v>34323.799038515674</v>
      </c>
      <c r="DO14" s="268">
        <f t="shared" si="3"/>
        <v>34323.799038515674</v>
      </c>
      <c r="DP14" s="268">
        <f t="shared" si="3"/>
        <v>34323.799038515674</v>
      </c>
      <c r="DQ14" s="268">
        <f t="shared" si="3"/>
        <v>34323.799038515674</v>
      </c>
      <c r="DR14" s="268">
        <f t="shared" si="3"/>
        <v>34323.799038515674</v>
      </c>
      <c r="DS14" s="268">
        <f t="shared" si="3"/>
        <v>34323.799038515674</v>
      </c>
      <c r="DT14" s="268">
        <f t="shared" si="3"/>
        <v>34323.799038515674</v>
      </c>
      <c r="DU14" s="268">
        <f t="shared" si="3"/>
        <v>34323.799038515674</v>
      </c>
      <c r="DV14" s="268">
        <f t="shared" si="3"/>
        <v>34323.799038515674</v>
      </c>
      <c r="DW14" s="268">
        <f t="shared" si="3"/>
        <v>34323.799038515674</v>
      </c>
      <c r="DX14" s="268">
        <f t="shared" si="3"/>
        <v>34323.799038515674</v>
      </c>
      <c r="DY14" s="268">
        <f t="shared" si="3"/>
        <v>34323.799038515674</v>
      </c>
      <c r="DZ14" s="268">
        <f t="shared" si="3"/>
        <v>34323.799038515674</v>
      </c>
      <c r="EA14" s="268">
        <f t="shared" si="3"/>
        <v>34323.799038515674</v>
      </c>
      <c r="EB14" s="268">
        <f t="shared" si="3"/>
        <v>34323.799038515674</v>
      </c>
      <c r="EC14" s="268">
        <f t="shared" ref="EC14:FH14" si="4" xml:space="preserve"> EC$22</f>
        <v>0</v>
      </c>
      <c r="ED14" s="268">
        <f t="shared" si="4"/>
        <v>0</v>
      </c>
      <c r="EE14" s="268">
        <f t="shared" si="4"/>
        <v>0</v>
      </c>
      <c r="EF14" s="268">
        <f t="shared" si="4"/>
        <v>0</v>
      </c>
      <c r="EG14" s="268">
        <f t="shared" si="4"/>
        <v>0</v>
      </c>
      <c r="EH14" s="268">
        <f t="shared" si="4"/>
        <v>0</v>
      </c>
      <c r="EI14" s="268">
        <f t="shared" si="4"/>
        <v>0</v>
      </c>
      <c r="EJ14" s="268">
        <f t="shared" si="4"/>
        <v>0</v>
      </c>
      <c r="EK14" s="268">
        <f t="shared" si="4"/>
        <v>0</v>
      </c>
      <c r="EL14" s="268">
        <f t="shared" si="4"/>
        <v>0</v>
      </c>
      <c r="EM14" s="268">
        <f t="shared" si="4"/>
        <v>0</v>
      </c>
      <c r="EN14" s="268">
        <f t="shared" si="4"/>
        <v>0</v>
      </c>
      <c r="EO14" s="268">
        <f t="shared" si="4"/>
        <v>0</v>
      </c>
      <c r="EP14" s="268">
        <f t="shared" si="4"/>
        <v>0</v>
      </c>
      <c r="EQ14" s="268">
        <f t="shared" si="4"/>
        <v>0</v>
      </c>
      <c r="ER14" s="268">
        <f t="shared" si="4"/>
        <v>0</v>
      </c>
      <c r="ES14" s="268">
        <f t="shared" si="4"/>
        <v>0</v>
      </c>
      <c r="ET14" s="268">
        <f t="shared" si="4"/>
        <v>0</v>
      </c>
      <c r="EU14" s="268">
        <f t="shared" si="4"/>
        <v>0</v>
      </c>
      <c r="EV14" s="268">
        <f t="shared" si="4"/>
        <v>0</v>
      </c>
      <c r="EW14" s="268">
        <f t="shared" si="4"/>
        <v>0</v>
      </c>
      <c r="EX14" s="268">
        <f t="shared" si="4"/>
        <v>0</v>
      </c>
      <c r="EY14" s="268">
        <f t="shared" si="4"/>
        <v>0</v>
      </c>
      <c r="EZ14" s="268">
        <f t="shared" si="4"/>
        <v>0</v>
      </c>
      <c r="FA14" s="268">
        <f t="shared" si="4"/>
        <v>0</v>
      </c>
      <c r="FB14" s="268">
        <f t="shared" si="4"/>
        <v>0</v>
      </c>
      <c r="FC14" s="268">
        <f t="shared" si="4"/>
        <v>0</v>
      </c>
      <c r="FD14" s="268">
        <f t="shared" si="4"/>
        <v>0</v>
      </c>
      <c r="FE14" s="268">
        <f t="shared" si="4"/>
        <v>0</v>
      </c>
      <c r="FF14" s="268">
        <f t="shared" si="4"/>
        <v>0</v>
      </c>
      <c r="FG14" s="268">
        <f t="shared" si="4"/>
        <v>0</v>
      </c>
      <c r="FH14" s="268">
        <f t="shared" si="4"/>
        <v>0</v>
      </c>
      <c r="FI14" s="268">
        <f t="shared" ref="FI14:GJ14" si="5" xml:space="preserve"> FI$22</f>
        <v>0</v>
      </c>
      <c r="FJ14" s="268">
        <f t="shared" si="5"/>
        <v>0</v>
      </c>
      <c r="FK14" s="268">
        <f t="shared" si="5"/>
        <v>0</v>
      </c>
      <c r="FL14" s="268">
        <f t="shared" si="5"/>
        <v>0</v>
      </c>
      <c r="FM14" s="268">
        <f t="shared" si="5"/>
        <v>0</v>
      </c>
      <c r="FN14" s="268">
        <f t="shared" si="5"/>
        <v>0</v>
      </c>
      <c r="FO14" s="268">
        <f t="shared" si="5"/>
        <v>0</v>
      </c>
      <c r="FP14" s="268">
        <f t="shared" si="5"/>
        <v>0</v>
      </c>
      <c r="FQ14" s="268">
        <f t="shared" si="5"/>
        <v>0</v>
      </c>
      <c r="FR14" s="268">
        <f t="shared" si="5"/>
        <v>0</v>
      </c>
      <c r="FS14" s="268">
        <f t="shared" si="5"/>
        <v>0</v>
      </c>
      <c r="FT14" s="268">
        <f t="shared" si="5"/>
        <v>0</v>
      </c>
      <c r="FU14" s="268">
        <f t="shared" si="5"/>
        <v>0</v>
      </c>
      <c r="FV14" s="268">
        <f t="shared" si="5"/>
        <v>0</v>
      </c>
      <c r="FW14" s="268">
        <f t="shared" si="5"/>
        <v>0</v>
      </c>
      <c r="FX14" s="268">
        <f t="shared" si="5"/>
        <v>0</v>
      </c>
      <c r="FY14" s="268">
        <f t="shared" si="5"/>
        <v>0</v>
      </c>
      <c r="FZ14" s="268">
        <f t="shared" si="5"/>
        <v>0</v>
      </c>
      <c r="GA14" s="268">
        <f t="shared" si="5"/>
        <v>0</v>
      </c>
      <c r="GB14" s="268">
        <f t="shared" si="5"/>
        <v>0</v>
      </c>
      <c r="GC14" s="268">
        <f t="shared" si="5"/>
        <v>0</v>
      </c>
      <c r="GD14" s="268">
        <f t="shared" si="5"/>
        <v>0</v>
      </c>
      <c r="GE14" s="268">
        <f t="shared" si="5"/>
        <v>0</v>
      </c>
      <c r="GF14" s="268">
        <f t="shared" si="5"/>
        <v>0</v>
      </c>
      <c r="GG14" s="268">
        <f t="shared" si="5"/>
        <v>0</v>
      </c>
      <c r="GH14" s="268">
        <f t="shared" si="5"/>
        <v>0</v>
      </c>
      <c r="GI14" s="268">
        <f t="shared" si="5"/>
        <v>0</v>
      </c>
      <c r="GJ14" s="268">
        <f t="shared" si="5"/>
        <v>0</v>
      </c>
    </row>
    <row r="15" spans="1:441" s="275" customFormat="1" x14ac:dyDescent="0.25">
      <c r="A15" s="15"/>
      <c r="B15" s="15"/>
      <c r="C15" s="21"/>
      <c r="D15" s="60"/>
      <c r="E15" s="301" t="str">
        <f xml:space="preserve"> Time!E$91</f>
        <v xml:space="preserve">Last operating period flag </v>
      </c>
      <c r="F15" s="301">
        <f xml:space="preserve"> Time!F$91</f>
        <v>0</v>
      </c>
      <c r="G15" s="301" t="str">
        <f xml:space="preserve"> Time!G$91</f>
        <v>flag</v>
      </c>
      <c r="H15" s="301">
        <f xml:space="preserve"> Time!H$91</f>
        <v>1</v>
      </c>
      <c r="I15" s="301">
        <f xml:space="preserve"> Time!I$91</f>
        <v>0</v>
      </c>
      <c r="J15" s="301">
        <f xml:space="preserve"> Time!J$91</f>
        <v>0</v>
      </c>
      <c r="K15" s="301">
        <f xml:space="preserve"> Time!K$91</f>
        <v>0</v>
      </c>
      <c r="L15" s="301">
        <f xml:space="preserve"> Time!L$91</f>
        <v>0</v>
      </c>
      <c r="M15" s="301">
        <f xml:space="preserve"> Time!M$91</f>
        <v>0</v>
      </c>
      <c r="N15" s="301">
        <f xml:space="preserve"> Time!N$91</f>
        <v>0</v>
      </c>
      <c r="O15" s="301">
        <f xml:space="preserve"> Time!O$91</f>
        <v>0</v>
      </c>
      <c r="P15" s="301">
        <f xml:space="preserve"> Time!P$91</f>
        <v>0</v>
      </c>
      <c r="Q15" s="301">
        <f xml:space="preserve"> Time!Q$91</f>
        <v>0</v>
      </c>
      <c r="R15" s="301">
        <f xml:space="preserve"> Time!R$91</f>
        <v>0</v>
      </c>
      <c r="S15" s="301">
        <f xml:space="preserve"> Time!S$91</f>
        <v>0</v>
      </c>
      <c r="T15" s="301">
        <f xml:space="preserve"> Time!T$91</f>
        <v>0</v>
      </c>
      <c r="U15" s="301">
        <f xml:space="preserve"> Time!U$91</f>
        <v>0</v>
      </c>
      <c r="V15" s="301">
        <f xml:space="preserve"> Time!V$91</f>
        <v>0</v>
      </c>
      <c r="W15" s="301">
        <f xml:space="preserve"> Time!W$91</f>
        <v>0</v>
      </c>
      <c r="X15" s="301">
        <f xml:space="preserve"> Time!X$91</f>
        <v>0</v>
      </c>
      <c r="Y15" s="301">
        <f xml:space="preserve"> Time!Y$91</f>
        <v>0</v>
      </c>
      <c r="Z15" s="301">
        <f xml:space="preserve"> Time!Z$91</f>
        <v>0</v>
      </c>
      <c r="AA15" s="301">
        <f xml:space="preserve"> Time!AA$91</f>
        <v>0</v>
      </c>
      <c r="AB15" s="301">
        <f xml:space="preserve"> Time!AB$91</f>
        <v>0</v>
      </c>
      <c r="AC15" s="301">
        <f xml:space="preserve"> Time!AC$91</f>
        <v>0</v>
      </c>
      <c r="AD15" s="301">
        <f xml:space="preserve"> Time!AD$91</f>
        <v>0</v>
      </c>
      <c r="AE15" s="301">
        <f xml:space="preserve"> Time!AE$91</f>
        <v>0</v>
      </c>
      <c r="AF15" s="301">
        <f xml:space="preserve"> Time!AF$91</f>
        <v>0</v>
      </c>
      <c r="AG15" s="301">
        <f xml:space="preserve"> Time!AG$91</f>
        <v>0</v>
      </c>
      <c r="AH15" s="301">
        <f xml:space="preserve"> Time!AH$91</f>
        <v>0</v>
      </c>
      <c r="AI15" s="301">
        <f xml:space="preserve"> Time!AI$91</f>
        <v>0</v>
      </c>
      <c r="AJ15" s="301">
        <f xml:space="preserve"> Time!AJ$91</f>
        <v>0</v>
      </c>
      <c r="AK15" s="301">
        <f xml:space="preserve"> Time!AK$91</f>
        <v>0</v>
      </c>
      <c r="AL15" s="301">
        <f xml:space="preserve"> Time!AL$91</f>
        <v>0</v>
      </c>
      <c r="AM15" s="301">
        <f xml:space="preserve"> Time!AM$91</f>
        <v>0</v>
      </c>
      <c r="AN15" s="301">
        <f xml:space="preserve"> Time!AN$91</f>
        <v>0</v>
      </c>
      <c r="AO15" s="301">
        <f xml:space="preserve"> Time!AO$91</f>
        <v>0</v>
      </c>
      <c r="AP15" s="301">
        <f xml:space="preserve"> Time!AP$91</f>
        <v>0</v>
      </c>
      <c r="AQ15" s="301">
        <f xml:space="preserve"> Time!AQ$91</f>
        <v>0</v>
      </c>
      <c r="AR15" s="301">
        <f xml:space="preserve"> Time!AR$91</f>
        <v>0</v>
      </c>
      <c r="AS15" s="301">
        <f xml:space="preserve"> Time!AS$91</f>
        <v>0</v>
      </c>
      <c r="AT15" s="301">
        <f xml:space="preserve"> Time!AT$91</f>
        <v>0</v>
      </c>
      <c r="AU15" s="301">
        <f xml:space="preserve"> Time!AU$91</f>
        <v>0</v>
      </c>
      <c r="AV15" s="301">
        <f xml:space="preserve"> Time!AV$91</f>
        <v>0</v>
      </c>
      <c r="AW15" s="301">
        <f xml:space="preserve"> Time!AW$91</f>
        <v>0</v>
      </c>
      <c r="AX15" s="301">
        <f xml:space="preserve"> Time!AX$91</f>
        <v>0</v>
      </c>
      <c r="AY15" s="301">
        <f xml:space="preserve"> Time!AY$91</f>
        <v>0</v>
      </c>
      <c r="AZ15" s="301">
        <f xml:space="preserve"> Time!AZ$91</f>
        <v>0</v>
      </c>
      <c r="BA15" s="301">
        <f xml:space="preserve"> Time!BA$91</f>
        <v>0</v>
      </c>
      <c r="BB15" s="301">
        <f xml:space="preserve"> Time!BB$91</f>
        <v>0</v>
      </c>
      <c r="BC15" s="301">
        <f xml:space="preserve"> Time!BC$91</f>
        <v>0</v>
      </c>
      <c r="BD15" s="301">
        <f xml:space="preserve"> Time!BD$91</f>
        <v>0</v>
      </c>
      <c r="BE15" s="301">
        <f xml:space="preserve"> Time!BE$91</f>
        <v>0</v>
      </c>
      <c r="BF15" s="301">
        <f xml:space="preserve"> Time!BF$91</f>
        <v>0</v>
      </c>
      <c r="BG15" s="301">
        <f xml:space="preserve"> Time!BG$91</f>
        <v>0</v>
      </c>
      <c r="BH15" s="301">
        <f xml:space="preserve"> Time!BH$91</f>
        <v>0</v>
      </c>
      <c r="BI15" s="301">
        <f xml:space="preserve"> Time!BI$91</f>
        <v>0</v>
      </c>
      <c r="BJ15" s="301">
        <f xml:space="preserve"> Time!BJ$91</f>
        <v>0</v>
      </c>
      <c r="BK15" s="301">
        <f xml:space="preserve"> Time!BK$91</f>
        <v>0</v>
      </c>
      <c r="BL15" s="301">
        <f xml:space="preserve"> Time!BL$91</f>
        <v>0</v>
      </c>
      <c r="BM15" s="301">
        <f xml:space="preserve"> Time!BM$91</f>
        <v>0</v>
      </c>
      <c r="BN15" s="301">
        <f xml:space="preserve"> Time!BN$91</f>
        <v>0</v>
      </c>
      <c r="BO15" s="301">
        <f xml:space="preserve"> Time!BO$91</f>
        <v>0</v>
      </c>
      <c r="BP15" s="301">
        <f xml:space="preserve"> Time!BP$91</f>
        <v>0</v>
      </c>
      <c r="BQ15" s="301">
        <f xml:space="preserve"> Time!BQ$91</f>
        <v>0</v>
      </c>
      <c r="BR15" s="301">
        <f xml:space="preserve"> Time!BR$91</f>
        <v>0</v>
      </c>
      <c r="BS15" s="301">
        <f xml:space="preserve"> Time!BS$91</f>
        <v>0</v>
      </c>
      <c r="BT15" s="301">
        <f xml:space="preserve"> Time!BT$91</f>
        <v>0</v>
      </c>
      <c r="BU15" s="301">
        <f xml:space="preserve"> Time!BU$91</f>
        <v>0</v>
      </c>
      <c r="BV15" s="301">
        <f xml:space="preserve"> Time!BV$91</f>
        <v>0</v>
      </c>
      <c r="BW15" s="301">
        <f xml:space="preserve"> Time!BW$91</f>
        <v>0</v>
      </c>
      <c r="BX15" s="301">
        <f xml:space="preserve"> Time!BX$91</f>
        <v>0</v>
      </c>
      <c r="BY15" s="301">
        <f xml:space="preserve"> Time!BY$91</f>
        <v>0</v>
      </c>
      <c r="BZ15" s="301">
        <f xml:space="preserve"> Time!BZ$91</f>
        <v>0</v>
      </c>
      <c r="CA15" s="301">
        <f xml:space="preserve"> Time!CA$91</f>
        <v>0</v>
      </c>
      <c r="CB15" s="301">
        <f xml:space="preserve"> Time!CB$91</f>
        <v>0</v>
      </c>
      <c r="CC15" s="301">
        <f xml:space="preserve"> Time!CC$91</f>
        <v>0</v>
      </c>
      <c r="CD15" s="301">
        <f xml:space="preserve"> Time!CD$91</f>
        <v>0</v>
      </c>
      <c r="CE15" s="301">
        <f xml:space="preserve"> Time!CE$91</f>
        <v>0</v>
      </c>
      <c r="CF15" s="301">
        <f xml:space="preserve"> Time!CF$91</f>
        <v>0</v>
      </c>
      <c r="CG15" s="301">
        <f xml:space="preserve"> Time!CG$91</f>
        <v>0</v>
      </c>
      <c r="CH15" s="301">
        <f xml:space="preserve"> Time!CH$91</f>
        <v>0</v>
      </c>
      <c r="CI15" s="301">
        <f xml:space="preserve"> Time!CI$91</f>
        <v>0</v>
      </c>
      <c r="CJ15" s="301">
        <f xml:space="preserve"> Time!CJ$91</f>
        <v>0</v>
      </c>
      <c r="CK15" s="301">
        <f xml:space="preserve"> Time!CK$91</f>
        <v>0</v>
      </c>
      <c r="CL15" s="301">
        <f xml:space="preserve"> Time!CL$91</f>
        <v>0</v>
      </c>
      <c r="CM15" s="301">
        <f xml:space="preserve"> Time!CM$91</f>
        <v>0</v>
      </c>
      <c r="CN15" s="301">
        <f xml:space="preserve"> Time!CN$91</f>
        <v>0</v>
      </c>
      <c r="CO15" s="301">
        <f xml:space="preserve"> Time!CO$91</f>
        <v>0</v>
      </c>
      <c r="CP15" s="301">
        <f xml:space="preserve"> Time!CP$91</f>
        <v>0</v>
      </c>
      <c r="CQ15" s="301">
        <f xml:space="preserve"> Time!CQ$91</f>
        <v>0</v>
      </c>
      <c r="CR15" s="301">
        <f xml:space="preserve"> Time!CR$91</f>
        <v>0</v>
      </c>
      <c r="CS15" s="301">
        <f xml:space="preserve"> Time!CS$91</f>
        <v>0</v>
      </c>
      <c r="CT15" s="301">
        <f xml:space="preserve"> Time!CT$91</f>
        <v>0</v>
      </c>
      <c r="CU15" s="301">
        <f xml:space="preserve"> Time!CU$91</f>
        <v>0</v>
      </c>
      <c r="CV15" s="301">
        <f xml:space="preserve"> Time!CV$91</f>
        <v>0</v>
      </c>
      <c r="CW15" s="301">
        <f xml:space="preserve"> Time!CW$91</f>
        <v>0</v>
      </c>
      <c r="CX15" s="301">
        <f xml:space="preserve"> Time!CX$91</f>
        <v>0</v>
      </c>
      <c r="CY15" s="301">
        <f xml:space="preserve"> Time!CY$91</f>
        <v>0</v>
      </c>
      <c r="CZ15" s="301">
        <f xml:space="preserve"> Time!CZ$91</f>
        <v>0</v>
      </c>
      <c r="DA15" s="301">
        <f xml:space="preserve"> Time!DA$91</f>
        <v>0</v>
      </c>
      <c r="DB15" s="301">
        <f xml:space="preserve"> Time!DB$91</f>
        <v>0</v>
      </c>
      <c r="DC15" s="301">
        <f xml:space="preserve"> Time!DC$91</f>
        <v>0</v>
      </c>
      <c r="DD15" s="301">
        <f xml:space="preserve"> Time!DD$91</f>
        <v>0</v>
      </c>
      <c r="DE15" s="301">
        <f xml:space="preserve"> Time!DE$91</f>
        <v>0</v>
      </c>
      <c r="DF15" s="301">
        <f xml:space="preserve"> Time!DF$91</f>
        <v>0</v>
      </c>
      <c r="DG15" s="301">
        <f xml:space="preserve"> Time!DG$91</f>
        <v>0</v>
      </c>
      <c r="DH15" s="301">
        <f xml:space="preserve"> Time!DH$91</f>
        <v>0</v>
      </c>
      <c r="DI15" s="301">
        <f xml:space="preserve"> Time!DI$91</f>
        <v>0</v>
      </c>
      <c r="DJ15" s="301">
        <f xml:space="preserve"> Time!DJ$91</f>
        <v>0</v>
      </c>
      <c r="DK15" s="301">
        <f xml:space="preserve"> Time!DK$91</f>
        <v>0</v>
      </c>
      <c r="DL15" s="301">
        <f xml:space="preserve"> Time!DL$91</f>
        <v>0</v>
      </c>
      <c r="DM15" s="301">
        <f xml:space="preserve"> Time!DM$91</f>
        <v>0</v>
      </c>
      <c r="DN15" s="301">
        <f xml:space="preserve"> Time!DN$91</f>
        <v>0</v>
      </c>
      <c r="DO15" s="301">
        <f xml:space="preserve"> Time!DO$91</f>
        <v>0</v>
      </c>
      <c r="DP15" s="301">
        <f xml:space="preserve"> Time!DP$91</f>
        <v>0</v>
      </c>
      <c r="DQ15" s="301">
        <f xml:space="preserve"> Time!DQ$91</f>
        <v>0</v>
      </c>
      <c r="DR15" s="301">
        <f xml:space="preserve"> Time!DR$91</f>
        <v>0</v>
      </c>
      <c r="DS15" s="301">
        <f xml:space="preserve"> Time!DS$91</f>
        <v>0</v>
      </c>
      <c r="DT15" s="301">
        <f xml:space="preserve"> Time!DT$91</f>
        <v>0</v>
      </c>
      <c r="DU15" s="301">
        <f xml:space="preserve"> Time!DU$91</f>
        <v>0</v>
      </c>
      <c r="DV15" s="301">
        <f xml:space="preserve"> Time!DV$91</f>
        <v>0</v>
      </c>
      <c r="DW15" s="301">
        <f xml:space="preserve"> Time!DW$91</f>
        <v>0</v>
      </c>
      <c r="DX15" s="301">
        <f xml:space="preserve"> Time!DX$91</f>
        <v>0</v>
      </c>
      <c r="DY15" s="301">
        <f xml:space="preserve"> Time!DY$91</f>
        <v>0</v>
      </c>
      <c r="DZ15" s="301">
        <f xml:space="preserve"> Time!DZ$91</f>
        <v>0</v>
      </c>
      <c r="EA15" s="301">
        <f xml:space="preserve"> Time!EA$91</f>
        <v>0</v>
      </c>
      <c r="EB15" s="301">
        <f xml:space="preserve"> Time!EB$91</f>
        <v>1</v>
      </c>
      <c r="EC15" s="301">
        <f xml:space="preserve"> Time!EC$91</f>
        <v>0</v>
      </c>
      <c r="ED15" s="301">
        <f xml:space="preserve"> Time!ED$91</f>
        <v>0</v>
      </c>
      <c r="EE15" s="301">
        <f xml:space="preserve"> Time!EE$91</f>
        <v>0</v>
      </c>
      <c r="EF15" s="301">
        <f xml:space="preserve"> Time!EF$91</f>
        <v>0</v>
      </c>
      <c r="EG15" s="301">
        <f xml:space="preserve"> Time!EG$91</f>
        <v>0</v>
      </c>
      <c r="EH15" s="301">
        <f xml:space="preserve"> Time!EH$91</f>
        <v>0</v>
      </c>
      <c r="EI15" s="301">
        <f xml:space="preserve"> Time!EI$91</f>
        <v>0</v>
      </c>
      <c r="EJ15" s="301">
        <f xml:space="preserve"> Time!EJ$91</f>
        <v>0</v>
      </c>
      <c r="EK15" s="301">
        <f xml:space="preserve"> Time!EK$91</f>
        <v>0</v>
      </c>
      <c r="EL15" s="301">
        <f xml:space="preserve"> Time!EL$91</f>
        <v>0</v>
      </c>
      <c r="EM15" s="301">
        <f xml:space="preserve"> Time!EM$91</f>
        <v>0</v>
      </c>
      <c r="EN15" s="301">
        <f xml:space="preserve"> Time!EN$91</f>
        <v>0</v>
      </c>
      <c r="EO15" s="301">
        <f xml:space="preserve"> Time!EO$91</f>
        <v>0</v>
      </c>
      <c r="EP15" s="301">
        <f xml:space="preserve"> Time!EP$91</f>
        <v>0</v>
      </c>
      <c r="EQ15" s="301">
        <f xml:space="preserve"> Time!EQ$91</f>
        <v>0</v>
      </c>
      <c r="ER15" s="301">
        <f xml:space="preserve"> Time!ER$91</f>
        <v>0</v>
      </c>
      <c r="ES15" s="301">
        <f xml:space="preserve"> Time!ES$91</f>
        <v>0</v>
      </c>
      <c r="ET15" s="301">
        <f xml:space="preserve"> Time!ET$91</f>
        <v>0</v>
      </c>
      <c r="EU15" s="301">
        <f xml:space="preserve"> Time!EU$91</f>
        <v>0</v>
      </c>
      <c r="EV15" s="301">
        <f xml:space="preserve"> Time!EV$91</f>
        <v>0</v>
      </c>
      <c r="EW15" s="301">
        <f xml:space="preserve"> Time!EW$91</f>
        <v>0</v>
      </c>
      <c r="EX15" s="301">
        <f xml:space="preserve"> Time!EX$91</f>
        <v>0</v>
      </c>
      <c r="EY15" s="301">
        <f xml:space="preserve"> Time!EY$91</f>
        <v>0</v>
      </c>
      <c r="EZ15" s="301">
        <f xml:space="preserve"> Time!EZ$91</f>
        <v>0</v>
      </c>
      <c r="FA15" s="301">
        <f xml:space="preserve"> Time!FA$91</f>
        <v>0</v>
      </c>
      <c r="FB15" s="301">
        <f xml:space="preserve"> Time!FB$91</f>
        <v>0</v>
      </c>
      <c r="FC15" s="301">
        <f xml:space="preserve"> Time!FC$91</f>
        <v>0</v>
      </c>
      <c r="FD15" s="301">
        <f xml:space="preserve"> Time!FD$91</f>
        <v>0</v>
      </c>
      <c r="FE15" s="301">
        <f xml:space="preserve"> Time!FE$91</f>
        <v>0</v>
      </c>
      <c r="FF15" s="301">
        <f xml:space="preserve"> Time!FF$91</f>
        <v>0</v>
      </c>
      <c r="FG15" s="301">
        <f xml:space="preserve"> Time!FG$91</f>
        <v>0</v>
      </c>
      <c r="FH15" s="301">
        <f xml:space="preserve"> Time!FH$91</f>
        <v>0</v>
      </c>
      <c r="FI15" s="301">
        <f xml:space="preserve"> Time!FI$91</f>
        <v>0</v>
      </c>
      <c r="FJ15" s="301">
        <f xml:space="preserve"> Time!FJ$91</f>
        <v>0</v>
      </c>
      <c r="FK15" s="301">
        <f xml:space="preserve"> Time!FK$91</f>
        <v>0</v>
      </c>
      <c r="FL15" s="301">
        <f xml:space="preserve"> Time!FL$91</f>
        <v>0</v>
      </c>
      <c r="FM15" s="301">
        <f xml:space="preserve"> Time!FM$91</f>
        <v>0</v>
      </c>
      <c r="FN15" s="301">
        <f xml:space="preserve"> Time!FN$91</f>
        <v>0</v>
      </c>
      <c r="FO15" s="301">
        <f xml:space="preserve"> Time!FO$91</f>
        <v>0</v>
      </c>
      <c r="FP15" s="301">
        <f xml:space="preserve"> Time!FP$91</f>
        <v>0</v>
      </c>
      <c r="FQ15" s="301">
        <f xml:space="preserve"> Time!FQ$91</f>
        <v>0</v>
      </c>
      <c r="FR15" s="301">
        <f xml:space="preserve"> Time!FR$91</f>
        <v>0</v>
      </c>
      <c r="FS15" s="301">
        <f xml:space="preserve"> Time!FS$91</f>
        <v>0</v>
      </c>
      <c r="FT15" s="301">
        <f xml:space="preserve"> Time!FT$91</f>
        <v>0</v>
      </c>
      <c r="FU15" s="301">
        <f xml:space="preserve"> Time!FU$91</f>
        <v>0</v>
      </c>
      <c r="FV15" s="301">
        <f xml:space="preserve"> Time!FV$91</f>
        <v>0</v>
      </c>
      <c r="FW15" s="301">
        <f xml:space="preserve"> Time!FW$91</f>
        <v>0</v>
      </c>
      <c r="FX15" s="301">
        <f xml:space="preserve"> Time!FX$91</f>
        <v>0</v>
      </c>
      <c r="FY15" s="301">
        <f xml:space="preserve"> Time!FY$91</f>
        <v>0</v>
      </c>
      <c r="FZ15" s="301">
        <f xml:space="preserve"> Time!FZ$91</f>
        <v>0</v>
      </c>
      <c r="GA15" s="301">
        <f xml:space="preserve"> Time!GA$91</f>
        <v>0</v>
      </c>
      <c r="GB15" s="301">
        <f xml:space="preserve"> Time!GB$91</f>
        <v>0</v>
      </c>
      <c r="GC15" s="301">
        <f xml:space="preserve"> Time!GC$91</f>
        <v>0</v>
      </c>
      <c r="GD15" s="301">
        <f xml:space="preserve"> Time!GD$91</f>
        <v>0</v>
      </c>
      <c r="GE15" s="301">
        <f xml:space="preserve"> Time!GE$91</f>
        <v>0</v>
      </c>
      <c r="GF15" s="301">
        <f xml:space="preserve"> Time!GF$91</f>
        <v>0</v>
      </c>
      <c r="GG15" s="301">
        <f xml:space="preserve"> Time!GG$91</f>
        <v>0</v>
      </c>
      <c r="GH15" s="301">
        <f xml:space="preserve"> Time!GH$91</f>
        <v>0</v>
      </c>
      <c r="GI15" s="301">
        <f xml:space="preserve"> Time!GI$91</f>
        <v>0</v>
      </c>
      <c r="GJ15" s="301">
        <f xml:space="preserve"> Time!GJ$91</f>
        <v>0</v>
      </c>
    </row>
    <row r="16" spans="1:441" s="555" customFormat="1" x14ac:dyDescent="0.25">
      <c r="A16" s="189"/>
      <c r="B16" s="189"/>
      <c r="C16" s="190"/>
      <c r="D16" s="191"/>
      <c r="E16" s="554" t="s">
        <v>187</v>
      </c>
      <c r="F16" s="554"/>
      <c r="G16" s="554" t="str">
        <f xml:space="preserve"> SMU</f>
        <v>$ 000s</v>
      </c>
      <c r="H16" s="554">
        <f xml:space="preserve"> SUM(J16:GJ16)</f>
        <v>34323.799038515674</v>
      </c>
      <c r="I16" s="554"/>
      <c r="J16" s="554">
        <f t="shared" ref="J16:AO16" si="6" xml:space="preserve"> J14 * J15</f>
        <v>0</v>
      </c>
      <c r="K16" s="554">
        <f t="shared" si="6"/>
        <v>0</v>
      </c>
      <c r="L16" s="554">
        <f t="shared" si="6"/>
        <v>0</v>
      </c>
      <c r="M16" s="554">
        <f t="shared" si="6"/>
        <v>0</v>
      </c>
      <c r="N16" s="554">
        <f t="shared" si="6"/>
        <v>0</v>
      </c>
      <c r="O16" s="554">
        <f t="shared" si="6"/>
        <v>0</v>
      </c>
      <c r="P16" s="554">
        <f t="shared" si="6"/>
        <v>0</v>
      </c>
      <c r="Q16" s="554">
        <f t="shared" si="6"/>
        <v>0</v>
      </c>
      <c r="R16" s="554">
        <f t="shared" si="6"/>
        <v>0</v>
      </c>
      <c r="S16" s="554">
        <f t="shared" si="6"/>
        <v>0</v>
      </c>
      <c r="T16" s="554">
        <f t="shared" si="6"/>
        <v>0</v>
      </c>
      <c r="U16" s="554">
        <f t="shared" si="6"/>
        <v>0</v>
      </c>
      <c r="V16" s="554">
        <f t="shared" si="6"/>
        <v>0</v>
      </c>
      <c r="W16" s="554">
        <f t="shared" si="6"/>
        <v>0</v>
      </c>
      <c r="X16" s="554">
        <f t="shared" si="6"/>
        <v>0</v>
      </c>
      <c r="Y16" s="554">
        <f t="shared" si="6"/>
        <v>0</v>
      </c>
      <c r="Z16" s="554">
        <f t="shared" si="6"/>
        <v>0</v>
      </c>
      <c r="AA16" s="554">
        <f t="shared" si="6"/>
        <v>0</v>
      </c>
      <c r="AB16" s="554">
        <f t="shared" si="6"/>
        <v>0</v>
      </c>
      <c r="AC16" s="554">
        <f t="shared" si="6"/>
        <v>0</v>
      </c>
      <c r="AD16" s="554">
        <f t="shared" si="6"/>
        <v>0</v>
      </c>
      <c r="AE16" s="554">
        <f t="shared" si="6"/>
        <v>0</v>
      </c>
      <c r="AF16" s="554">
        <f t="shared" si="6"/>
        <v>0</v>
      </c>
      <c r="AG16" s="554">
        <f t="shared" si="6"/>
        <v>0</v>
      </c>
      <c r="AH16" s="554">
        <f t="shared" si="6"/>
        <v>0</v>
      </c>
      <c r="AI16" s="554">
        <f t="shared" si="6"/>
        <v>0</v>
      </c>
      <c r="AJ16" s="554">
        <f t="shared" si="6"/>
        <v>0</v>
      </c>
      <c r="AK16" s="554">
        <f t="shared" si="6"/>
        <v>0</v>
      </c>
      <c r="AL16" s="554">
        <f t="shared" si="6"/>
        <v>0</v>
      </c>
      <c r="AM16" s="554">
        <f t="shared" si="6"/>
        <v>0</v>
      </c>
      <c r="AN16" s="554">
        <f t="shared" si="6"/>
        <v>0</v>
      </c>
      <c r="AO16" s="554">
        <f t="shared" si="6"/>
        <v>0</v>
      </c>
      <c r="AP16" s="554">
        <f t="shared" ref="AP16:BU16" si="7" xml:space="preserve"> AP14 * AP15</f>
        <v>0</v>
      </c>
      <c r="AQ16" s="554">
        <f t="shared" si="7"/>
        <v>0</v>
      </c>
      <c r="AR16" s="554">
        <f t="shared" si="7"/>
        <v>0</v>
      </c>
      <c r="AS16" s="554">
        <f t="shared" si="7"/>
        <v>0</v>
      </c>
      <c r="AT16" s="554">
        <f t="shared" si="7"/>
        <v>0</v>
      </c>
      <c r="AU16" s="554">
        <f t="shared" si="7"/>
        <v>0</v>
      </c>
      <c r="AV16" s="554">
        <f t="shared" si="7"/>
        <v>0</v>
      </c>
      <c r="AW16" s="554">
        <f t="shared" si="7"/>
        <v>0</v>
      </c>
      <c r="AX16" s="554">
        <f t="shared" si="7"/>
        <v>0</v>
      </c>
      <c r="AY16" s="554">
        <f t="shared" si="7"/>
        <v>0</v>
      </c>
      <c r="AZ16" s="554">
        <f t="shared" si="7"/>
        <v>0</v>
      </c>
      <c r="BA16" s="554">
        <f t="shared" si="7"/>
        <v>0</v>
      </c>
      <c r="BB16" s="554">
        <f t="shared" si="7"/>
        <v>0</v>
      </c>
      <c r="BC16" s="554">
        <f t="shared" si="7"/>
        <v>0</v>
      </c>
      <c r="BD16" s="554">
        <f t="shared" si="7"/>
        <v>0</v>
      </c>
      <c r="BE16" s="554">
        <f t="shared" si="7"/>
        <v>0</v>
      </c>
      <c r="BF16" s="554">
        <f t="shared" si="7"/>
        <v>0</v>
      </c>
      <c r="BG16" s="554">
        <f t="shared" si="7"/>
        <v>0</v>
      </c>
      <c r="BH16" s="554">
        <f t="shared" si="7"/>
        <v>0</v>
      </c>
      <c r="BI16" s="554">
        <f t="shared" si="7"/>
        <v>0</v>
      </c>
      <c r="BJ16" s="554">
        <f t="shared" si="7"/>
        <v>0</v>
      </c>
      <c r="BK16" s="554">
        <f t="shared" si="7"/>
        <v>0</v>
      </c>
      <c r="BL16" s="554">
        <f t="shared" si="7"/>
        <v>0</v>
      </c>
      <c r="BM16" s="554">
        <f t="shared" si="7"/>
        <v>0</v>
      </c>
      <c r="BN16" s="554">
        <f t="shared" si="7"/>
        <v>0</v>
      </c>
      <c r="BO16" s="554">
        <f t="shared" si="7"/>
        <v>0</v>
      </c>
      <c r="BP16" s="554">
        <f t="shared" si="7"/>
        <v>0</v>
      </c>
      <c r="BQ16" s="554">
        <f t="shared" si="7"/>
        <v>0</v>
      </c>
      <c r="BR16" s="554">
        <f t="shared" si="7"/>
        <v>0</v>
      </c>
      <c r="BS16" s="554">
        <f t="shared" si="7"/>
        <v>0</v>
      </c>
      <c r="BT16" s="554">
        <f t="shared" si="7"/>
        <v>0</v>
      </c>
      <c r="BU16" s="554">
        <f t="shared" si="7"/>
        <v>0</v>
      </c>
      <c r="BV16" s="554">
        <f t="shared" ref="BV16:DA16" si="8" xml:space="preserve"> BV14 * BV15</f>
        <v>0</v>
      </c>
      <c r="BW16" s="554">
        <f t="shared" si="8"/>
        <v>0</v>
      </c>
      <c r="BX16" s="554">
        <f t="shared" si="8"/>
        <v>0</v>
      </c>
      <c r="BY16" s="554">
        <f t="shared" si="8"/>
        <v>0</v>
      </c>
      <c r="BZ16" s="554">
        <f t="shared" si="8"/>
        <v>0</v>
      </c>
      <c r="CA16" s="554">
        <f t="shared" si="8"/>
        <v>0</v>
      </c>
      <c r="CB16" s="554">
        <f t="shared" si="8"/>
        <v>0</v>
      </c>
      <c r="CC16" s="554">
        <f t="shared" si="8"/>
        <v>0</v>
      </c>
      <c r="CD16" s="554">
        <f t="shared" si="8"/>
        <v>0</v>
      </c>
      <c r="CE16" s="554">
        <f t="shared" si="8"/>
        <v>0</v>
      </c>
      <c r="CF16" s="554">
        <f t="shared" si="8"/>
        <v>0</v>
      </c>
      <c r="CG16" s="554">
        <f t="shared" si="8"/>
        <v>0</v>
      </c>
      <c r="CH16" s="554">
        <f t="shared" si="8"/>
        <v>0</v>
      </c>
      <c r="CI16" s="554">
        <f t="shared" si="8"/>
        <v>0</v>
      </c>
      <c r="CJ16" s="554">
        <f t="shared" si="8"/>
        <v>0</v>
      </c>
      <c r="CK16" s="554">
        <f t="shared" si="8"/>
        <v>0</v>
      </c>
      <c r="CL16" s="554">
        <f t="shared" si="8"/>
        <v>0</v>
      </c>
      <c r="CM16" s="554">
        <f t="shared" si="8"/>
        <v>0</v>
      </c>
      <c r="CN16" s="554">
        <f t="shared" si="8"/>
        <v>0</v>
      </c>
      <c r="CO16" s="554">
        <f t="shared" si="8"/>
        <v>0</v>
      </c>
      <c r="CP16" s="554">
        <f t="shared" si="8"/>
        <v>0</v>
      </c>
      <c r="CQ16" s="554">
        <f t="shared" si="8"/>
        <v>0</v>
      </c>
      <c r="CR16" s="554">
        <f t="shared" si="8"/>
        <v>0</v>
      </c>
      <c r="CS16" s="554">
        <f t="shared" si="8"/>
        <v>0</v>
      </c>
      <c r="CT16" s="554">
        <f t="shared" si="8"/>
        <v>0</v>
      </c>
      <c r="CU16" s="554">
        <f t="shared" si="8"/>
        <v>0</v>
      </c>
      <c r="CV16" s="554">
        <f t="shared" si="8"/>
        <v>0</v>
      </c>
      <c r="CW16" s="554">
        <f t="shared" si="8"/>
        <v>0</v>
      </c>
      <c r="CX16" s="554">
        <f t="shared" si="8"/>
        <v>0</v>
      </c>
      <c r="CY16" s="554">
        <f t="shared" si="8"/>
        <v>0</v>
      </c>
      <c r="CZ16" s="554">
        <f t="shared" si="8"/>
        <v>0</v>
      </c>
      <c r="DA16" s="554">
        <f t="shared" si="8"/>
        <v>0</v>
      </c>
      <c r="DB16" s="554">
        <f t="shared" ref="DB16:EG16" si="9" xml:space="preserve"> DB14 * DB15</f>
        <v>0</v>
      </c>
      <c r="DC16" s="554">
        <f t="shared" si="9"/>
        <v>0</v>
      </c>
      <c r="DD16" s="554">
        <f t="shared" si="9"/>
        <v>0</v>
      </c>
      <c r="DE16" s="554">
        <f t="shared" si="9"/>
        <v>0</v>
      </c>
      <c r="DF16" s="554">
        <f t="shared" si="9"/>
        <v>0</v>
      </c>
      <c r="DG16" s="554">
        <f t="shared" si="9"/>
        <v>0</v>
      </c>
      <c r="DH16" s="554">
        <f t="shared" si="9"/>
        <v>0</v>
      </c>
      <c r="DI16" s="554">
        <f t="shared" si="9"/>
        <v>0</v>
      </c>
      <c r="DJ16" s="554">
        <f t="shared" si="9"/>
        <v>0</v>
      </c>
      <c r="DK16" s="554">
        <f t="shared" si="9"/>
        <v>0</v>
      </c>
      <c r="DL16" s="554">
        <f t="shared" si="9"/>
        <v>0</v>
      </c>
      <c r="DM16" s="554">
        <f t="shared" si="9"/>
        <v>0</v>
      </c>
      <c r="DN16" s="554">
        <f t="shared" si="9"/>
        <v>0</v>
      </c>
      <c r="DO16" s="554">
        <f t="shared" si="9"/>
        <v>0</v>
      </c>
      <c r="DP16" s="554">
        <f t="shared" si="9"/>
        <v>0</v>
      </c>
      <c r="DQ16" s="554">
        <f t="shared" si="9"/>
        <v>0</v>
      </c>
      <c r="DR16" s="554">
        <f t="shared" si="9"/>
        <v>0</v>
      </c>
      <c r="DS16" s="554">
        <f t="shared" si="9"/>
        <v>0</v>
      </c>
      <c r="DT16" s="554">
        <f t="shared" si="9"/>
        <v>0</v>
      </c>
      <c r="DU16" s="554">
        <f t="shared" si="9"/>
        <v>0</v>
      </c>
      <c r="DV16" s="554">
        <f t="shared" si="9"/>
        <v>0</v>
      </c>
      <c r="DW16" s="554">
        <f t="shared" si="9"/>
        <v>0</v>
      </c>
      <c r="DX16" s="554">
        <f t="shared" si="9"/>
        <v>0</v>
      </c>
      <c r="DY16" s="554">
        <f t="shared" si="9"/>
        <v>0</v>
      </c>
      <c r="DZ16" s="554">
        <f t="shared" si="9"/>
        <v>0</v>
      </c>
      <c r="EA16" s="554">
        <f t="shared" si="9"/>
        <v>0</v>
      </c>
      <c r="EB16" s="554">
        <f t="shared" si="9"/>
        <v>34323.799038515674</v>
      </c>
      <c r="EC16" s="554">
        <f t="shared" si="9"/>
        <v>0</v>
      </c>
      <c r="ED16" s="554">
        <f t="shared" si="9"/>
        <v>0</v>
      </c>
      <c r="EE16" s="554">
        <f t="shared" si="9"/>
        <v>0</v>
      </c>
      <c r="EF16" s="554">
        <f t="shared" si="9"/>
        <v>0</v>
      </c>
      <c r="EG16" s="554">
        <f t="shared" si="9"/>
        <v>0</v>
      </c>
      <c r="EH16" s="554">
        <f t="shared" ref="EH16:FM16" si="10" xml:space="preserve"> EH14 * EH15</f>
        <v>0</v>
      </c>
      <c r="EI16" s="554">
        <f t="shared" si="10"/>
        <v>0</v>
      </c>
      <c r="EJ16" s="554">
        <f t="shared" si="10"/>
        <v>0</v>
      </c>
      <c r="EK16" s="554">
        <f t="shared" si="10"/>
        <v>0</v>
      </c>
      <c r="EL16" s="554">
        <f t="shared" si="10"/>
        <v>0</v>
      </c>
      <c r="EM16" s="554">
        <f t="shared" si="10"/>
        <v>0</v>
      </c>
      <c r="EN16" s="554">
        <f t="shared" si="10"/>
        <v>0</v>
      </c>
      <c r="EO16" s="554">
        <f t="shared" si="10"/>
        <v>0</v>
      </c>
      <c r="EP16" s="554">
        <f t="shared" si="10"/>
        <v>0</v>
      </c>
      <c r="EQ16" s="554">
        <f t="shared" si="10"/>
        <v>0</v>
      </c>
      <c r="ER16" s="554">
        <f t="shared" si="10"/>
        <v>0</v>
      </c>
      <c r="ES16" s="554">
        <f t="shared" si="10"/>
        <v>0</v>
      </c>
      <c r="ET16" s="554">
        <f t="shared" si="10"/>
        <v>0</v>
      </c>
      <c r="EU16" s="554">
        <f t="shared" si="10"/>
        <v>0</v>
      </c>
      <c r="EV16" s="554">
        <f t="shared" si="10"/>
        <v>0</v>
      </c>
      <c r="EW16" s="554">
        <f t="shared" si="10"/>
        <v>0</v>
      </c>
      <c r="EX16" s="554">
        <f t="shared" si="10"/>
        <v>0</v>
      </c>
      <c r="EY16" s="554">
        <f t="shared" si="10"/>
        <v>0</v>
      </c>
      <c r="EZ16" s="554">
        <f t="shared" si="10"/>
        <v>0</v>
      </c>
      <c r="FA16" s="554">
        <f t="shared" si="10"/>
        <v>0</v>
      </c>
      <c r="FB16" s="554">
        <f t="shared" si="10"/>
        <v>0</v>
      </c>
      <c r="FC16" s="554">
        <f t="shared" si="10"/>
        <v>0</v>
      </c>
      <c r="FD16" s="554">
        <f t="shared" si="10"/>
        <v>0</v>
      </c>
      <c r="FE16" s="554">
        <f t="shared" si="10"/>
        <v>0</v>
      </c>
      <c r="FF16" s="554">
        <f t="shared" si="10"/>
        <v>0</v>
      </c>
      <c r="FG16" s="554">
        <f t="shared" si="10"/>
        <v>0</v>
      </c>
      <c r="FH16" s="554">
        <f t="shared" si="10"/>
        <v>0</v>
      </c>
      <c r="FI16" s="554">
        <f t="shared" si="10"/>
        <v>0</v>
      </c>
      <c r="FJ16" s="554">
        <f t="shared" si="10"/>
        <v>0</v>
      </c>
      <c r="FK16" s="554">
        <f t="shared" si="10"/>
        <v>0</v>
      </c>
      <c r="FL16" s="554">
        <f t="shared" si="10"/>
        <v>0</v>
      </c>
      <c r="FM16" s="554">
        <f t="shared" si="10"/>
        <v>0</v>
      </c>
      <c r="FN16" s="554">
        <f t="shared" ref="FN16:GJ16" si="11" xml:space="preserve"> FN14 * FN15</f>
        <v>0</v>
      </c>
      <c r="FO16" s="554">
        <f t="shared" si="11"/>
        <v>0</v>
      </c>
      <c r="FP16" s="554">
        <f t="shared" si="11"/>
        <v>0</v>
      </c>
      <c r="FQ16" s="554">
        <f t="shared" si="11"/>
        <v>0</v>
      </c>
      <c r="FR16" s="554">
        <f t="shared" si="11"/>
        <v>0</v>
      </c>
      <c r="FS16" s="554">
        <f t="shared" si="11"/>
        <v>0</v>
      </c>
      <c r="FT16" s="554">
        <f t="shared" si="11"/>
        <v>0</v>
      </c>
      <c r="FU16" s="554">
        <f t="shared" si="11"/>
        <v>0</v>
      </c>
      <c r="FV16" s="554">
        <f t="shared" si="11"/>
        <v>0</v>
      </c>
      <c r="FW16" s="554">
        <f t="shared" si="11"/>
        <v>0</v>
      </c>
      <c r="FX16" s="554">
        <f t="shared" si="11"/>
        <v>0</v>
      </c>
      <c r="FY16" s="554">
        <f t="shared" si="11"/>
        <v>0</v>
      </c>
      <c r="FZ16" s="554">
        <f t="shared" si="11"/>
        <v>0</v>
      </c>
      <c r="GA16" s="554">
        <f t="shared" si="11"/>
        <v>0</v>
      </c>
      <c r="GB16" s="554">
        <f t="shared" si="11"/>
        <v>0</v>
      </c>
      <c r="GC16" s="554">
        <f t="shared" si="11"/>
        <v>0</v>
      </c>
      <c r="GD16" s="554">
        <f t="shared" si="11"/>
        <v>0</v>
      </c>
      <c r="GE16" s="554">
        <f t="shared" si="11"/>
        <v>0</v>
      </c>
      <c r="GF16" s="554">
        <f t="shared" si="11"/>
        <v>0</v>
      </c>
      <c r="GG16" s="554">
        <f t="shared" si="11"/>
        <v>0</v>
      </c>
      <c r="GH16" s="554">
        <f t="shared" si="11"/>
        <v>0</v>
      </c>
      <c r="GI16" s="554">
        <f t="shared" si="11"/>
        <v>0</v>
      </c>
      <c r="GJ16" s="554">
        <f t="shared" si="11"/>
        <v>0</v>
      </c>
    </row>
    <row r="17" spans="1:255" s="250" customFormat="1" x14ac:dyDescent="0.25">
      <c r="A17" s="189"/>
      <c r="B17" s="189"/>
      <c r="C17" s="190"/>
      <c r="D17" s="191"/>
      <c r="E17" s="249" t="str">
        <f xml:space="preserve"> LEFT(E16, LEN(E16) - 4)</f>
        <v>Share capital redemption</v>
      </c>
      <c r="F17" s="249"/>
      <c r="G17" s="249" t="str">
        <f xml:space="preserve"> SMU</f>
        <v>$ 000s</v>
      </c>
      <c r="H17" s="249">
        <f xml:space="preserve"> SUM(J17:GJ17)</f>
        <v>-34323.799038515674</v>
      </c>
      <c r="I17" s="192"/>
      <c r="J17" s="249">
        <f t="shared" ref="J17:BU17" si="12" xml:space="preserve"> -1 * J16</f>
        <v>0</v>
      </c>
      <c r="K17" s="249">
        <f t="shared" si="12"/>
        <v>0</v>
      </c>
      <c r="L17" s="249">
        <f t="shared" si="12"/>
        <v>0</v>
      </c>
      <c r="M17" s="249">
        <f t="shared" si="12"/>
        <v>0</v>
      </c>
      <c r="N17" s="249">
        <f t="shared" si="12"/>
        <v>0</v>
      </c>
      <c r="O17" s="249">
        <f t="shared" si="12"/>
        <v>0</v>
      </c>
      <c r="P17" s="249">
        <f t="shared" si="12"/>
        <v>0</v>
      </c>
      <c r="Q17" s="249">
        <f t="shared" si="12"/>
        <v>0</v>
      </c>
      <c r="R17" s="249">
        <f t="shared" si="12"/>
        <v>0</v>
      </c>
      <c r="S17" s="249">
        <f t="shared" si="12"/>
        <v>0</v>
      </c>
      <c r="T17" s="249">
        <f t="shared" si="12"/>
        <v>0</v>
      </c>
      <c r="U17" s="249">
        <f t="shared" si="12"/>
        <v>0</v>
      </c>
      <c r="V17" s="249">
        <f t="shared" si="12"/>
        <v>0</v>
      </c>
      <c r="W17" s="249">
        <f t="shared" si="12"/>
        <v>0</v>
      </c>
      <c r="X17" s="249">
        <f t="shared" si="12"/>
        <v>0</v>
      </c>
      <c r="Y17" s="249">
        <f t="shared" si="12"/>
        <v>0</v>
      </c>
      <c r="Z17" s="249">
        <f t="shared" si="12"/>
        <v>0</v>
      </c>
      <c r="AA17" s="249">
        <f t="shared" si="12"/>
        <v>0</v>
      </c>
      <c r="AB17" s="249">
        <f t="shared" si="12"/>
        <v>0</v>
      </c>
      <c r="AC17" s="249">
        <f t="shared" si="12"/>
        <v>0</v>
      </c>
      <c r="AD17" s="249">
        <f t="shared" si="12"/>
        <v>0</v>
      </c>
      <c r="AE17" s="249">
        <f t="shared" si="12"/>
        <v>0</v>
      </c>
      <c r="AF17" s="249">
        <f t="shared" si="12"/>
        <v>0</v>
      </c>
      <c r="AG17" s="249">
        <f t="shared" si="12"/>
        <v>0</v>
      </c>
      <c r="AH17" s="249">
        <f t="shared" si="12"/>
        <v>0</v>
      </c>
      <c r="AI17" s="249">
        <f t="shared" si="12"/>
        <v>0</v>
      </c>
      <c r="AJ17" s="249">
        <f t="shared" si="12"/>
        <v>0</v>
      </c>
      <c r="AK17" s="249">
        <f t="shared" si="12"/>
        <v>0</v>
      </c>
      <c r="AL17" s="249">
        <f t="shared" si="12"/>
        <v>0</v>
      </c>
      <c r="AM17" s="249">
        <f t="shared" si="12"/>
        <v>0</v>
      </c>
      <c r="AN17" s="249">
        <f t="shared" si="12"/>
        <v>0</v>
      </c>
      <c r="AO17" s="249">
        <f t="shared" si="12"/>
        <v>0</v>
      </c>
      <c r="AP17" s="249">
        <f t="shared" si="12"/>
        <v>0</v>
      </c>
      <c r="AQ17" s="249">
        <f t="shared" si="12"/>
        <v>0</v>
      </c>
      <c r="AR17" s="249">
        <f t="shared" si="12"/>
        <v>0</v>
      </c>
      <c r="AS17" s="249">
        <f t="shared" si="12"/>
        <v>0</v>
      </c>
      <c r="AT17" s="249">
        <f t="shared" si="12"/>
        <v>0</v>
      </c>
      <c r="AU17" s="249">
        <f t="shared" si="12"/>
        <v>0</v>
      </c>
      <c r="AV17" s="249">
        <f t="shared" si="12"/>
        <v>0</v>
      </c>
      <c r="AW17" s="249">
        <f t="shared" si="12"/>
        <v>0</v>
      </c>
      <c r="AX17" s="249">
        <f t="shared" si="12"/>
        <v>0</v>
      </c>
      <c r="AY17" s="249">
        <f t="shared" si="12"/>
        <v>0</v>
      </c>
      <c r="AZ17" s="249">
        <f t="shared" si="12"/>
        <v>0</v>
      </c>
      <c r="BA17" s="249">
        <f t="shared" si="12"/>
        <v>0</v>
      </c>
      <c r="BB17" s="249">
        <f t="shared" si="12"/>
        <v>0</v>
      </c>
      <c r="BC17" s="249">
        <f t="shared" si="12"/>
        <v>0</v>
      </c>
      <c r="BD17" s="249">
        <f t="shared" si="12"/>
        <v>0</v>
      </c>
      <c r="BE17" s="249">
        <f t="shared" si="12"/>
        <v>0</v>
      </c>
      <c r="BF17" s="249">
        <f t="shared" si="12"/>
        <v>0</v>
      </c>
      <c r="BG17" s="249">
        <f t="shared" si="12"/>
        <v>0</v>
      </c>
      <c r="BH17" s="249">
        <f t="shared" si="12"/>
        <v>0</v>
      </c>
      <c r="BI17" s="249">
        <f t="shared" si="12"/>
        <v>0</v>
      </c>
      <c r="BJ17" s="249">
        <f t="shared" si="12"/>
        <v>0</v>
      </c>
      <c r="BK17" s="249">
        <f t="shared" si="12"/>
        <v>0</v>
      </c>
      <c r="BL17" s="249">
        <f t="shared" si="12"/>
        <v>0</v>
      </c>
      <c r="BM17" s="249">
        <f t="shared" si="12"/>
        <v>0</v>
      </c>
      <c r="BN17" s="249">
        <f t="shared" si="12"/>
        <v>0</v>
      </c>
      <c r="BO17" s="249">
        <f t="shared" si="12"/>
        <v>0</v>
      </c>
      <c r="BP17" s="249">
        <f t="shared" si="12"/>
        <v>0</v>
      </c>
      <c r="BQ17" s="249">
        <f t="shared" si="12"/>
        <v>0</v>
      </c>
      <c r="BR17" s="249">
        <f t="shared" si="12"/>
        <v>0</v>
      </c>
      <c r="BS17" s="249">
        <f t="shared" si="12"/>
        <v>0</v>
      </c>
      <c r="BT17" s="249">
        <f t="shared" si="12"/>
        <v>0</v>
      </c>
      <c r="BU17" s="249">
        <f t="shared" si="12"/>
        <v>0</v>
      </c>
      <c r="BV17" s="249">
        <f t="shared" ref="BV17:EG17" si="13" xml:space="preserve"> -1 * BV16</f>
        <v>0</v>
      </c>
      <c r="BW17" s="249">
        <f t="shared" si="13"/>
        <v>0</v>
      </c>
      <c r="BX17" s="249">
        <f t="shared" si="13"/>
        <v>0</v>
      </c>
      <c r="BY17" s="249">
        <f t="shared" si="13"/>
        <v>0</v>
      </c>
      <c r="BZ17" s="249">
        <f t="shared" si="13"/>
        <v>0</v>
      </c>
      <c r="CA17" s="249">
        <f t="shared" si="13"/>
        <v>0</v>
      </c>
      <c r="CB17" s="249">
        <f t="shared" si="13"/>
        <v>0</v>
      </c>
      <c r="CC17" s="249">
        <f t="shared" si="13"/>
        <v>0</v>
      </c>
      <c r="CD17" s="249">
        <f t="shared" si="13"/>
        <v>0</v>
      </c>
      <c r="CE17" s="249">
        <f t="shared" si="13"/>
        <v>0</v>
      </c>
      <c r="CF17" s="249">
        <f t="shared" si="13"/>
        <v>0</v>
      </c>
      <c r="CG17" s="249">
        <f t="shared" si="13"/>
        <v>0</v>
      </c>
      <c r="CH17" s="249">
        <f t="shared" si="13"/>
        <v>0</v>
      </c>
      <c r="CI17" s="249">
        <f t="shared" si="13"/>
        <v>0</v>
      </c>
      <c r="CJ17" s="249">
        <f t="shared" si="13"/>
        <v>0</v>
      </c>
      <c r="CK17" s="249">
        <f t="shared" si="13"/>
        <v>0</v>
      </c>
      <c r="CL17" s="249">
        <f t="shared" si="13"/>
        <v>0</v>
      </c>
      <c r="CM17" s="249">
        <f t="shared" si="13"/>
        <v>0</v>
      </c>
      <c r="CN17" s="249">
        <f t="shared" si="13"/>
        <v>0</v>
      </c>
      <c r="CO17" s="249">
        <f t="shared" si="13"/>
        <v>0</v>
      </c>
      <c r="CP17" s="249">
        <f t="shared" si="13"/>
        <v>0</v>
      </c>
      <c r="CQ17" s="249">
        <f t="shared" si="13"/>
        <v>0</v>
      </c>
      <c r="CR17" s="249">
        <f t="shared" si="13"/>
        <v>0</v>
      </c>
      <c r="CS17" s="249">
        <f t="shared" si="13"/>
        <v>0</v>
      </c>
      <c r="CT17" s="249">
        <f t="shared" si="13"/>
        <v>0</v>
      </c>
      <c r="CU17" s="249">
        <f t="shared" si="13"/>
        <v>0</v>
      </c>
      <c r="CV17" s="249">
        <f t="shared" si="13"/>
        <v>0</v>
      </c>
      <c r="CW17" s="249">
        <f t="shared" si="13"/>
        <v>0</v>
      </c>
      <c r="CX17" s="249">
        <f t="shared" si="13"/>
        <v>0</v>
      </c>
      <c r="CY17" s="249">
        <f t="shared" si="13"/>
        <v>0</v>
      </c>
      <c r="CZ17" s="249">
        <f t="shared" si="13"/>
        <v>0</v>
      </c>
      <c r="DA17" s="249">
        <f t="shared" si="13"/>
        <v>0</v>
      </c>
      <c r="DB17" s="249">
        <f t="shared" si="13"/>
        <v>0</v>
      </c>
      <c r="DC17" s="249">
        <f t="shared" si="13"/>
        <v>0</v>
      </c>
      <c r="DD17" s="249">
        <f t="shared" si="13"/>
        <v>0</v>
      </c>
      <c r="DE17" s="249">
        <f t="shared" si="13"/>
        <v>0</v>
      </c>
      <c r="DF17" s="249">
        <f t="shared" si="13"/>
        <v>0</v>
      </c>
      <c r="DG17" s="249">
        <f t="shared" si="13"/>
        <v>0</v>
      </c>
      <c r="DH17" s="249">
        <f t="shared" si="13"/>
        <v>0</v>
      </c>
      <c r="DI17" s="249">
        <f t="shared" si="13"/>
        <v>0</v>
      </c>
      <c r="DJ17" s="249">
        <f t="shared" si="13"/>
        <v>0</v>
      </c>
      <c r="DK17" s="249">
        <f t="shared" si="13"/>
        <v>0</v>
      </c>
      <c r="DL17" s="249">
        <f t="shared" si="13"/>
        <v>0</v>
      </c>
      <c r="DM17" s="249">
        <f t="shared" si="13"/>
        <v>0</v>
      </c>
      <c r="DN17" s="249">
        <f t="shared" si="13"/>
        <v>0</v>
      </c>
      <c r="DO17" s="249">
        <f t="shared" si="13"/>
        <v>0</v>
      </c>
      <c r="DP17" s="249">
        <f t="shared" si="13"/>
        <v>0</v>
      </c>
      <c r="DQ17" s="249">
        <f t="shared" si="13"/>
        <v>0</v>
      </c>
      <c r="DR17" s="249">
        <f t="shared" si="13"/>
        <v>0</v>
      </c>
      <c r="DS17" s="249">
        <f t="shared" si="13"/>
        <v>0</v>
      </c>
      <c r="DT17" s="249">
        <f t="shared" si="13"/>
        <v>0</v>
      </c>
      <c r="DU17" s="249">
        <f t="shared" si="13"/>
        <v>0</v>
      </c>
      <c r="DV17" s="249">
        <f t="shared" si="13"/>
        <v>0</v>
      </c>
      <c r="DW17" s="249">
        <f t="shared" si="13"/>
        <v>0</v>
      </c>
      <c r="DX17" s="249">
        <f t="shared" si="13"/>
        <v>0</v>
      </c>
      <c r="DY17" s="249">
        <f t="shared" si="13"/>
        <v>0</v>
      </c>
      <c r="DZ17" s="249">
        <f t="shared" si="13"/>
        <v>0</v>
      </c>
      <c r="EA17" s="249">
        <f t="shared" si="13"/>
        <v>0</v>
      </c>
      <c r="EB17" s="249">
        <f t="shared" si="13"/>
        <v>-34323.799038515674</v>
      </c>
      <c r="EC17" s="249">
        <f t="shared" si="13"/>
        <v>0</v>
      </c>
      <c r="ED17" s="249">
        <f t="shared" si="13"/>
        <v>0</v>
      </c>
      <c r="EE17" s="249">
        <f t="shared" si="13"/>
        <v>0</v>
      </c>
      <c r="EF17" s="249">
        <f t="shared" si="13"/>
        <v>0</v>
      </c>
      <c r="EG17" s="249">
        <f t="shared" si="13"/>
        <v>0</v>
      </c>
      <c r="EH17" s="249">
        <f t="shared" ref="EH17:GJ17" si="14" xml:space="preserve"> -1 * EH16</f>
        <v>0</v>
      </c>
      <c r="EI17" s="249">
        <f t="shared" si="14"/>
        <v>0</v>
      </c>
      <c r="EJ17" s="249">
        <f t="shared" si="14"/>
        <v>0</v>
      </c>
      <c r="EK17" s="249">
        <f t="shared" si="14"/>
        <v>0</v>
      </c>
      <c r="EL17" s="249">
        <f t="shared" si="14"/>
        <v>0</v>
      </c>
      <c r="EM17" s="249">
        <f t="shared" si="14"/>
        <v>0</v>
      </c>
      <c r="EN17" s="249">
        <f t="shared" si="14"/>
        <v>0</v>
      </c>
      <c r="EO17" s="249">
        <f t="shared" si="14"/>
        <v>0</v>
      </c>
      <c r="EP17" s="249">
        <f t="shared" si="14"/>
        <v>0</v>
      </c>
      <c r="EQ17" s="249">
        <f t="shared" si="14"/>
        <v>0</v>
      </c>
      <c r="ER17" s="249">
        <f t="shared" si="14"/>
        <v>0</v>
      </c>
      <c r="ES17" s="249">
        <f t="shared" si="14"/>
        <v>0</v>
      </c>
      <c r="ET17" s="249">
        <f t="shared" si="14"/>
        <v>0</v>
      </c>
      <c r="EU17" s="249">
        <f t="shared" si="14"/>
        <v>0</v>
      </c>
      <c r="EV17" s="249">
        <f t="shared" si="14"/>
        <v>0</v>
      </c>
      <c r="EW17" s="249">
        <f t="shared" si="14"/>
        <v>0</v>
      </c>
      <c r="EX17" s="249">
        <f t="shared" si="14"/>
        <v>0</v>
      </c>
      <c r="EY17" s="249">
        <f t="shared" si="14"/>
        <v>0</v>
      </c>
      <c r="EZ17" s="249">
        <f t="shared" si="14"/>
        <v>0</v>
      </c>
      <c r="FA17" s="249">
        <f t="shared" si="14"/>
        <v>0</v>
      </c>
      <c r="FB17" s="249">
        <f t="shared" si="14"/>
        <v>0</v>
      </c>
      <c r="FC17" s="249">
        <f t="shared" si="14"/>
        <v>0</v>
      </c>
      <c r="FD17" s="249">
        <f t="shared" si="14"/>
        <v>0</v>
      </c>
      <c r="FE17" s="249">
        <f t="shared" si="14"/>
        <v>0</v>
      </c>
      <c r="FF17" s="249">
        <f t="shared" si="14"/>
        <v>0</v>
      </c>
      <c r="FG17" s="249">
        <f t="shared" si="14"/>
        <v>0</v>
      </c>
      <c r="FH17" s="249">
        <f t="shared" si="14"/>
        <v>0</v>
      </c>
      <c r="FI17" s="249">
        <f t="shared" si="14"/>
        <v>0</v>
      </c>
      <c r="FJ17" s="249">
        <f t="shared" si="14"/>
        <v>0</v>
      </c>
      <c r="FK17" s="249">
        <f t="shared" si="14"/>
        <v>0</v>
      </c>
      <c r="FL17" s="249">
        <f t="shared" si="14"/>
        <v>0</v>
      </c>
      <c r="FM17" s="249">
        <f t="shared" si="14"/>
        <v>0</v>
      </c>
      <c r="FN17" s="249">
        <f t="shared" si="14"/>
        <v>0</v>
      </c>
      <c r="FO17" s="249">
        <f t="shared" si="14"/>
        <v>0</v>
      </c>
      <c r="FP17" s="249">
        <f t="shared" si="14"/>
        <v>0</v>
      </c>
      <c r="FQ17" s="249">
        <f t="shared" si="14"/>
        <v>0</v>
      </c>
      <c r="FR17" s="249">
        <f t="shared" si="14"/>
        <v>0</v>
      </c>
      <c r="FS17" s="249">
        <f t="shared" si="14"/>
        <v>0</v>
      </c>
      <c r="FT17" s="249">
        <f t="shared" si="14"/>
        <v>0</v>
      </c>
      <c r="FU17" s="249">
        <f t="shared" si="14"/>
        <v>0</v>
      </c>
      <c r="FV17" s="249">
        <f t="shared" si="14"/>
        <v>0</v>
      </c>
      <c r="FW17" s="249">
        <f t="shared" si="14"/>
        <v>0</v>
      </c>
      <c r="FX17" s="249">
        <f t="shared" si="14"/>
        <v>0</v>
      </c>
      <c r="FY17" s="249">
        <f t="shared" si="14"/>
        <v>0</v>
      </c>
      <c r="FZ17" s="249">
        <f t="shared" si="14"/>
        <v>0</v>
      </c>
      <c r="GA17" s="249">
        <f t="shared" si="14"/>
        <v>0</v>
      </c>
      <c r="GB17" s="249">
        <f t="shared" si="14"/>
        <v>0</v>
      </c>
      <c r="GC17" s="249">
        <f t="shared" si="14"/>
        <v>0</v>
      </c>
      <c r="GD17" s="249">
        <f t="shared" si="14"/>
        <v>0</v>
      </c>
      <c r="GE17" s="249">
        <f t="shared" si="14"/>
        <v>0</v>
      </c>
      <c r="GF17" s="249">
        <f t="shared" si="14"/>
        <v>0</v>
      </c>
      <c r="GG17" s="249">
        <f t="shared" si="14"/>
        <v>0</v>
      </c>
      <c r="GH17" s="249">
        <f t="shared" si="14"/>
        <v>0</v>
      </c>
      <c r="GI17" s="249">
        <f t="shared" si="14"/>
        <v>0</v>
      </c>
      <c r="GJ17" s="249">
        <f t="shared" si="14"/>
        <v>0</v>
      </c>
      <c r="GK17" s="547"/>
      <c r="GL17" s="547"/>
      <c r="GM17" s="547"/>
      <c r="GN17" s="547"/>
      <c r="GO17" s="547"/>
      <c r="GP17" s="547"/>
      <c r="GQ17" s="547"/>
      <c r="GR17" s="547"/>
      <c r="GS17" s="547"/>
      <c r="GT17" s="547"/>
      <c r="GU17" s="547"/>
      <c r="GV17" s="547"/>
      <c r="GW17" s="547"/>
      <c r="GX17" s="547"/>
      <c r="GY17" s="547"/>
      <c r="GZ17" s="547"/>
      <c r="HA17" s="547"/>
      <c r="HB17" s="547"/>
      <c r="HC17" s="547"/>
      <c r="HD17" s="547"/>
      <c r="HE17" s="547"/>
      <c r="HF17" s="547"/>
      <c r="HG17" s="547"/>
      <c r="HH17" s="547"/>
      <c r="HI17" s="547"/>
      <c r="HJ17" s="547"/>
      <c r="HK17" s="547"/>
      <c r="HL17" s="547"/>
      <c r="HM17" s="547"/>
      <c r="HN17" s="547"/>
      <c r="HO17" s="547"/>
      <c r="HP17" s="547"/>
      <c r="HQ17" s="547"/>
      <c r="HR17" s="547"/>
      <c r="HS17" s="547"/>
      <c r="HT17" s="547"/>
      <c r="HU17" s="547"/>
      <c r="HV17" s="547"/>
      <c r="HW17" s="547"/>
      <c r="HX17" s="547"/>
      <c r="HY17" s="547"/>
      <c r="HZ17" s="547"/>
      <c r="IA17" s="547"/>
      <c r="IB17" s="547"/>
      <c r="IC17" s="547"/>
      <c r="ID17" s="547"/>
      <c r="IE17" s="547"/>
      <c r="IF17" s="547"/>
      <c r="IG17" s="547"/>
      <c r="IH17" s="547"/>
      <c r="II17" s="547"/>
      <c r="IJ17" s="547"/>
      <c r="IK17" s="547"/>
      <c r="IL17" s="547"/>
      <c r="IM17" s="547"/>
      <c r="IN17" s="547"/>
      <c r="IO17" s="547"/>
      <c r="IP17" s="547"/>
      <c r="IQ17" s="547"/>
      <c r="IR17" s="547"/>
      <c r="IS17" s="547"/>
      <c r="IT17" s="547"/>
      <c r="IU17" s="547"/>
    </row>
    <row r="19" spans="1:255" s="293" customFormat="1" x14ac:dyDescent="0.25">
      <c r="A19" s="288"/>
      <c r="B19" s="288"/>
      <c r="C19" s="289"/>
      <c r="D19" s="290"/>
      <c r="E19" s="549" t="str">
        <f xml:space="preserve"> E$12</f>
        <v>Share capital drawdown</v>
      </c>
      <c r="F19" s="549">
        <f xml:space="preserve"> F$12</f>
        <v>34323.799038515674</v>
      </c>
      <c r="G19" s="550" t="str">
        <f xml:space="preserve"> G$12</f>
        <v>$ 000s</v>
      </c>
      <c r="H19" s="292"/>
      <c r="I19" s="292"/>
      <c r="J19" s="291"/>
      <c r="K19" s="291"/>
      <c r="L19" s="291"/>
      <c r="M19" s="291"/>
      <c r="N19" s="291"/>
      <c r="O19" s="291"/>
      <c r="P19" s="291"/>
      <c r="Q19" s="291"/>
      <c r="R19" s="291"/>
      <c r="S19" s="291"/>
      <c r="T19" s="291"/>
      <c r="U19" s="291"/>
      <c r="V19" s="291"/>
      <c r="W19" s="291"/>
      <c r="X19" s="291"/>
      <c r="Y19" s="291"/>
      <c r="Z19" s="291"/>
      <c r="AA19" s="291"/>
      <c r="AB19" s="291"/>
      <c r="AC19" s="291"/>
      <c r="AD19" s="291"/>
      <c r="AE19" s="291"/>
      <c r="AF19" s="291"/>
      <c r="AG19" s="291"/>
      <c r="AH19" s="291"/>
      <c r="AI19" s="291"/>
      <c r="AJ19" s="291"/>
      <c r="AK19" s="291"/>
      <c r="AL19" s="291"/>
      <c r="AM19" s="291"/>
      <c r="AN19" s="291"/>
      <c r="AO19" s="291"/>
      <c r="AP19" s="291"/>
      <c r="AQ19" s="291"/>
      <c r="AR19" s="291"/>
      <c r="AS19" s="291"/>
      <c r="AT19" s="291"/>
      <c r="AU19" s="291"/>
      <c r="AV19" s="291"/>
      <c r="AW19" s="291"/>
      <c r="AX19" s="291"/>
      <c r="AY19" s="291"/>
      <c r="AZ19" s="291"/>
      <c r="BA19" s="291"/>
      <c r="BB19" s="291"/>
      <c r="BC19" s="291"/>
      <c r="BD19" s="291"/>
      <c r="BE19" s="291"/>
      <c r="BF19" s="291"/>
      <c r="BG19" s="291"/>
      <c r="BH19" s="291"/>
      <c r="BI19" s="291"/>
      <c r="BJ19" s="291"/>
      <c r="BK19" s="291"/>
      <c r="BL19" s="291"/>
      <c r="BM19" s="291"/>
      <c r="BN19" s="291"/>
      <c r="BO19" s="291"/>
      <c r="BP19" s="291"/>
      <c r="BQ19" s="291"/>
      <c r="BR19" s="291"/>
      <c r="BS19" s="291"/>
      <c r="BT19" s="291"/>
      <c r="BU19" s="291"/>
      <c r="BV19" s="291"/>
      <c r="BW19" s="291"/>
      <c r="BX19" s="291"/>
      <c r="BY19" s="291"/>
      <c r="BZ19" s="291"/>
      <c r="CA19" s="291"/>
      <c r="CB19" s="291"/>
      <c r="CC19" s="291"/>
      <c r="CD19" s="291"/>
      <c r="CE19" s="291"/>
      <c r="CF19" s="291"/>
      <c r="CG19" s="291"/>
      <c r="CH19" s="291"/>
      <c r="CI19" s="291"/>
      <c r="CJ19" s="291"/>
      <c r="CK19" s="291"/>
      <c r="CL19" s="291"/>
      <c r="CM19" s="291"/>
      <c r="CN19" s="291"/>
      <c r="CO19" s="291"/>
      <c r="CP19" s="291"/>
      <c r="CQ19" s="291"/>
      <c r="CR19" s="291"/>
      <c r="CS19" s="291"/>
      <c r="CT19" s="291"/>
      <c r="CU19" s="291"/>
      <c r="CV19" s="291"/>
      <c r="CW19" s="291"/>
      <c r="CX19" s="291"/>
      <c r="CY19" s="291"/>
      <c r="CZ19" s="291"/>
      <c r="DA19" s="291"/>
      <c r="DB19" s="291"/>
      <c r="DC19" s="291"/>
      <c r="DD19" s="291"/>
      <c r="DE19" s="291"/>
      <c r="DF19" s="291"/>
      <c r="DG19" s="291"/>
      <c r="DH19" s="291"/>
      <c r="DI19" s="291"/>
      <c r="DJ19" s="291"/>
      <c r="DK19" s="291"/>
      <c r="DL19" s="291"/>
      <c r="DM19" s="291"/>
      <c r="DN19" s="291"/>
      <c r="DO19" s="291"/>
      <c r="DP19" s="291"/>
      <c r="DQ19" s="291"/>
      <c r="DR19" s="291"/>
      <c r="DS19" s="291"/>
      <c r="DT19" s="291"/>
      <c r="DU19" s="291"/>
      <c r="DV19" s="291"/>
      <c r="DW19" s="291"/>
      <c r="DX19" s="291"/>
      <c r="DY19" s="291"/>
      <c r="DZ19" s="291"/>
      <c r="EA19" s="291"/>
      <c r="EB19" s="291"/>
      <c r="EC19" s="291"/>
      <c r="ED19" s="291"/>
      <c r="EE19" s="291"/>
      <c r="EF19" s="291"/>
      <c r="EG19" s="291"/>
      <c r="EH19" s="291"/>
      <c r="EI19" s="291"/>
      <c r="EJ19" s="291"/>
      <c r="EK19" s="291"/>
      <c r="EL19" s="291"/>
      <c r="EM19" s="291"/>
      <c r="EN19" s="291"/>
      <c r="EO19" s="291"/>
      <c r="EP19" s="291"/>
      <c r="EQ19" s="291"/>
      <c r="ER19" s="291"/>
      <c r="ES19" s="291"/>
      <c r="ET19" s="291"/>
      <c r="EU19" s="291"/>
      <c r="EV19" s="291"/>
      <c r="EW19" s="291"/>
      <c r="EX19" s="291"/>
      <c r="EY19" s="291"/>
      <c r="EZ19" s="291"/>
      <c r="FA19" s="291"/>
      <c r="FB19" s="291"/>
      <c r="FC19" s="291"/>
      <c r="FD19" s="291"/>
      <c r="FE19" s="291"/>
      <c r="FF19" s="291"/>
      <c r="FG19" s="291"/>
      <c r="FH19" s="291"/>
      <c r="FI19" s="291"/>
      <c r="FJ19" s="291"/>
      <c r="FK19" s="291"/>
      <c r="FL19" s="291"/>
      <c r="FM19" s="291"/>
      <c r="FN19" s="291"/>
      <c r="FO19" s="291"/>
      <c r="FP19" s="291"/>
      <c r="FQ19" s="291"/>
      <c r="FR19" s="291"/>
      <c r="FS19" s="291"/>
      <c r="FT19" s="291"/>
      <c r="FU19" s="291"/>
      <c r="FV19" s="291"/>
      <c r="FW19" s="291"/>
      <c r="FX19" s="291"/>
      <c r="FY19" s="291"/>
      <c r="FZ19" s="291"/>
      <c r="GA19" s="291"/>
      <c r="GB19" s="291"/>
      <c r="GC19" s="291"/>
      <c r="GD19" s="291"/>
      <c r="GE19" s="291"/>
      <c r="GF19" s="291"/>
      <c r="GG19" s="291"/>
      <c r="GH19" s="291"/>
      <c r="GI19" s="291"/>
      <c r="GJ19" s="291"/>
    </row>
    <row r="20" spans="1:255" s="275" customFormat="1" x14ac:dyDescent="0.25">
      <c r="A20" s="15"/>
      <c r="B20" s="15"/>
      <c r="C20" s="21"/>
      <c r="D20" s="60"/>
      <c r="E20" s="301" t="str">
        <f xml:space="preserve"> Time!E$76</f>
        <v>Financial close date flag</v>
      </c>
      <c r="F20" s="301">
        <f xml:space="preserve"> Time!F$76</f>
        <v>0</v>
      </c>
      <c r="G20" s="301" t="str">
        <f xml:space="preserve"> Time!G$76</f>
        <v>flag</v>
      </c>
      <c r="H20" s="301">
        <f xml:space="preserve"> Time!H$76</f>
        <v>1</v>
      </c>
      <c r="I20" s="301">
        <f xml:space="preserve"> Time!I$76</f>
        <v>0</v>
      </c>
      <c r="J20" s="301">
        <f xml:space="preserve"> Time!J$76</f>
        <v>0</v>
      </c>
      <c r="K20" s="301">
        <f xml:space="preserve"> Time!K$76</f>
        <v>0</v>
      </c>
      <c r="L20" s="301">
        <f xml:space="preserve"> Time!L$76</f>
        <v>1</v>
      </c>
      <c r="M20" s="301">
        <f xml:space="preserve"> Time!M$76</f>
        <v>0</v>
      </c>
      <c r="N20" s="301">
        <f xml:space="preserve"> Time!N$76</f>
        <v>0</v>
      </c>
      <c r="O20" s="301">
        <f xml:space="preserve"> Time!O$76</f>
        <v>0</v>
      </c>
      <c r="P20" s="301">
        <f xml:space="preserve"> Time!P$76</f>
        <v>0</v>
      </c>
      <c r="Q20" s="301">
        <f xml:space="preserve"> Time!Q$76</f>
        <v>0</v>
      </c>
      <c r="R20" s="301">
        <f xml:space="preserve"> Time!R$76</f>
        <v>0</v>
      </c>
      <c r="S20" s="301">
        <f xml:space="preserve"> Time!S$76</f>
        <v>0</v>
      </c>
      <c r="T20" s="301">
        <f xml:space="preserve"> Time!T$76</f>
        <v>0</v>
      </c>
      <c r="U20" s="301">
        <f xml:space="preserve"> Time!U$76</f>
        <v>0</v>
      </c>
      <c r="V20" s="301">
        <f xml:space="preserve"> Time!V$76</f>
        <v>0</v>
      </c>
      <c r="W20" s="301">
        <f xml:space="preserve"> Time!W$76</f>
        <v>0</v>
      </c>
      <c r="X20" s="301">
        <f xml:space="preserve"> Time!X$76</f>
        <v>0</v>
      </c>
      <c r="Y20" s="301">
        <f xml:space="preserve"> Time!Y$76</f>
        <v>0</v>
      </c>
      <c r="Z20" s="301">
        <f xml:space="preserve"> Time!Z$76</f>
        <v>0</v>
      </c>
      <c r="AA20" s="301">
        <f xml:space="preserve"> Time!AA$76</f>
        <v>0</v>
      </c>
      <c r="AB20" s="301">
        <f xml:space="preserve"> Time!AB$76</f>
        <v>0</v>
      </c>
      <c r="AC20" s="301">
        <f xml:space="preserve"> Time!AC$76</f>
        <v>0</v>
      </c>
      <c r="AD20" s="301">
        <f xml:space="preserve"> Time!AD$76</f>
        <v>0</v>
      </c>
      <c r="AE20" s="301">
        <f xml:space="preserve"> Time!AE$76</f>
        <v>0</v>
      </c>
      <c r="AF20" s="301">
        <f xml:space="preserve"> Time!AF$76</f>
        <v>0</v>
      </c>
      <c r="AG20" s="301">
        <f xml:space="preserve"> Time!AG$76</f>
        <v>0</v>
      </c>
      <c r="AH20" s="301">
        <f xml:space="preserve"> Time!AH$76</f>
        <v>0</v>
      </c>
      <c r="AI20" s="301">
        <f xml:space="preserve"> Time!AI$76</f>
        <v>0</v>
      </c>
      <c r="AJ20" s="301">
        <f xml:space="preserve"> Time!AJ$76</f>
        <v>0</v>
      </c>
      <c r="AK20" s="301">
        <f xml:space="preserve"> Time!AK$76</f>
        <v>0</v>
      </c>
      <c r="AL20" s="301">
        <f xml:space="preserve"> Time!AL$76</f>
        <v>0</v>
      </c>
      <c r="AM20" s="301">
        <f xml:space="preserve"> Time!AM$76</f>
        <v>0</v>
      </c>
      <c r="AN20" s="301">
        <f xml:space="preserve"> Time!AN$76</f>
        <v>0</v>
      </c>
      <c r="AO20" s="301">
        <f xml:space="preserve"> Time!AO$76</f>
        <v>0</v>
      </c>
      <c r="AP20" s="301">
        <f xml:space="preserve"> Time!AP$76</f>
        <v>0</v>
      </c>
      <c r="AQ20" s="301">
        <f xml:space="preserve"> Time!AQ$76</f>
        <v>0</v>
      </c>
      <c r="AR20" s="301">
        <f xml:space="preserve"> Time!AR$76</f>
        <v>0</v>
      </c>
      <c r="AS20" s="301">
        <f xml:space="preserve"> Time!AS$76</f>
        <v>0</v>
      </c>
      <c r="AT20" s="301">
        <f xml:space="preserve"> Time!AT$76</f>
        <v>0</v>
      </c>
      <c r="AU20" s="301">
        <f xml:space="preserve"> Time!AU$76</f>
        <v>0</v>
      </c>
      <c r="AV20" s="301">
        <f xml:space="preserve"> Time!AV$76</f>
        <v>0</v>
      </c>
      <c r="AW20" s="301">
        <f xml:space="preserve"> Time!AW$76</f>
        <v>0</v>
      </c>
      <c r="AX20" s="301">
        <f xml:space="preserve"> Time!AX$76</f>
        <v>0</v>
      </c>
      <c r="AY20" s="301">
        <f xml:space="preserve"> Time!AY$76</f>
        <v>0</v>
      </c>
      <c r="AZ20" s="301">
        <f xml:space="preserve"> Time!AZ$76</f>
        <v>0</v>
      </c>
      <c r="BA20" s="301">
        <f xml:space="preserve"> Time!BA$76</f>
        <v>0</v>
      </c>
      <c r="BB20" s="301">
        <f xml:space="preserve"> Time!BB$76</f>
        <v>0</v>
      </c>
      <c r="BC20" s="301">
        <f xml:space="preserve"> Time!BC$76</f>
        <v>0</v>
      </c>
      <c r="BD20" s="301">
        <f xml:space="preserve"> Time!BD$76</f>
        <v>0</v>
      </c>
      <c r="BE20" s="301">
        <f xml:space="preserve"> Time!BE$76</f>
        <v>0</v>
      </c>
      <c r="BF20" s="301">
        <f xml:space="preserve"> Time!BF$76</f>
        <v>0</v>
      </c>
      <c r="BG20" s="301">
        <f xml:space="preserve"> Time!BG$76</f>
        <v>0</v>
      </c>
      <c r="BH20" s="301">
        <f xml:space="preserve"> Time!BH$76</f>
        <v>0</v>
      </c>
      <c r="BI20" s="301">
        <f xml:space="preserve"> Time!BI$76</f>
        <v>0</v>
      </c>
      <c r="BJ20" s="301">
        <f xml:space="preserve"> Time!BJ$76</f>
        <v>0</v>
      </c>
      <c r="BK20" s="301">
        <f xml:space="preserve"> Time!BK$76</f>
        <v>0</v>
      </c>
      <c r="BL20" s="301">
        <f xml:space="preserve"> Time!BL$76</f>
        <v>0</v>
      </c>
      <c r="BM20" s="301">
        <f xml:space="preserve"> Time!BM$76</f>
        <v>0</v>
      </c>
      <c r="BN20" s="301">
        <f xml:space="preserve"> Time!BN$76</f>
        <v>0</v>
      </c>
      <c r="BO20" s="301">
        <f xml:space="preserve"> Time!BO$76</f>
        <v>0</v>
      </c>
      <c r="BP20" s="301">
        <f xml:space="preserve"> Time!BP$76</f>
        <v>0</v>
      </c>
      <c r="BQ20" s="301">
        <f xml:space="preserve"> Time!BQ$76</f>
        <v>0</v>
      </c>
      <c r="BR20" s="301">
        <f xml:space="preserve"> Time!BR$76</f>
        <v>0</v>
      </c>
      <c r="BS20" s="301">
        <f xml:space="preserve"> Time!BS$76</f>
        <v>0</v>
      </c>
      <c r="BT20" s="301">
        <f xml:space="preserve"> Time!BT$76</f>
        <v>0</v>
      </c>
      <c r="BU20" s="301">
        <f xml:space="preserve"> Time!BU$76</f>
        <v>0</v>
      </c>
      <c r="BV20" s="301">
        <f xml:space="preserve"> Time!BV$76</f>
        <v>0</v>
      </c>
      <c r="BW20" s="301">
        <f xml:space="preserve"> Time!BW$76</f>
        <v>0</v>
      </c>
      <c r="BX20" s="301">
        <f xml:space="preserve"> Time!BX$76</f>
        <v>0</v>
      </c>
      <c r="BY20" s="301">
        <f xml:space="preserve"> Time!BY$76</f>
        <v>0</v>
      </c>
      <c r="BZ20" s="301">
        <f xml:space="preserve"> Time!BZ$76</f>
        <v>0</v>
      </c>
      <c r="CA20" s="301">
        <f xml:space="preserve"> Time!CA$76</f>
        <v>0</v>
      </c>
      <c r="CB20" s="301">
        <f xml:space="preserve"> Time!CB$76</f>
        <v>0</v>
      </c>
      <c r="CC20" s="301">
        <f xml:space="preserve"> Time!CC$76</f>
        <v>0</v>
      </c>
      <c r="CD20" s="301">
        <f xml:space="preserve"> Time!CD$76</f>
        <v>0</v>
      </c>
      <c r="CE20" s="301">
        <f xml:space="preserve"> Time!CE$76</f>
        <v>0</v>
      </c>
      <c r="CF20" s="301">
        <f xml:space="preserve"> Time!CF$76</f>
        <v>0</v>
      </c>
      <c r="CG20" s="301">
        <f xml:space="preserve"> Time!CG$76</f>
        <v>0</v>
      </c>
      <c r="CH20" s="301">
        <f xml:space="preserve"> Time!CH$76</f>
        <v>0</v>
      </c>
      <c r="CI20" s="301">
        <f xml:space="preserve"> Time!CI$76</f>
        <v>0</v>
      </c>
      <c r="CJ20" s="301">
        <f xml:space="preserve"> Time!CJ$76</f>
        <v>0</v>
      </c>
      <c r="CK20" s="301">
        <f xml:space="preserve"> Time!CK$76</f>
        <v>0</v>
      </c>
      <c r="CL20" s="301">
        <f xml:space="preserve"> Time!CL$76</f>
        <v>0</v>
      </c>
      <c r="CM20" s="301">
        <f xml:space="preserve"> Time!CM$76</f>
        <v>0</v>
      </c>
      <c r="CN20" s="301">
        <f xml:space="preserve"> Time!CN$76</f>
        <v>0</v>
      </c>
      <c r="CO20" s="301">
        <f xml:space="preserve"> Time!CO$76</f>
        <v>0</v>
      </c>
      <c r="CP20" s="301">
        <f xml:space="preserve"> Time!CP$76</f>
        <v>0</v>
      </c>
      <c r="CQ20" s="301">
        <f xml:space="preserve"> Time!CQ$76</f>
        <v>0</v>
      </c>
      <c r="CR20" s="301">
        <f xml:space="preserve"> Time!CR$76</f>
        <v>0</v>
      </c>
      <c r="CS20" s="301">
        <f xml:space="preserve"> Time!CS$76</f>
        <v>0</v>
      </c>
      <c r="CT20" s="301">
        <f xml:space="preserve"> Time!CT$76</f>
        <v>0</v>
      </c>
      <c r="CU20" s="301">
        <f xml:space="preserve"> Time!CU$76</f>
        <v>0</v>
      </c>
      <c r="CV20" s="301">
        <f xml:space="preserve"> Time!CV$76</f>
        <v>0</v>
      </c>
      <c r="CW20" s="301">
        <f xml:space="preserve"> Time!CW$76</f>
        <v>0</v>
      </c>
      <c r="CX20" s="301">
        <f xml:space="preserve"> Time!CX$76</f>
        <v>0</v>
      </c>
      <c r="CY20" s="301">
        <f xml:space="preserve"> Time!CY$76</f>
        <v>0</v>
      </c>
      <c r="CZ20" s="301">
        <f xml:space="preserve"> Time!CZ$76</f>
        <v>0</v>
      </c>
      <c r="DA20" s="301">
        <f xml:space="preserve"> Time!DA$76</f>
        <v>0</v>
      </c>
      <c r="DB20" s="301">
        <f xml:space="preserve"> Time!DB$76</f>
        <v>0</v>
      </c>
      <c r="DC20" s="301">
        <f xml:space="preserve"> Time!DC$76</f>
        <v>0</v>
      </c>
      <c r="DD20" s="301">
        <f xml:space="preserve"> Time!DD$76</f>
        <v>0</v>
      </c>
      <c r="DE20" s="301">
        <f xml:space="preserve"> Time!DE$76</f>
        <v>0</v>
      </c>
      <c r="DF20" s="301">
        <f xml:space="preserve"> Time!DF$76</f>
        <v>0</v>
      </c>
      <c r="DG20" s="301">
        <f xml:space="preserve"> Time!DG$76</f>
        <v>0</v>
      </c>
      <c r="DH20" s="301">
        <f xml:space="preserve"> Time!DH$76</f>
        <v>0</v>
      </c>
      <c r="DI20" s="301">
        <f xml:space="preserve"> Time!DI$76</f>
        <v>0</v>
      </c>
      <c r="DJ20" s="301">
        <f xml:space="preserve"> Time!DJ$76</f>
        <v>0</v>
      </c>
      <c r="DK20" s="301">
        <f xml:space="preserve"> Time!DK$76</f>
        <v>0</v>
      </c>
      <c r="DL20" s="301">
        <f xml:space="preserve"> Time!DL$76</f>
        <v>0</v>
      </c>
      <c r="DM20" s="301">
        <f xml:space="preserve"> Time!DM$76</f>
        <v>0</v>
      </c>
      <c r="DN20" s="301">
        <f xml:space="preserve"> Time!DN$76</f>
        <v>0</v>
      </c>
      <c r="DO20" s="301">
        <f xml:space="preserve"> Time!DO$76</f>
        <v>0</v>
      </c>
      <c r="DP20" s="301">
        <f xml:space="preserve"> Time!DP$76</f>
        <v>0</v>
      </c>
      <c r="DQ20" s="301">
        <f xml:space="preserve"> Time!DQ$76</f>
        <v>0</v>
      </c>
      <c r="DR20" s="301">
        <f xml:space="preserve"> Time!DR$76</f>
        <v>0</v>
      </c>
      <c r="DS20" s="301">
        <f xml:space="preserve"> Time!DS$76</f>
        <v>0</v>
      </c>
      <c r="DT20" s="301">
        <f xml:space="preserve"> Time!DT$76</f>
        <v>0</v>
      </c>
      <c r="DU20" s="301">
        <f xml:space="preserve"> Time!DU$76</f>
        <v>0</v>
      </c>
      <c r="DV20" s="301">
        <f xml:space="preserve"> Time!DV$76</f>
        <v>0</v>
      </c>
      <c r="DW20" s="301">
        <f xml:space="preserve"> Time!DW$76</f>
        <v>0</v>
      </c>
      <c r="DX20" s="301">
        <f xml:space="preserve"> Time!DX$76</f>
        <v>0</v>
      </c>
      <c r="DY20" s="301">
        <f xml:space="preserve"> Time!DY$76</f>
        <v>0</v>
      </c>
      <c r="DZ20" s="301">
        <f xml:space="preserve"> Time!DZ$76</f>
        <v>0</v>
      </c>
      <c r="EA20" s="301">
        <f xml:space="preserve"> Time!EA$76</f>
        <v>0</v>
      </c>
      <c r="EB20" s="301">
        <f xml:space="preserve"> Time!EB$76</f>
        <v>0</v>
      </c>
      <c r="EC20" s="301">
        <f xml:space="preserve"> Time!EC$76</f>
        <v>0</v>
      </c>
      <c r="ED20" s="301">
        <f xml:space="preserve"> Time!ED$76</f>
        <v>0</v>
      </c>
      <c r="EE20" s="301">
        <f xml:space="preserve"> Time!EE$76</f>
        <v>0</v>
      </c>
      <c r="EF20" s="301">
        <f xml:space="preserve"> Time!EF$76</f>
        <v>0</v>
      </c>
      <c r="EG20" s="301">
        <f xml:space="preserve"> Time!EG$76</f>
        <v>0</v>
      </c>
      <c r="EH20" s="301">
        <f xml:space="preserve"> Time!EH$76</f>
        <v>0</v>
      </c>
      <c r="EI20" s="301">
        <f xml:space="preserve"> Time!EI$76</f>
        <v>0</v>
      </c>
      <c r="EJ20" s="301">
        <f xml:space="preserve"> Time!EJ$76</f>
        <v>0</v>
      </c>
      <c r="EK20" s="301">
        <f xml:space="preserve"> Time!EK$76</f>
        <v>0</v>
      </c>
      <c r="EL20" s="301">
        <f xml:space="preserve"> Time!EL$76</f>
        <v>0</v>
      </c>
      <c r="EM20" s="301">
        <f xml:space="preserve"> Time!EM$76</f>
        <v>0</v>
      </c>
      <c r="EN20" s="301">
        <f xml:space="preserve"> Time!EN$76</f>
        <v>0</v>
      </c>
      <c r="EO20" s="301">
        <f xml:space="preserve"> Time!EO$76</f>
        <v>0</v>
      </c>
      <c r="EP20" s="301">
        <f xml:space="preserve"> Time!EP$76</f>
        <v>0</v>
      </c>
      <c r="EQ20" s="301">
        <f xml:space="preserve"> Time!EQ$76</f>
        <v>0</v>
      </c>
      <c r="ER20" s="301">
        <f xml:space="preserve"> Time!ER$76</f>
        <v>0</v>
      </c>
      <c r="ES20" s="301">
        <f xml:space="preserve"> Time!ES$76</f>
        <v>0</v>
      </c>
      <c r="ET20" s="301">
        <f xml:space="preserve"> Time!ET$76</f>
        <v>0</v>
      </c>
      <c r="EU20" s="301">
        <f xml:space="preserve"> Time!EU$76</f>
        <v>0</v>
      </c>
      <c r="EV20" s="301">
        <f xml:space="preserve"> Time!EV$76</f>
        <v>0</v>
      </c>
      <c r="EW20" s="301">
        <f xml:space="preserve"> Time!EW$76</f>
        <v>0</v>
      </c>
      <c r="EX20" s="301">
        <f xml:space="preserve"> Time!EX$76</f>
        <v>0</v>
      </c>
      <c r="EY20" s="301">
        <f xml:space="preserve"> Time!EY$76</f>
        <v>0</v>
      </c>
      <c r="EZ20" s="301">
        <f xml:space="preserve"> Time!EZ$76</f>
        <v>0</v>
      </c>
      <c r="FA20" s="301">
        <f xml:space="preserve"> Time!FA$76</f>
        <v>0</v>
      </c>
      <c r="FB20" s="301">
        <f xml:space="preserve"> Time!FB$76</f>
        <v>0</v>
      </c>
      <c r="FC20" s="301">
        <f xml:space="preserve"> Time!FC$76</f>
        <v>0</v>
      </c>
      <c r="FD20" s="301">
        <f xml:space="preserve"> Time!FD$76</f>
        <v>0</v>
      </c>
      <c r="FE20" s="301">
        <f xml:space="preserve"> Time!FE$76</f>
        <v>0</v>
      </c>
      <c r="FF20" s="301">
        <f xml:space="preserve"> Time!FF$76</f>
        <v>0</v>
      </c>
      <c r="FG20" s="301">
        <f xml:space="preserve"> Time!FG$76</f>
        <v>0</v>
      </c>
      <c r="FH20" s="301">
        <f xml:space="preserve"> Time!FH$76</f>
        <v>0</v>
      </c>
      <c r="FI20" s="301">
        <f xml:space="preserve"> Time!FI$76</f>
        <v>0</v>
      </c>
      <c r="FJ20" s="301">
        <f xml:space="preserve"> Time!FJ$76</f>
        <v>0</v>
      </c>
      <c r="FK20" s="301">
        <f xml:space="preserve"> Time!FK$76</f>
        <v>0</v>
      </c>
      <c r="FL20" s="301">
        <f xml:space="preserve"> Time!FL$76</f>
        <v>0</v>
      </c>
      <c r="FM20" s="301">
        <f xml:space="preserve"> Time!FM$76</f>
        <v>0</v>
      </c>
      <c r="FN20" s="301">
        <f xml:space="preserve"> Time!FN$76</f>
        <v>0</v>
      </c>
      <c r="FO20" s="301">
        <f xml:space="preserve"> Time!FO$76</f>
        <v>0</v>
      </c>
      <c r="FP20" s="301">
        <f xml:space="preserve"> Time!FP$76</f>
        <v>0</v>
      </c>
      <c r="FQ20" s="301">
        <f xml:space="preserve"> Time!FQ$76</f>
        <v>0</v>
      </c>
      <c r="FR20" s="301">
        <f xml:space="preserve"> Time!FR$76</f>
        <v>0</v>
      </c>
      <c r="FS20" s="301">
        <f xml:space="preserve"> Time!FS$76</f>
        <v>0</v>
      </c>
      <c r="FT20" s="301">
        <f xml:space="preserve"> Time!FT$76</f>
        <v>0</v>
      </c>
      <c r="FU20" s="301">
        <f xml:space="preserve"> Time!FU$76</f>
        <v>0</v>
      </c>
      <c r="FV20" s="301">
        <f xml:space="preserve"> Time!FV$76</f>
        <v>0</v>
      </c>
      <c r="FW20" s="301">
        <f xml:space="preserve"> Time!FW$76</f>
        <v>0</v>
      </c>
      <c r="FX20" s="301">
        <f xml:space="preserve"> Time!FX$76</f>
        <v>0</v>
      </c>
      <c r="FY20" s="301">
        <f xml:space="preserve"> Time!FY$76</f>
        <v>0</v>
      </c>
      <c r="FZ20" s="301">
        <f xml:space="preserve"> Time!FZ$76</f>
        <v>0</v>
      </c>
      <c r="GA20" s="301">
        <f xml:space="preserve"> Time!GA$76</f>
        <v>0</v>
      </c>
      <c r="GB20" s="301">
        <f xml:space="preserve"> Time!GB$76</f>
        <v>0</v>
      </c>
      <c r="GC20" s="301">
        <f xml:space="preserve"> Time!GC$76</f>
        <v>0</v>
      </c>
      <c r="GD20" s="301">
        <f xml:space="preserve"> Time!GD$76</f>
        <v>0</v>
      </c>
      <c r="GE20" s="301">
        <f xml:space="preserve"> Time!GE$76</f>
        <v>0</v>
      </c>
      <c r="GF20" s="301">
        <f xml:space="preserve"> Time!GF$76</f>
        <v>0</v>
      </c>
      <c r="GG20" s="301">
        <f xml:space="preserve"> Time!GG$76</f>
        <v>0</v>
      </c>
      <c r="GH20" s="301">
        <f xml:space="preserve"> Time!GH$76</f>
        <v>0</v>
      </c>
      <c r="GI20" s="301">
        <f xml:space="preserve"> Time!GI$76</f>
        <v>0</v>
      </c>
      <c r="GJ20" s="301">
        <f xml:space="preserve"> Time!GJ$76</f>
        <v>0</v>
      </c>
    </row>
    <row r="21" spans="1:255" s="275" customFormat="1" x14ac:dyDescent="0.25">
      <c r="A21" s="15"/>
      <c r="B21" s="15"/>
      <c r="C21" s="21"/>
      <c r="D21" s="60"/>
      <c r="E21" s="286"/>
      <c r="F21" s="286"/>
      <c r="G21" s="286"/>
      <c r="H21" s="286"/>
      <c r="I21" s="43"/>
      <c r="J21" s="286"/>
      <c r="K21" s="286"/>
      <c r="L21" s="286"/>
      <c r="M21" s="286"/>
      <c r="N21" s="286"/>
      <c r="O21" s="286"/>
      <c r="P21" s="286"/>
      <c r="Q21" s="286"/>
      <c r="R21" s="286"/>
      <c r="S21" s="286"/>
      <c r="T21" s="286"/>
      <c r="U21" s="286"/>
      <c r="V21" s="286"/>
      <c r="W21" s="286"/>
      <c r="X21" s="286"/>
      <c r="Y21" s="286"/>
      <c r="Z21" s="286"/>
      <c r="AA21" s="286"/>
      <c r="AB21" s="286"/>
      <c r="AC21" s="286"/>
      <c r="AD21" s="286"/>
      <c r="AE21" s="286"/>
      <c r="AF21" s="286"/>
      <c r="AG21" s="286"/>
      <c r="AH21" s="286"/>
      <c r="AI21" s="286"/>
      <c r="AJ21" s="286"/>
      <c r="AK21" s="286"/>
      <c r="AL21" s="286"/>
      <c r="AM21" s="286"/>
      <c r="AN21" s="286"/>
      <c r="AO21" s="286"/>
      <c r="AP21" s="286"/>
      <c r="AQ21" s="286"/>
      <c r="AR21" s="286"/>
      <c r="AS21" s="286"/>
      <c r="AT21" s="286"/>
      <c r="AU21" s="286"/>
      <c r="AV21" s="286"/>
      <c r="AW21" s="286"/>
      <c r="AX21" s="286"/>
      <c r="AY21" s="286"/>
      <c r="AZ21" s="286"/>
      <c r="BA21" s="286"/>
      <c r="BB21" s="286"/>
      <c r="BC21" s="286"/>
      <c r="BD21" s="286"/>
      <c r="BE21" s="286"/>
      <c r="BF21" s="286"/>
      <c r="BG21" s="286"/>
      <c r="BH21" s="286"/>
      <c r="BI21" s="286"/>
      <c r="BJ21" s="286"/>
      <c r="BK21" s="286"/>
      <c r="BL21" s="286"/>
      <c r="BM21" s="286"/>
      <c r="BN21" s="286"/>
      <c r="BO21" s="286"/>
      <c r="BP21" s="286"/>
      <c r="BQ21" s="286"/>
      <c r="BR21" s="286"/>
      <c r="BS21" s="286"/>
      <c r="BT21" s="286"/>
      <c r="BU21" s="286"/>
      <c r="BV21" s="286"/>
      <c r="BW21" s="286"/>
      <c r="BX21" s="286"/>
      <c r="BY21" s="286"/>
      <c r="BZ21" s="286"/>
      <c r="CA21" s="286"/>
      <c r="CB21" s="286"/>
      <c r="CC21" s="286"/>
      <c r="CD21" s="286"/>
      <c r="CE21" s="286"/>
      <c r="CF21" s="286"/>
      <c r="CG21" s="286"/>
      <c r="CH21" s="286"/>
      <c r="CI21" s="286"/>
      <c r="CJ21" s="286"/>
      <c r="CK21" s="286"/>
      <c r="CL21" s="286"/>
      <c r="CM21" s="286"/>
      <c r="CN21" s="286"/>
      <c r="CO21" s="286"/>
      <c r="CP21" s="286"/>
      <c r="CQ21" s="286"/>
      <c r="CR21" s="286"/>
      <c r="CS21" s="286"/>
      <c r="CT21" s="286"/>
      <c r="CU21" s="286"/>
      <c r="CV21" s="286"/>
      <c r="CW21" s="286"/>
      <c r="CX21" s="286"/>
      <c r="CY21" s="286"/>
      <c r="CZ21" s="286"/>
      <c r="DA21" s="286"/>
      <c r="DB21" s="286"/>
      <c r="DC21" s="286"/>
      <c r="DD21" s="286"/>
      <c r="DE21" s="286"/>
      <c r="DF21" s="286"/>
      <c r="DG21" s="286"/>
      <c r="DH21" s="286"/>
      <c r="DI21" s="286"/>
      <c r="DJ21" s="286"/>
      <c r="DK21" s="286"/>
      <c r="DL21" s="286"/>
      <c r="DM21" s="286"/>
      <c r="DN21" s="286"/>
      <c r="DO21" s="286"/>
      <c r="DP21" s="286"/>
      <c r="DQ21" s="286"/>
      <c r="DR21" s="286"/>
      <c r="DS21" s="286"/>
      <c r="DT21" s="286"/>
      <c r="DU21" s="286"/>
      <c r="DV21" s="286"/>
      <c r="DW21" s="286"/>
      <c r="DX21" s="286"/>
      <c r="DY21" s="286"/>
      <c r="DZ21" s="286"/>
      <c r="EA21" s="286"/>
      <c r="EB21" s="286"/>
      <c r="EC21" s="286"/>
      <c r="ED21" s="286"/>
      <c r="EE21" s="286"/>
      <c r="EF21" s="286"/>
      <c r="EG21" s="286"/>
      <c r="EH21" s="286"/>
      <c r="EI21" s="286"/>
      <c r="EJ21" s="286"/>
      <c r="EK21" s="286"/>
      <c r="EL21" s="286"/>
      <c r="EM21" s="286"/>
      <c r="EN21" s="286"/>
      <c r="EO21" s="286"/>
      <c r="EP21" s="286"/>
      <c r="EQ21" s="286"/>
      <c r="ER21" s="286"/>
      <c r="ES21" s="286"/>
      <c r="ET21" s="286"/>
      <c r="EU21" s="286"/>
      <c r="EV21" s="286"/>
      <c r="EW21" s="286"/>
      <c r="EX21" s="286"/>
      <c r="EY21" s="286"/>
      <c r="EZ21" s="286"/>
      <c r="FA21" s="286"/>
      <c r="FB21" s="286"/>
      <c r="FC21" s="286"/>
      <c r="FD21" s="286"/>
      <c r="FE21" s="286"/>
      <c r="FF21" s="286"/>
      <c r="FG21" s="286"/>
      <c r="FH21" s="286"/>
      <c r="FI21" s="286"/>
      <c r="FJ21" s="286"/>
      <c r="FK21" s="286"/>
      <c r="FL21" s="286"/>
      <c r="FM21" s="286"/>
      <c r="FN21" s="286"/>
      <c r="FO21" s="286"/>
      <c r="FP21" s="286"/>
      <c r="FQ21" s="286"/>
      <c r="FR21" s="286"/>
      <c r="FS21" s="286"/>
      <c r="FT21" s="286"/>
      <c r="FU21" s="286"/>
      <c r="FV21" s="286"/>
      <c r="FW21" s="286"/>
      <c r="FX21" s="286"/>
      <c r="FY21" s="286"/>
      <c r="FZ21" s="286"/>
      <c r="GA21" s="286"/>
      <c r="GB21" s="286"/>
      <c r="GC21" s="286"/>
      <c r="GD21" s="286"/>
      <c r="GE21" s="286"/>
      <c r="GF21" s="286"/>
      <c r="GG21" s="286"/>
      <c r="GH21" s="286"/>
      <c r="GI21" s="286"/>
      <c r="GJ21" s="286"/>
    </row>
    <row r="22" spans="1:255" s="275" customFormat="1" x14ac:dyDescent="0.25">
      <c r="A22" s="15"/>
      <c r="B22" s="15"/>
      <c r="C22" s="21"/>
      <c r="D22" s="60"/>
      <c r="E22" s="286" t="s">
        <v>183</v>
      </c>
      <c r="F22" s="286"/>
      <c r="G22" s="286" t="str">
        <f xml:space="preserve"> SMU</f>
        <v>$ 000s</v>
      </c>
      <c r="H22" s="286"/>
      <c r="I22" s="43"/>
      <c r="J22" s="286">
        <f t="shared" ref="J22:BU22" si="15">I25</f>
        <v>0</v>
      </c>
      <c r="K22" s="286">
        <f t="shared" si="15"/>
        <v>0</v>
      </c>
      <c r="L22" s="286">
        <f t="shared" si="15"/>
        <v>0</v>
      </c>
      <c r="M22" s="286">
        <f t="shared" si="15"/>
        <v>34323.799038515674</v>
      </c>
      <c r="N22" s="286">
        <f t="shared" si="15"/>
        <v>34323.799038515674</v>
      </c>
      <c r="O22" s="286">
        <f t="shared" si="15"/>
        <v>34323.799038515674</v>
      </c>
      <c r="P22" s="286">
        <f t="shared" si="15"/>
        <v>34323.799038515674</v>
      </c>
      <c r="Q22" s="286">
        <f t="shared" si="15"/>
        <v>34323.799038515674</v>
      </c>
      <c r="R22" s="286">
        <f t="shared" si="15"/>
        <v>34323.799038515674</v>
      </c>
      <c r="S22" s="286">
        <f t="shared" si="15"/>
        <v>34323.799038515674</v>
      </c>
      <c r="T22" s="286">
        <f t="shared" si="15"/>
        <v>34323.799038515674</v>
      </c>
      <c r="U22" s="286">
        <f t="shared" si="15"/>
        <v>34323.799038515674</v>
      </c>
      <c r="V22" s="286">
        <f t="shared" si="15"/>
        <v>34323.799038515674</v>
      </c>
      <c r="W22" s="286">
        <f t="shared" si="15"/>
        <v>34323.799038515674</v>
      </c>
      <c r="X22" s="286">
        <f t="shared" si="15"/>
        <v>34323.799038515674</v>
      </c>
      <c r="Y22" s="286">
        <f t="shared" si="15"/>
        <v>34323.799038515674</v>
      </c>
      <c r="Z22" s="286">
        <f t="shared" si="15"/>
        <v>34323.799038515674</v>
      </c>
      <c r="AA22" s="286">
        <f t="shared" si="15"/>
        <v>34323.799038515674</v>
      </c>
      <c r="AB22" s="286">
        <f t="shared" si="15"/>
        <v>34323.799038515674</v>
      </c>
      <c r="AC22" s="286">
        <f t="shared" si="15"/>
        <v>34323.799038515674</v>
      </c>
      <c r="AD22" s="286">
        <f t="shared" si="15"/>
        <v>34323.799038515674</v>
      </c>
      <c r="AE22" s="286">
        <f t="shared" si="15"/>
        <v>34323.799038515674</v>
      </c>
      <c r="AF22" s="286">
        <f t="shared" si="15"/>
        <v>34323.799038515674</v>
      </c>
      <c r="AG22" s="286">
        <f t="shared" si="15"/>
        <v>34323.799038515674</v>
      </c>
      <c r="AH22" s="286">
        <f t="shared" si="15"/>
        <v>34323.799038515674</v>
      </c>
      <c r="AI22" s="286">
        <f t="shared" si="15"/>
        <v>34323.799038515674</v>
      </c>
      <c r="AJ22" s="286">
        <f t="shared" si="15"/>
        <v>34323.799038515674</v>
      </c>
      <c r="AK22" s="286">
        <f t="shared" si="15"/>
        <v>34323.799038515674</v>
      </c>
      <c r="AL22" s="286">
        <f t="shared" si="15"/>
        <v>34323.799038515674</v>
      </c>
      <c r="AM22" s="286">
        <f t="shared" si="15"/>
        <v>34323.799038515674</v>
      </c>
      <c r="AN22" s="286">
        <f t="shared" si="15"/>
        <v>34323.799038515674</v>
      </c>
      <c r="AO22" s="286">
        <f t="shared" si="15"/>
        <v>34323.799038515674</v>
      </c>
      <c r="AP22" s="286">
        <f t="shared" si="15"/>
        <v>34323.799038515674</v>
      </c>
      <c r="AQ22" s="286">
        <f t="shared" si="15"/>
        <v>34323.799038515674</v>
      </c>
      <c r="AR22" s="286">
        <f t="shared" si="15"/>
        <v>34323.799038515674</v>
      </c>
      <c r="AS22" s="286">
        <f t="shared" si="15"/>
        <v>34323.799038515674</v>
      </c>
      <c r="AT22" s="286">
        <f t="shared" si="15"/>
        <v>34323.799038515674</v>
      </c>
      <c r="AU22" s="286">
        <f t="shared" si="15"/>
        <v>34323.799038515674</v>
      </c>
      <c r="AV22" s="286">
        <f t="shared" si="15"/>
        <v>34323.799038515674</v>
      </c>
      <c r="AW22" s="286">
        <f t="shared" si="15"/>
        <v>34323.799038515674</v>
      </c>
      <c r="AX22" s="286">
        <f t="shared" si="15"/>
        <v>34323.799038515674</v>
      </c>
      <c r="AY22" s="286">
        <f t="shared" si="15"/>
        <v>34323.799038515674</v>
      </c>
      <c r="AZ22" s="286">
        <f t="shared" si="15"/>
        <v>34323.799038515674</v>
      </c>
      <c r="BA22" s="286">
        <f t="shared" si="15"/>
        <v>34323.799038515674</v>
      </c>
      <c r="BB22" s="286">
        <f t="shared" si="15"/>
        <v>34323.799038515674</v>
      </c>
      <c r="BC22" s="286">
        <f t="shared" si="15"/>
        <v>34323.799038515674</v>
      </c>
      <c r="BD22" s="286">
        <f t="shared" si="15"/>
        <v>34323.799038515674</v>
      </c>
      <c r="BE22" s="286">
        <f t="shared" si="15"/>
        <v>34323.799038515674</v>
      </c>
      <c r="BF22" s="286">
        <f t="shared" si="15"/>
        <v>34323.799038515674</v>
      </c>
      <c r="BG22" s="286">
        <f t="shared" si="15"/>
        <v>34323.799038515674</v>
      </c>
      <c r="BH22" s="286">
        <f t="shared" si="15"/>
        <v>34323.799038515674</v>
      </c>
      <c r="BI22" s="286">
        <f t="shared" si="15"/>
        <v>34323.799038515674</v>
      </c>
      <c r="BJ22" s="286">
        <f t="shared" si="15"/>
        <v>34323.799038515674</v>
      </c>
      <c r="BK22" s="286">
        <f t="shared" si="15"/>
        <v>34323.799038515674</v>
      </c>
      <c r="BL22" s="286">
        <f t="shared" si="15"/>
        <v>34323.799038515674</v>
      </c>
      <c r="BM22" s="286">
        <f t="shared" si="15"/>
        <v>34323.799038515674</v>
      </c>
      <c r="BN22" s="286">
        <f t="shared" si="15"/>
        <v>34323.799038515674</v>
      </c>
      <c r="BO22" s="286">
        <f t="shared" si="15"/>
        <v>34323.799038515674</v>
      </c>
      <c r="BP22" s="286">
        <f t="shared" si="15"/>
        <v>34323.799038515674</v>
      </c>
      <c r="BQ22" s="286">
        <f t="shared" si="15"/>
        <v>34323.799038515674</v>
      </c>
      <c r="BR22" s="286">
        <f t="shared" si="15"/>
        <v>34323.799038515674</v>
      </c>
      <c r="BS22" s="286">
        <f t="shared" si="15"/>
        <v>34323.799038515674</v>
      </c>
      <c r="BT22" s="286">
        <f t="shared" si="15"/>
        <v>34323.799038515674</v>
      </c>
      <c r="BU22" s="286">
        <f t="shared" si="15"/>
        <v>34323.799038515674</v>
      </c>
      <c r="BV22" s="286">
        <f t="shared" ref="BV22:EG22" si="16">BU25</f>
        <v>34323.799038515674</v>
      </c>
      <c r="BW22" s="286">
        <f t="shared" si="16"/>
        <v>34323.799038515674</v>
      </c>
      <c r="BX22" s="286">
        <f t="shared" si="16"/>
        <v>34323.799038515674</v>
      </c>
      <c r="BY22" s="286">
        <f t="shared" si="16"/>
        <v>34323.799038515674</v>
      </c>
      <c r="BZ22" s="286">
        <f t="shared" si="16"/>
        <v>34323.799038515674</v>
      </c>
      <c r="CA22" s="286">
        <f t="shared" si="16"/>
        <v>34323.799038515674</v>
      </c>
      <c r="CB22" s="286">
        <f t="shared" si="16"/>
        <v>34323.799038515674</v>
      </c>
      <c r="CC22" s="286">
        <f t="shared" si="16"/>
        <v>34323.799038515674</v>
      </c>
      <c r="CD22" s="286">
        <f t="shared" si="16"/>
        <v>34323.799038515674</v>
      </c>
      <c r="CE22" s="286">
        <f t="shared" si="16"/>
        <v>34323.799038515674</v>
      </c>
      <c r="CF22" s="286">
        <f t="shared" si="16"/>
        <v>34323.799038515674</v>
      </c>
      <c r="CG22" s="286">
        <f t="shared" si="16"/>
        <v>34323.799038515674</v>
      </c>
      <c r="CH22" s="286">
        <f t="shared" si="16"/>
        <v>34323.799038515674</v>
      </c>
      <c r="CI22" s="286">
        <f t="shared" si="16"/>
        <v>34323.799038515674</v>
      </c>
      <c r="CJ22" s="286">
        <f t="shared" si="16"/>
        <v>34323.799038515674</v>
      </c>
      <c r="CK22" s="286">
        <f t="shared" si="16"/>
        <v>34323.799038515674</v>
      </c>
      <c r="CL22" s="286">
        <f t="shared" si="16"/>
        <v>34323.799038515674</v>
      </c>
      <c r="CM22" s="286">
        <f t="shared" si="16"/>
        <v>34323.799038515674</v>
      </c>
      <c r="CN22" s="286">
        <f t="shared" si="16"/>
        <v>34323.799038515674</v>
      </c>
      <c r="CO22" s="286">
        <f t="shared" si="16"/>
        <v>34323.799038515674</v>
      </c>
      <c r="CP22" s="286">
        <f t="shared" si="16"/>
        <v>34323.799038515674</v>
      </c>
      <c r="CQ22" s="286">
        <f t="shared" si="16"/>
        <v>34323.799038515674</v>
      </c>
      <c r="CR22" s="286">
        <f t="shared" si="16"/>
        <v>34323.799038515674</v>
      </c>
      <c r="CS22" s="286">
        <f t="shared" si="16"/>
        <v>34323.799038515674</v>
      </c>
      <c r="CT22" s="286">
        <f t="shared" si="16"/>
        <v>34323.799038515674</v>
      </c>
      <c r="CU22" s="286">
        <f t="shared" si="16"/>
        <v>34323.799038515674</v>
      </c>
      <c r="CV22" s="286">
        <f t="shared" si="16"/>
        <v>34323.799038515674</v>
      </c>
      <c r="CW22" s="286">
        <f t="shared" si="16"/>
        <v>34323.799038515674</v>
      </c>
      <c r="CX22" s="286">
        <f t="shared" si="16"/>
        <v>34323.799038515674</v>
      </c>
      <c r="CY22" s="286">
        <f t="shared" si="16"/>
        <v>34323.799038515674</v>
      </c>
      <c r="CZ22" s="286">
        <f t="shared" si="16"/>
        <v>34323.799038515674</v>
      </c>
      <c r="DA22" s="286">
        <f t="shared" si="16"/>
        <v>34323.799038515674</v>
      </c>
      <c r="DB22" s="286">
        <f t="shared" si="16"/>
        <v>34323.799038515674</v>
      </c>
      <c r="DC22" s="286">
        <f t="shared" si="16"/>
        <v>34323.799038515674</v>
      </c>
      <c r="DD22" s="286">
        <f t="shared" si="16"/>
        <v>34323.799038515674</v>
      </c>
      <c r="DE22" s="286">
        <f t="shared" si="16"/>
        <v>34323.799038515674</v>
      </c>
      <c r="DF22" s="286">
        <f t="shared" si="16"/>
        <v>34323.799038515674</v>
      </c>
      <c r="DG22" s="286">
        <f t="shared" si="16"/>
        <v>34323.799038515674</v>
      </c>
      <c r="DH22" s="286">
        <f t="shared" si="16"/>
        <v>34323.799038515674</v>
      </c>
      <c r="DI22" s="286">
        <f t="shared" si="16"/>
        <v>34323.799038515674</v>
      </c>
      <c r="DJ22" s="286">
        <f t="shared" si="16"/>
        <v>34323.799038515674</v>
      </c>
      <c r="DK22" s="286">
        <f t="shared" si="16"/>
        <v>34323.799038515674</v>
      </c>
      <c r="DL22" s="286">
        <f t="shared" si="16"/>
        <v>34323.799038515674</v>
      </c>
      <c r="DM22" s="286">
        <f t="shared" si="16"/>
        <v>34323.799038515674</v>
      </c>
      <c r="DN22" s="286">
        <f t="shared" si="16"/>
        <v>34323.799038515674</v>
      </c>
      <c r="DO22" s="286">
        <f t="shared" si="16"/>
        <v>34323.799038515674</v>
      </c>
      <c r="DP22" s="286">
        <f t="shared" si="16"/>
        <v>34323.799038515674</v>
      </c>
      <c r="DQ22" s="286">
        <f t="shared" si="16"/>
        <v>34323.799038515674</v>
      </c>
      <c r="DR22" s="286">
        <f t="shared" si="16"/>
        <v>34323.799038515674</v>
      </c>
      <c r="DS22" s="286">
        <f t="shared" si="16"/>
        <v>34323.799038515674</v>
      </c>
      <c r="DT22" s="286">
        <f t="shared" si="16"/>
        <v>34323.799038515674</v>
      </c>
      <c r="DU22" s="286">
        <f t="shared" si="16"/>
        <v>34323.799038515674</v>
      </c>
      <c r="DV22" s="286">
        <f t="shared" si="16"/>
        <v>34323.799038515674</v>
      </c>
      <c r="DW22" s="286">
        <f t="shared" si="16"/>
        <v>34323.799038515674</v>
      </c>
      <c r="DX22" s="286">
        <f t="shared" si="16"/>
        <v>34323.799038515674</v>
      </c>
      <c r="DY22" s="286">
        <f t="shared" si="16"/>
        <v>34323.799038515674</v>
      </c>
      <c r="DZ22" s="286">
        <f t="shared" si="16"/>
        <v>34323.799038515674</v>
      </c>
      <c r="EA22" s="286">
        <f t="shared" si="16"/>
        <v>34323.799038515674</v>
      </c>
      <c r="EB22" s="286">
        <f t="shared" si="16"/>
        <v>34323.799038515674</v>
      </c>
      <c r="EC22" s="286">
        <f t="shared" si="16"/>
        <v>0</v>
      </c>
      <c r="ED22" s="286">
        <f t="shared" si="16"/>
        <v>0</v>
      </c>
      <c r="EE22" s="286">
        <f t="shared" si="16"/>
        <v>0</v>
      </c>
      <c r="EF22" s="286">
        <f t="shared" si="16"/>
        <v>0</v>
      </c>
      <c r="EG22" s="286">
        <f t="shared" si="16"/>
        <v>0</v>
      </c>
      <c r="EH22" s="286">
        <f t="shared" ref="EH22:GJ22" si="17">EG25</f>
        <v>0</v>
      </c>
      <c r="EI22" s="286">
        <f t="shared" si="17"/>
        <v>0</v>
      </c>
      <c r="EJ22" s="286">
        <f t="shared" si="17"/>
        <v>0</v>
      </c>
      <c r="EK22" s="286">
        <f t="shared" si="17"/>
        <v>0</v>
      </c>
      <c r="EL22" s="286">
        <f t="shared" si="17"/>
        <v>0</v>
      </c>
      <c r="EM22" s="286">
        <f t="shared" si="17"/>
        <v>0</v>
      </c>
      <c r="EN22" s="286">
        <f t="shared" si="17"/>
        <v>0</v>
      </c>
      <c r="EO22" s="286">
        <f t="shared" si="17"/>
        <v>0</v>
      </c>
      <c r="EP22" s="286">
        <f t="shared" si="17"/>
        <v>0</v>
      </c>
      <c r="EQ22" s="286">
        <f t="shared" si="17"/>
        <v>0</v>
      </c>
      <c r="ER22" s="286">
        <f t="shared" si="17"/>
        <v>0</v>
      </c>
      <c r="ES22" s="286">
        <f t="shared" si="17"/>
        <v>0</v>
      </c>
      <c r="ET22" s="286">
        <f t="shared" si="17"/>
        <v>0</v>
      </c>
      <c r="EU22" s="286">
        <f t="shared" si="17"/>
        <v>0</v>
      </c>
      <c r="EV22" s="286">
        <f t="shared" si="17"/>
        <v>0</v>
      </c>
      <c r="EW22" s="286">
        <f t="shared" si="17"/>
        <v>0</v>
      </c>
      <c r="EX22" s="286">
        <f t="shared" si="17"/>
        <v>0</v>
      </c>
      <c r="EY22" s="286">
        <f t="shared" si="17"/>
        <v>0</v>
      </c>
      <c r="EZ22" s="286">
        <f t="shared" si="17"/>
        <v>0</v>
      </c>
      <c r="FA22" s="286">
        <f t="shared" si="17"/>
        <v>0</v>
      </c>
      <c r="FB22" s="286">
        <f t="shared" si="17"/>
        <v>0</v>
      </c>
      <c r="FC22" s="286">
        <f t="shared" si="17"/>
        <v>0</v>
      </c>
      <c r="FD22" s="286">
        <f t="shared" si="17"/>
        <v>0</v>
      </c>
      <c r="FE22" s="286">
        <f t="shared" si="17"/>
        <v>0</v>
      </c>
      <c r="FF22" s="286">
        <f t="shared" si="17"/>
        <v>0</v>
      </c>
      <c r="FG22" s="286">
        <f t="shared" si="17"/>
        <v>0</v>
      </c>
      <c r="FH22" s="286">
        <f t="shared" si="17"/>
        <v>0</v>
      </c>
      <c r="FI22" s="286">
        <f t="shared" si="17"/>
        <v>0</v>
      </c>
      <c r="FJ22" s="286">
        <f t="shared" si="17"/>
        <v>0</v>
      </c>
      <c r="FK22" s="286">
        <f t="shared" si="17"/>
        <v>0</v>
      </c>
      <c r="FL22" s="286">
        <f t="shared" si="17"/>
        <v>0</v>
      </c>
      <c r="FM22" s="286">
        <f t="shared" si="17"/>
        <v>0</v>
      </c>
      <c r="FN22" s="286">
        <f t="shared" si="17"/>
        <v>0</v>
      </c>
      <c r="FO22" s="286">
        <f t="shared" si="17"/>
        <v>0</v>
      </c>
      <c r="FP22" s="286">
        <f t="shared" si="17"/>
        <v>0</v>
      </c>
      <c r="FQ22" s="286">
        <f t="shared" si="17"/>
        <v>0</v>
      </c>
      <c r="FR22" s="286">
        <f t="shared" si="17"/>
        <v>0</v>
      </c>
      <c r="FS22" s="286">
        <f t="shared" si="17"/>
        <v>0</v>
      </c>
      <c r="FT22" s="286">
        <f t="shared" si="17"/>
        <v>0</v>
      </c>
      <c r="FU22" s="286">
        <f t="shared" si="17"/>
        <v>0</v>
      </c>
      <c r="FV22" s="286">
        <f t="shared" si="17"/>
        <v>0</v>
      </c>
      <c r="FW22" s="286">
        <f t="shared" si="17"/>
        <v>0</v>
      </c>
      <c r="FX22" s="286">
        <f t="shared" si="17"/>
        <v>0</v>
      </c>
      <c r="FY22" s="286">
        <f t="shared" si="17"/>
        <v>0</v>
      </c>
      <c r="FZ22" s="286">
        <f t="shared" si="17"/>
        <v>0</v>
      </c>
      <c r="GA22" s="286">
        <f t="shared" si="17"/>
        <v>0</v>
      </c>
      <c r="GB22" s="286">
        <f t="shared" si="17"/>
        <v>0</v>
      </c>
      <c r="GC22" s="286">
        <f t="shared" si="17"/>
        <v>0</v>
      </c>
      <c r="GD22" s="286">
        <f t="shared" si="17"/>
        <v>0</v>
      </c>
      <c r="GE22" s="286">
        <f t="shared" si="17"/>
        <v>0</v>
      </c>
      <c r="GF22" s="286">
        <f t="shared" si="17"/>
        <v>0</v>
      </c>
      <c r="GG22" s="286">
        <f t="shared" si="17"/>
        <v>0</v>
      </c>
      <c r="GH22" s="286">
        <f t="shared" si="17"/>
        <v>0</v>
      </c>
      <c r="GI22" s="286">
        <f t="shared" si="17"/>
        <v>0</v>
      </c>
      <c r="GJ22" s="286">
        <f t="shared" si="17"/>
        <v>0</v>
      </c>
    </row>
    <row r="23" spans="1:255" s="275" customFormat="1" x14ac:dyDescent="0.25">
      <c r="A23" s="15"/>
      <c r="B23" s="15"/>
      <c r="C23" s="21"/>
      <c r="D23" s="60"/>
      <c r="E23" s="287" t="s">
        <v>186</v>
      </c>
      <c r="F23" s="287"/>
      <c r="G23" s="287"/>
      <c r="H23" s="287"/>
      <c r="I23" s="287"/>
      <c r="J23" s="287"/>
      <c r="K23" s="287"/>
      <c r="L23" s="287"/>
      <c r="M23" s="287"/>
      <c r="N23" s="287"/>
      <c r="O23" s="287"/>
      <c r="P23" s="287"/>
      <c r="Q23" s="287"/>
      <c r="R23" s="287"/>
      <c r="S23" s="287"/>
      <c r="T23" s="287"/>
      <c r="U23" s="287"/>
      <c r="V23" s="287"/>
      <c r="W23" s="287"/>
      <c r="X23" s="287"/>
      <c r="Y23" s="287"/>
      <c r="Z23" s="287"/>
      <c r="AA23" s="287"/>
      <c r="AB23" s="287"/>
      <c r="AC23" s="287"/>
      <c r="AD23" s="287"/>
      <c r="AE23" s="287"/>
      <c r="AF23" s="287"/>
      <c r="AG23" s="287"/>
      <c r="AH23" s="287"/>
      <c r="AI23" s="287"/>
      <c r="AJ23" s="287"/>
      <c r="AK23" s="287"/>
      <c r="AL23" s="287"/>
      <c r="AM23" s="287"/>
      <c r="AN23" s="287"/>
      <c r="AO23" s="287"/>
      <c r="AP23" s="287"/>
      <c r="AQ23" s="287"/>
      <c r="AR23" s="287"/>
      <c r="AS23" s="287"/>
      <c r="AT23" s="287"/>
      <c r="AU23" s="287"/>
      <c r="AV23" s="287"/>
      <c r="AW23" s="287"/>
      <c r="AX23" s="287"/>
      <c r="AY23" s="287"/>
      <c r="AZ23" s="287"/>
      <c r="BA23" s="287"/>
      <c r="BB23" s="287"/>
      <c r="BC23" s="287"/>
      <c r="BD23" s="287"/>
      <c r="BE23" s="287"/>
      <c r="BF23" s="287"/>
      <c r="BG23" s="287"/>
      <c r="BH23" s="287"/>
      <c r="BI23" s="287"/>
      <c r="BJ23" s="287"/>
      <c r="BK23" s="287"/>
      <c r="BL23" s="287"/>
      <c r="BM23" s="287"/>
      <c r="BN23" s="287"/>
      <c r="BO23" s="287"/>
      <c r="BP23" s="287"/>
      <c r="BQ23" s="287"/>
      <c r="BR23" s="287"/>
      <c r="BS23" s="287"/>
      <c r="BT23" s="287"/>
      <c r="BU23" s="287"/>
      <c r="BV23" s="287"/>
      <c r="BW23" s="287"/>
      <c r="BX23" s="287"/>
      <c r="BY23" s="287"/>
      <c r="BZ23" s="287"/>
      <c r="CA23" s="287"/>
      <c r="CB23" s="287"/>
      <c r="CC23" s="287"/>
      <c r="CD23" s="287"/>
      <c r="CE23" s="287"/>
      <c r="CF23" s="287"/>
      <c r="CG23" s="287"/>
      <c r="CH23" s="287"/>
      <c r="CI23" s="287"/>
      <c r="CJ23" s="287"/>
      <c r="CK23" s="287"/>
      <c r="CL23" s="287"/>
      <c r="CM23" s="287"/>
      <c r="CN23" s="287"/>
      <c r="CO23" s="287"/>
      <c r="CP23" s="287"/>
      <c r="CQ23" s="287"/>
      <c r="CR23" s="287"/>
      <c r="CS23" s="287"/>
      <c r="CT23" s="287"/>
      <c r="CU23" s="287"/>
      <c r="CV23" s="287"/>
      <c r="CW23" s="287"/>
      <c r="CX23" s="287"/>
      <c r="CY23" s="287"/>
      <c r="CZ23" s="287"/>
      <c r="DA23" s="287"/>
      <c r="DB23" s="287"/>
      <c r="DC23" s="287"/>
      <c r="DD23" s="287"/>
      <c r="DE23" s="287"/>
      <c r="DF23" s="287"/>
      <c r="DG23" s="287"/>
      <c r="DH23" s="287"/>
      <c r="DI23" s="287"/>
      <c r="DJ23" s="287"/>
      <c r="DK23" s="287"/>
      <c r="DL23" s="287"/>
      <c r="DM23" s="287"/>
      <c r="DN23" s="287"/>
      <c r="DO23" s="287"/>
      <c r="DP23" s="287"/>
      <c r="DQ23" s="287"/>
      <c r="DR23" s="287"/>
      <c r="DS23" s="287"/>
      <c r="DT23" s="287"/>
      <c r="DU23" s="287"/>
      <c r="DV23" s="287"/>
      <c r="DW23" s="287"/>
      <c r="DX23" s="287"/>
      <c r="DY23" s="287"/>
      <c r="DZ23" s="287"/>
      <c r="EA23" s="287"/>
      <c r="EB23" s="287"/>
      <c r="EC23" s="287"/>
      <c r="ED23" s="287"/>
      <c r="EE23" s="287"/>
      <c r="EF23" s="287"/>
      <c r="EG23" s="287"/>
      <c r="EH23" s="287"/>
      <c r="EI23" s="287"/>
      <c r="EJ23" s="287"/>
      <c r="EK23" s="287"/>
      <c r="EL23" s="287"/>
      <c r="EM23" s="287"/>
      <c r="EN23" s="287"/>
      <c r="EO23" s="287"/>
      <c r="EP23" s="287"/>
      <c r="EQ23" s="287"/>
      <c r="ER23" s="287"/>
      <c r="ES23" s="287"/>
      <c r="ET23" s="287"/>
      <c r="EU23" s="287"/>
      <c r="EV23" s="287"/>
      <c r="EW23" s="287"/>
      <c r="EX23" s="287"/>
      <c r="EY23" s="287"/>
      <c r="EZ23" s="287"/>
      <c r="FA23" s="287"/>
      <c r="FB23" s="287"/>
      <c r="FC23" s="287"/>
      <c r="FD23" s="287"/>
      <c r="FE23" s="287"/>
      <c r="FF23" s="287"/>
      <c r="FG23" s="287"/>
      <c r="FH23" s="287"/>
      <c r="FI23" s="287"/>
      <c r="FJ23" s="287"/>
      <c r="FK23" s="287"/>
      <c r="FL23" s="287"/>
      <c r="FM23" s="287"/>
      <c r="FN23" s="287"/>
      <c r="FO23" s="287"/>
      <c r="FP23" s="287"/>
      <c r="FQ23" s="287"/>
      <c r="FR23" s="287"/>
      <c r="FS23" s="287"/>
      <c r="FT23" s="287"/>
      <c r="FU23" s="287"/>
      <c r="FV23" s="287"/>
      <c r="FW23" s="287"/>
      <c r="FX23" s="287"/>
      <c r="FY23" s="287"/>
      <c r="FZ23" s="287"/>
      <c r="GA23" s="287"/>
      <c r="GB23" s="287"/>
      <c r="GC23" s="287"/>
      <c r="GD23" s="287"/>
      <c r="GE23" s="287"/>
      <c r="GF23" s="287"/>
      <c r="GG23" s="287"/>
      <c r="GH23" s="287"/>
      <c r="GI23" s="287"/>
      <c r="GJ23" s="287"/>
    </row>
    <row r="24" spans="1:255" s="527" customFormat="1" x14ac:dyDescent="0.25">
      <c r="A24" s="15"/>
      <c r="B24" s="15"/>
      <c r="C24" s="21"/>
      <c r="D24" s="60"/>
      <c r="E24" s="172" t="str">
        <f t="shared" ref="E24:AJ24" si="18" xml:space="preserve"> E$16</f>
        <v>Share capital redemption POS</v>
      </c>
      <c r="F24" s="172">
        <f t="shared" si="18"/>
        <v>0</v>
      </c>
      <c r="G24" s="172" t="str">
        <f t="shared" si="18"/>
        <v>$ 000s</v>
      </c>
      <c r="H24" s="172">
        <f t="shared" si="18"/>
        <v>34323.799038515674</v>
      </c>
      <c r="I24" s="172">
        <f t="shared" si="18"/>
        <v>0</v>
      </c>
      <c r="J24" s="172">
        <f t="shared" si="18"/>
        <v>0</v>
      </c>
      <c r="K24" s="172">
        <f t="shared" si="18"/>
        <v>0</v>
      </c>
      <c r="L24" s="172">
        <f t="shared" si="18"/>
        <v>0</v>
      </c>
      <c r="M24" s="172">
        <f t="shared" si="18"/>
        <v>0</v>
      </c>
      <c r="N24" s="172">
        <f t="shared" si="18"/>
        <v>0</v>
      </c>
      <c r="O24" s="172">
        <f t="shared" si="18"/>
        <v>0</v>
      </c>
      <c r="P24" s="172">
        <f t="shared" si="18"/>
        <v>0</v>
      </c>
      <c r="Q24" s="172">
        <f t="shared" si="18"/>
        <v>0</v>
      </c>
      <c r="R24" s="172">
        <f t="shared" si="18"/>
        <v>0</v>
      </c>
      <c r="S24" s="172">
        <f t="shared" si="18"/>
        <v>0</v>
      </c>
      <c r="T24" s="172">
        <f t="shared" si="18"/>
        <v>0</v>
      </c>
      <c r="U24" s="172">
        <f t="shared" si="18"/>
        <v>0</v>
      </c>
      <c r="V24" s="172">
        <f t="shared" si="18"/>
        <v>0</v>
      </c>
      <c r="W24" s="172">
        <f t="shared" si="18"/>
        <v>0</v>
      </c>
      <c r="X24" s="172">
        <f t="shared" si="18"/>
        <v>0</v>
      </c>
      <c r="Y24" s="172">
        <f t="shared" si="18"/>
        <v>0</v>
      </c>
      <c r="Z24" s="172">
        <f t="shared" si="18"/>
        <v>0</v>
      </c>
      <c r="AA24" s="172">
        <f t="shared" si="18"/>
        <v>0</v>
      </c>
      <c r="AB24" s="172">
        <f t="shared" si="18"/>
        <v>0</v>
      </c>
      <c r="AC24" s="172">
        <f t="shared" si="18"/>
        <v>0</v>
      </c>
      <c r="AD24" s="172">
        <f t="shared" si="18"/>
        <v>0</v>
      </c>
      <c r="AE24" s="172">
        <f t="shared" si="18"/>
        <v>0</v>
      </c>
      <c r="AF24" s="172">
        <f t="shared" si="18"/>
        <v>0</v>
      </c>
      <c r="AG24" s="172">
        <f t="shared" si="18"/>
        <v>0</v>
      </c>
      <c r="AH24" s="172">
        <f t="shared" si="18"/>
        <v>0</v>
      </c>
      <c r="AI24" s="172">
        <f t="shared" si="18"/>
        <v>0</v>
      </c>
      <c r="AJ24" s="172">
        <f t="shared" si="18"/>
        <v>0</v>
      </c>
      <c r="AK24" s="172">
        <f t="shared" ref="AK24:BP24" si="19" xml:space="preserve"> AK$16</f>
        <v>0</v>
      </c>
      <c r="AL24" s="172">
        <f t="shared" si="19"/>
        <v>0</v>
      </c>
      <c r="AM24" s="172">
        <f t="shared" si="19"/>
        <v>0</v>
      </c>
      <c r="AN24" s="172">
        <f t="shared" si="19"/>
        <v>0</v>
      </c>
      <c r="AO24" s="172">
        <f t="shared" si="19"/>
        <v>0</v>
      </c>
      <c r="AP24" s="172">
        <f t="shared" si="19"/>
        <v>0</v>
      </c>
      <c r="AQ24" s="172">
        <f t="shared" si="19"/>
        <v>0</v>
      </c>
      <c r="AR24" s="172">
        <f t="shared" si="19"/>
        <v>0</v>
      </c>
      <c r="AS24" s="172">
        <f t="shared" si="19"/>
        <v>0</v>
      </c>
      <c r="AT24" s="172">
        <f t="shared" si="19"/>
        <v>0</v>
      </c>
      <c r="AU24" s="172">
        <f t="shared" si="19"/>
        <v>0</v>
      </c>
      <c r="AV24" s="172">
        <f t="shared" si="19"/>
        <v>0</v>
      </c>
      <c r="AW24" s="172">
        <f t="shared" si="19"/>
        <v>0</v>
      </c>
      <c r="AX24" s="172">
        <f t="shared" si="19"/>
        <v>0</v>
      </c>
      <c r="AY24" s="172">
        <f t="shared" si="19"/>
        <v>0</v>
      </c>
      <c r="AZ24" s="172">
        <f t="shared" si="19"/>
        <v>0</v>
      </c>
      <c r="BA24" s="172">
        <f t="shared" si="19"/>
        <v>0</v>
      </c>
      <c r="BB24" s="172">
        <f t="shared" si="19"/>
        <v>0</v>
      </c>
      <c r="BC24" s="172">
        <f t="shared" si="19"/>
        <v>0</v>
      </c>
      <c r="BD24" s="172">
        <f t="shared" si="19"/>
        <v>0</v>
      </c>
      <c r="BE24" s="172">
        <f t="shared" si="19"/>
        <v>0</v>
      </c>
      <c r="BF24" s="172">
        <f t="shared" si="19"/>
        <v>0</v>
      </c>
      <c r="BG24" s="172">
        <f t="shared" si="19"/>
        <v>0</v>
      </c>
      <c r="BH24" s="172">
        <f t="shared" si="19"/>
        <v>0</v>
      </c>
      <c r="BI24" s="172">
        <f t="shared" si="19"/>
        <v>0</v>
      </c>
      <c r="BJ24" s="172">
        <f t="shared" si="19"/>
        <v>0</v>
      </c>
      <c r="BK24" s="172">
        <f t="shared" si="19"/>
        <v>0</v>
      </c>
      <c r="BL24" s="172">
        <f t="shared" si="19"/>
        <v>0</v>
      </c>
      <c r="BM24" s="172">
        <f t="shared" si="19"/>
        <v>0</v>
      </c>
      <c r="BN24" s="172">
        <f t="shared" si="19"/>
        <v>0</v>
      </c>
      <c r="BO24" s="172">
        <f t="shared" si="19"/>
        <v>0</v>
      </c>
      <c r="BP24" s="172">
        <f t="shared" si="19"/>
        <v>0</v>
      </c>
      <c r="BQ24" s="172">
        <f t="shared" ref="BQ24:CV24" si="20" xml:space="preserve"> BQ$16</f>
        <v>0</v>
      </c>
      <c r="BR24" s="172">
        <f t="shared" si="20"/>
        <v>0</v>
      </c>
      <c r="BS24" s="172">
        <f t="shared" si="20"/>
        <v>0</v>
      </c>
      <c r="BT24" s="172">
        <f t="shared" si="20"/>
        <v>0</v>
      </c>
      <c r="BU24" s="172">
        <f t="shared" si="20"/>
        <v>0</v>
      </c>
      <c r="BV24" s="172">
        <f t="shared" si="20"/>
        <v>0</v>
      </c>
      <c r="BW24" s="172">
        <f t="shared" si="20"/>
        <v>0</v>
      </c>
      <c r="BX24" s="172">
        <f t="shared" si="20"/>
        <v>0</v>
      </c>
      <c r="BY24" s="172">
        <f t="shared" si="20"/>
        <v>0</v>
      </c>
      <c r="BZ24" s="172">
        <f t="shared" si="20"/>
        <v>0</v>
      </c>
      <c r="CA24" s="172">
        <f t="shared" si="20"/>
        <v>0</v>
      </c>
      <c r="CB24" s="172">
        <f t="shared" si="20"/>
        <v>0</v>
      </c>
      <c r="CC24" s="172">
        <f t="shared" si="20"/>
        <v>0</v>
      </c>
      <c r="CD24" s="172">
        <f t="shared" si="20"/>
        <v>0</v>
      </c>
      <c r="CE24" s="172">
        <f t="shared" si="20"/>
        <v>0</v>
      </c>
      <c r="CF24" s="172">
        <f t="shared" si="20"/>
        <v>0</v>
      </c>
      <c r="CG24" s="172">
        <f t="shared" si="20"/>
        <v>0</v>
      </c>
      <c r="CH24" s="172">
        <f t="shared" si="20"/>
        <v>0</v>
      </c>
      <c r="CI24" s="172">
        <f t="shared" si="20"/>
        <v>0</v>
      </c>
      <c r="CJ24" s="172">
        <f t="shared" si="20"/>
        <v>0</v>
      </c>
      <c r="CK24" s="172">
        <f t="shared" si="20"/>
        <v>0</v>
      </c>
      <c r="CL24" s="172">
        <f t="shared" si="20"/>
        <v>0</v>
      </c>
      <c r="CM24" s="172">
        <f t="shared" si="20"/>
        <v>0</v>
      </c>
      <c r="CN24" s="172">
        <f t="shared" si="20"/>
        <v>0</v>
      </c>
      <c r="CO24" s="172">
        <f t="shared" si="20"/>
        <v>0</v>
      </c>
      <c r="CP24" s="172">
        <f t="shared" si="20"/>
        <v>0</v>
      </c>
      <c r="CQ24" s="172">
        <f t="shared" si="20"/>
        <v>0</v>
      </c>
      <c r="CR24" s="172">
        <f t="shared" si="20"/>
        <v>0</v>
      </c>
      <c r="CS24" s="172">
        <f t="shared" si="20"/>
        <v>0</v>
      </c>
      <c r="CT24" s="172">
        <f t="shared" si="20"/>
        <v>0</v>
      </c>
      <c r="CU24" s="172">
        <f t="shared" si="20"/>
        <v>0</v>
      </c>
      <c r="CV24" s="172">
        <f t="shared" si="20"/>
        <v>0</v>
      </c>
      <c r="CW24" s="172">
        <f t="shared" ref="CW24:EB24" si="21" xml:space="preserve"> CW$16</f>
        <v>0</v>
      </c>
      <c r="CX24" s="172">
        <f t="shared" si="21"/>
        <v>0</v>
      </c>
      <c r="CY24" s="172">
        <f t="shared" si="21"/>
        <v>0</v>
      </c>
      <c r="CZ24" s="172">
        <f t="shared" si="21"/>
        <v>0</v>
      </c>
      <c r="DA24" s="172">
        <f t="shared" si="21"/>
        <v>0</v>
      </c>
      <c r="DB24" s="172">
        <f t="shared" si="21"/>
        <v>0</v>
      </c>
      <c r="DC24" s="172">
        <f t="shared" si="21"/>
        <v>0</v>
      </c>
      <c r="DD24" s="172">
        <f t="shared" si="21"/>
        <v>0</v>
      </c>
      <c r="DE24" s="172">
        <f t="shared" si="21"/>
        <v>0</v>
      </c>
      <c r="DF24" s="172">
        <f t="shared" si="21"/>
        <v>0</v>
      </c>
      <c r="DG24" s="172">
        <f t="shared" si="21"/>
        <v>0</v>
      </c>
      <c r="DH24" s="172">
        <f t="shared" si="21"/>
        <v>0</v>
      </c>
      <c r="DI24" s="172">
        <f t="shared" si="21"/>
        <v>0</v>
      </c>
      <c r="DJ24" s="172">
        <f t="shared" si="21"/>
        <v>0</v>
      </c>
      <c r="DK24" s="172">
        <f t="shared" si="21"/>
        <v>0</v>
      </c>
      <c r="DL24" s="172">
        <f t="shared" si="21"/>
        <v>0</v>
      </c>
      <c r="DM24" s="172">
        <f t="shared" si="21"/>
        <v>0</v>
      </c>
      <c r="DN24" s="172">
        <f t="shared" si="21"/>
        <v>0</v>
      </c>
      <c r="DO24" s="172">
        <f t="shared" si="21"/>
        <v>0</v>
      </c>
      <c r="DP24" s="172">
        <f t="shared" si="21"/>
        <v>0</v>
      </c>
      <c r="DQ24" s="172">
        <f t="shared" si="21"/>
        <v>0</v>
      </c>
      <c r="DR24" s="172">
        <f t="shared" si="21"/>
        <v>0</v>
      </c>
      <c r="DS24" s="172">
        <f t="shared" si="21"/>
        <v>0</v>
      </c>
      <c r="DT24" s="172">
        <f t="shared" si="21"/>
        <v>0</v>
      </c>
      <c r="DU24" s="172">
        <f t="shared" si="21"/>
        <v>0</v>
      </c>
      <c r="DV24" s="172">
        <f t="shared" si="21"/>
        <v>0</v>
      </c>
      <c r="DW24" s="172">
        <f t="shared" si="21"/>
        <v>0</v>
      </c>
      <c r="DX24" s="172">
        <f t="shared" si="21"/>
        <v>0</v>
      </c>
      <c r="DY24" s="172">
        <f t="shared" si="21"/>
        <v>0</v>
      </c>
      <c r="DZ24" s="172">
        <f t="shared" si="21"/>
        <v>0</v>
      </c>
      <c r="EA24" s="172">
        <f t="shared" si="21"/>
        <v>0</v>
      </c>
      <c r="EB24" s="172">
        <f t="shared" si="21"/>
        <v>34323.799038515674</v>
      </c>
      <c r="EC24" s="172">
        <f t="shared" ref="EC24:FH24" si="22" xml:space="preserve"> EC$16</f>
        <v>0</v>
      </c>
      <c r="ED24" s="172">
        <f t="shared" si="22"/>
        <v>0</v>
      </c>
      <c r="EE24" s="172">
        <f t="shared" si="22"/>
        <v>0</v>
      </c>
      <c r="EF24" s="172">
        <f t="shared" si="22"/>
        <v>0</v>
      </c>
      <c r="EG24" s="172">
        <f t="shared" si="22"/>
        <v>0</v>
      </c>
      <c r="EH24" s="172">
        <f t="shared" si="22"/>
        <v>0</v>
      </c>
      <c r="EI24" s="172">
        <f t="shared" si="22"/>
        <v>0</v>
      </c>
      <c r="EJ24" s="172">
        <f t="shared" si="22"/>
        <v>0</v>
      </c>
      <c r="EK24" s="172">
        <f t="shared" si="22"/>
        <v>0</v>
      </c>
      <c r="EL24" s="172">
        <f t="shared" si="22"/>
        <v>0</v>
      </c>
      <c r="EM24" s="172">
        <f t="shared" si="22"/>
        <v>0</v>
      </c>
      <c r="EN24" s="172">
        <f t="shared" si="22"/>
        <v>0</v>
      </c>
      <c r="EO24" s="172">
        <f t="shared" si="22"/>
        <v>0</v>
      </c>
      <c r="EP24" s="172">
        <f t="shared" si="22"/>
        <v>0</v>
      </c>
      <c r="EQ24" s="172">
        <f t="shared" si="22"/>
        <v>0</v>
      </c>
      <c r="ER24" s="172">
        <f t="shared" si="22"/>
        <v>0</v>
      </c>
      <c r="ES24" s="172">
        <f t="shared" si="22"/>
        <v>0</v>
      </c>
      <c r="ET24" s="172">
        <f t="shared" si="22"/>
        <v>0</v>
      </c>
      <c r="EU24" s="172">
        <f t="shared" si="22"/>
        <v>0</v>
      </c>
      <c r="EV24" s="172">
        <f t="shared" si="22"/>
        <v>0</v>
      </c>
      <c r="EW24" s="172">
        <f t="shared" si="22"/>
        <v>0</v>
      </c>
      <c r="EX24" s="172">
        <f t="shared" si="22"/>
        <v>0</v>
      </c>
      <c r="EY24" s="172">
        <f t="shared" si="22"/>
        <v>0</v>
      </c>
      <c r="EZ24" s="172">
        <f t="shared" si="22"/>
        <v>0</v>
      </c>
      <c r="FA24" s="172">
        <f t="shared" si="22"/>
        <v>0</v>
      </c>
      <c r="FB24" s="172">
        <f t="shared" si="22"/>
        <v>0</v>
      </c>
      <c r="FC24" s="172">
        <f t="shared" si="22"/>
        <v>0</v>
      </c>
      <c r="FD24" s="172">
        <f t="shared" si="22"/>
        <v>0</v>
      </c>
      <c r="FE24" s="172">
        <f t="shared" si="22"/>
        <v>0</v>
      </c>
      <c r="FF24" s="172">
        <f t="shared" si="22"/>
        <v>0</v>
      </c>
      <c r="FG24" s="172">
        <f t="shared" si="22"/>
        <v>0</v>
      </c>
      <c r="FH24" s="172">
        <f t="shared" si="22"/>
        <v>0</v>
      </c>
      <c r="FI24" s="172">
        <f t="shared" ref="FI24:GJ24" si="23" xml:space="preserve"> FI$16</f>
        <v>0</v>
      </c>
      <c r="FJ24" s="172">
        <f t="shared" si="23"/>
        <v>0</v>
      </c>
      <c r="FK24" s="172">
        <f t="shared" si="23"/>
        <v>0</v>
      </c>
      <c r="FL24" s="172">
        <f t="shared" si="23"/>
        <v>0</v>
      </c>
      <c r="FM24" s="172">
        <f t="shared" si="23"/>
        <v>0</v>
      </c>
      <c r="FN24" s="172">
        <f t="shared" si="23"/>
        <v>0</v>
      </c>
      <c r="FO24" s="172">
        <f t="shared" si="23"/>
        <v>0</v>
      </c>
      <c r="FP24" s="172">
        <f t="shared" si="23"/>
        <v>0</v>
      </c>
      <c r="FQ24" s="172">
        <f t="shared" si="23"/>
        <v>0</v>
      </c>
      <c r="FR24" s="172">
        <f t="shared" si="23"/>
        <v>0</v>
      </c>
      <c r="FS24" s="172">
        <f t="shared" si="23"/>
        <v>0</v>
      </c>
      <c r="FT24" s="172">
        <f t="shared" si="23"/>
        <v>0</v>
      </c>
      <c r="FU24" s="172">
        <f t="shared" si="23"/>
        <v>0</v>
      </c>
      <c r="FV24" s="172">
        <f t="shared" si="23"/>
        <v>0</v>
      </c>
      <c r="FW24" s="172">
        <f t="shared" si="23"/>
        <v>0</v>
      </c>
      <c r="FX24" s="172">
        <f t="shared" si="23"/>
        <v>0</v>
      </c>
      <c r="FY24" s="172">
        <f t="shared" si="23"/>
        <v>0</v>
      </c>
      <c r="FZ24" s="172">
        <f t="shared" si="23"/>
        <v>0</v>
      </c>
      <c r="GA24" s="172">
        <f t="shared" si="23"/>
        <v>0</v>
      </c>
      <c r="GB24" s="172">
        <f t="shared" si="23"/>
        <v>0</v>
      </c>
      <c r="GC24" s="172">
        <f t="shared" si="23"/>
        <v>0</v>
      </c>
      <c r="GD24" s="172">
        <f t="shared" si="23"/>
        <v>0</v>
      </c>
      <c r="GE24" s="172">
        <f t="shared" si="23"/>
        <v>0</v>
      </c>
      <c r="GF24" s="172">
        <f t="shared" si="23"/>
        <v>0</v>
      </c>
      <c r="GG24" s="172">
        <f t="shared" si="23"/>
        <v>0</v>
      </c>
      <c r="GH24" s="172">
        <f t="shared" si="23"/>
        <v>0</v>
      </c>
      <c r="GI24" s="172">
        <f t="shared" si="23"/>
        <v>0</v>
      </c>
      <c r="GJ24" s="172">
        <f t="shared" si="23"/>
        <v>0</v>
      </c>
    </row>
    <row r="25" spans="1:255" s="533" customFormat="1" x14ac:dyDescent="0.25">
      <c r="A25" s="528"/>
      <c r="B25" s="528"/>
      <c r="C25" s="529"/>
      <c r="D25" s="530"/>
      <c r="E25" s="531" t="s">
        <v>184</v>
      </c>
      <c r="F25" s="531"/>
      <c r="G25" s="531" t="str">
        <f xml:space="preserve"> SMU</f>
        <v>$ 000s</v>
      </c>
      <c r="H25" s="531"/>
      <c r="I25" s="532"/>
      <c r="J25" s="531">
        <f t="shared" ref="J25:BU25" si="24" xml:space="preserve"> IF( J20 = 1, $F19, J22 + J23 - J24)</f>
        <v>0</v>
      </c>
      <c r="K25" s="531">
        <f t="shared" si="24"/>
        <v>0</v>
      </c>
      <c r="L25" s="531">
        <f t="shared" si="24"/>
        <v>34323.799038515674</v>
      </c>
      <c r="M25" s="531">
        <f t="shared" si="24"/>
        <v>34323.799038515674</v>
      </c>
      <c r="N25" s="531">
        <f t="shared" si="24"/>
        <v>34323.799038515674</v>
      </c>
      <c r="O25" s="531">
        <f t="shared" si="24"/>
        <v>34323.799038515674</v>
      </c>
      <c r="P25" s="531">
        <f t="shared" si="24"/>
        <v>34323.799038515674</v>
      </c>
      <c r="Q25" s="531">
        <f t="shared" si="24"/>
        <v>34323.799038515674</v>
      </c>
      <c r="R25" s="531">
        <f t="shared" si="24"/>
        <v>34323.799038515674</v>
      </c>
      <c r="S25" s="531">
        <f t="shared" si="24"/>
        <v>34323.799038515674</v>
      </c>
      <c r="T25" s="531">
        <f t="shared" si="24"/>
        <v>34323.799038515674</v>
      </c>
      <c r="U25" s="531">
        <f t="shared" si="24"/>
        <v>34323.799038515674</v>
      </c>
      <c r="V25" s="531">
        <f t="shared" si="24"/>
        <v>34323.799038515674</v>
      </c>
      <c r="W25" s="531">
        <f t="shared" si="24"/>
        <v>34323.799038515674</v>
      </c>
      <c r="X25" s="531">
        <f t="shared" si="24"/>
        <v>34323.799038515674</v>
      </c>
      <c r="Y25" s="531">
        <f t="shared" si="24"/>
        <v>34323.799038515674</v>
      </c>
      <c r="Z25" s="531">
        <f t="shared" si="24"/>
        <v>34323.799038515674</v>
      </c>
      <c r="AA25" s="531">
        <f t="shared" si="24"/>
        <v>34323.799038515674</v>
      </c>
      <c r="AB25" s="531">
        <f t="shared" si="24"/>
        <v>34323.799038515674</v>
      </c>
      <c r="AC25" s="531">
        <f t="shared" si="24"/>
        <v>34323.799038515674</v>
      </c>
      <c r="AD25" s="531">
        <f t="shared" si="24"/>
        <v>34323.799038515674</v>
      </c>
      <c r="AE25" s="531">
        <f t="shared" si="24"/>
        <v>34323.799038515674</v>
      </c>
      <c r="AF25" s="531">
        <f t="shared" si="24"/>
        <v>34323.799038515674</v>
      </c>
      <c r="AG25" s="531">
        <f t="shared" si="24"/>
        <v>34323.799038515674</v>
      </c>
      <c r="AH25" s="531">
        <f t="shared" si="24"/>
        <v>34323.799038515674</v>
      </c>
      <c r="AI25" s="531">
        <f t="shared" si="24"/>
        <v>34323.799038515674</v>
      </c>
      <c r="AJ25" s="531">
        <f t="shared" si="24"/>
        <v>34323.799038515674</v>
      </c>
      <c r="AK25" s="531">
        <f t="shared" si="24"/>
        <v>34323.799038515674</v>
      </c>
      <c r="AL25" s="531">
        <f t="shared" si="24"/>
        <v>34323.799038515674</v>
      </c>
      <c r="AM25" s="531">
        <f t="shared" si="24"/>
        <v>34323.799038515674</v>
      </c>
      <c r="AN25" s="531">
        <f t="shared" si="24"/>
        <v>34323.799038515674</v>
      </c>
      <c r="AO25" s="531">
        <f t="shared" si="24"/>
        <v>34323.799038515674</v>
      </c>
      <c r="AP25" s="531">
        <f t="shared" si="24"/>
        <v>34323.799038515674</v>
      </c>
      <c r="AQ25" s="531">
        <f t="shared" si="24"/>
        <v>34323.799038515674</v>
      </c>
      <c r="AR25" s="531">
        <f t="shared" si="24"/>
        <v>34323.799038515674</v>
      </c>
      <c r="AS25" s="531">
        <f t="shared" si="24"/>
        <v>34323.799038515674</v>
      </c>
      <c r="AT25" s="531">
        <f t="shared" si="24"/>
        <v>34323.799038515674</v>
      </c>
      <c r="AU25" s="531">
        <f t="shared" si="24"/>
        <v>34323.799038515674</v>
      </c>
      <c r="AV25" s="531">
        <f t="shared" si="24"/>
        <v>34323.799038515674</v>
      </c>
      <c r="AW25" s="531">
        <f t="shared" si="24"/>
        <v>34323.799038515674</v>
      </c>
      <c r="AX25" s="531">
        <f t="shared" si="24"/>
        <v>34323.799038515674</v>
      </c>
      <c r="AY25" s="531">
        <f t="shared" si="24"/>
        <v>34323.799038515674</v>
      </c>
      <c r="AZ25" s="531">
        <f t="shared" si="24"/>
        <v>34323.799038515674</v>
      </c>
      <c r="BA25" s="531">
        <f t="shared" si="24"/>
        <v>34323.799038515674</v>
      </c>
      <c r="BB25" s="531">
        <f t="shared" si="24"/>
        <v>34323.799038515674</v>
      </c>
      <c r="BC25" s="531">
        <f t="shared" si="24"/>
        <v>34323.799038515674</v>
      </c>
      <c r="BD25" s="531">
        <f t="shared" si="24"/>
        <v>34323.799038515674</v>
      </c>
      <c r="BE25" s="531">
        <f t="shared" si="24"/>
        <v>34323.799038515674</v>
      </c>
      <c r="BF25" s="531">
        <f t="shared" si="24"/>
        <v>34323.799038515674</v>
      </c>
      <c r="BG25" s="531">
        <f t="shared" si="24"/>
        <v>34323.799038515674</v>
      </c>
      <c r="BH25" s="531">
        <f t="shared" si="24"/>
        <v>34323.799038515674</v>
      </c>
      <c r="BI25" s="531">
        <f t="shared" si="24"/>
        <v>34323.799038515674</v>
      </c>
      <c r="BJ25" s="531">
        <f t="shared" si="24"/>
        <v>34323.799038515674</v>
      </c>
      <c r="BK25" s="531">
        <f t="shared" si="24"/>
        <v>34323.799038515674</v>
      </c>
      <c r="BL25" s="531">
        <f t="shared" si="24"/>
        <v>34323.799038515674</v>
      </c>
      <c r="BM25" s="531">
        <f t="shared" si="24"/>
        <v>34323.799038515674</v>
      </c>
      <c r="BN25" s="531">
        <f t="shared" si="24"/>
        <v>34323.799038515674</v>
      </c>
      <c r="BO25" s="531">
        <f t="shared" si="24"/>
        <v>34323.799038515674</v>
      </c>
      <c r="BP25" s="531">
        <f t="shared" si="24"/>
        <v>34323.799038515674</v>
      </c>
      <c r="BQ25" s="531">
        <f t="shared" si="24"/>
        <v>34323.799038515674</v>
      </c>
      <c r="BR25" s="531">
        <f t="shared" si="24"/>
        <v>34323.799038515674</v>
      </c>
      <c r="BS25" s="531">
        <f t="shared" si="24"/>
        <v>34323.799038515674</v>
      </c>
      <c r="BT25" s="531">
        <f t="shared" si="24"/>
        <v>34323.799038515674</v>
      </c>
      <c r="BU25" s="531">
        <f t="shared" si="24"/>
        <v>34323.799038515674</v>
      </c>
      <c r="BV25" s="531">
        <f t="shared" ref="BV25:EG25" si="25" xml:space="preserve"> IF( BV20 = 1, $F19, BV22 + BV23 - BV24)</f>
        <v>34323.799038515674</v>
      </c>
      <c r="BW25" s="531">
        <f t="shared" si="25"/>
        <v>34323.799038515674</v>
      </c>
      <c r="BX25" s="531">
        <f t="shared" si="25"/>
        <v>34323.799038515674</v>
      </c>
      <c r="BY25" s="531">
        <f t="shared" si="25"/>
        <v>34323.799038515674</v>
      </c>
      <c r="BZ25" s="531">
        <f t="shared" si="25"/>
        <v>34323.799038515674</v>
      </c>
      <c r="CA25" s="531">
        <f t="shared" si="25"/>
        <v>34323.799038515674</v>
      </c>
      <c r="CB25" s="531">
        <f t="shared" si="25"/>
        <v>34323.799038515674</v>
      </c>
      <c r="CC25" s="531">
        <f t="shared" si="25"/>
        <v>34323.799038515674</v>
      </c>
      <c r="CD25" s="531">
        <f t="shared" si="25"/>
        <v>34323.799038515674</v>
      </c>
      <c r="CE25" s="531">
        <f t="shared" si="25"/>
        <v>34323.799038515674</v>
      </c>
      <c r="CF25" s="531">
        <f t="shared" si="25"/>
        <v>34323.799038515674</v>
      </c>
      <c r="CG25" s="531">
        <f t="shared" si="25"/>
        <v>34323.799038515674</v>
      </c>
      <c r="CH25" s="531">
        <f t="shared" si="25"/>
        <v>34323.799038515674</v>
      </c>
      <c r="CI25" s="531">
        <f t="shared" si="25"/>
        <v>34323.799038515674</v>
      </c>
      <c r="CJ25" s="531">
        <f t="shared" si="25"/>
        <v>34323.799038515674</v>
      </c>
      <c r="CK25" s="531">
        <f t="shared" si="25"/>
        <v>34323.799038515674</v>
      </c>
      <c r="CL25" s="531">
        <f t="shared" si="25"/>
        <v>34323.799038515674</v>
      </c>
      <c r="CM25" s="531">
        <f t="shared" si="25"/>
        <v>34323.799038515674</v>
      </c>
      <c r="CN25" s="531">
        <f t="shared" si="25"/>
        <v>34323.799038515674</v>
      </c>
      <c r="CO25" s="531">
        <f t="shared" si="25"/>
        <v>34323.799038515674</v>
      </c>
      <c r="CP25" s="531">
        <f t="shared" si="25"/>
        <v>34323.799038515674</v>
      </c>
      <c r="CQ25" s="531">
        <f t="shared" si="25"/>
        <v>34323.799038515674</v>
      </c>
      <c r="CR25" s="531">
        <f t="shared" si="25"/>
        <v>34323.799038515674</v>
      </c>
      <c r="CS25" s="531">
        <f t="shared" si="25"/>
        <v>34323.799038515674</v>
      </c>
      <c r="CT25" s="531">
        <f t="shared" si="25"/>
        <v>34323.799038515674</v>
      </c>
      <c r="CU25" s="531">
        <f t="shared" si="25"/>
        <v>34323.799038515674</v>
      </c>
      <c r="CV25" s="531">
        <f t="shared" si="25"/>
        <v>34323.799038515674</v>
      </c>
      <c r="CW25" s="531">
        <f t="shared" si="25"/>
        <v>34323.799038515674</v>
      </c>
      <c r="CX25" s="531">
        <f t="shared" si="25"/>
        <v>34323.799038515674</v>
      </c>
      <c r="CY25" s="531">
        <f t="shared" si="25"/>
        <v>34323.799038515674</v>
      </c>
      <c r="CZ25" s="531">
        <f t="shared" si="25"/>
        <v>34323.799038515674</v>
      </c>
      <c r="DA25" s="531">
        <f t="shared" si="25"/>
        <v>34323.799038515674</v>
      </c>
      <c r="DB25" s="531">
        <f t="shared" si="25"/>
        <v>34323.799038515674</v>
      </c>
      <c r="DC25" s="531">
        <f t="shared" si="25"/>
        <v>34323.799038515674</v>
      </c>
      <c r="DD25" s="531">
        <f t="shared" si="25"/>
        <v>34323.799038515674</v>
      </c>
      <c r="DE25" s="531">
        <f t="shared" si="25"/>
        <v>34323.799038515674</v>
      </c>
      <c r="DF25" s="531">
        <f t="shared" si="25"/>
        <v>34323.799038515674</v>
      </c>
      <c r="DG25" s="531">
        <f t="shared" si="25"/>
        <v>34323.799038515674</v>
      </c>
      <c r="DH25" s="531">
        <f t="shared" si="25"/>
        <v>34323.799038515674</v>
      </c>
      <c r="DI25" s="531">
        <f t="shared" si="25"/>
        <v>34323.799038515674</v>
      </c>
      <c r="DJ25" s="531">
        <f t="shared" si="25"/>
        <v>34323.799038515674</v>
      </c>
      <c r="DK25" s="531">
        <f t="shared" si="25"/>
        <v>34323.799038515674</v>
      </c>
      <c r="DL25" s="531">
        <f t="shared" si="25"/>
        <v>34323.799038515674</v>
      </c>
      <c r="DM25" s="531">
        <f t="shared" si="25"/>
        <v>34323.799038515674</v>
      </c>
      <c r="DN25" s="531">
        <f t="shared" si="25"/>
        <v>34323.799038515674</v>
      </c>
      <c r="DO25" s="531">
        <f t="shared" si="25"/>
        <v>34323.799038515674</v>
      </c>
      <c r="DP25" s="531">
        <f t="shared" si="25"/>
        <v>34323.799038515674</v>
      </c>
      <c r="DQ25" s="531">
        <f t="shared" si="25"/>
        <v>34323.799038515674</v>
      </c>
      <c r="DR25" s="531">
        <f t="shared" si="25"/>
        <v>34323.799038515674</v>
      </c>
      <c r="DS25" s="531">
        <f t="shared" si="25"/>
        <v>34323.799038515674</v>
      </c>
      <c r="DT25" s="531">
        <f t="shared" si="25"/>
        <v>34323.799038515674</v>
      </c>
      <c r="DU25" s="531">
        <f t="shared" si="25"/>
        <v>34323.799038515674</v>
      </c>
      <c r="DV25" s="531">
        <f t="shared" si="25"/>
        <v>34323.799038515674</v>
      </c>
      <c r="DW25" s="531">
        <f t="shared" si="25"/>
        <v>34323.799038515674</v>
      </c>
      <c r="DX25" s="531">
        <f t="shared" si="25"/>
        <v>34323.799038515674</v>
      </c>
      <c r="DY25" s="531">
        <f t="shared" si="25"/>
        <v>34323.799038515674</v>
      </c>
      <c r="DZ25" s="531">
        <f t="shared" si="25"/>
        <v>34323.799038515674</v>
      </c>
      <c r="EA25" s="531">
        <f t="shared" si="25"/>
        <v>34323.799038515674</v>
      </c>
      <c r="EB25" s="531">
        <f t="shared" si="25"/>
        <v>0</v>
      </c>
      <c r="EC25" s="531">
        <f t="shared" si="25"/>
        <v>0</v>
      </c>
      <c r="ED25" s="531">
        <f t="shared" si="25"/>
        <v>0</v>
      </c>
      <c r="EE25" s="531">
        <f t="shared" si="25"/>
        <v>0</v>
      </c>
      <c r="EF25" s="531">
        <f t="shared" si="25"/>
        <v>0</v>
      </c>
      <c r="EG25" s="531">
        <f t="shared" si="25"/>
        <v>0</v>
      </c>
      <c r="EH25" s="531">
        <f t="shared" ref="EH25:GJ25" si="26" xml:space="preserve"> IF( EH20 = 1, $F19, EH22 + EH23 - EH24)</f>
        <v>0</v>
      </c>
      <c r="EI25" s="531">
        <f t="shared" si="26"/>
        <v>0</v>
      </c>
      <c r="EJ25" s="531">
        <f t="shared" si="26"/>
        <v>0</v>
      </c>
      <c r="EK25" s="531">
        <f t="shared" si="26"/>
        <v>0</v>
      </c>
      <c r="EL25" s="531">
        <f t="shared" si="26"/>
        <v>0</v>
      </c>
      <c r="EM25" s="531">
        <f t="shared" si="26"/>
        <v>0</v>
      </c>
      <c r="EN25" s="531">
        <f t="shared" si="26"/>
        <v>0</v>
      </c>
      <c r="EO25" s="531">
        <f t="shared" si="26"/>
        <v>0</v>
      </c>
      <c r="EP25" s="531">
        <f t="shared" si="26"/>
        <v>0</v>
      </c>
      <c r="EQ25" s="531">
        <f t="shared" si="26"/>
        <v>0</v>
      </c>
      <c r="ER25" s="531">
        <f t="shared" si="26"/>
        <v>0</v>
      </c>
      <c r="ES25" s="531">
        <f t="shared" si="26"/>
        <v>0</v>
      </c>
      <c r="ET25" s="531">
        <f t="shared" si="26"/>
        <v>0</v>
      </c>
      <c r="EU25" s="531">
        <f t="shared" si="26"/>
        <v>0</v>
      </c>
      <c r="EV25" s="531">
        <f t="shared" si="26"/>
        <v>0</v>
      </c>
      <c r="EW25" s="531">
        <f t="shared" si="26"/>
        <v>0</v>
      </c>
      <c r="EX25" s="531">
        <f t="shared" si="26"/>
        <v>0</v>
      </c>
      <c r="EY25" s="531">
        <f t="shared" si="26"/>
        <v>0</v>
      </c>
      <c r="EZ25" s="531">
        <f t="shared" si="26"/>
        <v>0</v>
      </c>
      <c r="FA25" s="531">
        <f t="shared" si="26"/>
        <v>0</v>
      </c>
      <c r="FB25" s="531">
        <f t="shared" si="26"/>
        <v>0</v>
      </c>
      <c r="FC25" s="531">
        <f t="shared" si="26"/>
        <v>0</v>
      </c>
      <c r="FD25" s="531">
        <f t="shared" si="26"/>
        <v>0</v>
      </c>
      <c r="FE25" s="531">
        <f t="shared" si="26"/>
        <v>0</v>
      </c>
      <c r="FF25" s="531">
        <f t="shared" si="26"/>
        <v>0</v>
      </c>
      <c r="FG25" s="531">
        <f t="shared" si="26"/>
        <v>0</v>
      </c>
      <c r="FH25" s="531">
        <f t="shared" si="26"/>
        <v>0</v>
      </c>
      <c r="FI25" s="531">
        <f t="shared" si="26"/>
        <v>0</v>
      </c>
      <c r="FJ25" s="531">
        <f t="shared" si="26"/>
        <v>0</v>
      </c>
      <c r="FK25" s="531">
        <f t="shared" si="26"/>
        <v>0</v>
      </c>
      <c r="FL25" s="531">
        <f t="shared" si="26"/>
        <v>0</v>
      </c>
      <c r="FM25" s="531">
        <f t="shared" si="26"/>
        <v>0</v>
      </c>
      <c r="FN25" s="531">
        <f t="shared" si="26"/>
        <v>0</v>
      </c>
      <c r="FO25" s="531">
        <f t="shared" si="26"/>
        <v>0</v>
      </c>
      <c r="FP25" s="531">
        <f t="shared" si="26"/>
        <v>0</v>
      </c>
      <c r="FQ25" s="531">
        <f t="shared" si="26"/>
        <v>0</v>
      </c>
      <c r="FR25" s="531">
        <f t="shared" si="26"/>
        <v>0</v>
      </c>
      <c r="FS25" s="531">
        <f t="shared" si="26"/>
        <v>0</v>
      </c>
      <c r="FT25" s="531">
        <f t="shared" si="26"/>
        <v>0</v>
      </c>
      <c r="FU25" s="531">
        <f t="shared" si="26"/>
        <v>0</v>
      </c>
      <c r="FV25" s="531">
        <f t="shared" si="26"/>
        <v>0</v>
      </c>
      <c r="FW25" s="531">
        <f t="shared" si="26"/>
        <v>0</v>
      </c>
      <c r="FX25" s="531">
        <f t="shared" si="26"/>
        <v>0</v>
      </c>
      <c r="FY25" s="531">
        <f t="shared" si="26"/>
        <v>0</v>
      </c>
      <c r="FZ25" s="531">
        <f t="shared" si="26"/>
        <v>0</v>
      </c>
      <c r="GA25" s="531">
        <f t="shared" si="26"/>
        <v>0</v>
      </c>
      <c r="GB25" s="531">
        <f t="shared" si="26"/>
        <v>0</v>
      </c>
      <c r="GC25" s="531">
        <f t="shared" si="26"/>
        <v>0</v>
      </c>
      <c r="GD25" s="531">
        <f t="shared" si="26"/>
        <v>0</v>
      </c>
      <c r="GE25" s="531">
        <f t="shared" si="26"/>
        <v>0</v>
      </c>
      <c r="GF25" s="531">
        <f t="shared" si="26"/>
        <v>0</v>
      </c>
      <c r="GG25" s="531">
        <f t="shared" si="26"/>
        <v>0</v>
      </c>
      <c r="GH25" s="531">
        <f t="shared" si="26"/>
        <v>0</v>
      </c>
      <c r="GI25" s="531">
        <f t="shared" si="26"/>
        <v>0</v>
      </c>
      <c r="GJ25" s="531">
        <f t="shared" si="26"/>
        <v>0</v>
      </c>
    </row>
    <row r="29" spans="1:255" x14ac:dyDescent="0.25">
      <c r="A29" s="15" t="s">
        <v>160</v>
      </c>
    </row>
    <row r="31" spans="1:255" s="293" customFormat="1" x14ac:dyDescent="0.25">
      <c r="A31" s="288"/>
      <c r="B31" s="288"/>
      <c r="C31" s="289"/>
      <c r="D31" s="290"/>
      <c r="E31" s="548" t="str">
        <f xml:space="preserve"> InpC!E$90</f>
        <v xml:space="preserve">Retained earnings - initial balance </v>
      </c>
      <c r="F31" s="548">
        <f xml:space="preserve"> InpC!F$90</f>
        <v>0</v>
      </c>
      <c r="G31" s="548" t="str">
        <f xml:space="preserve"> InpC!G$90</f>
        <v>$ 000s</v>
      </c>
      <c r="H31" s="292"/>
      <c r="I31" s="292"/>
      <c r="J31" s="291"/>
      <c r="K31" s="291"/>
      <c r="L31" s="291"/>
      <c r="M31" s="291"/>
      <c r="N31" s="291"/>
      <c r="O31" s="291"/>
      <c r="P31" s="291"/>
      <c r="Q31" s="291"/>
      <c r="R31" s="291"/>
      <c r="S31" s="291"/>
      <c r="T31" s="291"/>
      <c r="U31" s="291"/>
      <c r="V31" s="291"/>
      <c r="W31" s="291"/>
      <c r="X31" s="291"/>
      <c r="Y31" s="291"/>
      <c r="Z31" s="291"/>
      <c r="AA31" s="291"/>
      <c r="AB31" s="291"/>
      <c r="AC31" s="291"/>
      <c r="AD31" s="291"/>
      <c r="AE31" s="291"/>
      <c r="AF31" s="291"/>
      <c r="AG31" s="291"/>
      <c r="AH31" s="291"/>
      <c r="AI31" s="291"/>
      <c r="AJ31" s="291"/>
      <c r="AK31" s="291"/>
      <c r="AL31" s="291"/>
      <c r="AM31" s="291"/>
      <c r="AN31" s="291"/>
      <c r="AO31" s="291"/>
      <c r="AP31" s="291"/>
      <c r="AQ31" s="291"/>
      <c r="AR31" s="291"/>
      <c r="AS31" s="291"/>
      <c r="AT31" s="291"/>
      <c r="AU31" s="291"/>
      <c r="AV31" s="291"/>
      <c r="AW31" s="291"/>
      <c r="AX31" s="291"/>
      <c r="AY31" s="291"/>
      <c r="AZ31" s="291"/>
      <c r="BA31" s="291"/>
      <c r="BB31" s="291"/>
      <c r="BC31" s="291"/>
      <c r="BD31" s="291"/>
      <c r="BE31" s="291"/>
      <c r="BF31" s="291"/>
      <c r="BG31" s="291"/>
      <c r="BH31" s="291"/>
      <c r="BI31" s="291"/>
      <c r="BJ31" s="291"/>
      <c r="BK31" s="291"/>
      <c r="BL31" s="291"/>
      <c r="BM31" s="291"/>
      <c r="BN31" s="291"/>
      <c r="BO31" s="291"/>
      <c r="BP31" s="291"/>
      <c r="BQ31" s="291"/>
      <c r="BR31" s="291"/>
      <c r="BS31" s="291"/>
      <c r="BT31" s="291"/>
      <c r="BU31" s="291"/>
      <c r="BV31" s="291"/>
      <c r="BW31" s="291"/>
      <c r="BX31" s="291"/>
      <c r="BY31" s="291"/>
      <c r="BZ31" s="291"/>
      <c r="CA31" s="291"/>
      <c r="CB31" s="291"/>
      <c r="CC31" s="291"/>
      <c r="CD31" s="291"/>
      <c r="CE31" s="291"/>
      <c r="CF31" s="291"/>
      <c r="CG31" s="291"/>
      <c r="CH31" s="291"/>
      <c r="CI31" s="291"/>
      <c r="CJ31" s="291"/>
      <c r="CK31" s="291"/>
      <c r="CL31" s="291"/>
      <c r="CM31" s="291"/>
      <c r="CN31" s="291"/>
      <c r="CO31" s="291"/>
      <c r="CP31" s="291"/>
      <c r="CQ31" s="291"/>
      <c r="CR31" s="291"/>
      <c r="CS31" s="291"/>
      <c r="CT31" s="291"/>
      <c r="CU31" s="291"/>
      <c r="CV31" s="291"/>
      <c r="CW31" s="291"/>
      <c r="CX31" s="291"/>
      <c r="CY31" s="291"/>
      <c r="CZ31" s="291"/>
      <c r="DA31" s="291"/>
      <c r="DB31" s="291"/>
      <c r="DC31" s="291"/>
      <c r="DD31" s="291"/>
      <c r="DE31" s="291"/>
      <c r="DF31" s="291"/>
      <c r="DG31" s="291"/>
      <c r="DH31" s="291"/>
      <c r="DI31" s="291"/>
      <c r="DJ31" s="291"/>
      <c r="DK31" s="291"/>
      <c r="DL31" s="291"/>
      <c r="DM31" s="291"/>
      <c r="DN31" s="291"/>
      <c r="DO31" s="291"/>
      <c r="DP31" s="291"/>
      <c r="DQ31" s="291"/>
      <c r="DR31" s="291"/>
      <c r="DS31" s="291"/>
      <c r="DT31" s="291"/>
      <c r="DU31" s="291"/>
      <c r="DV31" s="291"/>
      <c r="DW31" s="291"/>
      <c r="DX31" s="291"/>
      <c r="DY31" s="291"/>
      <c r="DZ31" s="291"/>
      <c r="EA31" s="291"/>
      <c r="EB31" s="291"/>
      <c r="EC31" s="291"/>
      <c r="ED31" s="291"/>
      <c r="EE31" s="291"/>
      <c r="EF31" s="291"/>
      <c r="EG31" s="291"/>
      <c r="EH31" s="291"/>
      <c r="EI31" s="291"/>
      <c r="EJ31" s="291"/>
      <c r="EK31" s="291"/>
      <c r="EL31" s="291"/>
      <c r="EM31" s="291"/>
      <c r="EN31" s="291"/>
      <c r="EO31" s="291"/>
      <c r="EP31" s="291"/>
      <c r="EQ31" s="291"/>
      <c r="ER31" s="291"/>
      <c r="ES31" s="291"/>
      <c r="ET31" s="291"/>
      <c r="EU31" s="291"/>
      <c r="EV31" s="291"/>
      <c r="EW31" s="291"/>
      <c r="EX31" s="291"/>
      <c r="EY31" s="291"/>
      <c r="EZ31" s="291"/>
      <c r="FA31" s="291"/>
      <c r="FB31" s="291"/>
      <c r="FC31" s="291"/>
      <c r="FD31" s="291"/>
      <c r="FE31" s="291"/>
      <c r="FF31" s="291"/>
      <c r="FG31" s="291"/>
      <c r="FH31" s="291"/>
      <c r="FI31" s="291"/>
      <c r="FJ31" s="291"/>
      <c r="FK31" s="291"/>
      <c r="FL31" s="291"/>
      <c r="FM31" s="291"/>
      <c r="FN31" s="291"/>
      <c r="FO31" s="291"/>
      <c r="FP31" s="291"/>
      <c r="FQ31" s="291"/>
      <c r="FR31" s="291"/>
      <c r="FS31" s="291"/>
      <c r="FT31" s="291"/>
      <c r="FU31" s="291"/>
      <c r="FV31" s="291"/>
      <c r="FW31" s="291"/>
      <c r="FX31" s="291"/>
      <c r="FY31" s="291"/>
      <c r="FZ31" s="291"/>
      <c r="GA31" s="291"/>
      <c r="GB31" s="291"/>
      <c r="GC31" s="291"/>
      <c r="GD31" s="291"/>
      <c r="GE31" s="291"/>
      <c r="GF31" s="291"/>
      <c r="GG31" s="291"/>
      <c r="GH31" s="291"/>
      <c r="GI31" s="291"/>
      <c r="GJ31" s="291"/>
    </row>
    <row r="32" spans="1:255" s="275" customFormat="1" x14ac:dyDescent="0.25">
      <c r="A32" s="15"/>
      <c r="B32" s="15"/>
      <c r="C32" s="21"/>
      <c r="D32" s="60"/>
      <c r="E32" s="301" t="str">
        <f xml:space="preserve"> Time!E$76</f>
        <v>Financial close date flag</v>
      </c>
      <c r="F32" s="301">
        <f xml:space="preserve"> Time!F$76</f>
        <v>0</v>
      </c>
      <c r="G32" s="301" t="str">
        <f xml:space="preserve"> Time!G$76</f>
        <v>flag</v>
      </c>
      <c r="H32" s="301">
        <f xml:space="preserve"> Time!H$76</f>
        <v>1</v>
      </c>
      <c r="I32" s="301">
        <f xml:space="preserve"> Time!I$76</f>
        <v>0</v>
      </c>
      <c r="J32" s="301">
        <f xml:space="preserve"> Time!J$76</f>
        <v>0</v>
      </c>
      <c r="K32" s="301">
        <f xml:space="preserve"> Time!K$76</f>
        <v>0</v>
      </c>
      <c r="L32" s="301">
        <f xml:space="preserve"> Time!L$76</f>
        <v>1</v>
      </c>
      <c r="M32" s="301">
        <f xml:space="preserve"> Time!M$76</f>
        <v>0</v>
      </c>
      <c r="N32" s="301">
        <f xml:space="preserve"> Time!N$76</f>
        <v>0</v>
      </c>
      <c r="O32" s="301">
        <f xml:space="preserve"> Time!O$76</f>
        <v>0</v>
      </c>
      <c r="P32" s="301">
        <f xml:space="preserve"> Time!P$76</f>
        <v>0</v>
      </c>
      <c r="Q32" s="301">
        <f xml:space="preserve"> Time!Q$76</f>
        <v>0</v>
      </c>
      <c r="R32" s="301">
        <f xml:space="preserve"> Time!R$76</f>
        <v>0</v>
      </c>
      <c r="S32" s="301">
        <f xml:space="preserve"> Time!S$76</f>
        <v>0</v>
      </c>
      <c r="T32" s="301">
        <f xml:space="preserve"> Time!T$76</f>
        <v>0</v>
      </c>
      <c r="U32" s="301">
        <f xml:space="preserve"> Time!U$76</f>
        <v>0</v>
      </c>
      <c r="V32" s="301">
        <f xml:space="preserve"> Time!V$76</f>
        <v>0</v>
      </c>
      <c r="W32" s="301">
        <f xml:space="preserve"> Time!W$76</f>
        <v>0</v>
      </c>
      <c r="X32" s="301">
        <f xml:space="preserve"> Time!X$76</f>
        <v>0</v>
      </c>
      <c r="Y32" s="301">
        <f xml:space="preserve"> Time!Y$76</f>
        <v>0</v>
      </c>
      <c r="Z32" s="301">
        <f xml:space="preserve"> Time!Z$76</f>
        <v>0</v>
      </c>
      <c r="AA32" s="301">
        <f xml:space="preserve"> Time!AA$76</f>
        <v>0</v>
      </c>
      <c r="AB32" s="301">
        <f xml:space="preserve"> Time!AB$76</f>
        <v>0</v>
      </c>
      <c r="AC32" s="301">
        <f xml:space="preserve"> Time!AC$76</f>
        <v>0</v>
      </c>
      <c r="AD32" s="301">
        <f xml:space="preserve"> Time!AD$76</f>
        <v>0</v>
      </c>
      <c r="AE32" s="301">
        <f xml:space="preserve"> Time!AE$76</f>
        <v>0</v>
      </c>
      <c r="AF32" s="301">
        <f xml:space="preserve"> Time!AF$76</f>
        <v>0</v>
      </c>
      <c r="AG32" s="301">
        <f xml:space="preserve"> Time!AG$76</f>
        <v>0</v>
      </c>
      <c r="AH32" s="301">
        <f xml:space="preserve"> Time!AH$76</f>
        <v>0</v>
      </c>
      <c r="AI32" s="301">
        <f xml:space="preserve"> Time!AI$76</f>
        <v>0</v>
      </c>
      <c r="AJ32" s="301">
        <f xml:space="preserve"> Time!AJ$76</f>
        <v>0</v>
      </c>
      <c r="AK32" s="301">
        <f xml:space="preserve"> Time!AK$76</f>
        <v>0</v>
      </c>
      <c r="AL32" s="301">
        <f xml:space="preserve"> Time!AL$76</f>
        <v>0</v>
      </c>
      <c r="AM32" s="301">
        <f xml:space="preserve"> Time!AM$76</f>
        <v>0</v>
      </c>
      <c r="AN32" s="301">
        <f xml:space="preserve"> Time!AN$76</f>
        <v>0</v>
      </c>
      <c r="AO32" s="301">
        <f xml:space="preserve"> Time!AO$76</f>
        <v>0</v>
      </c>
      <c r="AP32" s="301">
        <f xml:space="preserve"> Time!AP$76</f>
        <v>0</v>
      </c>
      <c r="AQ32" s="301">
        <f xml:space="preserve"> Time!AQ$76</f>
        <v>0</v>
      </c>
      <c r="AR32" s="301">
        <f xml:space="preserve"> Time!AR$76</f>
        <v>0</v>
      </c>
      <c r="AS32" s="301">
        <f xml:space="preserve"> Time!AS$76</f>
        <v>0</v>
      </c>
      <c r="AT32" s="301">
        <f xml:space="preserve"> Time!AT$76</f>
        <v>0</v>
      </c>
      <c r="AU32" s="301">
        <f xml:space="preserve"> Time!AU$76</f>
        <v>0</v>
      </c>
      <c r="AV32" s="301">
        <f xml:space="preserve"> Time!AV$76</f>
        <v>0</v>
      </c>
      <c r="AW32" s="301">
        <f xml:space="preserve"> Time!AW$76</f>
        <v>0</v>
      </c>
      <c r="AX32" s="301">
        <f xml:space="preserve"> Time!AX$76</f>
        <v>0</v>
      </c>
      <c r="AY32" s="301">
        <f xml:space="preserve"> Time!AY$76</f>
        <v>0</v>
      </c>
      <c r="AZ32" s="301">
        <f xml:space="preserve"> Time!AZ$76</f>
        <v>0</v>
      </c>
      <c r="BA32" s="301">
        <f xml:space="preserve"> Time!BA$76</f>
        <v>0</v>
      </c>
      <c r="BB32" s="301">
        <f xml:space="preserve"> Time!BB$76</f>
        <v>0</v>
      </c>
      <c r="BC32" s="301">
        <f xml:space="preserve"> Time!BC$76</f>
        <v>0</v>
      </c>
      <c r="BD32" s="301">
        <f xml:space="preserve"> Time!BD$76</f>
        <v>0</v>
      </c>
      <c r="BE32" s="301">
        <f xml:space="preserve"> Time!BE$76</f>
        <v>0</v>
      </c>
      <c r="BF32" s="301">
        <f xml:space="preserve"> Time!BF$76</f>
        <v>0</v>
      </c>
      <c r="BG32" s="301">
        <f xml:space="preserve"> Time!BG$76</f>
        <v>0</v>
      </c>
      <c r="BH32" s="301">
        <f xml:space="preserve"> Time!BH$76</f>
        <v>0</v>
      </c>
      <c r="BI32" s="301">
        <f xml:space="preserve"> Time!BI$76</f>
        <v>0</v>
      </c>
      <c r="BJ32" s="301">
        <f xml:space="preserve"> Time!BJ$76</f>
        <v>0</v>
      </c>
      <c r="BK32" s="301">
        <f xml:space="preserve"> Time!BK$76</f>
        <v>0</v>
      </c>
      <c r="BL32" s="301">
        <f xml:space="preserve"> Time!BL$76</f>
        <v>0</v>
      </c>
      <c r="BM32" s="301">
        <f xml:space="preserve"> Time!BM$76</f>
        <v>0</v>
      </c>
      <c r="BN32" s="301">
        <f xml:space="preserve"> Time!BN$76</f>
        <v>0</v>
      </c>
      <c r="BO32" s="301">
        <f xml:space="preserve"> Time!BO$76</f>
        <v>0</v>
      </c>
      <c r="BP32" s="301">
        <f xml:space="preserve"> Time!BP$76</f>
        <v>0</v>
      </c>
      <c r="BQ32" s="301">
        <f xml:space="preserve"> Time!BQ$76</f>
        <v>0</v>
      </c>
      <c r="BR32" s="301">
        <f xml:space="preserve"> Time!BR$76</f>
        <v>0</v>
      </c>
      <c r="BS32" s="301">
        <f xml:space="preserve"> Time!BS$76</f>
        <v>0</v>
      </c>
      <c r="BT32" s="301">
        <f xml:space="preserve"> Time!BT$76</f>
        <v>0</v>
      </c>
      <c r="BU32" s="301">
        <f xml:space="preserve"> Time!BU$76</f>
        <v>0</v>
      </c>
      <c r="BV32" s="301">
        <f xml:space="preserve"> Time!BV$76</f>
        <v>0</v>
      </c>
      <c r="BW32" s="301">
        <f xml:space="preserve"> Time!BW$76</f>
        <v>0</v>
      </c>
      <c r="BX32" s="301">
        <f xml:space="preserve"> Time!BX$76</f>
        <v>0</v>
      </c>
      <c r="BY32" s="301">
        <f xml:space="preserve"> Time!BY$76</f>
        <v>0</v>
      </c>
      <c r="BZ32" s="301">
        <f xml:space="preserve"> Time!BZ$76</f>
        <v>0</v>
      </c>
      <c r="CA32" s="301">
        <f xml:space="preserve"> Time!CA$76</f>
        <v>0</v>
      </c>
      <c r="CB32" s="301">
        <f xml:space="preserve"> Time!CB$76</f>
        <v>0</v>
      </c>
      <c r="CC32" s="301">
        <f xml:space="preserve"> Time!CC$76</f>
        <v>0</v>
      </c>
      <c r="CD32" s="301">
        <f xml:space="preserve"> Time!CD$76</f>
        <v>0</v>
      </c>
      <c r="CE32" s="301">
        <f xml:space="preserve"> Time!CE$76</f>
        <v>0</v>
      </c>
      <c r="CF32" s="301">
        <f xml:space="preserve"> Time!CF$76</f>
        <v>0</v>
      </c>
      <c r="CG32" s="301">
        <f xml:space="preserve"> Time!CG$76</f>
        <v>0</v>
      </c>
      <c r="CH32" s="301">
        <f xml:space="preserve"> Time!CH$76</f>
        <v>0</v>
      </c>
      <c r="CI32" s="301">
        <f xml:space="preserve"> Time!CI$76</f>
        <v>0</v>
      </c>
      <c r="CJ32" s="301">
        <f xml:space="preserve"> Time!CJ$76</f>
        <v>0</v>
      </c>
      <c r="CK32" s="301">
        <f xml:space="preserve"> Time!CK$76</f>
        <v>0</v>
      </c>
      <c r="CL32" s="301">
        <f xml:space="preserve"> Time!CL$76</f>
        <v>0</v>
      </c>
      <c r="CM32" s="301">
        <f xml:space="preserve"> Time!CM$76</f>
        <v>0</v>
      </c>
      <c r="CN32" s="301">
        <f xml:space="preserve"> Time!CN$76</f>
        <v>0</v>
      </c>
      <c r="CO32" s="301">
        <f xml:space="preserve"> Time!CO$76</f>
        <v>0</v>
      </c>
      <c r="CP32" s="301">
        <f xml:space="preserve"> Time!CP$76</f>
        <v>0</v>
      </c>
      <c r="CQ32" s="301">
        <f xml:space="preserve"> Time!CQ$76</f>
        <v>0</v>
      </c>
      <c r="CR32" s="301">
        <f xml:space="preserve"> Time!CR$76</f>
        <v>0</v>
      </c>
      <c r="CS32" s="301">
        <f xml:space="preserve"> Time!CS$76</f>
        <v>0</v>
      </c>
      <c r="CT32" s="301">
        <f xml:space="preserve"> Time!CT$76</f>
        <v>0</v>
      </c>
      <c r="CU32" s="301">
        <f xml:space="preserve"> Time!CU$76</f>
        <v>0</v>
      </c>
      <c r="CV32" s="301">
        <f xml:space="preserve"> Time!CV$76</f>
        <v>0</v>
      </c>
      <c r="CW32" s="301">
        <f xml:space="preserve"> Time!CW$76</f>
        <v>0</v>
      </c>
      <c r="CX32" s="301">
        <f xml:space="preserve"> Time!CX$76</f>
        <v>0</v>
      </c>
      <c r="CY32" s="301">
        <f xml:space="preserve"> Time!CY$76</f>
        <v>0</v>
      </c>
      <c r="CZ32" s="301">
        <f xml:space="preserve"> Time!CZ$76</f>
        <v>0</v>
      </c>
      <c r="DA32" s="301">
        <f xml:space="preserve"> Time!DA$76</f>
        <v>0</v>
      </c>
      <c r="DB32" s="301">
        <f xml:space="preserve"> Time!DB$76</f>
        <v>0</v>
      </c>
      <c r="DC32" s="301">
        <f xml:space="preserve"> Time!DC$76</f>
        <v>0</v>
      </c>
      <c r="DD32" s="301">
        <f xml:space="preserve"> Time!DD$76</f>
        <v>0</v>
      </c>
      <c r="DE32" s="301">
        <f xml:space="preserve"> Time!DE$76</f>
        <v>0</v>
      </c>
      <c r="DF32" s="301">
        <f xml:space="preserve"> Time!DF$76</f>
        <v>0</v>
      </c>
      <c r="DG32" s="301">
        <f xml:space="preserve"> Time!DG$76</f>
        <v>0</v>
      </c>
      <c r="DH32" s="301">
        <f xml:space="preserve"> Time!DH$76</f>
        <v>0</v>
      </c>
      <c r="DI32" s="301">
        <f xml:space="preserve"> Time!DI$76</f>
        <v>0</v>
      </c>
      <c r="DJ32" s="301">
        <f xml:space="preserve"> Time!DJ$76</f>
        <v>0</v>
      </c>
      <c r="DK32" s="301">
        <f xml:space="preserve"> Time!DK$76</f>
        <v>0</v>
      </c>
      <c r="DL32" s="301">
        <f xml:space="preserve"> Time!DL$76</f>
        <v>0</v>
      </c>
      <c r="DM32" s="301">
        <f xml:space="preserve"> Time!DM$76</f>
        <v>0</v>
      </c>
      <c r="DN32" s="301">
        <f xml:space="preserve"> Time!DN$76</f>
        <v>0</v>
      </c>
      <c r="DO32" s="301">
        <f xml:space="preserve"> Time!DO$76</f>
        <v>0</v>
      </c>
      <c r="DP32" s="301">
        <f xml:space="preserve"> Time!DP$76</f>
        <v>0</v>
      </c>
      <c r="DQ32" s="301">
        <f xml:space="preserve"> Time!DQ$76</f>
        <v>0</v>
      </c>
      <c r="DR32" s="301">
        <f xml:space="preserve"> Time!DR$76</f>
        <v>0</v>
      </c>
      <c r="DS32" s="301">
        <f xml:space="preserve"> Time!DS$76</f>
        <v>0</v>
      </c>
      <c r="DT32" s="301">
        <f xml:space="preserve"> Time!DT$76</f>
        <v>0</v>
      </c>
      <c r="DU32" s="301">
        <f xml:space="preserve"> Time!DU$76</f>
        <v>0</v>
      </c>
      <c r="DV32" s="301">
        <f xml:space="preserve"> Time!DV$76</f>
        <v>0</v>
      </c>
      <c r="DW32" s="301">
        <f xml:space="preserve"> Time!DW$76</f>
        <v>0</v>
      </c>
      <c r="DX32" s="301">
        <f xml:space="preserve"> Time!DX$76</f>
        <v>0</v>
      </c>
      <c r="DY32" s="301">
        <f xml:space="preserve"> Time!DY$76</f>
        <v>0</v>
      </c>
      <c r="DZ32" s="301">
        <f xml:space="preserve"> Time!DZ$76</f>
        <v>0</v>
      </c>
      <c r="EA32" s="301">
        <f xml:space="preserve"> Time!EA$76</f>
        <v>0</v>
      </c>
      <c r="EB32" s="301">
        <f xml:space="preserve"> Time!EB$76</f>
        <v>0</v>
      </c>
      <c r="EC32" s="301">
        <f xml:space="preserve"> Time!EC$76</f>
        <v>0</v>
      </c>
      <c r="ED32" s="301">
        <f xml:space="preserve"> Time!ED$76</f>
        <v>0</v>
      </c>
      <c r="EE32" s="301">
        <f xml:space="preserve"> Time!EE$76</f>
        <v>0</v>
      </c>
      <c r="EF32" s="301">
        <f xml:space="preserve"> Time!EF$76</f>
        <v>0</v>
      </c>
      <c r="EG32" s="301">
        <f xml:space="preserve"> Time!EG$76</f>
        <v>0</v>
      </c>
      <c r="EH32" s="301">
        <f xml:space="preserve"> Time!EH$76</f>
        <v>0</v>
      </c>
      <c r="EI32" s="301">
        <f xml:space="preserve"> Time!EI$76</f>
        <v>0</v>
      </c>
      <c r="EJ32" s="301">
        <f xml:space="preserve"> Time!EJ$76</f>
        <v>0</v>
      </c>
      <c r="EK32" s="301">
        <f xml:space="preserve"> Time!EK$76</f>
        <v>0</v>
      </c>
      <c r="EL32" s="301">
        <f xml:space="preserve"> Time!EL$76</f>
        <v>0</v>
      </c>
      <c r="EM32" s="301">
        <f xml:space="preserve"> Time!EM$76</f>
        <v>0</v>
      </c>
      <c r="EN32" s="301">
        <f xml:space="preserve"> Time!EN$76</f>
        <v>0</v>
      </c>
      <c r="EO32" s="301">
        <f xml:space="preserve"> Time!EO$76</f>
        <v>0</v>
      </c>
      <c r="EP32" s="301">
        <f xml:space="preserve"> Time!EP$76</f>
        <v>0</v>
      </c>
      <c r="EQ32" s="301">
        <f xml:space="preserve"> Time!EQ$76</f>
        <v>0</v>
      </c>
      <c r="ER32" s="301">
        <f xml:space="preserve"> Time!ER$76</f>
        <v>0</v>
      </c>
      <c r="ES32" s="301">
        <f xml:space="preserve"> Time!ES$76</f>
        <v>0</v>
      </c>
      <c r="ET32" s="301">
        <f xml:space="preserve"> Time!ET$76</f>
        <v>0</v>
      </c>
      <c r="EU32" s="301">
        <f xml:space="preserve"> Time!EU$76</f>
        <v>0</v>
      </c>
      <c r="EV32" s="301">
        <f xml:space="preserve"> Time!EV$76</f>
        <v>0</v>
      </c>
      <c r="EW32" s="301">
        <f xml:space="preserve"> Time!EW$76</f>
        <v>0</v>
      </c>
      <c r="EX32" s="301">
        <f xml:space="preserve"> Time!EX$76</f>
        <v>0</v>
      </c>
      <c r="EY32" s="301">
        <f xml:space="preserve"> Time!EY$76</f>
        <v>0</v>
      </c>
      <c r="EZ32" s="301">
        <f xml:space="preserve"> Time!EZ$76</f>
        <v>0</v>
      </c>
      <c r="FA32" s="301">
        <f xml:space="preserve"> Time!FA$76</f>
        <v>0</v>
      </c>
      <c r="FB32" s="301">
        <f xml:space="preserve"> Time!FB$76</f>
        <v>0</v>
      </c>
      <c r="FC32" s="301">
        <f xml:space="preserve"> Time!FC$76</f>
        <v>0</v>
      </c>
      <c r="FD32" s="301">
        <f xml:space="preserve"> Time!FD$76</f>
        <v>0</v>
      </c>
      <c r="FE32" s="301">
        <f xml:space="preserve"> Time!FE$76</f>
        <v>0</v>
      </c>
      <c r="FF32" s="301">
        <f xml:space="preserve"> Time!FF$76</f>
        <v>0</v>
      </c>
      <c r="FG32" s="301">
        <f xml:space="preserve"> Time!FG$76</f>
        <v>0</v>
      </c>
      <c r="FH32" s="301">
        <f xml:space="preserve"> Time!FH$76</f>
        <v>0</v>
      </c>
      <c r="FI32" s="301">
        <f xml:space="preserve"> Time!FI$76</f>
        <v>0</v>
      </c>
      <c r="FJ32" s="301">
        <f xml:space="preserve"> Time!FJ$76</f>
        <v>0</v>
      </c>
      <c r="FK32" s="301">
        <f xml:space="preserve"> Time!FK$76</f>
        <v>0</v>
      </c>
      <c r="FL32" s="301">
        <f xml:space="preserve"> Time!FL$76</f>
        <v>0</v>
      </c>
      <c r="FM32" s="301">
        <f xml:space="preserve"> Time!FM$76</f>
        <v>0</v>
      </c>
      <c r="FN32" s="301">
        <f xml:space="preserve"> Time!FN$76</f>
        <v>0</v>
      </c>
      <c r="FO32" s="301">
        <f xml:space="preserve"> Time!FO$76</f>
        <v>0</v>
      </c>
      <c r="FP32" s="301">
        <f xml:space="preserve"> Time!FP$76</f>
        <v>0</v>
      </c>
      <c r="FQ32" s="301">
        <f xml:space="preserve"> Time!FQ$76</f>
        <v>0</v>
      </c>
      <c r="FR32" s="301">
        <f xml:space="preserve"> Time!FR$76</f>
        <v>0</v>
      </c>
      <c r="FS32" s="301">
        <f xml:space="preserve"> Time!FS$76</f>
        <v>0</v>
      </c>
      <c r="FT32" s="301">
        <f xml:space="preserve"> Time!FT$76</f>
        <v>0</v>
      </c>
      <c r="FU32" s="301">
        <f xml:space="preserve"> Time!FU$76</f>
        <v>0</v>
      </c>
      <c r="FV32" s="301">
        <f xml:space="preserve"> Time!FV$76</f>
        <v>0</v>
      </c>
      <c r="FW32" s="301">
        <f xml:space="preserve"> Time!FW$76</f>
        <v>0</v>
      </c>
      <c r="FX32" s="301">
        <f xml:space="preserve"> Time!FX$76</f>
        <v>0</v>
      </c>
      <c r="FY32" s="301">
        <f xml:space="preserve"> Time!FY$76</f>
        <v>0</v>
      </c>
      <c r="FZ32" s="301">
        <f xml:space="preserve"> Time!FZ$76</f>
        <v>0</v>
      </c>
      <c r="GA32" s="301">
        <f xml:space="preserve"> Time!GA$76</f>
        <v>0</v>
      </c>
      <c r="GB32" s="301">
        <f xml:space="preserve"> Time!GB$76</f>
        <v>0</v>
      </c>
      <c r="GC32" s="301">
        <f xml:space="preserve"> Time!GC$76</f>
        <v>0</v>
      </c>
      <c r="GD32" s="301">
        <f xml:space="preserve"> Time!GD$76</f>
        <v>0</v>
      </c>
      <c r="GE32" s="301">
        <f xml:space="preserve"> Time!GE$76</f>
        <v>0</v>
      </c>
      <c r="GF32" s="301">
        <f xml:space="preserve"> Time!GF$76</f>
        <v>0</v>
      </c>
      <c r="GG32" s="301">
        <f xml:space="preserve"> Time!GG$76</f>
        <v>0</v>
      </c>
      <c r="GH32" s="301">
        <f xml:space="preserve"> Time!GH$76</f>
        <v>0</v>
      </c>
      <c r="GI32" s="301">
        <f xml:space="preserve"> Time!GI$76</f>
        <v>0</v>
      </c>
      <c r="GJ32" s="301">
        <f xml:space="preserve"> Time!GJ$76</f>
        <v>0</v>
      </c>
    </row>
    <row r="33" spans="1:192" s="275" customFormat="1" x14ac:dyDescent="0.25">
      <c r="A33" s="15"/>
      <c r="B33" s="15"/>
      <c r="C33" s="21"/>
      <c r="D33" s="60"/>
      <c r="E33" s="286"/>
      <c r="F33" s="286"/>
      <c r="G33" s="286"/>
      <c r="H33" s="286"/>
      <c r="I33" s="43"/>
      <c r="J33" s="286"/>
      <c r="K33" s="286"/>
      <c r="L33" s="286"/>
      <c r="M33" s="286"/>
      <c r="N33" s="286"/>
      <c r="O33" s="286"/>
      <c r="P33" s="286"/>
      <c r="Q33" s="286"/>
      <c r="R33" s="286"/>
      <c r="S33" s="286"/>
      <c r="T33" s="286"/>
      <c r="U33" s="286"/>
      <c r="V33" s="286"/>
      <c r="W33" s="286"/>
      <c r="X33" s="286"/>
      <c r="Y33" s="286"/>
      <c r="Z33" s="286"/>
      <c r="AA33" s="286"/>
      <c r="AB33" s="286"/>
      <c r="AC33" s="286"/>
      <c r="AD33" s="286"/>
      <c r="AE33" s="286"/>
      <c r="AF33" s="286"/>
      <c r="AG33" s="286"/>
      <c r="AH33" s="286"/>
      <c r="AI33" s="286"/>
      <c r="AJ33" s="286"/>
      <c r="AK33" s="286"/>
      <c r="AL33" s="286"/>
      <c r="AM33" s="286"/>
      <c r="AN33" s="286"/>
      <c r="AO33" s="286"/>
      <c r="AP33" s="286"/>
      <c r="AQ33" s="286"/>
      <c r="AR33" s="286"/>
      <c r="AS33" s="286"/>
      <c r="AT33" s="286"/>
      <c r="AU33" s="286"/>
      <c r="AV33" s="286"/>
      <c r="AW33" s="286"/>
      <c r="AX33" s="286"/>
      <c r="AY33" s="286"/>
      <c r="AZ33" s="286"/>
      <c r="BA33" s="286"/>
      <c r="BB33" s="286"/>
      <c r="BC33" s="286"/>
      <c r="BD33" s="286"/>
      <c r="BE33" s="286"/>
      <c r="BF33" s="286"/>
      <c r="BG33" s="286"/>
      <c r="BH33" s="286"/>
      <c r="BI33" s="286"/>
      <c r="BJ33" s="286"/>
      <c r="BK33" s="286"/>
      <c r="BL33" s="286"/>
      <c r="BM33" s="286"/>
      <c r="BN33" s="286"/>
      <c r="BO33" s="286"/>
      <c r="BP33" s="286"/>
      <c r="BQ33" s="286"/>
      <c r="BR33" s="286"/>
      <c r="BS33" s="286"/>
      <c r="BT33" s="286"/>
      <c r="BU33" s="286"/>
      <c r="BV33" s="286"/>
      <c r="BW33" s="286"/>
      <c r="BX33" s="286"/>
      <c r="BY33" s="286"/>
      <c r="BZ33" s="286"/>
      <c r="CA33" s="286"/>
      <c r="CB33" s="286"/>
      <c r="CC33" s="286"/>
      <c r="CD33" s="286"/>
      <c r="CE33" s="286"/>
      <c r="CF33" s="286"/>
      <c r="CG33" s="286"/>
      <c r="CH33" s="286"/>
      <c r="CI33" s="286"/>
      <c r="CJ33" s="286"/>
      <c r="CK33" s="286"/>
      <c r="CL33" s="286"/>
      <c r="CM33" s="286"/>
      <c r="CN33" s="286"/>
      <c r="CO33" s="286"/>
      <c r="CP33" s="286"/>
      <c r="CQ33" s="286"/>
      <c r="CR33" s="286"/>
      <c r="CS33" s="286"/>
      <c r="CT33" s="286"/>
      <c r="CU33" s="286"/>
      <c r="CV33" s="286"/>
      <c r="CW33" s="286"/>
      <c r="CX33" s="286"/>
      <c r="CY33" s="286"/>
      <c r="CZ33" s="286"/>
      <c r="DA33" s="286"/>
      <c r="DB33" s="286"/>
      <c r="DC33" s="286"/>
      <c r="DD33" s="286"/>
      <c r="DE33" s="286"/>
      <c r="DF33" s="286"/>
      <c r="DG33" s="286"/>
      <c r="DH33" s="286"/>
      <c r="DI33" s="286"/>
      <c r="DJ33" s="286"/>
      <c r="DK33" s="286"/>
      <c r="DL33" s="286"/>
      <c r="DM33" s="286"/>
      <c r="DN33" s="286"/>
      <c r="DO33" s="286"/>
      <c r="DP33" s="286"/>
      <c r="DQ33" s="286"/>
      <c r="DR33" s="286"/>
      <c r="DS33" s="286"/>
      <c r="DT33" s="286"/>
      <c r="DU33" s="286"/>
      <c r="DV33" s="286"/>
      <c r="DW33" s="286"/>
      <c r="DX33" s="286"/>
      <c r="DY33" s="286"/>
      <c r="DZ33" s="286"/>
      <c r="EA33" s="286"/>
      <c r="EB33" s="286"/>
      <c r="EC33" s="286"/>
      <c r="ED33" s="286"/>
      <c r="EE33" s="286"/>
      <c r="EF33" s="286"/>
      <c r="EG33" s="286"/>
      <c r="EH33" s="286"/>
      <c r="EI33" s="286"/>
      <c r="EJ33" s="286"/>
      <c r="EK33" s="286"/>
      <c r="EL33" s="286"/>
      <c r="EM33" s="286"/>
      <c r="EN33" s="286"/>
      <c r="EO33" s="286"/>
      <c r="EP33" s="286"/>
      <c r="EQ33" s="286"/>
      <c r="ER33" s="286"/>
      <c r="ES33" s="286"/>
      <c r="ET33" s="286"/>
      <c r="EU33" s="286"/>
      <c r="EV33" s="286"/>
      <c r="EW33" s="286"/>
      <c r="EX33" s="286"/>
      <c r="EY33" s="286"/>
      <c r="EZ33" s="286"/>
      <c r="FA33" s="286"/>
      <c r="FB33" s="286"/>
      <c r="FC33" s="286"/>
      <c r="FD33" s="286"/>
      <c r="FE33" s="286"/>
      <c r="FF33" s="286"/>
      <c r="FG33" s="286"/>
      <c r="FH33" s="286"/>
      <c r="FI33" s="286"/>
      <c r="FJ33" s="286"/>
      <c r="FK33" s="286"/>
      <c r="FL33" s="286"/>
      <c r="FM33" s="286"/>
      <c r="FN33" s="286"/>
      <c r="FO33" s="286"/>
      <c r="FP33" s="286"/>
      <c r="FQ33" s="286"/>
      <c r="FR33" s="286"/>
      <c r="FS33" s="286"/>
      <c r="FT33" s="286"/>
      <c r="FU33" s="286"/>
      <c r="FV33" s="286"/>
      <c r="FW33" s="286"/>
      <c r="FX33" s="286"/>
      <c r="FY33" s="286"/>
      <c r="FZ33" s="286"/>
      <c r="GA33" s="286"/>
      <c r="GB33" s="286"/>
      <c r="GC33" s="286"/>
      <c r="GD33" s="286"/>
      <c r="GE33" s="286"/>
      <c r="GF33" s="286"/>
      <c r="GG33" s="286"/>
      <c r="GH33" s="286"/>
      <c r="GI33" s="286"/>
      <c r="GJ33" s="286"/>
    </row>
    <row r="34" spans="1:192" s="275" customFormat="1" x14ac:dyDescent="0.25">
      <c r="A34" s="15"/>
      <c r="B34" s="15"/>
      <c r="C34" s="21"/>
      <c r="D34" s="60"/>
      <c r="E34" s="286" t="s">
        <v>158</v>
      </c>
      <c r="F34" s="286"/>
      <c r="G34" s="286" t="str">
        <f xml:space="preserve"> SMU</f>
        <v>$ 000s</v>
      </c>
      <c r="H34" s="286"/>
      <c r="I34" s="43"/>
      <c r="J34" s="286">
        <f t="shared" ref="J34:BU34" si="27">I37</f>
        <v>0</v>
      </c>
      <c r="K34" s="286">
        <f t="shared" si="27"/>
        <v>0</v>
      </c>
      <c r="L34" s="286">
        <f t="shared" si="27"/>
        <v>0</v>
      </c>
      <c r="M34" s="286">
        <f t="shared" si="27"/>
        <v>0</v>
      </c>
      <c r="N34" s="286">
        <f t="shared" si="27"/>
        <v>1714.398505796607</v>
      </c>
      <c r="O34" s="286">
        <f t="shared" si="27"/>
        <v>2716.0379980249963</v>
      </c>
      <c r="P34" s="286">
        <f t="shared" si="27"/>
        <v>1427.258664695094</v>
      </c>
      <c r="Q34" s="286">
        <f t="shared" si="27"/>
        <v>843.10158172220576</v>
      </c>
      <c r="R34" s="286">
        <f t="shared" si="27"/>
        <v>2130.9006693947617</v>
      </c>
      <c r="S34" s="286">
        <f t="shared" si="27"/>
        <v>3185.3983436242452</v>
      </c>
      <c r="T34" s="286">
        <f t="shared" si="27"/>
        <v>1961.8391571111461</v>
      </c>
      <c r="U34" s="286">
        <f t="shared" si="27"/>
        <v>1438.8377858081153</v>
      </c>
      <c r="V34" s="286">
        <f t="shared" si="27"/>
        <v>2780.071714499541</v>
      </c>
      <c r="W34" s="286">
        <f t="shared" si="27"/>
        <v>3890.9877841730327</v>
      </c>
      <c r="X34" s="286">
        <f t="shared" si="27"/>
        <v>2736.2082969357325</v>
      </c>
      <c r="Y34" s="286">
        <f t="shared" si="27"/>
        <v>2265.9799864268471</v>
      </c>
      <c r="Z34" s="286">
        <f t="shared" si="27"/>
        <v>3669.345680253889</v>
      </c>
      <c r="AA34" s="286">
        <f t="shared" si="27"/>
        <v>4840.3556595128784</v>
      </c>
      <c r="AB34" s="286">
        <f t="shared" si="27"/>
        <v>3758.0328517094481</v>
      </c>
      <c r="AC34" s="286">
        <f t="shared" si="27"/>
        <v>3368.1152701046058</v>
      </c>
      <c r="AD34" s="286">
        <f t="shared" si="27"/>
        <v>4827.4153700423758</v>
      </c>
      <c r="AE34" s="286">
        <f t="shared" si="27"/>
        <v>6062.652228871525</v>
      </c>
      <c r="AF34" s="286">
        <f t="shared" si="27"/>
        <v>5056.9281704099594</v>
      </c>
      <c r="AG34" s="286">
        <f t="shared" si="27"/>
        <v>4739.5173286617228</v>
      </c>
      <c r="AH34" s="286">
        <f t="shared" si="27"/>
        <v>6264.0425111165951</v>
      </c>
      <c r="AI34" s="286">
        <f t="shared" si="27"/>
        <v>7567.7917712906565</v>
      </c>
      <c r="AJ34" s="286">
        <f t="shared" si="27"/>
        <v>6642.9638070267556</v>
      </c>
      <c r="AK34" s="286">
        <f t="shared" si="27"/>
        <v>6402.3444670070594</v>
      </c>
      <c r="AL34" s="286">
        <f t="shared" si="27"/>
        <v>7996.5388913121769</v>
      </c>
      <c r="AM34" s="286">
        <f t="shared" si="27"/>
        <v>9373.3600658072028</v>
      </c>
      <c r="AN34" s="286">
        <f t="shared" si="27"/>
        <v>8534.0042083340231</v>
      </c>
      <c r="AO34" s="286">
        <f t="shared" si="27"/>
        <v>8366.8134508510211</v>
      </c>
      <c r="AP34" s="286">
        <f t="shared" si="27"/>
        <v>10145.359792111645</v>
      </c>
      <c r="AQ34" s="286">
        <f t="shared" si="27"/>
        <v>11814.643047675108</v>
      </c>
      <c r="AR34" s="286">
        <f t="shared" si="27"/>
        <v>11086.14664782422</v>
      </c>
      <c r="AS34" s="286">
        <f t="shared" si="27"/>
        <v>11038.805779793489</v>
      </c>
      <c r="AT34" s="286">
        <f t="shared" si="27"/>
        <v>12978.144797988036</v>
      </c>
      <c r="AU34" s="286">
        <f t="shared" si="27"/>
        <v>14733.447746407848</v>
      </c>
      <c r="AV34" s="286">
        <f t="shared" si="27"/>
        <v>14103.047537173034</v>
      </c>
      <c r="AW34" s="286">
        <f t="shared" si="27"/>
        <v>14148.521476761418</v>
      </c>
      <c r="AX34" s="286">
        <f t="shared" si="27"/>
        <v>16171.881261879817</v>
      </c>
      <c r="AY34" s="286">
        <f t="shared" si="27"/>
        <v>18013.540453052658</v>
      </c>
      <c r="AZ34" s="286">
        <f t="shared" si="27"/>
        <v>17481.745456796463</v>
      </c>
      <c r="BA34" s="286">
        <f t="shared" si="27"/>
        <v>17620.716407224299</v>
      </c>
      <c r="BB34" s="286">
        <f t="shared" si="27"/>
        <v>18395.178531736703</v>
      </c>
      <c r="BC34" s="286">
        <f t="shared" si="27"/>
        <v>17733.036253129023</v>
      </c>
      <c r="BD34" s="286">
        <f t="shared" si="27"/>
        <v>14812.204580120015</v>
      </c>
      <c r="BE34" s="286">
        <f t="shared" si="27"/>
        <v>13916.662584323863</v>
      </c>
      <c r="BF34" s="286">
        <f t="shared" si="27"/>
        <v>14721.381515318368</v>
      </c>
      <c r="BG34" s="286">
        <f t="shared" si="27"/>
        <v>14080.652724438096</v>
      </c>
      <c r="BH34" s="286">
        <f t="shared" si="27"/>
        <v>11191.309403972989</v>
      </c>
      <c r="BI34" s="286">
        <f t="shared" si="27"/>
        <v>10330.902612128175</v>
      </c>
      <c r="BJ34" s="286">
        <f t="shared" si="27"/>
        <v>11131.564209806947</v>
      </c>
      <c r="BK34" s="286">
        <f t="shared" si="27"/>
        <v>10508.05580570349</v>
      </c>
      <c r="BL34" s="286">
        <f t="shared" si="27"/>
        <v>7646.1605057229281</v>
      </c>
      <c r="BM34" s="286">
        <f t="shared" si="27"/>
        <v>6802.12955729852</v>
      </c>
      <c r="BN34" s="286">
        <f t="shared" si="27"/>
        <v>7610.1390733851968</v>
      </c>
      <c r="BO34" s="286">
        <f t="shared" si="27"/>
        <v>7000.4371669073689</v>
      </c>
      <c r="BP34" s="286">
        <f t="shared" si="27"/>
        <v>4162.6900536843132</v>
      </c>
      <c r="BQ34" s="286">
        <f t="shared" si="27"/>
        <v>3331.9452316918819</v>
      </c>
      <c r="BR34" s="286">
        <f t="shared" si="27"/>
        <v>4144.4092730651782</v>
      </c>
      <c r="BS34" s="286">
        <f t="shared" si="27"/>
        <v>3545.7346488417047</v>
      </c>
      <c r="BT34" s="286">
        <f t="shared" si="27"/>
        <v>729.43907373613229</v>
      </c>
      <c r="BU34" s="286">
        <f t="shared" si="27"/>
        <v>0</v>
      </c>
      <c r="BV34" s="286">
        <f t="shared" ref="BV34:EG34" si="28">BU37</f>
        <v>724.03246137257884</v>
      </c>
      <c r="BW34" s="286">
        <f t="shared" si="28"/>
        <v>134.12285088620501</v>
      </c>
      <c r="BX34" s="286">
        <f t="shared" si="28"/>
        <v>0</v>
      </c>
      <c r="BY34" s="286">
        <f t="shared" si="28"/>
        <v>0</v>
      </c>
      <c r="BZ34" s="286">
        <f t="shared" si="28"/>
        <v>0</v>
      </c>
      <c r="CA34" s="286">
        <f t="shared" si="28"/>
        <v>0</v>
      </c>
      <c r="CB34" s="286">
        <f t="shared" si="28"/>
        <v>0</v>
      </c>
      <c r="CC34" s="286">
        <f t="shared" si="28"/>
        <v>0</v>
      </c>
      <c r="CD34" s="286">
        <f t="shared" si="28"/>
        <v>0</v>
      </c>
      <c r="CE34" s="286">
        <f t="shared" si="28"/>
        <v>0</v>
      </c>
      <c r="CF34" s="286">
        <f t="shared" si="28"/>
        <v>0</v>
      </c>
      <c r="CG34" s="286">
        <f t="shared" si="28"/>
        <v>0</v>
      </c>
      <c r="CH34" s="286">
        <f t="shared" si="28"/>
        <v>0</v>
      </c>
      <c r="CI34" s="286">
        <f t="shared" si="28"/>
        <v>0</v>
      </c>
      <c r="CJ34" s="286">
        <f t="shared" si="28"/>
        <v>0</v>
      </c>
      <c r="CK34" s="286">
        <f t="shared" si="28"/>
        <v>0</v>
      </c>
      <c r="CL34" s="286">
        <f t="shared" si="28"/>
        <v>0</v>
      </c>
      <c r="CM34" s="286">
        <f t="shared" si="28"/>
        <v>0</v>
      </c>
      <c r="CN34" s="286">
        <f t="shared" si="28"/>
        <v>0</v>
      </c>
      <c r="CO34" s="286">
        <f t="shared" si="28"/>
        <v>0</v>
      </c>
      <c r="CP34" s="286">
        <f t="shared" si="28"/>
        <v>0</v>
      </c>
      <c r="CQ34" s="286">
        <f t="shared" si="28"/>
        <v>0</v>
      </c>
      <c r="CR34" s="286">
        <f t="shared" si="28"/>
        <v>0</v>
      </c>
      <c r="CS34" s="286">
        <f t="shared" si="28"/>
        <v>0</v>
      </c>
      <c r="CT34" s="286">
        <f t="shared" si="28"/>
        <v>0</v>
      </c>
      <c r="CU34" s="286">
        <f t="shared" si="28"/>
        <v>0</v>
      </c>
      <c r="CV34" s="286">
        <f t="shared" si="28"/>
        <v>0</v>
      </c>
      <c r="CW34" s="286">
        <f t="shared" si="28"/>
        <v>0</v>
      </c>
      <c r="CX34" s="286">
        <f t="shared" si="28"/>
        <v>0</v>
      </c>
      <c r="CY34" s="286">
        <f t="shared" si="28"/>
        <v>0</v>
      </c>
      <c r="CZ34" s="286">
        <f t="shared" si="28"/>
        <v>0</v>
      </c>
      <c r="DA34" s="286">
        <f t="shared" si="28"/>
        <v>0</v>
      </c>
      <c r="DB34" s="286">
        <f t="shared" si="28"/>
        <v>0</v>
      </c>
      <c r="DC34" s="286">
        <f t="shared" si="28"/>
        <v>0</v>
      </c>
      <c r="DD34" s="286">
        <f t="shared" si="28"/>
        <v>0</v>
      </c>
      <c r="DE34" s="286">
        <f t="shared" si="28"/>
        <v>0</v>
      </c>
      <c r="DF34" s="286">
        <f t="shared" si="28"/>
        <v>0</v>
      </c>
      <c r="DG34" s="286">
        <f t="shared" si="28"/>
        <v>0</v>
      </c>
      <c r="DH34" s="286">
        <f t="shared" si="28"/>
        <v>0</v>
      </c>
      <c r="DI34" s="286">
        <f t="shared" si="28"/>
        <v>0</v>
      </c>
      <c r="DJ34" s="286">
        <f t="shared" si="28"/>
        <v>0</v>
      </c>
      <c r="DK34" s="286">
        <f t="shared" si="28"/>
        <v>0</v>
      </c>
      <c r="DL34" s="286">
        <f t="shared" si="28"/>
        <v>0</v>
      </c>
      <c r="DM34" s="286">
        <f t="shared" si="28"/>
        <v>0</v>
      </c>
      <c r="DN34" s="286">
        <f t="shared" si="28"/>
        <v>0</v>
      </c>
      <c r="DO34" s="286">
        <f t="shared" si="28"/>
        <v>0</v>
      </c>
      <c r="DP34" s="286">
        <f t="shared" si="28"/>
        <v>0</v>
      </c>
      <c r="DQ34" s="286">
        <f t="shared" si="28"/>
        <v>0</v>
      </c>
      <c r="DR34" s="286">
        <f t="shared" si="28"/>
        <v>0</v>
      </c>
      <c r="DS34" s="286">
        <f t="shared" si="28"/>
        <v>0</v>
      </c>
      <c r="DT34" s="286">
        <f t="shared" si="28"/>
        <v>0</v>
      </c>
      <c r="DU34" s="286">
        <f t="shared" si="28"/>
        <v>0</v>
      </c>
      <c r="DV34" s="286">
        <f t="shared" si="28"/>
        <v>0</v>
      </c>
      <c r="DW34" s="286">
        <f t="shared" si="28"/>
        <v>0</v>
      </c>
      <c r="DX34" s="286">
        <f t="shared" si="28"/>
        <v>0</v>
      </c>
      <c r="DY34" s="286">
        <f t="shared" si="28"/>
        <v>0</v>
      </c>
      <c r="DZ34" s="286">
        <f t="shared" si="28"/>
        <v>0</v>
      </c>
      <c r="EA34" s="286">
        <f t="shared" si="28"/>
        <v>0</v>
      </c>
      <c r="EB34" s="286">
        <f t="shared" si="28"/>
        <v>0</v>
      </c>
      <c r="EC34" s="286">
        <f t="shared" si="28"/>
        <v>971.56941081821128</v>
      </c>
      <c r="ED34" s="286">
        <f t="shared" si="28"/>
        <v>0</v>
      </c>
      <c r="EE34" s="286">
        <f t="shared" si="28"/>
        <v>-1.5017849484012438E-12</v>
      </c>
      <c r="EF34" s="286">
        <f t="shared" si="28"/>
        <v>-3.027748634471747E-12</v>
      </c>
      <c r="EG34" s="286">
        <f t="shared" si="28"/>
        <v>-4.561426730437809E-12</v>
      </c>
      <c r="EH34" s="286">
        <f t="shared" ref="EH34:GJ34" si="29">EG37</f>
        <v>-6.1195286500821307E-12</v>
      </c>
      <c r="EI34" s="286">
        <f t="shared" si="29"/>
        <v>-7.7198380097496972E-12</v>
      </c>
      <c r="EJ34" s="286">
        <f t="shared" si="29"/>
        <v>-9.345912350107911E-12</v>
      </c>
      <c r="EK34" s="286">
        <f t="shared" si="29"/>
        <v>-1.0962247919145067E-11</v>
      </c>
      <c r="EL34" s="286">
        <f t="shared" si="29"/>
        <v>-1.2622282916219552E-11</v>
      </c>
      <c r="EM34" s="286">
        <f t="shared" si="29"/>
        <v>-1.432728661957193E-11</v>
      </c>
      <c r="EN34" s="286">
        <f t="shared" si="29"/>
        <v>-1.6059740882548282E-11</v>
      </c>
      <c r="EO34" s="286">
        <f t="shared" si="29"/>
        <v>-1.7781819250971372E-11</v>
      </c>
      <c r="EP34" s="286">
        <f t="shared" si="29"/>
        <v>-1.9550455921505191E-11</v>
      </c>
      <c r="EQ34" s="286">
        <f t="shared" si="29"/>
        <v>-2.1367003210242669E-11</v>
      </c>
      <c r="ER34" s="286">
        <f t="shared" si="29"/>
        <v>-2.3212796910328819E-11</v>
      </c>
      <c r="ES34" s="286">
        <f t="shared" si="29"/>
        <v>-2.5047535911189452E-11</v>
      </c>
      <c r="ET34" s="286">
        <f t="shared" si="29"/>
        <v>-2.6931879119537244E-11</v>
      </c>
      <c r="EU34" s="286">
        <f t="shared" si="29"/>
        <v>-2.8867267321763037E-11</v>
      </c>
      <c r="EV34" s="286">
        <f t="shared" si="29"/>
        <v>-3.0833815274044663E-11</v>
      </c>
      <c r="EW34" s="286">
        <f t="shared" si="29"/>
        <v>-3.2810304981245925E-11</v>
      </c>
      <c r="EX34" s="286">
        <f t="shared" si="29"/>
        <v>-3.4818270287034366E-11</v>
      </c>
      <c r="EY34" s="286">
        <f t="shared" si="29"/>
        <v>-3.688062938705686E-11</v>
      </c>
      <c r="EZ34" s="286">
        <f t="shared" si="29"/>
        <v>-3.8976192468589723E-11</v>
      </c>
      <c r="FA34" s="286">
        <f t="shared" si="29"/>
        <v>-4.1059204949492964E-11</v>
      </c>
      <c r="FB34" s="286">
        <f t="shared" si="29"/>
        <v>-4.3198533987275736E-11</v>
      </c>
      <c r="FC34" s="286">
        <f t="shared" si="29"/>
        <v>-4.5395815332872123E-11</v>
      </c>
      <c r="FD34" s="286">
        <f t="shared" si="29"/>
        <v>-4.7628472908132609E-11</v>
      </c>
      <c r="FE34" s="286">
        <f t="shared" si="29"/>
        <v>-4.9847758805958653E-11</v>
      </c>
      <c r="FF34" s="286">
        <f t="shared" si="29"/>
        <v>-5.2127045563905644E-11</v>
      </c>
      <c r="FG34" s="286">
        <f t="shared" si="29"/>
        <v>-5.4468075945885768E-11</v>
      </c>
      <c r="FH34" s="286">
        <f t="shared" si="29"/>
        <v>-5.6846796917015776E-11</v>
      </c>
      <c r="FI34" s="286">
        <f t="shared" si="29"/>
        <v>-5.9211271417981729E-11</v>
      </c>
      <c r="FJ34" s="286">
        <f t="shared" si="29"/>
        <v>-6.1639672114275193E-11</v>
      </c>
      <c r="FK34" s="286">
        <f t="shared" si="29"/>
        <v>-6.4133855783716263E-11</v>
      </c>
      <c r="FL34" s="286">
        <f t="shared" si="29"/>
        <v>-6.6668195810235339E-11</v>
      </c>
      <c r="FM34" s="286">
        <f t="shared" si="29"/>
        <v>-6.9215348027475435E-11</v>
      </c>
      <c r="FN34" s="286">
        <f t="shared" si="29"/>
        <v>-7.1803063643775081E-11</v>
      </c>
      <c r="FO34" s="286">
        <f t="shared" si="29"/>
        <v>-7.44608779168411E-11</v>
      </c>
      <c r="FP34" s="286">
        <f t="shared" si="29"/>
        <v>-7.7161482999703486E-11</v>
      </c>
      <c r="FQ34" s="286">
        <f t="shared" si="29"/>
        <v>-7.9845913806471771E-11</v>
      </c>
      <c r="FR34" s="286">
        <f t="shared" si="29"/>
        <v>-8.260292118280193E-11</v>
      </c>
      <c r="FS34" s="286">
        <f t="shared" si="29"/>
        <v>-8.5434613162246284E-11</v>
      </c>
      <c r="FT34" s="286">
        <f t="shared" si="29"/>
        <v>-8.831189538255969E-11</v>
      </c>
      <c r="FU34" s="286">
        <f t="shared" si="29"/>
        <v>-9.1171945184357968E-11</v>
      </c>
      <c r="FV34" s="286">
        <f t="shared" si="29"/>
        <v>-9.4109319610380968E-11</v>
      </c>
      <c r="FW34" s="286">
        <f t="shared" si="29"/>
        <v>-9.712626460450935E-11</v>
      </c>
      <c r="FX34" s="286">
        <f t="shared" si="29"/>
        <v>-1.0019178241304319E-10</v>
      </c>
      <c r="FY34" s="286">
        <f t="shared" si="29"/>
        <v>-1.0323894043557158E-10</v>
      </c>
      <c r="FZ34" s="286">
        <f t="shared" si="29"/>
        <v>-1.0636848176097015E-10</v>
      </c>
      <c r="GA34" s="286">
        <f t="shared" si="29"/>
        <v>-1.0958279926572301E-10</v>
      </c>
      <c r="GB34" s="286">
        <f t="shared" si="29"/>
        <v>-1.128488672823024E-10</v>
      </c>
      <c r="GC34" s="286">
        <f t="shared" si="29"/>
        <v>-1.1613144669273516E-10</v>
      </c>
      <c r="GD34" s="286">
        <f t="shared" si="29"/>
        <v>-1.1946630118027906E-10</v>
      </c>
      <c r="GE34" s="286">
        <f t="shared" si="29"/>
        <v>-1.2289149357768281E-10</v>
      </c>
      <c r="GF34" s="286">
        <f t="shared" si="29"/>
        <v>-1.2637183157268475E-10</v>
      </c>
      <c r="GG34" s="286">
        <f t="shared" si="29"/>
        <v>-1.2983132536947748E-10</v>
      </c>
      <c r="GH34" s="286">
        <f t="shared" si="29"/>
        <v>-1.333843504249485E-10</v>
      </c>
      <c r="GI34" s="286">
        <f t="shared" si="29"/>
        <v>-1.3703362341519141E-10</v>
      </c>
      <c r="GJ34" s="286">
        <f t="shared" si="29"/>
        <v>-1.4074164970057725E-10</v>
      </c>
    </row>
    <row r="35" spans="1:192" s="527" customFormat="1" x14ac:dyDescent="0.25">
      <c r="A35" s="15"/>
      <c r="B35" s="15"/>
      <c r="C35" s="21"/>
      <c r="D35" s="60"/>
      <c r="E35" s="526" t="str">
        <f xml:space="preserve"> 'FS Qtr'!E$22</f>
        <v>Profit after tax</v>
      </c>
      <c r="F35" s="526">
        <f xml:space="preserve"> 'FS Qtr'!F$22</f>
        <v>0</v>
      </c>
      <c r="G35" s="526" t="str">
        <f xml:space="preserve"> 'FS Qtr'!G$22</f>
        <v>$ 000s</v>
      </c>
      <c r="H35" s="526">
        <f xml:space="preserve"> 'FS Qtr'!H$22</f>
        <v>192307.60026847877</v>
      </c>
      <c r="I35" s="526">
        <f xml:space="preserve"> 'FS Qtr'!I$22</f>
        <v>0</v>
      </c>
      <c r="J35" s="526">
        <f xml:space="preserve"> 'FS Qtr'!J$22</f>
        <v>0</v>
      </c>
      <c r="K35" s="526">
        <f xml:space="preserve"> 'FS Qtr'!K$22</f>
        <v>0</v>
      </c>
      <c r="L35" s="526">
        <f xml:space="preserve"> 'FS Qtr'!L$22</f>
        <v>0</v>
      </c>
      <c r="M35" s="526">
        <f xml:space="preserve"> 'FS Qtr'!M$22</f>
        <v>2172.8610618196567</v>
      </c>
      <c r="N35" s="526">
        <f xml:space="preserve"> 'FS Qtr'!N$22</f>
        <v>2541.6175025600937</v>
      </c>
      <c r="O35" s="526">
        <f xml:space="preserve"> 'FS Qtr'!O$22</f>
        <v>-12.979664198951014</v>
      </c>
      <c r="P35" s="526">
        <f xml:space="preserve"> 'FS Qtr'!P$22</f>
        <v>27.628692242951729</v>
      </c>
      <c r="Q35" s="526">
        <f xml:space="preserve"> 'FS Qtr'!Q$22</f>
        <v>2201.2446219619492</v>
      </c>
      <c r="R35" s="526">
        <f xml:space="preserve"> 'FS Qtr'!R$22</f>
        <v>2582.7094995001466</v>
      </c>
      <c r="S35" s="526">
        <f xml:space="preserve"> 'FS Qtr'!S$22</f>
        <v>41.803273468953101</v>
      </c>
      <c r="T35" s="526">
        <f xml:space="preserve"> 'FS Qtr'!T$22</f>
        <v>81.68038377285356</v>
      </c>
      <c r="U35" s="526">
        <f xml:space="preserve"> 'FS Qtr'!U$22</f>
        <v>2245.9614889079148</v>
      </c>
      <c r="V35" s="526">
        <f xml:space="preserve"> 'FS Qtr'!V$22</f>
        <v>2627.3176330442461</v>
      </c>
      <c r="W35" s="526">
        <f xml:space="preserve"> 'FS Qtr'!W$22</f>
        <v>100.09544133169292</v>
      </c>
      <c r="X35" s="526">
        <f xml:space="preserve"> 'FS Qtr'!X$22</f>
        <v>132.25782912712575</v>
      </c>
      <c r="Y35" s="526">
        <f xml:space="preserve"> 'FS Qtr'!Y$22</f>
        <v>2294.3397471910966</v>
      </c>
      <c r="Z35" s="526">
        <f xml:space="preserve"> 'FS Qtr'!Z$22</f>
        <v>2675.5548578018979</v>
      </c>
      <c r="AA35" s="526">
        <f xml:space="preserve"> 'FS Qtr'!AA$22</f>
        <v>162.0119612309216</v>
      </c>
      <c r="AB35" s="526">
        <f xml:space="preserve"> 'FS Qtr'!AB$22</f>
        <v>200.35543158860455</v>
      </c>
      <c r="AC35" s="526">
        <f xml:space="preserve"> 'FS Qtr'!AC$22</f>
        <v>2346.4065157389264</v>
      </c>
      <c r="AD35" s="526">
        <f xml:space="preserve"> 'FS Qtr'!AD$22</f>
        <v>2727.8762310648694</v>
      </c>
      <c r="AE35" s="526">
        <f xml:space="preserve"> 'FS Qtr'!AE$22</f>
        <v>228.01556462564568</v>
      </c>
      <c r="AF35" s="526">
        <f xml:space="preserve"> 'FS Qtr'!AF$22</f>
        <v>265.55298021262587</v>
      </c>
      <c r="AG35" s="526">
        <f xml:space="preserve"> 'FS Qtr'!AG$22</f>
        <v>2402.7237639393834</v>
      </c>
      <c r="AH35" s="526">
        <f xml:space="preserve"> 'FS Qtr'!AH$22</f>
        <v>2784.431852267157</v>
      </c>
      <c r="AI35" s="526">
        <f xml:space="preserve"> 'FS Qtr'!AI$22</f>
        <v>298.25911440247984</v>
      </c>
      <c r="AJ35" s="526">
        <f xml:space="preserve"> 'FS Qtr'!AJ$22</f>
        <v>334.96234210469368</v>
      </c>
      <c r="AK35" s="526">
        <f xml:space="preserve"> 'FS Qtr'!AK$22</f>
        <v>2463.4171298176143</v>
      </c>
      <c r="AL35" s="526">
        <f xml:space="preserve"> 'FS Qtr'!AL$22</f>
        <v>2845.4932050735138</v>
      </c>
      <c r="AM35" s="526">
        <f xml:space="preserve"> 'FS Qtr'!AM$22</f>
        <v>373.01881109716101</v>
      </c>
      <c r="AN35" s="526">
        <f xml:space="preserve"> 'FS Qtr'!AN$22</f>
        <v>405.74489116523199</v>
      </c>
      <c r="AO35" s="526">
        <f xml:space="preserve"> 'FS Qtr'!AO$22</f>
        <v>2528.8548009289343</v>
      </c>
      <c r="AP35" s="526">
        <f xml:space="preserve"> 'FS Qtr'!AP$22</f>
        <v>2908.2938516369204</v>
      </c>
      <c r="AQ35" s="526">
        <f xml:space="preserve"> 'FS Qtr'!AQ$22</f>
        <v>443.25598343514122</v>
      </c>
      <c r="AR35" s="526">
        <f xml:space="preserve"> 'FS Qtr'!AR$22</f>
        <v>477.41945135208186</v>
      </c>
      <c r="AS35" s="526">
        <f xml:space="preserve"> 'FS Qtr'!AS$22</f>
        <v>2587.6763092220199</v>
      </c>
      <c r="AT35" s="526">
        <f xml:space="preserve"> 'FS Qtr'!AT$22</f>
        <v>2964.7973412511637</v>
      </c>
      <c r="AU35" s="526">
        <f xml:space="preserve"> 'FS Qtr'!AU$22</f>
        <v>512.76346617165564</v>
      </c>
      <c r="AV35" s="526">
        <f xml:space="preserve"> 'FS Qtr'!AV$22</f>
        <v>545.59132020343736</v>
      </c>
      <c r="AW35" s="526">
        <f xml:space="preserve"> 'FS Qtr'!AW$22</f>
        <v>2646.7660744296327</v>
      </c>
      <c r="AX35" s="526">
        <f xml:space="preserve"> 'FS Qtr'!AX$22</f>
        <v>3023.7948432575431</v>
      </c>
      <c r="AY35" s="526">
        <f xml:space="preserve"> 'FS Qtr'!AY$22</f>
        <v>584.80753685205832</v>
      </c>
      <c r="AZ35" s="526">
        <f xml:space="preserve"> 'FS Qtr'!AZ$22</f>
        <v>616.34007168901394</v>
      </c>
      <c r="BA35" s="526">
        <f xml:space="preserve"> 'FS Qtr'!BA$22</f>
        <v>2708.6075528322503</v>
      </c>
      <c r="BB35" s="526">
        <f xml:space="preserve"> 'FS Qtr'!BB$22</f>
        <v>3068.5024787975726</v>
      </c>
      <c r="BC35" s="526">
        <f xml:space="preserve"> 'FS Qtr'!BC$22</f>
        <v>609.22048470119614</v>
      </c>
      <c r="BD35" s="526">
        <f xml:space="preserve"> 'FS Qtr'!BD$22</f>
        <v>609.22048470119728</v>
      </c>
      <c r="BE35" s="526">
        <f xml:space="preserve"> 'FS Qtr'!BE$22</f>
        <v>2677.655894795585</v>
      </c>
      <c r="BF35" s="526">
        <f xml:space="preserve"> 'FS Qtr'!BF$22</f>
        <v>3035.7602987411801</v>
      </c>
      <c r="BG35" s="526">
        <f xml:space="preserve"> 'FS Qtr'!BG$22</f>
        <v>588.71353844627697</v>
      </c>
      <c r="BH35" s="526">
        <f xml:space="preserve"> 'FS Qtr'!BH$22</f>
        <v>588.71353844627799</v>
      </c>
      <c r="BI35" s="526">
        <f xml:space="preserve"> 'FS Qtr'!BI$22</f>
        <v>2646.5208276306785</v>
      </c>
      <c r="BJ35" s="526">
        <f xml:space="preserve"> 'FS Qtr'!BJ$22</f>
        <v>3002.8436176262953</v>
      </c>
      <c r="BK35" s="526">
        <f xml:space="preserve"> 'FS Qtr'!BK$22</f>
        <v>567.97121932290838</v>
      </c>
      <c r="BL35" s="526">
        <f xml:space="preserve"> 'FS Qtr'!BL$22</f>
        <v>567.97121932290952</v>
      </c>
      <c r="BM35" s="526">
        <f xml:space="preserve"> 'FS Qtr'!BM$22</f>
        <v>2615.1948288838353</v>
      </c>
      <c r="BN35" s="526">
        <f xml:space="preserve"> 'FS Qtr'!BN$22</f>
        <v>2969.7448686804692</v>
      </c>
      <c r="BO35" s="526">
        <f xml:space="preserve"> 'FS Qtr'!BO$22</f>
        <v>546.98626340346686</v>
      </c>
      <c r="BP35" s="526">
        <f xml:space="preserve"> 'FS Qtr'!BP$22</f>
        <v>546.98626340346834</v>
      </c>
      <c r="BQ35" s="526">
        <f xml:space="preserve"> 'FS Qtr'!BQ$22</f>
        <v>2583.6702026530866</v>
      </c>
      <c r="BR35" s="526">
        <f xml:space="preserve"> 'FS Qtr'!BR$22</f>
        <v>2936.4563119034688</v>
      </c>
      <c r="BS35" s="526">
        <f xml:space="preserve"> 'FS Qtr'!BS$22</f>
        <v>525.75123202585405</v>
      </c>
      <c r="BT35" s="526">
        <f xml:space="preserve"> 'FS Qtr'!BT$22</f>
        <v>525.75123202585507</v>
      </c>
      <c r="BU35" s="526">
        <f xml:space="preserve"> 'FS Qtr'!BU$22</f>
        <v>2551.9390751792694</v>
      </c>
      <c r="BV35" s="526">
        <f xml:space="preserve"> 'FS Qtr'!BV$22</f>
        <v>2902.9700296572619</v>
      </c>
      <c r="BW35" s="526">
        <f xml:space="preserve"> 'FS Qtr'!BW$22</f>
        <v>504.25850739097825</v>
      </c>
      <c r="BX35" s="526">
        <f xml:space="preserve"> 'FS Qtr'!BX$22</f>
        <v>504.25850739097933</v>
      </c>
      <c r="BY35" s="526">
        <f xml:space="preserve"> 'FS Qtr'!BY$22</f>
        <v>2519.9933903272627</v>
      </c>
      <c r="BZ35" s="526">
        <f xml:space="preserve"> 'FS Qtr'!BZ$22</f>
        <v>2869.2779221461615</v>
      </c>
      <c r="CA35" s="526">
        <f xml:space="preserve"> 'FS Qtr'!CA$22</f>
        <v>482.50028805035629</v>
      </c>
      <c r="CB35" s="526">
        <f xml:space="preserve"> 'FS Qtr'!CB$22</f>
        <v>482.50028805035737</v>
      </c>
      <c r="CC35" s="526">
        <f xml:space="preserve"> 'FS Qtr'!CC$22</f>
        <v>2487.8249049546116</v>
      </c>
      <c r="CD35" s="526">
        <f xml:space="preserve"> 'FS Qtr'!CD$22</f>
        <v>2835.3717027843609</v>
      </c>
      <c r="CE35" s="526">
        <f xml:space="preserve"> 'FS Qtr'!CE$22</f>
        <v>460.46858428107288</v>
      </c>
      <c r="CF35" s="526">
        <f xml:space="preserve"> 'FS Qtr'!CF$22</f>
        <v>460.46858428107396</v>
      </c>
      <c r="CG35" s="526">
        <f xml:space="preserve"> 'FS Qtr'!CG$22</f>
        <v>2455.4251841647142</v>
      </c>
      <c r="CH35" s="526">
        <f xml:space="preserve"> 'FS Qtr'!CH$22</f>
        <v>2801.2428934480472</v>
      </c>
      <c r="CI35" s="526">
        <f xml:space="preserve"> 'FS Qtr'!CI$22</f>
        <v>438.15521334527148</v>
      </c>
      <c r="CJ35" s="526">
        <f xml:space="preserve"> 'FS Qtr'!CJ$22</f>
        <v>438.15521334527222</v>
      </c>
      <c r="CK35" s="526">
        <f xml:space="preserve"> 'FS Qtr'!CK$22</f>
        <v>2422.785596441704</v>
      </c>
      <c r="CL35" s="526">
        <f xml:space="preserve"> 'FS Qtr'!CL$22</f>
        <v>2766.8828196091977</v>
      </c>
      <c r="CM35" s="526">
        <f xml:space="preserve"> 'FS Qtr'!CM$22</f>
        <v>415.55179463131208</v>
      </c>
      <c r="CN35" s="526">
        <f xml:space="preserve"> 'FS Qtr'!CN$22</f>
        <v>415.55179463131316</v>
      </c>
      <c r="CO35" s="526">
        <f xml:space="preserve"> 'FS Qtr'!CO$22</f>
        <v>2389.8973086640599</v>
      </c>
      <c r="CP35" s="526">
        <f xml:space="preserve"> 'FS Qtr'!CP$22</f>
        <v>2732.2826053481353</v>
      </c>
      <c r="CQ35" s="526">
        <f xml:space="preserve"> 'FS Qtr'!CQ$22</f>
        <v>392.64974467362146</v>
      </c>
      <c r="CR35" s="526">
        <f xml:space="preserve"> 'FS Qtr'!CR$22</f>
        <v>392.64974467362219</v>
      </c>
      <c r="CS35" s="526">
        <f xml:space="preserve"> 'FS Qtr'!CS$22</f>
        <v>2356.7512809939117</v>
      </c>
      <c r="CT35" s="526">
        <f xml:space="preserve"> 'FS Qtr'!CT$22</f>
        <v>2697.4331682417469</v>
      </c>
      <c r="CU35" s="526">
        <f xml:space="preserve"> 'FS Qtr'!CU$22</f>
        <v>369.44027204820037</v>
      </c>
      <c r="CV35" s="526">
        <f xml:space="preserve"> 'FS Qtr'!CV$22</f>
        <v>369.44027204820111</v>
      </c>
      <c r="CW35" s="526">
        <f xml:space="preserve"> 'FS Qtr'!CW$22</f>
        <v>2323.3382616389063</v>
      </c>
      <c r="CX35" s="526">
        <f xml:space="preserve"> 'FS Qtr'!CX$22</f>
        <v>2662.3252141243161</v>
      </c>
      <c r="CY35" s="526">
        <f xml:space="preserve"> 'FS Qtr'!CY$22</f>
        <v>345.91437214068662</v>
      </c>
      <c r="CZ35" s="526">
        <f xml:space="preserve"> 'FS Qtr'!CZ$22</f>
        <v>345.91437214068776</v>
      </c>
      <c r="DA35" s="526">
        <f xml:space="preserve"> 'FS Qtr'!DA$22</f>
        <v>2289.6487814835095</v>
      </c>
      <c r="DB35" s="526">
        <f xml:space="preserve"> 'FS Qtr'!DB$22</f>
        <v>2626.9492317177469</v>
      </c>
      <c r="DC35" s="526">
        <f xml:space="preserve"> 'FS Qtr'!DC$22</f>
        <v>322.0628217837874</v>
      </c>
      <c r="DD35" s="526">
        <f xml:space="preserve"> 'FS Qtr'!DD$22</f>
        <v>322.06282178378819</v>
      </c>
      <c r="DE35" s="526">
        <f xml:space="preserve"> 'FS Qtr'!DE$22</f>
        <v>2255.6731485863975</v>
      </c>
      <c r="DF35" s="526">
        <f xml:space="preserve"> 'FS Qtr'!DF$22</f>
        <v>2591.2954871279271</v>
      </c>
      <c r="DG35" s="526">
        <f xml:space="preserve"> 'FS Qtr'!DG$22</f>
        <v>297.87617376080345</v>
      </c>
      <c r="DH35" s="526">
        <f xml:space="preserve"> 'FS Qtr'!DH$22</f>
        <v>297.87617376080459</v>
      </c>
      <c r="DI35" s="526">
        <f xml:space="preserve"> 'FS Qtr'!DI$22</f>
        <v>3021.4014425406599</v>
      </c>
      <c r="DJ35" s="526">
        <f xml:space="preserve"> 'FS Qtr'!DJ$22</f>
        <v>3355.3540182038728</v>
      </c>
      <c r="DK35" s="526">
        <f xml:space="preserve"> 'FS Qtr'!DK$22</f>
        <v>1073.3447511719098</v>
      </c>
      <c r="DL35" s="526">
        <f xml:space="preserve"> 'FS Qtr'!DL$22</f>
        <v>1073.3447511719105</v>
      </c>
      <c r="DM35" s="526">
        <f xml:space="preserve"> 'FS Qtr'!DM$22</f>
        <v>2986.8235086933337</v>
      </c>
      <c r="DN35" s="526">
        <f xml:space="preserve"> 'FS Qtr'!DN$22</f>
        <v>3319.1146287562319</v>
      </c>
      <c r="DO35" s="526">
        <f xml:space="preserve"> 'FS Qtr'!DO$22</f>
        <v>1048.4586416597506</v>
      </c>
      <c r="DP35" s="526">
        <f xml:space="preserve"> 'FS Qtr'!DP$22</f>
        <v>1048.4586416597517</v>
      </c>
      <c r="DQ35" s="526">
        <f xml:space="preserve"> 'FS Qtr'!DQ$22</f>
        <v>2951.9289522207732</v>
      </c>
      <c r="DR35" s="526">
        <f xml:space="preserve"> 'FS Qtr'!DR$22</f>
        <v>3282.5668826316178</v>
      </c>
      <c r="DS35" s="526">
        <f xml:space="preserve"> 'FS Qtr'!DS$22</f>
        <v>1023.2076914908397</v>
      </c>
      <c r="DT35" s="526">
        <f xml:space="preserve"> 'FS Qtr'!DT$22</f>
        <v>1023.2076914908405</v>
      </c>
      <c r="DU35" s="526">
        <f xml:space="preserve"> 'FS Qtr'!DU$22</f>
        <v>2916.7071320562491</v>
      </c>
      <c r="DV35" s="526">
        <f xml:space="preserve"> 'FS Qtr'!DV$22</f>
        <v>3245.7000976391801</v>
      </c>
      <c r="DW35" s="526">
        <f xml:space="preserve"> 'FS Qtr'!DW$22</f>
        <v>997.58149948915104</v>
      </c>
      <c r="DX35" s="526">
        <f xml:space="preserve"> 'FS Qtr'!DX$22</f>
        <v>997.58149948915184</v>
      </c>
      <c r="DY35" s="526">
        <f xml:space="preserve"> 'FS Qtr'!DY$22</f>
        <v>2881.14715466607</v>
      </c>
      <c r="DZ35" s="526">
        <f xml:space="preserve"> 'FS Qtr'!DZ$22</f>
        <v>3208.5033393257022</v>
      </c>
      <c r="EA35" s="526">
        <f xml:space="preserve"> 'FS Qtr'!EA$22</f>
        <v>971.56941081821026</v>
      </c>
      <c r="EB35" s="526">
        <f xml:space="preserve"> 'FS Qtr'!EB$22</f>
        <v>971.56941081821128</v>
      </c>
      <c r="EC35" s="526">
        <f xml:space="preserve"> 'FS Qtr'!EC$22</f>
        <v>-1.4621760454384918E-12</v>
      </c>
      <c r="ED35" s="526">
        <f xml:space="preserve"> 'FS Qtr'!ED$22</f>
        <v>-1.5017849484012438E-12</v>
      </c>
      <c r="EE35" s="526">
        <f xml:space="preserve"> 'FS Qtr'!EE$22</f>
        <v>-1.5259636860705035E-12</v>
      </c>
      <c r="EF35" s="526">
        <f xml:space="preserve"> 'FS Qtr'!EF$22</f>
        <v>-1.533678095966062E-12</v>
      </c>
      <c r="EG35" s="526">
        <f xml:space="preserve"> 'FS Qtr'!EG$22</f>
        <v>-1.5581019196443217E-12</v>
      </c>
      <c r="EH35" s="526">
        <f xml:space="preserve"> 'FS Qtr'!EH$22</f>
        <v>-1.6003093596675661E-12</v>
      </c>
      <c r="EI35" s="526">
        <f xml:space="preserve"> 'FS Qtr'!EI$22</f>
        <v>-1.6260743403582138E-12</v>
      </c>
      <c r="EJ35" s="526">
        <f xml:space="preserve"> 'FS Qtr'!EJ$22</f>
        <v>-1.6163355690371553E-12</v>
      </c>
      <c r="EK35" s="526">
        <f xml:space="preserve"> 'FS Qtr'!EK$22</f>
        <v>-1.6600349970744849E-12</v>
      </c>
      <c r="EL35" s="526">
        <f xml:space="preserve"> 'FS Qtr'!EL$22</f>
        <v>-1.7050037033523787E-12</v>
      </c>
      <c r="EM35" s="526">
        <f xml:space="preserve"> 'FS Qtr'!EM$22</f>
        <v>-1.7324542629763518E-12</v>
      </c>
      <c r="EN35" s="526">
        <f xml:space="preserve"> 'FS Qtr'!EN$22</f>
        <v>-1.7220783684230915E-12</v>
      </c>
      <c r="EO35" s="526">
        <f xml:space="preserve"> 'FS Qtr'!EO$22</f>
        <v>-1.7686366705338189E-12</v>
      </c>
      <c r="EP35" s="526">
        <f xml:space="preserve"> 'FS Qtr'!EP$22</f>
        <v>-1.8165472887374772E-12</v>
      </c>
      <c r="EQ35" s="526">
        <f xml:space="preserve"> 'FS Qtr'!EQ$22</f>
        <v>-1.8457937000861508E-12</v>
      </c>
      <c r="ER35" s="526">
        <f xml:space="preserve"> 'FS Qtr'!ER$22</f>
        <v>-1.8347390008606347E-12</v>
      </c>
      <c r="ES35" s="526">
        <f xml:space="preserve"> 'FS Qtr'!ES$22</f>
        <v>-1.8843432083477919E-12</v>
      </c>
      <c r="ET35" s="526">
        <f xml:space="preserve"> 'FS Qtr'!ET$22</f>
        <v>-1.9353882022257937E-12</v>
      </c>
      <c r="EU35" s="526">
        <f xml:space="preserve"> 'FS Qtr'!EU$22</f>
        <v>-1.9665479522816286E-12</v>
      </c>
      <c r="EV35" s="526">
        <f xml:space="preserve"> 'FS Qtr'!EV$22</f>
        <v>-1.9764897072012612E-12</v>
      </c>
      <c r="EW35" s="526">
        <f xml:space="preserve"> 'FS Qtr'!EW$22</f>
        <v>-2.0079653057884416E-12</v>
      </c>
      <c r="EX35" s="526">
        <f xml:space="preserve"> 'FS Qtr'!EX$22</f>
        <v>-2.0623591000224974E-12</v>
      </c>
      <c r="EY35" s="526">
        <f xml:space="preserve"> 'FS Qtr'!EY$22</f>
        <v>-2.0955630815328598E-12</v>
      </c>
      <c r="EZ35" s="526">
        <f xml:space="preserve"> 'FS Qtr'!EZ$22</f>
        <v>-2.0830124809032442E-12</v>
      </c>
      <c r="FA35" s="526">
        <f xml:space="preserve"> 'FS Qtr'!FA$22</f>
        <v>-2.1393290377827752E-12</v>
      </c>
      <c r="FB35" s="526">
        <f xml:space="preserve"> 'FS Qtr'!FB$22</f>
        <v>-2.1972813455963837E-12</v>
      </c>
      <c r="FC35" s="526">
        <f xml:space="preserve"> 'FS Qtr'!FC$22</f>
        <v>-2.2326575752604853E-12</v>
      </c>
      <c r="FD35" s="526">
        <f xml:space="preserve"> 'FS Qtr'!FD$22</f>
        <v>-2.2192858978260453E-12</v>
      </c>
      <c r="FE35" s="526">
        <f xml:space="preserve"> 'FS Qtr'!FE$22</f>
        <v>-2.2792867579469917E-12</v>
      </c>
      <c r="FF35" s="526">
        <f xml:space="preserve"> 'FS Qtr'!FF$22</f>
        <v>-2.3410303819801252E-12</v>
      </c>
      <c r="FG35" s="526">
        <f xml:space="preserve"> 'FS Qtr'!FG$22</f>
        <v>-2.3787209711300056E-12</v>
      </c>
      <c r="FH35" s="526">
        <f xml:space="preserve"> 'FS Qtr'!FH$22</f>
        <v>-2.3644745009659556E-12</v>
      </c>
      <c r="FI35" s="526">
        <f xml:space="preserve"> 'FS Qtr'!FI$22</f>
        <v>-2.4284006962934594E-12</v>
      </c>
      <c r="FJ35" s="526">
        <f xml:space="preserve"> 'FS Qtr'!FJ$22</f>
        <v>-2.4941836694410751E-12</v>
      </c>
      <c r="FK35" s="526">
        <f xml:space="preserve"> 'FS Qtr'!FK$22</f>
        <v>-2.5343400265190763E-12</v>
      </c>
      <c r="FL35" s="526">
        <f xml:space="preserve"> 'FS Qtr'!FL$22</f>
        <v>-2.5471522172400981E-12</v>
      </c>
      <c r="FM35" s="526">
        <f xml:space="preserve"> 'FS Qtr'!FM$22</f>
        <v>-2.5877156162996466E-12</v>
      </c>
      <c r="FN35" s="526">
        <f xml:space="preserve"> 'FS Qtr'!FN$22</f>
        <v>-2.6578142730660231E-12</v>
      </c>
      <c r="FO35" s="526">
        <f xml:space="preserve"> 'FS Qtr'!FO$22</f>
        <v>-2.7006050828623862E-12</v>
      </c>
      <c r="FP35" s="526">
        <f xml:space="preserve"> 'FS Qtr'!FP$22</f>
        <v>-2.6844308067682864E-12</v>
      </c>
      <c r="FQ35" s="526">
        <f xml:space="preserve"> 'FS Qtr'!FQ$22</f>
        <v>-2.7570073763301629E-12</v>
      </c>
      <c r="FR35" s="526">
        <f xml:space="preserve"> 'FS Qtr'!FR$22</f>
        <v>-2.8316919794443554E-12</v>
      </c>
      <c r="FS35" s="526">
        <f xml:space="preserve"> 'FS Qtr'!FS$22</f>
        <v>-2.87728222031341E-12</v>
      </c>
      <c r="FT35" s="526">
        <f xml:space="preserve"> 'FS Qtr'!FT$22</f>
        <v>-2.8600498017982721E-12</v>
      </c>
      <c r="FU35" s="526">
        <f xml:space="preserve"> 'FS Qtr'!FU$22</f>
        <v>-2.9373744260230012E-12</v>
      </c>
      <c r="FV35" s="526">
        <f xml:space="preserve"> 'FS Qtr'!FV$22</f>
        <v>-3.0169449941283783E-12</v>
      </c>
      <c r="FW35" s="526">
        <f xml:space="preserve"> 'FS Qtr'!FW$22</f>
        <v>-3.0655178085338451E-12</v>
      </c>
      <c r="FX35" s="526">
        <f xml:space="preserve"> 'FS Qtr'!FX$22</f>
        <v>-3.0471580225283869E-12</v>
      </c>
      <c r="FY35" s="526">
        <f xml:space="preserve"> 'FS Qtr'!FY$22</f>
        <v>-3.1295413253985766E-12</v>
      </c>
      <c r="FZ35" s="526">
        <f xml:space="preserve"> 'FS Qtr'!FZ$22</f>
        <v>-3.2143175047528636E-12</v>
      </c>
      <c r="GA35" s="526">
        <f xml:space="preserve"> 'FS Qtr'!GA$22</f>
        <v>-3.2660680165793851E-12</v>
      </c>
      <c r="GB35" s="526">
        <f xml:space="preserve"> 'FS Qtr'!GB$22</f>
        <v>-3.2825794104327658E-12</v>
      </c>
      <c r="GC35" s="526">
        <f xml:space="preserve"> 'FS Qtr'!GC$22</f>
        <v>-3.3348544875439071E-12</v>
      </c>
      <c r="GD35" s="526">
        <f xml:space="preserve"> 'FS Qtr'!GD$22</f>
        <v>-3.4251923974037378E-12</v>
      </c>
      <c r="GE35" s="526">
        <f xml:space="preserve"> 'FS Qtr'!GE$22</f>
        <v>-3.4803379950019374E-12</v>
      </c>
      <c r="GF35" s="526">
        <f xml:space="preserve"> 'FS Qtr'!GF$22</f>
        <v>-3.4594937967927409E-12</v>
      </c>
      <c r="GG35" s="526">
        <f xml:space="preserve"> 'FS Qtr'!GG$22</f>
        <v>-3.5530250554710293E-12</v>
      </c>
      <c r="GH35" s="526">
        <f xml:space="preserve"> 'FS Qtr'!GH$22</f>
        <v>-3.6492729902429155E-12</v>
      </c>
      <c r="GI35" s="526">
        <f xml:space="preserve"> 'FS Qtr'!GI$22</f>
        <v>-3.7080262853858267E-12</v>
      </c>
      <c r="GJ35" s="526">
        <f xml:space="preserve"> 'FS Qtr'!GJ$22</f>
        <v>-3.6858184323070482E-12</v>
      </c>
    </row>
    <row r="36" spans="1:192" s="275" customFormat="1" x14ac:dyDescent="0.25">
      <c r="A36" s="15"/>
      <c r="B36" s="15"/>
      <c r="C36" s="21"/>
      <c r="D36" s="60"/>
      <c r="E36" s="172" t="str">
        <f t="shared" ref="E36:AJ36" si="30" xml:space="preserve"> E$62</f>
        <v>Dividends paid POS</v>
      </c>
      <c r="F36" s="172">
        <f t="shared" si="30"/>
        <v>0</v>
      </c>
      <c r="G36" s="172" t="str">
        <f t="shared" si="30"/>
        <v>$ 000s</v>
      </c>
      <c r="H36" s="172">
        <f t="shared" si="30"/>
        <v>192307.60026847883</v>
      </c>
      <c r="I36" s="172">
        <f t="shared" si="30"/>
        <v>0</v>
      </c>
      <c r="J36" s="172">
        <f t="shared" si="30"/>
        <v>0</v>
      </c>
      <c r="K36" s="172">
        <f t="shared" si="30"/>
        <v>0</v>
      </c>
      <c r="L36" s="172">
        <f t="shared" si="30"/>
        <v>0</v>
      </c>
      <c r="M36" s="172">
        <f t="shared" si="30"/>
        <v>458.46255602304973</v>
      </c>
      <c r="N36" s="172">
        <f t="shared" si="30"/>
        <v>1539.9780103317044</v>
      </c>
      <c r="O36" s="172">
        <f t="shared" si="30"/>
        <v>1275.7996691309513</v>
      </c>
      <c r="P36" s="172">
        <f t="shared" si="30"/>
        <v>611.78577521583998</v>
      </c>
      <c r="Q36" s="172">
        <f t="shared" si="30"/>
        <v>913.44553428939298</v>
      </c>
      <c r="R36" s="172">
        <f t="shared" si="30"/>
        <v>1528.2118252706632</v>
      </c>
      <c r="S36" s="172">
        <f t="shared" si="30"/>
        <v>1265.3624599820523</v>
      </c>
      <c r="T36" s="172">
        <f t="shared" si="30"/>
        <v>604.68175507588421</v>
      </c>
      <c r="U36" s="172">
        <f t="shared" si="30"/>
        <v>904.72756021648911</v>
      </c>
      <c r="V36" s="172">
        <f t="shared" si="30"/>
        <v>1516.4015633707545</v>
      </c>
      <c r="W36" s="172">
        <f t="shared" si="30"/>
        <v>1254.8749285689933</v>
      </c>
      <c r="X36" s="172">
        <f t="shared" si="30"/>
        <v>602.48613963601133</v>
      </c>
      <c r="Y36" s="172">
        <f t="shared" si="30"/>
        <v>890.97405336405473</v>
      </c>
      <c r="Z36" s="172">
        <f t="shared" si="30"/>
        <v>1504.544878542908</v>
      </c>
      <c r="AA36" s="172">
        <f t="shared" si="30"/>
        <v>1244.3347690343521</v>
      </c>
      <c r="AB36" s="172">
        <f t="shared" si="30"/>
        <v>590.27301319344679</v>
      </c>
      <c r="AC36" s="172">
        <f t="shared" si="30"/>
        <v>887.10641580115589</v>
      </c>
      <c r="AD36" s="172">
        <f t="shared" si="30"/>
        <v>1492.6393722357197</v>
      </c>
      <c r="AE36" s="172">
        <f t="shared" si="30"/>
        <v>1233.7396230872114</v>
      </c>
      <c r="AF36" s="172">
        <f t="shared" si="30"/>
        <v>582.96382196086188</v>
      </c>
      <c r="AG36" s="172">
        <f t="shared" si="30"/>
        <v>878.19858148451158</v>
      </c>
      <c r="AH36" s="172">
        <f t="shared" si="30"/>
        <v>1480.6825920930951</v>
      </c>
      <c r="AI36" s="172">
        <f t="shared" si="30"/>
        <v>1223.0870786663804</v>
      </c>
      <c r="AJ36" s="172">
        <f t="shared" si="30"/>
        <v>575.58168212439</v>
      </c>
      <c r="AK36" s="172">
        <f t="shared" ref="AK36:BP36" si="31" xml:space="preserve"> AK$62</f>
        <v>869.22270551249699</v>
      </c>
      <c r="AL36" s="172">
        <f t="shared" si="31"/>
        <v>1468.6720305784884</v>
      </c>
      <c r="AM36" s="172">
        <f t="shared" si="31"/>
        <v>1212.3746685703418</v>
      </c>
      <c r="AN36" s="172">
        <f t="shared" si="31"/>
        <v>572.93564864823338</v>
      </c>
      <c r="AO36" s="172">
        <f t="shared" si="31"/>
        <v>750.3084596683118</v>
      </c>
      <c r="AP36" s="172">
        <f t="shared" si="31"/>
        <v>1239.0105960734581</v>
      </c>
      <c r="AQ36" s="172">
        <f t="shared" si="31"/>
        <v>1171.7523832860297</v>
      </c>
      <c r="AR36" s="172">
        <f t="shared" si="31"/>
        <v>524.7603193828129</v>
      </c>
      <c r="AS36" s="172">
        <f t="shared" si="31"/>
        <v>648.33729102747407</v>
      </c>
      <c r="AT36" s="172">
        <f t="shared" si="31"/>
        <v>1209.4943928313519</v>
      </c>
      <c r="AU36" s="172">
        <f t="shared" si="31"/>
        <v>1143.1636754064698</v>
      </c>
      <c r="AV36" s="172">
        <f t="shared" si="31"/>
        <v>500.1173806150523</v>
      </c>
      <c r="AW36" s="172">
        <f t="shared" si="31"/>
        <v>623.40628931123251</v>
      </c>
      <c r="AX36" s="172">
        <f t="shared" si="31"/>
        <v>1182.1356520847048</v>
      </c>
      <c r="AY36" s="172">
        <f t="shared" si="31"/>
        <v>1116.6025331082528</v>
      </c>
      <c r="AZ36" s="172">
        <f t="shared" si="31"/>
        <v>477.36912126117636</v>
      </c>
      <c r="BA36" s="172">
        <f t="shared" si="31"/>
        <v>1934.1454283198477</v>
      </c>
      <c r="BB36" s="172">
        <f t="shared" si="31"/>
        <v>3730.6447574052504</v>
      </c>
      <c r="BC36" s="172">
        <f t="shared" si="31"/>
        <v>3530.0521577102054</v>
      </c>
      <c r="BD36" s="172">
        <f t="shared" si="31"/>
        <v>1504.7624804973495</v>
      </c>
      <c r="BE36" s="172">
        <f t="shared" si="31"/>
        <v>1872.9369638010792</v>
      </c>
      <c r="BF36" s="172">
        <f t="shared" si="31"/>
        <v>3676.4890896214538</v>
      </c>
      <c r="BG36" s="172">
        <f t="shared" si="31"/>
        <v>3478.0568589113823</v>
      </c>
      <c r="BH36" s="172">
        <f t="shared" si="31"/>
        <v>1449.1203302910922</v>
      </c>
      <c r="BI36" s="172">
        <f t="shared" si="31"/>
        <v>1845.8592299519053</v>
      </c>
      <c r="BJ36" s="172">
        <f t="shared" si="31"/>
        <v>3626.3520217297519</v>
      </c>
      <c r="BK36" s="172">
        <f t="shared" si="31"/>
        <v>3429.8665193034708</v>
      </c>
      <c r="BL36" s="172">
        <f t="shared" si="31"/>
        <v>1412.0021677473178</v>
      </c>
      <c r="BM36" s="172">
        <f t="shared" si="31"/>
        <v>1807.185312797159</v>
      </c>
      <c r="BN36" s="172">
        <f t="shared" si="31"/>
        <v>3579.446775158297</v>
      </c>
      <c r="BO36" s="172">
        <f t="shared" si="31"/>
        <v>3384.7333766265233</v>
      </c>
      <c r="BP36" s="172">
        <f t="shared" si="31"/>
        <v>1377.7310853958993</v>
      </c>
      <c r="BQ36" s="172">
        <f t="shared" ref="BQ36:CV36" si="32" xml:space="preserve"> BQ$62</f>
        <v>1771.2061612797906</v>
      </c>
      <c r="BR36" s="172">
        <f t="shared" si="32"/>
        <v>3535.1309361269427</v>
      </c>
      <c r="BS36" s="172">
        <f t="shared" si="32"/>
        <v>3342.0468071314267</v>
      </c>
      <c r="BT36" s="172">
        <f t="shared" si="32"/>
        <v>1255.1903057619875</v>
      </c>
      <c r="BU36" s="172">
        <f t="shared" si="32"/>
        <v>1827.9066138066905</v>
      </c>
      <c r="BV36" s="172">
        <f t="shared" si="32"/>
        <v>3492.8796401436357</v>
      </c>
      <c r="BW36" s="172">
        <f t="shared" si="32"/>
        <v>638.38135827718327</v>
      </c>
      <c r="BX36" s="172">
        <f t="shared" si="32"/>
        <v>504.25850739097933</v>
      </c>
      <c r="BY36" s="172">
        <f t="shared" si="32"/>
        <v>2519.9933903272627</v>
      </c>
      <c r="BZ36" s="172">
        <f t="shared" si="32"/>
        <v>2869.2779221461615</v>
      </c>
      <c r="CA36" s="172">
        <f t="shared" si="32"/>
        <v>482.50028805035629</v>
      </c>
      <c r="CB36" s="172">
        <f t="shared" si="32"/>
        <v>482.50028805035737</v>
      </c>
      <c r="CC36" s="172">
        <f t="shared" si="32"/>
        <v>2487.8249049546116</v>
      </c>
      <c r="CD36" s="172">
        <f t="shared" si="32"/>
        <v>2835.3717027843609</v>
      </c>
      <c r="CE36" s="172">
        <f t="shared" si="32"/>
        <v>460.46858428107288</v>
      </c>
      <c r="CF36" s="172">
        <f t="shared" si="32"/>
        <v>460.46858428107396</v>
      </c>
      <c r="CG36" s="172">
        <f t="shared" si="32"/>
        <v>2455.4251841647142</v>
      </c>
      <c r="CH36" s="172">
        <f t="shared" si="32"/>
        <v>2801.2428934480472</v>
      </c>
      <c r="CI36" s="172">
        <f t="shared" si="32"/>
        <v>438.15521334527148</v>
      </c>
      <c r="CJ36" s="172">
        <f t="shared" si="32"/>
        <v>438.15521334527222</v>
      </c>
      <c r="CK36" s="172">
        <f t="shared" si="32"/>
        <v>2422.785596441704</v>
      </c>
      <c r="CL36" s="172">
        <f t="shared" si="32"/>
        <v>2766.8828196091977</v>
      </c>
      <c r="CM36" s="172">
        <f t="shared" si="32"/>
        <v>415.55179463131208</v>
      </c>
      <c r="CN36" s="172">
        <f t="shared" si="32"/>
        <v>415.55179463131316</v>
      </c>
      <c r="CO36" s="172">
        <f t="shared" si="32"/>
        <v>2389.8973086640599</v>
      </c>
      <c r="CP36" s="172">
        <f t="shared" si="32"/>
        <v>2732.2826053481353</v>
      </c>
      <c r="CQ36" s="172">
        <f t="shared" si="32"/>
        <v>392.64974467362146</v>
      </c>
      <c r="CR36" s="172">
        <f t="shared" si="32"/>
        <v>392.64974467362219</v>
      </c>
      <c r="CS36" s="172">
        <f t="shared" si="32"/>
        <v>2356.7512809939117</v>
      </c>
      <c r="CT36" s="172">
        <f t="shared" si="32"/>
        <v>2697.4331682417469</v>
      </c>
      <c r="CU36" s="172">
        <f t="shared" si="32"/>
        <v>369.44027204820037</v>
      </c>
      <c r="CV36" s="172">
        <f t="shared" si="32"/>
        <v>369.44027204820111</v>
      </c>
      <c r="CW36" s="172">
        <f t="shared" ref="CW36:EB36" si="33" xml:space="preserve"> CW$62</f>
        <v>2323.3382616389063</v>
      </c>
      <c r="CX36" s="172">
        <f t="shared" si="33"/>
        <v>2662.3252141243161</v>
      </c>
      <c r="CY36" s="172">
        <f t="shared" si="33"/>
        <v>345.91437214068662</v>
      </c>
      <c r="CZ36" s="172">
        <f t="shared" si="33"/>
        <v>345.91437214068776</v>
      </c>
      <c r="DA36" s="172">
        <f t="shared" si="33"/>
        <v>2289.6487814835095</v>
      </c>
      <c r="DB36" s="172">
        <f t="shared" si="33"/>
        <v>2626.9492317177469</v>
      </c>
      <c r="DC36" s="172">
        <f t="shared" si="33"/>
        <v>322.0628217837874</v>
      </c>
      <c r="DD36" s="172">
        <f t="shared" si="33"/>
        <v>322.06282178378819</v>
      </c>
      <c r="DE36" s="172">
        <f t="shared" si="33"/>
        <v>2255.6731485863975</v>
      </c>
      <c r="DF36" s="172">
        <f t="shared" si="33"/>
        <v>2591.2954871279271</v>
      </c>
      <c r="DG36" s="172">
        <f t="shared" si="33"/>
        <v>297.87617376080345</v>
      </c>
      <c r="DH36" s="172">
        <f t="shared" si="33"/>
        <v>297.87617376080459</v>
      </c>
      <c r="DI36" s="172">
        <f t="shared" si="33"/>
        <v>3021.4014425406599</v>
      </c>
      <c r="DJ36" s="172">
        <f t="shared" si="33"/>
        <v>3355.3540182038728</v>
      </c>
      <c r="DK36" s="172">
        <f t="shared" si="33"/>
        <v>1073.3447511719098</v>
      </c>
      <c r="DL36" s="172">
        <f t="shared" si="33"/>
        <v>1073.3447511719105</v>
      </c>
      <c r="DM36" s="172">
        <f t="shared" si="33"/>
        <v>2986.8235086933337</v>
      </c>
      <c r="DN36" s="172">
        <f t="shared" si="33"/>
        <v>3319.1146287562319</v>
      </c>
      <c r="DO36" s="172">
        <f t="shared" si="33"/>
        <v>1048.4586416597506</v>
      </c>
      <c r="DP36" s="172">
        <f t="shared" si="33"/>
        <v>1048.4586416597517</v>
      </c>
      <c r="DQ36" s="172">
        <f t="shared" si="33"/>
        <v>2951.9289522207732</v>
      </c>
      <c r="DR36" s="172">
        <f t="shared" si="33"/>
        <v>3282.5668826316178</v>
      </c>
      <c r="DS36" s="172">
        <f t="shared" si="33"/>
        <v>1023.2076914908397</v>
      </c>
      <c r="DT36" s="172">
        <f t="shared" si="33"/>
        <v>1023.2076914908405</v>
      </c>
      <c r="DU36" s="172">
        <f t="shared" si="33"/>
        <v>2916.7071320562491</v>
      </c>
      <c r="DV36" s="172">
        <f t="shared" si="33"/>
        <v>3245.7000976391801</v>
      </c>
      <c r="DW36" s="172">
        <f t="shared" si="33"/>
        <v>997.58149948915104</v>
      </c>
      <c r="DX36" s="172">
        <f t="shared" si="33"/>
        <v>997.58149948915184</v>
      </c>
      <c r="DY36" s="172">
        <f t="shared" si="33"/>
        <v>2881.14715466607</v>
      </c>
      <c r="DZ36" s="172">
        <f t="shared" si="33"/>
        <v>3208.5033393257022</v>
      </c>
      <c r="EA36" s="172">
        <f t="shared" si="33"/>
        <v>971.56941081821026</v>
      </c>
      <c r="EB36" s="172">
        <f t="shared" si="33"/>
        <v>0</v>
      </c>
      <c r="EC36" s="172">
        <f t="shared" ref="EC36:FH36" si="34" xml:space="preserve"> EC$62</f>
        <v>971.5694108182098</v>
      </c>
      <c r="ED36" s="172">
        <f t="shared" si="34"/>
        <v>0</v>
      </c>
      <c r="EE36" s="172">
        <f t="shared" si="34"/>
        <v>0</v>
      </c>
      <c r="EF36" s="172">
        <f t="shared" si="34"/>
        <v>0</v>
      </c>
      <c r="EG36" s="172">
        <f t="shared" si="34"/>
        <v>0</v>
      </c>
      <c r="EH36" s="172">
        <f t="shared" si="34"/>
        <v>0</v>
      </c>
      <c r="EI36" s="172">
        <f t="shared" si="34"/>
        <v>0</v>
      </c>
      <c r="EJ36" s="172">
        <f t="shared" si="34"/>
        <v>0</v>
      </c>
      <c r="EK36" s="172">
        <f t="shared" si="34"/>
        <v>0</v>
      </c>
      <c r="EL36" s="172">
        <f t="shared" si="34"/>
        <v>0</v>
      </c>
      <c r="EM36" s="172">
        <f t="shared" si="34"/>
        <v>0</v>
      </c>
      <c r="EN36" s="172">
        <f t="shared" si="34"/>
        <v>0</v>
      </c>
      <c r="EO36" s="172">
        <f t="shared" si="34"/>
        <v>0</v>
      </c>
      <c r="EP36" s="172">
        <f t="shared" si="34"/>
        <v>0</v>
      </c>
      <c r="EQ36" s="172">
        <f t="shared" si="34"/>
        <v>0</v>
      </c>
      <c r="ER36" s="172">
        <f t="shared" si="34"/>
        <v>0</v>
      </c>
      <c r="ES36" s="172">
        <f t="shared" si="34"/>
        <v>0</v>
      </c>
      <c r="ET36" s="172">
        <f t="shared" si="34"/>
        <v>0</v>
      </c>
      <c r="EU36" s="172">
        <f t="shared" si="34"/>
        <v>0</v>
      </c>
      <c r="EV36" s="172">
        <f t="shared" si="34"/>
        <v>0</v>
      </c>
      <c r="EW36" s="172">
        <f t="shared" si="34"/>
        <v>0</v>
      </c>
      <c r="EX36" s="172">
        <f t="shared" si="34"/>
        <v>0</v>
      </c>
      <c r="EY36" s="172">
        <f t="shared" si="34"/>
        <v>0</v>
      </c>
      <c r="EZ36" s="172">
        <f t="shared" si="34"/>
        <v>0</v>
      </c>
      <c r="FA36" s="172">
        <f t="shared" si="34"/>
        <v>0</v>
      </c>
      <c r="FB36" s="172">
        <f t="shared" si="34"/>
        <v>0</v>
      </c>
      <c r="FC36" s="172">
        <f t="shared" si="34"/>
        <v>0</v>
      </c>
      <c r="FD36" s="172">
        <f t="shared" si="34"/>
        <v>0</v>
      </c>
      <c r="FE36" s="172">
        <f t="shared" si="34"/>
        <v>0</v>
      </c>
      <c r="FF36" s="172">
        <f t="shared" si="34"/>
        <v>0</v>
      </c>
      <c r="FG36" s="172">
        <f t="shared" si="34"/>
        <v>0</v>
      </c>
      <c r="FH36" s="172">
        <f t="shared" si="34"/>
        <v>0</v>
      </c>
      <c r="FI36" s="172">
        <f t="shared" ref="FI36:GJ36" si="35" xml:space="preserve"> FI$62</f>
        <v>0</v>
      </c>
      <c r="FJ36" s="172">
        <f t="shared" si="35"/>
        <v>0</v>
      </c>
      <c r="FK36" s="172">
        <f t="shared" si="35"/>
        <v>0</v>
      </c>
      <c r="FL36" s="172">
        <f t="shared" si="35"/>
        <v>0</v>
      </c>
      <c r="FM36" s="172">
        <f t="shared" si="35"/>
        <v>0</v>
      </c>
      <c r="FN36" s="172">
        <f t="shared" si="35"/>
        <v>0</v>
      </c>
      <c r="FO36" s="172">
        <f t="shared" si="35"/>
        <v>0</v>
      </c>
      <c r="FP36" s="172">
        <f t="shared" si="35"/>
        <v>0</v>
      </c>
      <c r="FQ36" s="172">
        <f t="shared" si="35"/>
        <v>0</v>
      </c>
      <c r="FR36" s="172">
        <f t="shared" si="35"/>
        <v>0</v>
      </c>
      <c r="FS36" s="172">
        <f t="shared" si="35"/>
        <v>0</v>
      </c>
      <c r="FT36" s="172">
        <f t="shared" si="35"/>
        <v>0</v>
      </c>
      <c r="FU36" s="172">
        <f t="shared" si="35"/>
        <v>0</v>
      </c>
      <c r="FV36" s="172">
        <f t="shared" si="35"/>
        <v>0</v>
      </c>
      <c r="FW36" s="172">
        <f t="shared" si="35"/>
        <v>0</v>
      </c>
      <c r="FX36" s="172">
        <f t="shared" si="35"/>
        <v>0</v>
      </c>
      <c r="FY36" s="172">
        <f t="shared" si="35"/>
        <v>0</v>
      </c>
      <c r="FZ36" s="172">
        <f t="shared" si="35"/>
        <v>0</v>
      </c>
      <c r="GA36" s="172">
        <f t="shared" si="35"/>
        <v>0</v>
      </c>
      <c r="GB36" s="172">
        <f t="shared" si="35"/>
        <v>0</v>
      </c>
      <c r="GC36" s="172">
        <f t="shared" si="35"/>
        <v>0</v>
      </c>
      <c r="GD36" s="172">
        <f t="shared" si="35"/>
        <v>0</v>
      </c>
      <c r="GE36" s="172">
        <f t="shared" si="35"/>
        <v>0</v>
      </c>
      <c r="GF36" s="172">
        <f t="shared" si="35"/>
        <v>0</v>
      </c>
      <c r="GG36" s="172">
        <f t="shared" si="35"/>
        <v>0</v>
      </c>
      <c r="GH36" s="172">
        <f t="shared" si="35"/>
        <v>0</v>
      </c>
      <c r="GI36" s="172">
        <f t="shared" si="35"/>
        <v>0</v>
      </c>
      <c r="GJ36" s="172">
        <f t="shared" si="35"/>
        <v>0</v>
      </c>
    </row>
    <row r="37" spans="1:192" s="533" customFormat="1" x14ac:dyDescent="0.25">
      <c r="A37" s="528"/>
      <c r="B37" s="528"/>
      <c r="C37" s="529"/>
      <c r="D37" s="530"/>
      <c r="E37" s="531" t="s">
        <v>159</v>
      </c>
      <c r="F37" s="531"/>
      <c r="G37" s="531" t="str">
        <f xml:space="preserve"> SMU</f>
        <v>$ 000s</v>
      </c>
      <c r="H37" s="531"/>
      <c r="I37" s="532"/>
      <c r="J37" s="531">
        <f t="shared" ref="J37:BU37" si="36" xml:space="preserve"> IF( J32 = 1, $F31, J34 + J35 - J36)</f>
        <v>0</v>
      </c>
      <c r="K37" s="531">
        <f t="shared" si="36"/>
        <v>0</v>
      </c>
      <c r="L37" s="531">
        <f t="shared" si="36"/>
        <v>0</v>
      </c>
      <c r="M37" s="531">
        <f t="shared" si="36"/>
        <v>1714.398505796607</v>
      </c>
      <c r="N37" s="531">
        <f t="shared" si="36"/>
        <v>2716.0379980249963</v>
      </c>
      <c r="O37" s="531">
        <f t="shared" si="36"/>
        <v>1427.258664695094</v>
      </c>
      <c r="P37" s="531">
        <f t="shared" si="36"/>
        <v>843.10158172220576</v>
      </c>
      <c r="Q37" s="531">
        <f t="shared" si="36"/>
        <v>2130.9006693947617</v>
      </c>
      <c r="R37" s="531">
        <f t="shared" si="36"/>
        <v>3185.3983436242452</v>
      </c>
      <c r="S37" s="531">
        <f t="shared" si="36"/>
        <v>1961.8391571111461</v>
      </c>
      <c r="T37" s="531">
        <f t="shared" si="36"/>
        <v>1438.8377858081153</v>
      </c>
      <c r="U37" s="531">
        <f t="shared" si="36"/>
        <v>2780.071714499541</v>
      </c>
      <c r="V37" s="531">
        <f t="shared" si="36"/>
        <v>3890.9877841730327</v>
      </c>
      <c r="W37" s="531">
        <f t="shared" si="36"/>
        <v>2736.2082969357325</v>
      </c>
      <c r="X37" s="531">
        <f t="shared" si="36"/>
        <v>2265.9799864268471</v>
      </c>
      <c r="Y37" s="531">
        <f t="shared" si="36"/>
        <v>3669.345680253889</v>
      </c>
      <c r="Z37" s="531">
        <f t="shared" si="36"/>
        <v>4840.3556595128784</v>
      </c>
      <c r="AA37" s="531">
        <f t="shared" si="36"/>
        <v>3758.0328517094481</v>
      </c>
      <c r="AB37" s="531">
        <f t="shared" si="36"/>
        <v>3368.1152701046058</v>
      </c>
      <c r="AC37" s="531">
        <f t="shared" si="36"/>
        <v>4827.4153700423758</v>
      </c>
      <c r="AD37" s="531">
        <f t="shared" si="36"/>
        <v>6062.652228871525</v>
      </c>
      <c r="AE37" s="531">
        <f t="shared" si="36"/>
        <v>5056.9281704099594</v>
      </c>
      <c r="AF37" s="531">
        <f t="shared" si="36"/>
        <v>4739.5173286617228</v>
      </c>
      <c r="AG37" s="531">
        <f t="shared" si="36"/>
        <v>6264.0425111165951</v>
      </c>
      <c r="AH37" s="531">
        <f t="shared" si="36"/>
        <v>7567.7917712906565</v>
      </c>
      <c r="AI37" s="531">
        <f t="shared" si="36"/>
        <v>6642.9638070267556</v>
      </c>
      <c r="AJ37" s="531">
        <f t="shared" si="36"/>
        <v>6402.3444670070594</v>
      </c>
      <c r="AK37" s="531">
        <f t="shared" si="36"/>
        <v>7996.5388913121769</v>
      </c>
      <c r="AL37" s="531">
        <f t="shared" si="36"/>
        <v>9373.3600658072028</v>
      </c>
      <c r="AM37" s="531">
        <f t="shared" si="36"/>
        <v>8534.0042083340231</v>
      </c>
      <c r="AN37" s="531">
        <f t="shared" si="36"/>
        <v>8366.8134508510211</v>
      </c>
      <c r="AO37" s="531">
        <f t="shared" si="36"/>
        <v>10145.359792111645</v>
      </c>
      <c r="AP37" s="531">
        <f t="shared" si="36"/>
        <v>11814.643047675108</v>
      </c>
      <c r="AQ37" s="531">
        <f t="shared" si="36"/>
        <v>11086.14664782422</v>
      </c>
      <c r="AR37" s="531">
        <f t="shared" si="36"/>
        <v>11038.805779793489</v>
      </c>
      <c r="AS37" s="531">
        <f t="shared" si="36"/>
        <v>12978.144797988036</v>
      </c>
      <c r="AT37" s="531">
        <f t="shared" si="36"/>
        <v>14733.447746407848</v>
      </c>
      <c r="AU37" s="531">
        <f t="shared" si="36"/>
        <v>14103.047537173034</v>
      </c>
      <c r="AV37" s="531">
        <f t="shared" si="36"/>
        <v>14148.521476761418</v>
      </c>
      <c r="AW37" s="531">
        <f t="shared" si="36"/>
        <v>16171.881261879817</v>
      </c>
      <c r="AX37" s="531">
        <f t="shared" si="36"/>
        <v>18013.540453052658</v>
      </c>
      <c r="AY37" s="531">
        <f t="shared" si="36"/>
        <v>17481.745456796463</v>
      </c>
      <c r="AZ37" s="531">
        <f t="shared" si="36"/>
        <v>17620.716407224299</v>
      </c>
      <c r="BA37" s="531">
        <f t="shared" si="36"/>
        <v>18395.178531736703</v>
      </c>
      <c r="BB37" s="531">
        <f t="shared" si="36"/>
        <v>17733.036253129023</v>
      </c>
      <c r="BC37" s="531">
        <f t="shared" si="36"/>
        <v>14812.204580120015</v>
      </c>
      <c r="BD37" s="531">
        <f t="shared" si="36"/>
        <v>13916.662584323863</v>
      </c>
      <c r="BE37" s="531">
        <f t="shared" si="36"/>
        <v>14721.381515318368</v>
      </c>
      <c r="BF37" s="531">
        <f t="shared" si="36"/>
        <v>14080.652724438096</v>
      </c>
      <c r="BG37" s="531">
        <f t="shared" si="36"/>
        <v>11191.309403972989</v>
      </c>
      <c r="BH37" s="531">
        <f t="shared" si="36"/>
        <v>10330.902612128175</v>
      </c>
      <c r="BI37" s="531">
        <f t="shared" si="36"/>
        <v>11131.564209806947</v>
      </c>
      <c r="BJ37" s="531">
        <f t="shared" si="36"/>
        <v>10508.05580570349</v>
      </c>
      <c r="BK37" s="531">
        <f t="shared" si="36"/>
        <v>7646.1605057229281</v>
      </c>
      <c r="BL37" s="531">
        <f t="shared" si="36"/>
        <v>6802.12955729852</v>
      </c>
      <c r="BM37" s="531">
        <f t="shared" si="36"/>
        <v>7610.1390733851968</v>
      </c>
      <c r="BN37" s="531">
        <f t="shared" si="36"/>
        <v>7000.4371669073689</v>
      </c>
      <c r="BO37" s="531">
        <f t="shared" si="36"/>
        <v>4162.6900536843132</v>
      </c>
      <c r="BP37" s="531">
        <f t="shared" si="36"/>
        <v>3331.9452316918819</v>
      </c>
      <c r="BQ37" s="531">
        <f t="shared" si="36"/>
        <v>4144.4092730651782</v>
      </c>
      <c r="BR37" s="531">
        <f t="shared" si="36"/>
        <v>3545.7346488417047</v>
      </c>
      <c r="BS37" s="531">
        <f t="shared" si="36"/>
        <v>729.43907373613229</v>
      </c>
      <c r="BT37" s="531">
        <f t="shared" si="36"/>
        <v>0</v>
      </c>
      <c r="BU37" s="531">
        <f t="shared" si="36"/>
        <v>724.03246137257884</v>
      </c>
      <c r="BV37" s="531">
        <f t="shared" ref="BV37:EG37" si="37" xml:space="preserve"> IF( BV32 = 1, $F31, BV34 + BV35 - BV36)</f>
        <v>134.12285088620501</v>
      </c>
      <c r="BW37" s="531">
        <f t="shared" si="37"/>
        <v>0</v>
      </c>
      <c r="BX37" s="531">
        <f t="shared" si="37"/>
        <v>0</v>
      </c>
      <c r="BY37" s="531">
        <f t="shared" si="37"/>
        <v>0</v>
      </c>
      <c r="BZ37" s="531">
        <f t="shared" si="37"/>
        <v>0</v>
      </c>
      <c r="CA37" s="531">
        <f t="shared" si="37"/>
        <v>0</v>
      </c>
      <c r="CB37" s="531">
        <f t="shared" si="37"/>
        <v>0</v>
      </c>
      <c r="CC37" s="531">
        <f t="shared" si="37"/>
        <v>0</v>
      </c>
      <c r="CD37" s="531">
        <f t="shared" si="37"/>
        <v>0</v>
      </c>
      <c r="CE37" s="531">
        <f t="shared" si="37"/>
        <v>0</v>
      </c>
      <c r="CF37" s="531">
        <f t="shared" si="37"/>
        <v>0</v>
      </c>
      <c r="CG37" s="531">
        <f t="shared" si="37"/>
        <v>0</v>
      </c>
      <c r="CH37" s="531">
        <f t="shared" si="37"/>
        <v>0</v>
      </c>
      <c r="CI37" s="531">
        <f t="shared" si="37"/>
        <v>0</v>
      </c>
      <c r="CJ37" s="531">
        <f t="shared" si="37"/>
        <v>0</v>
      </c>
      <c r="CK37" s="531">
        <f t="shared" si="37"/>
        <v>0</v>
      </c>
      <c r="CL37" s="531">
        <f t="shared" si="37"/>
        <v>0</v>
      </c>
      <c r="CM37" s="531">
        <f t="shared" si="37"/>
        <v>0</v>
      </c>
      <c r="CN37" s="531">
        <f t="shared" si="37"/>
        <v>0</v>
      </c>
      <c r="CO37" s="531">
        <f t="shared" si="37"/>
        <v>0</v>
      </c>
      <c r="CP37" s="531">
        <f t="shared" si="37"/>
        <v>0</v>
      </c>
      <c r="CQ37" s="531">
        <f t="shared" si="37"/>
        <v>0</v>
      </c>
      <c r="CR37" s="531">
        <f t="shared" si="37"/>
        <v>0</v>
      </c>
      <c r="CS37" s="531">
        <f t="shared" si="37"/>
        <v>0</v>
      </c>
      <c r="CT37" s="531">
        <f t="shared" si="37"/>
        <v>0</v>
      </c>
      <c r="CU37" s="531">
        <f t="shared" si="37"/>
        <v>0</v>
      </c>
      <c r="CV37" s="531">
        <f t="shared" si="37"/>
        <v>0</v>
      </c>
      <c r="CW37" s="531">
        <f t="shared" si="37"/>
        <v>0</v>
      </c>
      <c r="CX37" s="531">
        <f t="shared" si="37"/>
        <v>0</v>
      </c>
      <c r="CY37" s="531">
        <f t="shared" si="37"/>
        <v>0</v>
      </c>
      <c r="CZ37" s="531">
        <f t="shared" si="37"/>
        <v>0</v>
      </c>
      <c r="DA37" s="531">
        <f t="shared" si="37"/>
        <v>0</v>
      </c>
      <c r="DB37" s="531">
        <f t="shared" si="37"/>
        <v>0</v>
      </c>
      <c r="DC37" s="531">
        <f t="shared" si="37"/>
        <v>0</v>
      </c>
      <c r="DD37" s="531">
        <f t="shared" si="37"/>
        <v>0</v>
      </c>
      <c r="DE37" s="531">
        <f t="shared" si="37"/>
        <v>0</v>
      </c>
      <c r="DF37" s="531">
        <f t="shared" si="37"/>
        <v>0</v>
      </c>
      <c r="DG37" s="531">
        <f t="shared" si="37"/>
        <v>0</v>
      </c>
      <c r="DH37" s="531">
        <f t="shared" si="37"/>
        <v>0</v>
      </c>
      <c r="DI37" s="531">
        <f t="shared" si="37"/>
        <v>0</v>
      </c>
      <c r="DJ37" s="531">
        <f t="shared" si="37"/>
        <v>0</v>
      </c>
      <c r="DK37" s="531">
        <f t="shared" si="37"/>
        <v>0</v>
      </c>
      <c r="DL37" s="531">
        <f t="shared" si="37"/>
        <v>0</v>
      </c>
      <c r="DM37" s="531">
        <f t="shared" si="37"/>
        <v>0</v>
      </c>
      <c r="DN37" s="531">
        <f t="shared" si="37"/>
        <v>0</v>
      </c>
      <c r="DO37" s="531">
        <f t="shared" si="37"/>
        <v>0</v>
      </c>
      <c r="DP37" s="531">
        <f t="shared" si="37"/>
        <v>0</v>
      </c>
      <c r="DQ37" s="531">
        <f t="shared" si="37"/>
        <v>0</v>
      </c>
      <c r="DR37" s="531">
        <f t="shared" si="37"/>
        <v>0</v>
      </c>
      <c r="DS37" s="531">
        <f t="shared" si="37"/>
        <v>0</v>
      </c>
      <c r="DT37" s="531">
        <f t="shared" si="37"/>
        <v>0</v>
      </c>
      <c r="DU37" s="531">
        <f t="shared" si="37"/>
        <v>0</v>
      </c>
      <c r="DV37" s="531">
        <f t="shared" si="37"/>
        <v>0</v>
      </c>
      <c r="DW37" s="531">
        <f t="shared" si="37"/>
        <v>0</v>
      </c>
      <c r="DX37" s="531">
        <f t="shared" si="37"/>
        <v>0</v>
      </c>
      <c r="DY37" s="531">
        <f t="shared" si="37"/>
        <v>0</v>
      </c>
      <c r="DZ37" s="531">
        <f t="shared" si="37"/>
        <v>0</v>
      </c>
      <c r="EA37" s="531">
        <f t="shared" si="37"/>
        <v>0</v>
      </c>
      <c r="EB37" s="531">
        <f t="shared" si="37"/>
        <v>971.56941081821128</v>
      </c>
      <c r="EC37" s="531">
        <f t="shared" si="37"/>
        <v>0</v>
      </c>
      <c r="ED37" s="531">
        <f t="shared" si="37"/>
        <v>-1.5017849484012438E-12</v>
      </c>
      <c r="EE37" s="531">
        <f t="shared" si="37"/>
        <v>-3.027748634471747E-12</v>
      </c>
      <c r="EF37" s="531">
        <f t="shared" si="37"/>
        <v>-4.561426730437809E-12</v>
      </c>
      <c r="EG37" s="531">
        <f t="shared" si="37"/>
        <v>-6.1195286500821307E-12</v>
      </c>
      <c r="EH37" s="531">
        <f t="shared" ref="EH37:GJ37" si="38" xml:space="preserve"> IF( EH32 = 1, $F31, EH34 + EH35 - EH36)</f>
        <v>-7.7198380097496972E-12</v>
      </c>
      <c r="EI37" s="531">
        <f t="shared" si="38"/>
        <v>-9.345912350107911E-12</v>
      </c>
      <c r="EJ37" s="531">
        <f t="shared" si="38"/>
        <v>-1.0962247919145067E-11</v>
      </c>
      <c r="EK37" s="531">
        <f t="shared" si="38"/>
        <v>-1.2622282916219552E-11</v>
      </c>
      <c r="EL37" s="531">
        <f t="shared" si="38"/>
        <v>-1.432728661957193E-11</v>
      </c>
      <c r="EM37" s="531">
        <f t="shared" si="38"/>
        <v>-1.6059740882548282E-11</v>
      </c>
      <c r="EN37" s="531">
        <f t="shared" si="38"/>
        <v>-1.7781819250971372E-11</v>
      </c>
      <c r="EO37" s="531">
        <f t="shared" si="38"/>
        <v>-1.9550455921505191E-11</v>
      </c>
      <c r="EP37" s="531">
        <f t="shared" si="38"/>
        <v>-2.1367003210242669E-11</v>
      </c>
      <c r="EQ37" s="531">
        <f t="shared" si="38"/>
        <v>-2.3212796910328819E-11</v>
      </c>
      <c r="ER37" s="531">
        <f t="shared" si="38"/>
        <v>-2.5047535911189452E-11</v>
      </c>
      <c r="ES37" s="531">
        <f t="shared" si="38"/>
        <v>-2.6931879119537244E-11</v>
      </c>
      <c r="ET37" s="531">
        <f t="shared" si="38"/>
        <v>-2.8867267321763037E-11</v>
      </c>
      <c r="EU37" s="531">
        <f t="shared" si="38"/>
        <v>-3.0833815274044663E-11</v>
      </c>
      <c r="EV37" s="531">
        <f t="shared" si="38"/>
        <v>-3.2810304981245925E-11</v>
      </c>
      <c r="EW37" s="531">
        <f t="shared" si="38"/>
        <v>-3.4818270287034366E-11</v>
      </c>
      <c r="EX37" s="531">
        <f t="shared" si="38"/>
        <v>-3.688062938705686E-11</v>
      </c>
      <c r="EY37" s="531">
        <f t="shared" si="38"/>
        <v>-3.8976192468589723E-11</v>
      </c>
      <c r="EZ37" s="531">
        <f t="shared" si="38"/>
        <v>-4.1059204949492964E-11</v>
      </c>
      <c r="FA37" s="531">
        <f t="shared" si="38"/>
        <v>-4.3198533987275736E-11</v>
      </c>
      <c r="FB37" s="531">
        <f t="shared" si="38"/>
        <v>-4.5395815332872123E-11</v>
      </c>
      <c r="FC37" s="531">
        <f t="shared" si="38"/>
        <v>-4.7628472908132609E-11</v>
      </c>
      <c r="FD37" s="531">
        <f t="shared" si="38"/>
        <v>-4.9847758805958653E-11</v>
      </c>
      <c r="FE37" s="531">
        <f t="shared" si="38"/>
        <v>-5.2127045563905644E-11</v>
      </c>
      <c r="FF37" s="531">
        <f t="shared" si="38"/>
        <v>-5.4468075945885768E-11</v>
      </c>
      <c r="FG37" s="531">
        <f t="shared" si="38"/>
        <v>-5.6846796917015776E-11</v>
      </c>
      <c r="FH37" s="531">
        <f t="shared" si="38"/>
        <v>-5.9211271417981729E-11</v>
      </c>
      <c r="FI37" s="531">
        <f t="shared" si="38"/>
        <v>-6.1639672114275193E-11</v>
      </c>
      <c r="FJ37" s="531">
        <f t="shared" si="38"/>
        <v>-6.4133855783716263E-11</v>
      </c>
      <c r="FK37" s="531">
        <f t="shared" si="38"/>
        <v>-6.6668195810235339E-11</v>
      </c>
      <c r="FL37" s="531">
        <f t="shared" si="38"/>
        <v>-6.9215348027475435E-11</v>
      </c>
      <c r="FM37" s="531">
        <f t="shared" si="38"/>
        <v>-7.1803063643775081E-11</v>
      </c>
      <c r="FN37" s="531">
        <f t="shared" si="38"/>
        <v>-7.44608779168411E-11</v>
      </c>
      <c r="FO37" s="531">
        <f t="shared" si="38"/>
        <v>-7.7161482999703486E-11</v>
      </c>
      <c r="FP37" s="531">
        <f t="shared" si="38"/>
        <v>-7.9845913806471771E-11</v>
      </c>
      <c r="FQ37" s="531">
        <f t="shared" si="38"/>
        <v>-8.260292118280193E-11</v>
      </c>
      <c r="FR37" s="531">
        <f t="shared" si="38"/>
        <v>-8.5434613162246284E-11</v>
      </c>
      <c r="FS37" s="531">
        <f t="shared" si="38"/>
        <v>-8.831189538255969E-11</v>
      </c>
      <c r="FT37" s="531">
        <f t="shared" si="38"/>
        <v>-9.1171945184357968E-11</v>
      </c>
      <c r="FU37" s="531">
        <f t="shared" si="38"/>
        <v>-9.4109319610380968E-11</v>
      </c>
      <c r="FV37" s="531">
        <f t="shared" si="38"/>
        <v>-9.712626460450935E-11</v>
      </c>
      <c r="FW37" s="531">
        <f t="shared" si="38"/>
        <v>-1.0019178241304319E-10</v>
      </c>
      <c r="FX37" s="531">
        <f t="shared" si="38"/>
        <v>-1.0323894043557158E-10</v>
      </c>
      <c r="FY37" s="531">
        <f t="shared" si="38"/>
        <v>-1.0636848176097015E-10</v>
      </c>
      <c r="FZ37" s="531">
        <f t="shared" si="38"/>
        <v>-1.0958279926572301E-10</v>
      </c>
      <c r="GA37" s="531">
        <f t="shared" si="38"/>
        <v>-1.128488672823024E-10</v>
      </c>
      <c r="GB37" s="531">
        <f t="shared" si="38"/>
        <v>-1.1613144669273516E-10</v>
      </c>
      <c r="GC37" s="531">
        <f t="shared" si="38"/>
        <v>-1.1946630118027906E-10</v>
      </c>
      <c r="GD37" s="531">
        <f t="shared" si="38"/>
        <v>-1.2289149357768281E-10</v>
      </c>
      <c r="GE37" s="531">
        <f t="shared" si="38"/>
        <v>-1.2637183157268475E-10</v>
      </c>
      <c r="GF37" s="531">
        <f t="shared" si="38"/>
        <v>-1.2983132536947748E-10</v>
      </c>
      <c r="GG37" s="531">
        <f t="shared" si="38"/>
        <v>-1.333843504249485E-10</v>
      </c>
      <c r="GH37" s="531">
        <f t="shared" si="38"/>
        <v>-1.3703362341519141E-10</v>
      </c>
      <c r="GI37" s="531">
        <f t="shared" si="38"/>
        <v>-1.4074164970057725E-10</v>
      </c>
      <c r="GJ37" s="531">
        <f t="shared" si="38"/>
        <v>-1.4442746813288429E-10</v>
      </c>
    </row>
    <row r="40" spans="1:192" x14ac:dyDescent="0.25">
      <c r="A40" s="15" t="s">
        <v>161</v>
      </c>
    </row>
    <row r="42" spans="1:192" s="293" customFormat="1" x14ac:dyDescent="0.25">
      <c r="A42" s="288"/>
      <c r="B42" s="288"/>
      <c r="C42" s="289"/>
      <c r="D42" s="290"/>
      <c r="E42" s="548" t="str">
        <f xml:space="preserve"> InpC!E$85</f>
        <v xml:space="preserve">Retained cash - initial balance </v>
      </c>
      <c r="F42" s="548">
        <f xml:space="preserve"> InpC!F$85</f>
        <v>0</v>
      </c>
      <c r="G42" s="548" t="str">
        <f xml:space="preserve"> InpC!G$85</f>
        <v>$ 000s</v>
      </c>
      <c r="H42" s="292"/>
      <c r="I42" s="292"/>
      <c r="J42" s="291"/>
      <c r="K42" s="291"/>
      <c r="L42" s="291"/>
      <c r="M42" s="291"/>
      <c r="N42" s="291"/>
      <c r="O42" s="291"/>
      <c r="P42" s="291"/>
      <c r="Q42" s="291"/>
      <c r="R42" s="291"/>
      <c r="S42" s="291"/>
      <c r="T42" s="291"/>
      <c r="U42" s="291"/>
      <c r="V42" s="291"/>
      <c r="W42" s="291"/>
      <c r="X42" s="291"/>
      <c r="Y42" s="291"/>
      <c r="Z42" s="291"/>
      <c r="AA42" s="291"/>
      <c r="AB42" s="291"/>
      <c r="AC42" s="291"/>
      <c r="AD42" s="291"/>
      <c r="AE42" s="291"/>
      <c r="AF42" s="291"/>
      <c r="AG42" s="291"/>
      <c r="AH42" s="291"/>
      <c r="AI42" s="291"/>
      <c r="AJ42" s="291"/>
      <c r="AK42" s="291"/>
      <c r="AL42" s="291"/>
      <c r="AM42" s="291"/>
      <c r="AN42" s="291"/>
      <c r="AO42" s="291"/>
      <c r="AP42" s="291"/>
      <c r="AQ42" s="291"/>
      <c r="AR42" s="291"/>
      <c r="AS42" s="291"/>
      <c r="AT42" s="291"/>
      <c r="AU42" s="291"/>
      <c r="AV42" s="291"/>
      <c r="AW42" s="291"/>
      <c r="AX42" s="291"/>
      <c r="AY42" s="291"/>
      <c r="AZ42" s="291"/>
      <c r="BA42" s="291"/>
      <c r="BB42" s="291"/>
      <c r="BC42" s="291"/>
      <c r="BD42" s="291"/>
      <c r="BE42" s="291"/>
      <c r="BF42" s="291"/>
      <c r="BG42" s="291"/>
      <c r="BH42" s="291"/>
      <c r="BI42" s="291"/>
      <c r="BJ42" s="291"/>
      <c r="BK42" s="291"/>
      <c r="BL42" s="291"/>
      <c r="BM42" s="291"/>
      <c r="BN42" s="291"/>
      <c r="BO42" s="291"/>
      <c r="BP42" s="291"/>
      <c r="BQ42" s="291"/>
      <c r="BR42" s="291"/>
      <c r="BS42" s="291"/>
      <c r="BT42" s="291"/>
      <c r="BU42" s="291"/>
      <c r="BV42" s="291"/>
      <c r="BW42" s="291"/>
      <c r="BX42" s="291"/>
      <c r="BY42" s="291"/>
      <c r="BZ42" s="291"/>
      <c r="CA42" s="291"/>
      <c r="CB42" s="291"/>
      <c r="CC42" s="291"/>
      <c r="CD42" s="291"/>
      <c r="CE42" s="291"/>
      <c r="CF42" s="291"/>
      <c r="CG42" s="291"/>
      <c r="CH42" s="291"/>
      <c r="CI42" s="291"/>
      <c r="CJ42" s="291"/>
      <c r="CK42" s="291"/>
      <c r="CL42" s="291"/>
      <c r="CM42" s="291"/>
      <c r="CN42" s="291"/>
      <c r="CO42" s="291"/>
      <c r="CP42" s="291"/>
      <c r="CQ42" s="291"/>
      <c r="CR42" s="291"/>
      <c r="CS42" s="291"/>
      <c r="CT42" s="291"/>
      <c r="CU42" s="291"/>
      <c r="CV42" s="291"/>
      <c r="CW42" s="291"/>
      <c r="CX42" s="291"/>
      <c r="CY42" s="291"/>
      <c r="CZ42" s="291"/>
      <c r="DA42" s="291"/>
      <c r="DB42" s="291"/>
      <c r="DC42" s="291"/>
      <c r="DD42" s="291"/>
      <c r="DE42" s="291"/>
      <c r="DF42" s="291"/>
      <c r="DG42" s="291"/>
      <c r="DH42" s="291"/>
      <c r="DI42" s="291"/>
      <c r="DJ42" s="291"/>
      <c r="DK42" s="291"/>
      <c r="DL42" s="291"/>
      <c r="DM42" s="291"/>
      <c r="DN42" s="291"/>
      <c r="DO42" s="291"/>
      <c r="DP42" s="291"/>
      <c r="DQ42" s="291"/>
      <c r="DR42" s="291"/>
      <c r="DS42" s="291"/>
      <c r="DT42" s="291"/>
      <c r="DU42" s="291"/>
      <c r="DV42" s="291"/>
      <c r="DW42" s="291"/>
      <c r="DX42" s="291"/>
      <c r="DY42" s="291"/>
      <c r="DZ42" s="291"/>
      <c r="EA42" s="291"/>
      <c r="EB42" s="291"/>
      <c r="EC42" s="291"/>
      <c r="ED42" s="291"/>
      <c r="EE42" s="291"/>
      <c r="EF42" s="291"/>
      <c r="EG42" s="291"/>
      <c r="EH42" s="291"/>
      <c r="EI42" s="291"/>
      <c r="EJ42" s="291"/>
      <c r="EK42" s="291"/>
      <c r="EL42" s="291"/>
      <c r="EM42" s="291"/>
      <c r="EN42" s="291"/>
      <c r="EO42" s="291"/>
      <c r="EP42" s="291"/>
      <c r="EQ42" s="291"/>
      <c r="ER42" s="291"/>
      <c r="ES42" s="291"/>
      <c r="ET42" s="291"/>
      <c r="EU42" s="291"/>
      <c r="EV42" s="291"/>
      <c r="EW42" s="291"/>
      <c r="EX42" s="291"/>
      <c r="EY42" s="291"/>
      <c r="EZ42" s="291"/>
      <c r="FA42" s="291"/>
      <c r="FB42" s="291"/>
      <c r="FC42" s="291"/>
      <c r="FD42" s="291"/>
      <c r="FE42" s="291"/>
      <c r="FF42" s="291"/>
      <c r="FG42" s="291"/>
      <c r="FH42" s="291"/>
      <c r="FI42" s="291"/>
      <c r="FJ42" s="291"/>
      <c r="FK42" s="291"/>
      <c r="FL42" s="291"/>
      <c r="FM42" s="291"/>
      <c r="FN42" s="291"/>
      <c r="FO42" s="291"/>
      <c r="FP42" s="291"/>
      <c r="FQ42" s="291"/>
      <c r="FR42" s="291"/>
      <c r="FS42" s="291"/>
      <c r="FT42" s="291"/>
      <c r="FU42" s="291"/>
      <c r="FV42" s="291"/>
      <c r="FW42" s="291"/>
      <c r="FX42" s="291"/>
      <c r="FY42" s="291"/>
      <c r="FZ42" s="291"/>
      <c r="GA42" s="291"/>
      <c r="GB42" s="291"/>
      <c r="GC42" s="291"/>
      <c r="GD42" s="291"/>
      <c r="GE42" s="291"/>
      <c r="GF42" s="291"/>
      <c r="GG42" s="291"/>
      <c r="GH42" s="291"/>
      <c r="GI42" s="291"/>
      <c r="GJ42" s="291"/>
    </row>
    <row r="43" spans="1:192" s="275" customFormat="1" x14ac:dyDescent="0.25">
      <c r="A43" s="15"/>
      <c r="B43" s="15"/>
      <c r="C43" s="21"/>
      <c r="D43" s="60"/>
      <c r="E43" s="301" t="str">
        <f xml:space="preserve"> Time!E$76</f>
        <v>Financial close date flag</v>
      </c>
      <c r="F43" s="301">
        <f xml:space="preserve"> Time!F$76</f>
        <v>0</v>
      </c>
      <c r="G43" s="301" t="str">
        <f xml:space="preserve"> Time!G$76</f>
        <v>flag</v>
      </c>
      <c r="H43" s="301">
        <f xml:space="preserve"> Time!H$76</f>
        <v>1</v>
      </c>
      <c r="I43" s="301">
        <f xml:space="preserve"> Time!I$76</f>
        <v>0</v>
      </c>
      <c r="J43" s="301">
        <f xml:space="preserve"> Time!J$76</f>
        <v>0</v>
      </c>
      <c r="K43" s="301">
        <f xml:space="preserve"> Time!K$76</f>
        <v>0</v>
      </c>
      <c r="L43" s="301">
        <f xml:space="preserve"> Time!L$76</f>
        <v>1</v>
      </c>
      <c r="M43" s="301">
        <f xml:space="preserve"> Time!M$76</f>
        <v>0</v>
      </c>
      <c r="N43" s="301">
        <f xml:space="preserve"> Time!N$76</f>
        <v>0</v>
      </c>
      <c r="O43" s="301">
        <f xml:space="preserve"> Time!O$76</f>
        <v>0</v>
      </c>
      <c r="P43" s="301">
        <f xml:space="preserve"> Time!P$76</f>
        <v>0</v>
      </c>
      <c r="Q43" s="301">
        <f xml:space="preserve"> Time!Q$76</f>
        <v>0</v>
      </c>
      <c r="R43" s="301">
        <f xml:space="preserve"> Time!R$76</f>
        <v>0</v>
      </c>
      <c r="S43" s="301">
        <f xml:space="preserve"> Time!S$76</f>
        <v>0</v>
      </c>
      <c r="T43" s="301">
        <f xml:space="preserve"> Time!T$76</f>
        <v>0</v>
      </c>
      <c r="U43" s="301">
        <f xml:space="preserve"> Time!U$76</f>
        <v>0</v>
      </c>
      <c r="V43" s="301">
        <f xml:space="preserve"> Time!V$76</f>
        <v>0</v>
      </c>
      <c r="W43" s="301">
        <f xml:space="preserve"> Time!W$76</f>
        <v>0</v>
      </c>
      <c r="X43" s="301">
        <f xml:space="preserve"> Time!X$76</f>
        <v>0</v>
      </c>
      <c r="Y43" s="301">
        <f xml:space="preserve"> Time!Y$76</f>
        <v>0</v>
      </c>
      <c r="Z43" s="301">
        <f xml:space="preserve"> Time!Z$76</f>
        <v>0</v>
      </c>
      <c r="AA43" s="301">
        <f xml:space="preserve"> Time!AA$76</f>
        <v>0</v>
      </c>
      <c r="AB43" s="301">
        <f xml:space="preserve"> Time!AB$76</f>
        <v>0</v>
      </c>
      <c r="AC43" s="301">
        <f xml:space="preserve"> Time!AC$76</f>
        <v>0</v>
      </c>
      <c r="AD43" s="301">
        <f xml:space="preserve"> Time!AD$76</f>
        <v>0</v>
      </c>
      <c r="AE43" s="301">
        <f xml:space="preserve"> Time!AE$76</f>
        <v>0</v>
      </c>
      <c r="AF43" s="301">
        <f xml:space="preserve"> Time!AF$76</f>
        <v>0</v>
      </c>
      <c r="AG43" s="301">
        <f xml:space="preserve"> Time!AG$76</f>
        <v>0</v>
      </c>
      <c r="AH43" s="301">
        <f xml:space="preserve"> Time!AH$76</f>
        <v>0</v>
      </c>
      <c r="AI43" s="301">
        <f xml:space="preserve"> Time!AI$76</f>
        <v>0</v>
      </c>
      <c r="AJ43" s="301">
        <f xml:space="preserve"> Time!AJ$76</f>
        <v>0</v>
      </c>
      <c r="AK43" s="301">
        <f xml:space="preserve"> Time!AK$76</f>
        <v>0</v>
      </c>
      <c r="AL43" s="301">
        <f xml:space="preserve"> Time!AL$76</f>
        <v>0</v>
      </c>
      <c r="AM43" s="301">
        <f xml:space="preserve"> Time!AM$76</f>
        <v>0</v>
      </c>
      <c r="AN43" s="301">
        <f xml:space="preserve"> Time!AN$76</f>
        <v>0</v>
      </c>
      <c r="AO43" s="301">
        <f xml:space="preserve"> Time!AO$76</f>
        <v>0</v>
      </c>
      <c r="AP43" s="301">
        <f xml:space="preserve"> Time!AP$76</f>
        <v>0</v>
      </c>
      <c r="AQ43" s="301">
        <f xml:space="preserve"> Time!AQ$76</f>
        <v>0</v>
      </c>
      <c r="AR43" s="301">
        <f xml:space="preserve"> Time!AR$76</f>
        <v>0</v>
      </c>
      <c r="AS43" s="301">
        <f xml:space="preserve"> Time!AS$76</f>
        <v>0</v>
      </c>
      <c r="AT43" s="301">
        <f xml:space="preserve"> Time!AT$76</f>
        <v>0</v>
      </c>
      <c r="AU43" s="301">
        <f xml:space="preserve"> Time!AU$76</f>
        <v>0</v>
      </c>
      <c r="AV43" s="301">
        <f xml:space="preserve"> Time!AV$76</f>
        <v>0</v>
      </c>
      <c r="AW43" s="301">
        <f xml:space="preserve"> Time!AW$76</f>
        <v>0</v>
      </c>
      <c r="AX43" s="301">
        <f xml:space="preserve"> Time!AX$76</f>
        <v>0</v>
      </c>
      <c r="AY43" s="301">
        <f xml:space="preserve"> Time!AY$76</f>
        <v>0</v>
      </c>
      <c r="AZ43" s="301">
        <f xml:space="preserve"> Time!AZ$76</f>
        <v>0</v>
      </c>
      <c r="BA43" s="301">
        <f xml:space="preserve"> Time!BA$76</f>
        <v>0</v>
      </c>
      <c r="BB43" s="301">
        <f xml:space="preserve"> Time!BB$76</f>
        <v>0</v>
      </c>
      <c r="BC43" s="301">
        <f xml:space="preserve"> Time!BC$76</f>
        <v>0</v>
      </c>
      <c r="BD43" s="301">
        <f xml:space="preserve"> Time!BD$76</f>
        <v>0</v>
      </c>
      <c r="BE43" s="301">
        <f xml:space="preserve"> Time!BE$76</f>
        <v>0</v>
      </c>
      <c r="BF43" s="301">
        <f xml:space="preserve"> Time!BF$76</f>
        <v>0</v>
      </c>
      <c r="BG43" s="301">
        <f xml:space="preserve"> Time!BG$76</f>
        <v>0</v>
      </c>
      <c r="BH43" s="301">
        <f xml:space="preserve"> Time!BH$76</f>
        <v>0</v>
      </c>
      <c r="BI43" s="301">
        <f xml:space="preserve"> Time!BI$76</f>
        <v>0</v>
      </c>
      <c r="BJ43" s="301">
        <f xml:space="preserve"> Time!BJ$76</f>
        <v>0</v>
      </c>
      <c r="BK43" s="301">
        <f xml:space="preserve"> Time!BK$76</f>
        <v>0</v>
      </c>
      <c r="BL43" s="301">
        <f xml:space="preserve"> Time!BL$76</f>
        <v>0</v>
      </c>
      <c r="BM43" s="301">
        <f xml:space="preserve"> Time!BM$76</f>
        <v>0</v>
      </c>
      <c r="BN43" s="301">
        <f xml:space="preserve"> Time!BN$76</f>
        <v>0</v>
      </c>
      <c r="BO43" s="301">
        <f xml:space="preserve"> Time!BO$76</f>
        <v>0</v>
      </c>
      <c r="BP43" s="301">
        <f xml:space="preserve"> Time!BP$76</f>
        <v>0</v>
      </c>
      <c r="BQ43" s="301">
        <f xml:space="preserve"> Time!BQ$76</f>
        <v>0</v>
      </c>
      <c r="BR43" s="301">
        <f xml:space="preserve"> Time!BR$76</f>
        <v>0</v>
      </c>
      <c r="BS43" s="301">
        <f xml:space="preserve"> Time!BS$76</f>
        <v>0</v>
      </c>
      <c r="BT43" s="301">
        <f xml:space="preserve"> Time!BT$76</f>
        <v>0</v>
      </c>
      <c r="BU43" s="301">
        <f xml:space="preserve"> Time!BU$76</f>
        <v>0</v>
      </c>
      <c r="BV43" s="301">
        <f xml:space="preserve"> Time!BV$76</f>
        <v>0</v>
      </c>
      <c r="BW43" s="301">
        <f xml:space="preserve"> Time!BW$76</f>
        <v>0</v>
      </c>
      <c r="BX43" s="301">
        <f xml:space="preserve"> Time!BX$76</f>
        <v>0</v>
      </c>
      <c r="BY43" s="301">
        <f xml:space="preserve"> Time!BY$76</f>
        <v>0</v>
      </c>
      <c r="BZ43" s="301">
        <f xml:space="preserve"> Time!BZ$76</f>
        <v>0</v>
      </c>
      <c r="CA43" s="301">
        <f xml:space="preserve"> Time!CA$76</f>
        <v>0</v>
      </c>
      <c r="CB43" s="301">
        <f xml:space="preserve"> Time!CB$76</f>
        <v>0</v>
      </c>
      <c r="CC43" s="301">
        <f xml:space="preserve"> Time!CC$76</f>
        <v>0</v>
      </c>
      <c r="CD43" s="301">
        <f xml:space="preserve"> Time!CD$76</f>
        <v>0</v>
      </c>
      <c r="CE43" s="301">
        <f xml:space="preserve"> Time!CE$76</f>
        <v>0</v>
      </c>
      <c r="CF43" s="301">
        <f xml:space="preserve"> Time!CF$76</f>
        <v>0</v>
      </c>
      <c r="CG43" s="301">
        <f xml:space="preserve"> Time!CG$76</f>
        <v>0</v>
      </c>
      <c r="CH43" s="301">
        <f xml:space="preserve"> Time!CH$76</f>
        <v>0</v>
      </c>
      <c r="CI43" s="301">
        <f xml:space="preserve"> Time!CI$76</f>
        <v>0</v>
      </c>
      <c r="CJ43" s="301">
        <f xml:space="preserve"> Time!CJ$76</f>
        <v>0</v>
      </c>
      <c r="CK43" s="301">
        <f xml:space="preserve"> Time!CK$76</f>
        <v>0</v>
      </c>
      <c r="CL43" s="301">
        <f xml:space="preserve"> Time!CL$76</f>
        <v>0</v>
      </c>
      <c r="CM43" s="301">
        <f xml:space="preserve"> Time!CM$76</f>
        <v>0</v>
      </c>
      <c r="CN43" s="301">
        <f xml:space="preserve"> Time!CN$76</f>
        <v>0</v>
      </c>
      <c r="CO43" s="301">
        <f xml:space="preserve"> Time!CO$76</f>
        <v>0</v>
      </c>
      <c r="CP43" s="301">
        <f xml:space="preserve"> Time!CP$76</f>
        <v>0</v>
      </c>
      <c r="CQ43" s="301">
        <f xml:space="preserve"> Time!CQ$76</f>
        <v>0</v>
      </c>
      <c r="CR43" s="301">
        <f xml:space="preserve"> Time!CR$76</f>
        <v>0</v>
      </c>
      <c r="CS43" s="301">
        <f xml:space="preserve"> Time!CS$76</f>
        <v>0</v>
      </c>
      <c r="CT43" s="301">
        <f xml:space="preserve"> Time!CT$76</f>
        <v>0</v>
      </c>
      <c r="CU43" s="301">
        <f xml:space="preserve"> Time!CU$76</f>
        <v>0</v>
      </c>
      <c r="CV43" s="301">
        <f xml:space="preserve"> Time!CV$76</f>
        <v>0</v>
      </c>
      <c r="CW43" s="301">
        <f xml:space="preserve"> Time!CW$76</f>
        <v>0</v>
      </c>
      <c r="CX43" s="301">
        <f xml:space="preserve"> Time!CX$76</f>
        <v>0</v>
      </c>
      <c r="CY43" s="301">
        <f xml:space="preserve"> Time!CY$76</f>
        <v>0</v>
      </c>
      <c r="CZ43" s="301">
        <f xml:space="preserve"> Time!CZ$76</f>
        <v>0</v>
      </c>
      <c r="DA43" s="301">
        <f xml:space="preserve"> Time!DA$76</f>
        <v>0</v>
      </c>
      <c r="DB43" s="301">
        <f xml:space="preserve"> Time!DB$76</f>
        <v>0</v>
      </c>
      <c r="DC43" s="301">
        <f xml:space="preserve"> Time!DC$76</f>
        <v>0</v>
      </c>
      <c r="DD43" s="301">
        <f xml:space="preserve"> Time!DD$76</f>
        <v>0</v>
      </c>
      <c r="DE43" s="301">
        <f xml:space="preserve"> Time!DE$76</f>
        <v>0</v>
      </c>
      <c r="DF43" s="301">
        <f xml:space="preserve"> Time!DF$76</f>
        <v>0</v>
      </c>
      <c r="DG43" s="301">
        <f xml:space="preserve"> Time!DG$76</f>
        <v>0</v>
      </c>
      <c r="DH43" s="301">
        <f xml:space="preserve"> Time!DH$76</f>
        <v>0</v>
      </c>
      <c r="DI43" s="301">
        <f xml:space="preserve"> Time!DI$76</f>
        <v>0</v>
      </c>
      <c r="DJ43" s="301">
        <f xml:space="preserve"> Time!DJ$76</f>
        <v>0</v>
      </c>
      <c r="DK43" s="301">
        <f xml:space="preserve"> Time!DK$76</f>
        <v>0</v>
      </c>
      <c r="DL43" s="301">
        <f xml:space="preserve"> Time!DL$76</f>
        <v>0</v>
      </c>
      <c r="DM43" s="301">
        <f xml:space="preserve"> Time!DM$76</f>
        <v>0</v>
      </c>
      <c r="DN43" s="301">
        <f xml:space="preserve"> Time!DN$76</f>
        <v>0</v>
      </c>
      <c r="DO43" s="301">
        <f xml:space="preserve"> Time!DO$76</f>
        <v>0</v>
      </c>
      <c r="DP43" s="301">
        <f xml:space="preserve"> Time!DP$76</f>
        <v>0</v>
      </c>
      <c r="DQ43" s="301">
        <f xml:space="preserve"> Time!DQ$76</f>
        <v>0</v>
      </c>
      <c r="DR43" s="301">
        <f xml:space="preserve"> Time!DR$76</f>
        <v>0</v>
      </c>
      <c r="DS43" s="301">
        <f xml:space="preserve"> Time!DS$76</f>
        <v>0</v>
      </c>
      <c r="DT43" s="301">
        <f xml:space="preserve"> Time!DT$76</f>
        <v>0</v>
      </c>
      <c r="DU43" s="301">
        <f xml:space="preserve"> Time!DU$76</f>
        <v>0</v>
      </c>
      <c r="DV43" s="301">
        <f xml:space="preserve"> Time!DV$76</f>
        <v>0</v>
      </c>
      <c r="DW43" s="301">
        <f xml:space="preserve"> Time!DW$76</f>
        <v>0</v>
      </c>
      <c r="DX43" s="301">
        <f xml:space="preserve"> Time!DX$76</f>
        <v>0</v>
      </c>
      <c r="DY43" s="301">
        <f xml:space="preserve"> Time!DY$76</f>
        <v>0</v>
      </c>
      <c r="DZ43" s="301">
        <f xml:space="preserve"> Time!DZ$76</f>
        <v>0</v>
      </c>
      <c r="EA43" s="301">
        <f xml:space="preserve"> Time!EA$76</f>
        <v>0</v>
      </c>
      <c r="EB43" s="301">
        <f xml:space="preserve"> Time!EB$76</f>
        <v>0</v>
      </c>
      <c r="EC43" s="301">
        <f xml:space="preserve"> Time!EC$76</f>
        <v>0</v>
      </c>
      <c r="ED43" s="301">
        <f xml:space="preserve"> Time!ED$76</f>
        <v>0</v>
      </c>
      <c r="EE43" s="301">
        <f xml:space="preserve"> Time!EE$76</f>
        <v>0</v>
      </c>
      <c r="EF43" s="301">
        <f xml:space="preserve"> Time!EF$76</f>
        <v>0</v>
      </c>
      <c r="EG43" s="301">
        <f xml:space="preserve"> Time!EG$76</f>
        <v>0</v>
      </c>
      <c r="EH43" s="301">
        <f xml:space="preserve"> Time!EH$76</f>
        <v>0</v>
      </c>
      <c r="EI43" s="301">
        <f xml:space="preserve"> Time!EI$76</f>
        <v>0</v>
      </c>
      <c r="EJ43" s="301">
        <f xml:space="preserve"> Time!EJ$76</f>
        <v>0</v>
      </c>
      <c r="EK43" s="301">
        <f xml:space="preserve"> Time!EK$76</f>
        <v>0</v>
      </c>
      <c r="EL43" s="301">
        <f xml:space="preserve"> Time!EL$76</f>
        <v>0</v>
      </c>
      <c r="EM43" s="301">
        <f xml:space="preserve"> Time!EM$76</f>
        <v>0</v>
      </c>
      <c r="EN43" s="301">
        <f xml:space="preserve"> Time!EN$76</f>
        <v>0</v>
      </c>
      <c r="EO43" s="301">
        <f xml:space="preserve"> Time!EO$76</f>
        <v>0</v>
      </c>
      <c r="EP43" s="301">
        <f xml:space="preserve"> Time!EP$76</f>
        <v>0</v>
      </c>
      <c r="EQ43" s="301">
        <f xml:space="preserve"> Time!EQ$76</f>
        <v>0</v>
      </c>
      <c r="ER43" s="301">
        <f xml:space="preserve"> Time!ER$76</f>
        <v>0</v>
      </c>
      <c r="ES43" s="301">
        <f xml:space="preserve"> Time!ES$76</f>
        <v>0</v>
      </c>
      <c r="ET43" s="301">
        <f xml:space="preserve"> Time!ET$76</f>
        <v>0</v>
      </c>
      <c r="EU43" s="301">
        <f xml:space="preserve"> Time!EU$76</f>
        <v>0</v>
      </c>
      <c r="EV43" s="301">
        <f xml:space="preserve"> Time!EV$76</f>
        <v>0</v>
      </c>
      <c r="EW43" s="301">
        <f xml:space="preserve"> Time!EW$76</f>
        <v>0</v>
      </c>
      <c r="EX43" s="301">
        <f xml:space="preserve"> Time!EX$76</f>
        <v>0</v>
      </c>
      <c r="EY43" s="301">
        <f xml:space="preserve"> Time!EY$76</f>
        <v>0</v>
      </c>
      <c r="EZ43" s="301">
        <f xml:space="preserve"> Time!EZ$76</f>
        <v>0</v>
      </c>
      <c r="FA43" s="301">
        <f xml:space="preserve"> Time!FA$76</f>
        <v>0</v>
      </c>
      <c r="FB43" s="301">
        <f xml:space="preserve"> Time!FB$76</f>
        <v>0</v>
      </c>
      <c r="FC43" s="301">
        <f xml:space="preserve"> Time!FC$76</f>
        <v>0</v>
      </c>
      <c r="FD43" s="301">
        <f xml:space="preserve"> Time!FD$76</f>
        <v>0</v>
      </c>
      <c r="FE43" s="301">
        <f xml:space="preserve"> Time!FE$76</f>
        <v>0</v>
      </c>
      <c r="FF43" s="301">
        <f xml:space="preserve"> Time!FF$76</f>
        <v>0</v>
      </c>
      <c r="FG43" s="301">
        <f xml:space="preserve"> Time!FG$76</f>
        <v>0</v>
      </c>
      <c r="FH43" s="301">
        <f xml:space="preserve"> Time!FH$76</f>
        <v>0</v>
      </c>
      <c r="FI43" s="301">
        <f xml:space="preserve"> Time!FI$76</f>
        <v>0</v>
      </c>
      <c r="FJ43" s="301">
        <f xml:space="preserve"> Time!FJ$76</f>
        <v>0</v>
      </c>
      <c r="FK43" s="301">
        <f xml:space="preserve"> Time!FK$76</f>
        <v>0</v>
      </c>
      <c r="FL43" s="301">
        <f xml:space="preserve"> Time!FL$76</f>
        <v>0</v>
      </c>
      <c r="FM43" s="301">
        <f xml:space="preserve"> Time!FM$76</f>
        <v>0</v>
      </c>
      <c r="FN43" s="301">
        <f xml:space="preserve"> Time!FN$76</f>
        <v>0</v>
      </c>
      <c r="FO43" s="301">
        <f xml:space="preserve"> Time!FO$76</f>
        <v>0</v>
      </c>
      <c r="FP43" s="301">
        <f xml:space="preserve"> Time!FP$76</f>
        <v>0</v>
      </c>
      <c r="FQ43" s="301">
        <f xml:space="preserve"> Time!FQ$76</f>
        <v>0</v>
      </c>
      <c r="FR43" s="301">
        <f xml:space="preserve"> Time!FR$76</f>
        <v>0</v>
      </c>
      <c r="FS43" s="301">
        <f xml:space="preserve"> Time!FS$76</f>
        <v>0</v>
      </c>
      <c r="FT43" s="301">
        <f xml:space="preserve"> Time!FT$76</f>
        <v>0</v>
      </c>
      <c r="FU43" s="301">
        <f xml:space="preserve"> Time!FU$76</f>
        <v>0</v>
      </c>
      <c r="FV43" s="301">
        <f xml:space="preserve"> Time!FV$76</f>
        <v>0</v>
      </c>
      <c r="FW43" s="301">
        <f xml:space="preserve"> Time!FW$76</f>
        <v>0</v>
      </c>
      <c r="FX43" s="301">
        <f xml:space="preserve"> Time!FX$76</f>
        <v>0</v>
      </c>
      <c r="FY43" s="301">
        <f xml:space="preserve"> Time!FY$76</f>
        <v>0</v>
      </c>
      <c r="FZ43" s="301">
        <f xml:space="preserve"> Time!FZ$76</f>
        <v>0</v>
      </c>
      <c r="GA43" s="301">
        <f xml:space="preserve"> Time!GA$76</f>
        <v>0</v>
      </c>
      <c r="GB43" s="301">
        <f xml:space="preserve"> Time!GB$76</f>
        <v>0</v>
      </c>
      <c r="GC43" s="301">
        <f xml:space="preserve"> Time!GC$76</f>
        <v>0</v>
      </c>
      <c r="GD43" s="301">
        <f xml:space="preserve"> Time!GD$76</f>
        <v>0</v>
      </c>
      <c r="GE43" s="301">
        <f xml:space="preserve"> Time!GE$76</f>
        <v>0</v>
      </c>
      <c r="GF43" s="301">
        <f xml:space="preserve"> Time!GF$76</f>
        <v>0</v>
      </c>
      <c r="GG43" s="301">
        <f xml:space="preserve"> Time!GG$76</f>
        <v>0</v>
      </c>
      <c r="GH43" s="301">
        <f xml:space="preserve"> Time!GH$76</f>
        <v>0</v>
      </c>
      <c r="GI43" s="301">
        <f xml:space="preserve"> Time!GI$76</f>
        <v>0</v>
      </c>
      <c r="GJ43" s="301">
        <f xml:space="preserve"> Time!GJ$76</f>
        <v>0</v>
      </c>
    </row>
    <row r="44" spans="1:192" s="275" customFormat="1" x14ac:dyDescent="0.25">
      <c r="A44" s="15"/>
      <c r="B44" s="15"/>
      <c r="C44" s="21"/>
      <c r="D44" s="60"/>
      <c r="E44" s="286"/>
      <c r="F44" s="286"/>
      <c r="G44" s="286"/>
      <c r="H44" s="286"/>
      <c r="I44" s="43"/>
      <c r="J44" s="286"/>
      <c r="K44" s="286"/>
      <c r="L44" s="286"/>
      <c r="M44" s="286"/>
      <c r="N44" s="286"/>
      <c r="O44" s="286"/>
      <c r="P44" s="286"/>
      <c r="Q44" s="286"/>
      <c r="R44" s="286"/>
      <c r="S44" s="286"/>
      <c r="T44" s="286"/>
      <c r="U44" s="286"/>
      <c r="V44" s="286"/>
      <c r="W44" s="286"/>
      <c r="X44" s="286"/>
      <c r="Y44" s="286"/>
      <c r="Z44" s="286"/>
      <c r="AA44" s="286"/>
      <c r="AB44" s="286"/>
      <c r="AC44" s="286"/>
      <c r="AD44" s="286"/>
      <c r="AE44" s="286"/>
      <c r="AF44" s="286"/>
      <c r="AG44" s="286"/>
      <c r="AH44" s="286"/>
      <c r="AI44" s="286"/>
      <c r="AJ44" s="286"/>
      <c r="AK44" s="286"/>
      <c r="AL44" s="286"/>
      <c r="AM44" s="286"/>
      <c r="AN44" s="286"/>
      <c r="AO44" s="286"/>
      <c r="AP44" s="286"/>
      <c r="AQ44" s="286"/>
      <c r="AR44" s="286"/>
      <c r="AS44" s="286"/>
      <c r="AT44" s="286"/>
      <c r="AU44" s="286"/>
      <c r="AV44" s="286"/>
      <c r="AW44" s="286"/>
      <c r="AX44" s="286"/>
      <c r="AY44" s="286"/>
      <c r="AZ44" s="286"/>
      <c r="BA44" s="286"/>
      <c r="BB44" s="286"/>
      <c r="BC44" s="286"/>
      <c r="BD44" s="286"/>
      <c r="BE44" s="286"/>
      <c r="BF44" s="286"/>
      <c r="BG44" s="286"/>
      <c r="BH44" s="286"/>
      <c r="BI44" s="286"/>
      <c r="BJ44" s="286"/>
      <c r="BK44" s="286"/>
      <c r="BL44" s="286"/>
      <c r="BM44" s="286"/>
      <c r="BN44" s="286"/>
      <c r="BO44" s="286"/>
      <c r="BP44" s="286"/>
      <c r="BQ44" s="286"/>
      <c r="BR44" s="286"/>
      <c r="BS44" s="286"/>
      <c r="BT44" s="286"/>
      <c r="BU44" s="286"/>
      <c r="BV44" s="286"/>
      <c r="BW44" s="286"/>
      <c r="BX44" s="286"/>
      <c r="BY44" s="286"/>
      <c r="BZ44" s="286"/>
      <c r="CA44" s="286"/>
      <c r="CB44" s="286"/>
      <c r="CC44" s="286"/>
      <c r="CD44" s="286"/>
      <c r="CE44" s="286"/>
      <c r="CF44" s="286"/>
      <c r="CG44" s="286"/>
      <c r="CH44" s="286"/>
      <c r="CI44" s="286"/>
      <c r="CJ44" s="286"/>
      <c r="CK44" s="286"/>
      <c r="CL44" s="286"/>
      <c r="CM44" s="286"/>
      <c r="CN44" s="286"/>
      <c r="CO44" s="286"/>
      <c r="CP44" s="286"/>
      <c r="CQ44" s="286"/>
      <c r="CR44" s="286"/>
      <c r="CS44" s="286"/>
      <c r="CT44" s="286"/>
      <c r="CU44" s="286"/>
      <c r="CV44" s="286"/>
      <c r="CW44" s="286"/>
      <c r="CX44" s="286"/>
      <c r="CY44" s="286"/>
      <c r="CZ44" s="286"/>
      <c r="DA44" s="286"/>
      <c r="DB44" s="286"/>
      <c r="DC44" s="286"/>
      <c r="DD44" s="286"/>
      <c r="DE44" s="286"/>
      <c r="DF44" s="286"/>
      <c r="DG44" s="286"/>
      <c r="DH44" s="286"/>
      <c r="DI44" s="286"/>
      <c r="DJ44" s="286"/>
      <c r="DK44" s="286"/>
      <c r="DL44" s="286"/>
      <c r="DM44" s="286"/>
      <c r="DN44" s="286"/>
      <c r="DO44" s="286"/>
      <c r="DP44" s="286"/>
      <c r="DQ44" s="286"/>
      <c r="DR44" s="286"/>
      <c r="DS44" s="286"/>
      <c r="DT44" s="286"/>
      <c r="DU44" s="286"/>
      <c r="DV44" s="286"/>
      <c r="DW44" s="286"/>
      <c r="DX44" s="286"/>
      <c r="DY44" s="286"/>
      <c r="DZ44" s="286"/>
      <c r="EA44" s="286"/>
      <c r="EB44" s="286"/>
      <c r="EC44" s="286"/>
      <c r="ED44" s="286"/>
      <c r="EE44" s="286"/>
      <c r="EF44" s="286"/>
      <c r="EG44" s="286"/>
      <c r="EH44" s="286"/>
      <c r="EI44" s="286"/>
      <c r="EJ44" s="286"/>
      <c r="EK44" s="286"/>
      <c r="EL44" s="286"/>
      <c r="EM44" s="286"/>
      <c r="EN44" s="286"/>
      <c r="EO44" s="286"/>
      <c r="EP44" s="286"/>
      <c r="EQ44" s="286"/>
      <c r="ER44" s="286"/>
      <c r="ES44" s="286"/>
      <c r="ET44" s="286"/>
      <c r="EU44" s="286"/>
      <c r="EV44" s="286"/>
      <c r="EW44" s="286"/>
      <c r="EX44" s="286"/>
      <c r="EY44" s="286"/>
      <c r="EZ44" s="286"/>
      <c r="FA44" s="286"/>
      <c r="FB44" s="286"/>
      <c r="FC44" s="286"/>
      <c r="FD44" s="286"/>
      <c r="FE44" s="286"/>
      <c r="FF44" s="286"/>
      <c r="FG44" s="286"/>
      <c r="FH44" s="286"/>
      <c r="FI44" s="286"/>
      <c r="FJ44" s="286"/>
      <c r="FK44" s="286"/>
      <c r="FL44" s="286"/>
      <c r="FM44" s="286"/>
      <c r="FN44" s="286"/>
      <c r="FO44" s="286"/>
      <c r="FP44" s="286"/>
      <c r="FQ44" s="286"/>
      <c r="FR44" s="286"/>
      <c r="FS44" s="286"/>
      <c r="FT44" s="286"/>
      <c r="FU44" s="286"/>
      <c r="FV44" s="286"/>
      <c r="FW44" s="286"/>
      <c r="FX44" s="286"/>
      <c r="FY44" s="286"/>
      <c r="FZ44" s="286"/>
      <c r="GA44" s="286"/>
      <c r="GB44" s="286"/>
      <c r="GC44" s="286"/>
      <c r="GD44" s="286"/>
      <c r="GE44" s="286"/>
      <c r="GF44" s="286"/>
      <c r="GG44" s="286"/>
      <c r="GH44" s="286"/>
      <c r="GI44" s="286"/>
      <c r="GJ44" s="286"/>
    </row>
    <row r="45" spans="1:192" s="602" customFormat="1" x14ac:dyDescent="0.25">
      <c r="A45" s="594"/>
      <c r="B45" s="594"/>
      <c r="C45" s="595"/>
      <c r="D45" s="596"/>
      <c r="E45" s="600" t="s">
        <v>163</v>
      </c>
      <c r="F45" s="600"/>
      <c r="G45" s="600" t="str">
        <f xml:space="preserve"> SMU</f>
        <v>$ 000s</v>
      </c>
      <c r="H45" s="600"/>
      <c r="I45" s="601"/>
      <c r="J45" s="600">
        <f t="shared" ref="J45:BU45" si="39">I48</f>
        <v>0</v>
      </c>
      <c r="K45" s="600">
        <f t="shared" si="39"/>
        <v>0</v>
      </c>
      <c r="L45" s="600">
        <f t="shared" si="39"/>
        <v>0</v>
      </c>
      <c r="M45" s="600">
        <f t="shared" si="39"/>
        <v>0</v>
      </c>
      <c r="N45" s="600">
        <f t="shared" si="39"/>
        <v>0</v>
      </c>
      <c r="O45" s="600">
        <f t="shared" si="39"/>
        <v>0</v>
      </c>
      <c r="P45" s="600">
        <f t="shared" si="39"/>
        <v>0</v>
      </c>
      <c r="Q45" s="600">
        <f t="shared" si="39"/>
        <v>0</v>
      </c>
      <c r="R45" s="600">
        <f t="shared" si="39"/>
        <v>0</v>
      </c>
      <c r="S45" s="600">
        <f t="shared" si="39"/>
        <v>0</v>
      </c>
      <c r="T45" s="600">
        <f t="shared" si="39"/>
        <v>0</v>
      </c>
      <c r="U45" s="600">
        <f t="shared" si="39"/>
        <v>0</v>
      </c>
      <c r="V45" s="600">
        <f t="shared" si="39"/>
        <v>0</v>
      </c>
      <c r="W45" s="600">
        <f t="shared" si="39"/>
        <v>0</v>
      </c>
      <c r="X45" s="600">
        <f t="shared" si="39"/>
        <v>0</v>
      </c>
      <c r="Y45" s="600">
        <f t="shared" si="39"/>
        <v>0</v>
      </c>
      <c r="Z45" s="600">
        <f t="shared" si="39"/>
        <v>0</v>
      </c>
      <c r="AA45" s="600">
        <f t="shared" si="39"/>
        <v>0</v>
      </c>
      <c r="AB45" s="600">
        <f t="shared" si="39"/>
        <v>0</v>
      </c>
      <c r="AC45" s="600">
        <f t="shared" si="39"/>
        <v>0</v>
      </c>
      <c r="AD45" s="600">
        <f t="shared" si="39"/>
        <v>0</v>
      </c>
      <c r="AE45" s="600">
        <f t="shared" si="39"/>
        <v>0</v>
      </c>
      <c r="AF45" s="600">
        <f t="shared" si="39"/>
        <v>0</v>
      </c>
      <c r="AG45" s="600">
        <f t="shared" si="39"/>
        <v>0</v>
      </c>
      <c r="AH45" s="600">
        <f t="shared" si="39"/>
        <v>0</v>
      </c>
      <c r="AI45" s="600">
        <f t="shared" si="39"/>
        <v>0</v>
      </c>
      <c r="AJ45" s="600">
        <f t="shared" si="39"/>
        <v>0</v>
      </c>
      <c r="AK45" s="600">
        <f t="shared" si="39"/>
        <v>0</v>
      </c>
      <c r="AL45" s="600">
        <f t="shared" si="39"/>
        <v>0</v>
      </c>
      <c r="AM45" s="600">
        <f t="shared" si="39"/>
        <v>0</v>
      </c>
      <c r="AN45" s="600">
        <f t="shared" si="39"/>
        <v>0</v>
      </c>
      <c r="AO45" s="600">
        <f t="shared" si="39"/>
        <v>0</v>
      </c>
      <c r="AP45" s="600">
        <f t="shared" si="39"/>
        <v>0</v>
      </c>
      <c r="AQ45" s="600">
        <f t="shared" si="39"/>
        <v>0</v>
      </c>
      <c r="AR45" s="600">
        <f t="shared" si="39"/>
        <v>0</v>
      </c>
      <c r="AS45" s="600">
        <f t="shared" si="39"/>
        <v>0</v>
      </c>
      <c r="AT45" s="600">
        <f t="shared" si="39"/>
        <v>0</v>
      </c>
      <c r="AU45" s="600">
        <f t="shared" si="39"/>
        <v>0</v>
      </c>
      <c r="AV45" s="600">
        <f t="shared" si="39"/>
        <v>0</v>
      </c>
      <c r="AW45" s="600">
        <f t="shared" si="39"/>
        <v>0</v>
      </c>
      <c r="AX45" s="600">
        <f t="shared" si="39"/>
        <v>0</v>
      </c>
      <c r="AY45" s="600">
        <f t="shared" si="39"/>
        <v>0</v>
      </c>
      <c r="AZ45" s="600">
        <f t="shared" si="39"/>
        <v>0</v>
      </c>
      <c r="BA45" s="600">
        <f t="shared" si="39"/>
        <v>0</v>
      </c>
      <c r="BB45" s="600">
        <f t="shared" si="39"/>
        <v>0</v>
      </c>
      <c r="BC45" s="600">
        <f t="shared" si="39"/>
        <v>0</v>
      </c>
      <c r="BD45" s="600">
        <f t="shared" si="39"/>
        <v>0</v>
      </c>
      <c r="BE45" s="600">
        <f t="shared" si="39"/>
        <v>0</v>
      </c>
      <c r="BF45" s="600">
        <f t="shared" si="39"/>
        <v>0</v>
      </c>
      <c r="BG45" s="600">
        <f t="shared" si="39"/>
        <v>0</v>
      </c>
      <c r="BH45" s="600">
        <f t="shared" si="39"/>
        <v>0</v>
      </c>
      <c r="BI45" s="600">
        <f t="shared" si="39"/>
        <v>0</v>
      </c>
      <c r="BJ45" s="600">
        <f t="shared" si="39"/>
        <v>0</v>
      </c>
      <c r="BK45" s="600">
        <f t="shared" si="39"/>
        <v>0</v>
      </c>
      <c r="BL45" s="600">
        <f t="shared" si="39"/>
        <v>0</v>
      </c>
      <c r="BM45" s="600">
        <f t="shared" si="39"/>
        <v>0</v>
      </c>
      <c r="BN45" s="600">
        <f t="shared" si="39"/>
        <v>0</v>
      </c>
      <c r="BO45" s="600">
        <f t="shared" si="39"/>
        <v>0</v>
      </c>
      <c r="BP45" s="600">
        <f t="shared" si="39"/>
        <v>0</v>
      </c>
      <c r="BQ45" s="600">
        <f t="shared" si="39"/>
        <v>0</v>
      </c>
      <c r="BR45" s="600">
        <f t="shared" si="39"/>
        <v>0</v>
      </c>
      <c r="BS45" s="600">
        <f t="shared" si="39"/>
        <v>0</v>
      </c>
      <c r="BT45" s="600">
        <f t="shared" si="39"/>
        <v>0</v>
      </c>
      <c r="BU45" s="600">
        <f t="shared" si="39"/>
        <v>104.952730554352</v>
      </c>
      <c r="BV45" s="600">
        <f t="shared" ref="BV45:EG45" si="40">BU48</f>
        <v>0</v>
      </c>
      <c r="BW45" s="600">
        <f t="shared" si="40"/>
        <v>0</v>
      </c>
      <c r="BX45" s="600">
        <f t="shared" si="40"/>
        <v>2662.9264923731207</v>
      </c>
      <c r="BY45" s="600">
        <f t="shared" si="40"/>
        <v>3474.1835714348072</v>
      </c>
      <c r="BZ45" s="600">
        <f t="shared" si="40"/>
        <v>2659.4159812784906</v>
      </c>
      <c r="CA45" s="600">
        <f t="shared" si="40"/>
        <v>3242.4017888095814</v>
      </c>
      <c r="CB45" s="600">
        <f t="shared" si="40"/>
        <v>6022.0099609387598</v>
      </c>
      <c r="CC45" s="600">
        <f t="shared" si="40"/>
        <v>6826.2190220070161</v>
      </c>
      <c r="CD45" s="600">
        <f t="shared" si="40"/>
        <v>6012.7986887936659</v>
      </c>
      <c r="CE45" s="600">
        <f t="shared" si="40"/>
        <v>6590.3589484997774</v>
      </c>
      <c r="CF45" s="600">
        <f t="shared" si="40"/>
        <v>9354.0049638033652</v>
      </c>
      <c r="CG45" s="600">
        <f t="shared" si="40"/>
        <v>10152.527159575775</v>
      </c>
      <c r="CH45" s="600">
        <f t="shared" si="40"/>
        <v>9341.7060640527543</v>
      </c>
      <c r="CI45" s="600">
        <f t="shared" si="40"/>
        <v>9915.0596898415115</v>
      </c>
      <c r="CJ45" s="600">
        <f t="shared" si="40"/>
        <v>12663.956952097158</v>
      </c>
      <c r="CK45" s="600">
        <f t="shared" si="40"/>
        <v>13471.751593530938</v>
      </c>
      <c r="CL45" s="600">
        <f t="shared" si="40"/>
        <v>12650.692286299221</v>
      </c>
      <c r="CM45" s="600">
        <f t="shared" si="40"/>
        <v>13220.830664994435</v>
      </c>
      <c r="CN45" s="600">
        <f t="shared" si="40"/>
        <v>15955.976193075996</v>
      </c>
      <c r="CO45" s="600">
        <f t="shared" si="40"/>
        <v>16746.24678095572</v>
      </c>
      <c r="CP45" s="600">
        <f t="shared" si="40"/>
        <v>15943.467541056702</v>
      </c>
      <c r="CQ45" s="600">
        <f t="shared" si="40"/>
        <v>16511.196735122878</v>
      </c>
      <c r="CR45" s="600">
        <f t="shared" si="40"/>
        <v>19233.41125779436</v>
      </c>
      <c r="CS45" s="600">
        <f t="shared" si="40"/>
        <v>20020.744673608726</v>
      </c>
      <c r="CT45" s="600">
        <f t="shared" si="40"/>
        <v>19223.054593030694</v>
      </c>
      <c r="CU45" s="600">
        <f t="shared" si="40"/>
        <v>19789.029714735945</v>
      </c>
      <c r="CV45" s="600">
        <f t="shared" si="40"/>
        <v>22498.990328326963</v>
      </c>
      <c r="CW45" s="600">
        <f t="shared" si="40"/>
        <v>23283.987126389002</v>
      </c>
      <c r="CX45" s="600">
        <f t="shared" si="40"/>
        <v>22491.916316159644</v>
      </c>
      <c r="CY45" s="600">
        <f t="shared" si="40"/>
        <v>23056.669525321526</v>
      </c>
      <c r="CZ45" s="600">
        <f t="shared" si="40"/>
        <v>25754.936293822189</v>
      </c>
      <c r="DA45" s="600">
        <f t="shared" si="40"/>
        <v>26551.352396173181</v>
      </c>
      <c r="DB45" s="600">
        <f t="shared" si="40"/>
        <v>25752.059568093639</v>
      </c>
      <c r="DC45" s="600">
        <f t="shared" si="40"/>
        <v>26316.022876188708</v>
      </c>
      <c r="DD45" s="600">
        <f t="shared" si="40"/>
        <v>29003.060497406212</v>
      </c>
      <c r="DE45" s="600">
        <f t="shared" si="40"/>
        <v>29784.762814881553</v>
      </c>
      <c r="DF45" s="600">
        <f t="shared" si="40"/>
        <v>29005.119797072995</v>
      </c>
      <c r="DG45" s="600">
        <f t="shared" si="40"/>
        <v>29568.643641092189</v>
      </c>
      <c r="DH45" s="600">
        <f t="shared" si="40"/>
        <v>32244.83909408277</v>
      </c>
      <c r="DI45" s="600">
        <f t="shared" si="40"/>
        <v>33025.419736237396</v>
      </c>
      <c r="DJ45" s="600">
        <f t="shared" si="40"/>
        <v>31452.429955237651</v>
      </c>
      <c r="DK45" s="600">
        <f t="shared" si="40"/>
        <v>31215.798325968175</v>
      </c>
      <c r="DL45" s="600">
        <f t="shared" si="40"/>
        <v>33081.475245191672</v>
      </c>
      <c r="DM45" s="600">
        <f t="shared" si="40"/>
        <v>33061.200214075987</v>
      </c>
      <c r="DN45" s="600">
        <f t="shared" si="40"/>
        <v>31495.076629438299</v>
      </c>
      <c r="DO45" s="600">
        <f t="shared" si="40"/>
        <v>31258.519393299208</v>
      </c>
      <c r="DP45" s="600">
        <f t="shared" si="40"/>
        <v>33113.94977666768</v>
      </c>
      <c r="DQ45" s="600">
        <f t="shared" si="40"/>
        <v>33105.697943315019</v>
      </c>
      <c r="DR45" s="600">
        <f t="shared" si="40"/>
        <v>31533.945760634986</v>
      </c>
      <c r="DS45" s="600">
        <f t="shared" si="40"/>
        <v>31297.648695639407</v>
      </c>
      <c r="DT45" s="600">
        <f t="shared" si="40"/>
        <v>33143.062441004746</v>
      </c>
      <c r="DU45" s="600">
        <f t="shared" si="40"/>
        <v>33121.688157545512</v>
      </c>
      <c r="DV45" s="600">
        <f t="shared" si="40"/>
        <v>31569.759883147639</v>
      </c>
      <c r="DW45" s="600">
        <f t="shared" si="40"/>
        <v>31333.872853001361</v>
      </c>
      <c r="DX45" s="600">
        <f t="shared" si="40"/>
        <v>33169.465525891901</v>
      </c>
      <c r="DY45" s="600">
        <f t="shared" si="40"/>
        <v>33147.775678995138</v>
      </c>
      <c r="DZ45" s="600">
        <f t="shared" si="40"/>
        <v>31603.108456785812</v>
      </c>
      <c r="EA45" s="600">
        <f t="shared" si="40"/>
        <v>31367.752068480833</v>
      </c>
      <c r="EB45" s="600">
        <f t="shared" si="40"/>
        <v>33193.691229178068</v>
      </c>
      <c r="EC45" s="600">
        <f t="shared" si="40"/>
        <v>-137.97629677596706</v>
      </c>
      <c r="ED45" s="600">
        <f t="shared" si="40"/>
        <v>1.213038558489643E-10</v>
      </c>
      <c r="EE45" s="600">
        <f t="shared" si="40"/>
        <v>1.213038558489643E-10</v>
      </c>
      <c r="EF45" s="600">
        <f t="shared" si="40"/>
        <v>1.213038558489643E-10</v>
      </c>
      <c r="EG45" s="600">
        <f t="shared" si="40"/>
        <v>1.213038558489643E-10</v>
      </c>
      <c r="EH45" s="600">
        <f t="shared" ref="EH45:GJ45" si="41">EG48</f>
        <v>1.213038558489643E-10</v>
      </c>
      <c r="EI45" s="600">
        <f t="shared" si="41"/>
        <v>1.213038558489643E-10</v>
      </c>
      <c r="EJ45" s="600">
        <f t="shared" si="41"/>
        <v>1.213038558489643E-10</v>
      </c>
      <c r="EK45" s="600">
        <f t="shared" si="41"/>
        <v>1.213038558489643E-10</v>
      </c>
      <c r="EL45" s="600">
        <f t="shared" si="41"/>
        <v>1.213038558489643E-10</v>
      </c>
      <c r="EM45" s="600">
        <f t="shared" si="41"/>
        <v>1.213038558489643E-10</v>
      </c>
      <c r="EN45" s="600">
        <f t="shared" si="41"/>
        <v>1.213038558489643E-10</v>
      </c>
      <c r="EO45" s="600">
        <f t="shared" si="41"/>
        <v>1.213038558489643E-10</v>
      </c>
      <c r="EP45" s="600">
        <f t="shared" si="41"/>
        <v>1.213038558489643E-10</v>
      </c>
      <c r="EQ45" s="600">
        <f t="shared" si="41"/>
        <v>1.213038558489643E-10</v>
      </c>
      <c r="ER45" s="600">
        <f t="shared" si="41"/>
        <v>1.213038558489643E-10</v>
      </c>
      <c r="ES45" s="600">
        <f t="shared" si="41"/>
        <v>1.213038558489643E-10</v>
      </c>
      <c r="ET45" s="600">
        <f t="shared" si="41"/>
        <v>1.213038558489643E-10</v>
      </c>
      <c r="EU45" s="600">
        <f t="shared" si="41"/>
        <v>1.213038558489643E-10</v>
      </c>
      <c r="EV45" s="600">
        <f t="shared" si="41"/>
        <v>1.213038558489643E-10</v>
      </c>
      <c r="EW45" s="600">
        <f t="shared" si="41"/>
        <v>1.213038558489643E-10</v>
      </c>
      <c r="EX45" s="600">
        <f t="shared" si="41"/>
        <v>1.213038558489643E-10</v>
      </c>
      <c r="EY45" s="600">
        <f t="shared" si="41"/>
        <v>1.213038558489643E-10</v>
      </c>
      <c r="EZ45" s="600">
        <f t="shared" si="41"/>
        <v>1.213038558489643E-10</v>
      </c>
      <c r="FA45" s="600">
        <f t="shared" si="41"/>
        <v>1.213038558489643E-10</v>
      </c>
      <c r="FB45" s="600">
        <f t="shared" si="41"/>
        <v>1.213038558489643E-10</v>
      </c>
      <c r="FC45" s="600">
        <f t="shared" si="41"/>
        <v>1.213038558489643E-10</v>
      </c>
      <c r="FD45" s="600">
        <f t="shared" si="41"/>
        <v>1.213038558489643E-10</v>
      </c>
      <c r="FE45" s="600">
        <f t="shared" si="41"/>
        <v>1.213038558489643E-10</v>
      </c>
      <c r="FF45" s="600">
        <f t="shared" si="41"/>
        <v>1.213038558489643E-10</v>
      </c>
      <c r="FG45" s="600">
        <f t="shared" si="41"/>
        <v>1.213038558489643E-10</v>
      </c>
      <c r="FH45" s="600">
        <f t="shared" si="41"/>
        <v>1.213038558489643E-10</v>
      </c>
      <c r="FI45" s="600">
        <f t="shared" si="41"/>
        <v>1.213038558489643E-10</v>
      </c>
      <c r="FJ45" s="600">
        <f t="shared" si="41"/>
        <v>1.213038558489643E-10</v>
      </c>
      <c r="FK45" s="600">
        <f t="shared" si="41"/>
        <v>1.213038558489643E-10</v>
      </c>
      <c r="FL45" s="600">
        <f t="shared" si="41"/>
        <v>1.213038558489643E-10</v>
      </c>
      <c r="FM45" s="600">
        <f t="shared" si="41"/>
        <v>1.213038558489643E-10</v>
      </c>
      <c r="FN45" s="600">
        <f t="shared" si="41"/>
        <v>1.213038558489643E-10</v>
      </c>
      <c r="FO45" s="600">
        <f t="shared" si="41"/>
        <v>1.213038558489643E-10</v>
      </c>
      <c r="FP45" s="600">
        <f t="shared" si="41"/>
        <v>1.213038558489643E-10</v>
      </c>
      <c r="FQ45" s="600">
        <f t="shared" si="41"/>
        <v>1.213038558489643E-10</v>
      </c>
      <c r="FR45" s="600">
        <f t="shared" si="41"/>
        <v>1.213038558489643E-10</v>
      </c>
      <c r="FS45" s="600">
        <f t="shared" si="41"/>
        <v>1.213038558489643E-10</v>
      </c>
      <c r="FT45" s="600">
        <f t="shared" si="41"/>
        <v>1.213038558489643E-10</v>
      </c>
      <c r="FU45" s="600">
        <f t="shared" si="41"/>
        <v>1.213038558489643E-10</v>
      </c>
      <c r="FV45" s="600">
        <f t="shared" si="41"/>
        <v>1.213038558489643E-10</v>
      </c>
      <c r="FW45" s="600">
        <f t="shared" si="41"/>
        <v>1.213038558489643E-10</v>
      </c>
      <c r="FX45" s="600">
        <f t="shared" si="41"/>
        <v>1.213038558489643E-10</v>
      </c>
      <c r="FY45" s="600">
        <f t="shared" si="41"/>
        <v>1.213038558489643E-10</v>
      </c>
      <c r="FZ45" s="600">
        <f t="shared" si="41"/>
        <v>1.213038558489643E-10</v>
      </c>
      <c r="GA45" s="600">
        <f t="shared" si="41"/>
        <v>1.213038558489643E-10</v>
      </c>
      <c r="GB45" s="600">
        <f t="shared" si="41"/>
        <v>1.213038558489643E-10</v>
      </c>
      <c r="GC45" s="600">
        <f t="shared" si="41"/>
        <v>1.213038558489643E-10</v>
      </c>
      <c r="GD45" s="600">
        <f t="shared" si="41"/>
        <v>1.213038558489643E-10</v>
      </c>
      <c r="GE45" s="600">
        <f t="shared" si="41"/>
        <v>1.213038558489643E-10</v>
      </c>
      <c r="GF45" s="600">
        <f t="shared" si="41"/>
        <v>1.213038558489643E-10</v>
      </c>
      <c r="GG45" s="600">
        <f t="shared" si="41"/>
        <v>1.213038558489643E-10</v>
      </c>
      <c r="GH45" s="600">
        <f t="shared" si="41"/>
        <v>1.213038558489643E-10</v>
      </c>
      <c r="GI45" s="600">
        <f t="shared" si="41"/>
        <v>1.213038558489643E-10</v>
      </c>
      <c r="GJ45" s="600">
        <f t="shared" si="41"/>
        <v>1.213038558489643E-10</v>
      </c>
    </row>
    <row r="46" spans="1:192" s="527" customFormat="1" x14ac:dyDescent="0.25">
      <c r="A46" s="15"/>
      <c r="B46" s="15"/>
      <c r="C46" s="21"/>
      <c r="D46" s="60"/>
      <c r="E46" s="526" t="str">
        <f xml:space="preserve"> 'FS Qtr'!E$50</f>
        <v>Cash flow available for dividends</v>
      </c>
      <c r="F46" s="526">
        <f xml:space="preserve"> 'FS Qtr'!F$50</f>
        <v>0</v>
      </c>
      <c r="G46" s="526" t="str">
        <f xml:space="preserve"> 'FS Qtr'!G$50</f>
        <v>$ 000s</v>
      </c>
      <c r="H46" s="526">
        <f xml:space="preserve"> 'FS Qtr'!H$50</f>
        <v>192307.60026847891</v>
      </c>
      <c r="I46" s="526">
        <f xml:space="preserve"> 'FS Qtr'!I$50</f>
        <v>0</v>
      </c>
      <c r="J46" s="526">
        <f xml:space="preserve"> 'FS Qtr'!J$50</f>
        <v>0</v>
      </c>
      <c r="K46" s="526">
        <f xml:space="preserve"> 'FS Qtr'!K$50</f>
        <v>0</v>
      </c>
      <c r="L46" s="526">
        <f xml:space="preserve"> 'FS Qtr'!L$50</f>
        <v>0</v>
      </c>
      <c r="M46" s="526">
        <f xml:space="preserve"> 'FS Qtr'!M$50</f>
        <v>458.46255602304973</v>
      </c>
      <c r="N46" s="526">
        <f xml:space="preserve"> 'FS Qtr'!N$50</f>
        <v>1539.9780103317044</v>
      </c>
      <c r="O46" s="526">
        <f xml:space="preserve"> 'FS Qtr'!O$50</f>
        <v>1275.7996691309513</v>
      </c>
      <c r="P46" s="526">
        <f xml:space="preserve"> 'FS Qtr'!P$50</f>
        <v>611.78577521583998</v>
      </c>
      <c r="Q46" s="526">
        <f xml:space="preserve"> 'FS Qtr'!Q$50</f>
        <v>913.44553428939298</v>
      </c>
      <c r="R46" s="526">
        <f xml:space="preserve"> 'FS Qtr'!R$50</f>
        <v>1528.2118252706632</v>
      </c>
      <c r="S46" s="526">
        <f xml:space="preserve"> 'FS Qtr'!S$50</f>
        <v>1265.3624599820523</v>
      </c>
      <c r="T46" s="526">
        <f xml:space="preserve"> 'FS Qtr'!T$50</f>
        <v>604.68175507588421</v>
      </c>
      <c r="U46" s="526">
        <f xml:space="preserve"> 'FS Qtr'!U$50</f>
        <v>904.72756021648911</v>
      </c>
      <c r="V46" s="526">
        <f xml:space="preserve"> 'FS Qtr'!V$50</f>
        <v>1516.4015633707545</v>
      </c>
      <c r="W46" s="526">
        <f xml:space="preserve"> 'FS Qtr'!W$50</f>
        <v>1254.8749285689933</v>
      </c>
      <c r="X46" s="526">
        <f xml:space="preserve"> 'FS Qtr'!X$50</f>
        <v>602.48613963601133</v>
      </c>
      <c r="Y46" s="526">
        <f xml:space="preserve"> 'FS Qtr'!Y$50</f>
        <v>890.97405336405473</v>
      </c>
      <c r="Z46" s="526">
        <f xml:space="preserve"> 'FS Qtr'!Z$50</f>
        <v>1504.544878542908</v>
      </c>
      <c r="AA46" s="526">
        <f xml:space="preserve"> 'FS Qtr'!AA$50</f>
        <v>1244.3347690343521</v>
      </c>
      <c r="AB46" s="526">
        <f xml:space="preserve"> 'FS Qtr'!AB$50</f>
        <v>590.27301319344679</v>
      </c>
      <c r="AC46" s="526">
        <f xml:space="preserve"> 'FS Qtr'!AC$50</f>
        <v>887.10641580115589</v>
      </c>
      <c r="AD46" s="526">
        <f xml:space="preserve"> 'FS Qtr'!AD$50</f>
        <v>1492.6393722357197</v>
      </c>
      <c r="AE46" s="526">
        <f xml:space="preserve"> 'FS Qtr'!AE$50</f>
        <v>1233.7396230872114</v>
      </c>
      <c r="AF46" s="526">
        <f xml:space="preserve"> 'FS Qtr'!AF$50</f>
        <v>582.96382196086188</v>
      </c>
      <c r="AG46" s="526">
        <f xml:space="preserve"> 'FS Qtr'!AG$50</f>
        <v>878.19858148451158</v>
      </c>
      <c r="AH46" s="526">
        <f xml:space="preserve"> 'FS Qtr'!AH$50</f>
        <v>1480.6825920930951</v>
      </c>
      <c r="AI46" s="526">
        <f xml:space="preserve"> 'FS Qtr'!AI$50</f>
        <v>1223.0870786663804</v>
      </c>
      <c r="AJ46" s="526">
        <f xml:space="preserve"> 'FS Qtr'!AJ$50</f>
        <v>575.58168212439</v>
      </c>
      <c r="AK46" s="526">
        <f xml:space="preserve"> 'FS Qtr'!AK$50</f>
        <v>869.22270551249699</v>
      </c>
      <c r="AL46" s="526">
        <f xml:space="preserve"> 'FS Qtr'!AL$50</f>
        <v>1468.6720305784884</v>
      </c>
      <c r="AM46" s="526">
        <f xml:space="preserve"> 'FS Qtr'!AM$50</f>
        <v>1212.3746685703418</v>
      </c>
      <c r="AN46" s="526">
        <f xml:space="preserve"> 'FS Qtr'!AN$50</f>
        <v>572.93564864823338</v>
      </c>
      <c r="AO46" s="526">
        <f xml:space="preserve"> 'FS Qtr'!AO$50</f>
        <v>750.3084596683118</v>
      </c>
      <c r="AP46" s="526">
        <f xml:space="preserve"> 'FS Qtr'!AP$50</f>
        <v>1239.0105960734581</v>
      </c>
      <c r="AQ46" s="526">
        <f xml:space="preserve"> 'FS Qtr'!AQ$50</f>
        <v>1171.7523832860297</v>
      </c>
      <c r="AR46" s="526">
        <f xml:space="preserve"> 'FS Qtr'!AR$50</f>
        <v>524.7603193828129</v>
      </c>
      <c r="AS46" s="526">
        <f xml:space="preserve"> 'FS Qtr'!AS$50</f>
        <v>648.33729102747407</v>
      </c>
      <c r="AT46" s="526">
        <f xml:space="preserve"> 'FS Qtr'!AT$50</f>
        <v>1209.4943928313519</v>
      </c>
      <c r="AU46" s="526">
        <f xml:space="preserve"> 'FS Qtr'!AU$50</f>
        <v>1143.1636754064698</v>
      </c>
      <c r="AV46" s="526">
        <f xml:space="preserve"> 'FS Qtr'!AV$50</f>
        <v>500.1173806150523</v>
      </c>
      <c r="AW46" s="526">
        <f xml:space="preserve"> 'FS Qtr'!AW$50</f>
        <v>623.40628931123251</v>
      </c>
      <c r="AX46" s="526">
        <f xml:space="preserve"> 'FS Qtr'!AX$50</f>
        <v>1182.1356520847048</v>
      </c>
      <c r="AY46" s="526">
        <f xml:space="preserve"> 'FS Qtr'!AY$50</f>
        <v>1116.6025331082528</v>
      </c>
      <c r="AZ46" s="526">
        <f xml:space="preserve"> 'FS Qtr'!AZ$50</f>
        <v>477.36912126117636</v>
      </c>
      <c r="BA46" s="526">
        <f xml:space="preserve"> 'FS Qtr'!BA$50</f>
        <v>1934.1454283198477</v>
      </c>
      <c r="BB46" s="526">
        <f xml:space="preserve"> 'FS Qtr'!BB$50</f>
        <v>3730.6447574052504</v>
      </c>
      <c r="BC46" s="526">
        <f xml:space="preserve"> 'FS Qtr'!BC$50</f>
        <v>3530.0521577102054</v>
      </c>
      <c r="BD46" s="526">
        <f xml:space="preserve"> 'FS Qtr'!BD$50</f>
        <v>1504.7624804973495</v>
      </c>
      <c r="BE46" s="526">
        <f xml:space="preserve"> 'FS Qtr'!BE$50</f>
        <v>1872.9369638010792</v>
      </c>
      <c r="BF46" s="526">
        <f xml:space="preserve"> 'FS Qtr'!BF$50</f>
        <v>3676.4890896214538</v>
      </c>
      <c r="BG46" s="526">
        <f xml:space="preserve"> 'FS Qtr'!BG$50</f>
        <v>3478.0568589113823</v>
      </c>
      <c r="BH46" s="526">
        <f xml:space="preserve"> 'FS Qtr'!BH$50</f>
        <v>1449.1203302910922</v>
      </c>
      <c r="BI46" s="526">
        <f xml:space="preserve"> 'FS Qtr'!BI$50</f>
        <v>1845.8592299519053</v>
      </c>
      <c r="BJ46" s="526">
        <f xml:space="preserve"> 'FS Qtr'!BJ$50</f>
        <v>3626.3520217297519</v>
      </c>
      <c r="BK46" s="526">
        <f xml:space="preserve"> 'FS Qtr'!BK$50</f>
        <v>3429.8665193034708</v>
      </c>
      <c r="BL46" s="526">
        <f xml:space="preserve"> 'FS Qtr'!BL$50</f>
        <v>1412.0021677473178</v>
      </c>
      <c r="BM46" s="526">
        <f xml:space="preserve"> 'FS Qtr'!BM$50</f>
        <v>1807.185312797159</v>
      </c>
      <c r="BN46" s="526">
        <f xml:space="preserve"> 'FS Qtr'!BN$50</f>
        <v>3579.446775158297</v>
      </c>
      <c r="BO46" s="526">
        <f xml:space="preserve"> 'FS Qtr'!BO$50</f>
        <v>3384.7333766265233</v>
      </c>
      <c r="BP46" s="526">
        <f xml:space="preserve"> 'FS Qtr'!BP$50</f>
        <v>1377.7310853958993</v>
      </c>
      <c r="BQ46" s="526">
        <f xml:space="preserve"> 'FS Qtr'!BQ$50</f>
        <v>1771.2061612797906</v>
      </c>
      <c r="BR46" s="526">
        <f xml:space="preserve"> 'FS Qtr'!BR$50</f>
        <v>3535.1309361269427</v>
      </c>
      <c r="BS46" s="526">
        <f xml:space="preserve"> 'FS Qtr'!BS$50</f>
        <v>3342.0468071314267</v>
      </c>
      <c r="BT46" s="526">
        <f xml:space="preserve"> 'FS Qtr'!BT$50</f>
        <v>1360.1430363163395</v>
      </c>
      <c r="BU46" s="526">
        <f xml:space="preserve"> 'FS Qtr'!BU$50</f>
        <v>1722.9538832523385</v>
      </c>
      <c r="BV46" s="526">
        <f xml:space="preserve"> 'FS Qtr'!BV$50</f>
        <v>3492.8796401436357</v>
      </c>
      <c r="BW46" s="526">
        <f xml:space="preserve"> 'FS Qtr'!BW$50</f>
        <v>3301.3078506503039</v>
      </c>
      <c r="BX46" s="526">
        <f xml:space="preserve"> 'FS Qtr'!BX$50</f>
        <v>1315.5155864526657</v>
      </c>
      <c r="BY46" s="526">
        <f xml:space="preserve"> 'FS Qtr'!BY$50</f>
        <v>1705.2258001709461</v>
      </c>
      <c r="BZ46" s="526">
        <f xml:space="preserve"> 'FS Qtr'!BZ$50</f>
        <v>3452.2637296772518</v>
      </c>
      <c r="CA46" s="526">
        <f xml:space="preserve"> 'FS Qtr'!CA$50</f>
        <v>3262.1084601795346</v>
      </c>
      <c r="CB46" s="526">
        <f xml:space="preserve"> 'FS Qtr'!CB$50</f>
        <v>1286.7093491186138</v>
      </c>
      <c r="CC46" s="526">
        <f xml:space="preserve"> 'FS Qtr'!CC$50</f>
        <v>1674.4045717412628</v>
      </c>
      <c r="CD46" s="526">
        <f xml:space="preserve"> 'FS Qtr'!CD$50</f>
        <v>3412.9319624904733</v>
      </c>
      <c r="CE46" s="526">
        <f xml:space="preserve"> 'FS Qtr'!CE$50</f>
        <v>3224.1145995846605</v>
      </c>
      <c r="CF46" s="526">
        <f xml:space="preserve"> 'FS Qtr'!CF$50</f>
        <v>1258.9907800534847</v>
      </c>
      <c r="CG46" s="526">
        <f xml:space="preserve"> 'FS Qtr'!CG$50</f>
        <v>1644.6040886416931</v>
      </c>
      <c r="CH46" s="526">
        <f xml:space="preserve"> 'FS Qtr'!CH$50</f>
        <v>3374.5965192368039</v>
      </c>
      <c r="CI46" s="526">
        <f xml:space="preserve"> 'FS Qtr'!CI$50</f>
        <v>3187.0524756009186</v>
      </c>
      <c r="CJ46" s="526">
        <f xml:space="preserve"> 'FS Qtr'!CJ$50</f>
        <v>1245.9498547790511</v>
      </c>
      <c r="CK46" s="526">
        <f xml:space="preserve"> 'FS Qtr'!CK$50</f>
        <v>1601.726289209988</v>
      </c>
      <c r="CL46" s="526">
        <f xml:space="preserve"> 'FS Qtr'!CL$50</f>
        <v>3337.0211983044114</v>
      </c>
      <c r="CM46" s="526">
        <f xml:space="preserve"> 'FS Qtr'!CM$50</f>
        <v>3150.6973227128724</v>
      </c>
      <c r="CN46" s="526">
        <f xml:space="preserve"> 'FS Qtr'!CN$50</f>
        <v>1205.8223825110358</v>
      </c>
      <c r="CO46" s="526">
        <f xml:space="preserve"> 'FS Qtr'!CO$50</f>
        <v>1587.1180687650412</v>
      </c>
      <c r="CP46" s="526">
        <f xml:space="preserve"> 'FS Qtr'!CP$50</f>
        <v>3300.0117994143138</v>
      </c>
      <c r="CQ46" s="526">
        <f xml:space="preserve"> 'FS Qtr'!CQ$50</f>
        <v>3114.8642673451018</v>
      </c>
      <c r="CR46" s="526">
        <f xml:space="preserve"> 'FS Qtr'!CR$50</f>
        <v>1179.9831604879889</v>
      </c>
      <c r="CS46" s="526">
        <f xml:space="preserve"> 'FS Qtr'!CS$50</f>
        <v>1559.0612004158777</v>
      </c>
      <c r="CT46" s="526">
        <f xml:space="preserve"> 'FS Qtr'!CT$50</f>
        <v>3263.4082899469968</v>
      </c>
      <c r="CU46" s="526">
        <f xml:space="preserve"> 'FS Qtr'!CU$50</f>
        <v>3079.4008856392184</v>
      </c>
      <c r="CV46" s="526">
        <f xml:space="preserve"> 'FS Qtr'!CV$50</f>
        <v>1154.4370701102375</v>
      </c>
      <c r="CW46" s="526">
        <f xml:space="preserve"> 'FS Qtr'!CW$50</f>
        <v>1531.2674514095474</v>
      </c>
      <c r="CX46" s="526">
        <f xml:space="preserve"> 'FS Qtr'!CX$50</f>
        <v>3227.078423286197</v>
      </c>
      <c r="CY46" s="526">
        <f xml:space="preserve"> 'FS Qtr'!CY$50</f>
        <v>3044.181140641349</v>
      </c>
      <c r="CZ46" s="526">
        <f xml:space="preserve"> 'FS Qtr'!CZ$50</f>
        <v>1142.3304744916775</v>
      </c>
      <c r="DA46" s="526">
        <f xml:space="preserve"> 'FS Qtr'!DA$50</f>
        <v>1490.3559534039673</v>
      </c>
      <c r="DB46" s="526">
        <f xml:space="preserve"> 'FS Qtr'!DB$50</f>
        <v>3190.9125398128158</v>
      </c>
      <c r="DC46" s="526">
        <f xml:space="preserve"> 'FS Qtr'!DC$50</f>
        <v>3009.1004430012908</v>
      </c>
      <c r="DD46" s="526">
        <f xml:space="preserve"> 'FS Qtr'!DD$50</f>
        <v>1103.7651392591285</v>
      </c>
      <c r="DE46" s="526">
        <f xml:space="preserve"> 'FS Qtr'!DE$50</f>
        <v>1476.0301307778395</v>
      </c>
      <c r="DF46" s="526">
        <f xml:space="preserve"> 'FS Qtr'!DF$50</f>
        <v>3154.8193311471191</v>
      </c>
      <c r="DG46" s="526">
        <f xml:space="preserve"> 'FS Qtr'!DG$50</f>
        <v>2974.0716267513849</v>
      </c>
      <c r="DH46" s="526">
        <f xml:space="preserve"> 'FS Qtr'!DH$50</f>
        <v>1078.4568159154333</v>
      </c>
      <c r="DI46" s="526">
        <f xml:space="preserve"> 'FS Qtr'!DI$50</f>
        <v>1448.4116615409157</v>
      </c>
      <c r="DJ46" s="526">
        <f xml:space="preserve"> 'FS Qtr'!DJ$50</f>
        <v>3118.7223889343963</v>
      </c>
      <c r="DK46" s="526">
        <f xml:space="preserve"> 'FS Qtr'!DK$50</f>
        <v>2939.0216703954065</v>
      </c>
      <c r="DL46" s="526">
        <f xml:space="preserve"> 'FS Qtr'!DL$50</f>
        <v>1053.0697200562304</v>
      </c>
      <c r="DM46" s="526">
        <f xml:space="preserve"> 'FS Qtr'!DM$50</f>
        <v>1420.6999240556443</v>
      </c>
      <c r="DN46" s="526">
        <f xml:space="preserve"> 'FS Qtr'!DN$50</f>
        <v>3082.5573926171437</v>
      </c>
      <c r="DO46" s="526">
        <f xml:space="preserve"> 'FS Qtr'!DO$50</f>
        <v>2903.8890250282211</v>
      </c>
      <c r="DP46" s="526">
        <f xml:space="preserve"> 'FS Qtr'!DP$50</f>
        <v>1040.2068083070926</v>
      </c>
      <c r="DQ46" s="526">
        <f xml:space="preserve"> 'FS Qtr'!DQ$50</f>
        <v>1380.1767695407384</v>
      </c>
      <c r="DR46" s="526">
        <f xml:space="preserve"> 'FS Qtr'!DR$50</f>
        <v>3046.2698176360359</v>
      </c>
      <c r="DS46" s="526">
        <f xml:space="preserve"> 'FS Qtr'!DS$50</f>
        <v>2868.6214368561809</v>
      </c>
      <c r="DT46" s="526">
        <f xml:space="preserve"> 'FS Qtr'!DT$50</f>
        <v>1001.833408031604</v>
      </c>
      <c r="DU46" s="526">
        <f xml:space="preserve"> 'FS Qtr'!DU$50</f>
        <v>1364.7788576583807</v>
      </c>
      <c r="DV46" s="526">
        <f xml:space="preserve"> 'FS Qtr'!DV$50</f>
        <v>3009.8130674929016</v>
      </c>
      <c r="DW46" s="526">
        <f xml:space="preserve"> 'FS Qtr'!DW$50</f>
        <v>2833.1741723796872</v>
      </c>
      <c r="DX46" s="526">
        <f xml:space="preserve"> 'FS Qtr'!DX$50</f>
        <v>975.89165259239007</v>
      </c>
      <c r="DY46" s="526">
        <f xml:space="preserve"> 'FS Qtr'!DY$50</f>
        <v>1336.4799324567423</v>
      </c>
      <c r="DZ46" s="526">
        <f xml:space="preserve"> 'FS Qtr'!DZ$50</f>
        <v>2973.1469510207239</v>
      </c>
      <c r="EA46" s="526">
        <f xml:space="preserve"> 'FS Qtr'!EA$50</f>
        <v>2797.5085715154428</v>
      </c>
      <c r="EB46" s="526">
        <f xml:space="preserve"> 'FS Qtr'!EB$50</f>
        <v>-33331.667525954035</v>
      </c>
      <c r="EC46" s="526">
        <f xml:space="preserve"> 'FS Qtr'!EC$50</f>
        <v>1109.5457075942982</v>
      </c>
      <c r="ED46" s="526">
        <f xml:space="preserve"> 'FS Qtr'!ED$50</f>
        <v>0</v>
      </c>
      <c r="EE46" s="526">
        <f xml:space="preserve"> 'FS Qtr'!EE$50</f>
        <v>0</v>
      </c>
      <c r="EF46" s="526">
        <f xml:space="preserve"> 'FS Qtr'!EF$50</f>
        <v>0</v>
      </c>
      <c r="EG46" s="526">
        <f xml:space="preserve"> 'FS Qtr'!EG$50</f>
        <v>0</v>
      </c>
      <c r="EH46" s="526">
        <f xml:space="preserve"> 'FS Qtr'!EH$50</f>
        <v>0</v>
      </c>
      <c r="EI46" s="526">
        <f xml:space="preserve"> 'FS Qtr'!EI$50</f>
        <v>0</v>
      </c>
      <c r="EJ46" s="526">
        <f xml:space="preserve"> 'FS Qtr'!EJ$50</f>
        <v>0</v>
      </c>
      <c r="EK46" s="526">
        <f xml:space="preserve"> 'FS Qtr'!EK$50</f>
        <v>0</v>
      </c>
      <c r="EL46" s="526">
        <f xml:space="preserve"> 'FS Qtr'!EL$50</f>
        <v>0</v>
      </c>
      <c r="EM46" s="526">
        <f xml:space="preserve"> 'FS Qtr'!EM$50</f>
        <v>0</v>
      </c>
      <c r="EN46" s="526">
        <f xml:space="preserve"> 'FS Qtr'!EN$50</f>
        <v>0</v>
      </c>
      <c r="EO46" s="526">
        <f xml:space="preserve"> 'FS Qtr'!EO$50</f>
        <v>0</v>
      </c>
      <c r="EP46" s="526">
        <f xml:space="preserve"> 'FS Qtr'!EP$50</f>
        <v>0</v>
      </c>
      <c r="EQ46" s="526">
        <f xml:space="preserve"> 'FS Qtr'!EQ$50</f>
        <v>0</v>
      </c>
      <c r="ER46" s="526">
        <f xml:space="preserve"> 'FS Qtr'!ER$50</f>
        <v>0</v>
      </c>
      <c r="ES46" s="526">
        <f xml:space="preserve"> 'FS Qtr'!ES$50</f>
        <v>0</v>
      </c>
      <c r="ET46" s="526">
        <f xml:space="preserve"> 'FS Qtr'!ET$50</f>
        <v>0</v>
      </c>
      <c r="EU46" s="526">
        <f xml:space="preserve"> 'FS Qtr'!EU$50</f>
        <v>0</v>
      </c>
      <c r="EV46" s="526">
        <f xml:space="preserve"> 'FS Qtr'!EV$50</f>
        <v>0</v>
      </c>
      <c r="EW46" s="526">
        <f xml:space="preserve"> 'FS Qtr'!EW$50</f>
        <v>0</v>
      </c>
      <c r="EX46" s="526">
        <f xml:space="preserve"> 'FS Qtr'!EX$50</f>
        <v>0</v>
      </c>
      <c r="EY46" s="526">
        <f xml:space="preserve"> 'FS Qtr'!EY$50</f>
        <v>0</v>
      </c>
      <c r="EZ46" s="526">
        <f xml:space="preserve"> 'FS Qtr'!EZ$50</f>
        <v>0</v>
      </c>
      <c r="FA46" s="526">
        <f xml:space="preserve"> 'FS Qtr'!FA$50</f>
        <v>0</v>
      </c>
      <c r="FB46" s="526">
        <f xml:space="preserve"> 'FS Qtr'!FB$50</f>
        <v>0</v>
      </c>
      <c r="FC46" s="526">
        <f xml:space="preserve"> 'FS Qtr'!FC$50</f>
        <v>0</v>
      </c>
      <c r="FD46" s="526">
        <f xml:space="preserve"> 'FS Qtr'!FD$50</f>
        <v>0</v>
      </c>
      <c r="FE46" s="526">
        <f xml:space="preserve"> 'FS Qtr'!FE$50</f>
        <v>0</v>
      </c>
      <c r="FF46" s="526">
        <f xml:space="preserve"> 'FS Qtr'!FF$50</f>
        <v>0</v>
      </c>
      <c r="FG46" s="526">
        <f xml:space="preserve"> 'FS Qtr'!FG$50</f>
        <v>0</v>
      </c>
      <c r="FH46" s="526">
        <f xml:space="preserve"> 'FS Qtr'!FH$50</f>
        <v>0</v>
      </c>
      <c r="FI46" s="526">
        <f xml:space="preserve"> 'FS Qtr'!FI$50</f>
        <v>0</v>
      </c>
      <c r="FJ46" s="526">
        <f xml:space="preserve"> 'FS Qtr'!FJ$50</f>
        <v>0</v>
      </c>
      <c r="FK46" s="526">
        <f xml:space="preserve"> 'FS Qtr'!FK$50</f>
        <v>0</v>
      </c>
      <c r="FL46" s="526">
        <f xml:space="preserve"> 'FS Qtr'!FL$50</f>
        <v>0</v>
      </c>
      <c r="FM46" s="526">
        <f xml:space="preserve"> 'FS Qtr'!FM$50</f>
        <v>0</v>
      </c>
      <c r="FN46" s="526">
        <f xml:space="preserve"> 'FS Qtr'!FN$50</f>
        <v>0</v>
      </c>
      <c r="FO46" s="526">
        <f xml:space="preserve"> 'FS Qtr'!FO$50</f>
        <v>0</v>
      </c>
      <c r="FP46" s="526">
        <f xml:space="preserve"> 'FS Qtr'!FP$50</f>
        <v>0</v>
      </c>
      <c r="FQ46" s="526">
        <f xml:space="preserve"> 'FS Qtr'!FQ$50</f>
        <v>0</v>
      </c>
      <c r="FR46" s="526">
        <f xml:space="preserve"> 'FS Qtr'!FR$50</f>
        <v>0</v>
      </c>
      <c r="FS46" s="526">
        <f xml:space="preserve"> 'FS Qtr'!FS$50</f>
        <v>0</v>
      </c>
      <c r="FT46" s="526">
        <f xml:space="preserve"> 'FS Qtr'!FT$50</f>
        <v>0</v>
      </c>
      <c r="FU46" s="526">
        <f xml:space="preserve"> 'FS Qtr'!FU$50</f>
        <v>0</v>
      </c>
      <c r="FV46" s="526">
        <f xml:space="preserve"> 'FS Qtr'!FV$50</f>
        <v>0</v>
      </c>
      <c r="FW46" s="526">
        <f xml:space="preserve"> 'FS Qtr'!FW$50</f>
        <v>0</v>
      </c>
      <c r="FX46" s="526">
        <f xml:space="preserve"> 'FS Qtr'!FX$50</f>
        <v>0</v>
      </c>
      <c r="FY46" s="526">
        <f xml:space="preserve"> 'FS Qtr'!FY$50</f>
        <v>0</v>
      </c>
      <c r="FZ46" s="526">
        <f xml:space="preserve"> 'FS Qtr'!FZ$50</f>
        <v>0</v>
      </c>
      <c r="GA46" s="526">
        <f xml:space="preserve"> 'FS Qtr'!GA$50</f>
        <v>0</v>
      </c>
      <c r="GB46" s="526">
        <f xml:space="preserve"> 'FS Qtr'!GB$50</f>
        <v>0</v>
      </c>
      <c r="GC46" s="526">
        <f xml:space="preserve"> 'FS Qtr'!GC$50</f>
        <v>0</v>
      </c>
      <c r="GD46" s="526">
        <f xml:space="preserve"> 'FS Qtr'!GD$50</f>
        <v>0</v>
      </c>
      <c r="GE46" s="526">
        <f xml:space="preserve"> 'FS Qtr'!GE$50</f>
        <v>0</v>
      </c>
      <c r="GF46" s="526">
        <f xml:space="preserve"> 'FS Qtr'!GF$50</f>
        <v>0</v>
      </c>
      <c r="GG46" s="526">
        <f xml:space="preserve"> 'FS Qtr'!GG$50</f>
        <v>0</v>
      </c>
      <c r="GH46" s="526">
        <f xml:space="preserve"> 'FS Qtr'!GH$50</f>
        <v>0</v>
      </c>
      <c r="GI46" s="526">
        <f xml:space="preserve"> 'FS Qtr'!GI$50</f>
        <v>0</v>
      </c>
      <c r="GJ46" s="526">
        <f xml:space="preserve"> 'FS Qtr'!GJ$50</f>
        <v>0</v>
      </c>
    </row>
    <row r="47" spans="1:192" s="275" customFormat="1" x14ac:dyDescent="0.25">
      <c r="A47" s="15"/>
      <c r="B47" s="15"/>
      <c r="C47" s="21"/>
      <c r="D47" s="60"/>
      <c r="E47" s="172" t="str">
        <f t="shared" ref="E47:BP47" si="42" xml:space="preserve"> E$62</f>
        <v>Dividends paid POS</v>
      </c>
      <c r="F47" s="172">
        <f t="shared" si="42"/>
        <v>0</v>
      </c>
      <c r="G47" s="172" t="str">
        <f t="shared" si="42"/>
        <v>$ 000s</v>
      </c>
      <c r="H47" s="172">
        <f t="shared" si="42"/>
        <v>192307.60026847883</v>
      </c>
      <c r="I47" s="172">
        <f t="shared" si="42"/>
        <v>0</v>
      </c>
      <c r="J47" s="172">
        <f t="shared" si="42"/>
        <v>0</v>
      </c>
      <c r="K47" s="172">
        <f t="shared" si="42"/>
        <v>0</v>
      </c>
      <c r="L47" s="172">
        <f t="shared" si="42"/>
        <v>0</v>
      </c>
      <c r="M47" s="172">
        <f t="shared" si="42"/>
        <v>458.46255602304973</v>
      </c>
      <c r="N47" s="172">
        <f t="shared" si="42"/>
        <v>1539.9780103317044</v>
      </c>
      <c r="O47" s="172">
        <f t="shared" si="42"/>
        <v>1275.7996691309513</v>
      </c>
      <c r="P47" s="172">
        <f t="shared" si="42"/>
        <v>611.78577521583998</v>
      </c>
      <c r="Q47" s="172">
        <f t="shared" si="42"/>
        <v>913.44553428939298</v>
      </c>
      <c r="R47" s="172">
        <f t="shared" si="42"/>
        <v>1528.2118252706632</v>
      </c>
      <c r="S47" s="172">
        <f t="shared" si="42"/>
        <v>1265.3624599820523</v>
      </c>
      <c r="T47" s="172">
        <f t="shared" si="42"/>
        <v>604.68175507588421</v>
      </c>
      <c r="U47" s="172">
        <f t="shared" si="42"/>
        <v>904.72756021648911</v>
      </c>
      <c r="V47" s="172">
        <f t="shared" si="42"/>
        <v>1516.4015633707545</v>
      </c>
      <c r="W47" s="172">
        <f t="shared" si="42"/>
        <v>1254.8749285689933</v>
      </c>
      <c r="X47" s="172">
        <f t="shared" si="42"/>
        <v>602.48613963601133</v>
      </c>
      <c r="Y47" s="172">
        <f t="shared" si="42"/>
        <v>890.97405336405473</v>
      </c>
      <c r="Z47" s="172">
        <f t="shared" si="42"/>
        <v>1504.544878542908</v>
      </c>
      <c r="AA47" s="172">
        <f t="shared" si="42"/>
        <v>1244.3347690343521</v>
      </c>
      <c r="AB47" s="172">
        <f t="shared" si="42"/>
        <v>590.27301319344679</v>
      </c>
      <c r="AC47" s="172">
        <f t="shared" si="42"/>
        <v>887.10641580115589</v>
      </c>
      <c r="AD47" s="172">
        <f t="shared" si="42"/>
        <v>1492.6393722357197</v>
      </c>
      <c r="AE47" s="172">
        <f t="shared" si="42"/>
        <v>1233.7396230872114</v>
      </c>
      <c r="AF47" s="172">
        <f t="shared" si="42"/>
        <v>582.96382196086188</v>
      </c>
      <c r="AG47" s="172">
        <f t="shared" si="42"/>
        <v>878.19858148451158</v>
      </c>
      <c r="AH47" s="172">
        <f t="shared" si="42"/>
        <v>1480.6825920930951</v>
      </c>
      <c r="AI47" s="172">
        <f t="shared" si="42"/>
        <v>1223.0870786663804</v>
      </c>
      <c r="AJ47" s="172">
        <f t="shared" si="42"/>
        <v>575.58168212439</v>
      </c>
      <c r="AK47" s="172">
        <f t="shared" si="42"/>
        <v>869.22270551249699</v>
      </c>
      <c r="AL47" s="172">
        <f t="shared" si="42"/>
        <v>1468.6720305784884</v>
      </c>
      <c r="AM47" s="172">
        <f t="shared" si="42"/>
        <v>1212.3746685703418</v>
      </c>
      <c r="AN47" s="172">
        <f t="shared" si="42"/>
        <v>572.93564864823338</v>
      </c>
      <c r="AO47" s="172">
        <f t="shared" si="42"/>
        <v>750.3084596683118</v>
      </c>
      <c r="AP47" s="172">
        <f t="shared" si="42"/>
        <v>1239.0105960734581</v>
      </c>
      <c r="AQ47" s="172">
        <f t="shared" si="42"/>
        <v>1171.7523832860297</v>
      </c>
      <c r="AR47" s="172">
        <f t="shared" si="42"/>
        <v>524.7603193828129</v>
      </c>
      <c r="AS47" s="172">
        <f t="shared" si="42"/>
        <v>648.33729102747407</v>
      </c>
      <c r="AT47" s="172">
        <f t="shared" si="42"/>
        <v>1209.4943928313519</v>
      </c>
      <c r="AU47" s="172">
        <f t="shared" si="42"/>
        <v>1143.1636754064698</v>
      </c>
      <c r="AV47" s="172">
        <f t="shared" si="42"/>
        <v>500.1173806150523</v>
      </c>
      <c r="AW47" s="172">
        <f t="shared" si="42"/>
        <v>623.40628931123251</v>
      </c>
      <c r="AX47" s="172">
        <f t="shared" si="42"/>
        <v>1182.1356520847048</v>
      </c>
      <c r="AY47" s="172">
        <f t="shared" si="42"/>
        <v>1116.6025331082528</v>
      </c>
      <c r="AZ47" s="172">
        <f t="shared" si="42"/>
        <v>477.36912126117636</v>
      </c>
      <c r="BA47" s="172">
        <f t="shared" si="42"/>
        <v>1934.1454283198477</v>
      </c>
      <c r="BB47" s="172">
        <f t="shared" si="42"/>
        <v>3730.6447574052504</v>
      </c>
      <c r="BC47" s="172">
        <f t="shared" si="42"/>
        <v>3530.0521577102054</v>
      </c>
      <c r="BD47" s="172">
        <f t="shared" si="42"/>
        <v>1504.7624804973495</v>
      </c>
      <c r="BE47" s="172">
        <f t="shared" si="42"/>
        <v>1872.9369638010792</v>
      </c>
      <c r="BF47" s="172">
        <f t="shared" si="42"/>
        <v>3676.4890896214538</v>
      </c>
      <c r="BG47" s="172">
        <f t="shared" si="42"/>
        <v>3478.0568589113823</v>
      </c>
      <c r="BH47" s="172">
        <f t="shared" si="42"/>
        <v>1449.1203302910922</v>
      </c>
      <c r="BI47" s="172">
        <f t="shared" si="42"/>
        <v>1845.8592299519053</v>
      </c>
      <c r="BJ47" s="172">
        <f t="shared" si="42"/>
        <v>3626.3520217297519</v>
      </c>
      <c r="BK47" s="172">
        <f t="shared" si="42"/>
        <v>3429.8665193034708</v>
      </c>
      <c r="BL47" s="172">
        <f t="shared" si="42"/>
        <v>1412.0021677473178</v>
      </c>
      <c r="BM47" s="172">
        <f t="shared" si="42"/>
        <v>1807.185312797159</v>
      </c>
      <c r="BN47" s="172">
        <f t="shared" si="42"/>
        <v>3579.446775158297</v>
      </c>
      <c r="BO47" s="172">
        <f t="shared" si="42"/>
        <v>3384.7333766265233</v>
      </c>
      <c r="BP47" s="172">
        <f t="shared" si="42"/>
        <v>1377.7310853958993</v>
      </c>
      <c r="BQ47" s="172">
        <f t="shared" ref="BQ47:EB47" si="43" xml:space="preserve"> BQ$62</f>
        <v>1771.2061612797906</v>
      </c>
      <c r="BR47" s="172">
        <f t="shared" si="43"/>
        <v>3535.1309361269427</v>
      </c>
      <c r="BS47" s="172">
        <f t="shared" si="43"/>
        <v>3342.0468071314267</v>
      </c>
      <c r="BT47" s="172">
        <f t="shared" si="43"/>
        <v>1255.1903057619875</v>
      </c>
      <c r="BU47" s="172">
        <f t="shared" si="43"/>
        <v>1827.9066138066905</v>
      </c>
      <c r="BV47" s="172">
        <f t="shared" si="43"/>
        <v>3492.8796401436357</v>
      </c>
      <c r="BW47" s="172">
        <f t="shared" si="43"/>
        <v>638.38135827718327</v>
      </c>
      <c r="BX47" s="172">
        <f t="shared" si="43"/>
        <v>504.25850739097933</v>
      </c>
      <c r="BY47" s="172">
        <f t="shared" si="43"/>
        <v>2519.9933903272627</v>
      </c>
      <c r="BZ47" s="172">
        <f t="shared" si="43"/>
        <v>2869.2779221461615</v>
      </c>
      <c r="CA47" s="172">
        <f t="shared" si="43"/>
        <v>482.50028805035629</v>
      </c>
      <c r="CB47" s="172">
        <f t="shared" si="43"/>
        <v>482.50028805035737</v>
      </c>
      <c r="CC47" s="172">
        <f t="shared" si="43"/>
        <v>2487.8249049546116</v>
      </c>
      <c r="CD47" s="172">
        <f t="shared" si="43"/>
        <v>2835.3717027843609</v>
      </c>
      <c r="CE47" s="172">
        <f t="shared" si="43"/>
        <v>460.46858428107288</v>
      </c>
      <c r="CF47" s="172">
        <f t="shared" si="43"/>
        <v>460.46858428107396</v>
      </c>
      <c r="CG47" s="172">
        <f t="shared" si="43"/>
        <v>2455.4251841647142</v>
      </c>
      <c r="CH47" s="172">
        <f t="shared" si="43"/>
        <v>2801.2428934480472</v>
      </c>
      <c r="CI47" s="172">
        <f t="shared" si="43"/>
        <v>438.15521334527148</v>
      </c>
      <c r="CJ47" s="172">
        <f t="shared" si="43"/>
        <v>438.15521334527222</v>
      </c>
      <c r="CK47" s="172">
        <f t="shared" si="43"/>
        <v>2422.785596441704</v>
      </c>
      <c r="CL47" s="172">
        <f t="shared" si="43"/>
        <v>2766.8828196091977</v>
      </c>
      <c r="CM47" s="172">
        <f t="shared" si="43"/>
        <v>415.55179463131208</v>
      </c>
      <c r="CN47" s="172">
        <f t="shared" si="43"/>
        <v>415.55179463131316</v>
      </c>
      <c r="CO47" s="172">
        <f t="shared" si="43"/>
        <v>2389.8973086640599</v>
      </c>
      <c r="CP47" s="172">
        <f t="shared" si="43"/>
        <v>2732.2826053481353</v>
      </c>
      <c r="CQ47" s="172">
        <f t="shared" si="43"/>
        <v>392.64974467362146</v>
      </c>
      <c r="CR47" s="172">
        <f t="shared" si="43"/>
        <v>392.64974467362219</v>
      </c>
      <c r="CS47" s="172">
        <f t="shared" si="43"/>
        <v>2356.7512809939117</v>
      </c>
      <c r="CT47" s="172">
        <f t="shared" si="43"/>
        <v>2697.4331682417469</v>
      </c>
      <c r="CU47" s="172">
        <f t="shared" si="43"/>
        <v>369.44027204820037</v>
      </c>
      <c r="CV47" s="172">
        <f t="shared" si="43"/>
        <v>369.44027204820111</v>
      </c>
      <c r="CW47" s="172">
        <f t="shared" si="43"/>
        <v>2323.3382616389063</v>
      </c>
      <c r="CX47" s="172">
        <f t="shared" si="43"/>
        <v>2662.3252141243161</v>
      </c>
      <c r="CY47" s="172">
        <f t="shared" si="43"/>
        <v>345.91437214068662</v>
      </c>
      <c r="CZ47" s="172">
        <f t="shared" si="43"/>
        <v>345.91437214068776</v>
      </c>
      <c r="DA47" s="172">
        <f t="shared" si="43"/>
        <v>2289.6487814835095</v>
      </c>
      <c r="DB47" s="172">
        <f t="shared" si="43"/>
        <v>2626.9492317177469</v>
      </c>
      <c r="DC47" s="172">
        <f t="shared" si="43"/>
        <v>322.0628217837874</v>
      </c>
      <c r="DD47" s="172">
        <f t="shared" si="43"/>
        <v>322.06282178378819</v>
      </c>
      <c r="DE47" s="172">
        <f t="shared" si="43"/>
        <v>2255.6731485863975</v>
      </c>
      <c r="DF47" s="172">
        <f t="shared" si="43"/>
        <v>2591.2954871279271</v>
      </c>
      <c r="DG47" s="172">
        <f t="shared" si="43"/>
        <v>297.87617376080345</v>
      </c>
      <c r="DH47" s="172">
        <f t="shared" si="43"/>
        <v>297.87617376080459</v>
      </c>
      <c r="DI47" s="172">
        <f t="shared" si="43"/>
        <v>3021.4014425406599</v>
      </c>
      <c r="DJ47" s="172">
        <f t="shared" si="43"/>
        <v>3355.3540182038728</v>
      </c>
      <c r="DK47" s="172">
        <f t="shared" si="43"/>
        <v>1073.3447511719098</v>
      </c>
      <c r="DL47" s="172">
        <f t="shared" si="43"/>
        <v>1073.3447511719105</v>
      </c>
      <c r="DM47" s="172">
        <f t="shared" si="43"/>
        <v>2986.8235086933337</v>
      </c>
      <c r="DN47" s="172">
        <f t="shared" si="43"/>
        <v>3319.1146287562319</v>
      </c>
      <c r="DO47" s="172">
        <f t="shared" si="43"/>
        <v>1048.4586416597506</v>
      </c>
      <c r="DP47" s="172">
        <f t="shared" si="43"/>
        <v>1048.4586416597517</v>
      </c>
      <c r="DQ47" s="172">
        <f t="shared" si="43"/>
        <v>2951.9289522207732</v>
      </c>
      <c r="DR47" s="172">
        <f t="shared" si="43"/>
        <v>3282.5668826316178</v>
      </c>
      <c r="DS47" s="172">
        <f t="shared" si="43"/>
        <v>1023.2076914908397</v>
      </c>
      <c r="DT47" s="172">
        <f t="shared" si="43"/>
        <v>1023.2076914908405</v>
      </c>
      <c r="DU47" s="172">
        <f t="shared" si="43"/>
        <v>2916.7071320562491</v>
      </c>
      <c r="DV47" s="172">
        <f t="shared" si="43"/>
        <v>3245.7000976391801</v>
      </c>
      <c r="DW47" s="172">
        <f t="shared" si="43"/>
        <v>997.58149948915104</v>
      </c>
      <c r="DX47" s="172">
        <f t="shared" si="43"/>
        <v>997.58149948915184</v>
      </c>
      <c r="DY47" s="172">
        <f t="shared" si="43"/>
        <v>2881.14715466607</v>
      </c>
      <c r="DZ47" s="172">
        <f t="shared" si="43"/>
        <v>3208.5033393257022</v>
      </c>
      <c r="EA47" s="172">
        <f t="shared" si="43"/>
        <v>971.56941081821026</v>
      </c>
      <c r="EB47" s="172">
        <f t="shared" si="43"/>
        <v>0</v>
      </c>
      <c r="EC47" s="172">
        <f t="shared" ref="EC47:GJ47" si="44" xml:space="preserve"> EC$62</f>
        <v>971.5694108182098</v>
      </c>
      <c r="ED47" s="172">
        <f t="shared" si="44"/>
        <v>0</v>
      </c>
      <c r="EE47" s="172">
        <f t="shared" si="44"/>
        <v>0</v>
      </c>
      <c r="EF47" s="172">
        <f t="shared" si="44"/>
        <v>0</v>
      </c>
      <c r="EG47" s="172">
        <f t="shared" si="44"/>
        <v>0</v>
      </c>
      <c r="EH47" s="172">
        <f t="shared" si="44"/>
        <v>0</v>
      </c>
      <c r="EI47" s="172">
        <f t="shared" si="44"/>
        <v>0</v>
      </c>
      <c r="EJ47" s="172">
        <f t="shared" si="44"/>
        <v>0</v>
      </c>
      <c r="EK47" s="172">
        <f t="shared" si="44"/>
        <v>0</v>
      </c>
      <c r="EL47" s="172">
        <f t="shared" si="44"/>
        <v>0</v>
      </c>
      <c r="EM47" s="172">
        <f t="shared" si="44"/>
        <v>0</v>
      </c>
      <c r="EN47" s="172">
        <f t="shared" si="44"/>
        <v>0</v>
      </c>
      <c r="EO47" s="172">
        <f t="shared" si="44"/>
        <v>0</v>
      </c>
      <c r="EP47" s="172">
        <f t="shared" si="44"/>
        <v>0</v>
      </c>
      <c r="EQ47" s="172">
        <f t="shared" si="44"/>
        <v>0</v>
      </c>
      <c r="ER47" s="172">
        <f t="shared" si="44"/>
        <v>0</v>
      </c>
      <c r="ES47" s="172">
        <f t="shared" si="44"/>
        <v>0</v>
      </c>
      <c r="ET47" s="172">
        <f t="shared" si="44"/>
        <v>0</v>
      </c>
      <c r="EU47" s="172">
        <f t="shared" si="44"/>
        <v>0</v>
      </c>
      <c r="EV47" s="172">
        <f t="shared" si="44"/>
        <v>0</v>
      </c>
      <c r="EW47" s="172">
        <f t="shared" si="44"/>
        <v>0</v>
      </c>
      <c r="EX47" s="172">
        <f t="shared" si="44"/>
        <v>0</v>
      </c>
      <c r="EY47" s="172">
        <f t="shared" si="44"/>
        <v>0</v>
      </c>
      <c r="EZ47" s="172">
        <f t="shared" si="44"/>
        <v>0</v>
      </c>
      <c r="FA47" s="172">
        <f t="shared" si="44"/>
        <v>0</v>
      </c>
      <c r="FB47" s="172">
        <f t="shared" si="44"/>
        <v>0</v>
      </c>
      <c r="FC47" s="172">
        <f t="shared" si="44"/>
        <v>0</v>
      </c>
      <c r="FD47" s="172">
        <f t="shared" si="44"/>
        <v>0</v>
      </c>
      <c r="FE47" s="172">
        <f t="shared" si="44"/>
        <v>0</v>
      </c>
      <c r="FF47" s="172">
        <f t="shared" si="44"/>
        <v>0</v>
      </c>
      <c r="FG47" s="172">
        <f t="shared" si="44"/>
        <v>0</v>
      </c>
      <c r="FH47" s="172">
        <f t="shared" si="44"/>
        <v>0</v>
      </c>
      <c r="FI47" s="172">
        <f t="shared" si="44"/>
        <v>0</v>
      </c>
      <c r="FJ47" s="172">
        <f t="shared" si="44"/>
        <v>0</v>
      </c>
      <c r="FK47" s="172">
        <f t="shared" si="44"/>
        <v>0</v>
      </c>
      <c r="FL47" s="172">
        <f t="shared" si="44"/>
        <v>0</v>
      </c>
      <c r="FM47" s="172">
        <f t="shared" si="44"/>
        <v>0</v>
      </c>
      <c r="FN47" s="172">
        <f t="shared" si="44"/>
        <v>0</v>
      </c>
      <c r="FO47" s="172">
        <f t="shared" si="44"/>
        <v>0</v>
      </c>
      <c r="FP47" s="172">
        <f t="shared" si="44"/>
        <v>0</v>
      </c>
      <c r="FQ47" s="172">
        <f t="shared" si="44"/>
        <v>0</v>
      </c>
      <c r="FR47" s="172">
        <f t="shared" si="44"/>
        <v>0</v>
      </c>
      <c r="FS47" s="172">
        <f t="shared" si="44"/>
        <v>0</v>
      </c>
      <c r="FT47" s="172">
        <f t="shared" si="44"/>
        <v>0</v>
      </c>
      <c r="FU47" s="172">
        <f t="shared" si="44"/>
        <v>0</v>
      </c>
      <c r="FV47" s="172">
        <f t="shared" si="44"/>
        <v>0</v>
      </c>
      <c r="FW47" s="172">
        <f t="shared" si="44"/>
        <v>0</v>
      </c>
      <c r="FX47" s="172">
        <f t="shared" si="44"/>
        <v>0</v>
      </c>
      <c r="FY47" s="172">
        <f t="shared" si="44"/>
        <v>0</v>
      </c>
      <c r="FZ47" s="172">
        <f t="shared" si="44"/>
        <v>0</v>
      </c>
      <c r="GA47" s="172">
        <f t="shared" si="44"/>
        <v>0</v>
      </c>
      <c r="GB47" s="172">
        <f t="shared" si="44"/>
        <v>0</v>
      </c>
      <c r="GC47" s="172">
        <f t="shared" si="44"/>
        <v>0</v>
      </c>
      <c r="GD47" s="172">
        <f t="shared" si="44"/>
        <v>0</v>
      </c>
      <c r="GE47" s="172">
        <f t="shared" si="44"/>
        <v>0</v>
      </c>
      <c r="GF47" s="172">
        <f t="shared" si="44"/>
        <v>0</v>
      </c>
      <c r="GG47" s="172">
        <f t="shared" si="44"/>
        <v>0</v>
      </c>
      <c r="GH47" s="172">
        <f t="shared" si="44"/>
        <v>0</v>
      </c>
      <c r="GI47" s="172">
        <f t="shared" si="44"/>
        <v>0</v>
      </c>
      <c r="GJ47" s="172">
        <f t="shared" si="44"/>
        <v>0</v>
      </c>
    </row>
    <row r="48" spans="1:192" s="533" customFormat="1" x14ac:dyDescent="0.25">
      <c r="A48" s="528"/>
      <c r="B48" s="528"/>
      <c r="C48" s="529"/>
      <c r="D48" s="530"/>
      <c r="E48" s="531" t="s">
        <v>164</v>
      </c>
      <c r="F48" s="531"/>
      <c r="G48" s="531" t="str">
        <f xml:space="preserve"> SMU</f>
        <v>$ 000s</v>
      </c>
      <c r="H48" s="531"/>
      <c r="I48" s="532"/>
      <c r="J48" s="531">
        <f t="shared" ref="J48:BU48" si="45" xml:space="preserve"> IF( J43 = 1, $F42, J45 + J46 - J47)</f>
        <v>0</v>
      </c>
      <c r="K48" s="531">
        <f t="shared" si="45"/>
        <v>0</v>
      </c>
      <c r="L48" s="531">
        <f t="shared" si="45"/>
        <v>0</v>
      </c>
      <c r="M48" s="531">
        <f t="shared" si="45"/>
        <v>0</v>
      </c>
      <c r="N48" s="531">
        <f t="shared" si="45"/>
        <v>0</v>
      </c>
      <c r="O48" s="531">
        <f t="shared" si="45"/>
        <v>0</v>
      </c>
      <c r="P48" s="531">
        <f t="shared" si="45"/>
        <v>0</v>
      </c>
      <c r="Q48" s="531">
        <f t="shared" si="45"/>
        <v>0</v>
      </c>
      <c r="R48" s="531">
        <f t="shared" si="45"/>
        <v>0</v>
      </c>
      <c r="S48" s="531">
        <f t="shared" si="45"/>
        <v>0</v>
      </c>
      <c r="T48" s="531">
        <f t="shared" si="45"/>
        <v>0</v>
      </c>
      <c r="U48" s="531">
        <f t="shared" si="45"/>
        <v>0</v>
      </c>
      <c r="V48" s="531">
        <f t="shared" si="45"/>
        <v>0</v>
      </c>
      <c r="W48" s="531">
        <f t="shared" si="45"/>
        <v>0</v>
      </c>
      <c r="X48" s="531">
        <f t="shared" si="45"/>
        <v>0</v>
      </c>
      <c r="Y48" s="531">
        <f t="shared" si="45"/>
        <v>0</v>
      </c>
      <c r="Z48" s="531">
        <f t="shared" si="45"/>
        <v>0</v>
      </c>
      <c r="AA48" s="531">
        <f t="shared" si="45"/>
        <v>0</v>
      </c>
      <c r="AB48" s="531">
        <f t="shared" si="45"/>
        <v>0</v>
      </c>
      <c r="AC48" s="531">
        <f t="shared" si="45"/>
        <v>0</v>
      </c>
      <c r="AD48" s="531">
        <f t="shared" si="45"/>
        <v>0</v>
      </c>
      <c r="AE48" s="531">
        <f t="shared" si="45"/>
        <v>0</v>
      </c>
      <c r="AF48" s="531">
        <f t="shared" si="45"/>
        <v>0</v>
      </c>
      <c r="AG48" s="531">
        <f t="shared" si="45"/>
        <v>0</v>
      </c>
      <c r="AH48" s="531">
        <f t="shared" si="45"/>
        <v>0</v>
      </c>
      <c r="AI48" s="531">
        <f t="shared" si="45"/>
        <v>0</v>
      </c>
      <c r="AJ48" s="531">
        <f t="shared" si="45"/>
        <v>0</v>
      </c>
      <c r="AK48" s="531">
        <f t="shared" si="45"/>
        <v>0</v>
      </c>
      <c r="AL48" s="531">
        <f t="shared" si="45"/>
        <v>0</v>
      </c>
      <c r="AM48" s="531">
        <f t="shared" si="45"/>
        <v>0</v>
      </c>
      <c r="AN48" s="531">
        <f t="shared" si="45"/>
        <v>0</v>
      </c>
      <c r="AO48" s="531">
        <f t="shared" si="45"/>
        <v>0</v>
      </c>
      <c r="AP48" s="531">
        <f t="shared" si="45"/>
        <v>0</v>
      </c>
      <c r="AQ48" s="531">
        <f t="shared" si="45"/>
        <v>0</v>
      </c>
      <c r="AR48" s="531">
        <f t="shared" si="45"/>
        <v>0</v>
      </c>
      <c r="AS48" s="531">
        <f t="shared" si="45"/>
        <v>0</v>
      </c>
      <c r="AT48" s="531">
        <f t="shared" si="45"/>
        <v>0</v>
      </c>
      <c r="AU48" s="531">
        <f t="shared" si="45"/>
        <v>0</v>
      </c>
      <c r="AV48" s="531">
        <f t="shared" si="45"/>
        <v>0</v>
      </c>
      <c r="AW48" s="531">
        <f t="shared" si="45"/>
        <v>0</v>
      </c>
      <c r="AX48" s="531">
        <f t="shared" si="45"/>
        <v>0</v>
      </c>
      <c r="AY48" s="531">
        <f t="shared" si="45"/>
        <v>0</v>
      </c>
      <c r="AZ48" s="531">
        <f t="shared" si="45"/>
        <v>0</v>
      </c>
      <c r="BA48" s="531">
        <f t="shared" si="45"/>
        <v>0</v>
      </c>
      <c r="BB48" s="531">
        <f t="shared" si="45"/>
        <v>0</v>
      </c>
      <c r="BC48" s="531">
        <f t="shared" si="45"/>
        <v>0</v>
      </c>
      <c r="BD48" s="531">
        <f t="shared" si="45"/>
        <v>0</v>
      </c>
      <c r="BE48" s="531">
        <f t="shared" si="45"/>
        <v>0</v>
      </c>
      <c r="BF48" s="531">
        <f t="shared" si="45"/>
        <v>0</v>
      </c>
      <c r="BG48" s="531">
        <f t="shared" si="45"/>
        <v>0</v>
      </c>
      <c r="BH48" s="531">
        <f t="shared" si="45"/>
        <v>0</v>
      </c>
      <c r="BI48" s="531">
        <f t="shared" si="45"/>
        <v>0</v>
      </c>
      <c r="BJ48" s="531">
        <f t="shared" si="45"/>
        <v>0</v>
      </c>
      <c r="BK48" s="531">
        <f t="shared" si="45"/>
        <v>0</v>
      </c>
      <c r="BL48" s="531">
        <f t="shared" si="45"/>
        <v>0</v>
      </c>
      <c r="BM48" s="531">
        <f t="shared" si="45"/>
        <v>0</v>
      </c>
      <c r="BN48" s="531">
        <f t="shared" si="45"/>
        <v>0</v>
      </c>
      <c r="BO48" s="531">
        <f t="shared" si="45"/>
        <v>0</v>
      </c>
      <c r="BP48" s="531">
        <f t="shared" si="45"/>
        <v>0</v>
      </c>
      <c r="BQ48" s="531">
        <f t="shared" si="45"/>
        <v>0</v>
      </c>
      <c r="BR48" s="531">
        <f t="shared" si="45"/>
        <v>0</v>
      </c>
      <c r="BS48" s="531">
        <f t="shared" si="45"/>
        <v>0</v>
      </c>
      <c r="BT48" s="531">
        <f t="shared" si="45"/>
        <v>104.952730554352</v>
      </c>
      <c r="BU48" s="531">
        <f t="shared" si="45"/>
        <v>0</v>
      </c>
      <c r="BV48" s="531">
        <f t="shared" ref="BV48:EG48" si="46" xml:space="preserve"> IF( BV43 = 1, $F42, BV45 + BV46 - BV47)</f>
        <v>0</v>
      </c>
      <c r="BW48" s="531">
        <f t="shared" si="46"/>
        <v>2662.9264923731207</v>
      </c>
      <c r="BX48" s="531">
        <f t="shared" si="46"/>
        <v>3474.1835714348072</v>
      </c>
      <c r="BY48" s="531">
        <f t="shared" si="46"/>
        <v>2659.4159812784906</v>
      </c>
      <c r="BZ48" s="531">
        <f t="shared" si="46"/>
        <v>3242.4017888095814</v>
      </c>
      <c r="CA48" s="531">
        <f t="shared" si="46"/>
        <v>6022.0099609387598</v>
      </c>
      <c r="CB48" s="531">
        <f t="shared" si="46"/>
        <v>6826.2190220070161</v>
      </c>
      <c r="CC48" s="531">
        <f t="shared" si="46"/>
        <v>6012.7986887936659</v>
      </c>
      <c r="CD48" s="531">
        <f t="shared" si="46"/>
        <v>6590.3589484997774</v>
      </c>
      <c r="CE48" s="531">
        <f t="shared" si="46"/>
        <v>9354.0049638033652</v>
      </c>
      <c r="CF48" s="531">
        <f t="shared" si="46"/>
        <v>10152.527159575775</v>
      </c>
      <c r="CG48" s="531">
        <f t="shared" si="46"/>
        <v>9341.7060640527543</v>
      </c>
      <c r="CH48" s="531">
        <f t="shared" si="46"/>
        <v>9915.0596898415115</v>
      </c>
      <c r="CI48" s="531">
        <f t="shared" si="46"/>
        <v>12663.956952097158</v>
      </c>
      <c r="CJ48" s="531">
        <f t="shared" si="46"/>
        <v>13471.751593530938</v>
      </c>
      <c r="CK48" s="531">
        <f t="shared" si="46"/>
        <v>12650.692286299221</v>
      </c>
      <c r="CL48" s="531">
        <f t="shared" si="46"/>
        <v>13220.830664994435</v>
      </c>
      <c r="CM48" s="531">
        <f t="shared" si="46"/>
        <v>15955.976193075996</v>
      </c>
      <c r="CN48" s="531">
        <f t="shared" si="46"/>
        <v>16746.24678095572</v>
      </c>
      <c r="CO48" s="531">
        <f t="shared" si="46"/>
        <v>15943.467541056702</v>
      </c>
      <c r="CP48" s="531">
        <f t="shared" si="46"/>
        <v>16511.196735122878</v>
      </c>
      <c r="CQ48" s="531">
        <f t="shared" si="46"/>
        <v>19233.41125779436</v>
      </c>
      <c r="CR48" s="531">
        <f t="shared" si="46"/>
        <v>20020.744673608726</v>
      </c>
      <c r="CS48" s="531">
        <f t="shared" si="46"/>
        <v>19223.054593030694</v>
      </c>
      <c r="CT48" s="531">
        <f t="shared" si="46"/>
        <v>19789.029714735945</v>
      </c>
      <c r="CU48" s="531">
        <f t="shared" si="46"/>
        <v>22498.990328326963</v>
      </c>
      <c r="CV48" s="531">
        <f t="shared" si="46"/>
        <v>23283.987126389002</v>
      </c>
      <c r="CW48" s="531">
        <f t="shared" si="46"/>
        <v>22491.916316159644</v>
      </c>
      <c r="CX48" s="531">
        <f t="shared" si="46"/>
        <v>23056.669525321526</v>
      </c>
      <c r="CY48" s="531">
        <f t="shared" si="46"/>
        <v>25754.936293822189</v>
      </c>
      <c r="CZ48" s="531">
        <f t="shared" si="46"/>
        <v>26551.352396173181</v>
      </c>
      <c r="DA48" s="531">
        <f t="shared" si="46"/>
        <v>25752.059568093639</v>
      </c>
      <c r="DB48" s="531">
        <f t="shared" si="46"/>
        <v>26316.022876188708</v>
      </c>
      <c r="DC48" s="531">
        <f t="shared" si="46"/>
        <v>29003.060497406212</v>
      </c>
      <c r="DD48" s="531">
        <f t="shared" si="46"/>
        <v>29784.762814881553</v>
      </c>
      <c r="DE48" s="531">
        <f t="shared" si="46"/>
        <v>29005.119797072995</v>
      </c>
      <c r="DF48" s="531">
        <f t="shared" si="46"/>
        <v>29568.643641092189</v>
      </c>
      <c r="DG48" s="531">
        <f t="shared" si="46"/>
        <v>32244.83909408277</v>
      </c>
      <c r="DH48" s="531">
        <f t="shared" si="46"/>
        <v>33025.419736237396</v>
      </c>
      <c r="DI48" s="531">
        <f t="shared" si="46"/>
        <v>31452.429955237651</v>
      </c>
      <c r="DJ48" s="531">
        <f t="shared" si="46"/>
        <v>31215.798325968175</v>
      </c>
      <c r="DK48" s="531">
        <f t="shared" si="46"/>
        <v>33081.475245191672</v>
      </c>
      <c r="DL48" s="531">
        <f t="shared" si="46"/>
        <v>33061.200214075987</v>
      </c>
      <c r="DM48" s="531">
        <f t="shared" si="46"/>
        <v>31495.076629438299</v>
      </c>
      <c r="DN48" s="531">
        <f t="shared" si="46"/>
        <v>31258.519393299208</v>
      </c>
      <c r="DO48" s="531">
        <f t="shared" si="46"/>
        <v>33113.94977666768</v>
      </c>
      <c r="DP48" s="531">
        <f t="shared" si="46"/>
        <v>33105.697943315019</v>
      </c>
      <c r="DQ48" s="531">
        <f t="shared" si="46"/>
        <v>31533.945760634986</v>
      </c>
      <c r="DR48" s="531">
        <f t="shared" si="46"/>
        <v>31297.648695639407</v>
      </c>
      <c r="DS48" s="531">
        <f t="shared" si="46"/>
        <v>33143.062441004746</v>
      </c>
      <c r="DT48" s="531">
        <f t="shared" si="46"/>
        <v>33121.688157545512</v>
      </c>
      <c r="DU48" s="531">
        <f t="shared" si="46"/>
        <v>31569.759883147639</v>
      </c>
      <c r="DV48" s="531">
        <f t="shared" si="46"/>
        <v>31333.872853001361</v>
      </c>
      <c r="DW48" s="531">
        <f t="shared" si="46"/>
        <v>33169.465525891901</v>
      </c>
      <c r="DX48" s="531">
        <f t="shared" si="46"/>
        <v>33147.775678995138</v>
      </c>
      <c r="DY48" s="531">
        <f t="shared" si="46"/>
        <v>31603.108456785812</v>
      </c>
      <c r="DZ48" s="531">
        <f t="shared" si="46"/>
        <v>31367.752068480833</v>
      </c>
      <c r="EA48" s="531">
        <f t="shared" si="46"/>
        <v>33193.691229178068</v>
      </c>
      <c r="EB48" s="531">
        <f t="shared" si="46"/>
        <v>-137.97629677596706</v>
      </c>
      <c r="EC48" s="531">
        <f t="shared" si="46"/>
        <v>1.213038558489643E-10</v>
      </c>
      <c r="ED48" s="531">
        <f t="shared" si="46"/>
        <v>1.213038558489643E-10</v>
      </c>
      <c r="EE48" s="531">
        <f t="shared" si="46"/>
        <v>1.213038558489643E-10</v>
      </c>
      <c r="EF48" s="531">
        <f t="shared" si="46"/>
        <v>1.213038558489643E-10</v>
      </c>
      <c r="EG48" s="531">
        <f t="shared" si="46"/>
        <v>1.213038558489643E-10</v>
      </c>
      <c r="EH48" s="531">
        <f t="shared" ref="EH48:GJ48" si="47" xml:space="preserve"> IF( EH43 = 1, $F42, EH45 + EH46 - EH47)</f>
        <v>1.213038558489643E-10</v>
      </c>
      <c r="EI48" s="531">
        <f t="shared" si="47"/>
        <v>1.213038558489643E-10</v>
      </c>
      <c r="EJ48" s="531">
        <f t="shared" si="47"/>
        <v>1.213038558489643E-10</v>
      </c>
      <c r="EK48" s="531">
        <f t="shared" si="47"/>
        <v>1.213038558489643E-10</v>
      </c>
      <c r="EL48" s="531">
        <f t="shared" si="47"/>
        <v>1.213038558489643E-10</v>
      </c>
      <c r="EM48" s="531">
        <f t="shared" si="47"/>
        <v>1.213038558489643E-10</v>
      </c>
      <c r="EN48" s="531">
        <f t="shared" si="47"/>
        <v>1.213038558489643E-10</v>
      </c>
      <c r="EO48" s="531">
        <f t="shared" si="47"/>
        <v>1.213038558489643E-10</v>
      </c>
      <c r="EP48" s="531">
        <f t="shared" si="47"/>
        <v>1.213038558489643E-10</v>
      </c>
      <c r="EQ48" s="531">
        <f t="shared" si="47"/>
        <v>1.213038558489643E-10</v>
      </c>
      <c r="ER48" s="531">
        <f t="shared" si="47"/>
        <v>1.213038558489643E-10</v>
      </c>
      <c r="ES48" s="531">
        <f t="shared" si="47"/>
        <v>1.213038558489643E-10</v>
      </c>
      <c r="ET48" s="531">
        <f t="shared" si="47"/>
        <v>1.213038558489643E-10</v>
      </c>
      <c r="EU48" s="531">
        <f t="shared" si="47"/>
        <v>1.213038558489643E-10</v>
      </c>
      <c r="EV48" s="531">
        <f t="shared" si="47"/>
        <v>1.213038558489643E-10</v>
      </c>
      <c r="EW48" s="531">
        <f t="shared" si="47"/>
        <v>1.213038558489643E-10</v>
      </c>
      <c r="EX48" s="531">
        <f t="shared" si="47"/>
        <v>1.213038558489643E-10</v>
      </c>
      <c r="EY48" s="531">
        <f t="shared" si="47"/>
        <v>1.213038558489643E-10</v>
      </c>
      <c r="EZ48" s="531">
        <f t="shared" si="47"/>
        <v>1.213038558489643E-10</v>
      </c>
      <c r="FA48" s="531">
        <f t="shared" si="47"/>
        <v>1.213038558489643E-10</v>
      </c>
      <c r="FB48" s="531">
        <f t="shared" si="47"/>
        <v>1.213038558489643E-10</v>
      </c>
      <c r="FC48" s="531">
        <f t="shared" si="47"/>
        <v>1.213038558489643E-10</v>
      </c>
      <c r="FD48" s="531">
        <f t="shared" si="47"/>
        <v>1.213038558489643E-10</v>
      </c>
      <c r="FE48" s="531">
        <f t="shared" si="47"/>
        <v>1.213038558489643E-10</v>
      </c>
      <c r="FF48" s="531">
        <f t="shared" si="47"/>
        <v>1.213038558489643E-10</v>
      </c>
      <c r="FG48" s="531">
        <f t="shared" si="47"/>
        <v>1.213038558489643E-10</v>
      </c>
      <c r="FH48" s="531">
        <f t="shared" si="47"/>
        <v>1.213038558489643E-10</v>
      </c>
      <c r="FI48" s="531">
        <f t="shared" si="47"/>
        <v>1.213038558489643E-10</v>
      </c>
      <c r="FJ48" s="531">
        <f t="shared" si="47"/>
        <v>1.213038558489643E-10</v>
      </c>
      <c r="FK48" s="531">
        <f t="shared" si="47"/>
        <v>1.213038558489643E-10</v>
      </c>
      <c r="FL48" s="531">
        <f t="shared" si="47"/>
        <v>1.213038558489643E-10</v>
      </c>
      <c r="FM48" s="531">
        <f t="shared" si="47"/>
        <v>1.213038558489643E-10</v>
      </c>
      <c r="FN48" s="531">
        <f t="shared" si="47"/>
        <v>1.213038558489643E-10</v>
      </c>
      <c r="FO48" s="531">
        <f t="shared" si="47"/>
        <v>1.213038558489643E-10</v>
      </c>
      <c r="FP48" s="531">
        <f t="shared" si="47"/>
        <v>1.213038558489643E-10</v>
      </c>
      <c r="FQ48" s="531">
        <f t="shared" si="47"/>
        <v>1.213038558489643E-10</v>
      </c>
      <c r="FR48" s="531">
        <f t="shared" si="47"/>
        <v>1.213038558489643E-10</v>
      </c>
      <c r="FS48" s="531">
        <f t="shared" si="47"/>
        <v>1.213038558489643E-10</v>
      </c>
      <c r="FT48" s="531">
        <f t="shared" si="47"/>
        <v>1.213038558489643E-10</v>
      </c>
      <c r="FU48" s="531">
        <f t="shared" si="47"/>
        <v>1.213038558489643E-10</v>
      </c>
      <c r="FV48" s="531">
        <f t="shared" si="47"/>
        <v>1.213038558489643E-10</v>
      </c>
      <c r="FW48" s="531">
        <f t="shared" si="47"/>
        <v>1.213038558489643E-10</v>
      </c>
      <c r="FX48" s="531">
        <f t="shared" si="47"/>
        <v>1.213038558489643E-10</v>
      </c>
      <c r="FY48" s="531">
        <f t="shared" si="47"/>
        <v>1.213038558489643E-10</v>
      </c>
      <c r="FZ48" s="531">
        <f t="shared" si="47"/>
        <v>1.213038558489643E-10</v>
      </c>
      <c r="GA48" s="531">
        <f t="shared" si="47"/>
        <v>1.213038558489643E-10</v>
      </c>
      <c r="GB48" s="531">
        <f t="shared" si="47"/>
        <v>1.213038558489643E-10</v>
      </c>
      <c r="GC48" s="531">
        <f t="shared" si="47"/>
        <v>1.213038558489643E-10</v>
      </c>
      <c r="GD48" s="531">
        <f t="shared" si="47"/>
        <v>1.213038558489643E-10</v>
      </c>
      <c r="GE48" s="531">
        <f t="shared" si="47"/>
        <v>1.213038558489643E-10</v>
      </c>
      <c r="GF48" s="531">
        <f t="shared" si="47"/>
        <v>1.213038558489643E-10</v>
      </c>
      <c r="GG48" s="531">
        <f t="shared" si="47"/>
        <v>1.213038558489643E-10</v>
      </c>
      <c r="GH48" s="531">
        <f t="shared" si="47"/>
        <v>1.213038558489643E-10</v>
      </c>
      <c r="GI48" s="531">
        <f t="shared" si="47"/>
        <v>1.213038558489643E-10</v>
      </c>
      <c r="GJ48" s="531">
        <f t="shared" si="47"/>
        <v>1.213038558489643E-10</v>
      </c>
    </row>
    <row r="51" spans="1:255" x14ac:dyDescent="0.25">
      <c r="A51" s="15" t="s">
        <v>188</v>
      </c>
    </row>
    <row r="52" spans="1:255" x14ac:dyDescent="0.25">
      <c r="E52" s="268" t="str">
        <f t="shared" ref="E52:AJ52" si="48" xml:space="preserve"> E$34</f>
        <v>Retained earnings balance BEG</v>
      </c>
      <c r="F52" s="268">
        <f t="shared" si="48"/>
        <v>0</v>
      </c>
      <c r="G52" s="268" t="str">
        <f t="shared" si="48"/>
        <v>$ 000s</v>
      </c>
      <c r="H52" s="268">
        <f t="shared" si="48"/>
        <v>0</v>
      </c>
      <c r="I52" s="268">
        <f t="shared" si="48"/>
        <v>0</v>
      </c>
      <c r="J52" s="268">
        <f t="shared" si="48"/>
        <v>0</v>
      </c>
      <c r="K52" s="268">
        <f t="shared" si="48"/>
        <v>0</v>
      </c>
      <c r="L52" s="268">
        <f t="shared" si="48"/>
        <v>0</v>
      </c>
      <c r="M52" s="268">
        <f t="shared" si="48"/>
        <v>0</v>
      </c>
      <c r="N52" s="268">
        <f t="shared" si="48"/>
        <v>1714.398505796607</v>
      </c>
      <c r="O52" s="268">
        <f t="shared" si="48"/>
        <v>2716.0379980249963</v>
      </c>
      <c r="P52" s="268">
        <f t="shared" si="48"/>
        <v>1427.258664695094</v>
      </c>
      <c r="Q52" s="268">
        <f t="shared" si="48"/>
        <v>843.10158172220576</v>
      </c>
      <c r="R52" s="268">
        <f t="shared" si="48"/>
        <v>2130.9006693947617</v>
      </c>
      <c r="S52" s="268">
        <f t="shared" si="48"/>
        <v>3185.3983436242452</v>
      </c>
      <c r="T52" s="268">
        <f t="shared" si="48"/>
        <v>1961.8391571111461</v>
      </c>
      <c r="U52" s="268">
        <f t="shared" si="48"/>
        <v>1438.8377858081153</v>
      </c>
      <c r="V52" s="268">
        <f t="shared" si="48"/>
        <v>2780.071714499541</v>
      </c>
      <c r="W52" s="268">
        <f t="shared" si="48"/>
        <v>3890.9877841730327</v>
      </c>
      <c r="X52" s="268">
        <f t="shared" si="48"/>
        <v>2736.2082969357325</v>
      </c>
      <c r="Y52" s="268">
        <f t="shared" si="48"/>
        <v>2265.9799864268471</v>
      </c>
      <c r="Z52" s="268">
        <f t="shared" si="48"/>
        <v>3669.345680253889</v>
      </c>
      <c r="AA52" s="268">
        <f t="shared" si="48"/>
        <v>4840.3556595128784</v>
      </c>
      <c r="AB52" s="268">
        <f t="shared" si="48"/>
        <v>3758.0328517094481</v>
      </c>
      <c r="AC52" s="268">
        <f t="shared" si="48"/>
        <v>3368.1152701046058</v>
      </c>
      <c r="AD52" s="268">
        <f t="shared" si="48"/>
        <v>4827.4153700423758</v>
      </c>
      <c r="AE52" s="268">
        <f t="shared" si="48"/>
        <v>6062.652228871525</v>
      </c>
      <c r="AF52" s="268">
        <f t="shared" si="48"/>
        <v>5056.9281704099594</v>
      </c>
      <c r="AG52" s="268">
        <f t="shared" si="48"/>
        <v>4739.5173286617228</v>
      </c>
      <c r="AH52" s="268">
        <f t="shared" si="48"/>
        <v>6264.0425111165951</v>
      </c>
      <c r="AI52" s="268">
        <f t="shared" si="48"/>
        <v>7567.7917712906565</v>
      </c>
      <c r="AJ52" s="268">
        <f t="shared" si="48"/>
        <v>6642.9638070267556</v>
      </c>
      <c r="AK52" s="268">
        <f t="shared" ref="AK52:BP52" si="49" xml:space="preserve"> AK$34</f>
        <v>6402.3444670070594</v>
      </c>
      <c r="AL52" s="268">
        <f t="shared" si="49"/>
        <v>7996.5388913121769</v>
      </c>
      <c r="AM52" s="268">
        <f t="shared" si="49"/>
        <v>9373.3600658072028</v>
      </c>
      <c r="AN52" s="268">
        <f t="shared" si="49"/>
        <v>8534.0042083340231</v>
      </c>
      <c r="AO52" s="268">
        <f t="shared" si="49"/>
        <v>8366.8134508510211</v>
      </c>
      <c r="AP52" s="268">
        <f t="shared" si="49"/>
        <v>10145.359792111645</v>
      </c>
      <c r="AQ52" s="268">
        <f t="shared" si="49"/>
        <v>11814.643047675108</v>
      </c>
      <c r="AR52" s="268">
        <f t="shared" si="49"/>
        <v>11086.14664782422</v>
      </c>
      <c r="AS52" s="268">
        <f t="shared" si="49"/>
        <v>11038.805779793489</v>
      </c>
      <c r="AT52" s="268">
        <f t="shared" si="49"/>
        <v>12978.144797988036</v>
      </c>
      <c r="AU52" s="268">
        <f t="shared" si="49"/>
        <v>14733.447746407848</v>
      </c>
      <c r="AV52" s="268">
        <f t="shared" si="49"/>
        <v>14103.047537173034</v>
      </c>
      <c r="AW52" s="268">
        <f t="shared" si="49"/>
        <v>14148.521476761418</v>
      </c>
      <c r="AX52" s="268">
        <f t="shared" si="49"/>
        <v>16171.881261879817</v>
      </c>
      <c r="AY52" s="268">
        <f t="shared" si="49"/>
        <v>18013.540453052658</v>
      </c>
      <c r="AZ52" s="268">
        <f t="shared" si="49"/>
        <v>17481.745456796463</v>
      </c>
      <c r="BA52" s="268">
        <f t="shared" si="49"/>
        <v>17620.716407224299</v>
      </c>
      <c r="BB52" s="268">
        <f t="shared" si="49"/>
        <v>18395.178531736703</v>
      </c>
      <c r="BC52" s="268">
        <f t="shared" si="49"/>
        <v>17733.036253129023</v>
      </c>
      <c r="BD52" s="268">
        <f t="shared" si="49"/>
        <v>14812.204580120015</v>
      </c>
      <c r="BE52" s="268">
        <f t="shared" si="49"/>
        <v>13916.662584323863</v>
      </c>
      <c r="BF52" s="268">
        <f t="shared" si="49"/>
        <v>14721.381515318368</v>
      </c>
      <c r="BG52" s="268">
        <f t="shared" si="49"/>
        <v>14080.652724438096</v>
      </c>
      <c r="BH52" s="268">
        <f t="shared" si="49"/>
        <v>11191.309403972989</v>
      </c>
      <c r="BI52" s="268">
        <f t="shared" si="49"/>
        <v>10330.902612128175</v>
      </c>
      <c r="BJ52" s="268">
        <f t="shared" si="49"/>
        <v>11131.564209806947</v>
      </c>
      <c r="BK52" s="268">
        <f t="shared" si="49"/>
        <v>10508.05580570349</v>
      </c>
      <c r="BL52" s="268">
        <f t="shared" si="49"/>
        <v>7646.1605057229281</v>
      </c>
      <c r="BM52" s="268">
        <f t="shared" si="49"/>
        <v>6802.12955729852</v>
      </c>
      <c r="BN52" s="268">
        <f t="shared" si="49"/>
        <v>7610.1390733851968</v>
      </c>
      <c r="BO52" s="268">
        <f t="shared" si="49"/>
        <v>7000.4371669073689</v>
      </c>
      <c r="BP52" s="268">
        <f t="shared" si="49"/>
        <v>4162.6900536843132</v>
      </c>
      <c r="BQ52" s="268">
        <f t="shared" ref="BQ52:CV52" si="50" xml:space="preserve"> BQ$34</f>
        <v>3331.9452316918819</v>
      </c>
      <c r="BR52" s="268">
        <f t="shared" si="50"/>
        <v>4144.4092730651782</v>
      </c>
      <c r="BS52" s="268">
        <f t="shared" si="50"/>
        <v>3545.7346488417047</v>
      </c>
      <c r="BT52" s="268">
        <f t="shared" si="50"/>
        <v>729.43907373613229</v>
      </c>
      <c r="BU52" s="268">
        <f t="shared" si="50"/>
        <v>0</v>
      </c>
      <c r="BV52" s="268">
        <f t="shared" si="50"/>
        <v>724.03246137257884</v>
      </c>
      <c r="BW52" s="268">
        <f t="shared" si="50"/>
        <v>134.12285088620501</v>
      </c>
      <c r="BX52" s="268">
        <f t="shared" si="50"/>
        <v>0</v>
      </c>
      <c r="BY52" s="268">
        <f t="shared" si="50"/>
        <v>0</v>
      </c>
      <c r="BZ52" s="268">
        <f t="shared" si="50"/>
        <v>0</v>
      </c>
      <c r="CA52" s="268">
        <f t="shared" si="50"/>
        <v>0</v>
      </c>
      <c r="CB52" s="268">
        <f t="shared" si="50"/>
        <v>0</v>
      </c>
      <c r="CC52" s="268">
        <f t="shared" si="50"/>
        <v>0</v>
      </c>
      <c r="CD52" s="268">
        <f t="shared" si="50"/>
        <v>0</v>
      </c>
      <c r="CE52" s="268">
        <f t="shared" si="50"/>
        <v>0</v>
      </c>
      <c r="CF52" s="268">
        <f t="shared" si="50"/>
        <v>0</v>
      </c>
      <c r="CG52" s="268">
        <f t="shared" si="50"/>
        <v>0</v>
      </c>
      <c r="CH52" s="268">
        <f t="shared" si="50"/>
        <v>0</v>
      </c>
      <c r="CI52" s="268">
        <f t="shared" si="50"/>
        <v>0</v>
      </c>
      <c r="CJ52" s="268">
        <f t="shared" si="50"/>
        <v>0</v>
      </c>
      <c r="CK52" s="268">
        <f t="shared" si="50"/>
        <v>0</v>
      </c>
      <c r="CL52" s="268">
        <f t="shared" si="50"/>
        <v>0</v>
      </c>
      <c r="CM52" s="268">
        <f t="shared" si="50"/>
        <v>0</v>
      </c>
      <c r="CN52" s="268">
        <f t="shared" si="50"/>
        <v>0</v>
      </c>
      <c r="CO52" s="268">
        <f t="shared" si="50"/>
        <v>0</v>
      </c>
      <c r="CP52" s="268">
        <f t="shared" si="50"/>
        <v>0</v>
      </c>
      <c r="CQ52" s="268">
        <f t="shared" si="50"/>
        <v>0</v>
      </c>
      <c r="CR52" s="268">
        <f t="shared" si="50"/>
        <v>0</v>
      </c>
      <c r="CS52" s="268">
        <f t="shared" si="50"/>
        <v>0</v>
      </c>
      <c r="CT52" s="268">
        <f t="shared" si="50"/>
        <v>0</v>
      </c>
      <c r="CU52" s="268">
        <f t="shared" si="50"/>
        <v>0</v>
      </c>
      <c r="CV52" s="268">
        <f t="shared" si="50"/>
        <v>0</v>
      </c>
      <c r="CW52" s="268">
        <f t="shared" ref="CW52:EB52" si="51" xml:space="preserve"> CW$34</f>
        <v>0</v>
      </c>
      <c r="CX52" s="268">
        <f t="shared" si="51"/>
        <v>0</v>
      </c>
      <c r="CY52" s="268">
        <f t="shared" si="51"/>
        <v>0</v>
      </c>
      <c r="CZ52" s="268">
        <f t="shared" si="51"/>
        <v>0</v>
      </c>
      <c r="DA52" s="268">
        <f t="shared" si="51"/>
        <v>0</v>
      </c>
      <c r="DB52" s="268">
        <f t="shared" si="51"/>
        <v>0</v>
      </c>
      <c r="DC52" s="268">
        <f t="shared" si="51"/>
        <v>0</v>
      </c>
      <c r="DD52" s="268">
        <f t="shared" si="51"/>
        <v>0</v>
      </c>
      <c r="DE52" s="268">
        <f t="shared" si="51"/>
        <v>0</v>
      </c>
      <c r="DF52" s="268">
        <f t="shared" si="51"/>
        <v>0</v>
      </c>
      <c r="DG52" s="268">
        <f t="shared" si="51"/>
        <v>0</v>
      </c>
      <c r="DH52" s="268">
        <f t="shared" si="51"/>
        <v>0</v>
      </c>
      <c r="DI52" s="268">
        <f t="shared" si="51"/>
        <v>0</v>
      </c>
      <c r="DJ52" s="268">
        <f t="shared" si="51"/>
        <v>0</v>
      </c>
      <c r="DK52" s="268">
        <f t="shared" si="51"/>
        <v>0</v>
      </c>
      <c r="DL52" s="268">
        <f t="shared" si="51"/>
        <v>0</v>
      </c>
      <c r="DM52" s="268">
        <f t="shared" si="51"/>
        <v>0</v>
      </c>
      <c r="DN52" s="268">
        <f t="shared" si="51"/>
        <v>0</v>
      </c>
      <c r="DO52" s="268">
        <f t="shared" si="51"/>
        <v>0</v>
      </c>
      <c r="DP52" s="268">
        <f t="shared" si="51"/>
        <v>0</v>
      </c>
      <c r="DQ52" s="268">
        <f t="shared" si="51"/>
        <v>0</v>
      </c>
      <c r="DR52" s="268">
        <f t="shared" si="51"/>
        <v>0</v>
      </c>
      <c r="DS52" s="268">
        <f t="shared" si="51"/>
        <v>0</v>
      </c>
      <c r="DT52" s="268">
        <f t="shared" si="51"/>
        <v>0</v>
      </c>
      <c r="DU52" s="268">
        <f t="shared" si="51"/>
        <v>0</v>
      </c>
      <c r="DV52" s="268">
        <f t="shared" si="51"/>
        <v>0</v>
      </c>
      <c r="DW52" s="268">
        <f t="shared" si="51"/>
        <v>0</v>
      </c>
      <c r="DX52" s="268">
        <f t="shared" si="51"/>
        <v>0</v>
      </c>
      <c r="DY52" s="268">
        <f t="shared" si="51"/>
        <v>0</v>
      </c>
      <c r="DZ52" s="268">
        <f t="shared" si="51"/>
        <v>0</v>
      </c>
      <c r="EA52" s="268">
        <f t="shared" si="51"/>
        <v>0</v>
      </c>
      <c r="EB52" s="268">
        <f t="shared" si="51"/>
        <v>0</v>
      </c>
      <c r="EC52" s="268">
        <f t="shared" ref="EC52:FH52" si="52" xml:space="preserve"> EC$34</f>
        <v>971.56941081821128</v>
      </c>
      <c r="ED52" s="268">
        <f t="shared" si="52"/>
        <v>0</v>
      </c>
      <c r="EE52" s="268">
        <f t="shared" si="52"/>
        <v>-1.5017849484012438E-12</v>
      </c>
      <c r="EF52" s="268">
        <f t="shared" si="52"/>
        <v>-3.027748634471747E-12</v>
      </c>
      <c r="EG52" s="268">
        <f t="shared" si="52"/>
        <v>-4.561426730437809E-12</v>
      </c>
      <c r="EH52" s="268">
        <f t="shared" si="52"/>
        <v>-6.1195286500821307E-12</v>
      </c>
      <c r="EI52" s="268">
        <f t="shared" si="52"/>
        <v>-7.7198380097496972E-12</v>
      </c>
      <c r="EJ52" s="268">
        <f t="shared" si="52"/>
        <v>-9.345912350107911E-12</v>
      </c>
      <c r="EK52" s="268">
        <f t="shared" si="52"/>
        <v>-1.0962247919145067E-11</v>
      </c>
      <c r="EL52" s="268">
        <f t="shared" si="52"/>
        <v>-1.2622282916219552E-11</v>
      </c>
      <c r="EM52" s="268">
        <f t="shared" si="52"/>
        <v>-1.432728661957193E-11</v>
      </c>
      <c r="EN52" s="268">
        <f t="shared" si="52"/>
        <v>-1.6059740882548282E-11</v>
      </c>
      <c r="EO52" s="268">
        <f t="shared" si="52"/>
        <v>-1.7781819250971372E-11</v>
      </c>
      <c r="EP52" s="268">
        <f t="shared" si="52"/>
        <v>-1.9550455921505191E-11</v>
      </c>
      <c r="EQ52" s="268">
        <f t="shared" si="52"/>
        <v>-2.1367003210242669E-11</v>
      </c>
      <c r="ER52" s="268">
        <f t="shared" si="52"/>
        <v>-2.3212796910328819E-11</v>
      </c>
      <c r="ES52" s="268">
        <f t="shared" si="52"/>
        <v>-2.5047535911189452E-11</v>
      </c>
      <c r="ET52" s="268">
        <f t="shared" si="52"/>
        <v>-2.6931879119537244E-11</v>
      </c>
      <c r="EU52" s="268">
        <f t="shared" si="52"/>
        <v>-2.8867267321763037E-11</v>
      </c>
      <c r="EV52" s="268">
        <f t="shared" si="52"/>
        <v>-3.0833815274044663E-11</v>
      </c>
      <c r="EW52" s="268">
        <f t="shared" si="52"/>
        <v>-3.2810304981245925E-11</v>
      </c>
      <c r="EX52" s="268">
        <f t="shared" si="52"/>
        <v>-3.4818270287034366E-11</v>
      </c>
      <c r="EY52" s="268">
        <f t="shared" si="52"/>
        <v>-3.688062938705686E-11</v>
      </c>
      <c r="EZ52" s="268">
        <f t="shared" si="52"/>
        <v>-3.8976192468589723E-11</v>
      </c>
      <c r="FA52" s="268">
        <f t="shared" si="52"/>
        <v>-4.1059204949492964E-11</v>
      </c>
      <c r="FB52" s="268">
        <f t="shared" si="52"/>
        <v>-4.3198533987275736E-11</v>
      </c>
      <c r="FC52" s="268">
        <f t="shared" si="52"/>
        <v>-4.5395815332872123E-11</v>
      </c>
      <c r="FD52" s="268">
        <f t="shared" si="52"/>
        <v>-4.7628472908132609E-11</v>
      </c>
      <c r="FE52" s="268">
        <f t="shared" si="52"/>
        <v>-4.9847758805958653E-11</v>
      </c>
      <c r="FF52" s="268">
        <f t="shared" si="52"/>
        <v>-5.2127045563905644E-11</v>
      </c>
      <c r="FG52" s="268">
        <f t="shared" si="52"/>
        <v>-5.4468075945885768E-11</v>
      </c>
      <c r="FH52" s="268">
        <f t="shared" si="52"/>
        <v>-5.6846796917015776E-11</v>
      </c>
      <c r="FI52" s="268">
        <f t="shared" ref="FI52:GJ52" si="53" xml:space="preserve"> FI$34</f>
        <v>-5.9211271417981729E-11</v>
      </c>
      <c r="FJ52" s="268">
        <f t="shared" si="53"/>
        <v>-6.1639672114275193E-11</v>
      </c>
      <c r="FK52" s="268">
        <f t="shared" si="53"/>
        <v>-6.4133855783716263E-11</v>
      </c>
      <c r="FL52" s="268">
        <f t="shared" si="53"/>
        <v>-6.6668195810235339E-11</v>
      </c>
      <c r="FM52" s="268">
        <f t="shared" si="53"/>
        <v>-6.9215348027475435E-11</v>
      </c>
      <c r="FN52" s="268">
        <f t="shared" si="53"/>
        <v>-7.1803063643775081E-11</v>
      </c>
      <c r="FO52" s="268">
        <f t="shared" si="53"/>
        <v>-7.44608779168411E-11</v>
      </c>
      <c r="FP52" s="268">
        <f t="shared" si="53"/>
        <v>-7.7161482999703486E-11</v>
      </c>
      <c r="FQ52" s="268">
        <f t="shared" si="53"/>
        <v>-7.9845913806471771E-11</v>
      </c>
      <c r="FR52" s="268">
        <f t="shared" si="53"/>
        <v>-8.260292118280193E-11</v>
      </c>
      <c r="FS52" s="268">
        <f t="shared" si="53"/>
        <v>-8.5434613162246284E-11</v>
      </c>
      <c r="FT52" s="268">
        <f t="shared" si="53"/>
        <v>-8.831189538255969E-11</v>
      </c>
      <c r="FU52" s="268">
        <f t="shared" si="53"/>
        <v>-9.1171945184357968E-11</v>
      </c>
      <c r="FV52" s="268">
        <f t="shared" si="53"/>
        <v>-9.4109319610380968E-11</v>
      </c>
      <c r="FW52" s="268">
        <f t="shared" si="53"/>
        <v>-9.712626460450935E-11</v>
      </c>
      <c r="FX52" s="268">
        <f t="shared" si="53"/>
        <v>-1.0019178241304319E-10</v>
      </c>
      <c r="FY52" s="268">
        <f t="shared" si="53"/>
        <v>-1.0323894043557158E-10</v>
      </c>
      <c r="FZ52" s="268">
        <f t="shared" si="53"/>
        <v>-1.0636848176097015E-10</v>
      </c>
      <c r="GA52" s="268">
        <f t="shared" si="53"/>
        <v>-1.0958279926572301E-10</v>
      </c>
      <c r="GB52" s="268">
        <f t="shared" si="53"/>
        <v>-1.128488672823024E-10</v>
      </c>
      <c r="GC52" s="268">
        <f t="shared" si="53"/>
        <v>-1.1613144669273516E-10</v>
      </c>
      <c r="GD52" s="268">
        <f t="shared" si="53"/>
        <v>-1.1946630118027906E-10</v>
      </c>
      <c r="GE52" s="268">
        <f t="shared" si="53"/>
        <v>-1.2289149357768281E-10</v>
      </c>
      <c r="GF52" s="268">
        <f t="shared" si="53"/>
        <v>-1.2637183157268475E-10</v>
      </c>
      <c r="GG52" s="268">
        <f t="shared" si="53"/>
        <v>-1.2983132536947748E-10</v>
      </c>
      <c r="GH52" s="268">
        <f t="shared" si="53"/>
        <v>-1.333843504249485E-10</v>
      </c>
      <c r="GI52" s="268">
        <f t="shared" si="53"/>
        <v>-1.3703362341519141E-10</v>
      </c>
      <c r="GJ52" s="268">
        <f t="shared" si="53"/>
        <v>-1.4074164970057725E-10</v>
      </c>
    </row>
    <row r="53" spans="1:255" s="527" customFormat="1" x14ac:dyDescent="0.25">
      <c r="A53" s="15"/>
      <c r="B53" s="15"/>
      <c r="C53" s="21"/>
      <c r="D53" s="60"/>
      <c r="E53" s="526" t="str">
        <f xml:space="preserve"> 'FS Qtr'!E$22</f>
        <v>Profit after tax</v>
      </c>
      <c r="F53" s="526">
        <f xml:space="preserve"> 'FS Qtr'!F$22</f>
        <v>0</v>
      </c>
      <c r="G53" s="526" t="str">
        <f xml:space="preserve"> 'FS Qtr'!G$22</f>
        <v>$ 000s</v>
      </c>
      <c r="H53" s="526">
        <f xml:space="preserve"> 'FS Qtr'!H$22</f>
        <v>192307.60026847877</v>
      </c>
      <c r="I53" s="526">
        <f xml:space="preserve"> 'FS Qtr'!I$22</f>
        <v>0</v>
      </c>
      <c r="J53" s="526">
        <f xml:space="preserve"> 'FS Qtr'!J$22</f>
        <v>0</v>
      </c>
      <c r="K53" s="526">
        <f xml:space="preserve"> 'FS Qtr'!K$22</f>
        <v>0</v>
      </c>
      <c r="L53" s="526">
        <f xml:space="preserve"> 'FS Qtr'!L$22</f>
        <v>0</v>
      </c>
      <c r="M53" s="526">
        <f xml:space="preserve"> 'FS Qtr'!M$22</f>
        <v>2172.8610618196567</v>
      </c>
      <c r="N53" s="526">
        <f xml:space="preserve"> 'FS Qtr'!N$22</f>
        <v>2541.6175025600937</v>
      </c>
      <c r="O53" s="526">
        <f xml:space="preserve"> 'FS Qtr'!O$22</f>
        <v>-12.979664198951014</v>
      </c>
      <c r="P53" s="526">
        <f xml:space="preserve"> 'FS Qtr'!P$22</f>
        <v>27.628692242951729</v>
      </c>
      <c r="Q53" s="526">
        <f xml:space="preserve"> 'FS Qtr'!Q$22</f>
        <v>2201.2446219619492</v>
      </c>
      <c r="R53" s="526">
        <f xml:space="preserve"> 'FS Qtr'!R$22</f>
        <v>2582.7094995001466</v>
      </c>
      <c r="S53" s="526">
        <f xml:space="preserve"> 'FS Qtr'!S$22</f>
        <v>41.803273468953101</v>
      </c>
      <c r="T53" s="526">
        <f xml:space="preserve"> 'FS Qtr'!T$22</f>
        <v>81.68038377285356</v>
      </c>
      <c r="U53" s="526">
        <f xml:space="preserve"> 'FS Qtr'!U$22</f>
        <v>2245.9614889079148</v>
      </c>
      <c r="V53" s="526">
        <f xml:space="preserve"> 'FS Qtr'!V$22</f>
        <v>2627.3176330442461</v>
      </c>
      <c r="W53" s="526">
        <f xml:space="preserve"> 'FS Qtr'!W$22</f>
        <v>100.09544133169292</v>
      </c>
      <c r="X53" s="526">
        <f xml:space="preserve"> 'FS Qtr'!X$22</f>
        <v>132.25782912712575</v>
      </c>
      <c r="Y53" s="526">
        <f xml:space="preserve"> 'FS Qtr'!Y$22</f>
        <v>2294.3397471910966</v>
      </c>
      <c r="Z53" s="526">
        <f xml:space="preserve"> 'FS Qtr'!Z$22</f>
        <v>2675.5548578018979</v>
      </c>
      <c r="AA53" s="526">
        <f xml:space="preserve"> 'FS Qtr'!AA$22</f>
        <v>162.0119612309216</v>
      </c>
      <c r="AB53" s="526">
        <f xml:space="preserve"> 'FS Qtr'!AB$22</f>
        <v>200.35543158860455</v>
      </c>
      <c r="AC53" s="526">
        <f xml:space="preserve"> 'FS Qtr'!AC$22</f>
        <v>2346.4065157389264</v>
      </c>
      <c r="AD53" s="526">
        <f xml:space="preserve"> 'FS Qtr'!AD$22</f>
        <v>2727.8762310648694</v>
      </c>
      <c r="AE53" s="526">
        <f xml:space="preserve"> 'FS Qtr'!AE$22</f>
        <v>228.01556462564568</v>
      </c>
      <c r="AF53" s="526">
        <f xml:space="preserve"> 'FS Qtr'!AF$22</f>
        <v>265.55298021262587</v>
      </c>
      <c r="AG53" s="526">
        <f xml:space="preserve"> 'FS Qtr'!AG$22</f>
        <v>2402.7237639393834</v>
      </c>
      <c r="AH53" s="526">
        <f xml:space="preserve"> 'FS Qtr'!AH$22</f>
        <v>2784.431852267157</v>
      </c>
      <c r="AI53" s="526">
        <f xml:space="preserve"> 'FS Qtr'!AI$22</f>
        <v>298.25911440247984</v>
      </c>
      <c r="AJ53" s="526">
        <f xml:space="preserve"> 'FS Qtr'!AJ$22</f>
        <v>334.96234210469368</v>
      </c>
      <c r="AK53" s="526">
        <f xml:space="preserve"> 'FS Qtr'!AK$22</f>
        <v>2463.4171298176143</v>
      </c>
      <c r="AL53" s="526">
        <f xml:space="preserve"> 'FS Qtr'!AL$22</f>
        <v>2845.4932050735138</v>
      </c>
      <c r="AM53" s="526">
        <f xml:space="preserve"> 'FS Qtr'!AM$22</f>
        <v>373.01881109716101</v>
      </c>
      <c r="AN53" s="526">
        <f xml:space="preserve"> 'FS Qtr'!AN$22</f>
        <v>405.74489116523199</v>
      </c>
      <c r="AO53" s="526">
        <f xml:space="preserve"> 'FS Qtr'!AO$22</f>
        <v>2528.8548009289343</v>
      </c>
      <c r="AP53" s="526">
        <f xml:space="preserve"> 'FS Qtr'!AP$22</f>
        <v>2908.2938516369204</v>
      </c>
      <c r="AQ53" s="526">
        <f xml:space="preserve"> 'FS Qtr'!AQ$22</f>
        <v>443.25598343514122</v>
      </c>
      <c r="AR53" s="526">
        <f xml:space="preserve"> 'FS Qtr'!AR$22</f>
        <v>477.41945135208186</v>
      </c>
      <c r="AS53" s="526">
        <f xml:space="preserve"> 'FS Qtr'!AS$22</f>
        <v>2587.6763092220199</v>
      </c>
      <c r="AT53" s="526">
        <f xml:space="preserve"> 'FS Qtr'!AT$22</f>
        <v>2964.7973412511637</v>
      </c>
      <c r="AU53" s="526">
        <f xml:space="preserve"> 'FS Qtr'!AU$22</f>
        <v>512.76346617165564</v>
      </c>
      <c r="AV53" s="526">
        <f xml:space="preserve"> 'FS Qtr'!AV$22</f>
        <v>545.59132020343736</v>
      </c>
      <c r="AW53" s="526">
        <f xml:space="preserve"> 'FS Qtr'!AW$22</f>
        <v>2646.7660744296327</v>
      </c>
      <c r="AX53" s="526">
        <f xml:space="preserve"> 'FS Qtr'!AX$22</f>
        <v>3023.7948432575431</v>
      </c>
      <c r="AY53" s="526">
        <f xml:space="preserve"> 'FS Qtr'!AY$22</f>
        <v>584.80753685205832</v>
      </c>
      <c r="AZ53" s="526">
        <f xml:space="preserve"> 'FS Qtr'!AZ$22</f>
        <v>616.34007168901394</v>
      </c>
      <c r="BA53" s="526">
        <f xml:space="preserve"> 'FS Qtr'!BA$22</f>
        <v>2708.6075528322503</v>
      </c>
      <c r="BB53" s="526">
        <f xml:space="preserve"> 'FS Qtr'!BB$22</f>
        <v>3068.5024787975726</v>
      </c>
      <c r="BC53" s="526">
        <f xml:space="preserve"> 'FS Qtr'!BC$22</f>
        <v>609.22048470119614</v>
      </c>
      <c r="BD53" s="526">
        <f xml:space="preserve"> 'FS Qtr'!BD$22</f>
        <v>609.22048470119728</v>
      </c>
      <c r="BE53" s="526">
        <f xml:space="preserve"> 'FS Qtr'!BE$22</f>
        <v>2677.655894795585</v>
      </c>
      <c r="BF53" s="526">
        <f xml:space="preserve"> 'FS Qtr'!BF$22</f>
        <v>3035.7602987411801</v>
      </c>
      <c r="BG53" s="526">
        <f xml:space="preserve"> 'FS Qtr'!BG$22</f>
        <v>588.71353844627697</v>
      </c>
      <c r="BH53" s="526">
        <f xml:space="preserve"> 'FS Qtr'!BH$22</f>
        <v>588.71353844627799</v>
      </c>
      <c r="BI53" s="526">
        <f xml:space="preserve"> 'FS Qtr'!BI$22</f>
        <v>2646.5208276306785</v>
      </c>
      <c r="BJ53" s="526">
        <f xml:space="preserve"> 'FS Qtr'!BJ$22</f>
        <v>3002.8436176262953</v>
      </c>
      <c r="BK53" s="526">
        <f xml:space="preserve"> 'FS Qtr'!BK$22</f>
        <v>567.97121932290838</v>
      </c>
      <c r="BL53" s="526">
        <f xml:space="preserve"> 'FS Qtr'!BL$22</f>
        <v>567.97121932290952</v>
      </c>
      <c r="BM53" s="526">
        <f xml:space="preserve"> 'FS Qtr'!BM$22</f>
        <v>2615.1948288838353</v>
      </c>
      <c r="BN53" s="526">
        <f xml:space="preserve"> 'FS Qtr'!BN$22</f>
        <v>2969.7448686804692</v>
      </c>
      <c r="BO53" s="526">
        <f xml:space="preserve"> 'FS Qtr'!BO$22</f>
        <v>546.98626340346686</v>
      </c>
      <c r="BP53" s="526">
        <f xml:space="preserve"> 'FS Qtr'!BP$22</f>
        <v>546.98626340346834</v>
      </c>
      <c r="BQ53" s="526">
        <f xml:space="preserve"> 'FS Qtr'!BQ$22</f>
        <v>2583.6702026530866</v>
      </c>
      <c r="BR53" s="526">
        <f xml:space="preserve"> 'FS Qtr'!BR$22</f>
        <v>2936.4563119034688</v>
      </c>
      <c r="BS53" s="526">
        <f xml:space="preserve"> 'FS Qtr'!BS$22</f>
        <v>525.75123202585405</v>
      </c>
      <c r="BT53" s="526">
        <f xml:space="preserve"> 'FS Qtr'!BT$22</f>
        <v>525.75123202585507</v>
      </c>
      <c r="BU53" s="526">
        <f xml:space="preserve"> 'FS Qtr'!BU$22</f>
        <v>2551.9390751792694</v>
      </c>
      <c r="BV53" s="526">
        <f xml:space="preserve"> 'FS Qtr'!BV$22</f>
        <v>2902.9700296572619</v>
      </c>
      <c r="BW53" s="526">
        <f xml:space="preserve"> 'FS Qtr'!BW$22</f>
        <v>504.25850739097825</v>
      </c>
      <c r="BX53" s="526">
        <f xml:space="preserve"> 'FS Qtr'!BX$22</f>
        <v>504.25850739097933</v>
      </c>
      <c r="BY53" s="526">
        <f xml:space="preserve"> 'FS Qtr'!BY$22</f>
        <v>2519.9933903272627</v>
      </c>
      <c r="BZ53" s="526">
        <f xml:space="preserve"> 'FS Qtr'!BZ$22</f>
        <v>2869.2779221461615</v>
      </c>
      <c r="CA53" s="526">
        <f xml:space="preserve"> 'FS Qtr'!CA$22</f>
        <v>482.50028805035629</v>
      </c>
      <c r="CB53" s="526">
        <f xml:space="preserve"> 'FS Qtr'!CB$22</f>
        <v>482.50028805035737</v>
      </c>
      <c r="CC53" s="526">
        <f xml:space="preserve"> 'FS Qtr'!CC$22</f>
        <v>2487.8249049546116</v>
      </c>
      <c r="CD53" s="526">
        <f xml:space="preserve"> 'FS Qtr'!CD$22</f>
        <v>2835.3717027843609</v>
      </c>
      <c r="CE53" s="526">
        <f xml:space="preserve"> 'FS Qtr'!CE$22</f>
        <v>460.46858428107288</v>
      </c>
      <c r="CF53" s="526">
        <f xml:space="preserve"> 'FS Qtr'!CF$22</f>
        <v>460.46858428107396</v>
      </c>
      <c r="CG53" s="526">
        <f xml:space="preserve"> 'FS Qtr'!CG$22</f>
        <v>2455.4251841647142</v>
      </c>
      <c r="CH53" s="526">
        <f xml:space="preserve"> 'FS Qtr'!CH$22</f>
        <v>2801.2428934480472</v>
      </c>
      <c r="CI53" s="526">
        <f xml:space="preserve"> 'FS Qtr'!CI$22</f>
        <v>438.15521334527148</v>
      </c>
      <c r="CJ53" s="526">
        <f xml:space="preserve"> 'FS Qtr'!CJ$22</f>
        <v>438.15521334527222</v>
      </c>
      <c r="CK53" s="526">
        <f xml:space="preserve"> 'FS Qtr'!CK$22</f>
        <v>2422.785596441704</v>
      </c>
      <c r="CL53" s="526">
        <f xml:space="preserve"> 'FS Qtr'!CL$22</f>
        <v>2766.8828196091977</v>
      </c>
      <c r="CM53" s="526">
        <f xml:space="preserve"> 'FS Qtr'!CM$22</f>
        <v>415.55179463131208</v>
      </c>
      <c r="CN53" s="526">
        <f xml:space="preserve"> 'FS Qtr'!CN$22</f>
        <v>415.55179463131316</v>
      </c>
      <c r="CO53" s="526">
        <f xml:space="preserve"> 'FS Qtr'!CO$22</f>
        <v>2389.8973086640599</v>
      </c>
      <c r="CP53" s="526">
        <f xml:space="preserve"> 'FS Qtr'!CP$22</f>
        <v>2732.2826053481353</v>
      </c>
      <c r="CQ53" s="526">
        <f xml:space="preserve"> 'FS Qtr'!CQ$22</f>
        <v>392.64974467362146</v>
      </c>
      <c r="CR53" s="526">
        <f xml:space="preserve"> 'FS Qtr'!CR$22</f>
        <v>392.64974467362219</v>
      </c>
      <c r="CS53" s="526">
        <f xml:space="preserve"> 'FS Qtr'!CS$22</f>
        <v>2356.7512809939117</v>
      </c>
      <c r="CT53" s="526">
        <f xml:space="preserve"> 'FS Qtr'!CT$22</f>
        <v>2697.4331682417469</v>
      </c>
      <c r="CU53" s="526">
        <f xml:space="preserve"> 'FS Qtr'!CU$22</f>
        <v>369.44027204820037</v>
      </c>
      <c r="CV53" s="526">
        <f xml:space="preserve"> 'FS Qtr'!CV$22</f>
        <v>369.44027204820111</v>
      </c>
      <c r="CW53" s="526">
        <f xml:space="preserve"> 'FS Qtr'!CW$22</f>
        <v>2323.3382616389063</v>
      </c>
      <c r="CX53" s="526">
        <f xml:space="preserve"> 'FS Qtr'!CX$22</f>
        <v>2662.3252141243161</v>
      </c>
      <c r="CY53" s="526">
        <f xml:space="preserve"> 'FS Qtr'!CY$22</f>
        <v>345.91437214068662</v>
      </c>
      <c r="CZ53" s="526">
        <f xml:space="preserve"> 'FS Qtr'!CZ$22</f>
        <v>345.91437214068776</v>
      </c>
      <c r="DA53" s="526">
        <f xml:space="preserve"> 'FS Qtr'!DA$22</f>
        <v>2289.6487814835095</v>
      </c>
      <c r="DB53" s="526">
        <f xml:space="preserve"> 'FS Qtr'!DB$22</f>
        <v>2626.9492317177469</v>
      </c>
      <c r="DC53" s="526">
        <f xml:space="preserve"> 'FS Qtr'!DC$22</f>
        <v>322.0628217837874</v>
      </c>
      <c r="DD53" s="526">
        <f xml:space="preserve"> 'FS Qtr'!DD$22</f>
        <v>322.06282178378819</v>
      </c>
      <c r="DE53" s="526">
        <f xml:space="preserve"> 'FS Qtr'!DE$22</f>
        <v>2255.6731485863975</v>
      </c>
      <c r="DF53" s="526">
        <f xml:space="preserve"> 'FS Qtr'!DF$22</f>
        <v>2591.2954871279271</v>
      </c>
      <c r="DG53" s="526">
        <f xml:space="preserve"> 'FS Qtr'!DG$22</f>
        <v>297.87617376080345</v>
      </c>
      <c r="DH53" s="526">
        <f xml:space="preserve"> 'FS Qtr'!DH$22</f>
        <v>297.87617376080459</v>
      </c>
      <c r="DI53" s="526">
        <f xml:space="preserve"> 'FS Qtr'!DI$22</f>
        <v>3021.4014425406599</v>
      </c>
      <c r="DJ53" s="526">
        <f xml:space="preserve"> 'FS Qtr'!DJ$22</f>
        <v>3355.3540182038728</v>
      </c>
      <c r="DK53" s="526">
        <f xml:space="preserve"> 'FS Qtr'!DK$22</f>
        <v>1073.3447511719098</v>
      </c>
      <c r="DL53" s="526">
        <f xml:space="preserve"> 'FS Qtr'!DL$22</f>
        <v>1073.3447511719105</v>
      </c>
      <c r="DM53" s="526">
        <f xml:space="preserve"> 'FS Qtr'!DM$22</f>
        <v>2986.8235086933337</v>
      </c>
      <c r="DN53" s="526">
        <f xml:space="preserve"> 'FS Qtr'!DN$22</f>
        <v>3319.1146287562319</v>
      </c>
      <c r="DO53" s="526">
        <f xml:space="preserve"> 'FS Qtr'!DO$22</f>
        <v>1048.4586416597506</v>
      </c>
      <c r="DP53" s="526">
        <f xml:space="preserve"> 'FS Qtr'!DP$22</f>
        <v>1048.4586416597517</v>
      </c>
      <c r="DQ53" s="526">
        <f xml:space="preserve"> 'FS Qtr'!DQ$22</f>
        <v>2951.9289522207732</v>
      </c>
      <c r="DR53" s="526">
        <f xml:space="preserve"> 'FS Qtr'!DR$22</f>
        <v>3282.5668826316178</v>
      </c>
      <c r="DS53" s="526">
        <f xml:space="preserve"> 'FS Qtr'!DS$22</f>
        <v>1023.2076914908397</v>
      </c>
      <c r="DT53" s="526">
        <f xml:space="preserve"> 'FS Qtr'!DT$22</f>
        <v>1023.2076914908405</v>
      </c>
      <c r="DU53" s="526">
        <f xml:space="preserve"> 'FS Qtr'!DU$22</f>
        <v>2916.7071320562491</v>
      </c>
      <c r="DV53" s="526">
        <f xml:space="preserve"> 'FS Qtr'!DV$22</f>
        <v>3245.7000976391801</v>
      </c>
      <c r="DW53" s="526">
        <f xml:space="preserve"> 'FS Qtr'!DW$22</f>
        <v>997.58149948915104</v>
      </c>
      <c r="DX53" s="526">
        <f xml:space="preserve"> 'FS Qtr'!DX$22</f>
        <v>997.58149948915184</v>
      </c>
      <c r="DY53" s="526">
        <f xml:space="preserve"> 'FS Qtr'!DY$22</f>
        <v>2881.14715466607</v>
      </c>
      <c r="DZ53" s="526">
        <f xml:space="preserve"> 'FS Qtr'!DZ$22</f>
        <v>3208.5033393257022</v>
      </c>
      <c r="EA53" s="526">
        <f xml:space="preserve"> 'FS Qtr'!EA$22</f>
        <v>971.56941081821026</v>
      </c>
      <c r="EB53" s="526">
        <f xml:space="preserve"> 'FS Qtr'!EB$22</f>
        <v>971.56941081821128</v>
      </c>
      <c r="EC53" s="526">
        <f xml:space="preserve"> 'FS Qtr'!EC$22</f>
        <v>-1.4621760454384918E-12</v>
      </c>
      <c r="ED53" s="526">
        <f xml:space="preserve"> 'FS Qtr'!ED$22</f>
        <v>-1.5017849484012438E-12</v>
      </c>
      <c r="EE53" s="526">
        <f xml:space="preserve"> 'FS Qtr'!EE$22</f>
        <v>-1.5259636860705035E-12</v>
      </c>
      <c r="EF53" s="526">
        <f xml:space="preserve"> 'FS Qtr'!EF$22</f>
        <v>-1.533678095966062E-12</v>
      </c>
      <c r="EG53" s="526">
        <f xml:space="preserve"> 'FS Qtr'!EG$22</f>
        <v>-1.5581019196443217E-12</v>
      </c>
      <c r="EH53" s="526">
        <f xml:space="preserve"> 'FS Qtr'!EH$22</f>
        <v>-1.6003093596675661E-12</v>
      </c>
      <c r="EI53" s="526">
        <f xml:space="preserve"> 'FS Qtr'!EI$22</f>
        <v>-1.6260743403582138E-12</v>
      </c>
      <c r="EJ53" s="526">
        <f xml:space="preserve"> 'FS Qtr'!EJ$22</f>
        <v>-1.6163355690371553E-12</v>
      </c>
      <c r="EK53" s="526">
        <f xml:space="preserve"> 'FS Qtr'!EK$22</f>
        <v>-1.6600349970744849E-12</v>
      </c>
      <c r="EL53" s="526">
        <f xml:space="preserve"> 'FS Qtr'!EL$22</f>
        <v>-1.7050037033523787E-12</v>
      </c>
      <c r="EM53" s="526">
        <f xml:space="preserve"> 'FS Qtr'!EM$22</f>
        <v>-1.7324542629763518E-12</v>
      </c>
      <c r="EN53" s="526">
        <f xml:space="preserve"> 'FS Qtr'!EN$22</f>
        <v>-1.7220783684230915E-12</v>
      </c>
      <c r="EO53" s="526">
        <f xml:space="preserve"> 'FS Qtr'!EO$22</f>
        <v>-1.7686366705338189E-12</v>
      </c>
      <c r="EP53" s="526">
        <f xml:space="preserve"> 'FS Qtr'!EP$22</f>
        <v>-1.8165472887374772E-12</v>
      </c>
      <c r="EQ53" s="526">
        <f xml:space="preserve"> 'FS Qtr'!EQ$22</f>
        <v>-1.8457937000861508E-12</v>
      </c>
      <c r="ER53" s="526">
        <f xml:space="preserve"> 'FS Qtr'!ER$22</f>
        <v>-1.8347390008606347E-12</v>
      </c>
      <c r="ES53" s="526">
        <f xml:space="preserve"> 'FS Qtr'!ES$22</f>
        <v>-1.8843432083477919E-12</v>
      </c>
      <c r="ET53" s="526">
        <f xml:space="preserve"> 'FS Qtr'!ET$22</f>
        <v>-1.9353882022257937E-12</v>
      </c>
      <c r="EU53" s="526">
        <f xml:space="preserve"> 'FS Qtr'!EU$22</f>
        <v>-1.9665479522816286E-12</v>
      </c>
      <c r="EV53" s="526">
        <f xml:space="preserve"> 'FS Qtr'!EV$22</f>
        <v>-1.9764897072012612E-12</v>
      </c>
      <c r="EW53" s="526">
        <f xml:space="preserve"> 'FS Qtr'!EW$22</f>
        <v>-2.0079653057884416E-12</v>
      </c>
      <c r="EX53" s="526">
        <f xml:space="preserve"> 'FS Qtr'!EX$22</f>
        <v>-2.0623591000224974E-12</v>
      </c>
      <c r="EY53" s="526">
        <f xml:space="preserve"> 'FS Qtr'!EY$22</f>
        <v>-2.0955630815328598E-12</v>
      </c>
      <c r="EZ53" s="526">
        <f xml:space="preserve"> 'FS Qtr'!EZ$22</f>
        <v>-2.0830124809032442E-12</v>
      </c>
      <c r="FA53" s="526">
        <f xml:space="preserve"> 'FS Qtr'!FA$22</f>
        <v>-2.1393290377827752E-12</v>
      </c>
      <c r="FB53" s="526">
        <f xml:space="preserve"> 'FS Qtr'!FB$22</f>
        <v>-2.1972813455963837E-12</v>
      </c>
      <c r="FC53" s="526">
        <f xml:space="preserve"> 'FS Qtr'!FC$22</f>
        <v>-2.2326575752604853E-12</v>
      </c>
      <c r="FD53" s="526">
        <f xml:space="preserve"> 'FS Qtr'!FD$22</f>
        <v>-2.2192858978260453E-12</v>
      </c>
      <c r="FE53" s="526">
        <f xml:space="preserve"> 'FS Qtr'!FE$22</f>
        <v>-2.2792867579469917E-12</v>
      </c>
      <c r="FF53" s="526">
        <f xml:space="preserve"> 'FS Qtr'!FF$22</f>
        <v>-2.3410303819801252E-12</v>
      </c>
      <c r="FG53" s="526">
        <f xml:space="preserve"> 'FS Qtr'!FG$22</f>
        <v>-2.3787209711300056E-12</v>
      </c>
      <c r="FH53" s="526">
        <f xml:space="preserve"> 'FS Qtr'!FH$22</f>
        <v>-2.3644745009659556E-12</v>
      </c>
      <c r="FI53" s="526">
        <f xml:space="preserve"> 'FS Qtr'!FI$22</f>
        <v>-2.4284006962934594E-12</v>
      </c>
      <c r="FJ53" s="526">
        <f xml:space="preserve"> 'FS Qtr'!FJ$22</f>
        <v>-2.4941836694410751E-12</v>
      </c>
      <c r="FK53" s="526">
        <f xml:space="preserve"> 'FS Qtr'!FK$22</f>
        <v>-2.5343400265190763E-12</v>
      </c>
      <c r="FL53" s="526">
        <f xml:space="preserve"> 'FS Qtr'!FL$22</f>
        <v>-2.5471522172400981E-12</v>
      </c>
      <c r="FM53" s="526">
        <f xml:space="preserve"> 'FS Qtr'!FM$22</f>
        <v>-2.5877156162996466E-12</v>
      </c>
      <c r="FN53" s="526">
        <f xml:space="preserve"> 'FS Qtr'!FN$22</f>
        <v>-2.6578142730660231E-12</v>
      </c>
      <c r="FO53" s="526">
        <f xml:space="preserve"> 'FS Qtr'!FO$22</f>
        <v>-2.7006050828623862E-12</v>
      </c>
      <c r="FP53" s="526">
        <f xml:space="preserve"> 'FS Qtr'!FP$22</f>
        <v>-2.6844308067682864E-12</v>
      </c>
      <c r="FQ53" s="526">
        <f xml:space="preserve"> 'FS Qtr'!FQ$22</f>
        <v>-2.7570073763301629E-12</v>
      </c>
      <c r="FR53" s="526">
        <f xml:space="preserve"> 'FS Qtr'!FR$22</f>
        <v>-2.8316919794443554E-12</v>
      </c>
      <c r="FS53" s="526">
        <f xml:space="preserve"> 'FS Qtr'!FS$22</f>
        <v>-2.87728222031341E-12</v>
      </c>
      <c r="FT53" s="526">
        <f xml:space="preserve"> 'FS Qtr'!FT$22</f>
        <v>-2.8600498017982721E-12</v>
      </c>
      <c r="FU53" s="526">
        <f xml:space="preserve"> 'FS Qtr'!FU$22</f>
        <v>-2.9373744260230012E-12</v>
      </c>
      <c r="FV53" s="526">
        <f xml:space="preserve"> 'FS Qtr'!FV$22</f>
        <v>-3.0169449941283783E-12</v>
      </c>
      <c r="FW53" s="526">
        <f xml:space="preserve"> 'FS Qtr'!FW$22</f>
        <v>-3.0655178085338451E-12</v>
      </c>
      <c r="FX53" s="526">
        <f xml:space="preserve"> 'FS Qtr'!FX$22</f>
        <v>-3.0471580225283869E-12</v>
      </c>
      <c r="FY53" s="526">
        <f xml:space="preserve"> 'FS Qtr'!FY$22</f>
        <v>-3.1295413253985766E-12</v>
      </c>
      <c r="FZ53" s="526">
        <f xml:space="preserve"> 'FS Qtr'!FZ$22</f>
        <v>-3.2143175047528636E-12</v>
      </c>
      <c r="GA53" s="526">
        <f xml:space="preserve"> 'FS Qtr'!GA$22</f>
        <v>-3.2660680165793851E-12</v>
      </c>
      <c r="GB53" s="526">
        <f xml:space="preserve"> 'FS Qtr'!GB$22</f>
        <v>-3.2825794104327658E-12</v>
      </c>
      <c r="GC53" s="526">
        <f xml:space="preserve"> 'FS Qtr'!GC$22</f>
        <v>-3.3348544875439071E-12</v>
      </c>
      <c r="GD53" s="526">
        <f xml:space="preserve"> 'FS Qtr'!GD$22</f>
        <v>-3.4251923974037378E-12</v>
      </c>
      <c r="GE53" s="526">
        <f xml:space="preserve"> 'FS Qtr'!GE$22</f>
        <v>-3.4803379950019374E-12</v>
      </c>
      <c r="GF53" s="526">
        <f xml:space="preserve"> 'FS Qtr'!GF$22</f>
        <v>-3.4594937967927409E-12</v>
      </c>
      <c r="GG53" s="526">
        <f xml:space="preserve"> 'FS Qtr'!GG$22</f>
        <v>-3.5530250554710293E-12</v>
      </c>
      <c r="GH53" s="526">
        <f xml:space="preserve"> 'FS Qtr'!GH$22</f>
        <v>-3.6492729902429155E-12</v>
      </c>
      <c r="GI53" s="526">
        <f xml:space="preserve"> 'FS Qtr'!GI$22</f>
        <v>-3.7080262853858267E-12</v>
      </c>
      <c r="GJ53" s="526">
        <f xml:space="preserve"> 'FS Qtr'!GJ$22</f>
        <v>-3.6858184323070482E-12</v>
      </c>
    </row>
    <row r="54" spans="1:255" s="275" customFormat="1" x14ac:dyDescent="0.25">
      <c r="A54" s="15"/>
      <c r="B54" s="15"/>
      <c r="C54" s="21"/>
      <c r="D54" s="60"/>
      <c r="E54" s="286" t="s">
        <v>189</v>
      </c>
      <c r="F54" s="286"/>
      <c r="G54" s="286" t="str">
        <f xml:space="preserve"> SMU</f>
        <v>$ 000s</v>
      </c>
      <c r="H54" s="286"/>
      <c r="I54" s="43"/>
      <c r="J54" s="286">
        <f t="shared" ref="J54:AO54" si="54" xml:space="preserve"> MAX(0, SUM(J52:J53))</f>
        <v>0</v>
      </c>
      <c r="K54" s="286">
        <f t="shared" si="54"/>
        <v>0</v>
      </c>
      <c r="L54" s="286">
        <f t="shared" si="54"/>
        <v>0</v>
      </c>
      <c r="M54" s="286">
        <f t="shared" si="54"/>
        <v>2172.8610618196567</v>
      </c>
      <c r="N54" s="286">
        <f t="shared" si="54"/>
        <v>4256.0160083567007</v>
      </c>
      <c r="O54" s="286">
        <f t="shared" si="54"/>
        <v>2703.0583338260453</v>
      </c>
      <c r="P54" s="286">
        <f t="shared" si="54"/>
        <v>1454.8873569380457</v>
      </c>
      <c r="Q54" s="286">
        <f t="shared" si="54"/>
        <v>3044.3462036841547</v>
      </c>
      <c r="R54" s="286">
        <f t="shared" si="54"/>
        <v>4713.6101688949084</v>
      </c>
      <c r="S54" s="286">
        <f t="shared" si="54"/>
        <v>3227.2016170931984</v>
      </c>
      <c r="T54" s="286">
        <f t="shared" si="54"/>
        <v>2043.5195408839995</v>
      </c>
      <c r="U54" s="286">
        <f t="shared" si="54"/>
        <v>3684.7992747160301</v>
      </c>
      <c r="V54" s="286">
        <f t="shared" si="54"/>
        <v>5407.3893475437872</v>
      </c>
      <c r="W54" s="286">
        <f t="shared" si="54"/>
        <v>3991.0832255047258</v>
      </c>
      <c r="X54" s="286">
        <f t="shared" si="54"/>
        <v>2868.4661260628582</v>
      </c>
      <c r="Y54" s="286">
        <f t="shared" si="54"/>
        <v>4560.3197336179437</v>
      </c>
      <c r="Z54" s="286">
        <f t="shared" si="54"/>
        <v>6344.9005380557865</v>
      </c>
      <c r="AA54" s="286">
        <f t="shared" si="54"/>
        <v>5002.3676207438002</v>
      </c>
      <c r="AB54" s="286">
        <f t="shared" si="54"/>
        <v>3958.3882832980526</v>
      </c>
      <c r="AC54" s="286">
        <f t="shared" si="54"/>
        <v>5714.5217858435317</v>
      </c>
      <c r="AD54" s="286">
        <f t="shared" si="54"/>
        <v>7555.2916011072448</v>
      </c>
      <c r="AE54" s="286">
        <f t="shared" si="54"/>
        <v>6290.6677934971704</v>
      </c>
      <c r="AF54" s="286">
        <f t="shared" si="54"/>
        <v>5322.4811506225851</v>
      </c>
      <c r="AG54" s="286">
        <f t="shared" si="54"/>
        <v>7142.2410926011062</v>
      </c>
      <c r="AH54" s="286">
        <f t="shared" si="54"/>
        <v>9048.4743633837516</v>
      </c>
      <c r="AI54" s="286">
        <f t="shared" si="54"/>
        <v>7866.0508856931365</v>
      </c>
      <c r="AJ54" s="286">
        <f t="shared" si="54"/>
        <v>6977.9261491314492</v>
      </c>
      <c r="AK54" s="286">
        <f t="shared" si="54"/>
        <v>8865.7615968246737</v>
      </c>
      <c r="AL54" s="286">
        <f t="shared" si="54"/>
        <v>10842.03209638569</v>
      </c>
      <c r="AM54" s="286">
        <f t="shared" si="54"/>
        <v>9746.378876904364</v>
      </c>
      <c r="AN54" s="286">
        <f t="shared" si="54"/>
        <v>8939.749099499255</v>
      </c>
      <c r="AO54" s="286">
        <f t="shared" si="54"/>
        <v>10895.668251779956</v>
      </c>
      <c r="AP54" s="286">
        <f t="shared" ref="AP54:BU54" si="55" xml:space="preserve"> MAX(0, SUM(AP52:AP53))</f>
        <v>13053.653643748567</v>
      </c>
      <c r="AQ54" s="286">
        <f t="shared" si="55"/>
        <v>12257.89903111025</v>
      </c>
      <c r="AR54" s="286">
        <f t="shared" si="55"/>
        <v>11563.566099176302</v>
      </c>
      <c r="AS54" s="286">
        <f t="shared" si="55"/>
        <v>13626.48208901551</v>
      </c>
      <c r="AT54" s="286">
        <f t="shared" si="55"/>
        <v>15942.9421392392</v>
      </c>
      <c r="AU54" s="286">
        <f t="shared" si="55"/>
        <v>15246.211212579503</v>
      </c>
      <c r="AV54" s="286">
        <f t="shared" si="55"/>
        <v>14648.638857376471</v>
      </c>
      <c r="AW54" s="286">
        <f t="shared" si="55"/>
        <v>16795.28755119105</v>
      </c>
      <c r="AX54" s="286">
        <f t="shared" si="55"/>
        <v>19195.676105137361</v>
      </c>
      <c r="AY54" s="286">
        <f t="shared" si="55"/>
        <v>18598.347989904716</v>
      </c>
      <c r="AZ54" s="286">
        <f t="shared" si="55"/>
        <v>18098.085528485477</v>
      </c>
      <c r="BA54" s="286">
        <f t="shared" si="55"/>
        <v>20329.32396005655</v>
      </c>
      <c r="BB54" s="286">
        <f t="shared" si="55"/>
        <v>21463.681010534274</v>
      </c>
      <c r="BC54" s="286">
        <f t="shared" si="55"/>
        <v>18342.256737830219</v>
      </c>
      <c r="BD54" s="286">
        <f t="shared" si="55"/>
        <v>15421.425064821213</v>
      </c>
      <c r="BE54" s="286">
        <f t="shared" si="55"/>
        <v>16594.318479119447</v>
      </c>
      <c r="BF54" s="286">
        <f t="shared" si="55"/>
        <v>17757.141814059549</v>
      </c>
      <c r="BG54" s="286">
        <f t="shared" si="55"/>
        <v>14669.366262884372</v>
      </c>
      <c r="BH54" s="286">
        <f t="shared" si="55"/>
        <v>11780.022942419268</v>
      </c>
      <c r="BI54" s="286">
        <f t="shared" si="55"/>
        <v>12977.423439758853</v>
      </c>
      <c r="BJ54" s="286">
        <f t="shared" si="55"/>
        <v>14134.407827433242</v>
      </c>
      <c r="BK54" s="286">
        <f t="shared" si="55"/>
        <v>11076.027025026398</v>
      </c>
      <c r="BL54" s="286">
        <f t="shared" si="55"/>
        <v>8214.1317250458378</v>
      </c>
      <c r="BM54" s="286">
        <f t="shared" si="55"/>
        <v>9417.3243861823557</v>
      </c>
      <c r="BN54" s="286">
        <f t="shared" si="55"/>
        <v>10579.883942065666</v>
      </c>
      <c r="BO54" s="286">
        <f t="shared" si="55"/>
        <v>7547.423430310836</v>
      </c>
      <c r="BP54" s="286">
        <f t="shared" si="55"/>
        <v>4709.6763170877812</v>
      </c>
      <c r="BQ54" s="286">
        <f t="shared" si="55"/>
        <v>5915.6154343449689</v>
      </c>
      <c r="BR54" s="286">
        <f t="shared" si="55"/>
        <v>7080.8655849686475</v>
      </c>
      <c r="BS54" s="286">
        <f t="shared" si="55"/>
        <v>4071.485880867559</v>
      </c>
      <c r="BT54" s="286">
        <f t="shared" si="55"/>
        <v>1255.1903057619875</v>
      </c>
      <c r="BU54" s="286">
        <f t="shared" si="55"/>
        <v>2551.9390751792694</v>
      </c>
      <c r="BV54" s="286">
        <f t="shared" ref="BV54:DA54" si="56" xml:space="preserve"> MAX(0, SUM(BV52:BV53))</f>
        <v>3627.0024910298407</v>
      </c>
      <c r="BW54" s="286">
        <f t="shared" si="56"/>
        <v>638.38135827718327</v>
      </c>
      <c r="BX54" s="286">
        <f t="shared" si="56"/>
        <v>504.25850739097933</v>
      </c>
      <c r="BY54" s="286">
        <f t="shared" si="56"/>
        <v>2519.9933903272627</v>
      </c>
      <c r="BZ54" s="286">
        <f t="shared" si="56"/>
        <v>2869.2779221461615</v>
      </c>
      <c r="CA54" s="286">
        <f t="shared" si="56"/>
        <v>482.50028805035629</v>
      </c>
      <c r="CB54" s="286">
        <f t="shared" si="56"/>
        <v>482.50028805035737</v>
      </c>
      <c r="CC54" s="286">
        <f t="shared" si="56"/>
        <v>2487.8249049546116</v>
      </c>
      <c r="CD54" s="286">
        <f t="shared" si="56"/>
        <v>2835.3717027843609</v>
      </c>
      <c r="CE54" s="286">
        <f t="shared" si="56"/>
        <v>460.46858428107288</v>
      </c>
      <c r="CF54" s="286">
        <f t="shared" si="56"/>
        <v>460.46858428107396</v>
      </c>
      <c r="CG54" s="286">
        <f t="shared" si="56"/>
        <v>2455.4251841647142</v>
      </c>
      <c r="CH54" s="286">
        <f t="shared" si="56"/>
        <v>2801.2428934480472</v>
      </c>
      <c r="CI54" s="286">
        <f t="shared" si="56"/>
        <v>438.15521334527148</v>
      </c>
      <c r="CJ54" s="286">
        <f t="shared" si="56"/>
        <v>438.15521334527222</v>
      </c>
      <c r="CK54" s="286">
        <f t="shared" si="56"/>
        <v>2422.785596441704</v>
      </c>
      <c r="CL54" s="286">
        <f t="shared" si="56"/>
        <v>2766.8828196091977</v>
      </c>
      <c r="CM54" s="286">
        <f t="shared" si="56"/>
        <v>415.55179463131208</v>
      </c>
      <c r="CN54" s="286">
        <f t="shared" si="56"/>
        <v>415.55179463131316</v>
      </c>
      <c r="CO54" s="286">
        <f t="shared" si="56"/>
        <v>2389.8973086640599</v>
      </c>
      <c r="CP54" s="286">
        <f t="shared" si="56"/>
        <v>2732.2826053481353</v>
      </c>
      <c r="CQ54" s="286">
        <f t="shared" si="56"/>
        <v>392.64974467362146</v>
      </c>
      <c r="CR54" s="286">
        <f t="shared" si="56"/>
        <v>392.64974467362219</v>
      </c>
      <c r="CS54" s="286">
        <f t="shared" si="56"/>
        <v>2356.7512809939117</v>
      </c>
      <c r="CT54" s="286">
        <f t="shared" si="56"/>
        <v>2697.4331682417469</v>
      </c>
      <c r="CU54" s="286">
        <f t="shared" si="56"/>
        <v>369.44027204820037</v>
      </c>
      <c r="CV54" s="286">
        <f t="shared" si="56"/>
        <v>369.44027204820111</v>
      </c>
      <c r="CW54" s="286">
        <f t="shared" si="56"/>
        <v>2323.3382616389063</v>
      </c>
      <c r="CX54" s="286">
        <f t="shared" si="56"/>
        <v>2662.3252141243161</v>
      </c>
      <c r="CY54" s="286">
        <f t="shared" si="56"/>
        <v>345.91437214068662</v>
      </c>
      <c r="CZ54" s="286">
        <f t="shared" si="56"/>
        <v>345.91437214068776</v>
      </c>
      <c r="DA54" s="286">
        <f t="shared" si="56"/>
        <v>2289.6487814835095</v>
      </c>
      <c r="DB54" s="286">
        <f t="shared" ref="DB54:EG54" si="57" xml:space="preserve"> MAX(0, SUM(DB52:DB53))</f>
        <v>2626.9492317177469</v>
      </c>
      <c r="DC54" s="286">
        <f t="shared" si="57"/>
        <v>322.0628217837874</v>
      </c>
      <c r="DD54" s="286">
        <f t="shared" si="57"/>
        <v>322.06282178378819</v>
      </c>
      <c r="DE54" s="286">
        <f t="shared" si="57"/>
        <v>2255.6731485863975</v>
      </c>
      <c r="DF54" s="286">
        <f t="shared" si="57"/>
        <v>2591.2954871279271</v>
      </c>
      <c r="DG54" s="286">
        <f t="shared" si="57"/>
        <v>297.87617376080345</v>
      </c>
      <c r="DH54" s="286">
        <f t="shared" si="57"/>
        <v>297.87617376080459</v>
      </c>
      <c r="DI54" s="286">
        <f t="shared" si="57"/>
        <v>3021.4014425406599</v>
      </c>
      <c r="DJ54" s="286">
        <f t="shared" si="57"/>
        <v>3355.3540182038728</v>
      </c>
      <c r="DK54" s="286">
        <f t="shared" si="57"/>
        <v>1073.3447511719098</v>
      </c>
      <c r="DL54" s="286">
        <f t="shared" si="57"/>
        <v>1073.3447511719105</v>
      </c>
      <c r="DM54" s="286">
        <f t="shared" si="57"/>
        <v>2986.8235086933337</v>
      </c>
      <c r="DN54" s="286">
        <f t="shared" si="57"/>
        <v>3319.1146287562319</v>
      </c>
      <c r="DO54" s="286">
        <f t="shared" si="57"/>
        <v>1048.4586416597506</v>
      </c>
      <c r="DP54" s="286">
        <f t="shared" si="57"/>
        <v>1048.4586416597517</v>
      </c>
      <c r="DQ54" s="286">
        <f t="shared" si="57"/>
        <v>2951.9289522207732</v>
      </c>
      <c r="DR54" s="286">
        <f t="shared" si="57"/>
        <v>3282.5668826316178</v>
      </c>
      <c r="DS54" s="286">
        <f t="shared" si="57"/>
        <v>1023.2076914908397</v>
      </c>
      <c r="DT54" s="286">
        <f t="shared" si="57"/>
        <v>1023.2076914908405</v>
      </c>
      <c r="DU54" s="286">
        <f t="shared" si="57"/>
        <v>2916.7071320562491</v>
      </c>
      <c r="DV54" s="286">
        <f t="shared" si="57"/>
        <v>3245.7000976391801</v>
      </c>
      <c r="DW54" s="286">
        <f t="shared" si="57"/>
        <v>997.58149948915104</v>
      </c>
      <c r="DX54" s="286">
        <f t="shared" si="57"/>
        <v>997.58149948915184</v>
      </c>
      <c r="DY54" s="286">
        <f t="shared" si="57"/>
        <v>2881.14715466607</v>
      </c>
      <c r="DZ54" s="286">
        <f t="shared" si="57"/>
        <v>3208.5033393257022</v>
      </c>
      <c r="EA54" s="286">
        <f t="shared" si="57"/>
        <v>971.56941081821026</v>
      </c>
      <c r="EB54" s="286">
        <f t="shared" si="57"/>
        <v>971.56941081821128</v>
      </c>
      <c r="EC54" s="286">
        <f t="shared" si="57"/>
        <v>971.5694108182098</v>
      </c>
      <c r="ED54" s="286">
        <f t="shared" si="57"/>
        <v>0</v>
      </c>
      <c r="EE54" s="286">
        <f t="shared" si="57"/>
        <v>0</v>
      </c>
      <c r="EF54" s="286">
        <f t="shared" si="57"/>
        <v>0</v>
      </c>
      <c r="EG54" s="286">
        <f t="shared" si="57"/>
        <v>0</v>
      </c>
      <c r="EH54" s="286">
        <f t="shared" ref="EH54:FM54" si="58" xml:space="preserve"> MAX(0, SUM(EH52:EH53))</f>
        <v>0</v>
      </c>
      <c r="EI54" s="286">
        <f t="shared" si="58"/>
        <v>0</v>
      </c>
      <c r="EJ54" s="286">
        <f t="shared" si="58"/>
        <v>0</v>
      </c>
      <c r="EK54" s="286">
        <f t="shared" si="58"/>
        <v>0</v>
      </c>
      <c r="EL54" s="286">
        <f t="shared" si="58"/>
        <v>0</v>
      </c>
      <c r="EM54" s="286">
        <f t="shared" si="58"/>
        <v>0</v>
      </c>
      <c r="EN54" s="286">
        <f t="shared" si="58"/>
        <v>0</v>
      </c>
      <c r="EO54" s="286">
        <f t="shared" si="58"/>
        <v>0</v>
      </c>
      <c r="EP54" s="286">
        <f t="shared" si="58"/>
        <v>0</v>
      </c>
      <c r="EQ54" s="286">
        <f t="shared" si="58"/>
        <v>0</v>
      </c>
      <c r="ER54" s="286">
        <f t="shared" si="58"/>
        <v>0</v>
      </c>
      <c r="ES54" s="286">
        <f t="shared" si="58"/>
        <v>0</v>
      </c>
      <c r="ET54" s="286">
        <f t="shared" si="58"/>
        <v>0</v>
      </c>
      <c r="EU54" s="286">
        <f t="shared" si="58"/>
        <v>0</v>
      </c>
      <c r="EV54" s="286">
        <f t="shared" si="58"/>
        <v>0</v>
      </c>
      <c r="EW54" s="286">
        <f t="shared" si="58"/>
        <v>0</v>
      </c>
      <c r="EX54" s="286">
        <f t="shared" si="58"/>
        <v>0</v>
      </c>
      <c r="EY54" s="286">
        <f t="shared" si="58"/>
        <v>0</v>
      </c>
      <c r="EZ54" s="286">
        <f t="shared" si="58"/>
        <v>0</v>
      </c>
      <c r="FA54" s="286">
        <f t="shared" si="58"/>
        <v>0</v>
      </c>
      <c r="FB54" s="286">
        <f t="shared" si="58"/>
        <v>0</v>
      </c>
      <c r="FC54" s="286">
        <f t="shared" si="58"/>
        <v>0</v>
      </c>
      <c r="FD54" s="286">
        <f t="shared" si="58"/>
        <v>0</v>
      </c>
      <c r="FE54" s="286">
        <f t="shared" si="58"/>
        <v>0</v>
      </c>
      <c r="FF54" s="286">
        <f t="shared" si="58"/>
        <v>0</v>
      </c>
      <c r="FG54" s="286">
        <f t="shared" si="58"/>
        <v>0</v>
      </c>
      <c r="FH54" s="286">
        <f t="shared" si="58"/>
        <v>0</v>
      </c>
      <c r="FI54" s="286">
        <f t="shared" si="58"/>
        <v>0</v>
      </c>
      <c r="FJ54" s="286">
        <f t="shared" si="58"/>
        <v>0</v>
      </c>
      <c r="FK54" s="286">
        <f t="shared" si="58"/>
        <v>0</v>
      </c>
      <c r="FL54" s="286">
        <f t="shared" si="58"/>
        <v>0</v>
      </c>
      <c r="FM54" s="286">
        <f t="shared" si="58"/>
        <v>0</v>
      </c>
      <c r="FN54" s="286">
        <f t="shared" ref="FN54:GJ54" si="59" xml:space="preserve"> MAX(0, SUM(FN52:FN53))</f>
        <v>0</v>
      </c>
      <c r="FO54" s="286">
        <f t="shared" si="59"/>
        <v>0</v>
      </c>
      <c r="FP54" s="286">
        <f t="shared" si="59"/>
        <v>0</v>
      </c>
      <c r="FQ54" s="286">
        <f t="shared" si="59"/>
        <v>0</v>
      </c>
      <c r="FR54" s="286">
        <f t="shared" si="59"/>
        <v>0</v>
      </c>
      <c r="FS54" s="286">
        <f t="shared" si="59"/>
        <v>0</v>
      </c>
      <c r="FT54" s="286">
        <f t="shared" si="59"/>
        <v>0</v>
      </c>
      <c r="FU54" s="286">
        <f t="shared" si="59"/>
        <v>0</v>
      </c>
      <c r="FV54" s="286">
        <f t="shared" si="59"/>
        <v>0</v>
      </c>
      <c r="FW54" s="286">
        <f t="shared" si="59"/>
        <v>0</v>
      </c>
      <c r="FX54" s="286">
        <f t="shared" si="59"/>
        <v>0</v>
      </c>
      <c r="FY54" s="286">
        <f t="shared" si="59"/>
        <v>0</v>
      </c>
      <c r="FZ54" s="286">
        <f t="shared" si="59"/>
        <v>0</v>
      </c>
      <c r="GA54" s="286">
        <f t="shared" si="59"/>
        <v>0</v>
      </c>
      <c r="GB54" s="286">
        <f t="shared" si="59"/>
        <v>0</v>
      </c>
      <c r="GC54" s="286">
        <f t="shared" si="59"/>
        <v>0</v>
      </c>
      <c r="GD54" s="286">
        <f t="shared" si="59"/>
        <v>0</v>
      </c>
      <c r="GE54" s="286">
        <f t="shared" si="59"/>
        <v>0</v>
      </c>
      <c r="GF54" s="286">
        <f t="shared" si="59"/>
        <v>0</v>
      </c>
      <c r="GG54" s="286">
        <f t="shared" si="59"/>
        <v>0</v>
      </c>
      <c r="GH54" s="286">
        <f t="shared" si="59"/>
        <v>0</v>
      </c>
      <c r="GI54" s="286">
        <f t="shared" si="59"/>
        <v>0</v>
      </c>
      <c r="GJ54" s="286">
        <f t="shared" si="59"/>
        <v>0</v>
      </c>
    </row>
    <row r="56" spans="1:255" x14ac:dyDescent="0.25">
      <c r="E56" s="268" t="str">
        <f t="shared" ref="E56:AJ56" si="60" xml:space="preserve"> E$45</f>
        <v>Retained cash balance BEG</v>
      </c>
      <c r="F56" s="268">
        <f t="shared" si="60"/>
        <v>0</v>
      </c>
      <c r="G56" s="268" t="str">
        <f t="shared" si="60"/>
        <v>$ 000s</v>
      </c>
      <c r="H56" s="268">
        <f t="shared" si="60"/>
        <v>0</v>
      </c>
      <c r="I56" s="268">
        <f t="shared" si="60"/>
        <v>0</v>
      </c>
      <c r="J56" s="268">
        <f t="shared" si="60"/>
        <v>0</v>
      </c>
      <c r="K56" s="268">
        <f t="shared" si="60"/>
        <v>0</v>
      </c>
      <c r="L56" s="268">
        <f t="shared" si="60"/>
        <v>0</v>
      </c>
      <c r="M56" s="268">
        <f t="shared" si="60"/>
        <v>0</v>
      </c>
      <c r="N56" s="268">
        <f t="shared" si="60"/>
        <v>0</v>
      </c>
      <c r="O56" s="268">
        <f t="shared" si="60"/>
        <v>0</v>
      </c>
      <c r="P56" s="268">
        <f t="shared" si="60"/>
        <v>0</v>
      </c>
      <c r="Q56" s="268">
        <f t="shared" si="60"/>
        <v>0</v>
      </c>
      <c r="R56" s="268">
        <f t="shared" si="60"/>
        <v>0</v>
      </c>
      <c r="S56" s="268">
        <f t="shared" si="60"/>
        <v>0</v>
      </c>
      <c r="T56" s="268">
        <f t="shared" si="60"/>
        <v>0</v>
      </c>
      <c r="U56" s="268">
        <f t="shared" si="60"/>
        <v>0</v>
      </c>
      <c r="V56" s="268">
        <f t="shared" si="60"/>
        <v>0</v>
      </c>
      <c r="W56" s="268">
        <f t="shared" si="60"/>
        <v>0</v>
      </c>
      <c r="X56" s="268">
        <f t="shared" si="60"/>
        <v>0</v>
      </c>
      <c r="Y56" s="268">
        <f t="shared" si="60"/>
        <v>0</v>
      </c>
      <c r="Z56" s="268">
        <f t="shared" si="60"/>
        <v>0</v>
      </c>
      <c r="AA56" s="268">
        <f t="shared" si="60"/>
        <v>0</v>
      </c>
      <c r="AB56" s="268">
        <f t="shared" si="60"/>
        <v>0</v>
      </c>
      <c r="AC56" s="268">
        <f t="shared" si="60"/>
        <v>0</v>
      </c>
      <c r="AD56" s="268">
        <f t="shared" si="60"/>
        <v>0</v>
      </c>
      <c r="AE56" s="268">
        <f t="shared" si="60"/>
        <v>0</v>
      </c>
      <c r="AF56" s="268">
        <f t="shared" si="60"/>
        <v>0</v>
      </c>
      <c r="AG56" s="268">
        <f t="shared" si="60"/>
        <v>0</v>
      </c>
      <c r="AH56" s="268">
        <f t="shared" si="60"/>
        <v>0</v>
      </c>
      <c r="AI56" s="268">
        <f t="shared" si="60"/>
        <v>0</v>
      </c>
      <c r="AJ56" s="268">
        <f t="shared" si="60"/>
        <v>0</v>
      </c>
      <c r="AK56" s="268">
        <f t="shared" ref="AK56:BP56" si="61" xml:space="preserve"> AK$45</f>
        <v>0</v>
      </c>
      <c r="AL56" s="268">
        <f t="shared" si="61"/>
        <v>0</v>
      </c>
      <c r="AM56" s="268">
        <f t="shared" si="61"/>
        <v>0</v>
      </c>
      <c r="AN56" s="268">
        <f t="shared" si="61"/>
        <v>0</v>
      </c>
      <c r="AO56" s="268">
        <f t="shared" si="61"/>
        <v>0</v>
      </c>
      <c r="AP56" s="268">
        <f t="shared" si="61"/>
        <v>0</v>
      </c>
      <c r="AQ56" s="268">
        <f t="shared" si="61"/>
        <v>0</v>
      </c>
      <c r="AR56" s="268">
        <f t="shared" si="61"/>
        <v>0</v>
      </c>
      <c r="AS56" s="268">
        <f t="shared" si="61"/>
        <v>0</v>
      </c>
      <c r="AT56" s="268">
        <f t="shared" si="61"/>
        <v>0</v>
      </c>
      <c r="AU56" s="268">
        <f t="shared" si="61"/>
        <v>0</v>
      </c>
      <c r="AV56" s="268">
        <f t="shared" si="61"/>
        <v>0</v>
      </c>
      <c r="AW56" s="268">
        <f t="shared" si="61"/>
        <v>0</v>
      </c>
      <c r="AX56" s="268">
        <f t="shared" si="61"/>
        <v>0</v>
      </c>
      <c r="AY56" s="268">
        <f t="shared" si="61"/>
        <v>0</v>
      </c>
      <c r="AZ56" s="268">
        <f t="shared" si="61"/>
        <v>0</v>
      </c>
      <c r="BA56" s="268">
        <f t="shared" si="61"/>
        <v>0</v>
      </c>
      <c r="BB56" s="268">
        <f t="shared" si="61"/>
        <v>0</v>
      </c>
      <c r="BC56" s="268">
        <f t="shared" si="61"/>
        <v>0</v>
      </c>
      <c r="BD56" s="268">
        <f t="shared" si="61"/>
        <v>0</v>
      </c>
      <c r="BE56" s="268">
        <f t="shared" si="61"/>
        <v>0</v>
      </c>
      <c r="BF56" s="268">
        <f t="shared" si="61"/>
        <v>0</v>
      </c>
      <c r="BG56" s="268">
        <f t="shared" si="61"/>
        <v>0</v>
      </c>
      <c r="BH56" s="268">
        <f t="shared" si="61"/>
        <v>0</v>
      </c>
      <c r="BI56" s="268">
        <f t="shared" si="61"/>
        <v>0</v>
      </c>
      <c r="BJ56" s="268">
        <f t="shared" si="61"/>
        <v>0</v>
      </c>
      <c r="BK56" s="268">
        <f t="shared" si="61"/>
        <v>0</v>
      </c>
      <c r="BL56" s="268">
        <f t="shared" si="61"/>
        <v>0</v>
      </c>
      <c r="BM56" s="268">
        <f t="shared" si="61"/>
        <v>0</v>
      </c>
      <c r="BN56" s="268">
        <f t="shared" si="61"/>
        <v>0</v>
      </c>
      <c r="BO56" s="268">
        <f t="shared" si="61"/>
        <v>0</v>
      </c>
      <c r="BP56" s="268">
        <f t="shared" si="61"/>
        <v>0</v>
      </c>
      <c r="BQ56" s="268">
        <f t="shared" ref="BQ56:CV56" si="62" xml:space="preserve"> BQ$45</f>
        <v>0</v>
      </c>
      <c r="BR56" s="268">
        <f t="shared" si="62"/>
        <v>0</v>
      </c>
      <c r="BS56" s="268">
        <f t="shared" si="62"/>
        <v>0</v>
      </c>
      <c r="BT56" s="268">
        <f t="shared" si="62"/>
        <v>0</v>
      </c>
      <c r="BU56" s="268">
        <f t="shared" si="62"/>
        <v>104.952730554352</v>
      </c>
      <c r="BV56" s="268">
        <f t="shared" si="62"/>
        <v>0</v>
      </c>
      <c r="BW56" s="268">
        <f t="shared" si="62"/>
        <v>0</v>
      </c>
      <c r="BX56" s="268">
        <f t="shared" si="62"/>
        <v>2662.9264923731207</v>
      </c>
      <c r="BY56" s="268">
        <f t="shared" si="62"/>
        <v>3474.1835714348072</v>
      </c>
      <c r="BZ56" s="268">
        <f t="shared" si="62"/>
        <v>2659.4159812784906</v>
      </c>
      <c r="CA56" s="268">
        <f t="shared" si="62"/>
        <v>3242.4017888095814</v>
      </c>
      <c r="CB56" s="268">
        <f t="shared" si="62"/>
        <v>6022.0099609387598</v>
      </c>
      <c r="CC56" s="268">
        <f t="shared" si="62"/>
        <v>6826.2190220070161</v>
      </c>
      <c r="CD56" s="268">
        <f t="shared" si="62"/>
        <v>6012.7986887936659</v>
      </c>
      <c r="CE56" s="268">
        <f t="shared" si="62"/>
        <v>6590.3589484997774</v>
      </c>
      <c r="CF56" s="268">
        <f t="shared" si="62"/>
        <v>9354.0049638033652</v>
      </c>
      <c r="CG56" s="268">
        <f t="shared" si="62"/>
        <v>10152.527159575775</v>
      </c>
      <c r="CH56" s="268">
        <f t="shared" si="62"/>
        <v>9341.7060640527543</v>
      </c>
      <c r="CI56" s="268">
        <f t="shared" si="62"/>
        <v>9915.0596898415115</v>
      </c>
      <c r="CJ56" s="268">
        <f t="shared" si="62"/>
        <v>12663.956952097158</v>
      </c>
      <c r="CK56" s="268">
        <f t="shared" si="62"/>
        <v>13471.751593530938</v>
      </c>
      <c r="CL56" s="268">
        <f t="shared" si="62"/>
        <v>12650.692286299221</v>
      </c>
      <c r="CM56" s="268">
        <f t="shared" si="62"/>
        <v>13220.830664994435</v>
      </c>
      <c r="CN56" s="268">
        <f t="shared" si="62"/>
        <v>15955.976193075996</v>
      </c>
      <c r="CO56" s="268">
        <f t="shared" si="62"/>
        <v>16746.24678095572</v>
      </c>
      <c r="CP56" s="268">
        <f t="shared" si="62"/>
        <v>15943.467541056702</v>
      </c>
      <c r="CQ56" s="268">
        <f t="shared" si="62"/>
        <v>16511.196735122878</v>
      </c>
      <c r="CR56" s="268">
        <f t="shared" si="62"/>
        <v>19233.41125779436</v>
      </c>
      <c r="CS56" s="268">
        <f t="shared" si="62"/>
        <v>20020.744673608726</v>
      </c>
      <c r="CT56" s="268">
        <f t="shared" si="62"/>
        <v>19223.054593030694</v>
      </c>
      <c r="CU56" s="268">
        <f t="shared" si="62"/>
        <v>19789.029714735945</v>
      </c>
      <c r="CV56" s="268">
        <f t="shared" si="62"/>
        <v>22498.990328326963</v>
      </c>
      <c r="CW56" s="268">
        <f t="shared" ref="CW56:EB56" si="63" xml:space="preserve"> CW$45</f>
        <v>23283.987126389002</v>
      </c>
      <c r="CX56" s="268">
        <f t="shared" si="63"/>
        <v>22491.916316159644</v>
      </c>
      <c r="CY56" s="268">
        <f t="shared" si="63"/>
        <v>23056.669525321526</v>
      </c>
      <c r="CZ56" s="268">
        <f t="shared" si="63"/>
        <v>25754.936293822189</v>
      </c>
      <c r="DA56" s="268">
        <f t="shared" si="63"/>
        <v>26551.352396173181</v>
      </c>
      <c r="DB56" s="268">
        <f t="shared" si="63"/>
        <v>25752.059568093639</v>
      </c>
      <c r="DC56" s="268">
        <f t="shared" si="63"/>
        <v>26316.022876188708</v>
      </c>
      <c r="DD56" s="268">
        <f t="shared" si="63"/>
        <v>29003.060497406212</v>
      </c>
      <c r="DE56" s="268">
        <f t="shared" si="63"/>
        <v>29784.762814881553</v>
      </c>
      <c r="DF56" s="268">
        <f t="shared" si="63"/>
        <v>29005.119797072995</v>
      </c>
      <c r="DG56" s="268">
        <f t="shared" si="63"/>
        <v>29568.643641092189</v>
      </c>
      <c r="DH56" s="268">
        <f t="shared" si="63"/>
        <v>32244.83909408277</v>
      </c>
      <c r="DI56" s="268">
        <f t="shared" si="63"/>
        <v>33025.419736237396</v>
      </c>
      <c r="DJ56" s="268">
        <f t="shared" si="63"/>
        <v>31452.429955237651</v>
      </c>
      <c r="DK56" s="268">
        <f t="shared" si="63"/>
        <v>31215.798325968175</v>
      </c>
      <c r="DL56" s="268">
        <f t="shared" si="63"/>
        <v>33081.475245191672</v>
      </c>
      <c r="DM56" s="268">
        <f t="shared" si="63"/>
        <v>33061.200214075987</v>
      </c>
      <c r="DN56" s="268">
        <f t="shared" si="63"/>
        <v>31495.076629438299</v>
      </c>
      <c r="DO56" s="268">
        <f t="shared" si="63"/>
        <v>31258.519393299208</v>
      </c>
      <c r="DP56" s="268">
        <f t="shared" si="63"/>
        <v>33113.94977666768</v>
      </c>
      <c r="DQ56" s="268">
        <f t="shared" si="63"/>
        <v>33105.697943315019</v>
      </c>
      <c r="DR56" s="268">
        <f t="shared" si="63"/>
        <v>31533.945760634986</v>
      </c>
      <c r="DS56" s="268">
        <f t="shared" si="63"/>
        <v>31297.648695639407</v>
      </c>
      <c r="DT56" s="268">
        <f t="shared" si="63"/>
        <v>33143.062441004746</v>
      </c>
      <c r="DU56" s="268">
        <f t="shared" si="63"/>
        <v>33121.688157545512</v>
      </c>
      <c r="DV56" s="268">
        <f t="shared" si="63"/>
        <v>31569.759883147639</v>
      </c>
      <c r="DW56" s="268">
        <f t="shared" si="63"/>
        <v>31333.872853001361</v>
      </c>
      <c r="DX56" s="268">
        <f t="shared" si="63"/>
        <v>33169.465525891901</v>
      </c>
      <c r="DY56" s="268">
        <f t="shared" si="63"/>
        <v>33147.775678995138</v>
      </c>
      <c r="DZ56" s="268">
        <f t="shared" si="63"/>
        <v>31603.108456785812</v>
      </c>
      <c r="EA56" s="268">
        <f t="shared" si="63"/>
        <v>31367.752068480833</v>
      </c>
      <c r="EB56" s="268">
        <f t="shared" si="63"/>
        <v>33193.691229178068</v>
      </c>
      <c r="EC56" s="268">
        <f t="shared" ref="EC56:FH56" si="64" xml:space="preserve"> EC$45</f>
        <v>-137.97629677596706</v>
      </c>
      <c r="ED56" s="268">
        <f t="shared" si="64"/>
        <v>1.213038558489643E-10</v>
      </c>
      <c r="EE56" s="268">
        <f t="shared" si="64"/>
        <v>1.213038558489643E-10</v>
      </c>
      <c r="EF56" s="268">
        <f t="shared" si="64"/>
        <v>1.213038558489643E-10</v>
      </c>
      <c r="EG56" s="268">
        <f t="shared" si="64"/>
        <v>1.213038558489643E-10</v>
      </c>
      <c r="EH56" s="268">
        <f t="shared" si="64"/>
        <v>1.213038558489643E-10</v>
      </c>
      <c r="EI56" s="268">
        <f t="shared" si="64"/>
        <v>1.213038558489643E-10</v>
      </c>
      <c r="EJ56" s="268">
        <f t="shared" si="64"/>
        <v>1.213038558489643E-10</v>
      </c>
      <c r="EK56" s="268">
        <f t="shared" si="64"/>
        <v>1.213038558489643E-10</v>
      </c>
      <c r="EL56" s="268">
        <f t="shared" si="64"/>
        <v>1.213038558489643E-10</v>
      </c>
      <c r="EM56" s="268">
        <f t="shared" si="64"/>
        <v>1.213038558489643E-10</v>
      </c>
      <c r="EN56" s="268">
        <f t="shared" si="64"/>
        <v>1.213038558489643E-10</v>
      </c>
      <c r="EO56" s="268">
        <f t="shared" si="64"/>
        <v>1.213038558489643E-10</v>
      </c>
      <c r="EP56" s="268">
        <f t="shared" si="64"/>
        <v>1.213038558489643E-10</v>
      </c>
      <c r="EQ56" s="268">
        <f t="shared" si="64"/>
        <v>1.213038558489643E-10</v>
      </c>
      <c r="ER56" s="268">
        <f t="shared" si="64"/>
        <v>1.213038558489643E-10</v>
      </c>
      <c r="ES56" s="268">
        <f t="shared" si="64"/>
        <v>1.213038558489643E-10</v>
      </c>
      <c r="ET56" s="268">
        <f t="shared" si="64"/>
        <v>1.213038558489643E-10</v>
      </c>
      <c r="EU56" s="268">
        <f t="shared" si="64"/>
        <v>1.213038558489643E-10</v>
      </c>
      <c r="EV56" s="268">
        <f t="shared" si="64"/>
        <v>1.213038558489643E-10</v>
      </c>
      <c r="EW56" s="268">
        <f t="shared" si="64"/>
        <v>1.213038558489643E-10</v>
      </c>
      <c r="EX56" s="268">
        <f t="shared" si="64"/>
        <v>1.213038558489643E-10</v>
      </c>
      <c r="EY56" s="268">
        <f t="shared" si="64"/>
        <v>1.213038558489643E-10</v>
      </c>
      <c r="EZ56" s="268">
        <f t="shared" si="64"/>
        <v>1.213038558489643E-10</v>
      </c>
      <c r="FA56" s="268">
        <f t="shared" si="64"/>
        <v>1.213038558489643E-10</v>
      </c>
      <c r="FB56" s="268">
        <f t="shared" si="64"/>
        <v>1.213038558489643E-10</v>
      </c>
      <c r="FC56" s="268">
        <f t="shared" si="64"/>
        <v>1.213038558489643E-10</v>
      </c>
      <c r="FD56" s="268">
        <f t="shared" si="64"/>
        <v>1.213038558489643E-10</v>
      </c>
      <c r="FE56" s="268">
        <f t="shared" si="64"/>
        <v>1.213038558489643E-10</v>
      </c>
      <c r="FF56" s="268">
        <f t="shared" si="64"/>
        <v>1.213038558489643E-10</v>
      </c>
      <c r="FG56" s="268">
        <f t="shared" si="64"/>
        <v>1.213038558489643E-10</v>
      </c>
      <c r="FH56" s="268">
        <f t="shared" si="64"/>
        <v>1.213038558489643E-10</v>
      </c>
      <c r="FI56" s="268">
        <f t="shared" ref="FI56:GJ56" si="65" xml:space="preserve"> FI$45</f>
        <v>1.213038558489643E-10</v>
      </c>
      <c r="FJ56" s="268">
        <f t="shared" si="65"/>
        <v>1.213038558489643E-10</v>
      </c>
      <c r="FK56" s="268">
        <f t="shared" si="65"/>
        <v>1.213038558489643E-10</v>
      </c>
      <c r="FL56" s="268">
        <f t="shared" si="65"/>
        <v>1.213038558489643E-10</v>
      </c>
      <c r="FM56" s="268">
        <f t="shared" si="65"/>
        <v>1.213038558489643E-10</v>
      </c>
      <c r="FN56" s="268">
        <f t="shared" si="65"/>
        <v>1.213038558489643E-10</v>
      </c>
      <c r="FO56" s="268">
        <f t="shared" si="65"/>
        <v>1.213038558489643E-10</v>
      </c>
      <c r="FP56" s="268">
        <f t="shared" si="65"/>
        <v>1.213038558489643E-10</v>
      </c>
      <c r="FQ56" s="268">
        <f t="shared" si="65"/>
        <v>1.213038558489643E-10</v>
      </c>
      <c r="FR56" s="268">
        <f t="shared" si="65"/>
        <v>1.213038558489643E-10</v>
      </c>
      <c r="FS56" s="268">
        <f t="shared" si="65"/>
        <v>1.213038558489643E-10</v>
      </c>
      <c r="FT56" s="268">
        <f t="shared" si="65"/>
        <v>1.213038558489643E-10</v>
      </c>
      <c r="FU56" s="268">
        <f t="shared" si="65"/>
        <v>1.213038558489643E-10</v>
      </c>
      <c r="FV56" s="268">
        <f t="shared" si="65"/>
        <v>1.213038558489643E-10</v>
      </c>
      <c r="FW56" s="268">
        <f t="shared" si="65"/>
        <v>1.213038558489643E-10</v>
      </c>
      <c r="FX56" s="268">
        <f t="shared" si="65"/>
        <v>1.213038558489643E-10</v>
      </c>
      <c r="FY56" s="268">
        <f t="shared" si="65"/>
        <v>1.213038558489643E-10</v>
      </c>
      <c r="FZ56" s="268">
        <f t="shared" si="65"/>
        <v>1.213038558489643E-10</v>
      </c>
      <c r="GA56" s="268">
        <f t="shared" si="65"/>
        <v>1.213038558489643E-10</v>
      </c>
      <c r="GB56" s="268">
        <f t="shared" si="65"/>
        <v>1.213038558489643E-10</v>
      </c>
      <c r="GC56" s="268">
        <f t="shared" si="65"/>
        <v>1.213038558489643E-10</v>
      </c>
      <c r="GD56" s="268">
        <f t="shared" si="65"/>
        <v>1.213038558489643E-10</v>
      </c>
      <c r="GE56" s="268">
        <f t="shared" si="65"/>
        <v>1.213038558489643E-10</v>
      </c>
      <c r="GF56" s="268">
        <f t="shared" si="65"/>
        <v>1.213038558489643E-10</v>
      </c>
      <c r="GG56" s="268">
        <f t="shared" si="65"/>
        <v>1.213038558489643E-10</v>
      </c>
      <c r="GH56" s="268">
        <f t="shared" si="65"/>
        <v>1.213038558489643E-10</v>
      </c>
      <c r="GI56" s="268">
        <f t="shared" si="65"/>
        <v>1.213038558489643E-10</v>
      </c>
      <c r="GJ56" s="268">
        <f t="shared" si="65"/>
        <v>1.213038558489643E-10</v>
      </c>
    </row>
    <row r="57" spans="1:255" s="527" customFormat="1" x14ac:dyDescent="0.25">
      <c r="A57" s="15"/>
      <c r="B57" s="15"/>
      <c r="C57" s="21"/>
      <c r="D57" s="60"/>
      <c r="E57" s="526" t="str">
        <f xml:space="preserve"> 'FS Qtr'!E$50</f>
        <v>Cash flow available for dividends</v>
      </c>
      <c r="F57" s="526">
        <f xml:space="preserve"> 'FS Qtr'!F$50</f>
        <v>0</v>
      </c>
      <c r="G57" s="526" t="str">
        <f xml:space="preserve"> 'FS Qtr'!G$50</f>
        <v>$ 000s</v>
      </c>
      <c r="H57" s="526">
        <f xml:space="preserve"> 'FS Qtr'!H$50</f>
        <v>192307.60026847891</v>
      </c>
      <c r="I57" s="526">
        <f xml:space="preserve"> 'FS Qtr'!I$50</f>
        <v>0</v>
      </c>
      <c r="J57" s="526">
        <f xml:space="preserve"> 'FS Qtr'!J$50</f>
        <v>0</v>
      </c>
      <c r="K57" s="526">
        <f xml:space="preserve"> 'FS Qtr'!K$50</f>
        <v>0</v>
      </c>
      <c r="L57" s="526">
        <f xml:space="preserve"> 'FS Qtr'!L$50</f>
        <v>0</v>
      </c>
      <c r="M57" s="526">
        <f xml:space="preserve"> 'FS Qtr'!M$50</f>
        <v>458.46255602304973</v>
      </c>
      <c r="N57" s="526">
        <f xml:space="preserve"> 'FS Qtr'!N$50</f>
        <v>1539.9780103317044</v>
      </c>
      <c r="O57" s="526">
        <f xml:space="preserve"> 'FS Qtr'!O$50</f>
        <v>1275.7996691309513</v>
      </c>
      <c r="P57" s="526">
        <f xml:space="preserve"> 'FS Qtr'!P$50</f>
        <v>611.78577521583998</v>
      </c>
      <c r="Q57" s="526">
        <f xml:space="preserve"> 'FS Qtr'!Q$50</f>
        <v>913.44553428939298</v>
      </c>
      <c r="R57" s="526">
        <f xml:space="preserve"> 'FS Qtr'!R$50</f>
        <v>1528.2118252706632</v>
      </c>
      <c r="S57" s="526">
        <f xml:space="preserve"> 'FS Qtr'!S$50</f>
        <v>1265.3624599820523</v>
      </c>
      <c r="T57" s="526">
        <f xml:space="preserve"> 'FS Qtr'!T$50</f>
        <v>604.68175507588421</v>
      </c>
      <c r="U57" s="526">
        <f xml:space="preserve"> 'FS Qtr'!U$50</f>
        <v>904.72756021648911</v>
      </c>
      <c r="V57" s="526">
        <f xml:space="preserve"> 'FS Qtr'!V$50</f>
        <v>1516.4015633707545</v>
      </c>
      <c r="W57" s="526">
        <f xml:space="preserve"> 'FS Qtr'!W$50</f>
        <v>1254.8749285689933</v>
      </c>
      <c r="X57" s="526">
        <f xml:space="preserve"> 'FS Qtr'!X$50</f>
        <v>602.48613963601133</v>
      </c>
      <c r="Y57" s="526">
        <f xml:space="preserve"> 'FS Qtr'!Y$50</f>
        <v>890.97405336405473</v>
      </c>
      <c r="Z57" s="526">
        <f xml:space="preserve"> 'FS Qtr'!Z$50</f>
        <v>1504.544878542908</v>
      </c>
      <c r="AA57" s="526">
        <f xml:space="preserve"> 'FS Qtr'!AA$50</f>
        <v>1244.3347690343521</v>
      </c>
      <c r="AB57" s="526">
        <f xml:space="preserve"> 'FS Qtr'!AB$50</f>
        <v>590.27301319344679</v>
      </c>
      <c r="AC57" s="526">
        <f xml:space="preserve"> 'FS Qtr'!AC$50</f>
        <v>887.10641580115589</v>
      </c>
      <c r="AD57" s="526">
        <f xml:space="preserve"> 'FS Qtr'!AD$50</f>
        <v>1492.6393722357197</v>
      </c>
      <c r="AE57" s="526">
        <f xml:space="preserve"> 'FS Qtr'!AE$50</f>
        <v>1233.7396230872114</v>
      </c>
      <c r="AF57" s="526">
        <f xml:space="preserve"> 'FS Qtr'!AF$50</f>
        <v>582.96382196086188</v>
      </c>
      <c r="AG57" s="526">
        <f xml:space="preserve"> 'FS Qtr'!AG$50</f>
        <v>878.19858148451158</v>
      </c>
      <c r="AH57" s="526">
        <f xml:space="preserve"> 'FS Qtr'!AH$50</f>
        <v>1480.6825920930951</v>
      </c>
      <c r="AI57" s="526">
        <f xml:space="preserve"> 'FS Qtr'!AI$50</f>
        <v>1223.0870786663804</v>
      </c>
      <c r="AJ57" s="526">
        <f xml:space="preserve"> 'FS Qtr'!AJ$50</f>
        <v>575.58168212439</v>
      </c>
      <c r="AK57" s="526">
        <f xml:space="preserve"> 'FS Qtr'!AK$50</f>
        <v>869.22270551249699</v>
      </c>
      <c r="AL57" s="526">
        <f xml:space="preserve"> 'FS Qtr'!AL$50</f>
        <v>1468.6720305784884</v>
      </c>
      <c r="AM57" s="526">
        <f xml:space="preserve"> 'FS Qtr'!AM$50</f>
        <v>1212.3746685703418</v>
      </c>
      <c r="AN57" s="526">
        <f xml:space="preserve"> 'FS Qtr'!AN$50</f>
        <v>572.93564864823338</v>
      </c>
      <c r="AO57" s="526">
        <f xml:space="preserve"> 'FS Qtr'!AO$50</f>
        <v>750.3084596683118</v>
      </c>
      <c r="AP57" s="526">
        <f xml:space="preserve"> 'FS Qtr'!AP$50</f>
        <v>1239.0105960734581</v>
      </c>
      <c r="AQ57" s="526">
        <f xml:space="preserve"> 'FS Qtr'!AQ$50</f>
        <v>1171.7523832860297</v>
      </c>
      <c r="AR57" s="526">
        <f xml:space="preserve"> 'FS Qtr'!AR$50</f>
        <v>524.7603193828129</v>
      </c>
      <c r="AS57" s="526">
        <f xml:space="preserve"> 'FS Qtr'!AS$50</f>
        <v>648.33729102747407</v>
      </c>
      <c r="AT57" s="526">
        <f xml:space="preserve"> 'FS Qtr'!AT$50</f>
        <v>1209.4943928313519</v>
      </c>
      <c r="AU57" s="526">
        <f xml:space="preserve"> 'FS Qtr'!AU$50</f>
        <v>1143.1636754064698</v>
      </c>
      <c r="AV57" s="526">
        <f xml:space="preserve"> 'FS Qtr'!AV$50</f>
        <v>500.1173806150523</v>
      </c>
      <c r="AW57" s="526">
        <f xml:space="preserve"> 'FS Qtr'!AW$50</f>
        <v>623.40628931123251</v>
      </c>
      <c r="AX57" s="526">
        <f xml:space="preserve"> 'FS Qtr'!AX$50</f>
        <v>1182.1356520847048</v>
      </c>
      <c r="AY57" s="526">
        <f xml:space="preserve"> 'FS Qtr'!AY$50</f>
        <v>1116.6025331082528</v>
      </c>
      <c r="AZ57" s="526">
        <f xml:space="preserve"> 'FS Qtr'!AZ$50</f>
        <v>477.36912126117636</v>
      </c>
      <c r="BA57" s="526">
        <f xml:space="preserve"> 'FS Qtr'!BA$50</f>
        <v>1934.1454283198477</v>
      </c>
      <c r="BB57" s="526">
        <f xml:space="preserve"> 'FS Qtr'!BB$50</f>
        <v>3730.6447574052504</v>
      </c>
      <c r="BC57" s="526">
        <f xml:space="preserve"> 'FS Qtr'!BC$50</f>
        <v>3530.0521577102054</v>
      </c>
      <c r="BD57" s="526">
        <f xml:space="preserve"> 'FS Qtr'!BD$50</f>
        <v>1504.7624804973495</v>
      </c>
      <c r="BE57" s="526">
        <f xml:space="preserve"> 'FS Qtr'!BE$50</f>
        <v>1872.9369638010792</v>
      </c>
      <c r="BF57" s="526">
        <f xml:space="preserve"> 'FS Qtr'!BF$50</f>
        <v>3676.4890896214538</v>
      </c>
      <c r="BG57" s="526">
        <f xml:space="preserve"> 'FS Qtr'!BG$50</f>
        <v>3478.0568589113823</v>
      </c>
      <c r="BH57" s="526">
        <f xml:space="preserve"> 'FS Qtr'!BH$50</f>
        <v>1449.1203302910922</v>
      </c>
      <c r="BI57" s="526">
        <f xml:space="preserve"> 'FS Qtr'!BI$50</f>
        <v>1845.8592299519053</v>
      </c>
      <c r="BJ57" s="526">
        <f xml:space="preserve"> 'FS Qtr'!BJ$50</f>
        <v>3626.3520217297519</v>
      </c>
      <c r="BK57" s="526">
        <f xml:space="preserve"> 'FS Qtr'!BK$50</f>
        <v>3429.8665193034708</v>
      </c>
      <c r="BL57" s="526">
        <f xml:space="preserve"> 'FS Qtr'!BL$50</f>
        <v>1412.0021677473178</v>
      </c>
      <c r="BM57" s="526">
        <f xml:space="preserve"> 'FS Qtr'!BM$50</f>
        <v>1807.185312797159</v>
      </c>
      <c r="BN57" s="526">
        <f xml:space="preserve"> 'FS Qtr'!BN$50</f>
        <v>3579.446775158297</v>
      </c>
      <c r="BO57" s="526">
        <f xml:space="preserve"> 'FS Qtr'!BO$50</f>
        <v>3384.7333766265233</v>
      </c>
      <c r="BP57" s="526">
        <f xml:space="preserve"> 'FS Qtr'!BP$50</f>
        <v>1377.7310853958993</v>
      </c>
      <c r="BQ57" s="526">
        <f xml:space="preserve"> 'FS Qtr'!BQ$50</f>
        <v>1771.2061612797906</v>
      </c>
      <c r="BR57" s="526">
        <f xml:space="preserve"> 'FS Qtr'!BR$50</f>
        <v>3535.1309361269427</v>
      </c>
      <c r="BS57" s="526">
        <f xml:space="preserve"> 'FS Qtr'!BS$50</f>
        <v>3342.0468071314267</v>
      </c>
      <c r="BT57" s="526">
        <f xml:space="preserve"> 'FS Qtr'!BT$50</f>
        <v>1360.1430363163395</v>
      </c>
      <c r="BU57" s="526">
        <f xml:space="preserve"> 'FS Qtr'!BU$50</f>
        <v>1722.9538832523385</v>
      </c>
      <c r="BV57" s="526">
        <f xml:space="preserve"> 'FS Qtr'!BV$50</f>
        <v>3492.8796401436357</v>
      </c>
      <c r="BW57" s="526">
        <f xml:space="preserve"> 'FS Qtr'!BW$50</f>
        <v>3301.3078506503039</v>
      </c>
      <c r="BX57" s="526">
        <f xml:space="preserve"> 'FS Qtr'!BX$50</f>
        <v>1315.5155864526657</v>
      </c>
      <c r="BY57" s="526">
        <f xml:space="preserve"> 'FS Qtr'!BY$50</f>
        <v>1705.2258001709461</v>
      </c>
      <c r="BZ57" s="526">
        <f xml:space="preserve"> 'FS Qtr'!BZ$50</f>
        <v>3452.2637296772518</v>
      </c>
      <c r="CA57" s="526">
        <f xml:space="preserve"> 'FS Qtr'!CA$50</f>
        <v>3262.1084601795346</v>
      </c>
      <c r="CB57" s="526">
        <f xml:space="preserve"> 'FS Qtr'!CB$50</f>
        <v>1286.7093491186138</v>
      </c>
      <c r="CC57" s="526">
        <f xml:space="preserve"> 'FS Qtr'!CC$50</f>
        <v>1674.4045717412628</v>
      </c>
      <c r="CD57" s="526">
        <f xml:space="preserve"> 'FS Qtr'!CD$50</f>
        <v>3412.9319624904733</v>
      </c>
      <c r="CE57" s="526">
        <f xml:space="preserve"> 'FS Qtr'!CE$50</f>
        <v>3224.1145995846605</v>
      </c>
      <c r="CF57" s="526">
        <f xml:space="preserve"> 'FS Qtr'!CF$50</f>
        <v>1258.9907800534847</v>
      </c>
      <c r="CG57" s="526">
        <f xml:space="preserve"> 'FS Qtr'!CG$50</f>
        <v>1644.6040886416931</v>
      </c>
      <c r="CH57" s="526">
        <f xml:space="preserve"> 'FS Qtr'!CH$50</f>
        <v>3374.5965192368039</v>
      </c>
      <c r="CI57" s="526">
        <f xml:space="preserve"> 'FS Qtr'!CI$50</f>
        <v>3187.0524756009186</v>
      </c>
      <c r="CJ57" s="526">
        <f xml:space="preserve"> 'FS Qtr'!CJ$50</f>
        <v>1245.9498547790511</v>
      </c>
      <c r="CK57" s="526">
        <f xml:space="preserve"> 'FS Qtr'!CK$50</f>
        <v>1601.726289209988</v>
      </c>
      <c r="CL57" s="526">
        <f xml:space="preserve"> 'FS Qtr'!CL$50</f>
        <v>3337.0211983044114</v>
      </c>
      <c r="CM57" s="526">
        <f xml:space="preserve"> 'FS Qtr'!CM$50</f>
        <v>3150.6973227128724</v>
      </c>
      <c r="CN57" s="526">
        <f xml:space="preserve"> 'FS Qtr'!CN$50</f>
        <v>1205.8223825110358</v>
      </c>
      <c r="CO57" s="526">
        <f xml:space="preserve"> 'FS Qtr'!CO$50</f>
        <v>1587.1180687650412</v>
      </c>
      <c r="CP57" s="526">
        <f xml:space="preserve"> 'FS Qtr'!CP$50</f>
        <v>3300.0117994143138</v>
      </c>
      <c r="CQ57" s="526">
        <f xml:space="preserve"> 'FS Qtr'!CQ$50</f>
        <v>3114.8642673451018</v>
      </c>
      <c r="CR57" s="526">
        <f xml:space="preserve"> 'FS Qtr'!CR$50</f>
        <v>1179.9831604879889</v>
      </c>
      <c r="CS57" s="526">
        <f xml:space="preserve"> 'FS Qtr'!CS$50</f>
        <v>1559.0612004158777</v>
      </c>
      <c r="CT57" s="526">
        <f xml:space="preserve"> 'FS Qtr'!CT$50</f>
        <v>3263.4082899469968</v>
      </c>
      <c r="CU57" s="526">
        <f xml:space="preserve"> 'FS Qtr'!CU$50</f>
        <v>3079.4008856392184</v>
      </c>
      <c r="CV57" s="526">
        <f xml:space="preserve"> 'FS Qtr'!CV$50</f>
        <v>1154.4370701102375</v>
      </c>
      <c r="CW57" s="526">
        <f xml:space="preserve"> 'FS Qtr'!CW$50</f>
        <v>1531.2674514095474</v>
      </c>
      <c r="CX57" s="526">
        <f xml:space="preserve"> 'FS Qtr'!CX$50</f>
        <v>3227.078423286197</v>
      </c>
      <c r="CY57" s="526">
        <f xml:space="preserve"> 'FS Qtr'!CY$50</f>
        <v>3044.181140641349</v>
      </c>
      <c r="CZ57" s="526">
        <f xml:space="preserve"> 'FS Qtr'!CZ$50</f>
        <v>1142.3304744916775</v>
      </c>
      <c r="DA57" s="526">
        <f xml:space="preserve"> 'FS Qtr'!DA$50</f>
        <v>1490.3559534039673</v>
      </c>
      <c r="DB57" s="526">
        <f xml:space="preserve"> 'FS Qtr'!DB$50</f>
        <v>3190.9125398128158</v>
      </c>
      <c r="DC57" s="526">
        <f xml:space="preserve"> 'FS Qtr'!DC$50</f>
        <v>3009.1004430012908</v>
      </c>
      <c r="DD57" s="526">
        <f xml:space="preserve"> 'FS Qtr'!DD$50</f>
        <v>1103.7651392591285</v>
      </c>
      <c r="DE57" s="526">
        <f xml:space="preserve"> 'FS Qtr'!DE$50</f>
        <v>1476.0301307778395</v>
      </c>
      <c r="DF57" s="526">
        <f xml:space="preserve"> 'FS Qtr'!DF$50</f>
        <v>3154.8193311471191</v>
      </c>
      <c r="DG57" s="526">
        <f xml:space="preserve"> 'FS Qtr'!DG$50</f>
        <v>2974.0716267513849</v>
      </c>
      <c r="DH57" s="526">
        <f xml:space="preserve"> 'FS Qtr'!DH$50</f>
        <v>1078.4568159154333</v>
      </c>
      <c r="DI57" s="526">
        <f xml:space="preserve"> 'FS Qtr'!DI$50</f>
        <v>1448.4116615409157</v>
      </c>
      <c r="DJ57" s="526">
        <f xml:space="preserve"> 'FS Qtr'!DJ$50</f>
        <v>3118.7223889343963</v>
      </c>
      <c r="DK57" s="526">
        <f xml:space="preserve"> 'FS Qtr'!DK$50</f>
        <v>2939.0216703954065</v>
      </c>
      <c r="DL57" s="526">
        <f xml:space="preserve"> 'FS Qtr'!DL$50</f>
        <v>1053.0697200562304</v>
      </c>
      <c r="DM57" s="526">
        <f xml:space="preserve"> 'FS Qtr'!DM$50</f>
        <v>1420.6999240556443</v>
      </c>
      <c r="DN57" s="526">
        <f xml:space="preserve"> 'FS Qtr'!DN$50</f>
        <v>3082.5573926171437</v>
      </c>
      <c r="DO57" s="526">
        <f xml:space="preserve"> 'FS Qtr'!DO$50</f>
        <v>2903.8890250282211</v>
      </c>
      <c r="DP57" s="526">
        <f xml:space="preserve"> 'FS Qtr'!DP$50</f>
        <v>1040.2068083070926</v>
      </c>
      <c r="DQ57" s="526">
        <f xml:space="preserve"> 'FS Qtr'!DQ$50</f>
        <v>1380.1767695407384</v>
      </c>
      <c r="DR57" s="526">
        <f xml:space="preserve"> 'FS Qtr'!DR$50</f>
        <v>3046.2698176360359</v>
      </c>
      <c r="DS57" s="526">
        <f xml:space="preserve"> 'FS Qtr'!DS$50</f>
        <v>2868.6214368561809</v>
      </c>
      <c r="DT57" s="526">
        <f xml:space="preserve"> 'FS Qtr'!DT$50</f>
        <v>1001.833408031604</v>
      </c>
      <c r="DU57" s="526">
        <f xml:space="preserve"> 'FS Qtr'!DU$50</f>
        <v>1364.7788576583807</v>
      </c>
      <c r="DV57" s="526">
        <f xml:space="preserve"> 'FS Qtr'!DV$50</f>
        <v>3009.8130674929016</v>
      </c>
      <c r="DW57" s="526">
        <f xml:space="preserve"> 'FS Qtr'!DW$50</f>
        <v>2833.1741723796872</v>
      </c>
      <c r="DX57" s="526">
        <f xml:space="preserve"> 'FS Qtr'!DX$50</f>
        <v>975.89165259239007</v>
      </c>
      <c r="DY57" s="526">
        <f xml:space="preserve"> 'FS Qtr'!DY$50</f>
        <v>1336.4799324567423</v>
      </c>
      <c r="DZ57" s="526">
        <f xml:space="preserve"> 'FS Qtr'!DZ$50</f>
        <v>2973.1469510207239</v>
      </c>
      <c r="EA57" s="526">
        <f xml:space="preserve"> 'FS Qtr'!EA$50</f>
        <v>2797.5085715154428</v>
      </c>
      <c r="EB57" s="526">
        <f xml:space="preserve"> 'FS Qtr'!EB$50</f>
        <v>-33331.667525954035</v>
      </c>
      <c r="EC57" s="526">
        <f xml:space="preserve"> 'FS Qtr'!EC$50</f>
        <v>1109.5457075942982</v>
      </c>
      <c r="ED57" s="526">
        <f xml:space="preserve"> 'FS Qtr'!ED$50</f>
        <v>0</v>
      </c>
      <c r="EE57" s="526">
        <f xml:space="preserve"> 'FS Qtr'!EE$50</f>
        <v>0</v>
      </c>
      <c r="EF57" s="526">
        <f xml:space="preserve"> 'FS Qtr'!EF$50</f>
        <v>0</v>
      </c>
      <c r="EG57" s="526">
        <f xml:space="preserve"> 'FS Qtr'!EG$50</f>
        <v>0</v>
      </c>
      <c r="EH57" s="526">
        <f xml:space="preserve"> 'FS Qtr'!EH$50</f>
        <v>0</v>
      </c>
      <c r="EI57" s="526">
        <f xml:space="preserve"> 'FS Qtr'!EI$50</f>
        <v>0</v>
      </c>
      <c r="EJ57" s="526">
        <f xml:space="preserve"> 'FS Qtr'!EJ$50</f>
        <v>0</v>
      </c>
      <c r="EK57" s="526">
        <f xml:space="preserve"> 'FS Qtr'!EK$50</f>
        <v>0</v>
      </c>
      <c r="EL57" s="526">
        <f xml:space="preserve"> 'FS Qtr'!EL$50</f>
        <v>0</v>
      </c>
      <c r="EM57" s="526">
        <f xml:space="preserve"> 'FS Qtr'!EM$50</f>
        <v>0</v>
      </c>
      <c r="EN57" s="526">
        <f xml:space="preserve"> 'FS Qtr'!EN$50</f>
        <v>0</v>
      </c>
      <c r="EO57" s="526">
        <f xml:space="preserve"> 'FS Qtr'!EO$50</f>
        <v>0</v>
      </c>
      <c r="EP57" s="526">
        <f xml:space="preserve"> 'FS Qtr'!EP$50</f>
        <v>0</v>
      </c>
      <c r="EQ57" s="526">
        <f xml:space="preserve"> 'FS Qtr'!EQ$50</f>
        <v>0</v>
      </c>
      <c r="ER57" s="526">
        <f xml:space="preserve"> 'FS Qtr'!ER$50</f>
        <v>0</v>
      </c>
      <c r="ES57" s="526">
        <f xml:space="preserve"> 'FS Qtr'!ES$50</f>
        <v>0</v>
      </c>
      <c r="ET57" s="526">
        <f xml:space="preserve"> 'FS Qtr'!ET$50</f>
        <v>0</v>
      </c>
      <c r="EU57" s="526">
        <f xml:space="preserve"> 'FS Qtr'!EU$50</f>
        <v>0</v>
      </c>
      <c r="EV57" s="526">
        <f xml:space="preserve"> 'FS Qtr'!EV$50</f>
        <v>0</v>
      </c>
      <c r="EW57" s="526">
        <f xml:space="preserve"> 'FS Qtr'!EW$50</f>
        <v>0</v>
      </c>
      <c r="EX57" s="526">
        <f xml:space="preserve"> 'FS Qtr'!EX$50</f>
        <v>0</v>
      </c>
      <c r="EY57" s="526">
        <f xml:space="preserve"> 'FS Qtr'!EY$50</f>
        <v>0</v>
      </c>
      <c r="EZ57" s="526">
        <f xml:space="preserve"> 'FS Qtr'!EZ$50</f>
        <v>0</v>
      </c>
      <c r="FA57" s="526">
        <f xml:space="preserve"> 'FS Qtr'!FA$50</f>
        <v>0</v>
      </c>
      <c r="FB57" s="526">
        <f xml:space="preserve"> 'FS Qtr'!FB$50</f>
        <v>0</v>
      </c>
      <c r="FC57" s="526">
        <f xml:space="preserve"> 'FS Qtr'!FC$50</f>
        <v>0</v>
      </c>
      <c r="FD57" s="526">
        <f xml:space="preserve"> 'FS Qtr'!FD$50</f>
        <v>0</v>
      </c>
      <c r="FE57" s="526">
        <f xml:space="preserve"> 'FS Qtr'!FE$50</f>
        <v>0</v>
      </c>
      <c r="FF57" s="526">
        <f xml:space="preserve"> 'FS Qtr'!FF$50</f>
        <v>0</v>
      </c>
      <c r="FG57" s="526">
        <f xml:space="preserve"> 'FS Qtr'!FG$50</f>
        <v>0</v>
      </c>
      <c r="FH57" s="526">
        <f xml:space="preserve"> 'FS Qtr'!FH$50</f>
        <v>0</v>
      </c>
      <c r="FI57" s="526">
        <f xml:space="preserve"> 'FS Qtr'!FI$50</f>
        <v>0</v>
      </c>
      <c r="FJ57" s="526">
        <f xml:space="preserve"> 'FS Qtr'!FJ$50</f>
        <v>0</v>
      </c>
      <c r="FK57" s="526">
        <f xml:space="preserve"> 'FS Qtr'!FK$50</f>
        <v>0</v>
      </c>
      <c r="FL57" s="526">
        <f xml:space="preserve"> 'FS Qtr'!FL$50</f>
        <v>0</v>
      </c>
      <c r="FM57" s="526">
        <f xml:space="preserve"> 'FS Qtr'!FM$50</f>
        <v>0</v>
      </c>
      <c r="FN57" s="526">
        <f xml:space="preserve"> 'FS Qtr'!FN$50</f>
        <v>0</v>
      </c>
      <c r="FO57" s="526">
        <f xml:space="preserve"> 'FS Qtr'!FO$50</f>
        <v>0</v>
      </c>
      <c r="FP57" s="526">
        <f xml:space="preserve"> 'FS Qtr'!FP$50</f>
        <v>0</v>
      </c>
      <c r="FQ57" s="526">
        <f xml:space="preserve"> 'FS Qtr'!FQ$50</f>
        <v>0</v>
      </c>
      <c r="FR57" s="526">
        <f xml:space="preserve"> 'FS Qtr'!FR$50</f>
        <v>0</v>
      </c>
      <c r="FS57" s="526">
        <f xml:space="preserve"> 'FS Qtr'!FS$50</f>
        <v>0</v>
      </c>
      <c r="FT57" s="526">
        <f xml:space="preserve"> 'FS Qtr'!FT$50</f>
        <v>0</v>
      </c>
      <c r="FU57" s="526">
        <f xml:space="preserve"> 'FS Qtr'!FU$50</f>
        <v>0</v>
      </c>
      <c r="FV57" s="526">
        <f xml:space="preserve"> 'FS Qtr'!FV$50</f>
        <v>0</v>
      </c>
      <c r="FW57" s="526">
        <f xml:space="preserve"> 'FS Qtr'!FW$50</f>
        <v>0</v>
      </c>
      <c r="FX57" s="526">
        <f xml:space="preserve"> 'FS Qtr'!FX$50</f>
        <v>0</v>
      </c>
      <c r="FY57" s="526">
        <f xml:space="preserve"> 'FS Qtr'!FY$50</f>
        <v>0</v>
      </c>
      <c r="FZ57" s="526">
        <f xml:space="preserve"> 'FS Qtr'!FZ$50</f>
        <v>0</v>
      </c>
      <c r="GA57" s="526">
        <f xml:space="preserve"> 'FS Qtr'!GA$50</f>
        <v>0</v>
      </c>
      <c r="GB57" s="526">
        <f xml:space="preserve"> 'FS Qtr'!GB$50</f>
        <v>0</v>
      </c>
      <c r="GC57" s="526">
        <f xml:space="preserve"> 'FS Qtr'!GC$50</f>
        <v>0</v>
      </c>
      <c r="GD57" s="526">
        <f xml:space="preserve"> 'FS Qtr'!GD$50</f>
        <v>0</v>
      </c>
      <c r="GE57" s="526">
        <f xml:space="preserve"> 'FS Qtr'!GE$50</f>
        <v>0</v>
      </c>
      <c r="GF57" s="526">
        <f xml:space="preserve"> 'FS Qtr'!GF$50</f>
        <v>0</v>
      </c>
      <c r="GG57" s="526">
        <f xml:space="preserve"> 'FS Qtr'!GG$50</f>
        <v>0</v>
      </c>
      <c r="GH57" s="526">
        <f xml:space="preserve"> 'FS Qtr'!GH$50</f>
        <v>0</v>
      </c>
      <c r="GI57" s="526">
        <f xml:space="preserve"> 'FS Qtr'!GI$50</f>
        <v>0</v>
      </c>
      <c r="GJ57" s="526">
        <f xml:space="preserve"> 'FS Qtr'!GJ$50</f>
        <v>0</v>
      </c>
    </row>
    <row r="58" spans="1:255" s="527" customFormat="1" x14ac:dyDescent="0.25">
      <c r="A58" s="15"/>
      <c r="B58" s="15"/>
      <c r="C58" s="21"/>
      <c r="D58" s="60"/>
      <c r="E58" s="43" t="s">
        <v>190</v>
      </c>
      <c r="F58" s="43"/>
      <c r="G58" s="43" t="str">
        <f xml:space="preserve"> SMU</f>
        <v>$ 000s</v>
      </c>
      <c r="H58" s="43"/>
      <c r="I58" s="43"/>
      <c r="J58" s="43">
        <f t="shared" ref="J58:AO58" si="66">MAX(0, SUM(J56:J57))</f>
        <v>0</v>
      </c>
      <c r="K58" s="43">
        <f t="shared" si="66"/>
        <v>0</v>
      </c>
      <c r="L58" s="43">
        <f t="shared" si="66"/>
        <v>0</v>
      </c>
      <c r="M58" s="43">
        <f t="shared" si="66"/>
        <v>458.46255602304973</v>
      </c>
      <c r="N58" s="43">
        <f t="shared" si="66"/>
        <v>1539.9780103317044</v>
      </c>
      <c r="O58" s="43">
        <f t="shared" si="66"/>
        <v>1275.7996691309513</v>
      </c>
      <c r="P58" s="43">
        <f t="shared" si="66"/>
        <v>611.78577521583998</v>
      </c>
      <c r="Q58" s="43">
        <f t="shared" si="66"/>
        <v>913.44553428939298</v>
      </c>
      <c r="R58" s="43">
        <f t="shared" si="66"/>
        <v>1528.2118252706632</v>
      </c>
      <c r="S58" s="43">
        <f t="shared" si="66"/>
        <v>1265.3624599820523</v>
      </c>
      <c r="T58" s="43">
        <f t="shared" si="66"/>
        <v>604.68175507588421</v>
      </c>
      <c r="U58" s="43">
        <f t="shared" si="66"/>
        <v>904.72756021648911</v>
      </c>
      <c r="V58" s="43">
        <f t="shared" si="66"/>
        <v>1516.4015633707545</v>
      </c>
      <c r="W58" s="43">
        <f t="shared" si="66"/>
        <v>1254.8749285689933</v>
      </c>
      <c r="X58" s="43">
        <f t="shared" si="66"/>
        <v>602.48613963601133</v>
      </c>
      <c r="Y58" s="43">
        <f t="shared" si="66"/>
        <v>890.97405336405473</v>
      </c>
      <c r="Z58" s="43">
        <f t="shared" si="66"/>
        <v>1504.544878542908</v>
      </c>
      <c r="AA58" s="43">
        <f t="shared" si="66"/>
        <v>1244.3347690343521</v>
      </c>
      <c r="AB58" s="43">
        <f t="shared" si="66"/>
        <v>590.27301319344679</v>
      </c>
      <c r="AC58" s="43">
        <f t="shared" si="66"/>
        <v>887.10641580115589</v>
      </c>
      <c r="AD58" s="43">
        <f t="shared" si="66"/>
        <v>1492.6393722357197</v>
      </c>
      <c r="AE58" s="43">
        <f t="shared" si="66"/>
        <v>1233.7396230872114</v>
      </c>
      <c r="AF58" s="43">
        <f t="shared" si="66"/>
        <v>582.96382196086188</v>
      </c>
      <c r="AG58" s="43">
        <f t="shared" si="66"/>
        <v>878.19858148451158</v>
      </c>
      <c r="AH58" s="43">
        <f t="shared" si="66"/>
        <v>1480.6825920930951</v>
      </c>
      <c r="AI58" s="43">
        <f t="shared" si="66"/>
        <v>1223.0870786663804</v>
      </c>
      <c r="AJ58" s="43">
        <f t="shared" si="66"/>
        <v>575.58168212439</v>
      </c>
      <c r="AK58" s="43">
        <f t="shared" si="66"/>
        <v>869.22270551249699</v>
      </c>
      <c r="AL58" s="43">
        <f t="shared" si="66"/>
        <v>1468.6720305784884</v>
      </c>
      <c r="AM58" s="43">
        <f t="shared" si="66"/>
        <v>1212.3746685703418</v>
      </c>
      <c r="AN58" s="43">
        <f t="shared" si="66"/>
        <v>572.93564864823338</v>
      </c>
      <c r="AO58" s="43">
        <f t="shared" si="66"/>
        <v>750.3084596683118</v>
      </c>
      <c r="AP58" s="43">
        <f t="shared" ref="AP58:BU58" si="67">MAX(0, SUM(AP56:AP57))</f>
        <v>1239.0105960734581</v>
      </c>
      <c r="AQ58" s="43">
        <f t="shared" si="67"/>
        <v>1171.7523832860297</v>
      </c>
      <c r="AR58" s="43">
        <f t="shared" si="67"/>
        <v>524.7603193828129</v>
      </c>
      <c r="AS58" s="43">
        <f t="shared" si="67"/>
        <v>648.33729102747407</v>
      </c>
      <c r="AT58" s="43">
        <f t="shared" si="67"/>
        <v>1209.4943928313519</v>
      </c>
      <c r="AU58" s="43">
        <f t="shared" si="67"/>
        <v>1143.1636754064698</v>
      </c>
      <c r="AV58" s="43">
        <f t="shared" si="67"/>
        <v>500.1173806150523</v>
      </c>
      <c r="AW58" s="43">
        <f t="shared" si="67"/>
        <v>623.40628931123251</v>
      </c>
      <c r="AX58" s="43">
        <f t="shared" si="67"/>
        <v>1182.1356520847048</v>
      </c>
      <c r="AY58" s="43">
        <f t="shared" si="67"/>
        <v>1116.6025331082528</v>
      </c>
      <c r="AZ58" s="43">
        <f t="shared" si="67"/>
        <v>477.36912126117636</v>
      </c>
      <c r="BA58" s="43">
        <f t="shared" si="67"/>
        <v>1934.1454283198477</v>
      </c>
      <c r="BB58" s="43">
        <f t="shared" si="67"/>
        <v>3730.6447574052504</v>
      </c>
      <c r="BC58" s="43">
        <f t="shared" si="67"/>
        <v>3530.0521577102054</v>
      </c>
      <c r="BD58" s="43">
        <f t="shared" si="67"/>
        <v>1504.7624804973495</v>
      </c>
      <c r="BE58" s="43">
        <f t="shared" si="67"/>
        <v>1872.9369638010792</v>
      </c>
      <c r="BF58" s="43">
        <f t="shared" si="67"/>
        <v>3676.4890896214538</v>
      </c>
      <c r="BG58" s="43">
        <f t="shared" si="67"/>
        <v>3478.0568589113823</v>
      </c>
      <c r="BH58" s="43">
        <f t="shared" si="67"/>
        <v>1449.1203302910922</v>
      </c>
      <c r="BI58" s="43">
        <f t="shared" si="67"/>
        <v>1845.8592299519053</v>
      </c>
      <c r="BJ58" s="43">
        <f t="shared" si="67"/>
        <v>3626.3520217297519</v>
      </c>
      <c r="BK58" s="43">
        <f t="shared" si="67"/>
        <v>3429.8665193034708</v>
      </c>
      <c r="BL58" s="43">
        <f t="shared" si="67"/>
        <v>1412.0021677473178</v>
      </c>
      <c r="BM58" s="43">
        <f t="shared" si="67"/>
        <v>1807.185312797159</v>
      </c>
      <c r="BN58" s="43">
        <f t="shared" si="67"/>
        <v>3579.446775158297</v>
      </c>
      <c r="BO58" s="43">
        <f t="shared" si="67"/>
        <v>3384.7333766265233</v>
      </c>
      <c r="BP58" s="43">
        <f t="shared" si="67"/>
        <v>1377.7310853958993</v>
      </c>
      <c r="BQ58" s="43">
        <f t="shared" si="67"/>
        <v>1771.2061612797906</v>
      </c>
      <c r="BR58" s="43">
        <f t="shared" si="67"/>
        <v>3535.1309361269427</v>
      </c>
      <c r="BS58" s="43">
        <f t="shared" si="67"/>
        <v>3342.0468071314267</v>
      </c>
      <c r="BT58" s="43">
        <f t="shared" si="67"/>
        <v>1360.1430363163395</v>
      </c>
      <c r="BU58" s="43">
        <f t="shared" si="67"/>
        <v>1827.9066138066905</v>
      </c>
      <c r="BV58" s="43">
        <f t="shared" ref="BV58:DA58" si="68">MAX(0, SUM(BV56:BV57))</f>
        <v>3492.8796401436357</v>
      </c>
      <c r="BW58" s="43">
        <f t="shared" si="68"/>
        <v>3301.3078506503039</v>
      </c>
      <c r="BX58" s="43">
        <f t="shared" si="68"/>
        <v>3978.4420788257867</v>
      </c>
      <c r="BY58" s="43">
        <f t="shared" si="68"/>
        <v>5179.4093716057532</v>
      </c>
      <c r="BZ58" s="43">
        <f t="shared" si="68"/>
        <v>6111.6797109557428</v>
      </c>
      <c r="CA58" s="43">
        <f t="shared" si="68"/>
        <v>6504.510248989116</v>
      </c>
      <c r="CB58" s="43">
        <f t="shared" si="68"/>
        <v>7308.7193100573731</v>
      </c>
      <c r="CC58" s="43">
        <f t="shared" si="68"/>
        <v>8500.6235937482779</v>
      </c>
      <c r="CD58" s="43">
        <f t="shared" si="68"/>
        <v>9425.7306512841387</v>
      </c>
      <c r="CE58" s="43">
        <f t="shared" si="68"/>
        <v>9814.4735480844374</v>
      </c>
      <c r="CF58" s="43">
        <f t="shared" si="68"/>
        <v>10612.995743856849</v>
      </c>
      <c r="CG58" s="43">
        <f t="shared" si="68"/>
        <v>11797.131248217469</v>
      </c>
      <c r="CH58" s="43">
        <f t="shared" si="68"/>
        <v>12716.302583289558</v>
      </c>
      <c r="CI58" s="43">
        <f t="shared" si="68"/>
        <v>13102.11216544243</v>
      </c>
      <c r="CJ58" s="43">
        <f t="shared" si="68"/>
        <v>13909.90680687621</v>
      </c>
      <c r="CK58" s="43">
        <f t="shared" si="68"/>
        <v>15073.477882740926</v>
      </c>
      <c r="CL58" s="43">
        <f t="shared" si="68"/>
        <v>15987.713484603633</v>
      </c>
      <c r="CM58" s="43">
        <f t="shared" si="68"/>
        <v>16371.527987707308</v>
      </c>
      <c r="CN58" s="43">
        <f t="shared" si="68"/>
        <v>17161.798575587032</v>
      </c>
      <c r="CO58" s="43">
        <f t="shared" si="68"/>
        <v>18333.364849720761</v>
      </c>
      <c r="CP58" s="43">
        <f t="shared" si="68"/>
        <v>19243.479340471014</v>
      </c>
      <c r="CQ58" s="43">
        <f t="shared" si="68"/>
        <v>19626.061002467981</v>
      </c>
      <c r="CR58" s="43">
        <f t="shared" si="68"/>
        <v>20413.394418282347</v>
      </c>
      <c r="CS58" s="43">
        <f t="shared" si="68"/>
        <v>21579.805874024605</v>
      </c>
      <c r="CT58" s="43">
        <f t="shared" si="68"/>
        <v>22486.462882977692</v>
      </c>
      <c r="CU58" s="43">
        <f t="shared" si="68"/>
        <v>22868.430600375163</v>
      </c>
      <c r="CV58" s="43">
        <f t="shared" si="68"/>
        <v>23653.427398437201</v>
      </c>
      <c r="CW58" s="43">
        <f t="shared" si="68"/>
        <v>24815.254577798551</v>
      </c>
      <c r="CX58" s="43">
        <f t="shared" si="68"/>
        <v>25718.994739445843</v>
      </c>
      <c r="CY58" s="43">
        <f t="shared" si="68"/>
        <v>26100.850665962877</v>
      </c>
      <c r="CZ58" s="43">
        <f t="shared" si="68"/>
        <v>26897.266768313868</v>
      </c>
      <c r="DA58" s="43">
        <f t="shared" si="68"/>
        <v>28041.708349577148</v>
      </c>
      <c r="DB58" s="43">
        <f t="shared" ref="DB58:EG58" si="69">MAX(0, SUM(DB56:DB57))</f>
        <v>28942.972107906455</v>
      </c>
      <c r="DC58" s="43">
        <f t="shared" si="69"/>
        <v>29325.123319189999</v>
      </c>
      <c r="DD58" s="43">
        <f t="shared" si="69"/>
        <v>30106.82563666534</v>
      </c>
      <c r="DE58" s="43">
        <f t="shared" si="69"/>
        <v>31260.792945659392</v>
      </c>
      <c r="DF58" s="43">
        <f t="shared" si="69"/>
        <v>32159.939128220114</v>
      </c>
      <c r="DG58" s="43">
        <f t="shared" si="69"/>
        <v>32542.715267843574</v>
      </c>
      <c r="DH58" s="43">
        <f t="shared" si="69"/>
        <v>33323.295909998204</v>
      </c>
      <c r="DI58" s="43">
        <f t="shared" si="69"/>
        <v>34473.831397778311</v>
      </c>
      <c r="DJ58" s="43">
        <f t="shared" si="69"/>
        <v>34571.152344172049</v>
      </c>
      <c r="DK58" s="43">
        <f t="shared" si="69"/>
        <v>34154.819996363585</v>
      </c>
      <c r="DL58" s="43">
        <f t="shared" si="69"/>
        <v>34134.5449652479</v>
      </c>
      <c r="DM58" s="43">
        <f t="shared" si="69"/>
        <v>34481.900138131634</v>
      </c>
      <c r="DN58" s="43">
        <f t="shared" si="69"/>
        <v>34577.634022055441</v>
      </c>
      <c r="DO58" s="43">
        <f t="shared" si="69"/>
        <v>34162.408418327432</v>
      </c>
      <c r="DP58" s="43">
        <f t="shared" si="69"/>
        <v>34154.156584974771</v>
      </c>
      <c r="DQ58" s="43">
        <f t="shared" si="69"/>
        <v>34485.874712855759</v>
      </c>
      <c r="DR58" s="43">
        <f t="shared" si="69"/>
        <v>34580.215578271025</v>
      </c>
      <c r="DS58" s="43">
        <f t="shared" si="69"/>
        <v>34166.270132495585</v>
      </c>
      <c r="DT58" s="43">
        <f t="shared" si="69"/>
        <v>34144.895849036351</v>
      </c>
      <c r="DU58" s="43">
        <f t="shared" si="69"/>
        <v>34486.467015203889</v>
      </c>
      <c r="DV58" s="43">
        <f t="shared" si="69"/>
        <v>34579.572950640541</v>
      </c>
      <c r="DW58" s="43">
        <f t="shared" si="69"/>
        <v>34167.047025381049</v>
      </c>
      <c r="DX58" s="43">
        <f t="shared" si="69"/>
        <v>34145.357178484293</v>
      </c>
      <c r="DY58" s="43">
        <f t="shared" si="69"/>
        <v>34484.255611451881</v>
      </c>
      <c r="DZ58" s="43">
        <f t="shared" si="69"/>
        <v>34576.255407806537</v>
      </c>
      <c r="EA58" s="43">
        <f t="shared" si="69"/>
        <v>34165.260639996275</v>
      </c>
      <c r="EB58" s="43">
        <f t="shared" si="69"/>
        <v>0</v>
      </c>
      <c r="EC58" s="43">
        <f t="shared" si="69"/>
        <v>971.56941081833111</v>
      </c>
      <c r="ED58" s="43">
        <f t="shared" si="69"/>
        <v>1.213038558489643E-10</v>
      </c>
      <c r="EE58" s="43">
        <f t="shared" si="69"/>
        <v>1.213038558489643E-10</v>
      </c>
      <c r="EF58" s="43">
        <f t="shared" si="69"/>
        <v>1.213038558489643E-10</v>
      </c>
      <c r="EG58" s="43">
        <f t="shared" si="69"/>
        <v>1.213038558489643E-10</v>
      </c>
      <c r="EH58" s="43">
        <f t="shared" ref="EH58:FM58" si="70">MAX(0, SUM(EH56:EH57))</f>
        <v>1.213038558489643E-10</v>
      </c>
      <c r="EI58" s="43">
        <f t="shared" si="70"/>
        <v>1.213038558489643E-10</v>
      </c>
      <c r="EJ58" s="43">
        <f t="shared" si="70"/>
        <v>1.213038558489643E-10</v>
      </c>
      <c r="EK58" s="43">
        <f t="shared" si="70"/>
        <v>1.213038558489643E-10</v>
      </c>
      <c r="EL58" s="43">
        <f t="shared" si="70"/>
        <v>1.213038558489643E-10</v>
      </c>
      <c r="EM58" s="43">
        <f t="shared" si="70"/>
        <v>1.213038558489643E-10</v>
      </c>
      <c r="EN58" s="43">
        <f t="shared" si="70"/>
        <v>1.213038558489643E-10</v>
      </c>
      <c r="EO58" s="43">
        <f t="shared" si="70"/>
        <v>1.213038558489643E-10</v>
      </c>
      <c r="EP58" s="43">
        <f t="shared" si="70"/>
        <v>1.213038558489643E-10</v>
      </c>
      <c r="EQ58" s="43">
        <f t="shared" si="70"/>
        <v>1.213038558489643E-10</v>
      </c>
      <c r="ER58" s="43">
        <f t="shared" si="70"/>
        <v>1.213038558489643E-10</v>
      </c>
      <c r="ES58" s="43">
        <f t="shared" si="70"/>
        <v>1.213038558489643E-10</v>
      </c>
      <c r="ET58" s="43">
        <f t="shared" si="70"/>
        <v>1.213038558489643E-10</v>
      </c>
      <c r="EU58" s="43">
        <f t="shared" si="70"/>
        <v>1.213038558489643E-10</v>
      </c>
      <c r="EV58" s="43">
        <f t="shared" si="70"/>
        <v>1.213038558489643E-10</v>
      </c>
      <c r="EW58" s="43">
        <f t="shared" si="70"/>
        <v>1.213038558489643E-10</v>
      </c>
      <c r="EX58" s="43">
        <f t="shared" si="70"/>
        <v>1.213038558489643E-10</v>
      </c>
      <c r="EY58" s="43">
        <f t="shared" si="70"/>
        <v>1.213038558489643E-10</v>
      </c>
      <c r="EZ58" s="43">
        <f t="shared" si="70"/>
        <v>1.213038558489643E-10</v>
      </c>
      <c r="FA58" s="43">
        <f t="shared" si="70"/>
        <v>1.213038558489643E-10</v>
      </c>
      <c r="FB58" s="43">
        <f t="shared" si="70"/>
        <v>1.213038558489643E-10</v>
      </c>
      <c r="FC58" s="43">
        <f t="shared" si="70"/>
        <v>1.213038558489643E-10</v>
      </c>
      <c r="FD58" s="43">
        <f t="shared" si="70"/>
        <v>1.213038558489643E-10</v>
      </c>
      <c r="FE58" s="43">
        <f t="shared" si="70"/>
        <v>1.213038558489643E-10</v>
      </c>
      <c r="FF58" s="43">
        <f t="shared" si="70"/>
        <v>1.213038558489643E-10</v>
      </c>
      <c r="FG58" s="43">
        <f t="shared" si="70"/>
        <v>1.213038558489643E-10</v>
      </c>
      <c r="FH58" s="43">
        <f t="shared" si="70"/>
        <v>1.213038558489643E-10</v>
      </c>
      <c r="FI58" s="43">
        <f t="shared" si="70"/>
        <v>1.213038558489643E-10</v>
      </c>
      <c r="FJ58" s="43">
        <f t="shared" si="70"/>
        <v>1.213038558489643E-10</v>
      </c>
      <c r="FK58" s="43">
        <f t="shared" si="70"/>
        <v>1.213038558489643E-10</v>
      </c>
      <c r="FL58" s="43">
        <f t="shared" si="70"/>
        <v>1.213038558489643E-10</v>
      </c>
      <c r="FM58" s="43">
        <f t="shared" si="70"/>
        <v>1.213038558489643E-10</v>
      </c>
      <c r="FN58" s="43">
        <f t="shared" ref="FN58:GJ58" si="71">MAX(0, SUM(FN56:FN57))</f>
        <v>1.213038558489643E-10</v>
      </c>
      <c r="FO58" s="43">
        <f t="shared" si="71"/>
        <v>1.213038558489643E-10</v>
      </c>
      <c r="FP58" s="43">
        <f t="shared" si="71"/>
        <v>1.213038558489643E-10</v>
      </c>
      <c r="FQ58" s="43">
        <f t="shared" si="71"/>
        <v>1.213038558489643E-10</v>
      </c>
      <c r="FR58" s="43">
        <f t="shared" si="71"/>
        <v>1.213038558489643E-10</v>
      </c>
      <c r="FS58" s="43">
        <f t="shared" si="71"/>
        <v>1.213038558489643E-10</v>
      </c>
      <c r="FT58" s="43">
        <f t="shared" si="71"/>
        <v>1.213038558489643E-10</v>
      </c>
      <c r="FU58" s="43">
        <f t="shared" si="71"/>
        <v>1.213038558489643E-10</v>
      </c>
      <c r="FV58" s="43">
        <f t="shared" si="71"/>
        <v>1.213038558489643E-10</v>
      </c>
      <c r="FW58" s="43">
        <f t="shared" si="71"/>
        <v>1.213038558489643E-10</v>
      </c>
      <c r="FX58" s="43">
        <f t="shared" si="71"/>
        <v>1.213038558489643E-10</v>
      </c>
      <c r="FY58" s="43">
        <f t="shared" si="71"/>
        <v>1.213038558489643E-10</v>
      </c>
      <c r="FZ58" s="43">
        <f t="shared" si="71"/>
        <v>1.213038558489643E-10</v>
      </c>
      <c r="GA58" s="43">
        <f t="shared" si="71"/>
        <v>1.213038558489643E-10</v>
      </c>
      <c r="GB58" s="43">
        <f t="shared" si="71"/>
        <v>1.213038558489643E-10</v>
      </c>
      <c r="GC58" s="43">
        <f t="shared" si="71"/>
        <v>1.213038558489643E-10</v>
      </c>
      <c r="GD58" s="43">
        <f t="shared" si="71"/>
        <v>1.213038558489643E-10</v>
      </c>
      <c r="GE58" s="43">
        <f t="shared" si="71"/>
        <v>1.213038558489643E-10</v>
      </c>
      <c r="GF58" s="43">
        <f t="shared" si="71"/>
        <v>1.213038558489643E-10</v>
      </c>
      <c r="GG58" s="43">
        <f t="shared" si="71"/>
        <v>1.213038558489643E-10</v>
      </c>
      <c r="GH58" s="43">
        <f t="shared" si="71"/>
        <v>1.213038558489643E-10</v>
      </c>
      <c r="GI58" s="43">
        <f t="shared" si="71"/>
        <v>1.213038558489643E-10</v>
      </c>
      <c r="GJ58" s="43">
        <f t="shared" si="71"/>
        <v>1.213038558489643E-10</v>
      </c>
    </row>
    <row r="60" spans="1:255" x14ac:dyDescent="0.25">
      <c r="E60" s="268" t="str">
        <f t="shared" ref="E60:AJ60" si="72" xml:space="preserve"> E$54</f>
        <v>Earnings available for dividend</v>
      </c>
      <c r="F60" s="268">
        <f t="shared" si="72"/>
        <v>0</v>
      </c>
      <c r="G60" s="268" t="str">
        <f t="shared" si="72"/>
        <v>$ 000s</v>
      </c>
      <c r="H60" s="268">
        <f t="shared" si="72"/>
        <v>0</v>
      </c>
      <c r="I60" s="268">
        <f t="shared" si="72"/>
        <v>0</v>
      </c>
      <c r="J60" s="268">
        <f t="shared" si="72"/>
        <v>0</v>
      </c>
      <c r="K60" s="268">
        <f t="shared" si="72"/>
        <v>0</v>
      </c>
      <c r="L60" s="268">
        <f t="shared" si="72"/>
        <v>0</v>
      </c>
      <c r="M60" s="268">
        <f t="shared" si="72"/>
        <v>2172.8610618196567</v>
      </c>
      <c r="N60" s="268">
        <f t="shared" si="72"/>
        <v>4256.0160083567007</v>
      </c>
      <c r="O60" s="268">
        <f t="shared" si="72"/>
        <v>2703.0583338260453</v>
      </c>
      <c r="P60" s="268">
        <f t="shared" si="72"/>
        <v>1454.8873569380457</v>
      </c>
      <c r="Q60" s="268">
        <f t="shared" si="72"/>
        <v>3044.3462036841547</v>
      </c>
      <c r="R60" s="268">
        <f t="shared" si="72"/>
        <v>4713.6101688949084</v>
      </c>
      <c r="S60" s="268">
        <f t="shared" si="72"/>
        <v>3227.2016170931984</v>
      </c>
      <c r="T60" s="268">
        <f t="shared" si="72"/>
        <v>2043.5195408839995</v>
      </c>
      <c r="U60" s="268">
        <f t="shared" si="72"/>
        <v>3684.7992747160301</v>
      </c>
      <c r="V60" s="268">
        <f t="shared" si="72"/>
        <v>5407.3893475437872</v>
      </c>
      <c r="W60" s="268">
        <f t="shared" si="72"/>
        <v>3991.0832255047258</v>
      </c>
      <c r="X60" s="268">
        <f t="shared" si="72"/>
        <v>2868.4661260628582</v>
      </c>
      <c r="Y60" s="268">
        <f t="shared" si="72"/>
        <v>4560.3197336179437</v>
      </c>
      <c r="Z60" s="268">
        <f t="shared" si="72"/>
        <v>6344.9005380557865</v>
      </c>
      <c r="AA60" s="268">
        <f t="shared" si="72"/>
        <v>5002.3676207438002</v>
      </c>
      <c r="AB60" s="268">
        <f t="shared" si="72"/>
        <v>3958.3882832980526</v>
      </c>
      <c r="AC60" s="268">
        <f t="shared" si="72"/>
        <v>5714.5217858435317</v>
      </c>
      <c r="AD60" s="268">
        <f t="shared" si="72"/>
        <v>7555.2916011072448</v>
      </c>
      <c r="AE60" s="268">
        <f t="shared" si="72"/>
        <v>6290.6677934971704</v>
      </c>
      <c r="AF60" s="268">
        <f t="shared" si="72"/>
        <v>5322.4811506225851</v>
      </c>
      <c r="AG60" s="268">
        <f t="shared" si="72"/>
        <v>7142.2410926011062</v>
      </c>
      <c r="AH60" s="268">
        <f t="shared" si="72"/>
        <v>9048.4743633837516</v>
      </c>
      <c r="AI60" s="268">
        <f t="shared" si="72"/>
        <v>7866.0508856931365</v>
      </c>
      <c r="AJ60" s="268">
        <f t="shared" si="72"/>
        <v>6977.9261491314492</v>
      </c>
      <c r="AK60" s="268">
        <f t="shared" ref="AK60:BP60" si="73" xml:space="preserve"> AK$54</f>
        <v>8865.7615968246737</v>
      </c>
      <c r="AL60" s="268">
        <f t="shared" si="73"/>
        <v>10842.03209638569</v>
      </c>
      <c r="AM60" s="268">
        <f t="shared" si="73"/>
        <v>9746.378876904364</v>
      </c>
      <c r="AN60" s="268">
        <f t="shared" si="73"/>
        <v>8939.749099499255</v>
      </c>
      <c r="AO60" s="268">
        <f t="shared" si="73"/>
        <v>10895.668251779956</v>
      </c>
      <c r="AP60" s="268">
        <f t="shared" si="73"/>
        <v>13053.653643748567</v>
      </c>
      <c r="AQ60" s="268">
        <f t="shared" si="73"/>
        <v>12257.89903111025</v>
      </c>
      <c r="AR60" s="268">
        <f t="shared" si="73"/>
        <v>11563.566099176302</v>
      </c>
      <c r="AS60" s="268">
        <f t="shared" si="73"/>
        <v>13626.48208901551</v>
      </c>
      <c r="AT60" s="268">
        <f t="shared" si="73"/>
        <v>15942.9421392392</v>
      </c>
      <c r="AU60" s="268">
        <f t="shared" si="73"/>
        <v>15246.211212579503</v>
      </c>
      <c r="AV60" s="268">
        <f t="shared" si="73"/>
        <v>14648.638857376471</v>
      </c>
      <c r="AW60" s="268">
        <f t="shared" si="73"/>
        <v>16795.28755119105</v>
      </c>
      <c r="AX60" s="268">
        <f t="shared" si="73"/>
        <v>19195.676105137361</v>
      </c>
      <c r="AY60" s="268">
        <f t="shared" si="73"/>
        <v>18598.347989904716</v>
      </c>
      <c r="AZ60" s="268">
        <f t="shared" si="73"/>
        <v>18098.085528485477</v>
      </c>
      <c r="BA60" s="268">
        <f t="shared" si="73"/>
        <v>20329.32396005655</v>
      </c>
      <c r="BB60" s="268">
        <f t="shared" si="73"/>
        <v>21463.681010534274</v>
      </c>
      <c r="BC60" s="268">
        <f t="shared" si="73"/>
        <v>18342.256737830219</v>
      </c>
      <c r="BD60" s="268">
        <f t="shared" si="73"/>
        <v>15421.425064821213</v>
      </c>
      <c r="BE60" s="268">
        <f t="shared" si="73"/>
        <v>16594.318479119447</v>
      </c>
      <c r="BF60" s="268">
        <f t="shared" si="73"/>
        <v>17757.141814059549</v>
      </c>
      <c r="BG60" s="268">
        <f t="shared" si="73"/>
        <v>14669.366262884372</v>
      </c>
      <c r="BH60" s="268">
        <f t="shared" si="73"/>
        <v>11780.022942419268</v>
      </c>
      <c r="BI60" s="268">
        <f t="shared" si="73"/>
        <v>12977.423439758853</v>
      </c>
      <c r="BJ60" s="268">
        <f t="shared" si="73"/>
        <v>14134.407827433242</v>
      </c>
      <c r="BK60" s="268">
        <f t="shared" si="73"/>
        <v>11076.027025026398</v>
      </c>
      <c r="BL60" s="268">
        <f t="shared" si="73"/>
        <v>8214.1317250458378</v>
      </c>
      <c r="BM60" s="268">
        <f t="shared" si="73"/>
        <v>9417.3243861823557</v>
      </c>
      <c r="BN60" s="268">
        <f t="shared" si="73"/>
        <v>10579.883942065666</v>
      </c>
      <c r="BO60" s="268">
        <f t="shared" si="73"/>
        <v>7547.423430310836</v>
      </c>
      <c r="BP60" s="268">
        <f t="shared" si="73"/>
        <v>4709.6763170877812</v>
      </c>
      <c r="BQ60" s="268">
        <f t="shared" ref="BQ60:CV60" si="74" xml:space="preserve"> BQ$54</f>
        <v>5915.6154343449689</v>
      </c>
      <c r="BR60" s="268">
        <f t="shared" si="74"/>
        <v>7080.8655849686475</v>
      </c>
      <c r="BS60" s="268">
        <f t="shared" si="74"/>
        <v>4071.485880867559</v>
      </c>
      <c r="BT60" s="268">
        <f t="shared" si="74"/>
        <v>1255.1903057619875</v>
      </c>
      <c r="BU60" s="268">
        <f t="shared" si="74"/>
        <v>2551.9390751792694</v>
      </c>
      <c r="BV60" s="268">
        <f t="shared" si="74"/>
        <v>3627.0024910298407</v>
      </c>
      <c r="BW60" s="268">
        <f t="shared" si="74"/>
        <v>638.38135827718327</v>
      </c>
      <c r="BX60" s="268">
        <f t="shared" si="74"/>
        <v>504.25850739097933</v>
      </c>
      <c r="BY60" s="268">
        <f t="shared" si="74"/>
        <v>2519.9933903272627</v>
      </c>
      <c r="BZ60" s="268">
        <f t="shared" si="74"/>
        <v>2869.2779221461615</v>
      </c>
      <c r="CA60" s="268">
        <f t="shared" si="74"/>
        <v>482.50028805035629</v>
      </c>
      <c r="CB60" s="268">
        <f t="shared" si="74"/>
        <v>482.50028805035737</v>
      </c>
      <c r="CC60" s="268">
        <f t="shared" si="74"/>
        <v>2487.8249049546116</v>
      </c>
      <c r="CD60" s="268">
        <f t="shared" si="74"/>
        <v>2835.3717027843609</v>
      </c>
      <c r="CE60" s="268">
        <f t="shared" si="74"/>
        <v>460.46858428107288</v>
      </c>
      <c r="CF60" s="268">
        <f t="shared" si="74"/>
        <v>460.46858428107396</v>
      </c>
      <c r="CG60" s="268">
        <f t="shared" si="74"/>
        <v>2455.4251841647142</v>
      </c>
      <c r="CH60" s="268">
        <f t="shared" si="74"/>
        <v>2801.2428934480472</v>
      </c>
      <c r="CI60" s="268">
        <f t="shared" si="74"/>
        <v>438.15521334527148</v>
      </c>
      <c r="CJ60" s="268">
        <f t="shared" si="74"/>
        <v>438.15521334527222</v>
      </c>
      <c r="CK60" s="268">
        <f t="shared" si="74"/>
        <v>2422.785596441704</v>
      </c>
      <c r="CL60" s="268">
        <f t="shared" si="74"/>
        <v>2766.8828196091977</v>
      </c>
      <c r="CM60" s="268">
        <f t="shared" si="74"/>
        <v>415.55179463131208</v>
      </c>
      <c r="CN60" s="268">
        <f t="shared" si="74"/>
        <v>415.55179463131316</v>
      </c>
      <c r="CO60" s="268">
        <f t="shared" si="74"/>
        <v>2389.8973086640599</v>
      </c>
      <c r="CP60" s="268">
        <f t="shared" si="74"/>
        <v>2732.2826053481353</v>
      </c>
      <c r="CQ60" s="268">
        <f t="shared" si="74"/>
        <v>392.64974467362146</v>
      </c>
      <c r="CR60" s="268">
        <f t="shared" si="74"/>
        <v>392.64974467362219</v>
      </c>
      <c r="CS60" s="268">
        <f t="shared" si="74"/>
        <v>2356.7512809939117</v>
      </c>
      <c r="CT60" s="268">
        <f t="shared" si="74"/>
        <v>2697.4331682417469</v>
      </c>
      <c r="CU60" s="268">
        <f t="shared" si="74"/>
        <v>369.44027204820037</v>
      </c>
      <c r="CV60" s="268">
        <f t="shared" si="74"/>
        <v>369.44027204820111</v>
      </c>
      <c r="CW60" s="268">
        <f t="shared" ref="CW60:EB60" si="75" xml:space="preserve"> CW$54</f>
        <v>2323.3382616389063</v>
      </c>
      <c r="CX60" s="268">
        <f t="shared" si="75"/>
        <v>2662.3252141243161</v>
      </c>
      <c r="CY60" s="268">
        <f t="shared" si="75"/>
        <v>345.91437214068662</v>
      </c>
      <c r="CZ60" s="268">
        <f t="shared" si="75"/>
        <v>345.91437214068776</v>
      </c>
      <c r="DA60" s="268">
        <f t="shared" si="75"/>
        <v>2289.6487814835095</v>
      </c>
      <c r="DB60" s="268">
        <f t="shared" si="75"/>
        <v>2626.9492317177469</v>
      </c>
      <c r="DC60" s="268">
        <f t="shared" si="75"/>
        <v>322.0628217837874</v>
      </c>
      <c r="DD60" s="268">
        <f t="shared" si="75"/>
        <v>322.06282178378819</v>
      </c>
      <c r="DE60" s="268">
        <f t="shared" si="75"/>
        <v>2255.6731485863975</v>
      </c>
      <c r="DF60" s="268">
        <f t="shared" si="75"/>
        <v>2591.2954871279271</v>
      </c>
      <c r="DG60" s="268">
        <f t="shared" si="75"/>
        <v>297.87617376080345</v>
      </c>
      <c r="DH60" s="268">
        <f t="shared" si="75"/>
        <v>297.87617376080459</v>
      </c>
      <c r="DI60" s="268">
        <f t="shared" si="75"/>
        <v>3021.4014425406599</v>
      </c>
      <c r="DJ60" s="268">
        <f t="shared" si="75"/>
        <v>3355.3540182038728</v>
      </c>
      <c r="DK60" s="268">
        <f t="shared" si="75"/>
        <v>1073.3447511719098</v>
      </c>
      <c r="DL60" s="268">
        <f t="shared" si="75"/>
        <v>1073.3447511719105</v>
      </c>
      <c r="DM60" s="268">
        <f t="shared" si="75"/>
        <v>2986.8235086933337</v>
      </c>
      <c r="DN60" s="268">
        <f t="shared" si="75"/>
        <v>3319.1146287562319</v>
      </c>
      <c r="DO60" s="268">
        <f t="shared" si="75"/>
        <v>1048.4586416597506</v>
      </c>
      <c r="DP60" s="268">
        <f t="shared" si="75"/>
        <v>1048.4586416597517</v>
      </c>
      <c r="DQ60" s="268">
        <f t="shared" si="75"/>
        <v>2951.9289522207732</v>
      </c>
      <c r="DR60" s="268">
        <f t="shared" si="75"/>
        <v>3282.5668826316178</v>
      </c>
      <c r="DS60" s="268">
        <f t="shared" si="75"/>
        <v>1023.2076914908397</v>
      </c>
      <c r="DT60" s="268">
        <f t="shared" si="75"/>
        <v>1023.2076914908405</v>
      </c>
      <c r="DU60" s="268">
        <f t="shared" si="75"/>
        <v>2916.7071320562491</v>
      </c>
      <c r="DV60" s="268">
        <f t="shared" si="75"/>
        <v>3245.7000976391801</v>
      </c>
      <c r="DW60" s="268">
        <f t="shared" si="75"/>
        <v>997.58149948915104</v>
      </c>
      <c r="DX60" s="268">
        <f t="shared" si="75"/>
        <v>997.58149948915184</v>
      </c>
      <c r="DY60" s="268">
        <f t="shared" si="75"/>
        <v>2881.14715466607</v>
      </c>
      <c r="DZ60" s="268">
        <f t="shared" si="75"/>
        <v>3208.5033393257022</v>
      </c>
      <c r="EA60" s="268">
        <f t="shared" si="75"/>
        <v>971.56941081821026</v>
      </c>
      <c r="EB60" s="268">
        <f t="shared" si="75"/>
        <v>971.56941081821128</v>
      </c>
      <c r="EC60" s="268">
        <f t="shared" ref="EC60:FH60" si="76" xml:space="preserve"> EC$54</f>
        <v>971.5694108182098</v>
      </c>
      <c r="ED60" s="268">
        <f t="shared" si="76"/>
        <v>0</v>
      </c>
      <c r="EE60" s="268">
        <f t="shared" si="76"/>
        <v>0</v>
      </c>
      <c r="EF60" s="268">
        <f t="shared" si="76"/>
        <v>0</v>
      </c>
      <c r="EG60" s="268">
        <f t="shared" si="76"/>
        <v>0</v>
      </c>
      <c r="EH60" s="268">
        <f t="shared" si="76"/>
        <v>0</v>
      </c>
      <c r="EI60" s="268">
        <f t="shared" si="76"/>
        <v>0</v>
      </c>
      <c r="EJ60" s="268">
        <f t="shared" si="76"/>
        <v>0</v>
      </c>
      <c r="EK60" s="268">
        <f t="shared" si="76"/>
        <v>0</v>
      </c>
      <c r="EL60" s="268">
        <f t="shared" si="76"/>
        <v>0</v>
      </c>
      <c r="EM60" s="268">
        <f t="shared" si="76"/>
        <v>0</v>
      </c>
      <c r="EN60" s="268">
        <f t="shared" si="76"/>
        <v>0</v>
      </c>
      <c r="EO60" s="268">
        <f t="shared" si="76"/>
        <v>0</v>
      </c>
      <c r="EP60" s="268">
        <f t="shared" si="76"/>
        <v>0</v>
      </c>
      <c r="EQ60" s="268">
        <f t="shared" si="76"/>
        <v>0</v>
      </c>
      <c r="ER60" s="268">
        <f t="shared" si="76"/>
        <v>0</v>
      </c>
      <c r="ES60" s="268">
        <f t="shared" si="76"/>
        <v>0</v>
      </c>
      <c r="ET60" s="268">
        <f t="shared" si="76"/>
        <v>0</v>
      </c>
      <c r="EU60" s="268">
        <f t="shared" si="76"/>
        <v>0</v>
      </c>
      <c r="EV60" s="268">
        <f t="shared" si="76"/>
        <v>0</v>
      </c>
      <c r="EW60" s="268">
        <f t="shared" si="76"/>
        <v>0</v>
      </c>
      <c r="EX60" s="268">
        <f t="shared" si="76"/>
        <v>0</v>
      </c>
      <c r="EY60" s="268">
        <f t="shared" si="76"/>
        <v>0</v>
      </c>
      <c r="EZ60" s="268">
        <f t="shared" si="76"/>
        <v>0</v>
      </c>
      <c r="FA60" s="268">
        <f t="shared" si="76"/>
        <v>0</v>
      </c>
      <c r="FB60" s="268">
        <f t="shared" si="76"/>
        <v>0</v>
      </c>
      <c r="FC60" s="268">
        <f t="shared" si="76"/>
        <v>0</v>
      </c>
      <c r="FD60" s="268">
        <f t="shared" si="76"/>
        <v>0</v>
      </c>
      <c r="FE60" s="268">
        <f t="shared" si="76"/>
        <v>0</v>
      </c>
      <c r="FF60" s="268">
        <f t="shared" si="76"/>
        <v>0</v>
      </c>
      <c r="FG60" s="268">
        <f t="shared" si="76"/>
        <v>0</v>
      </c>
      <c r="FH60" s="268">
        <f t="shared" si="76"/>
        <v>0</v>
      </c>
      <c r="FI60" s="268">
        <f t="shared" ref="FI60:GJ60" si="77" xml:space="preserve"> FI$54</f>
        <v>0</v>
      </c>
      <c r="FJ60" s="268">
        <f t="shared" si="77"/>
        <v>0</v>
      </c>
      <c r="FK60" s="268">
        <f t="shared" si="77"/>
        <v>0</v>
      </c>
      <c r="FL60" s="268">
        <f t="shared" si="77"/>
        <v>0</v>
      </c>
      <c r="FM60" s="268">
        <f t="shared" si="77"/>
        <v>0</v>
      </c>
      <c r="FN60" s="268">
        <f t="shared" si="77"/>
        <v>0</v>
      </c>
      <c r="FO60" s="268">
        <f t="shared" si="77"/>
        <v>0</v>
      </c>
      <c r="FP60" s="268">
        <f t="shared" si="77"/>
        <v>0</v>
      </c>
      <c r="FQ60" s="268">
        <f t="shared" si="77"/>
        <v>0</v>
      </c>
      <c r="FR60" s="268">
        <f t="shared" si="77"/>
        <v>0</v>
      </c>
      <c r="FS60" s="268">
        <f t="shared" si="77"/>
        <v>0</v>
      </c>
      <c r="FT60" s="268">
        <f t="shared" si="77"/>
        <v>0</v>
      </c>
      <c r="FU60" s="268">
        <f t="shared" si="77"/>
        <v>0</v>
      </c>
      <c r="FV60" s="268">
        <f t="shared" si="77"/>
        <v>0</v>
      </c>
      <c r="FW60" s="268">
        <f t="shared" si="77"/>
        <v>0</v>
      </c>
      <c r="FX60" s="268">
        <f t="shared" si="77"/>
        <v>0</v>
      </c>
      <c r="FY60" s="268">
        <f t="shared" si="77"/>
        <v>0</v>
      </c>
      <c r="FZ60" s="268">
        <f t="shared" si="77"/>
        <v>0</v>
      </c>
      <c r="GA60" s="268">
        <f t="shared" si="77"/>
        <v>0</v>
      </c>
      <c r="GB60" s="268">
        <f t="shared" si="77"/>
        <v>0</v>
      </c>
      <c r="GC60" s="268">
        <f t="shared" si="77"/>
        <v>0</v>
      </c>
      <c r="GD60" s="268">
        <f t="shared" si="77"/>
        <v>0</v>
      </c>
      <c r="GE60" s="268">
        <f t="shared" si="77"/>
        <v>0</v>
      </c>
      <c r="GF60" s="268">
        <f t="shared" si="77"/>
        <v>0</v>
      </c>
      <c r="GG60" s="268">
        <f t="shared" si="77"/>
        <v>0</v>
      </c>
      <c r="GH60" s="268">
        <f t="shared" si="77"/>
        <v>0</v>
      </c>
      <c r="GI60" s="268">
        <f t="shared" si="77"/>
        <v>0</v>
      </c>
      <c r="GJ60" s="268">
        <f t="shared" si="77"/>
        <v>0</v>
      </c>
    </row>
    <row r="61" spans="1:255" x14ac:dyDescent="0.25">
      <c r="E61" s="268" t="str">
        <f t="shared" ref="E61:AJ61" si="78" xml:space="preserve"> E$58</f>
        <v>Cash available for dividends</v>
      </c>
      <c r="F61" s="268">
        <f t="shared" si="78"/>
        <v>0</v>
      </c>
      <c r="G61" s="268" t="str">
        <f t="shared" si="78"/>
        <v>$ 000s</v>
      </c>
      <c r="H61" s="268">
        <f t="shared" si="78"/>
        <v>0</v>
      </c>
      <c r="I61" s="268">
        <f t="shared" si="78"/>
        <v>0</v>
      </c>
      <c r="J61" s="268">
        <f t="shared" si="78"/>
        <v>0</v>
      </c>
      <c r="K61" s="268">
        <f t="shared" si="78"/>
        <v>0</v>
      </c>
      <c r="L61" s="268">
        <f t="shared" si="78"/>
        <v>0</v>
      </c>
      <c r="M61" s="268">
        <f t="shared" si="78"/>
        <v>458.46255602304973</v>
      </c>
      <c r="N61" s="268">
        <f t="shared" si="78"/>
        <v>1539.9780103317044</v>
      </c>
      <c r="O61" s="268">
        <f t="shared" si="78"/>
        <v>1275.7996691309513</v>
      </c>
      <c r="P61" s="268">
        <f t="shared" si="78"/>
        <v>611.78577521583998</v>
      </c>
      <c r="Q61" s="268">
        <f t="shared" si="78"/>
        <v>913.44553428939298</v>
      </c>
      <c r="R61" s="268">
        <f t="shared" si="78"/>
        <v>1528.2118252706632</v>
      </c>
      <c r="S61" s="268">
        <f t="shared" si="78"/>
        <v>1265.3624599820523</v>
      </c>
      <c r="T61" s="268">
        <f t="shared" si="78"/>
        <v>604.68175507588421</v>
      </c>
      <c r="U61" s="268">
        <f t="shared" si="78"/>
        <v>904.72756021648911</v>
      </c>
      <c r="V61" s="268">
        <f t="shared" si="78"/>
        <v>1516.4015633707545</v>
      </c>
      <c r="W61" s="268">
        <f t="shared" si="78"/>
        <v>1254.8749285689933</v>
      </c>
      <c r="X61" s="268">
        <f t="shared" si="78"/>
        <v>602.48613963601133</v>
      </c>
      <c r="Y61" s="268">
        <f t="shared" si="78"/>
        <v>890.97405336405473</v>
      </c>
      <c r="Z61" s="268">
        <f t="shared" si="78"/>
        <v>1504.544878542908</v>
      </c>
      <c r="AA61" s="268">
        <f t="shared" si="78"/>
        <v>1244.3347690343521</v>
      </c>
      <c r="AB61" s="268">
        <f t="shared" si="78"/>
        <v>590.27301319344679</v>
      </c>
      <c r="AC61" s="268">
        <f t="shared" si="78"/>
        <v>887.10641580115589</v>
      </c>
      <c r="AD61" s="268">
        <f t="shared" si="78"/>
        <v>1492.6393722357197</v>
      </c>
      <c r="AE61" s="268">
        <f t="shared" si="78"/>
        <v>1233.7396230872114</v>
      </c>
      <c r="AF61" s="268">
        <f t="shared" si="78"/>
        <v>582.96382196086188</v>
      </c>
      <c r="AG61" s="268">
        <f t="shared" si="78"/>
        <v>878.19858148451158</v>
      </c>
      <c r="AH61" s="268">
        <f t="shared" si="78"/>
        <v>1480.6825920930951</v>
      </c>
      <c r="AI61" s="268">
        <f t="shared" si="78"/>
        <v>1223.0870786663804</v>
      </c>
      <c r="AJ61" s="268">
        <f t="shared" si="78"/>
        <v>575.58168212439</v>
      </c>
      <c r="AK61" s="268">
        <f t="shared" ref="AK61:BP61" si="79" xml:space="preserve"> AK$58</f>
        <v>869.22270551249699</v>
      </c>
      <c r="AL61" s="268">
        <f t="shared" si="79"/>
        <v>1468.6720305784884</v>
      </c>
      <c r="AM61" s="268">
        <f t="shared" si="79"/>
        <v>1212.3746685703418</v>
      </c>
      <c r="AN61" s="268">
        <f t="shared" si="79"/>
        <v>572.93564864823338</v>
      </c>
      <c r="AO61" s="268">
        <f t="shared" si="79"/>
        <v>750.3084596683118</v>
      </c>
      <c r="AP61" s="268">
        <f t="shared" si="79"/>
        <v>1239.0105960734581</v>
      </c>
      <c r="AQ61" s="268">
        <f t="shared" si="79"/>
        <v>1171.7523832860297</v>
      </c>
      <c r="AR61" s="268">
        <f t="shared" si="79"/>
        <v>524.7603193828129</v>
      </c>
      <c r="AS61" s="268">
        <f t="shared" si="79"/>
        <v>648.33729102747407</v>
      </c>
      <c r="AT61" s="268">
        <f t="shared" si="79"/>
        <v>1209.4943928313519</v>
      </c>
      <c r="AU61" s="268">
        <f t="shared" si="79"/>
        <v>1143.1636754064698</v>
      </c>
      <c r="AV61" s="268">
        <f t="shared" si="79"/>
        <v>500.1173806150523</v>
      </c>
      <c r="AW61" s="268">
        <f t="shared" si="79"/>
        <v>623.40628931123251</v>
      </c>
      <c r="AX61" s="268">
        <f t="shared" si="79"/>
        <v>1182.1356520847048</v>
      </c>
      <c r="AY61" s="268">
        <f t="shared" si="79"/>
        <v>1116.6025331082528</v>
      </c>
      <c r="AZ61" s="268">
        <f t="shared" si="79"/>
        <v>477.36912126117636</v>
      </c>
      <c r="BA61" s="268">
        <f t="shared" si="79"/>
        <v>1934.1454283198477</v>
      </c>
      <c r="BB61" s="268">
        <f t="shared" si="79"/>
        <v>3730.6447574052504</v>
      </c>
      <c r="BC61" s="268">
        <f t="shared" si="79"/>
        <v>3530.0521577102054</v>
      </c>
      <c r="BD61" s="268">
        <f t="shared" si="79"/>
        <v>1504.7624804973495</v>
      </c>
      <c r="BE61" s="268">
        <f t="shared" si="79"/>
        <v>1872.9369638010792</v>
      </c>
      <c r="BF61" s="268">
        <f t="shared" si="79"/>
        <v>3676.4890896214538</v>
      </c>
      <c r="BG61" s="268">
        <f t="shared" si="79"/>
        <v>3478.0568589113823</v>
      </c>
      <c r="BH61" s="268">
        <f t="shared" si="79"/>
        <v>1449.1203302910922</v>
      </c>
      <c r="BI61" s="268">
        <f t="shared" si="79"/>
        <v>1845.8592299519053</v>
      </c>
      <c r="BJ61" s="268">
        <f t="shared" si="79"/>
        <v>3626.3520217297519</v>
      </c>
      <c r="BK61" s="268">
        <f t="shared" si="79"/>
        <v>3429.8665193034708</v>
      </c>
      <c r="BL61" s="268">
        <f t="shared" si="79"/>
        <v>1412.0021677473178</v>
      </c>
      <c r="BM61" s="268">
        <f t="shared" si="79"/>
        <v>1807.185312797159</v>
      </c>
      <c r="BN61" s="268">
        <f t="shared" si="79"/>
        <v>3579.446775158297</v>
      </c>
      <c r="BO61" s="268">
        <f t="shared" si="79"/>
        <v>3384.7333766265233</v>
      </c>
      <c r="BP61" s="268">
        <f t="shared" si="79"/>
        <v>1377.7310853958993</v>
      </c>
      <c r="BQ61" s="268">
        <f t="shared" ref="BQ61:CV61" si="80" xml:space="preserve"> BQ$58</f>
        <v>1771.2061612797906</v>
      </c>
      <c r="BR61" s="268">
        <f t="shared" si="80"/>
        <v>3535.1309361269427</v>
      </c>
      <c r="BS61" s="268">
        <f t="shared" si="80"/>
        <v>3342.0468071314267</v>
      </c>
      <c r="BT61" s="268">
        <f t="shared" si="80"/>
        <v>1360.1430363163395</v>
      </c>
      <c r="BU61" s="268">
        <f t="shared" si="80"/>
        <v>1827.9066138066905</v>
      </c>
      <c r="BV61" s="268">
        <f t="shared" si="80"/>
        <v>3492.8796401436357</v>
      </c>
      <c r="BW61" s="268">
        <f t="shared" si="80"/>
        <v>3301.3078506503039</v>
      </c>
      <c r="BX61" s="268">
        <f t="shared" si="80"/>
        <v>3978.4420788257867</v>
      </c>
      <c r="BY61" s="268">
        <f t="shared" si="80"/>
        <v>5179.4093716057532</v>
      </c>
      <c r="BZ61" s="268">
        <f t="shared" si="80"/>
        <v>6111.6797109557428</v>
      </c>
      <c r="CA61" s="268">
        <f t="shared" si="80"/>
        <v>6504.510248989116</v>
      </c>
      <c r="CB61" s="268">
        <f t="shared" si="80"/>
        <v>7308.7193100573731</v>
      </c>
      <c r="CC61" s="268">
        <f t="shared" si="80"/>
        <v>8500.6235937482779</v>
      </c>
      <c r="CD61" s="268">
        <f t="shared" si="80"/>
        <v>9425.7306512841387</v>
      </c>
      <c r="CE61" s="268">
        <f t="shared" si="80"/>
        <v>9814.4735480844374</v>
      </c>
      <c r="CF61" s="268">
        <f t="shared" si="80"/>
        <v>10612.995743856849</v>
      </c>
      <c r="CG61" s="268">
        <f t="shared" si="80"/>
        <v>11797.131248217469</v>
      </c>
      <c r="CH61" s="268">
        <f t="shared" si="80"/>
        <v>12716.302583289558</v>
      </c>
      <c r="CI61" s="268">
        <f t="shared" si="80"/>
        <v>13102.11216544243</v>
      </c>
      <c r="CJ61" s="268">
        <f t="shared" si="80"/>
        <v>13909.90680687621</v>
      </c>
      <c r="CK61" s="268">
        <f t="shared" si="80"/>
        <v>15073.477882740926</v>
      </c>
      <c r="CL61" s="268">
        <f t="shared" si="80"/>
        <v>15987.713484603633</v>
      </c>
      <c r="CM61" s="268">
        <f t="shared" si="80"/>
        <v>16371.527987707308</v>
      </c>
      <c r="CN61" s="268">
        <f t="shared" si="80"/>
        <v>17161.798575587032</v>
      </c>
      <c r="CO61" s="268">
        <f t="shared" si="80"/>
        <v>18333.364849720761</v>
      </c>
      <c r="CP61" s="268">
        <f t="shared" si="80"/>
        <v>19243.479340471014</v>
      </c>
      <c r="CQ61" s="268">
        <f t="shared" si="80"/>
        <v>19626.061002467981</v>
      </c>
      <c r="CR61" s="268">
        <f t="shared" si="80"/>
        <v>20413.394418282347</v>
      </c>
      <c r="CS61" s="268">
        <f t="shared" si="80"/>
        <v>21579.805874024605</v>
      </c>
      <c r="CT61" s="268">
        <f t="shared" si="80"/>
        <v>22486.462882977692</v>
      </c>
      <c r="CU61" s="268">
        <f t="shared" si="80"/>
        <v>22868.430600375163</v>
      </c>
      <c r="CV61" s="268">
        <f t="shared" si="80"/>
        <v>23653.427398437201</v>
      </c>
      <c r="CW61" s="268">
        <f t="shared" ref="CW61:EB61" si="81" xml:space="preserve"> CW$58</f>
        <v>24815.254577798551</v>
      </c>
      <c r="CX61" s="268">
        <f t="shared" si="81"/>
        <v>25718.994739445843</v>
      </c>
      <c r="CY61" s="268">
        <f t="shared" si="81"/>
        <v>26100.850665962877</v>
      </c>
      <c r="CZ61" s="268">
        <f t="shared" si="81"/>
        <v>26897.266768313868</v>
      </c>
      <c r="DA61" s="268">
        <f t="shared" si="81"/>
        <v>28041.708349577148</v>
      </c>
      <c r="DB61" s="268">
        <f t="shared" si="81"/>
        <v>28942.972107906455</v>
      </c>
      <c r="DC61" s="268">
        <f t="shared" si="81"/>
        <v>29325.123319189999</v>
      </c>
      <c r="DD61" s="268">
        <f t="shared" si="81"/>
        <v>30106.82563666534</v>
      </c>
      <c r="DE61" s="268">
        <f t="shared" si="81"/>
        <v>31260.792945659392</v>
      </c>
      <c r="DF61" s="268">
        <f t="shared" si="81"/>
        <v>32159.939128220114</v>
      </c>
      <c r="DG61" s="268">
        <f t="shared" si="81"/>
        <v>32542.715267843574</v>
      </c>
      <c r="DH61" s="268">
        <f t="shared" si="81"/>
        <v>33323.295909998204</v>
      </c>
      <c r="DI61" s="268">
        <f t="shared" si="81"/>
        <v>34473.831397778311</v>
      </c>
      <c r="DJ61" s="268">
        <f t="shared" si="81"/>
        <v>34571.152344172049</v>
      </c>
      <c r="DK61" s="268">
        <f t="shared" si="81"/>
        <v>34154.819996363585</v>
      </c>
      <c r="DL61" s="268">
        <f t="shared" si="81"/>
        <v>34134.5449652479</v>
      </c>
      <c r="DM61" s="268">
        <f t="shared" si="81"/>
        <v>34481.900138131634</v>
      </c>
      <c r="DN61" s="268">
        <f t="shared" si="81"/>
        <v>34577.634022055441</v>
      </c>
      <c r="DO61" s="268">
        <f t="shared" si="81"/>
        <v>34162.408418327432</v>
      </c>
      <c r="DP61" s="268">
        <f t="shared" si="81"/>
        <v>34154.156584974771</v>
      </c>
      <c r="DQ61" s="268">
        <f t="shared" si="81"/>
        <v>34485.874712855759</v>
      </c>
      <c r="DR61" s="268">
        <f t="shared" si="81"/>
        <v>34580.215578271025</v>
      </c>
      <c r="DS61" s="268">
        <f t="shared" si="81"/>
        <v>34166.270132495585</v>
      </c>
      <c r="DT61" s="268">
        <f t="shared" si="81"/>
        <v>34144.895849036351</v>
      </c>
      <c r="DU61" s="268">
        <f t="shared" si="81"/>
        <v>34486.467015203889</v>
      </c>
      <c r="DV61" s="268">
        <f t="shared" si="81"/>
        <v>34579.572950640541</v>
      </c>
      <c r="DW61" s="268">
        <f t="shared" si="81"/>
        <v>34167.047025381049</v>
      </c>
      <c r="DX61" s="268">
        <f t="shared" si="81"/>
        <v>34145.357178484293</v>
      </c>
      <c r="DY61" s="268">
        <f t="shared" si="81"/>
        <v>34484.255611451881</v>
      </c>
      <c r="DZ61" s="268">
        <f t="shared" si="81"/>
        <v>34576.255407806537</v>
      </c>
      <c r="EA61" s="268">
        <f t="shared" si="81"/>
        <v>34165.260639996275</v>
      </c>
      <c r="EB61" s="268">
        <f t="shared" si="81"/>
        <v>0</v>
      </c>
      <c r="EC61" s="268">
        <f t="shared" ref="EC61:FH61" si="82" xml:space="preserve"> EC$58</f>
        <v>971.56941081833111</v>
      </c>
      <c r="ED61" s="268">
        <f t="shared" si="82"/>
        <v>1.213038558489643E-10</v>
      </c>
      <c r="EE61" s="268">
        <f t="shared" si="82"/>
        <v>1.213038558489643E-10</v>
      </c>
      <c r="EF61" s="268">
        <f t="shared" si="82"/>
        <v>1.213038558489643E-10</v>
      </c>
      <c r="EG61" s="268">
        <f t="shared" si="82"/>
        <v>1.213038558489643E-10</v>
      </c>
      <c r="EH61" s="268">
        <f t="shared" si="82"/>
        <v>1.213038558489643E-10</v>
      </c>
      <c r="EI61" s="268">
        <f t="shared" si="82"/>
        <v>1.213038558489643E-10</v>
      </c>
      <c r="EJ61" s="268">
        <f t="shared" si="82"/>
        <v>1.213038558489643E-10</v>
      </c>
      <c r="EK61" s="268">
        <f t="shared" si="82"/>
        <v>1.213038558489643E-10</v>
      </c>
      <c r="EL61" s="268">
        <f t="shared" si="82"/>
        <v>1.213038558489643E-10</v>
      </c>
      <c r="EM61" s="268">
        <f t="shared" si="82"/>
        <v>1.213038558489643E-10</v>
      </c>
      <c r="EN61" s="268">
        <f t="shared" si="82"/>
        <v>1.213038558489643E-10</v>
      </c>
      <c r="EO61" s="268">
        <f t="shared" si="82"/>
        <v>1.213038558489643E-10</v>
      </c>
      <c r="EP61" s="268">
        <f t="shared" si="82"/>
        <v>1.213038558489643E-10</v>
      </c>
      <c r="EQ61" s="268">
        <f t="shared" si="82"/>
        <v>1.213038558489643E-10</v>
      </c>
      <c r="ER61" s="268">
        <f t="shared" si="82"/>
        <v>1.213038558489643E-10</v>
      </c>
      <c r="ES61" s="268">
        <f t="shared" si="82"/>
        <v>1.213038558489643E-10</v>
      </c>
      <c r="ET61" s="268">
        <f t="shared" si="82"/>
        <v>1.213038558489643E-10</v>
      </c>
      <c r="EU61" s="268">
        <f t="shared" si="82"/>
        <v>1.213038558489643E-10</v>
      </c>
      <c r="EV61" s="268">
        <f t="shared" si="82"/>
        <v>1.213038558489643E-10</v>
      </c>
      <c r="EW61" s="268">
        <f t="shared" si="82"/>
        <v>1.213038558489643E-10</v>
      </c>
      <c r="EX61" s="268">
        <f t="shared" si="82"/>
        <v>1.213038558489643E-10</v>
      </c>
      <c r="EY61" s="268">
        <f t="shared" si="82"/>
        <v>1.213038558489643E-10</v>
      </c>
      <c r="EZ61" s="268">
        <f t="shared" si="82"/>
        <v>1.213038558489643E-10</v>
      </c>
      <c r="FA61" s="268">
        <f t="shared" si="82"/>
        <v>1.213038558489643E-10</v>
      </c>
      <c r="FB61" s="268">
        <f t="shared" si="82"/>
        <v>1.213038558489643E-10</v>
      </c>
      <c r="FC61" s="268">
        <f t="shared" si="82"/>
        <v>1.213038558489643E-10</v>
      </c>
      <c r="FD61" s="268">
        <f t="shared" si="82"/>
        <v>1.213038558489643E-10</v>
      </c>
      <c r="FE61" s="268">
        <f t="shared" si="82"/>
        <v>1.213038558489643E-10</v>
      </c>
      <c r="FF61" s="268">
        <f t="shared" si="82"/>
        <v>1.213038558489643E-10</v>
      </c>
      <c r="FG61" s="268">
        <f t="shared" si="82"/>
        <v>1.213038558489643E-10</v>
      </c>
      <c r="FH61" s="268">
        <f t="shared" si="82"/>
        <v>1.213038558489643E-10</v>
      </c>
      <c r="FI61" s="268">
        <f t="shared" ref="FI61:GJ61" si="83" xml:space="preserve"> FI$58</f>
        <v>1.213038558489643E-10</v>
      </c>
      <c r="FJ61" s="268">
        <f t="shared" si="83"/>
        <v>1.213038558489643E-10</v>
      </c>
      <c r="FK61" s="268">
        <f t="shared" si="83"/>
        <v>1.213038558489643E-10</v>
      </c>
      <c r="FL61" s="268">
        <f t="shared" si="83"/>
        <v>1.213038558489643E-10</v>
      </c>
      <c r="FM61" s="268">
        <f t="shared" si="83"/>
        <v>1.213038558489643E-10</v>
      </c>
      <c r="FN61" s="268">
        <f t="shared" si="83"/>
        <v>1.213038558489643E-10</v>
      </c>
      <c r="FO61" s="268">
        <f t="shared" si="83"/>
        <v>1.213038558489643E-10</v>
      </c>
      <c r="FP61" s="268">
        <f t="shared" si="83"/>
        <v>1.213038558489643E-10</v>
      </c>
      <c r="FQ61" s="268">
        <f t="shared" si="83"/>
        <v>1.213038558489643E-10</v>
      </c>
      <c r="FR61" s="268">
        <f t="shared" si="83"/>
        <v>1.213038558489643E-10</v>
      </c>
      <c r="FS61" s="268">
        <f t="shared" si="83"/>
        <v>1.213038558489643E-10</v>
      </c>
      <c r="FT61" s="268">
        <f t="shared" si="83"/>
        <v>1.213038558489643E-10</v>
      </c>
      <c r="FU61" s="268">
        <f t="shared" si="83"/>
        <v>1.213038558489643E-10</v>
      </c>
      <c r="FV61" s="268">
        <f t="shared" si="83"/>
        <v>1.213038558489643E-10</v>
      </c>
      <c r="FW61" s="268">
        <f t="shared" si="83"/>
        <v>1.213038558489643E-10</v>
      </c>
      <c r="FX61" s="268">
        <f t="shared" si="83"/>
        <v>1.213038558489643E-10</v>
      </c>
      <c r="FY61" s="268">
        <f t="shared" si="83"/>
        <v>1.213038558489643E-10</v>
      </c>
      <c r="FZ61" s="268">
        <f t="shared" si="83"/>
        <v>1.213038558489643E-10</v>
      </c>
      <c r="GA61" s="268">
        <f t="shared" si="83"/>
        <v>1.213038558489643E-10</v>
      </c>
      <c r="GB61" s="268">
        <f t="shared" si="83"/>
        <v>1.213038558489643E-10</v>
      </c>
      <c r="GC61" s="268">
        <f t="shared" si="83"/>
        <v>1.213038558489643E-10</v>
      </c>
      <c r="GD61" s="268">
        <f t="shared" si="83"/>
        <v>1.213038558489643E-10</v>
      </c>
      <c r="GE61" s="268">
        <f t="shared" si="83"/>
        <v>1.213038558489643E-10</v>
      </c>
      <c r="GF61" s="268">
        <f t="shared" si="83"/>
        <v>1.213038558489643E-10</v>
      </c>
      <c r="GG61" s="268">
        <f t="shared" si="83"/>
        <v>1.213038558489643E-10</v>
      </c>
      <c r="GH61" s="268">
        <f t="shared" si="83"/>
        <v>1.213038558489643E-10</v>
      </c>
      <c r="GI61" s="268">
        <f t="shared" si="83"/>
        <v>1.213038558489643E-10</v>
      </c>
      <c r="GJ61" s="268">
        <f t="shared" si="83"/>
        <v>1.213038558489643E-10</v>
      </c>
    </row>
    <row r="62" spans="1:255" s="547" customFormat="1" x14ac:dyDescent="0.25">
      <c r="A62" s="189"/>
      <c r="B62" s="189"/>
      <c r="C62" s="190"/>
      <c r="D62" s="191"/>
      <c r="E62" s="249" t="s">
        <v>191</v>
      </c>
      <c r="F62" s="249"/>
      <c r="G62" s="249" t="str">
        <f xml:space="preserve"> SMU</f>
        <v>$ 000s</v>
      </c>
      <c r="H62" s="249">
        <f xml:space="preserve"> SUM(J62:GJ62)</f>
        <v>192307.60026847883</v>
      </c>
      <c r="I62" s="192"/>
      <c r="J62" s="249">
        <f t="shared" ref="J62:AO62" si="84" xml:space="preserve"> MIN(J60:J61)</f>
        <v>0</v>
      </c>
      <c r="K62" s="249">
        <f t="shared" si="84"/>
        <v>0</v>
      </c>
      <c r="L62" s="249">
        <f t="shared" si="84"/>
        <v>0</v>
      </c>
      <c r="M62" s="249">
        <f t="shared" si="84"/>
        <v>458.46255602304973</v>
      </c>
      <c r="N62" s="249">
        <f t="shared" si="84"/>
        <v>1539.9780103317044</v>
      </c>
      <c r="O62" s="249">
        <f t="shared" si="84"/>
        <v>1275.7996691309513</v>
      </c>
      <c r="P62" s="249">
        <f t="shared" si="84"/>
        <v>611.78577521583998</v>
      </c>
      <c r="Q62" s="249">
        <f t="shared" si="84"/>
        <v>913.44553428939298</v>
      </c>
      <c r="R62" s="249">
        <f t="shared" si="84"/>
        <v>1528.2118252706632</v>
      </c>
      <c r="S62" s="249">
        <f t="shared" si="84"/>
        <v>1265.3624599820523</v>
      </c>
      <c r="T62" s="249">
        <f t="shared" si="84"/>
        <v>604.68175507588421</v>
      </c>
      <c r="U62" s="249">
        <f t="shared" si="84"/>
        <v>904.72756021648911</v>
      </c>
      <c r="V62" s="249">
        <f t="shared" si="84"/>
        <v>1516.4015633707545</v>
      </c>
      <c r="W62" s="249">
        <f t="shared" si="84"/>
        <v>1254.8749285689933</v>
      </c>
      <c r="X62" s="249">
        <f t="shared" si="84"/>
        <v>602.48613963601133</v>
      </c>
      <c r="Y62" s="249">
        <f t="shared" si="84"/>
        <v>890.97405336405473</v>
      </c>
      <c r="Z62" s="249">
        <f t="shared" si="84"/>
        <v>1504.544878542908</v>
      </c>
      <c r="AA62" s="249">
        <f t="shared" si="84"/>
        <v>1244.3347690343521</v>
      </c>
      <c r="AB62" s="249">
        <f t="shared" si="84"/>
        <v>590.27301319344679</v>
      </c>
      <c r="AC62" s="249">
        <f t="shared" si="84"/>
        <v>887.10641580115589</v>
      </c>
      <c r="AD62" s="249">
        <f t="shared" si="84"/>
        <v>1492.6393722357197</v>
      </c>
      <c r="AE62" s="249">
        <f t="shared" si="84"/>
        <v>1233.7396230872114</v>
      </c>
      <c r="AF62" s="249">
        <f t="shared" si="84"/>
        <v>582.96382196086188</v>
      </c>
      <c r="AG62" s="249">
        <f t="shared" si="84"/>
        <v>878.19858148451158</v>
      </c>
      <c r="AH62" s="249">
        <f t="shared" si="84"/>
        <v>1480.6825920930951</v>
      </c>
      <c r="AI62" s="249">
        <f t="shared" si="84"/>
        <v>1223.0870786663804</v>
      </c>
      <c r="AJ62" s="249">
        <f t="shared" si="84"/>
        <v>575.58168212439</v>
      </c>
      <c r="AK62" s="249">
        <f t="shared" si="84"/>
        <v>869.22270551249699</v>
      </c>
      <c r="AL62" s="249">
        <f t="shared" si="84"/>
        <v>1468.6720305784884</v>
      </c>
      <c r="AM62" s="249">
        <f t="shared" si="84"/>
        <v>1212.3746685703418</v>
      </c>
      <c r="AN62" s="249">
        <f t="shared" si="84"/>
        <v>572.93564864823338</v>
      </c>
      <c r="AO62" s="249">
        <f t="shared" si="84"/>
        <v>750.3084596683118</v>
      </c>
      <c r="AP62" s="249">
        <f t="shared" ref="AP62:BU62" si="85" xml:space="preserve"> MIN(AP60:AP61)</f>
        <v>1239.0105960734581</v>
      </c>
      <c r="AQ62" s="249">
        <f t="shared" si="85"/>
        <v>1171.7523832860297</v>
      </c>
      <c r="AR62" s="249">
        <f t="shared" si="85"/>
        <v>524.7603193828129</v>
      </c>
      <c r="AS62" s="249">
        <f t="shared" si="85"/>
        <v>648.33729102747407</v>
      </c>
      <c r="AT62" s="249">
        <f t="shared" si="85"/>
        <v>1209.4943928313519</v>
      </c>
      <c r="AU62" s="249">
        <f t="shared" si="85"/>
        <v>1143.1636754064698</v>
      </c>
      <c r="AV62" s="249">
        <f t="shared" si="85"/>
        <v>500.1173806150523</v>
      </c>
      <c r="AW62" s="249">
        <f t="shared" si="85"/>
        <v>623.40628931123251</v>
      </c>
      <c r="AX62" s="249">
        <f t="shared" si="85"/>
        <v>1182.1356520847048</v>
      </c>
      <c r="AY62" s="249">
        <f t="shared" si="85"/>
        <v>1116.6025331082528</v>
      </c>
      <c r="AZ62" s="249">
        <f t="shared" si="85"/>
        <v>477.36912126117636</v>
      </c>
      <c r="BA62" s="249">
        <f t="shared" si="85"/>
        <v>1934.1454283198477</v>
      </c>
      <c r="BB62" s="249">
        <f t="shared" si="85"/>
        <v>3730.6447574052504</v>
      </c>
      <c r="BC62" s="249">
        <f t="shared" si="85"/>
        <v>3530.0521577102054</v>
      </c>
      <c r="BD62" s="249">
        <f t="shared" si="85"/>
        <v>1504.7624804973495</v>
      </c>
      <c r="BE62" s="249">
        <f t="shared" si="85"/>
        <v>1872.9369638010792</v>
      </c>
      <c r="BF62" s="249">
        <f t="shared" si="85"/>
        <v>3676.4890896214538</v>
      </c>
      <c r="BG62" s="249">
        <f t="shared" si="85"/>
        <v>3478.0568589113823</v>
      </c>
      <c r="BH62" s="249">
        <f t="shared" si="85"/>
        <v>1449.1203302910922</v>
      </c>
      <c r="BI62" s="249">
        <f t="shared" si="85"/>
        <v>1845.8592299519053</v>
      </c>
      <c r="BJ62" s="249">
        <f t="shared" si="85"/>
        <v>3626.3520217297519</v>
      </c>
      <c r="BK62" s="249">
        <f t="shared" si="85"/>
        <v>3429.8665193034708</v>
      </c>
      <c r="BL62" s="249">
        <f t="shared" si="85"/>
        <v>1412.0021677473178</v>
      </c>
      <c r="BM62" s="249">
        <f t="shared" si="85"/>
        <v>1807.185312797159</v>
      </c>
      <c r="BN62" s="249">
        <f t="shared" si="85"/>
        <v>3579.446775158297</v>
      </c>
      <c r="BO62" s="249">
        <f t="shared" si="85"/>
        <v>3384.7333766265233</v>
      </c>
      <c r="BP62" s="249">
        <f t="shared" si="85"/>
        <v>1377.7310853958993</v>
      </c>
      <c r="BQ62" s="249">
        <f t="shared" si="85"/>
        <v>1771.2061612797906</v>
      </c>
      <c r="BR62" s="249">
        <f t="shared" si="85"/>
        <v>3535.1309361269427</v>
      </c>
      <c r="BS62" s="249">
        <f t="shared" si="85"/>
        <v>3342.0468071314267</v>
      </c>
      <c r="BT62" s="249">
        <f t="shared" si="85"/>
        <v>1255.1903057619875</v>
      </c>
      <c r="BU62" s="249">
        <f t="shared" si="85"/>
        <v>1827.9066138066905</v>
      </c>
      <c r="BV62" s="249">
        <f t="shared" ref="BV62:DA62" si="86" xml:space="preserve"> MIN(BV60:BV61)</f>
        <v>3492.8796401436357</v>
      </c>
      <c r="BW62" s="249">
        <f t="shared" si="86"/>
        <v>638.38135827718327</v>
      </c>
      <c r="BX62" s="249">
        <f t="shared" si="86"/>
        <v>504.25850739097933</v>
      </c>
      <c r="BY62" s="249">
        <f t="shared" si="86"/>
        <v>2519.9933903272627</v>
      </c>
      <c r="BZ62" s="249">
        <f t="shared" si="86"/>
        <v>2869.2779221461615</v>
      </c>
      <c r="CA62" s="249">
        <f t="shared" si="86"/>
        <v>482.50028805035629</v>
      </c>
      <c r="CB62" s="249">
        <f t="shared" si="86"/>
        <v>482.50028805035737</v>
      </c>
      <c r="CC62" s="249">
        <f t="shared" si="86"/>
        <v>2487.8249049546116</v>
      </c>
      <c r="CD62" s="249">
        <f t="shared" si="86"/>
        <v>2835.3717027843609</v>
      </c>
      <c r="CE62" s="249">
        <f t="shared" si="86"/>
        <v>460.46858428107288</v>
      </c>
      <c r="CF62" s="249">
        <f t="shared" si="86"/>
        <v>460.46858428107396</v>
      </c>
      <c r="CG62" s="249">
        <f t="shared" si="86"/>
        <v>2455.4251841647142</v>
      </c>
      <c r="CH62" s="249">
        <f t="shared" si="86"/>
        <v>2801.2428934480472</v>
      </c>
      <c r="CI62" s="249">
        <f t="shared" si="86"/>
        <v>438.15521334527148</v>
      </c>
      <c r="CJ62" s="249">
        <f t="shared" si="86"/>
        <v>438.15521334527222</v>
      </c>
      <c r="CK62" s="249">
        <f t="shared" si="86"/>
        <v>2422.785596441704</v>
      </c>
      <c r="CL62" s="249">
        <f t="shared" si="86"/>
        <v>2766.8828196091977</v>
      </c>
      <c r="CM62" s="249">
        <f t="shared" si="86"/>
        <v>415.55179463131208</v>
      </c>
      <c r="CN62" s="249">
        <f t="shared" si="86"/>
        <v>415.55179463131316</v>
      </c>
      <c r="CO62" s="249">
        <f t="shared" si="86"/>
        <v>2389.8973086640599</v>
      </c>
      <c r="CP62" s="249">
        <f t="shared" si="86"/>
        <v>2732.2826053481353</v>
      </c>
      <c r="CQ62" s="249">
        <f t="shared" si="86"/>
        <v>392.64974467362146</v>
      </c>
      <c r="CR62" s="249">
        <f t="shared" si="86"/>
        <v>392.64974467362219</v>
      </c>
      <c r="CS62" s="249">
        <f t="shared" si="86"/>
        <v>2356.7512809939117</v>
      </c>
      <c r="CT62" s="249">
        <f t="shared" si="86"/>
        <v>2697.4331682417469</v>
      </c>
      <c r="CU62" s="249">
        <f t="shared" si="86"/>
        <v>369.44027204820037</v>
      </c>
      <c r="CV62" s="249">
        <f t="shared" si="86"/>
        <v>369.44027204820111</v>
      </c>
      <c r="CW62" s="249">
        <f t="shared" si="86"/>
        <v>2323.3382616389063</v>
      </c>
      <c r="CX62" s="249">
        <f t="shared" si="86"/>
        <v>2662.3252141243161</v>
      </c>
      <c r="CY62" s="249">
        <f t="shared" si="86"/>
        <v>345.91437214068662</v>
      </c>
      <c r="CZ62" s="249">
        <f t="shared" si="86"/>
        <v>345.91437214068776</v>
      </c>
      <c r="DA62" s="249">
        <f t="shared" si="86"/>
        <v>2289.6487814835095</v>
      </c>
      <c r="DB62" s="249">
        <f t="shared" ref="DB62:EG62" si="87" xml:space="preserve"> MIN(DB60:DB61)</f>
        <v>2626.9492317177469</v>
      </c>
      <c r="DC62" s="249">
        <f t="shared" si="87"/>
        <v>322.0628217837874</v>
      </c>
      <c r="DD62" s="249">
        <f t="shared" si="87"/>
        <v>322.06282178378819</v>
      </c>
      <c r="DE62" s="249">
        <f t="shared" si="87"/>
        <v>2255.6731485863975</v>
      </c>
      <c r="DF62" s="249">
        <f t="shared" si="87"/>
        <v>2591.2954871279271</v>
      </c>
      <c r="DG62" s="249">
        <f t="shared" si="87"/>
        <v>297.87617376080345</v>
      </c>
      <c r="DH62" s="249">
        <f t="shared" si="87"/>
        <v>297.87617376080459</v>
      </c>
      <c r="DI62" s="249">
        <f t="shared" si="87"/>
        <v>3021.4014425406599</v>
      </c>
      <c r="DJ62" s="249">
        <f t="shared" si="87"/>
        <v>3355.3540182038728</v>
      </c>
      <c r="DK62" s="249">
        <f t="shared" si="87"/>
        <v>1073.3447511719098</v>
      </c>
      <c r="DL62" s="249">
        <f t="shared" si="87"/>
        <v>1073.3447511719105</v>
      </c>
      <c r="DM62" s="249">
        <f t="shared" si="87"/>
        <v>2986.8235086933337</v>
      </c>
      <c r="DN62" s="249">
        <f t="shared" si="87"/>
        <v>3319.1146287562319</v>
      </c>
      <c r="DO62" s="249">
        <f t="shared" si="87"/>
        <v>1048.4586416597506</v>
      </c>
      <c r="DP62" s="249">
        <f t="shared" si="87"/>
        <v>1048.4586416597517</v>
      </c>
      <c r="DQ62" s="249">
        <f t="shared" si="87"/>
        <v>2951.9289522207732</v>
      </c>
      <c r="DR62" s="249">
        <f t="shared" si="87"/>
        <v>3282.5668826316178</v>
      </c>
      <c r="DS62" s="249">
        <f t="shared" si="87"/>
        <v>1023.2076914908397</v>
      </c>
      <c r="DT62" s="249">
        <f t="shared" si="87"/>
        <v>1023.2076914908405</v>
      </c>
      <c r="DU62" s="249">
        <f t="shared" si="87"/>
        <v>2916.7071320562491</v>
      </c>
      <c r="DV62" s="249">
        <f t="shared" si="87"/>
        <v>3245.7000976391801</v>
      </c>
      <c r="DW62" s="249">
        <f t="shared" si="87"/>
        <v>997.58149948915104</v>
      </c>
      <c r="DX62" s="249">
        <f t="shared" si="87"/>
        <v>997.58149948915184</v>
      </c>
      <c r="DY62" s="249">
        <f t="shared" si="87"/>
        <v>2881.14715466607</v>
      </c>
      <c r="DZ62" s="249">
        <f t="shared" si="87"/>
        <v>3208.5033393257022</v>
      </c>
      <c r="EA62" s="249">
        <f t="shared" si="87"/>
        <v>971.56941081821026</v>
      </c>
      <c r="EB62" s="249">
        <f t="shared" si="87"/>
        <v>0</v>
      </c>
      <c r="EC62" s="249">
        <f t="shared" si="87"/>
        <v>971.5694108182098</v>
      </c>
      <c r="ED62" s="249">
        <f t="shared" si="87"/>
        <v>0</v>
      </c>
      <c r="EE62" s="249">
        <f t="shared" si="87"/>
        <v>0</v>
      </c>
      <c r="EF62" s="249">
        <f t="shared" si="87"/>
        <v>0</v>
      </c>
      <c r="EG62" s="249">
        <f t="shared" si="87"/>
        <v>0</v>
      </c>
      <c r="EH62" s="249">
        <f t="shared" ref="EH62:FM62" si="88" xml:space="preserve"> MIN(EH60:EH61)</f>
        <v>0</v>
      </c>
      <c r="EI62" s="249">
        <f t="shared" si="88"/>
        <v>0</v>
      </c>
      <c r="EJ62" s="249">
        <f t="shared" si="88"/>
        <v>0</v>
      </c>
      <c r="EK62" s="249">
        <f t="shared" si="88"/>
        <v>0</v>
      </c>
      <c r="EL62" s="249">
        <f t="shared" si="88"/>
        <v>0</v>
      </c>
      <c r="EM62" s="249">
        <f t="shared" si="88"/>
        <v>0</v>
      </c>
      <c r="EN62" s="249">
        <f t="shared" si="88"/>
        <v>0</v>
      </c>
      <c r="EO62" s="249">
        <f t="shared" si="88"/>
        <v>0</v>
      </c>
      <c r="EP62" s="249">
        <f t="shared" si="88"/>
        <v>0</v>
      </c>
      <c r="EQ62" s="249">
        <f t="shared" si="88"/>
        <v>0</v>
      </c>
      <c r="ER62" s="249">
        <f t="shared" si="88"/>
        <v>0</v>
      </c>
      <c r="ES62" s="249">
        <f t="shared" si="88"/>
        <v>0</v>
      </c>
      <c r="ET62" s="249">
        <f t="shared" si="88"/>
        <v>0</v>
      </c>
      <c r="EU62" s="249">
        <f t="shared" si="88"/>
        <v>0</v>
      </c>
      <c r="EV62" s="249">
        <f t="shared" si="88"/>
        <v>0</v>
      </c>
      <c r="EW62" s="249">
        <f t="shared" si="88"/>
        <v>0</v>
      </c>
      <c r="EX62" s="249">
        <f t="shared" si="88"/>
        <v>0</v>
      </c>
      <c r="EY62" s="249">
        <f t="shared" si="88"/>
        <v>0</v>
      </c>
      <c r="EZ62" s="249">
        <f t="shared" si="88"/>
        <v>0</v>
      </c>
      <c r="FA62" s="249">
        <f t="shared" si="88"/>
        <v>0</v>
      </c>
      <c r="FB62" s="249">
        <f t="shared" si="88"/>
        <v>0</v>
      </c>
      <c r="FC62" s="249">
        <f t="shared" si="88"/>
        <v>0</v>
      </c>
      <c r="FD62" s="249">
        <f t="shared" si="88"/>
        <v>0</v>
      </c>
      <c r="FE62" s="249">
        <f t="shared" si="88"/>
        <v>0</v>
      </c>
      <c r="FF62" s="249">
        <f t="shared" si="88"/>
        <v>0</v>
      </c>
      <c r="FG62" s="249">
        <f t="shared" si="88"/>
        <v>0</v>
      </c>
      <c r="FH62" s="249">
        <f t="shared" si="88"/>
        <v>0</v>
      </c>
      <c r="FI62" s="249">
        <f t="shared" si="88"/>
        <v>0</v>
      </c>
      <c r="FJ62" s="249">
        <f t="shared" si="88"/>
        <v>0</v>
      </c>
      <c r="FK62" s="249">
        <f t="shared" si="88"/>
        <v>0</v>
      </c>
      <c r="FL62" s="249">
        <f t="shared" si="88"/>
        <v>0</v>
      </c>
      <c r="FM62" s="249">
        <f t="shared" si="88"/>
        <v>0</v>
      </c>
      <c r="FN62" s="249">
        <f t="shared" ref="FN62:GJ62" si="89" xml:space="preserve"> MIN(FN60:FN61)</f>
        <v>0</v>
      </c>
      <c r="FO62" s="249">
        <f t="shared" si="89"/>
        <v>0</v>
      </c>
      <c r="FP62" s="249">
        <f t="shared" si="89"/>
        <v>0</v>
      </c>
      <c r="FQ62" s="249">
        <f t="shared" si="89"/>
        <v>0</v>
      </c>
      <c r="FR62" s="249">
        <f t="shared" si="89"/>
        <v>0</v>
      </c>
      <c r="FS62" s="249">
        <f t="shared" si="89"/>
        <v>0</v>
      </c>
      <c r="FT62" s="249">
        <f t="shared" si="89"/>
        <v>0</v>
      </c>
      <c r="FU62" s="249">
        <f t="shared" si="89"/>
        <v>0</v>
      </c>
      <c r="FV62" s="249">
        <f t="shared" si="89"/>
        <v>0</v>
      </c>
      <c r="FW62" s="249">
        <f t="shared" si="89"/>
        <v>0</v>
      </c>
      <c r="FX62" s="249">
        <f t="shared" si="89"/>
        <v>0</v>
      </c>
      <c r="FY62" s="249">
        <f t="shared" si="89"/>
        <v>0</v>
      </c>
      <c r="FZ62" s="249">
        <f t="shared" si="89"/>
        <v>0</v>
      </c>
      <c r="GA62" s="249">
        <f t="shared" si="89"/>
        <v>0</v>
      </c>
      <c r="GB62" s="249">
        <f t="shared" si="89"/>
        <v>0</v>
      </c>
      <c r="GC62" s="249">
        <f t="shared" si="89"/>
        <v>0</v>
      </c>
      <c r="GD62" s="249">
        <f t="shared" si="89"/>
        <v>0</v>
      </c>
      <c r="GE62" s="249">
        <f t="shared" si="89"/>
        <v>0</v>
      </c>
      <c r="GF62" s="249">
        <f t="shared" si="89"/>
        <v>0</v>
      </c>
      <c r="GG62" s="249">
        <f t="shared" si="89"/>
        <v>0</v>
      </c>
      <c r="GH62" s="249">
        <f t="shared" si="89"/>
        <v>0</v>
      </c>
      <c r="GI62" s="249">
        <f t="shared" si="89"/>
        <v>0</v>
      </c>
      <c r="GJ62" s="249">
        <f t="shared" si="89"/>
        <v>0</v>
      </c>
    </row>
    <row r="63" spans="1:255" s="250" customFormat="1" x14ac:dyDescent="0.25">
      <c r="A63" s="189"/>
      <c r="B63" s="189"/>
      <c r="C63" s="190"/>
      <c r="D63" s="191"/>
      <c r="E63" s="249" t="str">
        <f xml:space="preserve"> LEFT(E62, LEN(E62) - 4)</f>
        <v>Dividends paid</v>
      </c>
      <c r="F63" s="249"/>
      <c r="G63" s="249" t="str">
        <f xml:space="preserve"> SMU</f>
        <v>$ 000s</v>
      </c>
      <c r="H63" s="249">
        <f xml:space="preserve"> SUM(J63:GJ63)</f>
        <v>-192307.60026847883</v>
      </c>
      <c r="I63" s="192"/>
      <c r="J63" s="249">
        <f t="shared" ref="J63:BU63" si="90" xml:space="preserve"> -1 * J62</f>
        <v>0</v>
      </c>
      <c r="K63" s="249">
        <f t="shared" si="90"/>
        <v>0</v>
      </c>
      <c r="L63" s="249">
        <f t="shared" si="90"/>
        <v>0</v>
      </c>
      <c r="M63" s="249">
        <f t="shared" si="90"/>
        <v>-458.46255602304973</v>
      </c>
      <c r="N63" s="249">
        <f t="shared" si="90"/>
        <v>-1539.9780103317044</v>
      </c>
      <c r="O63" s="249">
        <f t="shared" si="90"/>
        <v>-1275.7996691309513</v>
      </c>
      <c r="P63" s="249">
        <f t="shared" si="90"/>
        <v>-611.78577521583998</v>
      </c>
      <c r="Q63" s="249">
        <f t="shared" si="90"/>
        <v>-913.44553428939298</v>
      </c>
      <c r="R63" s="249">
        <f t="shared" si="90"/>
        <v>-1528.2118252706632</v>
      </c>
      <c r="S63" s="249">
        <f t="shared" si="90"/>
        <v>-1265.3624599820523</v>
      </c>
      <c r="T63" s="249">
        <f t="shared" si="90"/>
        <v>-604.68175507588421</v>
      </c>
      <c r="U63" s="249">
        <f t="shared" si="90"/>
        <v>-904.72756021648911</v>
      </c>
      <c r="V63" s="249">
        <f t="shared" si="90"/>
        <v>-1516.4015633707545</v>
      </c>
      <c r="W63" s="249">
        <f t="shared" si="90"/>
        <v>-1254.8749285689933</v>
      </c>
      <c r="X63" s="249">
        <f t="shared" si="90"/>
        <v>-602.48613963601133</v>
      </c>
      <c r="Y63" s="249">
        <f t="shared" si="90"/>
        <v>-890.97405336405473</v>
      </c>
      <c r="Z63" s="249">
        <f t="shared" si="90"/>
        <v>-1504.544878542908</v>
      </c>
      <c r="AA63" s="249">
        <f t="shared" si="90"/>
        <v>-1244.3347690343521</v>
      </c>
      <c r="AB63" s="249">
        <f t="shared" si="90"/>
        <v>-590.27301319344679</v>
      </c>
      <c r="AC63" s="249">
        <f t="shared" si="90"/>
        <v>-887.10641580115589</v>
      </c>
      <c r="AD63" s="249">
        <f t="shared" si="90"/>
        <v>-1492.6393722357197</v>
      </c>
      <c r="AE63" s="249">
        <f t="shared" si="90"/>
        <v>-1233.7396230872114</v>
      </c>
      <c r="AF63" s="249">
        <f t="shared" si="90"/>
        <v>-582.96382196086188</v>
      </c>
      <c r="AG63" s="249">
        <f t="shared" si="90"/>
        <v>-878.19858148451158</v>
      </c>
      <c r="AH63" s="249">
        <f t="shared" si="90"/>
        <v>-1480.6825920930951</v>
      </c>
      <c r="AI63" s="249">
        <f t="shared" si="90"/>
        <v>-1223.0870786663804</v>
      </c>
      <c r="AJ63" s="249">
        <f t="shared" si="90"/>
        <v>-575.58168212439</v>
      </c>
      <c r="AK63" s="249">
        <f t="shared" si="90"/>
        <v>-869.22270551249699</v>
      </c>
      <c r="AL63" s="249">
        <f t="shared" si="90"/>
        <v>-1468.6720305784884</v>
      </c>
      <c r="AM63" s="249">
        <f t="shared" si="90"/>
        <v>-1212.3746685703418</v>
      </c>
      <c r="AN63" s="249">
        <f t="shared" si="90"/>
        <v>-572.93564864823338</v>
      </c>
      <c r="AO63" s="249">
        <f t="shared" si="90"/>
        <v>-750.3084596683118</v>
      </c>
      <c r="AP63" s="249">
        <f t="shared" si="90"/>
        <v>-1239.0105960734581</v>
      </c>
      <c r="AQ63" s="249">
        <f t="shared" si="90"/>
        <v>-1171.7523832860297</v>
      </c>
      <c r="AR63" s="249">
        <f t="shared" si="90"/>
        <v>-524.7603193828129</v>
      </c>
      <c r="AS63" s="249">
        <f t="shared" si="90"/>
        <v>-648.33729102747407</v>
      </c>
      <c r="AT63" s="249">
        <f t="shared" si="90"/>
        <v>-1209.4943928313519</v>
      </c>
      <c r="AU63" s="249">
        <f t="shared" si="90"/>
        <v>-1143.1636754064698</v>
      </c>
      <c r="AV63" s="249">
        <f t="shared" si="90"/>
        <v>-500.1173806150523</v>
      </c>
      <c r="AW63" s="249">
        <f t="shared" si="90"/>
        <v>-623.40628931123251</v>
      </c>
      <c r="AX63" s="249">
        <f t="shared" si="90"/>
        <v>-1182.1356520847048</v>
      </c>
      <c r="AY63" s="249">
        <f t="shared" si="90"/>
        <v>-1116.6025331082528</v>
      </c>
      <c r="AZ63" s="249">
        <f t="shared" si="90"/>
        <v>-477.36912126117636</v>
      </c>
      <c r="BA63" s="249">
        <f t="shared" si="90"/>
        <v>-1934.1454283198477</v>
      </c>
      <c r="BB63" s="249">
        <f t="shared" si="90"/>
        <v>-3730.6447574052504</v>
      </c>
      <c r="BC63" s="249">
        <f t="shared" si="90"/>
        <v>-3530.0521577102054</v>
      </c>
      <c r="BD63" s="249">
        <f t="shared" si="90"/>
        <v>-1504.7624804973495</v>
      </c>
      <c r="BE63" s="249">
        <f t="shared" si="90"/>
        <v>-1872.9369638010792</v>
      </c>
      <c r="BF63" s="249">
        <f t="shared" si="90"/>
        <v>-3676.4890896214538</v>
      </c>
      <c r="BG63" s="249">
        <f t="shared" si="90"/>
        <v>-3478.0568589113823</v>
      </c>
      <c r="BH63" s="249">
        <f t="shared" si="90"/>
        <v>-1449.1203302910922</v>
      </c>
      <c r="BI63" s="249">
        <f t="shared" si="90"/>
        <v>-1845.8592299519053</v>
      </c>
      <c r="BJ63" s="249">
        <f t="shared" si="90"/>
        <v>-3626.3520217297519</v>
      </c>
      <c r="BK63" s="249">
        <f t="shared" si="90"/>
        <v>-3429.8665193034708</v>
      </c>
      <c r="BL63" s="249">
        <f t="shared" si="90"/>
        <v>-1412.0021677473178</v>
      </c>
      <c r="BM63" s="249">
        <f t="shared" si="90"/>
        <v>-1807.185312797159</v>
      </c>
      <c r="BN63" s="249">
        <f t="shared" si="90"/>
        <v>-3579.446775158297</v>
      </c>
      <c r="BO63" s="249">
        <f t="shared" si="90"/>
        <v>-3384.7333766265233</v>
      </c>
      <c r="BP63" s="249">
        <f t="shared" si="90"/>
        <v>-1377.7310853958993</v>
      </c>
      <c r="BQ63" s="249">
        <f t="shared" si="90"/>
        <v>-1771.2061612797906</v>
      </c>
      <c r="BR63" s="249">
        <f t="shared" si="90"/>
        <v>-3535.1309361269427</v>
      </c>
      <c r="BS63" s="249">
        <f t="shared" si="90"/>
        <v>-3342.0468071314267</v>
      </c>
      <c r="BT63" s="249">
        <f t="shared" si="90"/>
        <v>-1255.1903057619875</v>
      </c>
      <c r="BU63" s="249">
        <f t="shared" si="90"/>
        <v>-1827.9066138066905</v>
      </c>
      <c r="BV63" s="249">
        <f t="shared" ref="BV63:EG63" si="91" xml:space="preserve"> -1 * BV62</f>
        <v>-3492.8796401436357</v>
      </c>
      <c r="BW63" s="249">
        <f t="shared" si="91"/>
        <v>-638.38135827718327</v>
      </c>
      <c r="BX63" s="249">
        <f t="shared" si="91"/>
        <v>-504.25850739097933</v>
      </c>
      <c r="BY63" s="249">
        <f t="shared" si="91"/>
        <v>-2519.9933903272627</v>
      </c>
      <c r="BZ63" s="249">
        <f t="shared" si="91"/>
        <v>-2869.2779221461615</v>
      </c>
      <c r="CA63" s="249">
        <f t="shared" si="91"/>
        <v>-482.50028805035629</v>
      </c>
      <c r="CB63" s="249">
        <f t="shared" si="91"/>
        <v>-482.50028805035737</v>
      </c>
      <c r="CC63" s="249">
        <f t="shared" si="91"/>
        <v>-2487.8249049546116</v>
      </c>
      <c r="CD63" s="249">
        <f t="shared" si="91"/>
        <v>-2835.3717027843609</v>
      </c>
      <c r="CE63" s="249">
        <f t="shared" si="91"/>
        <v>-460.46858428107288</v>
      </c>
      <c r="CF63" s="249">
        <f t="shared" si="91"/>
        <v>-460.46858428107396</v>
      </c>
      <c r="CG63" s="249">
        <f t="shared" si="91"/>
        <v>-2455.4251841647142</v>
      </c>
      <c r="CH63" s="249">
        <f t="shared" si="91"/>
        <v>-2801.2428934480472</v>
      </c>
      <c r="CI63" s="249">
        <f t="shared" si="91"/>
        <v>-438.15521334527148</v>
      </c>
      <c r="CJ63" s="249">
        <f t="shared" si="91"/>
        <v>-438.15521334527222</v>
      </c>
      <c r="CK63" s="249">
        <f t="shared" si="91"/>
        <v>-2422.785596441704</v>
      </c>
      <c r="CL63" s="249">
        <f t="shared" si="91"/>
        <v>-2766.8828196091977</v>
      </c>
      <c r="CM63" s="249">
        <f t="shared" si="91"/>
        <v>-415.55179463131208</v>
      </c>
      <c r="CN63" s="249">
        <f t="shared" si="91"/>
        <v>-415.55179463131316</v>
      </c>
      <c r="CO63" s="249">
        <f t="shared" si="91"/>
        <v>-2389.8973086640599</v>
      </c>
      <c r="CP63" s="249">
        <f t="shared" si="91"/>
        <v>-2732.2826053481353</v>
      </c>
      <c r="CQ63" s="249">
        <f t="shared" si="91"/>
        <v>-392.64974467362146</v>
      </c>
      <c r="CR63" s="249">
        <f t="shared" si="91"/>
        <v>-392.64974467362219</v>
      </c>
      <c r="CS63" s="249">
        <f t="shared" si="91"/>
        <v>-2356.7512809939117</v>
      </c>
      <c r="CT63" s="249">
        <f t="shared" si="91"/>
        <v>-2697.4331682417469</v>
      </c>
      <c r="CU63" s="249">
        <f t="shared" si="91"/>
        <v>-369.44027204820037</v>
      </c>
      <c r="CV63" s="249">
        <f t="shared" si="91"/>
        <v>-369.44027204820111</v>
      </c>
      <c r="CW63" s="249">
        <f t="shared" si="91"/>
        <v>-2323.3382616389063</v>
      </c>
      <c r="CX63" s="249">
        <f t="shared" si="91"/>
        <v>-2662.3252141243161</v>
      </c>
      <c r="CY63" s="249">
        <f t="shared" si="91"/>
        <v>-345.91437214068662</v>
      </c>
      <c r="CZ63" s="249">
        <f t="shared" si="91"/>
        <v>-345.91437214068776</v>
      </c>
      <c r="DA63" s="249">
        <f t="shared" si="91"/>
        <v>-2289.6487814835095</v>
      </c>
      <c r="DB63" s="249">
        <f t="shared" si="91"/>
        <v>-2626.9492317177469</v>
      </c>
      <c r="DC63" s="249">
        <f t="shared" si="91"/>
        <v>-322.0628217837874</v>
      </c>
      <c r="DD63" s="249">
        <f t="shared" si="91"/>
        <v>-322.06282178378819</v>
      </c>
      <c r="DE63" s="249">
        <f t="shared" si="91"/>
        <v>-2255.6731485863975</v>
      </c>
      <c r="DF63" s="249">
        <f t="shared" si="91"/>
        <v>-2591.2954871279271</v>
      </c>
      <c r="DG63" s="249">
        <f t="shared" si="91"/>
        <v>-297.87617376080345</v>
      </c>
      <c r="DH63" s="249">
        <f t="shared" si="91"/>
        <v>-297.87617376080459</v>
      </c>
      <c r="DI63" s="249">
        <f t="shared" si="91"/>
        <v>-3021.4014425406599</v>
      </c>
      <c r="DJ63" s="249">
        <f t="shared" si="91"/>
        <v>-3355.3540182038728</v>
      </c>
      <c r="DK63" s="249">
        <f t="shared" si="91"/>
        <v>-1073.3447511719098</v>
      </c>
      <c r="DL63" s="249">
        <f t="shared" si="91"/>
        <v>-1073.3447511719105</v>
      </c>
      <c r="DM63" s="249">
        <f t="shared" si="91"/>
        <v>-2986.8235086933337</v>
      </c>
      <c r="DN63" s="249">
        <f t="shared" si="91"/>
        <v>-3319.1146287562319</v>
      </c>
      <c r="DO63" s="249">
        <f t="shared" si="91"/>
        <v>-1048.4586416597506</v>
      </c>
      <c r="DP63" s="249">
        <f t="shared" si="91"/>
        <v>-1048.4586416597517</v>
      </c>
      <c r="DQ63" s="249">
        <f t="shared" si="91"/>
        <v>-2951.9289522207732</v>
      </c>
      <c r="DR63" s="249">
        <f t="shared" si="91"/>
        <v>-3282.5668826316178</v>
      </c>
      <c r="DS63" s="249">
        <f t="shared" si="91"/>
        <v>-1023.2076914908397</v>
      </c>
      <c r="DT63" s="249">
        <f t="shared" si="91"/>
        <v>-1023.2076914908405</v>
      </c>
      <c r="DU63" s="249">
        <f t="shared" si="91"/>
        <v>-2916.7071320562491</v>
      </c>
      <c r="DV63" s="249">
        <f t="shared" si="91"/>
        <v>-3245.7000976391801</v>
      </c>
      <c r="DW63" s="249">
        <f t="shared" si="91"/>
        <v>-997.58149948915104</v>
      </c>
      <c r="DX63" s="249">
        <f t="shared" si="91"/>
        <v>-997.58149948915184</v>
      </c>
      <c r="DY63" s="249">
        <f t="shared" si="91"/>
        <v>-2881.14715466607</v>
      </c>
      <c r="DZ63" s="249">
        <f t="shared" si="91"/>
        <v>-3208.5033393257022</v>
      </c>
      <c r="EA63" s="249">
        <f t="shared" si="91"/>
        <v>-971.56941081821026</v>
      </c>
      <c r="EB63" s="249">
        <f t="shared" si="91"/>
        <v>0</v>
      </c>
      <c r="EC63" s="249">
        <f t="shared" si="91"/>
        <v>-971.5694108182098</v>
      </c>
      <c r="ED63" s="249">
        <f t="shared" si="91"/>
        <v>0</v>
      </c>
      <c r="EE63" s="249">
        <f t="shared" si="91"/>
        <v>0</v>
      </c>
      <c r="EF63" s="249">
        <f t="shared" si="91"/>
        <v>0</v>
      </c>
      <c r="EG63" s="249">
        <f t="shared" si="91"/>
        <v>0</v>
      </c>
      <c r="EH63" s="249">
        <f t="shared" ref="EH63:GJ63" si="92" xml:space="preserve"> -1 * EH62</f>
        <v>0</v>
      </c>
      <c r="EI63" s="249">
        <f t="shared" si="92"/>
        <v>0</v>
      </c>
      <c r="EJ63" s="249">
        <f t="shared" si="92"/>
        <v>0</v>
      </c>
      <c r="EK63" s="249">
        <f t="shared" si="92"/>
        <v>0</v>
      </c>
      <c r="EL63" s="249">
        <f t="shared" si="92"/>
        <v>0</v>
      </c>
      <c r="EM63" s="249">
        <f t="shared" si="92"/>
        <v>0</v>
      </c>
      <c r="EN63" s="249">
        <f t="shared" si="92"/>
        <v>0</v>
      </c>
      <c r="EO63" s="249">
        <f t="shared" si="92"/>
        <v>0</v>
      </c>
      <c r="EP63" s="249">
        <f t="shared" si="92"/>
        <v>0</v>
      </c>
      <c r="EQ63" s="249">
        <f t="shared" si="92"/>
        <v>0</v>
      </c>
      <c r="ER63" s="249">
        <f t="shared" si="92"/>
        <v>0</v>
      </c>
      <c r="ES63" s="249">
        <f t="shared" si="92"/>
        <v>0</v>
      </c>
      <c r="ET63" s="249">
        <f t="shared" si="92"/>
        <v>0</v>
      </c>
      <c r="EU63" s="249">
        <f t="shared" si="92"/>
        <v>0</v>
      </c>
      <c r="EV63" s="249">
        <f t="shared" si="92"/>
        <v>0</v>
      </c>
      <c r="EW63" s="249">
        <f t="shared" si="92"/>
        <v>0</v>
      </c>
      <c r="EX63" s="249">
        <f t="shared" si="92"/>
        <v>0</v>
      </c>
      <c r="EY63" s="249">
        <f t="shared" si="92"/>
        <v>0</v>
      </c>
      <c r="EZ63" s="249">
        <f t="shared" si="92"/>
        <v>0</v>
      </c>
      <c r="FA63" s="249">
        <f t="shared" si="92"/>
        <v>0</v>
      </c>
      <c r="FB63" s="249">
        <f t="shared" si="92"/>
        <v>0</v>
      </c>
      <c r="FC63" s="249">
        <f t="shared" si="92"/>
        <v>0</v>
      </c>
      <c r="FD63" s="249">
        <f t="shared" si="92"/>
        <v>0</v>
      </c>
      <c r="FE63" s="249">
        <f t="shared" si="92"/>
        <v>0</v>
      </c>
      <c r="FF63" s="249">
        <f t="shared" si="92"/>
        <v>0</v>
      </c>
      <c r="FG63" s="249">
        <f t="shared" si="92"/>
        <v>0</v>
      </c>
      <c r="FH63" s="249">
        <f t="shared" si="92"/>
        <v>0</v>
      </c>
      <c r="FI63" s="249">
        <f t="shared" si="92"/>
        <v>0</v>
      </c>
      <c r="FJ63" s="249">
        <f t="shared" si="92"/>
        <v>0</v>
      </c>
      <c r="FK63" s="249">
        <f t="shared" si="92"/>
        <v>0</v>
      </c>
      <c r="FL63" s="249">
        <f t="shared" si="92"/>
        <v>0</v>
      </c>
      <c r="FM63" s="249">
        <f t="shared" si="92"/>
        <v>0</v>
      </c>
      <c r="FN63" s="249">
        <f t="shared" si="92"/>
        <v>0</v>
      </c>
      <c r="FO63" s="249">
        <f t="shared" si="92"/>
        <v>0</v>
      </c>
      <c r="FP63" s="249">
        <f t="shared" si="92"/>
        <v>0</v>
      </c>
      <c r="FQ63" s="249">
        <f t="shared" si="92"/>
        <v>0</v>
      </c>
      <c r="FR63" s="249">
        <f t="shared" si="92"/>
        <v>0</v>
      </c>
      <c r="FS63" s="249">
        <f t="shared" si="92"/>
        <v>0</v>
      </c>
      <c r="FT63" s="249">
        <f t="shared" si="92"/>
        <v>0</v>
      </c>
      <c r="FU63" s="249">
        <f t="shared" si="92"/>
        <v>0</v>
      </c>
      <c r="FV63" s="249">
        <f t="shared" si="92"/>
        <v>0</v>
      </c>
      <c r="FW63" s="249">
        <f t="shared" si="92"/>
        <v>0</v>
      </c>
      <c r="FX63" s="249">
        <f t="shared" si="92"/>
        <v>0</v>
      </c>
      <c r="FY63" s="249">
        <f t="shared" si="92"/>
        <v>0</v>
      </c>
      <c r="FZ63" s="249">
        <f t="shared" si="92"/>
        <v>0</v>
      </c>
      <c r="GA63" s="249">
        <f t="shared" si="92"/>
        <v>0</v>
      </c>
      <c r="GB63" s="249">
        <f t="shared" si="92"/>
        <v>0</v>
      </c>
      <c r="GC63" s="249">
        <f t="shared" si="92"/>
        <v>0</v>
      </c>
      <c r="GD63" s="249">
        <f t="shared" si="92"/>
        <v>0</v>
      </c>
      <c r="GE63" s="249">
        <f t="shared" si="92"/>
        <v>0</v>
      </c>
      <c r="GF63" s="249">
        <f t="shared" si="92"/>
        <v>0</v>
      </c>
      <c r="GG63" s="249">
        <f t="shared" si="92"/>
        <v>0</v>
      </c>
      <c r="GH63" s="249">
        <f t="shared" si="92"/>
        <v>0</v>
      </c>
      <c r="GI63" s="249">
        <f t="shared" si="92"/>
        <v>0</v>
      </c>
      <c r="GJ63" s="249">
        <f t="shared" si="92"/>
        <v>0</v>
      </c>
      <c r="GK63" s="547"/>
      <c r="GL63" s="547"/>
      <c r="GM63" s="547"/>
      <c r="GN63" s="547"/>
      <c r="GO63" s="547"/>
      <c r="GP63" s="547"/>
      <c r="GQ63" s="547"/>
      <c r="GR63" s="547"/>
      <c r="GS63" s="547"/>
      <c r="GT63" s="547"/>
      <c r="GU63" s="547"/>
      <c r="GV63" s="547"/>
      <c r="GW63" s="547"/>
      <c r="GX63" s="547"/>
      <c r="GY63" s="547"/>
      <c r="GZ63" s="547"/>
      <c r="HA63" s="547"/>
      <c r="HB63" s="547"/>
      <c r="HC63" s="547"/>
      <c r="HD63" s="547"/>
      <c r="HE63" s="547"/>
      <c r="HF63" s="547"/>
      <c r="HG63" s="547"/>
      <c r="HH63" s="547"/>
      <c r="HI63" s="547"/>
      <c r="HJ63" s="547"/>
      <c r="HK63" s="547"/>
      <c r="HL63" s="547"/>
      <c r="HM63" s="547"/>
      <c r="HN63" s="547"/>
      <c r="HO63" s="547"/>
      <c r="HP63" s="547"/>
      <c r="HQ63" s="547"/>
      <c r="HR63" s="547"/>
      <c r="HS63" s="547"/>
      <c r="HT63" s="547"/>
      <c r="HU63" s="547"/>
      <c r="HV63" s="547"/>
      <c r="HW63" s="547"/>
      <c r="HX63" s="547"/>
      <c r="HY63" s="547"/>
      <c r="HZ63" s="547"/>
      <c r="IA63" s="547"/>
      <c r="IB63" s="547"/>
      <c r="IC63" s="547"/>
      <c r="ID63" s="547"/>
      <c r="IE63" s="547"/>
      <c r="IF63" s="547"/>
      <c r="IG63" s="547"/>
      <c r="IH63" s="547"/>
      <c r="II63" s="547"/>
      <c r="IJ63" s="547"/>
      <c r="IK63" s="547"/>
      <c r="IL63" s="547"/>
      <c r="IM63" s="547"/>
      <c r="IN63" s="547"/>
      <c r="IO63" s="547"/>
      <c r="IP63" s="547"/>
      <c r="IQ63" s="547"/>
      <c r="IR63" s="547"/>
      <c r="IS63" s="547"/>
      <c r="IT63" s="547"/>
      <c r="IU63" s="547"/>
    </row>
    <row r="67" spans="1:1" x14ac:dyDescent="0.25">
      <c r="A67" s="15" t="s">
        <v>63</v>
      </c>
    </row>
  </sheetData>
  <conditionalFormatting sqref="J3:GJ3">
    <cfRule type="cellIs" dxfId="109" priority="8" stopIfTrue="1" operator="equal">
      <formula>"Construction"</formula>
    </cfRule>
    <cfRule type="cellIs" dxfId="108" priority="9" stopIfTrue="1" operator="equal">
      <formula>"Operations"</formula>
    </cfRule>
  </conditionalFormatting>
  <conditionalFormatting sqref="J3:GJ3">
    <cfRule type="cellIs" dxfId="107" priority="7" operator="equal">
      <formula>"Fin Close"</formula>
    </cfRule>
  </conditionalFormatting>
  <conditionalFormatting sqref="J3:GJ3">
    <cfRule type="cellIs" dxfId="106" priority="5" operator="equal">
      <formula>"PPA ext."</formula>
    </cfRule>
    <cfRule type="cellIs" dxfId="105" priority="6" operator="equal">
      <formula>"Delay"</formula>
    </cfRule>
  </conditionalFormatting>
  <conditionalFormatting sqref="F2:F4">
    <cfRule type="cellIs" dxfId="104" priority="1" stopIfTrue="1" operator="notEqual">
      <formula>0</formula>
    </cfRule>
    <cfRule type="cellIs" dxfId="103" priority="2" stopIfTrue="1" operator="equal">
      <formula>""</formula>
    </cfRule>
  </conditionalFormatting>
  <conditionalFormatting sqref="F2:F4">
    <cfRule type="cellIs" dxfId="102" priority="3" stopIfTrue="1" operator="notEqual">
      <formula>0</formula>
    </cfRule>
    <cfRule type="cellIs" dxfId="101" priority="4" stopIfTrue="1" operator="equal">
      <formula>""</formula>
    </cfRule>
  </conditionalFormatting>
  <dataValidations count="1">
    <dataValidation allowBlank="1" showInputMessage="1" showErrorMessage="1" sqref="E19:H19 E10:H11 E31:H31 E42:H42" xr:uid="{00000000-0002-0000-0500-000000000000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3">
    <outlinePr summaryBelow="0" summaryRight="0"/>
  </sheetPr>
  <dimension ref="A1:PY93"/>
  <sheetViews>
    <sheetView defaultGridColor="0" colorId="8" workbookViewId="0">
      <pane xSplit="9" ySplit="5" topLeftCell="J56" activePane="bottomRight" state="frozen"/>
      <selection activeCell="F117" sqref="F117"/>
      <selection pane="topRight" activeCell="F117" sqref="F117"/>
      <selection pane="bottomLeft" activeCell="F117" sqref="F117"/>
      <selection pane="bottomRight" activeCell="F117" sqref="F117"/>
    </sheetView>
  </sheetViews>
  <sheetFormatPr defaultColWidth="0" defaultRowHeight="13" x14ac:dyDescent="0.25"/>
  <cols>
    <col min="1" max="2" width="1.36328125" style="15" customWidth="1"/>
    <col min="3" max="3" width="1.36328125" style="21" customWidth="1"/>
    <col min="4" max="4" width="1.36328125" style="60" customWidth="1"/>
    <col min="5" max="5" width="40.6328125" style="12" customWidth="1"/>
    <col min="6" max="6" width="12.6328125" style="12" customWidth="1"/>
    <col min="7" max="8" width="11.6328125" style="12" customWidth="1"/>
    <col min="9" max="9" width="2.6328125" style="9" customWidth="1"/>
    <col min="10" max="192" width="11.6328125" style="12" customWidth="1"/>
    <col min="193" max="255" width="11.6328125" hidden="1" customWidth="1"/>
    <col min="256" max="16384" width="11.6328125" hidden="1"/>
  </cols>
  <sheetData>
    <row r="1" spans="1:441" s="43" customFormat="1" ht="25" x14ac:dyDescent="0.25">
      <c r="A1" s="24" t="str">
        <f ca="1" xml:space="preserve"> RIGHT(CELL("filename", A1), LEN(CELL("filename", A1)) - SEARCH("]", CELL("filename", A1))) &amp; " - " &amp; InpC!F3</f>
        <v>Tax - Scenario 1</v>
      </c>
      <c r="B1" s="15"/>
      <c r="C1" s="21"/>
      <c r="D1" s="60"/>
      <c r="E1" s="12"/>
      <c r="F1" s="12"/>
      <c r="G1" s="12"/>
      <c r="H1" s="12"/>
      <c r="I1" s="9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 s="12"/>
      <c r="BG1" s="12"/>
      <c r="BH1" s="12"/>
      <c r="BI1" s="12"/>
      <c r="BJ1" s="12"/>
      <c r="BK1" s="12"/>
      <c r="BL1" s="12"/>
      <c r="BM1" s="12"/>
      <c r="BN1" s="12"/>
      <c r="BO1" s="12"/>
      <c r="BP1" s="12"/>
      <c r="BQ1" s="12"/>
      <c r="BR1" s="12"/>
      <c r="BS1" s="12"/>
      <c r="BT1" s="12"/>
      <c r="BU1" s="12"/>
      <c r="BV1" s="12"/>
      <c r="BW1" s="12"/>
      <c r="BX1" s="12"/>
      <c r="BY1" s="12"/>
      <c r="BZ1" s="12"/>
      <c r="CA1" s="12"/>
      <c r="CB1" s="12"/>
      <c r="CC1" s="12"/>
      <c r="CD1" s="12"/>
      <c r="CE1" s="12"/>
      <c r="CF1" s="12"/>
      <c r="CG1" s="12"/>
      <c r="CH1" s="12"/>
      <c r="CI1" s="12"/>
      <c r="CJ1" s="12"/>
      <c r="CK1" s="12"/>
      <c r="CL1" s="12"/>
      <c r="CM1" s="12"/>
      <c r="CN1" s="12"/>
      <c r="CO1" s="12"/>
      <c r="CP1" s="12"/>
      <c r="CQ1" s="12"/>
      <c r="CR1" s="12"/>
      <c r="CS1" s="12"/>
      <c r="CT1" s="12"/>
      <c r="CU1" s="12"/>
      <c r="CV1" s="12"/>
      <c r="CW1" s="12"/>
      <c r="CX1" s="12"/>
      <c r="CY1" s="12"/>
      <c r="CZ1" s="12"/>
      <c r="DA1" s="12"/>
      <c r="DB1" s="12"/>
      <c r="DC1" s="12"/>
      <c r="DD1" s="12"/>
      <c r="DE1" s="12"/>
      <c r="DF1" s="12"/>
      <c r="DG1" s="12"/>
      <c r="DH1" s="12"/>
      <c r="DI1" s="12"/>
      <c r="DJ1" s="12"/>
      <c r="DK1" s="12"/>
      <c r="DL1" s="12"/>
      <c r="DM1" s="12"/>
      <c r="DN1" s="12"/>
      <c r="DO1" s="12"/>
      <c r="DP1" s="12"/>
      <c r="DQ1" s="12"/>
      <c r="DR1" s="12"/>
      <c r="DS1" s="12"/>
      <c r="DT1" s="12"/>
      <c r="DU1" s="12"/>
      <c r="DV1" s="12"/>
      <c r="DW1" s="12"/>
      <c r="DX1" s="12"/>
      <c r="DY1" s="12"/>
      <c r="DZ1" s="12"/>
      <c r="EA1" s="12"/>
      <c r="EB1" s="12"/>
      <c r="EC1" s="12"/>
      <c r="ED1" s="12"/>
      <c r="EE1" s="12"/>
      <c r="EF1" s="12"/>
      <c r="EG1" s="12"/>
      <c r="EH1" s="12"/>
      <c r="EI1" s="12"/>
      <c r="EJ1" s="12"/>
      <c r="EK1" s="12"/>
      <c r="EL1" s="12"/>
      <c r="EM1" s="12"/>
      <c r="EN1" s="12"/>
      <c r="EO1" s="12"/>
      <c r="EP1" s="12"/>
      <c r="EQ1" s="12"/>
      <c r="ER1" s="12"/>
      <c r="ES1" s="12"/>
      <c r="ET1" s="12"/>
      <c r="EU1" s="12"/>
      <c r="EV1" s="12"/>
      <c r="EW1" s="12"/>
      <c r="EX1" s="12"/>
      <c r="EY1" s="12"/>
      <c r="EZ1" s="12"/>
      <c r="FA1" s="12"/>
      <c r="FB1" s="12"/>
      <c r="FC1" s="12"/>
      <c r="FD1" s="12"/>
      <c r="FE1" s="12"/>
      <c r="FF1" s="12"/>
      <c r="FG1" s="12"/>
      <c r="FH1" s="12"/>
      <c r="FI1" s="12"/>
      <c r="FJ1" s="12"/>
      <c r="FK1" s="12"/>
      <c r="FL1" s="12"/>
      <c r="FM1" s="12"/>
      <c r="FN1" s="12"/>
      <c r="FO1" s="12"/>
      <c r="FP1" s="12"/>
      <c r="FQ1" s="12"/>
      <c r="FR1" s="12"/>
      <c r="FS1" s="12"/>
      <c r="FT1" s="12"/>
      <c r="FU1" s="12"/>
      <c r="FV1" s="12"/>
      <c r="FW1" s="12"/>
      <c r="FX1" s="12"/>
      <c r="FY1" s="12"/>
      <c r="FZ1" s="12"/>
      <c r="GA1" s="12"/>
      <c r="GB1" s="12"/>
      <c r="GC1" s="12"/>
      <c r="GD1" s="12"/>
      <c r="GE1" s="12"/>
      <c r="GF1" s="12"/>
      <c r="GG1" s="12"/>
      <c r="GH1" s="12"/>
      <c r="GI1" s="12"/>
      <c r="GJ1" s="12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</row>
    <row r="2" spans="1:441" s="53" customFormat="1" x14ac:dyDescent="0.25">
      <c r="A2" s="63"/>
      <c r="B2" s="63"/>
      <c r="C2" s="64"/>
      <c r="D2" s="65"/>
      <c r="E2" s="41" t="str">
        <f xml:space="preserve"> Time!E$25</f>
        <v>Model period ending</v>
      </c>
      <c r="F2" s="350">
        <f xml:space="preserve"> Check!$F$9</f>
        <v>0</v>
      </c>
      <c r="G2" s="42" t="s">
        <v>23</v>
      </c>
      <c r="H2" s="25"/>
      <c r="I2" s="179"/>
      <c r="J2" s="25">
        <f xml:space="preserve"> Time!J$25</f>
        <v>44104</v>
      </c>
      <c r="K2" s="25">
        <f xml:space="preserve"> Time!K$25</f>
        <v>44196</v>
      </c>
      <c r="L2" s="25">
        <f xml:space="preserve"> Time!L$25</f>
        <v>44286</v>
      </c>
      <c r="M2" s="25">
        <f xml:space="preserve"> Time!M$25</f>
        <v>44377</v>
      </c>
      <c r="N2" s="25">
        <f xml:space="preserve"> Time!N$25</f>
        <v>44469</v>
      </c>
      <c r="O2" s="25">
        <f xml:space="preserve"> Time!O$25</f>
        <v>44561</v>
      </c>
      <c r="P2" s="25">
        <f xml:space="preserve"> Time!P$25</f>
        <v>44651</v>
      </c>
      <c r="Q2" s="25">
        <f xml:space="preserve"> Time!Q$25</f>
        <v>44742</v>
      </c>
      <c r="R2" s="25">
        <f xml:space="preserve"> Time!R$25</f>
        <v>44834</v>
      </c>
      <c r="S2" s="25">
        <f xml:space="preserve"> Time!S$25</f>
        <v>44926</v>
      </c>
      <c r="T2" s="25">
        <f xml:space="preserve"> Time!T$25</f>
        <v>45016</v>
      </c>
      <c r="U2" s="25">
        <f xml:space="preserve"> Time!U$25</f>
        <v>45107</v>
      </c>
      <c r="V2" s="25">
        <f xml:space="preserve"> Time!V$25</f>
        <v>45199</v>
      </c>
      <c r="W2" s="25">
        <f xml:space="preserve"> Time!W$25</f>
        <v>45291</v>
      </c>
      <c r="X2" s="25">
        <f xml:space="preserve"> Time!X$25</f>
        <v>45382</v>
      </c>
      <c r="Y2" s="25">
        <f xml:space="preserve"> Time!Y$25</f>
        <v>45473</v>
      </c>
      <c r="Z2" s="25">
        <f xml:space="preserve"> Time!Z$25</f>
        <v>45565</v>
      </c>
      <c r="AA2" s="25">
        <f xml:space="preserve"> Time!AA$25</f>
        <v>45657</v>
      </c>
      <c r="AB2" s="25">
        <f xml:space="preserve"> Time!AB$25</f>
        <v>45747</v>
      </c>
      <c r="AC2" s="25">
        <f xml:space="preserve"> Time!AC$25</f>
        <v>45838</v>
      </c>
      <c r="AD2" s="25">
        <f xml:space="preserve"> Time!AD$25</f>
        <v>45930</v>
      </c>
      <c r="AE2" s="25">
        <f xml:space="preserve"> Time!AE$25</f>
        <v>46022</v>
      </c>
      <c r="AF2" s="25">
        <f xml:space="preserve"> Time!AF$25</f>
        <v>46112</v>
      </c>
      <c r="AG2" s="25">
        <f xml:space="preserve"> Time!AG$25</f>
        <v>46203</v>
      </c>
      <c r="AH2" s="25">
        <f xml:space="preserve"> Time!AH$25</f>
        <v>46295</v>
      </c>
      <c r="AI2" s="25">
        <f xml:space="preserve"> Time!AI$25</f>
        <v>46387</v>
      </c>
      <c r="AJ2" s="25">
        <f xml:space="preserve"> Time!AJ$25</f>
        <v>46477</v>
      </c>
      <c r="AK2" s="25">
        <f xml:space="preserve"> Time!AK$25</f>
        <v>46568</v>
      </c>
      <c r="AL2" s="25">
        <f xml:space="preserve"> Time!AL$25</f>
        <v>46660</v>
      </c>
      <c r="AM2" s="25">
        <f xml:space="preserve"> Time!AM$25</f>
        <v>46752</v>
      </c>
      <c r="AN2" s="25">
        <f xml:space="preserve"> Time!AN$25</f>
        <v>46843</v>
      </c>
      <c r="AO2" s="25">
        <f xml:space="preserve"> Time!AO$25</f>
        <v>46934</v>
      </c>
      <c r="AP2" s="25">
        <f xml:space="preserve"> Time!AP$25</f>
        <v>47026</v>
      </c>
      <c r="AQ2" s="25">
        <f xml:space="preserve"> Time!AQ$25</f>
        <v>47118</v>
      </c>
      <c r="AR2" s="25">
        <f xml:space="preserve"> Time!AR$25</f>
        <v>47208</v>
      </c>
      <c r="AS2" s="25">
        <f xml:space="preserve"> Time!AS$25</f>
        <v>47299</v>
      </c>
      <c r="AT2" s="25">
        <f xml:space="preserve"> Time!AT$25</f>
        <v>47391</v>
      </c>
      <c r="AU2" s="25">
        <f xml:space="preserve"> Time!AU$25</f>
        <v>47483</v>
      </c>
      <c r="AV2" s="25">
        <f xml:space="preserve"> Time!AV$25</f>
        <v>47573</v>
      </c>
      <c r="AW2" s="25">
        <f xml:space="preserve"> Time!AW$25</f>
        <v>47664</v>
      </c>
      <c r="AX2" s="25">
        <f xml:space="preserve"> Time!AX$25</f>
        <v>47756</v>
      </c>
      <c r="AY2" s="25">
        <f xml:space="preserve"> Time!AY$25</f>
        <v>47848</v>
      </c>
      <c r="AZ2" s="25">
        <f xml:space="preserve"> Time!AZ$25</f>
        <v>47938</v>
      </c>
      <c r="BA2" s="25">
        <f xml:space="preserve"> Time!BA$25</f>
        <v>48029</v>
      </c>
      <c r="BB2" s="25">
        <f xml:space="preserve"> Time!BB$25</f>
        <v>48121</v>
      </c>
      <c r="BC2" s="25">
        <f xml:space="preserve"> Time!BC$25</f>
        <v>48213</v>
      </c>
      <c r="BD2" s="25">
        <f xml:space="preserve"> Time!BD$25</f>
        <v>48304</v>
      </c>
      <c r="BE2" s="25">
        <f xml:space="preserve"> Time!BE$25</f>
        <v>48395</v>
      </c>
      <c r="BF2" s="25">
        <f xml:space="preserve"> Time!BF$25</f>
        <v>48487</v>
      </c>
      <c r="BG2" s="25">
        <f xml:space="preserve"> Time!BG$25</f>
        <v>48579</v>
      </c>
      <c r="BH2" s="25">
        <f xml:space="preserve"> Time!BH$25</f>
        <v>48669</v>
      </c>
      <c r="BI2" s="25">
        <f xml:space="preserve"> Time!BI$25</f>
        <v>48760</v>
      </c>
      <c r="BJ2" s="25">
        <f xml:space="preserve"> Time!BJ$25</f>
        <v>48852</v>
      </c>
      <c r="BK2" s="25">
        <f xml:space="preserve"> Time!BK$25</f>
        <v>48944</v>
      </c>
      <c r="BL2" s="25">
        <f xml:space="preserve"> Time!BL$25</f>
        <v>49034</v>
      </c>
      <c r="BM2" s="25">
        <f xml:space="preserve"> Time!BM$25</f>
        <v>49125</v>
      </c>
      <c r="BN2" s="25">
        <f xml:space="preserve"> Time!BN$25</f>
        <v>49217</v>
      </c>
      <c r="BO2" s="25">
        <f xml:space="preserve"> Time!BO$25</f>
        <v>49309</v>
      </c>
      <c r="BP2" s="25">
        <f xml:space="preserve"> Time!BP$25</f>
        <v>49399</v>
      </c>
      <c r="BQ2" s="25">
        <f xml:space="preserve"> Time!BQ$25</f>
        <v>49490</v>
      </c>
      <c r="BR2" s="25">
        <f xml:space="preserve"> Time!BR$25</f>
        <v>49582</v>
      </c>
      <c r="BS2" s="25">
        <f xml:space="preserve"> Time!BS$25</f>
        <v>49674</v>
      </c>
      <c r="BT2" s="25">
        <f xml:space="preserve"> Time!BT$25</f>
        <v>49765</v>
      </c>
      <c r="BU2" s="25">
        <f xml:space="preserve"> Time!BU$25</f>
        <v>49856</v>
      </c>
      <c r="BV2" s="25">
        <f xml:space="preserve"> Time!BV$25</f>
        <v>49948</v>
      </c>
      <c r="BW2" s="25">
        <f xml:space="preserve"> Time!BW$25</f>
        <v>50040</v>
      </c>
      <c r="BX2" s="25">
        <f xml:space="preserve"> Time!BX$25</f>
        <v>50130</v>
      </c>
      <c r="BY2" s="25">
        <f xml:space="preserve"> Time!BY$25</f>
        <v>50221</v>
      </c>
      <c r="BZ2" s="25">
        <f xml:space="preserve"> Time!BZ$25</f>
        <v>50313</v>
      </c>
      <c r="CA2" s="25">
        <f xml:space="preserve"> Time!CA$25</f>
        <v>50405</v>
      </c>
      <c r="CB2" s="25">
        <f xml:space="preserve"> Time!CB$25</f>
        <v>50495</v>
      </c>
      <c r="CC2" s="25">
        <f xml:space="preserve"> Time!CC$25</f>
        <v>50586</v>
      </c>
      <c r="CD2" s="25">
        <f xml:space="preserve"> Time!CD$25</f>
        <v>50678</v>
      </c>
      <c r="CE2" s="25">
        <f xml:space="preserve"> Time!CE$25</f>
        <v>50770</v>
      </c>
      <c r="CF2" s="25">
        <f xml:space="preserve"> Time!CF$25</f>
        <v>50860</v>
      </c>
      <c r="CG2" s="25">
        <f xml:space="preserve"> Time!CG$25</f>
        <v>50951</v>
      </c>
      <c r="CH2" s="25">
        <f xml:space="preserve"> Time!CH$25</f>
        <v>51043</v>
      </c>
      <c r="CI2" s="25">
        <f xml:space="preserve"> Time!CI$25</f>
        <v>51135</v>
      </c>
      <c r="CJ2" s="25">
        <f xml:space="preserve"> Time!CJ$25</f>
        <v>51226</v>
      </c>
      <c r="CK2" s="25">
        <f xml:space="preserve"> Time!CK$25</f>
        <v>51317</v>
      </c>
      <c r="CL2" s="25">
        <f xml:space="preserve"> Time!CL$25</f>
        <v>51409</v>
      </c>
      <c r="CM2" s="25">
        <f xml:space="preserve"> Time!CM$25</f>
        <v>51501</v>
      </c>
      <c r="CN2" s="25">
        <f xml:space="preserve"> Time!CN$25</f>
        <v>51591</v>
      </c>
      <c r="CO2" s="25">
        <f xml:space="preserve"> Time!CO$25</f>
        <v>51682</v>
      </c>
      <c r="CP2" s="25">
        <f xml:space="preserve"> Time!CP$25</f>
        <v>51774</v>
      </c>
      <c r="CQ2" s="25">
        <f xml:space="preserve"> Time!CQ$25</f>
        <v>51866</v>
      </c>
      <c r="CR2" s="25">
        <f xml:space="preserve"> Time!CR$25</f>
        <v>51956</v>
      </c>
      <c r="CS2" s="25">
        <f xml:space="preserve"> Time!CS$25</f>
        <v>52047</v>
      </c>
      <c r="CT2" s="25">
        <f xml:space="preserve"> Time!CT$25</f>
        <v>52139</v>
      </c>
      <c r="CU2" s="25">
        <f xml:space="preserve"> Time!CU$25</f>
        <v>52231</v>
      </c>
      <c r="CV2" s="25">
        <f xml:space="preserve"> Time!CV$25</f>
        <v>52321</v>
      </c>
      <c r="CW2" s="25">
        <f xml:space="preserve"> Time!CW$25</f>
        <v>52412</v>
      </c>
      <c r="CX2" s="25">
        <f xml:space="preserve"> Time!CX$25</f>
        <v>52504</v>
      </c>
      <c r="CY2" s="25">
        <f xml:space="preserve"> Time!CY$25</f>
        <v>52596</v>
      </c>
      <c r="CZ2" s="25">
        <f xml:space="preserve"> Time!CZ$25</f>
        <v>52687</v>
      </c>
      <c r="DA2" s="25">
        <f xml:space="preserve"> Time!DA$25</f>
        <v>52778</v>
      </c>
      <c r="DB2" s="25">
        <f xml:space="preserve"> Time!DB$25</f>
        <v>52870</v>
      </c>
      <c r="DC2" s="25">
        <f xml:space="preserve"> Time!DC$25</f>
        <v>52962</v>
      </c>
      <c r="DD2" s="25">
        <f xml:space="preserve"> Time!DD$25</f>
        <v>53052</v>
      </c>
      <c r="DE2" s="25">
        <f xml:space="preserve"> Time!DE$25</f>
        <v>53143</v>
      </c>
      <c r="DF2" s="25">
        <f xml:space="preserve"> Time!DF$25</f>
        <v>53235</v>
      </c>
      <c r="DG2" s="25">
        <f xml:space="preserve"> Time!DG$25</f>
        <v>53327</v>
      </c>
      <c r="DH2" s="25">
        <f xml:space="preserve"> Time!DH$25</f>
        <v>53417</v>
      </c>
      <c r="DI2" s="25">
        <f xml:space="preserve"> Time!DI$25</f>
        <v>53508</v>
      </c>
      <c r="DJ2" s="25">
        <f xml:space="preserve"> Time!DJ$25</f>
        <v>53600</v>
      </c>
      <c r="DK2" s="25">
        <f xml:space="preserve"> Time!DK$25</f>
        <v>53692</v>
      </c>
      <c r="DL2" s="25">
        <f xml:space="preserve"> Time!DL$25</f>
        <v>53782</v>
      </c>
      <c r="DM2" s="25">
        <f xml:space="preserve"> Time!DM$25</f>
        <v>53873</v>
      </c>
      <c r="DN2" s="25">
        <f xml:space="preserve"> Time!DN$25</f>
        <v>53965</v>
      </c>
      <c r="DO2" s="25">
        <f xml:space="preserve"> Time!DO$25</f>
        <v>54057</v>
      </c>
      <c r="DP2" s="25">
        <f xml:space="preserve"> Time!DP$25</f>
        <v>54148</v>
      </c>
      <c r="DQ2" s="25">
        <f xml:space="preserve"> Time!DQ$25</f>
        <v>54239</v>
      </c>
      <c r="DR2" s="25">
        <f xml:space="preserve"> Time!DR$25</f>
        <v>54331</v>
      </c>
      <c r="DS2" s="25">
        <f xml:space="preserve"> Time!DS$25</f>
        <v>54423</v>
      </c>
      <c r="DT2" s="25">
        <f xml:space="preserve"> Time!DT$25</f>
        <v>54513</v>
      </c>
      <c r="DU2" s="25">
        <f xml:space="preserve"> Time!DU$25</f>
        <v>54604</v>
      </c>
      <c r="DV2" s="25">
        <f xml:space="preserve"> Time!DV$25</f>
        <v>54696</v>
      </c>
      <c r="DW2" s="25">
        <f xml:space="preserve"> Time!DW$25</f>
        <v>54788</v>
      </c>
      <c r="DX2" s="25">
        <f xml:space="preserve"> Time!DX$25</f>
        <v>54878</v>
      </c>
      <c r="DY2" s="25">
        <f xml:space="preserve"> Time!DY$25</f>
        <v>54969</v>
      </c>
      <c r="DZ2" s="25">
        <f xml:space="preserve"> Time!DZ$25</f>
        <v>55061</v>
      </c>
      <c r="EA2" s="25">
        <f xml:space="preserve"> Time!EA$25</f>
        <v>55153</v>
      </c>
      <c r="EB2" s="25">
        <f xml:space="preserve"> Time!EB$25</f>
        <v>55243</v>
      </c>
      <c r="EC2" s="25">
        <f xml:space="preserve"> Time!EC$25</f>
        <v>55334</v>
      </c>
      <c r="ED2" s="25">
        <f xml:space="preserve"> Time!ED$25</f>
        <v>55426</v>
      </c>
      <c r="EE2" s="25">
        <f xml:space="preserve"> Time!EE$25</f>
        <v>55518</v>
      </c>
      <c r="EF2" s="25">
        <f xml:space="preserve"> Time!EF$25</f>
        <v>55609</v>
      </c>
      <c r="EG2" s="25">
        <f xml:space="preserve"> Time!EG$25</f>
        <v>55700</v>
      </c>
      <c r="EH2" s="25">
        <f xml:space="preserve"> Time!EH$25</f>
        <v>55792</v>
      </c>
      <c r="EI2" s="25">
        <f xml:space="preserve"> Time!EI$25</f>
        <v>55884</v>
      </c>
      <c r="EJ2" s="25">
        <f xml:space="preserve"> Time!EJ$25</f>
        <v>55974</v>
      </c>
      <c r="EK2" s="25">
        <f xml:space="preserve"> Time!EK$25</f>
        <v>56065</v>
      </c>
      <c r="EL2" s="25">
        <f xml:space="preserve"> Time!EL$25</f>
        <v>56157</v>
      </c>
      <c r="EM2" s="25">
        <f xml:space="preserve"> Time!EM$25</f>
        <v>56249</v>
      </c>
      <c r="EN2" s="25">
        <f xml:space="preserve"> Time!EN$25</f>
        <v>56339</v>
      </c>
      <c r="EO2" s="25">
        <f xml:space="preserve"> Time!EO$25</f>
        <v>56430</v>
      </c>
      <c r="EP2" s="25">
        <f xml:space="preserve"> Time!EP$25</f>
        <v>56522</v>
      </c>
      <c r="EQ2" s="25">
        <f xml:space="preserve"> Time!EQ$25</f>
        <v>56614</v>
      </c>
      <c r="ER2" s="25">
        <f xml:space="preserve"> Time!ER$25</f>
        <v>56704</v>
      </c>
      <c r="ES2" s="25">
        <f xml:space="preserve"> Time!ES$25</f>
        <v>56795</v>
      </c>
      <c r="ET2" s="25">
        <f xml:space="preserve"> Time!ET$25</f>
        <v>56887</v>
      </c>
      <c r="EU2" s="25">
        <f xml:space="preserve"> Time!EU$25</f>
        <v>56979</v>
      </c>
      <c r="EV2" s="25">
        <f xml:space="preserve"> Time!EV$25</f>
        <v>57070</v>
      </c>
      <c r="EW2" s="25">
        <f xml:space="preserve"> Time!EW$25</f>
        <v>57161</v>
      </c>
      <c r="EX2" s="25">
        <f xml:space="preserve"> Time!EX$25</f>
        <v>57253</v>
      </c>
      <c r="EY2" s="25">
        <f xml:space="preserve"> Time!EY$25</f>
        <v>57345</v>
      </c>
      <c r="EZ2" s="25">
        <f xml:space="preserve"> Time!EZ$25</f>
        <v>57435</v>
      </c>
      <c r="FA2" s="25">
        <f xml:space="preserve"> Time!FA$25</f>
        <v>57526</v>
      </c>
      <c r="FB2" s="25">
        <f xml:space="preserve"> Time!FB$25</f>
        <v>57618</v>
      </c>
      <c r="FC2" s="25">
        <f xml:space="preserve"> Time!FC$25</f>
        <v>57710</v>
      </c>
      <c r="FD2" s="25">
        <f xml:space="preserve"> Time!FD$25</f>
        <v>57800</v>
      </c>
      <c r="FE2" s="25">
        <f xml:space="preserve"> Time!FE$25</f>
        <v>57891</v>
      </c>
      <c r="FF2" s="25">
        <f xml:space="preserve"> Time!FF$25</f>
        <v>57983</v>
      </c>
      <c r="FG2" s="25">
        <f xml:space="preserve"> Time!FG$25</f>
        <v>58075</v>
      </c>
      <c r="FH2" s="25">
        <f xml:space="preserve"> Time!FH$25</f>
        <v>58165</v>
      </c>
      <c r="FI2" s="25">
        <f xml:space="preserve"> Time!FI$25</f>
        <v>58256</v>
      </c>
      <c r="FJ2" s="25">
        <f xml:space="preserve"> Time!FJ$25</f>
        <v>58348</v>
      </c>
      <c r="FK2" s="25">
        <f xml:space="preserve"> Time!FK$25</f>
        <v>58440</v>
      </c>
      <c r="FL2" s="25">
        <f xml:space="preserve"> Time!FL$25</f>
        <v>58531</v>
      </c>
      <c r="FM2" s="25">
        <f xml:space="preserve"> Time!FM$25</f>
        <v>58622</v>
      </c>
      <c r="FN2" s="25">
        <f xml:space="preserve"> Time!FN$25</f>
        <v>58714</v>
      </c>
      <c r="FO2" s="25">
        <f xml:space="preserve"> Time!FO$25</f>
        <v>58806</v>
      </c>
      <c r="FP2" s="25">
        <f xml:space="preserve"> Time!FP$25</f>
        <v>58896</v>
      </c>
      <c r="FQ2" s="25">
        <f xml:space="preserve"> Time!FQ$25</f>
        <v>58987</v>
      </c>
      <c r="FR2" s="25">
        <f xml:space="preserve"> Time!FR$25</f>
        <v>59079</v>
      </c>
      <c r="FS2" s="25">
        <f xml:space="preserve"> Time!FS$25</f>
        <v>59171</v>
      </c>
      <c r="FT2" s="25">
        <f xml:space="preserve"> Time!FT$25</f>
        <v>59261</v>
      </c>
      <c r="FU2" s="25">
        <f xml:space="preserve"> Time!FU$25</f>
        <v>59352</v>
      </c>
      <c r="FV2" s="25">
        <f xml:space="preserve"> Time!FV$25</f>
        <v>59444</v>
      </c>
      <c r="FW2" s="25">
        <f xml:space="preserve"> Time!FW$25</f>
        <v>59536</v>
      </c>
      <c r="FX2" s="25">
        <f xml:space="preserve"> Time!FX$25</f>
        <v>59626</v>
      </c>
      <c r="FY2" s="25">
        <f xml:space="preserve"> Time!FY$25</f>
        <v>59717</v>
      </c>
      <c r="FZ2" s="25">
        <f xml:space="preserve"> Time!FZ$25</f>
        <v>59809</v>
      </c>
      <c r="GA2" s="25">
        <f xml:space="preserve"> Time!GA$25</f>
        <v>59901</v>
      </c>
      <c r="GB2" s="25">
        <f xml:space="preserve"> Time!GB$25</f>
        <v>59992</v>
      </c>
      <c r="GC2" s="25">
        <f xml:space="preserve"> Time!GC$25</f>
        <v>60083</v>
      </c>
      <c r="GD2" s="25">
        <f xml:space="preserve"> Time!GD$25</f>
        <v>60175</v>
      </c>
      <c r="GE2" s="25">
        <f xml:space="preserve"> Time!GE$25</f>
        <v>60267</v>
      </c>
      <c r="GF2" s="25">
        <f xml:space="preserve"> Time!GF$25</f>
        <v>60357</v>
      </c>
      <c r="GG2" s="25">
        <f xml:space="preserve"> Time!GG$25</f>
        <v>60448</v>
      </c>
      <c r="GH2" s="25">
        <f xml:space="preserve"> Time!GH$25</f>
        <v>60540</v>
      </c>
      <c r="GI2" s="25">
        <f xml:space="preserve"> Time!GI$25</f>
        <v>60632</v>
      </c>
      <c r="GJ2" s="25">
        <f xml:space="preserve"> Time!GJ$25</f>
        <v>60722</v>
      </c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</row>
    <row r="3" spans="1:441" s="18" customFormat="1" x14ac:dyDescent="0.25">
      <c r="A3" s="15"/>
      <c r="B3" s="15"/>
      <c r="C3" s="21"/>
      <c r="D3" s="60"/>
      <c r="E3" s="17" t="str">
        <f xml:space="preserve"> Time!E$67</f>
        <v>Timeline label</v>
      </c>
      <c r="F3" s="350">
        <f xml:space="preserve"> Output!J2</f>
        <v>19</v>
      </c>
      <c r="G3" s="121" t="s">
        <v>25</v>
      </c>
      <c r="H3" s="17"/>
      <c r="I3" s="180"/>
      <c r="J3" s="48" t="str">
        <f xml:space="preserve"> Time!J$67</f>
        <v>Pre-fcst</v>
      </c>
      <c r="K3" s="48" t="str">
        <f xml:space="preserve"> Time!K$67</f>
        <v>Pre-fcst</v>
      </c>
      <c r="L3" s="48" t="str">
        <f xml:space="preserve"> Time!L$67</f>
        <v>Fin Close</v>
      </c>
      <c r="M3" s="48" t="str">
        <f xml:space="preserve"> Time!M$67</f>
        <v>Operations</v>
      </c>
      <c r="N3" s="48" t="str">
        <f xml:space="preserve"> Time!N$67</f>
        <v>Operations</v>
      </c>
      <c r="O3" s="48" t="str">
        <f xml:space="preserve"> Time!O$67</f>
        <v>Operations</v>
      </c>
      <c r="P3" s="48" t="str">
        <f xml:space="preserve"> Time!P$67</f>
        <v>Operations</v>
      </c>
      <c r="Q3" s="48" t="str">
        <f xml:space="preserve"> Time!Q$67</f>
        <v>Operations</v>
      </c>
      <c r="R3" s="48" t="str">
        <f xml:space="preserve"> Time!R$67</f>
        <v>Operations</v>
      </c>
      <c r="S3" s="48" t="str">
        <f xml:space="preserve"> Time!S$67</f>
        <v>Operations</v>
      </c>
      <c r="T3" s="48" t="str">
        <f xml:space="preserve"> Time!T$67</f>
        <v>Operations</v>
      </c>
      <c r="U3" s="48" t="str">
        <f xml:space="preserve"> Time!U$67</f>
        <v>Operations</v>
      </c>
      <c r="V3" s="48" t="str">
        <f xml:space="preserve"> Time!V$67</f>
        <v>Operations</v>
      </c>
      <c r="W3" s="48" t="str">
        <f xml:space="preserve"> Time!W$67</f>
        <v>Operations</v>
      </c>
      <c r="X3" s="48" t="str">
        <f xml:space="preserve"> Time!X$67</f>
        <v>Operations</v>
      </c>
      <c r="Y3" s="48" t="str">
        <f xml:space="preserve"> Time!Y$67</f>
        <v>Operations</v>
      </c>
      <c r="Z3" s="48" t="str">
        <f xml:space="preserve"> Time!Z$67</f>
        <v>Operations</v>
      </c>
      <c r="AA3" s="48" t="str">
        <f xml:space="preserve"> Time!AA$67</f>
        <v>Operations</v>
      </c>
      <c r="AB3" s="48" t="str">
        <f xml:space="preserve"> Time!AB$67</f>
        <v>Operations</v>
      </c>
      <c r="AC3" s="48" t="str">
        <f xml:space="preserve"> Time!AC$67</f>
        <v>Operations</v>
      </c>
      <c r="AD3" s="48" t="str">
        <f xml:space="preserve"> Time!AD$67</f>
        <v>Operations</v>
      </c>
      <c r="AE3" s="48" t="str">
        <f xml:space="preserve"> Time!AE$67</f>
        <v>Operations</v>
      </c>
      <c r="AF3" s="48" t="str">
        <f xml:space="preserve"> Time!AF$67</f>
        <v>Operations</v>
      </c>
      <c r="AG3" s="48" t="str">
        <f xml:space="preserve"> Time!AG$67</f>
        <v>Operations</v>
      </c>
      <c r="AH3" s="48" t="str">
        <f xml:space="preserve"> Time!AH$67</f>
        <v>Operations</v>
      </c>
      <c r="AI3" s="48" t="str">
        <f xml:space="preserve"> Time!AI$67</f>
        <v>Operations</v>
      </c>
      <c r="AJ3" s="48" t="str">
        <f xml:space="preserve"> Time!AJ$67</f>
        <v>Operations</v>
      </c>
      <c r="AK3" s="48" t="str">
        <f xml:space="preserve"> Time!AK$67</f>
        <v>Operations</v>
      </c>
      <c r="AL3" s="48" t="str">
        <f xml:space="preserve"> Time!AL$67</f>
        <v>Operations</v>
      </c>
      <c r="AM3" s="48" t="str">
        <f xml:space="preserve"> Time!AM$67</f>
        <v>Operations</v>
      </c>
      <c r="AN3" s="48" t="str">
        <f xml:space="preserve"> Time!AN$67</f>
        <v>Operations</v>
      </c>
      <c r="AO3" s="48" t="str">
        <f xml:space="preserve"> Time!AO$67</f>
        <v>Operations</v>
      </c>
      <c r="AP3" s="48" t="str">
        <f xml:space="preserve"> Time!AP$67</f>
        <v>Operations</v>
      </c>
      <c r="AQ3" s="48" t="str">
        <f xml:space="preserve"> Time!AQ$67</f>
        <v>Operations</v>
      </c>
      <c r="AR3" s="48" t="str">
        <f xml:space="preserve"> Time!AR$67</f>
        <v>Operations</v>
      </c>
      <c r="AS3" s="48" t="str">
        <f xml:space="preserve"> Time!AS$67</f>
        <v>Operations</v>
      </c>
      <c r="AT3" s="48" t="str">
        <f xml:space="preserve"> Time!AT$67</f>
        <v>Operations</v>
      </c>
      <c r="AU3" s="48" t="str">
        <f xml:space="preserve"> Time!AU$67</f>
        <v>Operations</v>
      </c>
      <c r="AV3" s="48" t="str">
        <f xml:space="preserve"> Time!AV$67</f>
        <v>Operations</v>
      </c>
      <c r="AW3" s="48" t="str">
        <f xml:space="preserve"> Time!AW$67</f>
        <v>Operations</v>
      </c>
      <c r="AX3" s="48" t="str">
        <f xml:space="preserve"> Time!AX$67</f>
        <v>Operations</v>
      </c>
      <c r="AY3" s="48" t="str">
        <f xml:space="preserve"> Time!AY$67</f>
        <v>Operations</v>
      </c>
      <c r="AZ3" s="48" t="str">
        <f xml:space="preserve"> Time!AZ$67</f>
        <v>Operations</v>
      </c>
      <c r="BA3" s="48" t="str">
        <f xml:space="preserve"> Time!BA$67</f>
        <v>Operations</v>
      </c>
      <c r="BB3" s="48" t="str">
        <f xml:space="preserve"> Time!BB$67</f>
        <v>Operations</v>
      </c>
      <c r="BC3" s="48" t="str">
        <f xml:space="preserve"> Time!BC$67</f>
        <v>Operations</v>
      </c>
      <c r="BD3" s="48" t="str">
        <f xml:space="preserve"> Time!BD$67</f>
        <v>Operations</v>
      </c>
      <c r="BE3" s="48" t="str">
        <f xml:space="preserve"> Time!BE$67</f>
        <v>Operations</v>
      </c>
      <c r="BF3" s="48" t="str">
        <f xml:space="preserve"> Time!BF$67</f>
        <v>Operations</v>
      </c>
      <c r="BG3" s="48" t="str">
        <f xml:space="preserve"> Time!BG$67</f>
        <v>Operations</v>
      </c>
      <c r="BH3" s="48" t="str">
        <f xml:space="preserve"> Time!BH$67</f>
        <v>Operations</v>
      </c>
      <c r="BI3" s="48" t="str">
        <f xml:space="preserve"> Time!BI$67</f>
        <v>Operations</v>
      </c>
      <c r="BJ3" s="48" t="str">
        <f xml:space="preserve"> Time!BJ$67</f>
        <v>Operations</v>
      </c>
      <c r="BK3" s="48" t="str">
        <f xml:space="preserve"> Time!BK$67</f>
        <v>Operations</v>
      </c>
      <c r="BL3" s="48" t="str">
        <f xml:space="preserve"> Time!BL$67</f>
        <v>Operations</v>
      </c>
      <c r="BM3" s="48" t="str">
        <f xml:space="preserve"> Time!BM$67</f>
        <v>Operations</v>
      </c>
      <c r="BN3" s="48" t="str">
        <f xml:space="preserve"> Time!BN$67</f>
        <v>Operations</v>
      </c>
      <c r="BO3" s="48" t="str">
        <f xml:space="preserve"> Time!BO$67</f>
        <v>Operations</v>
      </c>
      <c r="BP3" s="48" t="str">
        <f xml:space="preserve"> Time!BP$67</f>
        <v>Operations</v>
      </c>
      <c r="BQ3" s="48" t="str">
        <f xml:space="preserve"> Time!BQ$67</f>
        <v>Operations</v>
      </c>
      <c r="BR3" s="48" t="str">
        <f xml:space="preserve"> Time!BR$67</f>
        <v>Operations</v>
      </c>
      <c r="BS3" s="48" t="str">
        <f xml:space="preserve"> Time!BS$67</f>
        <v>Operations</v>
      </c>
      <c r="BT3" s="48" t="str">
        <f xml:space="preserve"> Time!BT$67</f>
        <v>Operations</v>
      </c>
      <c r="BU3" s="48" t="str">
        <f xml:space="preserve"> Time!BU$67</f>
        <v>Operations</v>
      </c>
      <c r="BV3" s="48" t="str">
        <f xml:space="preserve"> Time!BV$67</f>
        <v>Operations</v>
      </c>
      <c r="BW3" s="48" t="str">
        <f xml:space="preserve"> Time!BW$67</f>
        <v>Operations</v>
      </c>
      <c r="BX3" s="48" t="str">
        <f xml:space="preserve"> Time!BX$67</f>
        <v>Operations</v>
      </c>
      <c r="BY3" s="48" t="str">
        <f xml:space="preserve"> Time!BY$67</f>
        <v>Operations</v>
      </c>
      <c r="BZ3" s="48" t="str">
        <f xml:space="preserve"> Time!BZ$67</f>
        <v>Operations</v>
      </c>
      <c r="CA3" s="48" t="str">
        <f xml:space="preserve"> Time!CA$67</f>
        <v>Operations</v>
      </c>
      <c r="CB3" s="48" t="str">
        <f xml:space="preserve"> Time!CB$67</f>
        <v>Operations</v>
      </c>
      <c r="CC3" s="48" t="str">
        <f xml:space="preserve"> Time!CC$67</f>
        <v>Operations</v>
      </c>
      <c r="CD3" s="48" t="str">
        <f xml:space="preserve"> Time!CD$67</f>
        <v>Operations</v>
      </c>
      <c r="CE3" s="48" t="str">
        <f xml:space="preserve"> Time!CE$67</f>
        <v>Operations</v>
      </c>
      <c r="CF3" s="48" t="str">
        <f xml:space="preserve"> Time!CF$67</f>
        <v>Operations</v>
      </c>
      <c r="CG3" s="48" t="str">
        <f xml:space="preserve"> Time!CG$67</f>
        <v>Operations</v>
      </c>
      <c r="CH3" s="48" t="str">
        <f xml:space="preserve"> Time!CH$67</f>
        <v>Operations</v>
      </c>
      <c r="CI3" s="48" t="str">
        <f xml:space="preserve"> Time!CI$67</f>
        <v>Operations</v>
      </c>
      <c r="CJ3" s="48" t="str">
        <f xml:space="preserve"> Time!CJ$67</f>
        <v>Operations</v>
      </c>
      <c r="CK3" s="48" t="str">
        <f xml:space="preserve"> Time!CK$67</f>
        <v>Operations</v>
      </c>
      <c r="CL3" s="48" t="str">
        <f xml:space="preserve"> Time!CL$67</f>
        <v>Operations</v>
      </c>
      <c r="CM3" s="48" t="str">
        <f xml:space="preserve"> Time!CM$67</f>
        <v>Operations</v>
      </c>
      <c r="CN3" s="48" t="str">
        <f xml:space="preserve"> Time!CN$67</f>
        <v>Operations</v>
      </c>
      <c r="CO3" s="48" t="str">
        <f xml:space="preserve"> Time!CO$67</f>
        <v>Operations</v>
      </c>
      <c r="CP3" s="48" t="str">
        <f xml:space="preserve"> Time!CP$67</f>
        <v>Operations</v>
      </c>
      <c r="CQ3" s="48" t="str">
        <f xml:space="preserve"> Time!CQ$67</f>
        <v>Operations</v>
      </c>
      <c r="CR3" s="48" t="str">
        <f xml:space="preserve"> Time!CR$67</f>
        <v>Operations</v>
      </c>
      <c r="CS3" s="48" t="str">
        <f xml:space="preserve"> Time!CS$67</f>
        <v>Operations</v>
      </c>
      <c r="CT3" s="48" t="str">
        <f xml:space="preserve"> Time!CT$67</f>
        <v>Operations</v>
      </c>
      <c r="CU3" s="48" t="str">
        <f xml:space="preserve"> Time!CU$67</f>
        <v>Operations</v>
      </c>
      <c r="CV3" s="48" t="str">
        <f xml:space="preserve"> Time!CV$67</f>
        <v>Operations</v>
      </c>
      <c r="CW3" s="48" t="str">
        <f xml:space="preserve"> Time!CW$67</f>
        <v>Operations</v>
      </c>
      <c r="CX3" s="48" t="str">
        <f xml:space="preserve"> Time!CX$67</f>
        <v>Operations</v>
      </c>
      <c r="CY3" s="48" t="str">
        <f xml:space="preserve"> Time!CY$67</f>
        <v>Operations</v>
      </c>
      <c r="CZ3" s="48" t="str">
        <f xml:space="preserve"> Time!CZ$67</f>
        <v>Operations</v>
      </c>
      <c r="DA3" s="48" t="str">
        <f xml:space="preserve"> Time!DA$67</f>
        <v>Operations</v>
      </c>
      <c r="DB3" s="48" t="str">
        <f xml:space="preserve"> Time!DB$67</f>
        <v>Operations</v>
      </c>
      <c r="DC3" s="48" t="str">
        <f xml:space="preserve"> Time!DC$67</f>
        <v>Operations</v>
      </c>
      <c r="DD3" s="48" t="str">
        <f xml:space="preserve"> Time!DD$67</f>
        <v>Operations</v>
      </c>
      <c r="DE3" s="48" t="str">
        <f xml:space="preserve"> Time!DE$67</f>
        <v>Operations</v>
      </c>
      <c r="DF3" s="48" t="str">
        <f xml:space="preserve"> Time!DF$67</f>
        <v>Operations</v>
      </c>
      <c r="DG3" s="48" t="str">
        <f xml:space="preserve"> Time!DG$67</f>
        <v>Operations</v>
      </c>
      <c r="DH3" s="48" t="str">
        <f xml:space="preserve"> Time!DH$67</f>
        <v>Operations</v>
      </c>
      <c r="DI3" s="48" t="str">
        <f xml:space="preserve"> Time!DI$67</f>
        <v>Operations</v>
      </c>
      <c r="DJ3" s="48" t="str">
        <f xml:space="preserve"> Time!DJ$67</f>
        <v>Operations</v>
      </c>
      <c r="DK3" s="48" t="str">
        <f xml:space="preserve"> Time!DK$67</f>
        <v>Operations</v>
      </c>
      <c r="DL3" s="48" t="str">
        <f xml:space="preserve"> Time!DL$67</f>
        <v>Operations</v>
      </c>
      <c r="DM3" s="48" t="str">
        <f xml:space="preserve"> Time!DM$67</f>
        <v>Operations</v>
      </c>
      <c r="DN3" s="48" t="str">
        <f xml:space="preserve"> Time!DN$67</f>
        <v>Operations</v>
      </c>
      <c r="DO3" s="48" t="str">
        <f xml:space="preserve"> Time!DO$67</f>
        <v>Operations</v>
      </c>
      <c r="DP3" s="48" t="str">
        <f xml:space="preserve"> Time!DP$67</f>
        <v>Operations</v>
      </c>
      <c r="DQ3" s="48" t="str">
        <f xml:space="preserve"> Time!DQ$67</f>
        <v>Operations</v>
      </c>
      <c r="DR3" s="48" t="str">
        <f xml:space="preserve"> Time!DR$67</f>
        <v>Operations</v>
      </c>
      <c r="DS3" s="48" t="str">
        <f xml:space="preserve"> Time!DS$67</f>
        <v>Operations</v>
      </c>
      <c r="DT3" s="48" t="str">
        <f xml:space="preserve"> Time!DT$67</f>
        <v>Operations</v>
      </c>
      <c r="DU3" s="48" t="str">
        <f xml:space="preserve"> Time!DU$67</f>
        <v>Operations</v>
      </c>
      <c r="DV3" s="48" t="str">
        <f xml:space="preserve"> Time!DV$67</f>
        <v>Operations</v>
      </c>
      <c r="DW3" s="48" t="str">
        <f xml:space="preserve"> Time!DW$67</f>
        <v>Operations</v>
      </c>
      <c r="DX3" s="48" t="str">
        <f xml:space="preserve"> Time!DX$67</f>
        <v>Operations</v>
      </c>
      <c r="DY3" s="48" t="str">
        <f xml:space="preserve"> Time!DY$67</f>
        <v>Operations</v>
      </c>
      <c r="DZ3" s="48" t="str">
        <f xml:space="preserve"> Time!DZ$67</f>
        <v>Operations</v>
      </c>
      <c r="EA3" s="48" t="str">
        <f xml:space="preserve"> Time!EA$67</f>
        <v>Operations</v>
      </c>
      <c r="EB3" s="48" t="str">
        <f xml:space="preserve"> Time!EB$67</f>
        <v>Operations</v>
      </c>
      <c r="EC3" s="48" t="str">
        <f xml:space="preserve"> Time!EC$67</f>
        <v>Post ops</v>
      </c>
      <c r="ED3" s="48" t="str">
        <f xml:space="preserve"> Time!ED$67</f>
        <v>Post ops</v>
      </c>
      <c r="EE3" s="48" t="str">
        <f xml:space="preserve"> Time!EE$67</f>
        <v>Post ops</v>
      </c>
      <c r="EF3" s="48" t="str">
        <f xml:space="preserve"> Time!EF$67</f>
        <v>Post ops</v>
      </c>
      <c r="EG3" s="48" t="str">
        <f xml:space="preserve"> Time!EG$67</f>
        <v>Post ops</v>
      </c>
      <c r="EH3" s="48" t="str">
        <f xml:space="preserve"> Time!EH$67</f>
        <v>Post ops</v>
      </c>
      <c r="EI3" s="48" t="str">
        <f xml:space="preserve"> Time!EI$67</f>
        <v>Post ops</v>
      </c>
      <c r="EJ3" s="48" t="str">
        <f xml:space="preserve"> Time!EJ$67</f>
        <v>Post ops</v>
      </c>
      <c r="EK3" s="48" t="str">
        <f xml:space="preserve"> Time!EK$67</f>
        <v>Post ops</v>
      </c>
      <c r="EL3" s="48" t="str">
        <f xml:space="preserve"> Time!EL$67</f>
        <v>Post ops</v>
      </c>
      <c r="EM3" s="48" t="str">
        <f xml:space="preserve"> Time!EM$67</f>
        <v>Post ops</v>
      </c>
      <c r="EN3" s="48" t="str">
        <f xml:space="preserve"> Time!EN$67</f>
        <v>Post ops</v>
      </c>
      <c r="EO3" s="48" t="str">
        <f xml:space="preserve"> Time!EO$67</f>
        <v>Post ops</v>
      </c>
      <c r="EP3" s="48" t="str">
        <f xml:space="preserve"> Time!EP$67</f>
        <v>Post ops</v>
      </c>
      <c r="EQ3" s="48" t="str">
        <f xml:space="preserve"> Time!EQ$67</f>
        <v>Post ops</v>
      </c>
      <c r="ER3" s="48" t="str">
        <f xml:space="preserve"> Time!ER$67</f>
        <v>Post ops</v>
      </c>
      <c r="ES3" s="48" t="str">
        <f xml:space="preserve"> Time!ES$67</f>
        <v>Post ops</v>
      </c>
      <c r="ET3" s="48" t="str">
        <f xml:space="preserve"> Time!ET$67</f>
        <v>Post ops</v>
      </c>
      <c r="EU3" s="48" t="str">
        <f xml:space="preserve"> Time!EU$67</f>
        <v>Post ops</v>
      </c>
      <c r="EV3" s="48" t="str">
        <f xml:space="preserve"> Time!EV$67</f>
        <v>Post ops</v>
      </c>
      <c r="EW3" s="48" t="str">
        <f xml:space="preserve"> Time!EW$67</f>
        <v>Post ops</v>
      </c>
      <c r="EX3" s="48" t="str">
        <f xml:space="preserve"> Time!EX$67</f>
        <v>Post ops</v>
      </c>
      <c r="EY3" s="48" t="str">
        <f xml:space="preserve"> Time!EY$67</f>
        <v>Post ops</v>
      </c>
      <c r="EZ3" s="48" t="str">
        <f xml:space="preserve"> Time!EZ$67</f>
        <v>Post ops</v>
      </c>
      <c r="FA3" s="48" t="str">
        <f xml:space="preserve"> Time!FA$67</f>
        <v>Post ops</v>
      </c>
      <c r="FB3" s="48" t="str">
        <f xml:space="preserve"> Time!FB$67</f>
        <v>Post ops</v>
      </c>
      <c r="FC3" s="48" t="str">
        <f xml:space="preserve"> Time!FC$67</f>
        <v>Post ops</v>
      </c>
      <c r="FD3" s="48" t="str">
        <f xml:space="preserve"> Time!FD$67</f>
        <v>Post ops</v>
      </c>
      <c r="FE3" s="48" t="str">
        <f xml:space="preserve"> Time!FE$67</f>
        <v>Post ops</v>
      </c>
      <c r="FF3" s="48" t="str">
        <f xml:space="preserve"> Time!FF$67</f>
        <v>Post ops</v>
      </c>
      <c r="FG3" s="48" t="str">
        <f xml:space="preserve"> Time!FG$67</f>
        <v>Post ops</v>
      </c>
      <c r="FH3" s="48" t="str">
        <f xml:space="preserve"> Time!FH$67</f>
        <v>Post ops</v>
      </c>
      <c r="FI3" s="48" t="str">
        <f xml:space="preserve"> Time!FI$67</f>
        <v>Post ops</v>
      </c>
      <c r="FJ3" s="48" t="str">
        <f xml:space="preserve"> Time!FJ$67</f>
        <v>Post ops</v>
      </c>
      <c r="FK3" s="48" t="str">
        <f xml:space="preserve"> Time!FK$67</f>
        <v>Post ops</v>
      </c>
      <c r="FL3" s="48" t="str">
        <f xml:space="preserve"> Time!FL$67</f>
        <v>Post ops</v>
      </c>
      <c r="FM3" s="48" t="str">
        <f xml:space="preserve"> Time!FM$67</f>
        <v>Post ops</v>
      </c>
      <c r="FN3" s="48" t="str">
        <f xml:space="preserve"> Time!FN$67</f>
        <v>Post ops</v>
      </c>
      <c r="FO3" s="48" t="str">
        <f xml:space="preserve"> Time!FO$67</f>
        <v>Post ops</v>
      </c>
      <c r="FP3" s="48" t="str">
        <f xml:space="preserve"> Time!FP$67</f>
        <v>Post ops</v>
      </c>
      <c r="FQ3" s="48" t="str">
        <f xml:space="preserve"> Time!FQ$67</f>
        <v>Post ops</v>
      </c>
      <c r="FR3" s="48" t="str">
        <f xml:space="preserve"> Time!FR$67</f>
        <v>Post ops</v>
      </c>
      <c r="FS3" s="48" t="str">
        <f xml:space="preserve"> Time!FS$67</f>
        <v>Post ops</v>
      </c>
      <c r="FT3" s="48" t="str">
        <f xml:space="preserve"> Time!FT$67</f>
        <v>Post ops</v>
      </c>
      <c r="FU3" s="48" t="str">
        <f xml:space="preserve"> Time!FU$67</f>
        <v>Post ops</v>
      </c>
      <c r="FV3" s="48" t="str">
        <f xml:space="preserve"> Time!FV$67</f>
        <v>Post ops</v>
      </c>
      <c r="FW3" s="48" t="str">
        <f xml:space="preserve"> Time!FW$67</f>
        <v>Post ops</v>
      </c>
      <c r="FX3" s="48" t="str">
        <f xml:space="preserve"> Time!FX$67</f>
        <v>Post ops</v>
      </c>
      <c r="FY3" s="48" t="str">
        <f xml:space="preserve"> Time!FY$67</f>
        <v>Post ops</v>
      </c>
      <c r="FZ3" s="48" t="str">
        <f xml:space="preserve"> Time!FZ$67</f>
        <v>Post ops</v>
      </c>
      <c r="GA3" s="48" t="str">
        <f xml:space="preserve"> Time!GA$67</f>
        <v>Post ops</v>
      </c>
      <c r="GB3" s="48" t="str">
        <f xml:space="preserve"> Time!GB$67</f>
        <v>Post ops</v>
      </c>
      <c r="GC3" s="48" t="str">
        <f xml:space="preserve"> Time!GC$67</f>
        <v>Post ops</v>
      </c>
      <c r="GD3" s="48" t="str">
        <f xml:space="preserve"> Time!GD$67</f>
        <v>Post ops</v>
      </c>
      <c r="GE3" s="48" t="str">
        <f xml:space="preserve"> Time!GE$67</f>
        <v>Post ops</v>
      </c>
      <c r="GF3" s="48" t="str">
        <f xml:space="preserve"> Time!GF$67</f>
        <v>Post ops</v>
      </c>
      <c r="GG3" s="48" t="str">
        <f xml:space="preserve"> Time!GG$67</f>
        <v>Post ops</v>
      </c>
      <c r="GH3" s="48" t="str">
        <f xml:space="preserve"> Time!GH$67</f>
        <v>Post ops</v>
      </c>
      <c r="GI3" s="48" t="str">
        <f xml:space="preserve"> Time!GI$67</f>
        <v>Post ops</v>
      </c>
      <c r="GJ3" s="48" t="str">
        <f xml:space="preserve"> Time!GJ$67</f>
        <v>Post ops</v>
      </c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</row>
    <row r="4" spans="1:441" s="10" customFormat="1" x14ac:dyDescent="0.25">
      <c r="A4" s="15"/>
      <c r="B4" s="15"/>
      <c r="C4" s="21"/>
      <c r="D4" s="60"/>
      <c r="E4" s="266" t="str">
        <f xml:space="preserve"> Time!E$42</f>
        <v>Contract year</v>
      </c>
      <c r="F4" s="350">
        <f xml:space="preserve"> Check!$F$21</f>
        <v>0</v>
      </c>
      <c r="G4" s="121" t="s">
        <v>24</v>
      </c>
      <c r="H4" s="2"/>
      <c r="I4" s="16"/>
      <c r="J4" s="266">
        <f xml:space="preserve"> Time!J$42</f>
        <v>2020</v>
      </c>
      <c r="K4" s="266">
        <f xml:space="preserve"> Time!K$42</f>
        <v>2020</v>
      </c>
      <c r="L4" s="266">
        <f xml:space="preserve"> Time!L$42</f>
        <v>2020</v>
      </c>
      <c r="M4" s="266">
        <f xml:space="preserve"> Time!M$42</f>
        <v>2021</v>
      </c>
      <c r="N4" s="266">
        <f xml:space="preserve"> Time!N$42</f>
        <v>2021</v>
      </c>
      <c r="O4" s="266">
        <f xml:space="preserve"> Time!O$42</f>
        <v>2021</v>
      </c>
      <c r="P4" s="266">
        <f xml:space="preserve"> Time!P$42</f>
        <v>2021</v>
      </c>
      <c r="Q4" s="266">
        <f xml:space="preserve"> Time!Q$42</f>
        <v>2022</v>
      </c>
      <c r="R4" s="266">
        <f xml:space="preserve"> Time!R$42</f>
        <v>2022</v>
      </c>
      <c r="S4" s="266">
        <f xml:space="preserve"> Time!S$42</f>
        <v>2022</v>
      </c>
      <c r="T4" s="266">
        <f xml:space="preserve"> Time!T$42</f>
        <v>2022</v>
      </c>
      <c r="U4" s="266">
        <f xml:space="preserve"> Time!U$42</f>
        <v>2023</v>
      </c>
      <c r="V4" s="266">
        <f xml:space="preserve"> Time!V$42</f>
        <v>2023</v>
      </c>
      <c r="W4" s="266">
        <f xml:space="preserve"> Time!W$42</f>
        <v>2023</v>
      </c>
      <c r="X4" s="266">
        <f xml:space="preserve"> Time!X$42</f>
        <v>2023</v>
      </c>
      <c r="Y4" s="266">
        <f xml:space="preserve"> Time!Y$42</f>
        <v>2024</v>
      </c>
      <c r="Z4" s="266">
        <f xml:space="preserve"> Time!Z$42</f>
        <v>2024</v>
      </c>
      <c r="AA4" s="266">
        <f xml:space="preserve"> Time!AA$42</f>
        <v>2024</v>
      </c>
      <c r="AB4" s="266">
        <f xml:space="preserve"> Time!AB$42</f>
        <v>2024</v>
      </c>
      <c r="AC4" s="266">
        <f xml:space="preserve"> Time!AC$42</f>
        <v>2025</v>
      </c>
      <c r="AD4" s="266">
        <f xml:space="preserve"> Time!AD$42</f>
        <v>2025</v>
      </c>
      <c r="AE4" s="266">
        <f xml:space="preserve"> Time!AE$42</f>
        <v>2025</v>
      </c>
      <c r="AF4" s="266">
        <f xml:space="preserve"> Time!AF$42</f>
        <v>2025</v>
      </c>
      <c r="AG4" s="266">
        <f xml:space="preserve"> Time!AG$42</f>
        <v>2026</v>
      </c>
      <c r="AH4" s="266">
        <f xml:space="preserve"> Time!AH$42</f>
        <v>2026</v>
      </c>
      <c r="AI4" s="266">
        <f xml:space="preserve"> Time!AI$42</f>
        <v>2026</v>
      </c>
      <c r="AJ4" s="266">
        <f xml:space="preserve"> Time!AJ$42</f>
        <v>2026</v>
      </c>
      <c r="AK4" s="266">
        <f xml:space="preserve"> Time!AK$42</f>
        <v>2027</v>
      </c>
      <c r="AL4" s="266">
        <f xml:space="preserve"> Time!AL$42</f>
        <v>2027</v>
      </c>
      <c r="AM4" s="266">
        <f xml:space="preserve"> Time!AM$42</f>
        <v>2027</v>
      </c>
      <c r="AN4" s="266">
        <f xml:space="preserve"> Time!AN$42</f>
        <v>2027</v>
      </c>
      <c r="AO4" s="266">
        <f xml:space="preserve"> Time!AO$42</f>
        <v>2028</v>
      </c>
      <c r="AP4" s="266">
        <f xml:space="preserve"> Time!AP$42</f>
        <v>2028</v>
      </c>
      <c r="AQ4" s="266">
        <f xml:space="preserve"> Time!AQ$42</f>
        <v>2028</v>
      </c>
      <c r="AR4" s="266">
        <f xml:space="preserve"> Time!AR$42</f>
        <v>2028</v>
      </c>
      <c r="AS4" s="266">
        <f xml:space="preserve"> Time!AS$42</f>
        <v>2029</v>
      </c>
      <c r="AT4" s="266">
        <f xml:space="preserve"> Time!AT$42</f>
        <v>2029</v>
      </c>
      <c r="AU4" s="266">
        <f xml:space="preserve"> Time!AU$42</f>
        <v>2029</v>
      </c>
      <c r="AV4" s="266">
        <f xml:space="preserve"> Time!AV$42</f>
        <v>2029</v>
      </c>
      <c r="AW4" s="266">
        <f xml:space="preserve"> Time!AW$42</f>
        <v>2030</v>
      </c>
      <c r="AX4" s="266">
        <f xml:space="preserve"> Time!AX$42</f>
        <v>2030</v>
      </c>
      <c r="AY4" s="266">
        <f xml:space="preserve"> Time!AY$42</f>
        <v>2030</v>
      </c>
      <c r="AZ4" s="266">
        <f xml:space="preserve"> Time!AZ$42</f>
        <v>2030</v>
      </c>
      <c r="BA4" s="266">
        <f xml:space="preserve"> Time!BA$42</f>
        <v>2031</v>
      </c>
      <c r="BB4" s="266">
        <f xml:space="preserve"> Time!BB$42</f>
        <v>2031</v>
      </c>
      <c r="BC4" s="266">
        <f xml:space="preserve"> Time!BC$42</f>
        <v>2031</v>
      </c>
      <c r="BD4" s="266">
        <f xml:space="preserve"> Time!BD$42</f>
        <v>2031</v>
      </c>
      <c r="BE4" s="266">
        <f xml:space="preserve"> Time!BE$42</f>
        <v>2032</v>
      </c>
      <c r="BF4" s="266">
        <f xml:space="preserve"> Time!BF$42</f>
        <v>2032</v>
      </c>
      <c r="BG4" s="266">
        <f xml:space="preserve"> Time!BG$42</f>
        <v>2032</v>
      </c>
      <c r="BH4" s="266">
        <f xml:space="preserve"> Time!BH$42</f>
        <v>2032</v>
      </c>
      <c r="BI4" s="266">
        <f xml:space="preserve"> Time!BI$42</f>
        <v>2033</v>
      </c>
      <c r="BJ4" s="266">
        <f xml:space="preserve"> Time!BJ$42</f>
        <v>2033</v>
      </c>
      <c r="BK4" s="266">
        <f xml:space="preserve"> Time!BK$42</f>
        <v>2033</v>
      </c>
      <c r="BL4" s="266">
        <f xml:space="preserve"> Time!BL$42</f>
        <v>2033</v>
      </c>
      <c r="BM4" s="266">
        <f xml:space="preserve"> Time!BM$42</f>
        <v>2034</v>
      </c>
      <c r="BN4" s="266">
        <f xml:space="preserve"> Time!BN$42</f>
        <v>2034</v>
      </c>
      <c r="BO4" s="266">
        <f xml:space="preserve"> Time!BO$42</f>
        <v>2034</v>
      </c>
      <c r="BP4" s="266">
        <f xml:space="preserve"> Time!BP$42</f>
        <v>2034</v>
      </c>
      <c r="BQ4" s="266">
        <f xml:space="preserve"> Time!BQ$42</f>
        <v>2035</v>
      </c>
      <c r="BR4" s="266">
        <f xml:space="preserve"> Time!BR$42</f>
        <v>2035</v>
      </c>
      <c r="BS4" s="266">
        <f xml:space="preserve"> Time!BS$42</f>
        <v>2035</v>
      </c>
      <c r="BT4" s="266">
        <f xml:space="preserve"> Time!BT$42</f>
        <v>2035</v>
      </c>
      <c r="BU4" s="266">
        <f xml:space="preserve"> Time!BU$42</f>
        <v>2036</v>
      </c>
      <c r="BV4" s="266">
        <f xml:space="preserve"> Time!BV$42</f>
        <v>2036</v>
      </c>
      <c r="BW4" s="266">
        <f xml:space="preserve"> Time!BW$42</f>
        <v>2036</v>
      </c>
      <c r="BX4" s="266">
        <f xml:space="preserve"> Time!BX$42</f>
        <v>2036</v>
      </c>
      <c r="BY4" s="266">
        <f xml:space="preserve"> Time!BY$42</f>
        <v>2037</v>
      </c>
      <c r="BZ4" s="266">
        <f xml:space="preserve"> Time!BZ$42</f>
        <v>2037</v>
      </c>
      <c r="CA4" s="266">
        <f xml:space="preserve"> Time!CA$42</f>
        <v>2037</v>
      </c>
      <c r="CB4" s="266">
        <f xml:space="preserve"> Time!CB$42</f>
        <v>2037</v>
      </c>
      <c r="CC4" s="266">
        <f xml:space="preserve"> Time!CC$42</f>
        <v>2038</v>
      </c>
      <c r="CD4" s="266">
        <f xml:space="preserve"> Time!CD$42</f>
        <v>2038</v>
      </c>
      <c r="CE4" s="266">
        <f xml:space="preserve"> Time!CE$42</f>
        <v>2038</v>
      </c>
      <c r="CF4" s="266">
        <f xml:space="preserve"> Time!CF$42</f>
        <v>2038</v>
      </c>
      <c r="CG4" s="266">
        <f xml:space="preserve"> Time!CG$42</f>
        <v>2039</v>
      </c>
      <c r="CH4" s="266">
        <f xml:space="preserve"> Time!CH$42</f>
        <v>2039</v>
      </c>
      <c r="CI4" s="266">
        <f xml:space="preserve"> Time!CI$42</f>
        <v>2039</v>
      </c>
      <c r="CJ4" s="266">
        <f xml:space="preserve"> Time!CJ$42</f>
        <v>2039</v>
      </c>
      <c r="CK4" s="266">
        <f xml:space="preserve"> Time!CK$42</f>
        <v>2040</v>
      </c>
      <c r="CL4" s="266">
        <f xml:space="preserve"> Time!CL$42</f>
        <v>2040</v>
      </c>
      <c r="CM4" s="266">
        <f xml:space="preserve"> Time!CM$42</f>
        <v>2040</v>
      </c>
      <c r="CN4" s="266">
        <f xml:space="preserve"> Time!CN$42</f>
        <v>2040</v>
      </c>
      <c r="CO4" s="266">
        <f xml:space="preserve"> Time!CO$42</f>
        <v>2041</v>
      </c>
      <c r="CP4" s="266">
        <f xml:space="preserve"> Time!CP$42</f>
        <v>2041</v>
      </c>
      <c r="CQ4" s="266">
        <f xml:space="preserve"> Time!CQ$42</f>
        <v>2041</v>
      </c>
      <c r="CR4" s="266">
        <f xml:space="preserve"> Time!CR$42</f>
        <v>2041</v>
      </c>
      <c r="CS4" s="266">
        <f xml:space="preserve"> Time!CS$42</f>
        <v>2042</v>
      </c>
      <c r="CT4" s="266">
        <f xml:space="preserve"> Time!CT$42</f>
        <v>2042</v>
      </c>
      <c r="CU4" s="266">
        <f xml:space="preserve"> Time!CU$42</f>
        <v>2042</v>
      </c>
      <c r="CV4" s="266">
        <f xml:space="preserve"> Time!CV$42</f>
        <v>2042</v>
      </c>
      <c r="CW4" s="266">
        <f xml:space="preserve"> Time!CW$42</f>
        <v>2043</v>
      </c>
      <c r="CX4" s="266">
        <f xml:space="preserve"> Time!CX$42</f>
        <v>2043</v>
      </c>
      <c r="CY4" s="266">
        <f xml:space="preserve"> Time!CY$42</f>
        <v>2043</v>
      </c>
      <c r="CZ4" s="266">
        <f xml:space="preserve"> Time!CZ$42</f>
        <v>2043</v>
      </c>
      <c r="DA4" s="266">
        <f xml:space="preserve"> Time!DA$42</f>
        <v>2044</v>
      </c>
      <c r="DB4" s="266">
        <f xml:space="preserve"> Time!DB$42</f>
        <v>2044</v>
      </c>
      <c r="DC4" s="266">
        <f xml:space="preserve"> Time!DC$42</f>
        <v>2044</v>
      </c>
      <c r="DD4" s="266">
        <f xml:space="preserve"> Time!DD$42</f>
        <v>2044</v>
      </c>
      <c r="DE4" s="266">
        <f xml:space="preserve"> Time!DE$42</f>
        <v>2045</v>
      </c>
      <c r="DF4" s="266">
        <f xml:space="preserve"> Time!DF$42</f>
        <v>2045</v>
      </c>
      <c r="DG4" s="266">
        <f xml:space="preserve"> Time!DG$42</f>
        <v>2045</v>
      </c>
      <c r="DH4" s="266">
        <f xml:space="preserve"> Time!DH$42</f>
        <v>2045</v>
      </c>
      <c r="DI4" s="266">
        <f xml:space="preserve"> Time!DI$42</f>
        <v>2046</v>
      </c>
      <c r="DJ4" s="266">
        <f xml:space="preserve"> Time!DJ$42</f>
        <v>2046</v>
      </c>
      <c r="DK4" s="266">
        <f xml:space="preserve"> Time!DK$42</f>
        <v>2046</v>
      </c>
      <c r="DL4" s="266">
        <f xml:space="preserve"> Time!DL$42</f>
        <v>2046</v>
      </c>
      <c r="DM4" s="266">
        <f xml:space="preserve"> Time!DM$42</f>
        <v>2047</v>
      </c>
      <c r="DN4" s="266">
        <f xml:space="preserve"> Time!DN$42</f>
        <v>2047</v>
      </c>
      <c r="DO4" s="266">
        <f xml:space="preserve"> Time!DO$42</f>
        <v>2047</v>
      </c>
      <c r="DP4" s="266">
        <f xml:space="preserve"> Time!DP$42</f>
        <v>2047</v>
      </c>
      <c r="DQ4" s="266">
        <f xml:space="preserve"> Time!DQ$42</f>
        <v>2048</v>
      </c>
      <c r="DR4" s="266">
        <f xml:space="preserve"> Time!DR$42</f>
        <v>2048</v>
      </c>
      <c r="DS4" s="266">
        <f xml:space="preserve"> Time!DS$42</f>
        <v>2048</v>
      </c>
      <c r="DT4" s="266">
        <f xml:space="preserve"> Time!DT$42</f>
        <v>2048</v>
      </c>
      <c r="DU4" s="266">
        <f xml:space="preserve"> Time!DU$42</f>
        <v>2049</v>
      </c>
      <c r="DV4" s="266">
        <f xml:space="preserve"> Time!DV$42</f>
        <v>2049</v>
      </c>
      <c r="DW4" s="266">
        <f xml:space="preserve"> Time!DW$42</f>
        <v>2049</v>
      </c>
      <c r="DX4" s="266">
        <f xml:space="preserve"> Time!DX$42</f>
        <v>2049</v>
      </c>
      <c r="DY4" s="266">
        <f xml:space="preserve"> Time!DY$42</f>
        <v>2050</v>
      </c>
      <c r="DZ4" s="266">
        <f xml:space="preserve"> Time!DZ$42</f>
        <v>2050</v>
      </c>
      <c r="EA4" s="266">
        <f xml:space="preserve"> Time!EA$42</f>
        <v>2050</v>
      </c>
      <c r="EB4" s="266">
        <f xml:space="preserve"> Time!EB$42</f>
        <v>2050</v>
      </c>
      <c r="EC4" s="266">
        <f xml:space="preserve"> Time!EC$42</f>
        <v>2051</v>
      </c>
      <c r="ED4" s="266">
        <f xml:space="preserve"> Time!ED$42</f>
        <v>2051</v>
      </c>
      <c r="EE4" s="266">
        <f xml:space="preserve"> Time!EE$42</f>
        <v>2051</v>
      </c>
      <c r="EF4" s="266">
        <f xml:space="preserve"> Time!EF$42</f>
        <v>2051</v>
      </c>
      <c r="EG4" s="266">
        <f xml:space="preserve"> Time!EG$42</f>
        <v>2052</v>
      </c>
      <c r="EH4" s="266">
        <f xml:space="preserve"> Time!EH$42</f>
        <v>2052</v>
      </c>
      <c r="EI4" s="266">
        <f xml:space="preserve"> Time!EI$42</f>
        <v>2052</v>
      </c>
      <c r="EJ4" s="266">
        <f xml:space="preserve"> Time!EJ$42</f>
        <v>2052</v>
      </c>
      <c r="EK4" s="266">
        <f xml:space="preserve"> Time!EK$42</f>
        <v>2053</v>
      </c>
      <c r="EL4" s="266">
        <f xml:space="preserve"> Time!EL$42</f>
        <v>2053</v>
      </c>
      <c r="EM4" s="266">
        <f xml:space="preserve"> Time!EM$42</f>
        <v>2053</v>
      </c>
      <c r="EN4" s="266">
        <f xml:space="preserve"> Time!EN$42</f>
        <v>2053</v>
      </c>
      <c r="EO4" s="266">
        <f xml:space="preserve"> Time!EO$42</f>
        <v>2054</v>
      </c>
      <c r="EP4" s="266">
        <f xml:space="preserve"> Time!EP$42</f>
        <v>2054</v>
      </c>
      <c r="EQ4" s="266">
        <f xml:space="preserve"> Time!EQ$42</f>
        <v>2054</v>
      </c>
      <c r="ER4" s="266">
        <f xml:space="preserve"> Time!ER$42</f>
        <v>2054</v>
      </c>
      <c r="ES4" s="266">
        <f xml:space="preserve"> Time!ES$42</f>
        <v>2055</v>
      </c>
      <c r="ET4" s="266">
        <f xml:space="preserve"> Time!ET$42</f>
        <v>2055</v>
      </c>
      <c r="EU4" s="266">
        <f xml:space="preserve"> Time!EU$42</f>
        <v>2055</v>
      </c>
      <c r="EV4" s="266">
        <f xml:space="preserve"> Time!EV$42</f>
        <v>2055</v>
      </c>
      <c r="EW4" s="266">
        <f xml:space="preserve"> Time!EW$42</f>
        <v>2056</v>
      </c>
      <c r="EX4" s="266">
        <f xml:space="preserve"> Time!EX$42</f>
        <v>2056</v>
      </c>
      <c r="EY4" s="266">
        <f xml:space="preserve"> Time!EY$42</f>
        <v>2056</v>
      </c>
      <c r="EZ4" s="266">
        <f xml:space="preserve"> Time!EZ$42</f>
        <v>2056</v>
      </c>
      <c r="FA4" s="266">
        <f xml:space="preserve"> Time!FA$42</f>
        <v>2057</v>
      </c>
      <c r="FB4" s="266">
        <f xml:space="preserve"> Time!FB$42</f>
        <v>2057</v>
      </c>
      <c r="FC4" s="266">
        <f xml:space="preserve"> Time!FC$42</f>
        <v>2057</v>
      </c>
      <c r="FD4" s="266">
        <f xml:space="preserve"> Time!FD$42</f>
        <v>2057</v>
      </c>
      <c r="FE4" s="266">
        <f xml:space="preserve"> Time!FE$42</f>
        <v>2058</v>
      </c>
      <c r="FF4" s="266">
        <f xml:space="preserve"> Time!FF$42</f>
        <v>2058</v>
      </c>
      <c r="FG4" s="266">
        <f xml:space="preserve"> Time!FG$42</f>
        <v>2058</v>
      </c>
      <c r="FH4" s="266">
        <f xml:space="preserve"> Time!FH$42</f>
        <v>2058</v>
      </c>
      <c r="FI4" s="266">
        <f xml:space="preserve"> Time!FI$42</f>
        <v>2059</v>
      </c>
      <c r="FJ4" s="266">
        <f xml:space="preserve"> Time!FJ$42</f>
        <v>2059</v>
      </c>
      <c r="FK4" s="266">
        <f xml:space="preserve"> Time!FK$42</f>
        <v>2059</v>
      </c>
      <c r="FL4" s="266">
        <f xml:space="preserve"> Time!FL$42</f>
        <v>2059</v>
      </c>
      <c r="FM4" s="266">
        <f xml:space="preserve"> Time!FM$42</f>
        <v>2060</v>
      </c>
      <c r="FN4" s="266">
        <f xml:space="preserve"> Time!FN$42</f>
        <v>2060</v>
      </c>
      <c r="FO4" s="266">
        <f xml:space="preserve"> Time!FO$42</f>
        <v>2060</v>
      </c>
      <c r="FP4" s="266">
        <f xml:space="preserve"> Time!FP$42</f>
        <v>2060</v>
      </c>
      <c r="FQ4" s="266">
        <f xml:space="preserve"> Time!FQ$42</f>
        <v>2061</v>
      </c>
      <c r="FR4" s="266">
        <f xml:space="preserve"> Time!FR$42</f>
        <v>2061</v>
      </c>
      <c r="FS4" s="266">
        <f xml:space="preserve"> Time!FS$42</f>
        <v>2061</v>
      </c>
      <c r="FT4" s="266">
        <f xml:space="preserve"> Time!FT$42</f>
        <v>2061</v>
      </c>
      <c r="FU4" s="266">
        <f xml:space="preserve"> Time!FU$42</f>
        <v>2062</v>
      </c>
      <c r="FV4" s="266">
        <f xml:space="preserve"> Time!FV$42</f>
        <v>2062</v>
      </c>
      <c r="FW4" s="266">
        <f xml:space="preserve"> Time!FW$42</f>
        <v>2062</v>
      </c>
      <c r="FX4" s="266">
        <f xml:space="preserve"> Time!FX$42</f>
        <v>2062</v>
      </c>
      <c r="FY4" s="266">
        <f xml:space="preserve"> Time!FY$42</f>
        <v>2063</v>
      </c>
      <c r="FZ4" s="266">
        <f xml:space="preserve"> Time!FZ$42</f>
        <v>2063</v>
      </c>
      <c r="GA4" s="266">
        <f xml:space="preserve"> Time!GA$42</f>
        <v>2063</v>
      </c>
      <c r="GB4" s="266">
        <f xml:space="preserve"> Time!GB$42</f>
        <v>2063</v>
      </c>
      <c r="GC4" s="266">
        <f xml:space="preserve"> Time!GC$42</f>
        <v>2064</v>
      </c>
      <c r="GD4" s="266">
        <f xml:space="preserve"> Time!GD$42</f>
        <v>2064</v>
      </c>
      <c r="GE4" s="266">
        <f xml:space="preserve"> Time!GE$42</f>
        <v>2064</v>
      </c>
      <c r="GF4" s="266">
        <f xml:space="preserve"> Time!GF$42</f>
        <v>2064</v>
      </c>
      <c r="GG4" s="266">
        <f xml:space="preserve"> Time!GG$42</f>
        <v>2065</v>
      </c>
      <c r="GH4" s="266">
        <f xml:space="preserve"> Time!GH$42</f>
        <v>2065</v>
      </c>
      <c r="GI4" s="266">
        <f xml:space="preserve"> Time!GI$42</f>
        <v>2065</v>
      </c>
      <c r="GJ4" s="266">
        <f xml:space="preserve"> Time!GJ$42</f>
        <v>2065</v>
      </c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</row>
    <row r="5" spans="1:441" s="10" customFormat="1" x14ac:dyDescent="0.25">
      <c r="A5" s="15"/>
      <c r="B5" s="15"/>
      <c r="C5" s="21"/>
      <c r="D5" s="60"/>
      <c r="E5" s="2" t="str">
        <f xml:space="preserve"> Time!E$10</f>
        <v>Model column counter</v>
      </c>
      <c r="F5" s="44" t="s">
        <v>19</v>
      </c>
      <c r="G5" s="45" t="s">
        <v>17</v>
      </c>
      <c r="H5" s="44" t="s">
        <v>18</v>
      </c>
      <c r="I5" s="16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</row>
    <row r="6" spans="1:441" s="43" customFormat="1" x14ac:dyDescent="0.25">
      <c r="A6" s="15"/>
      <c r="B6" s="15"/>
      <c r="C6" s="21"/>
      <c r="D6" s="60"/>
      <c r="E6" s="12"/>
      <c r="F6" s="12"/>
      <c r="G6" s="12"/>
      <c r="H6" s="12"/>
      <c r="I6" s="9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 s="12"/>
      <c r="BG6" s="12"/>
      <c r="BH6" s="12"/>
      <c r="BI6" s="12"/>
      <c r="BJ6" s="12"/>
      <c r="BK6" s="12"/>
      <c r="BL6" s="12"/>
      <c r="BM6" s="12"/>
      <c r="BN6" s="12"/>
      <c r="BO6" s="12"/>
      <c r="BP6" s="12"/>
      <c r="BQ6" s="12"/>
      <c r="BR6" s="12"/>
      <c r="BS6" s="12"/>
      <c r="BT6" s="12"/>
      <c r="BU6" s="12"/>
      <c r="BV6" s="12"/>
      <c r="BW6" s="12"/>
      <c r="BX6" s="12"/>
      <c r="BY6" s="12"/>
      <c r="BZ6" s="12"/>
      <c r="CA6" s="12"/>
      <c r="CB6" s="12"/>
      <c r="CC6" s="12"/>
      <c r="CD6" s="12"/>
      <c r="CE6" s="12"/>
      <c r="CF6" s="12"/>
      <c r="CG6" s="12"/>
      <c r="CH6" s="12"/>
      <c r="CI6" s="12"/>
      <c r="CJ6" s="12"/>
      <c r="CK6" s="12"/>
      <c r="CL6" s="12"/>
      <c r="CM6" s="12"/>
      <c r="CN6" s="12"/>
      <c r="CO6" s="12"/>
      <c r="CP6" s="12"/>
      <c r="CQ6" s="12"/>
      <c r="CR6" s="12"/>
      <c r="CS6" s="12"/>
      <c r="CT6" s="12"/>
      <c r="CU6" s="12"/>
      <c r="CV6" s="12"/>
      <c r="CW6" s="12"/>
      <c r="CX6" s="12"/>
      <c r="CY6" s="12"/>
      <c r="CZ6" s="12"/>
      <c r="DA6" s="12"/>
      <c r="DB6" s="12"/>
      <c r="DC6" s="12"/>
      <c r="DD6" s="12"/>
      <c r="DE6" s="12"/>
      <c r="DF6" s="12"/>
      <c r="DG6" s="12"/>
      <c r="DH6" s="12"/>
      <c r="DI6" s="12"/>
      <c r="DJ6" s="12"/>
      <c r="DK6" s="12"/>
      <c r="DL6" s="12"/>
      <c r="DM6" s="12"/>
      <c r="DN6" s="12"/>
      <c r="DO6" s="12"/>
      <c r="DP6" s="12"/>
      <c r="DQ6" s="12"/>
      <c r="DR6" s="12"/>
      <c r="DS6" s="12"/>
      <c r="DT6" s="12"/>
      <c r="DU6" s="12"/>
      <c r="DV6" s="12"/>
      <c r="DW6" s="12"/>
      <c r="DX6" s="12"/>
      <c r="DY6" s="12"/>
      <c r="DZ6" s="12"/>
      <c r="EA6" s="12"/>
      <c r="EB6" s="12"/>
      <c r="EC6" s="12"/>
      <c r="ED6" s="12"/>
      <c r="EE6" s="12"/>
      <c r="EF6" s="12"/>
      <c r="EG6" s="12"/>
      <c r="EH6" s="12"/>
      <c r="EI6" s="12"/>
      <c r="EJ6" s="12"/>
      <c r="EK6" s="12"/>
      <c r="EL6" s="12"/>
      <c r="EM6" s="12"/>
      <c r="EN6" s="12"/>
      <c r="EO6" s="12"/>
      <c r="EP6" s="12"/>
      <c r="EQ6" s="12"/>
      <c r="ER6" s="12"/>
      <c r="ES6" s="12"/>
      <c r="ET6" s="12"/>
      <c r="EU6" s="12"/>
      <c r="EV6" s="12"/>
      <c r="EW6" s="12"/>
      <c r="EX6" s="12"/>
      <c r="EY6" s="12"/>
      <c r="EZ6" s="12"/>
      <c r="FA6" s="12"/>
      <c r="FB6" s="12"/>
      <c r="FC6" s="12"/>
      <c r="FD6" s="12"/>
      <c r="FE6" s="12"/>
      <c r="FF6" s="12"/>
      <c r="FG6" s="12"/>
      <c r="FH6" s="12"/>
      <c r="FI6" s="12"/>
      <c r="FJ6" s="12"/>
      <c r="FK6" s="12"/>
      <c r="FL6" s="12"/>
      <c r="FM6" s="12"/>
      <c r="FN6" s="12"/>
      <c r="FO6" s="12"/>
      <c r="FP6" s="12"/>
      <c r="FQ6" s="12"/>
      <c r="FR6" s="12"/>
      <c r="FS6" s="12"/>
      <c r="FT6" s="12"/>
      <c r="FU6" s="12"/>
      <c r="FV6" s="12"/>
      <c r="FW6" s="12"/>
      <c r="FX6" s="12"/>
      <c r="FY6" s="12"/>
      <c r="FZ6" s="12"/>
      <c r="GA6" s="12"/>
      <c r="GB6" s="12"/>
      <c r="GC6" s="12"/>
      <c r="GD6" s="12"/>
      <c r="GE6" s="12"/>
      <c r="GF6" s="12"/>
      <c r="GG6" s="12"/>
      <c r="GH6" s="12"/>
      <c r="GI6" s="12"/>
      <c r="GJ6" s="12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</row>
    <row r="7" spans="1:441" s="43" customFormat="1" x14ac:dyDescent="0.25">
      <c r="A7" s="15"/>
      <c r="B7" s="15"/>
      <c r="C7" s="21"/>
      <c r="D7" s="60"/>
      <c r="E7" s="12"/>
      <c r="F7" s="12"/>
      <c r="G7" s="12"/>
      <c r="H7" s="12"/>
      <c r="I7" s="9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12"/>
      <c r="AQ7" s="12"/>
      <c r="AR7" s="12"/>
      <c r="AS7" s="12"/>
      <c r="AT7" s="12"/>
      <c r="AU7" s="12"/>
      <c r="AV7" s="12"/>
      <c r="AW7" s="12"/>
      <c r="AX7" s="12"/>
      <c r="AY7" s="12"/>
      <c r="AZ7" s="12"/>
      <c r="BA7" s="12"/>
      <c r="BB7" s="12"/>
      <c r="BC7" s="12"/>
      <c r="BD7" s="12"/>
      <c r="BE7" s="12"/>
      <c r="BF7" s="12"/>
      <c r="BG7" s="12"/>
      <c r="BH7" s="12"/>
      <c r="BI7" s="12"/>
      <c r="BJ7" s="12"/>
      <c r="BK7" s="12"/>
      <c r="BL7" s="12"/>
      <c r="BM7" s="12"/>
      <c r="BN7" s="12"/>
      <c r="BO7" s="12"/>
      <c r="BP7" s="12"/>
      <c r="BQ7" s="12"/>
      <c r="BR7" s="12"/>
      <c r="BS7" s="12"/>
      <c r="BT7" s="12"/>
      <c r="BU7" s="12"/>
      <c r="BV7" s="12"/>
      <c r="BW7" s="12"/>
      <c r="BX7" s="12"/>
      <c r="BY7" s="12"/>
      <c r="BZ7" s="12"/>
      <c r="CA7" s="12"/>
      <c r="CB7" s="12"/>
      <c r="CC7" s="12"/>
      <c r="CD7" s="12"/>
      <c r="CE7" s="12"/>
      <c r="CF7" s="12"/>
      <c r="CG7" s="12"/>
      <c r="CH7" s="12"/>
      <c r="CI7" s="12"/>
      <c r="CJ7" s="12"/>
      <c r="CK7" s="12"/>
      <c r="CL7" s="12"/>
      <c r="CM7" s="12"/>
      <c r="CN7" s="12"/>
      <c r="CO7" s="12"/>
      <c r="CP7" s="12"/>
      <c r="CQ7" s="12"/>
      <c r="CR7" s="12"/>
      <c r="CS7" s="12"/>
      <c r="CT7" s="12"/>
      <c r="CU7" s="12"/>
      <c r="CV7" s="12"/>
      <c r="CW7" s="12"/>
      <c r="CX7" s="12"/>
      <c r="CY7" s="12"/>
      <c r="CZ7" s="12"/>
      <c r="DA7" s="12"/>
      <c r="DB7" s="12"/>
      <c r="DC7" s="12"/>
      <c r="DD7" s="12"/>
      <c r="DE7" s="12"/>
      <c r="DF7" s="12"/>
      <c r="DG7" s="12"/>
      <c r="DH7" s="12"/>
      <c r="DI7" s="12"/>
      <c r="DJ7" s="12"/>
      <c r="DK7" s="12"/>
      <c r="DL7" s="12"/>
      <c r="DM7" s="12"/>
      <c r="DN7" s="12"/>
      <c r="DO7" s="12"/>
      <c r="DP7" s="12"/>
      <c r="DQ7" s="12"/>
      <c r="DR7" s="12"/>
      <c r="DS7" s="12"/>
      <c r="DT7" s="12"/>
      <c r="DU7" s="12"/>
      <c r="DV7" s="12"/>
      <c r="DW7" s="12"/>
      <c r="DX7" s="12"/>
      <c r="DY7" s="12"/>
      <c r="DZ7" s="12"/>
      <c r="EA7" s="12"/>
      <c r="EB7" s="12"/>
      <c r="EC7" s="12"/>
      <c r="ED7" s="12"/>
      <c r="EE7" s="12"/>
      <c r="EF7" s="12"/>
      <c r="EG7" s="12"/>
      <c r="EH7" s="12"/>
      <c r="EI7" s="12"/>
      <c r="EJ7" s="12"/>
      <c r="EK7" s="12"/>
      <c r="EL7" s="12"/>
      <c r="EM7" s="12"/>
      <c r="EN7" s="12"/>
      <c r="EO7" s="12"/>
      <c r="EP7" s="12"/>
      <c r="EQ7" s="12"/>
      <c r="ER7" s="12"/>
      <c r="ES7" s="12"/>
      <c r="ET7" s="12"/>
      <c r="EU7" s="12"/>
      <c r="EV7" s="12"/>
      <c r="EW7" s="12"/>
      <c r="EX7" s="12"/>
      <c r="EY7" s="12"/>
      <c r="EZ7" s="12"/>
      <c r="FA7" s="12"/>
      <c r="FB7" s="12"/>
      <c r="FC7" s="12"/>
      <c r="FD7" s="12"/>
      <c r="FE7" s="12"/>
      <c r="FF7" s="12"/>
      <c r="FG7" s="12"/>
      <c r="FH7" s="12"/>
      <c r="FI7" s="12"/>
      <c r="FJ7" s="12"/>
      <c r="FK7" s="12"/>
      <c r="FL7" s="12"/>
      <c r="FM7" s="12"/>
      <c r="FN7" s="12"/>
      <c r="FO7" s="12"/>
      <c r="FP7" s="12"/>
      <c r="FQ7" s="12"/>
      <c r="FR7" s="12"/>
      <c r="FS7" s="12"/>
      <c r="FT7" s="12"/>
      <c r="FU7" s="12"/>
      <c r="FV7" s="12"/>
      <c r="FW7" s="12"/>
      <c r="FX7" s="12"/>
      <c r="FY7" s="12"/>
      <c r="FZ7" s="12"/>
      <c r="GA7" s="12"/>
      <c r="GB7" s="12"/>
      <c r="GC7" s="12"/>
      <c r="GD7" s="12"/>
      <c r="GE7" s="12"/>
      <c r="GF7" s="12"/>
      <c r="GG7" s="12"/>
      <c r="GH7" s="12"/>
      <c r="GI7" s="12"/>
      <c r="GJ7" s="12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</row>
    <row r="8" spans="1:441" x14ac:dyDescent="0.25">
      <c r="A8" s="15" t="s">
        <v>248</v>
      </c>
    </row>
    <row r="10" spans="1:441" s="204" customFormat="1" x14ac:dyDescent="0.25">
      <c r="A10" s="15"/>
      <c r="B10" s="15"/>
      <c r="C10" s="21"/>
      <c r="D10" s="60"/>
      <c r="E10" s="198" t="str">
        <f xml:space="preserve"> InpC!E$95</f>
        <v>Corporate income tax rate</v>
      </c>
      <c r="F10" s="427">
        <f xml:space="preserve"> InpC!F$95</f>
        <v>0.2</v>
      </c>
      <c r="G10" s="198" t="str">
        <f xml:space="preserve"> InpC!G$95</f>
        <v>%</v>
      </c>
      <c r="H10" s="43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</row>
    <row r="11" spans="1:441" x14ac:dyDescent="0.25">
      <c r="E11" s="248" t="str">
        <f xml:space="preserve"> 'FS Qtr'!E$19</f>
        <v>Profit before tax</v>
      </c>
      <c r="F11" s="248">
        <f xml:space="preserve"> 'FS Qtr'!F$19</f>
        <v>0</v>
      </c>
      <c r="G11" s="248" t="str">
        <f xml:space="preserve"> 'FS Qtr'!G$19</f>
        <v>$ 000s</v>
      </c>
      <c r="H11" s="248">
        <f xml:space="preserve"> 'FS Qtr'!H$19</f>
        <v>240384.50033559836</v>
      </c>
      <c r="I11" s="248">
        <f xml:space="preserve"> 'FS Qtr'!I$19</f>
        <v>0</v>
      </c>
      <c r="J11" s="248">
        <f xml:space="preserve"> 'FS Qtr'!J$19</f>
        <v>0</v>
      </c>
      <c r="K11" s="248">
        <f xml:space="preserve"> 'FS Qtr'!K$19</f>
        <v>0</v>
      </c>
      <c r="L11" s="248">
        <f xml:space="preserve"> 'FS Qtr'!L$19</f>
        <v>0</v>
      </c>
      <c r="M11" s="248">
        <f xml:space="preserve"> 'FS Qtr'!M$19</f>
        <v>2716.0763272745708</v>
      </c>
      <c r="N11" s="248">
        <f xml:space="preserve"> 'FS Qtr'!N$19</f>
        <v>3177.021878200117</v>
      </c>
      <c r="O11" s="248">
        <f xml:space="preserve"> 'FS Qtr'!O$19</f>
        <v>-16.224580248688767</v>
      </c>
      <c r="P11" s="248">
        <f xml:space="preserve"> 'FS Qtr'!P$19</f>
        <v>34.535865303689661</v>
      </c>
      <c r="Q11" s="248">
        <f xml:space="preserve"> 'FS Qtr'!Q$19</f>
        <v>2751.5557774524364</v>
      </c>
      <c r="R11" s="248">
        <f xml:space="preserve"> 'FS Qtr'!R$19</f>
        <v>3228.3868743751832</v>
      </c>
      <c r="S11" s="248">
        <f xml:space="preserve"> 'FS Qtr'!S$19</f>
        <v>52.254091836191378</v>
      </c>
      <c r="T11" s="248">
        <f xml:space="preserve"> 'FS Qtr'!T$19</f>
        <v>102.10047971606696</v>
      </c>
      <c r="U11" s="248">
        <f xml:space="preserve"> 'FS Qtr'!U$19</f>
        <v>2807.4518611348935</v>
      </c>
      <c r="V11" s="248">
        <f xml:space="preserve"> 'FS Qtr'!V$19</f>
        <v>3284.1470413053075</v>
      </c>
      <c r="W11" s="248">
        <f xml:space="preserve"> 'FS Qtr'!W$19</f>
        <v>125.11930166461616</v>
      </c>
      <c r="X11" s="248">
        <f xml:space="preserve"> 'FS Qtr'!X$19</f>
        <v>165.32228640890719</v>
      </c>
      <c r="Y11" s="248">
        <f xml:space="preserve"> 'FS Qtr'!Y$19</f>
        <v>2867.9246839888706</v>
      </c>
      <c r="Z11" s="248">
        <f xml:space="preserve"> 'FS Qtr'!Z$19</f>
        <v>3344.4435722523722</v>
      </c>
      <c r="AA11" s="248">
        <f xml:space="preserve"> 'FS Qtr'!AA$19</f>
        <v>202.51495153865199</v>
      </c>
      <c r="AB11" s="248">
        <f xml:space="preserve"> 'FS Qtr'!AB$19</f>
        <v>250.44428948575569</v>
      </c>
      <c r="AC11" s="248">
        <f xml:space="preserve"> 'FS Qtr'!AC$19</f>
        <v>2933.0081446736581</v>
      </c>
      <c r="AD11" s="248">
        <f xml:space="preserve"> 'FS Qtr'!AD$19</f>
        <v>3409.8452888310867</v>
      </c>
      <c r="AE11" s="248">
        <f xml:space="preserve"> 'FS Qtr'!AE$19</f>
        <v>285.01945578205709</v>
      </c>
      <c r="AF11" s="248">
        <f xml:space="preserve"> 'FS Qtr'!AF$19</f>
        <v>331.94122526578235</v>
      </c>
      <c r="AG11" s="248">
        <f xml:space="preserve"> 'FS Qtr'!AG$19</f>
        <v>3003.4047049242295</v>
      </c>
      <c r="AH11" s="248">
        <f xml:space="preserve"> 'FS Qtr'!AH$19</f>
        <v>3480.5398153339461</v>
      </c>
      <c r="AI11" s="248">
        <f xml:space="preserve"> 'FS Qtr'!AI$19</f>
        <v>372.82389300309978</v>
      </c>
      <c r="AJ11" s="248">
        <f xml:space="preserve"> 'FS Qtr'!AJ$19</f>
        <v>418.70292763086712</v>
      </c>
      <c r="AK11" s="248">
        <f xml:space="preserve"> 'FS Qtr'!AK$19</f>
        <v>3079.2714122720181</v>
      </c>
      <c r="AL11" s="248">
        <f xml:space="preserve"> 'FS Qtr'!AL$19</f>
        <v>3556.8665063418921</v>
      </c>
      <c r="AM11" s="248">
        <f xml:space="preserve"> 'FS Qtr'!AM$19</f>
        <v>466.27351387145126</v>
      </c>
      <c r="AN11" s="248">
        <f xml:space="preserve"> 'FS Qtr'!AN$19</f>
        <v>507.18111395654</v>
      </c>
      <c r="AO11" s="248">
        <f xml:space="preserve"> 'FS Qtr'!AO$19</f>
        <v>3161.0685011611677</v>
      </c>
      <c r="AP11" s="248">
        <f xml:space="preserve"> 'FS Qtr'!AP$19</f>
        <v>3635.3673145461503</v>
      </c>
      <c r="AQ11" s="248">
        <f xml:space="preserve"> 'FS Qtr'!AQ$19</f>
        <v>554.06997929392651</v>
      </c>
      <c r="AR11" s="248">
        <f xml:space="preserve"> 'FS Qtr'!AR$19</f>
        <v>596.77431419010236</v>
      </c>
      <c r="AS11" s="248">
        <f xml:space="preserve"> 'FS Qtr'!AS$19</f>
        <v>3234.5953865275246</v>
      </c>
      <c r="AT11" s="248">
        <f xml:space="preserve"> 'FS Qtr'!AT$19</f>
        <v>3705.9966765639547</v>
      </c>
      <c r="AU11" s="248">
        <f xml:space="preserve"> 'FS Qtr'!AU$19</f>
        <v>640.95433271456955</v>
      </c>
      <c r="AV11" s="248">
        <f xml:space="preserve"> 'FS Qtr'!AV$19</f>
        <v>681.98915025429665</v>
      </c>
      <c r="AW11" s="248">
        <f xml:space="preserve"> 'FS Qtr'!AW$19</f>
        <v>3308.4575930370411</v>
      </c>
      <c r="AX11" s="248">
        <f xml:space="preserve"> 'FS Qtr'!AX$19</f>
        <v>3779.7435540719289</v>
      </c>
      <c r="AY11" s="248">
        <f xml:space="preserve"> 'FS Qtr'!AY$19</f>
        <v>731.00942106507296</v>
      </c>
      <c r="AZ11" s="248">
        <f xml:space="preserve"> 'FS Qtr'!AZ$19</f>
        <v>770.42508961126737</v>
      </c>
      <c r="BA11" s="248">
        <f xml:space="preserve"> 'FS Qtr'!BA$19</f>
        <v>3385.759441040313</v>
      </c>
      <c r="BB11" s="248">
        <f xml:space="preserve"> 'FS Qtr'!BB$19</f>
        <v>3835.6280984969658</v>
      </c>
      <c r="BC11" s="248">
        <f xml:space="preserve"> 'FS Qtr'!BC$19</f>
        <v>761.52560587649521</v>
      </c>
      <c r="BD11" s="248">
        <f xml:space="preserve"> 'FS Qtr'!BD$19</f>
        <v>761.52560587649657</v>
      </c>
      <c r="BE11" s="248">
        <f xml:space="preserve"> 'FS Qtr'!BE$19</f>
        <v>3347.0698684944814</v>
      </c>
      <c r="BF11" s="248">
        <f xml:space="preserve"> 'FS Qtr'!BF$19</f>
        <v>3794.7003734264749</v>
      </c>
      <c r="BG11" s="248">
        <f xml:space="preserve"> 'FS Qtr'!BG$19</f>
        <v>735.89192305784616</v>
      </c>
      <c r="BH11" s="248">
        <f xml:space="preserve"> 'FS Qtr'!BH$19</f>
        <v>735.89192305784752</v>
      </c>
      <c r="BI11" s="248">
        <f xml:space="preserve"> 'FS Qtr'!BI$19</f>
        <v>3308.1510345383481</v>
      </c>
      <c r="BJ11" s="248">
        <f xml:space="preserve"> 'FS Qtr'!BJ$19</f>
        <v>3753.554522032869</v>
      </c>
      <c r="BK11" s="248">
        <f xml:space="preserve"> 'FS Qtr'!BK$19</f>
        <v>709.96402415363548</v>
      </c>
      <c r="BL11" s="248">
        <f xml:space="preserve"> 'FS Qtr'!BL$19</f>
        <v>709.96402415363684</v>
      </c>
      <c r="BM11" s="248">
        <f xml:space="preserve"> 'FS Qtr'!BM$19</f>
        <v>3268.9935361047942</v>
      </c>
      <c r="BN11" s="248">
        <f xml:space="preserve"> 'FS Qtr'!BN$19</f>
        <v>3712.1810858505864</v>
      </c>
      <c r="BO11" s="248">
        <f xml:space="preserve"> 'FS Qtr'!BO$19</f>
        <v>683.73282925433364</v>
      </c>
      <c r="BP11" s="248">
        <f xml:space="preserve"> 'FS Qtr'!BP$19</f>
        <v>683.73282925433546</v>
      </c>
      <c r="BQ11" s="248">
        <f xml:space="preserve"> 'FS Qtr'!BQ$19</f>
        <v>3229.587753316358</v>
      </c>
      <c r="BR11" s="248">
        <f xml:space="preserve"> 'FS Qtr'!BR$19</f>
        <v>3670.5703898793358</v>
      </c>
      <c r="BS11" s="248">
        <f xml:space="preserve"> 'FS Qtr'!BS$19</f>
        <v>657.18904003231751</v>
      </c>
      <c r="BT11" s="248">
        <f xml:space="preserve"> 'FS Qtr'!BT$19</f>
        <v>657.18904003231887</v>
      </c>
      <c r="BU11" s="248">
        <f xml:space="preserve"> 'FS Qtr'!BU$19</f>
        <v>3189.9238439740866</v>
      </c>
      <c r="BV11" s="248">
        <f xml:space="preserve"> 'FS Qtr'!BV$19</f>
        <v>3628.7125370715776</v>
      </c>
      <c r="BW11" s="248">
        <f xml:space="preserve"> 'FS Qtr'!BW$19</f>
        <v>630.32313423872279</v>
      </c>
      <c r="BX11" s="248">
        <f xml:space="preserve"> 'FS Qtr'!BX$19</f>
        <v>630.32313423872415</v>
      </c>
      <c r="BY11" s="248">
        <f xml:space="preserve"> 'FS Qtr'!BY$19</f>
        <v>3149.9917379090784</v>
      </c>
      <c r="BZ11" s="248">
        <f xml:space="preserve"> 'FS Qtr'!BZ$19</f>
        <v>3586.5974026827016</v>
      </c>
      <c r="CA11" s="248">
        <f xml:space="preserve"> 'FS Qtr'!CA$19</f>
        <v>603.12536006294533</v>
      </c>
      <c r="CB11" s="248">
        <f xml:space="preserve"> 'FS Qtr'!CB$19</f>
        <v>603.1253600629467</v>
      </c>
      <c r="CC11" s="248">
        <f xml:space="preserve"> 'FS Qtr'!CC$19</f>
        <v>3109.7811311932646</v>
      </c>
      <c r="CD11" s="248">
        <f xml:space="preserve"> 'FS Qtr'!CD$19</f>
        <v>3544.2146284804512</v>
      </c>
      <c r="CE11" s="248">
        <f xml:space="preserve"> 'FS Qtr'!CE$19</f>
        <v>575.58573035134111</v>
      </c>
      <c r="CF11" s="248">
        <f xml:space="preserve"> 'FS Qtr'!CF$19</f>
        <v>575.58573035134248</v>
      </c>
      <c r="CG11" s="248">
        <f xml:space="preserve"> 'FS Qtr'!CG$19</f>
        <v>3069.2814802058929</v>
      </c>
      <c r="CH11" s="248">
        <f xml:space="preserve"> 'FS Qtr'!CH$19</f>
        <v>3501.5536168100589</v>
      </c>
      <c r="CI11" s="248">
        <f xml:space="preserve"> 'FS Qtr'!CI$19</f>
        <v>547.69401668158935</v>
      </c>
      <c r="CJ11" s="248">
        <f xml:space="preserve"> 'FS Qtr'!CJ$19</f>
        <v>547.69401668159026</v>
      </c>
      <c r="CK11" s="248">
        <f xml:space="preserve"> 'FS Qtr'!CK$19</f>
        <v>3028.4819955521298</v>
      </c>
      <c r="CL11" s="248">
        <f xml:space="preserve"> 'FS Qtr'!CL$19</f>
        <v>3458.6035245114972</v>
      </c>
      <c r="CM11" s="248">
        <f xml:space="preserve"> 'FS Qtr'!CM$19</f>
        <v>519.4397432891401</v>
      </c>
      <c r="CN11" s="248">
        <f xml:space="preserve"> 'FS Qtr'!CN$19</f>
        <v>519.43974328914146</v>
      </c>
      <c r="CO11" s="248">
        <f xml:space="preserve"> 'FS Qtr'!CO$19</f>
        <v>2987.3716358300749</v>
      </c>
      <c r="CP11" s="248">
        <f xml:space="preserve"> 'FS Qtr'!CP$19</f>
        <v>3415.3532566851691</v>
      </c>
      <c r="CQ11" s="248">
        <f xml:space="preserve"> 'FS Qtr'!CQ$19</f>
        <v>490.81218084202681</v>
      </c>
      <c r="CR11" s="248">
        <f xml:space="preserve"> 'FS Qtr'!CR$19</f>
        <v>490.81218084202771</v>
      </c>
      <c r="CS11" s="248">
        <f xml:space="preserve"> 'FS Qtr'!CS$19</f>
        <v>2945.9391012423894</v>
      </c>
      <c r="CT11" s="248">
        <f xml:space="preserve"> 'FS Qtr'!CT$19</f>
        <v>3371.7914603021836</v>
      </c>
      <c r="CU11" s="248">
        <f xml:space="preserve"> 'FS Qtr'!CU$19</f>
        <v>461.80034006025045</v>
      </c>
      <c r="CV11" s="248">
        <f xml:space="preserve"> 'FS Qtr'!CV$19</f>
        <v>461.80034006025136</v>
      </c>
      <c r="CW11" s="248">
        <f xml:space="preserve"> 'FS Qtr'!CW$19</f>
        <v>2904.1728270486328</v>
      </c>
      <c r="CX11" s="248">
        <f xml:space="preserve"> 'FS Qtr'!CX$19</f>
        <v>3327.906517655395</v>
      </c>
      <c r="CY11" s="248">
        <f xml:space="preserve"> 'FS Qtr'!CY$19</f>
        <v>432.39296517585831</v>
      </c>
      <c r="CZ11" s="248">
        <f xml:space="preserve"> 'FS Qtr'!CZ$19</f>
        <v>432.39296517585967</v>
      </c>
      <c r="DA11" s="248">
        <f xml:space="preserve"> 'FS Qtr'!DA$19</f>
        <v>2862.0609768543868</v>
      </c>
      <c r="DB11" s="248">
        <f xml:space="preserve"> 'FS Qtr'!DB$19</f>
        <v>3283.6865396471835</v>
      </c>
      <c r="DC11" s="248">
        <f xml:space="preserve"> 'FS Qtr'!DC$19</f>
        <v>402.57852722973428</v>
      </c>
      <c r="DD11" s="248">
        <f xml:space="preserve"> 'FS Qtr'!DD$19</f>
        <v>402.57852722973524</v>
      </c>
      <c r="DE11" s="248">
        <f xml:space="preserve"> 'FS Qtr'!DE$19</f>
        <v>2819.5914357329966</v>
      </c>
      <c r="DF11" s="248">
        <f xml:space="preserve"> 'FS Qtr'!DF$19</f>
        <v>3239.1193589099089</v>
      </c>
      <c r="DG11" s="248">
        <f xml:space="preserve"> 'FS Qtr'!DG$19</f>
        <v>372.34521720100435</v>
      </c>
      <c r="DH11" s="248">
        <f xml:space="preserve"> 'FS Qtr'!DH$19</f>
        <v>372.34521720100571</v>
      </c>
      <c r="DI11" s="248">
        <f xml:space="preserve"> 'FS Qtr'!DI$19</f>
        <v>3776.751803175825</v>
      </c>
      <c r="DJ11" s="248">
        <f xml:space="preserve"> 'FS Qtr'!DJ$19</f>
        <v>4194.1925227548409</v>
      </c>
      <c r="DK11" s="248">
        <f xml:space="preserve"> 'FS Qtr'!DK$19</f>
        <v>1341.6809389648872</v>
      </c>
      <c r="DL11" s="248">
        <f xml:space="preserve"> 'FS Qtr'!DL$19</f>
        <v>1341.6809389648881</v>
      </c>
      <c r="DM11" s="248">
        <f xml:space="preserve"> 'FS Qtr'!DM$19</f>
        <v>3733.5293858666673</v>
      </c>
      <c r="DN11" s="248">
        <f xml:space="preserve"> 'FS Qtr'!DN$19</f>
        <v>4148.8932859452898</v>
      </c>
      <c r="DO11" s="248">
        <f xml:space="preserve"> 'FS Qtr'!DO$19</f>
        <v>1310.5733020746882</v>
      </c>
      <c r="DP11" s="248">
        <f xml:space="preserve"> 'FS Qtr'!DP$19</f>
        <v>1310.5733020746895</v>
      </c>
      <c r="DQ11" s="248">
        <f xml:space="preserve"> 'FS Qtr'!DQ$19</f>
        <v>3689.9111902759664</v>
      </c>
      <c r="DR11" s="248">
        <f xml:space="preserve"> 'FS Qtr'!DR$19</f>
        <v>4103.2086032895222</v>
      </c>
      <c r="DS11" s="248">
        <f xml:space="preserve"> 'FS Qtr'!DS$19</f>
        <v>1279.0096143635496</v>
      </c>
      <c r="DT11" s="248">
        <f xml:space="preserve"> 'FS Qtr'!DT$19</f>
        <v>1279.0096143635506</v>
      </c>
      <c r="DU11" s="248">
        <f xml:space="preserve"> 'FS Qtr'!DU$19</f>
        <v>3645.8839150703111</v>
      </c>
      <c r="DV11" s="248">
        <f xml:space="preserve"> 'FS Qtr'!DV$19</f>
        <v>4057.1251220489753</v>
      </c>
      <c r="DW11" s="248">
        <f xml:space="preserve"> 'FS Qtr'!DW$19</f>
        <v>1246.9768743614388</v>
      </c>
      <c r="DX11" s="248">
        <f xml:space="preserve"> 'FS Qtr'!DX$19</f>
        <v>1246.9768743614397</v>
      </c>
      <c r="DY11" s="248">
        <f xml:space="preserve"> 'FS Qtr'!DY$19</f>
        <v>3601.4339433325877</v>
      </c>
      <c r="DZ11" s="248">
        <f xml:space="preserve"> 'FS Qtr'!DZ$19</f>
        <v>4010.6291741571276</v>
      </c>
      <c r="EA11" s="248">
        <f xml:space="preserve"> 'FS Qtr'!EA$19</f>
        <v>1214.4617635227628</v>
      </c>
      <c r="EB11" s="248">
        <f xml:space="preserve"> 'FS Qtr'!EB$19</f>
        <v>1214.4617635227642</v>
      </c>
      <c r="EC11" s="248">
        <f xml:space="preserve"> 'FS Qtr'!EC$19</f>
        <v>-1.8277200567981146E-12</v>
      </c>
      <c r="ED11" s="248">
        <f xml:space="preserve"> 'FS Qtr'!ED$19</f>
        <v>-1.8772311855015546E-12</v>
      </c>
      <c r="EE11" s="248">
        <f xml:space="preserve"> 'FS Qtr'!EE$19</f>
        <v>-1.9074546075881294E-12</v>
      </c>
      <c r="EF11" s="248">
        <f xml:space="preserve"> 'FS Qtr'!EF$19</f>
        <v>-1.9170976199575775E-12</v>
      </c>
      <c r="EG11" s="248">
        <f xml:space="preserve"> 'FS Qtr'!EG$19</f>
        <v>-1.9476273995554021E-12</v>
      </c>
      <c r="EH11" s="248">
        <f xml:space="preserve"> 'FS Qtr'!EH$19</f>
        <v>-2.0003866995844575E-12</v>
      </c>
      <c r="EI11" s="248">
        <f xml:space="preserve"> 'FS Qtr'!EI$19</f>
        <v>-2.0325929254477672E-12</v>
      </c>
      <c r="EJ11" s="248">
        <f xml:space="preserve"> 'FS Qtr'!EJ$19</f>
        <v>-2.0204194612964442E-12</v>
      </c>
      <c r="EK11" s="248">
        <f xml:space="preserve"> 'FS Qtr'!EK$19</f>
        <v>-2.0750437463431062E-12</v>
      </c>
      <c r="EL11" s="248">
        <f xml:space="preserve"> 'FS Qtr'!EL$19</f>
        <v>-2.1312546291904732E-12</v>
      </c>
      <c r="EM11" s="248">
        <f xml:space="preserve"> 'FS Qtr'!EM$19</f>
        <v>-2.1655678287204399E-12</v>
      </c>
      <c r="EN11" s="248">
        <f xml:space="preserve"> 'FS Qtr'!EN$19</f>
        <v>-2.1525979605288645E-12</v>
      </c>
      <c r="EO11" s="248">
        <f xml:space="preserve"> 'FS Qtr'!EO$19</f>
        <v>-2.2107958381672737E-12</v>
      </c>
      <c r="EP11" s="248">
        <f xml:space="preserve"> 'FS Qtr'!EP$19</f>
        <v>-2.2706841109218466E-12</v>
      </c>
      <c r="EQ11" s="248">
        <f xml:space="preserve"> 'FS Qtr'!EQ$19</f>
        <v>-2.3072421251076884E-12</v>
      </c>
      <c r="ER11" s="248">
        <f xml:space="preserve"> 'FS Qtr'!ER$19</f>
        <v>-2.2934237510757935E-12</v>
      </c>
      <c r="ES11" s="248">
        <f xml:space="preserve"> 'FS Qtr'!ES$19</f>
        <v>-2.3554290104347397E-12</v>
      </c>
      <c r="ET11" s="248">
        <f xml:space="preserve"> 'FS Qtr'!ET$19</f>
        <v>-2.419235252782242E-12</v>
      </c>
      <c r="EU11" s="248">
        <f xml:space="preserve"> 'FS Qtr'!EU$19</f>
        <v>-2.4581849403520359E-12</v>
      </c>
      <c r="EV11" s="248">
        <f xml:space="preserve"> 'FS Qtr'!EV$19</f>
        <v>-2.4706121340015767E-12</v>
      </c>
      <c r="EW11" s="248">
        <f xml:space="preserve"> 'FS Qtr'!EW$19</f>
        <v>-2.509956632235552E-12</v>
      </c>
      <c r="EX11" s="248">
        <f xml:space="preserve"> 'FS Qtr'!EX$19</f>
        <v>-2.5779488750281218E-12</v>
      </c>
      <c r="EY11" s="248">
        <f xml:space="preserve"> 'FS Qtr'!EY$19</f>
        <v>-2.6194538519160745E-12</v>
      </c>
      <c r="EZ11" s="248">
        <f xml:space="preserve"> 'FS Qtr'!EZ$19</f>
        <v>-2.6037656011290553E-12</v>
      </c>
      <c r="FA11" s="248">
        <f xml:space="preserve"> 'FS Qtr'!FA$19</f>
        <v>-2.6741612972284691E-12</v>
      </c>
      <c r="FB11" s="248">
        <f xml:space="preserve"> 'FS Qtr'!FB$19</f>
        <v>-2.7466016819954796E-12</v>
      </c>
      <c r="FC11" s="248">
        <f xml:space="preserve"> 'FS Qtr'!FC$19</f>
        <v>-2.7908219690756068E-12</v>
      </c>
      <c r="FD11" s="248">
        <f xml:space="preserve"> 'FS Qtr'!FD$19</f>
        <v>-2.7741073722825565E-12</v>
      </c>
      <c r="FE11" s="248">
        <f xml:space="preserve"> 'FS Qtr'!FE$19</f>
        <v>-2.8491084474337397E-12</v>
      </c>
      <c r="FF11" s="248">
        <f xml:space="preserve"> 'FS Qtr'!FF$19</f>
        <v>-2.9262879774751567E-12</v>
      </c>
      <c r="FG11" s="248">
        <f xml:space="preserve"> 'FS Qtr'!FG$19</f>
        <v>-2.9734012139125072E-12</v>
      </c>
      <c r="FH11" s="248">
        <f xml:space="preserve"> 'FS Qtr'!FH$19</f>
        <v>-2.9555931262074443E-12</v>
      </c>
      <c r="FI11" s="248">
        <f xml:space="preserve"> 'FS Qtr'!FI$19</f>
        <v>-3.0355008703668243E-12</v>
      </c>
      <c r="FJ11" s="248">
        <f xml:space="preserve"> 'FS Qtr'!FJ$19</f>
        <v>-3.1177295868013438E-12</v>
      </c>
      <c r="FK11" s="248">
        <f xml:space="preserve"> 'FS Qtr'!FK$19</f>
        <v>-3.1679250331488456E-12</v>
      </c>
      <c r="FL11" s="248">
        <f xml:space="preserve"> 'FS Qtr'!FL$19</f>
        <v>-3.1839402715501225E-12</v>
      </c>
      <c r="FM11" s="248">
        <f xml:space="preserve"> 'FS Qtr'!FM$19</f>
        <v>-3.2346445203745581E-12</v>
      </c>
      <c r="FN11" s="248">
        <f xml:space="preserve"> 'FS Qtr'!FN$19</f>
        <v>-3.322267841332529E-12</v>
      </c>
      <c r="FO11" s="248">
        <f xml:space="preserve"> 'FS Qtr'!FO$19</f>
        <v>-3.3757563535779827E-12</v>
      </c>
      <c r="FP11" s="248">
        <f xml:space="preserve"> 'FS Qtr'!FP$19</f>
        <v>-3.3555385084603581E-12</v>
      </c>
      <c r="FQ11" s="248">
        <f xml:space="preserve"> 'FS Qtr'!FQ$19</f>
        <v>-3.4462592204127038E-12</v>
      </c>
      <c r="FR11" s="248">
        <f xml:space="preserve"> 'FS Qtr'!FR$19</f>
        <v>-3.5396149743054443E-12</v>
      </c>
      <c r="FS11" s="248">
        <f xml:space="preserve"> 'FS Qtr'!FS$19</f>
        <v>-3.5966027753917623E-12</v>
      </c>
      <c r="FT11" s="248">
        <f xml:space="preserve"> 'FS Qtr'!FT$19</f>
        <v>-3.5750622522478403E-12</v>
      </c>
      <c r="FU11" s="248">
        <f xml:space="preserve"> 'FS Qtr'!FU$19</f>
        <v>-3.6717180325287517E-12</v>
      </c>
      <c r="FV11" s="248">
        <f xml:space="preserve"> 'FS Qtr'!FV$19</f>
        <v>-3.7711812426604729E-12</v>
      </c>
      <c r="FW11" s="248">
        <f xml:space="preserve"> 'FS Qtr'!FW$19</f>
        <v>-3.8318972606673061E-12</v>
      </c>
      <c r="FX11" s="248">
        <f xml:space="preserve"> 'FS Qtr'!FX$19</f>
        <v>-3.8089475281604835E-12</v>
      </c>
      <c r="FY11" s="248">
        <f xml:space="preserve"> 'FS Qtr'!FY$19</f>
        <v>-3.911926656748221E-12</v>
      </c>
      <c r="FZ11" s="248">
        <f xml:space="preserve"> 'FS Qtr'!FZ$19</f>
        <v>-4.0178968809410796E-12</v>
      </c>
      <c r="GA11" s="248">
        <f xml:space="preserve"> 'FS Qtr'!GA$19</f>
        <v>-4.0825850207242313E-12</v>
      </c>
      <c r="GB11" s="248">
        <f xml:space="preserve"> 'FS Qtr'!GB$19</f>
        <v>-4.1032242630409571E-12</v>
      </c>
      <c r="GC11" s="248">
        <f xml:space="preserve"> 'FS Qtr'!GC$19</f>
        <v>-4.168568109429884E-12</v>
      </c>
      <c r="GD11" s="248">
        <f xml:space="preserve"> 'FS Qtr'!GD$19</f>
        <v>-4.281490496754672E-12</v>
      </c>
      <c r="GE11" s="248">
        <f xml:space="preserve"> 'FS Qtr'!GE$19</f>
        <v>-4.3504224937524217E-12</v>
      </c>
      <c r="GF11" s="248">
        <f xml:space="preserve"> 'FS Qtr'!GF$19</f>
        <v>-4.3243672459909263E-12</v>
      </c>
      <c r="GG11" s="248">
        <f xml:space="preserve"> 'FS Qtr'!GG$19</f>
        <v>-4.4412813193387866E-12</v>
      </c>
      <c r="GH11" s="248">
        <f xml:space="preserve"> 'FS Qtr'!GH$19</f>
        <v>-4.5615912378036444E-12</v>
      </c>
      <c r="GI11" s="248">
        <f xml:space="preserve"> 'FS Qtr'!GI$19</f>
        <v>-4.6350328567322832E-12</v>
      </c>
      <c r="GJ11" s="248">
        <f xml:space="preserve"> 'FS Qtr'!GJ$19</f>
        <v>-4.6072730403838107E-12</v>
      </c>
    </row>
    <row r="12" spans="1:441" s="573" customFormat="1" x14ac:dyDescent="0.25">
      <c r="A12" s="313"/>
      <c r="B12" s="313"/>
      <c r="C12" s="314"/>
      <c r="D12" s="315"/>
      <c r="E12" s="311" t="s">
        <v>256</v>
      </c>
      <c r="F12" s="311"/>
      <c r="G12" s="311" t="str">
        <f xml:space="preserve"> SMU</f>
        <v>$ 000s</v>
      </c>
      <c r="H12" s="311">
        <f xml:space="preserve"> SUM(J12:GJ12)</f>
        <v>48076.900067119692</v>
      </c>
      <c r="I12" s="311"/>
      <c r="J12" s="311">
        <f t="shared" ref="J12:AO12" si="0" xml:space="preserve"> $F10 * J11</f>
        <v>0</v>
      </c>
      <c r="K12" s="311">
        <f t="shared" si="0"/>
        <v>0</v>
      </c>
      <c r="L12" s="311">
        <f t="shared" si="0"/>
        <v>0</v>
      </c>
      <c r="M12" s="311">
        <f t="shared" si="0"/>
        <v>543.21526545491417</v>
      </c>
      <c r="N12" s="311">
        <f t="shared" si="0"/>
        <v>635.40437564002343</v>
      </c>
      <c r="O12" s="311">
        <f t="shared" si="0"/>
        <v>-3.2449160497377534</v>
      </c>
      <c r="P12" s="311">
        <f t="shared" si="0"/>
        <v>6.9071730607379322</v>
      </c>
      <c r="Q12" s="311">
        <f t="shared" si="0"/>
        <v>550.31115549048729</v>
      </c>
      <c r="R12" s="311">
        <f t="shared" si="0"/>
        <v>645.67737487503666</v>
      </c>
      <c r="S12" s="311">
        <f t="shared" si="0"/>
        <v>10.450818367238277</v>
      </c>
      <c r="T12" s="311">
        <f t="shared" si="0"/>
        <v>20.420095943213393</v>
      </c>
      <c r="U12" s="311">
        <f t="shared" si="0"/>
        <v>561.49037222697871</v>
      </c>
      <c r="V12" s="311">
        <f t="shared" si="0"/>
        <v>656.82940826106153</v>
      </c>
      <c r="W12" s="311">
        <f t="shared" si="0"/>
        <v>25.023860332923235</v>
      </c>
      <c r="X12" s="311">
        <f t="shared" si="0"/>
        <v>33.064457281781436</v>
      </c>
      <c r="Y12" s="311">
        <f t="shared" si="0"/>
        <v>573.58493679777416</v>
      </c>
      <c r="Z12" s="311">
        <f t="shared" si="0"/>
        <v>668.88871445047448</v>
      </c>
      <c r="AA12" s="311">
        <f t="shared" si="0"/>
        <v>40.5029903077304</v>
      </c>
      <c r="AB12" s="311">
        <f t="shared" si="0"/>
        <v>50.088857897151144</v>
      </c>
      <c r="AC12" s="311">
        <f t="shared" si="0"/>
        <v>586.60162893473159</v>
      </c>
      <c r="AD12" s="311">
        <f t="shared" si="0"/>
        <v>681.96905776621736</v>
      </c>
      <c r="AE12" s="311">
        <f t="shared" si="0"/>
        <v>57.00389115641142</v>
      </c>
      <c r="AF12" s="311">
        <f t="shared" si="0"/>
        <v>66.388245053156467</v>
      </c>
      <c r="AG12" s="311">
        <f t="shared" si="0"/>
        <v>600.68094098484596</v>
      </c>
      <c r="AH12" s="311">
        <f t="shared" si="0"/>
        <v>696.10796306678924</v>
      </c>
      <c r="AI12" s="311">
        <f t="shared" si="0"/>
        <v>74.56477860061996</v>
      </c>
      <c r="AJ12" s="311">
        <f t="shared" si="0"/>
        <v>83.740585526173433</v>
      </c>
      <c r="AK12" s="311">
        <f t="shared" si="0"/>
        <v>615.85428245440369</v>
      </c>
      <c r="AL12" s="311">
        <f t="shared" si="0"/>
        <v>711.37330126837844</v>
      </c>
      <c r="AM12" s="311">
        <f t="shared" si="0"/>
        <v>93.254702774290251</v>
      </c>
      <c r="AN12" s="311">
        <f t="shared" si="0"/>
        <v>101.43622279130801</v>
      </c>
      <c r="AO12" s="311">
        <f t="shared" si="0"/>
        <v>632.21370023223358</v>
      </c>
      <c r="AP12" s="311">
        <f t="shared" ref="AP12:BU12" si="1" xml:space="preserve"> $F10 * AP11</f>
        <v>727.0734629092301</v>
      </c>
      <c r="AQ12" s="311">
        <f t="shared" si="1"/>
        <v>110.8139958587853</v>
      </c>
      <c r="AR12" s="311">
        <f t="shared" si="1"/>
        <v>119.35486283802048</v>
      </c>
      <c r="AS12" s="311">
        <f t="shared" si="1"/>
        <v>646.91907730550497</v>
      </c>
      <c r="AT12" s="311">
        <f t="shared" si="1"/>
        <v>741.19933531279094</v>
      </c>
      <c r="AU12" s="311">
        <f t="shared" si="1"/>
        <v>128.19086654291391</v>
      </c>
      <c r="AV12" s="311">
        <f t="shared" si="1"/>
        <v>136.39783005085934</v>
      </c>
      <c r="AW12" s="311">
        <f t="shared" si="1"/>
        <v>661.69151860740828</v>
      </c>
      <c r="AX12" s="311">
        <f t="shared" si="1"/>
        <v>755.94871081438578</v>
      </c>
      <c r="AY12" s="311">
        <f t="shared" si="1"/>
        <v>146.20188421301461</v>
      </c>
      <c r="AZ12" s="311">
        <f t="shared" si="1"/>
        <v>154.08501792225348</v>
      </c>
      <c r="BA12" s="311">
        <f t="shared" si="1"/>
        <v>677.1518882080627</v>
      </c>
      <c r="BB12" s="311">
        <f t="shared" si="1"/>
        <v>767.12561969939316</v>
      </c>
      <c r="BC12" s="311">
        <f t="shared" si="1"/>
        <v>152.30512117529904</v>
      </c>
      <c r="BD12" s="311">
        <f t="shared" si="1"/>
        <v>152.30512117529932</v>
      </c>
      <c r="BE12" s="311">
        <f t="shared" si="1"/>
        <v>669.41397369889637</v>
      </c>
      <c r="BF12" s="311">
        <f t="shared" si="1"/>
        <v>758.94007468529503</v>
      </c>
      <c r="BG12" s="311">
        <f t="shared" si="1"/>
        <v>147.17838461156924</v>
      </c>
      <c r="BH12" s="311">
        <f t="shared" si="1"/>
        <v>147.1783846115695</v>
      </c>
      <c r="BI12" s="311">
        <f t="shared" si="1"/>
        <v>661.63020690766962</v>
      </c>
      <c r="BJ12" s="311">
        <f t="shared" si="1"/>
        <v>750.71090440657383</v>
      </c>
      <c r="BK12" s="311">
        <f t="shared" si="1"/>
        <v>141.9928048307271</v>
      </c>
      <c r="BL12" s="311">
        <f t="shared" si="1"/>
        <v>141.99280483072738</v>
      </c>
      <c r="BM12" s="311">
        <f t="shared" si="1"/>
        <v>653.79870722095893</v>
      </c>
      <c r="BN12" s="311">
        <f t="shared" si="1"/>
        <v>742.43621717011729</v>
      </c>
      <c r="BO12" s="311">
        <f t="shared" si="1"/>
        <v>136.74656585086674</v>
      </c>
      <c r="BP12" s="311">
        <f t="shared" si="1"/>
        <v>136.74656585086709</v>
      </c>
      <c r="BQ12" s="311">
        <f t="shared" si="1"/>
        <v>645.91755066327164</v>
      </c>
      <c r="BR12" s="311">
        <f t="shared" si="1"/>
        <v>734.11407797586719</v>
      </c>
      <c r="BS12" s="311">
        <f t="shared" si="1"/>
        <v>131.43780800646351</v>
      </c>
      <c r="BT12" s="311">
        <f t="shared" si="1"/>
        <v>131.43780800646377</v>
      </c>
      <c r="BU12" s="311">
        <f t="shared" si="1"/>
        <v>637.98476879481734</v>
      </c>
      <c r="BV12" s="311">
        <f t="shared" ref="BV12:DA12" si="2" xml:space="preserve"> $F10 * BV11</f>
        <v>725.74250741431558</v>
      </c>
      <c r="BW12" s="311">
        <f t="shared" si="2"/>
        <v>126.06462684774456</v>
      </c>
      <c r="BX12" s="311">
        <f t="shared" si="2"/>
        <v>126.06462684774483</v>
      </c>
      <c r="BY12" s="311">
        <f t="shared" si="2"/>
        <v>629.99834758181578</v>
      </c>
      <c r="BZ12" s="311">
        <f t="shared" si="2"/>
        <v>717.31948053654037</v>
      </c>
      <c r="CA12" s="311">
        <f t="shared" si="2"/>
        <v>120.62507201258907</v>
      </c>
      <c r="CB12" s="311">
        <f t="shared" si="2"/>
        <v>120.62507201258934</v>
      </c>
      <c r="CC12" s="311">
        <f t="shared" si="2"/>
        <v>621.95622623865302</v>
      </c>
      <c r="CD12" s="311">
        <f t="shared" si="2"/>
        <v>708.84292569609033</v>
      </c>
      <c r="CE12" s="311">
        <f t="shared" si="2"/>
        <v>115.11714607026823</v>
      </c>
      <c r="CF12" s="311">
        <f t="shared" si="2"/>
        <v>115.1171460702685</v>
      </c>
      <c r="CG12" s="311">
        <f t="shared" si="2"/>
        <v>613.85629604117855</v>
      </c>
      <c r="CH12" s="311">
        <f t="shared" si="2"/>
        <v>700.3107233620118</v>
      </c>
      <c r="CI12" s="311">
        <f t="shared" si="2"/>
        <v>109.53880333631787</v>
      </c>
      <c r="CJ12" s="311">
        <f t="shared" si="2"/>
        <v>109.53880333631805</v>
      </c>
      <c r="CK12" s="311">
        <f t="shared" si="2"/>
        <v>605.696399110426</v>
      </c>
      <c r="CL12" s="311">
        <f t="shared" si="2"/>
        <v>691.72070490229953</v>
      </c>
      <c r="CM12" s="311">
        <f t="shared" si="2"/>
        <v>103.88794865782802</v>
      </c>
      <c r="CN12" s="311">
        <f t="shared" si="2"/>
        <v>103.8879486578283</v>
      </c>
      <c r="CO12" s="311">
        <f t="shared" si="2"/>
        <v>597.47432716601497</v>
      </c>
      <c r="CP12" s="311">
        <f t="shared" si="2"/>
        <v>683.07065133703384</v>
      </c>
      <c r="CQ12" s="311">
        <f t="shared" si="2"/>
        <v>98.162436168405364</v>
      </c>
      <c r="CR12" s="311">
        <f t="shared" si="2"/>
        <v>98.162436168405549</v>
      </c>
      <c r="CS12" s="311">
        <f t="shared" si="2"/>
        <v>589.18782024847792</v>
      </c>
      <c r="CT12" s="311">
        <f t="shared" si="2"/>
        <v>674.35829206043672</v>
      </c>
      <c r="CU12" s="311">
        <f t="shared" si="2"/>
        <v>92.360068012050093</v>
      </c>
      <c r="CV12" s="311">
        <f t="shared" si="2"/>
        <v>92.360068012050277</v>
      </c>
      <c r="CW12" s="311">
        <f t="shared" si="2"/>
        <v>580.83456540972657</v>
      </c>
      <c r="CX12" s="311">
        <f t="shared" si="2"/>
        <v>665.58130353107902</v>
      </c>
      <c r="CY12" s="311">
        <f t="shared" si="2"/>
        <v>86.47859303517167</v>
      </c>
      <c r="CZ12" s="311">
        <f t="shared" si="2"/>
        <v>86.47859303517194</v>
      </c>
      <c r="DA12" s="311">
        <f t="shared" si="2"/>
        <v>572.41219537087738</v>
      </c>
      <c r="DB12" s="311">
        <f t="shared" ref="DB12:EG12" si="3" xml:space="preserve"> $F10 * DB11</f>
        <v>656.73730792943672</v>
      </c>
      <c r="DC12" s="311">
        <f t="shared" si="3"/>
        <v>80.515705445946864</v>
      </c>
      <c r="DD12" s="311">
        <f t="shared" si="3"/>
        <v>80.515705445947049</v>
      </c>
      <c r="DE12" s="311">
        <f t="shared" si="3"/>
        <v>563.91828714659937</v>
      </c>
      <c r="DF12" s="311">
        <f t="shared" si="3"/>
        <v>647.82387178198178</v>
      </c>
      <c r="DG12" s="311">
        <f t="shared" si="3"/>
        <v>74.469043440200878</v>
      </c>
      <c r="DH12" s="311">
        <f t="shared" si="3"/>
        <v>74.469043440201148</v>
      </c>
      <c r="DI12" s="311">
        <f t="shared" si="3"/>
        <v>755.35036063516509</v>
      </c>
      <c r="DJ12" s="311">
        <f t="shared" si="3"/>
        <v>838.8385045509682</v>
      </c>
      <c r="DK12" s="311">
        <f t="shared" si="3"/>
        <v>268.33618779297746</v>
      </c>
      <c r="DL12" s="311">
        <f t="shared" si="3"/>
        <v>268.33618779297763</v>
      </c>
      <c r="DM12" s="311">
        <f t="shared" si="3"/>
        <v>746.70587717333353</v>
      </c>
      <c r="DN12" s="311">
        <f t="shared" si="3"/>
        <v>829.77865718905798</v>
      </c>
      <c r="DO12" s="311">
        <f t="shared" si="3"/>
        <v>262.11466041493765</v>
      </c>
      <c r="DP12" s="311">
        <f t="shared" si="3"/>
        <v>262.11466041493793</v>
      </c>
      <c r="DQ12" s="311">
        <f t="shared" si="3"/>
        <v>737.98223805519331</v>
      </c>
      <c r="DR12" s="311">
        <f t="shared" si="3"/>
        <v>820.64172065790444</v>
      </c>
      <c r="DS12" s="311">
        <f t="shared" si="3"/>
        <v>255.80192287270995</v>
      </c>
      <c r="DT12" s="311">
        <f t="shared" si="3"/>
        <v>255.80192287271012</v>
      </c>
      <c r="DU12" s="311">
        <f t="shared" si="3"/>
        <v>729.17678301406227</v>
      </c>
      <c r="DV12" s="311">
        <f t="shared" si="3"/>
        <v>811.42502440979513</v>
      </c>
      <c r="DW12" s="311">
        <f t="shared" si="3"/>
        <v>249.39537487228779</v>
      </c>
      <c r="DX12" s="311">
        <f t="shared" si="3"/>
        <v>249.39537487228796</v>
      </c>
      <c r="DY12" s="311">
        <f t="shared" si="3"/>
        <v>720.28678866651762</v>
      </c>
      <c r="DZ12" s="311">
        <f t="shared" si="3"/>
        <v>802.12583483142555</v>
      </c>
      <c r="EA12" s="311">
        <f t="shared" si="3"/>
        <v>242.89235270455256</v>
      </c>
      <c r="EB12" s="311">
        <f t="shared" si="3"/>
        <v>242.89235270455285</v>
      </c>
      <c r="EC12" s="311">
        <f t="shared" si="3"/>
        <v>-3.6554401135962295E-13</v>
      </c>
      <c r="ED12" s="311">
        <f t="shared" si="3"/>
        <v>-3.7544623710031094E-13</v>
      </c>
      <c r="EE12" s="311">
        <f t="shared" si="3"/>
        <v>-3.8149092151762592E-13</v>
      </c>
      <c r="EF12" s="311">
        <f t="shared" si="3"/>
        <v>-3.834195239915155E-13</v>
      </c>
      <c r="EG12" s="311">
        <f t="shared" si="3"/>
        <v>-3.8952547991108042E-13</v>
      </c>
      <c r="EH12" s="311">
        <f t="shared" ref="EH12:FM12" si="4" xml:space="preserve"> $F10 * EH11</f>
        <v>-4.0007733991689152E-13</v>
      </c>
      <c r="EI12" s="311">
        <f t="shared" si="4"/>
        <v>-4.0651858508955345E-13</v>
      </c>
      <c r="EJ12" s="311">
        <f t="shared" si="4"/>
        <v>-4.0408389225928887E-13</v>
      </c>
      <c r="EK12" s="311">
        <f t="shared" si="4"/>
        <v>-4.1500874926862123E-13</v>
      </c>
      <c r="EL12" s="311">
        <f t="shared" si="4"/>
        <v>-4.2625092583809467E-13</v>
      </c>
      <c r="EM12" s="311">
        <f t="shared" si="4"/>
        <v>-4.3311356574408801E-13</v>
      </c>
      <c r="EN12" s="311">
        <f t="shared" si="4"/>
        <v>-4.3051959210577293E-13</v>
      </c>
      <c r="EO12" s="311">
        <f t="shared" si="4"/>
        <v>-4.4215916763345474E-13</v>
      </c>
      <c r="EP12" s="311">
        <f t="shared" si="4"/>
        <v>-4.5413682218436934E-13</v>
      </c>
      <c r="EQ12" s="311">
        <f t="shared" si="4"/>
        <v>-4.6144842502153771E-13</v>
      </c>
      <c r="ER12" s="311">
        <f t="shared" si="4"/>
        <v>-4.5868475021515868E-13</v>
      </c>
      <c r="ES12" s="311">
        <f t="shared" si="4"/>
        <v>-4.7108580208694797E-13</v>
      </c>
      <c r="ET12" s="311">
        <f t="shared" si="4"/>
        <v>-4.8384705055644841E-13</v>
      </c>
      <c r="EU12" s="311">
        <f t="shared" si="4"/>
        <v>-4.9163698807040716E-13</v>
      </c>
      <c r="EV12" s="311">
        <f t="shared" si="4"/>
        <v>-4.9412242680031539E-13</v>
      </c>
      <c r="EW12" s="311">
        <f t="shared" si="4"/>
        <v>-5.019913264471104E-13</v>
      </c>
      <c r="EX12" s="311">
        <f t="shared" si="4"/>
        <v>-5.1558977500562436E-13</v>
      </c>
      <c r="EY12" s="311">
        <f t="shared" si="4"/>
        <v>-5.2389077038321495E-13</v>
      </c>
      <c r="EZ12" s="311">
        <f t="shared" si="4"/>
        <v>-5.2075312022581104E-13</v>
      </c>
      <c r="FA12" s="311">
        <f t="shared" si="4"/>
        <v>-5.348322594456938E-13</v>
      </c>
      <c r="FB12" s="311">
        <f t="shared" si="4"/>
        <v>-5.4932033639909593E-13</v>
      </c>
      <c r="FC12" s="311">
        <f t="shared" si="4"/>
        <v>-5.5816439381512142E-13</v>
      </c>
      <c r="FD12" s="311">
        <f t="shared" si="4"/>
        <v>-5.5482147445651133E-13</v>
      </c>
      <c r="FE12" s="311">
        <f t="shared" si="4"/>
        <v>-5.6982168948674794E-13</v>
      </c>
      <c r="FF12" s="311">
        <f t="shared" si="4"/>
        <v>-5.852575954950314E-13</v>
      </c>
      <c r="FG12" s="311">
        <f t="shared" si="4"/>
        <v>-5.9468024278250149E-13</v>
      </c>
      <c r="FH12" s="311">
        <f t="shared" si="4"/>
        <v>-5.911186252414889E-13</v>
      </c>
      <c r="FI12" s="311">
        <f t="shared" si="4"/>
        <v>-6.0710017407336486E-13</v>
      </c>
      <c r="FJ12" s="311">
        <f t="shared" si="4"/>
        <v>-6.2354591736026879E-13</v>
      </c>
      <c r="FK12" s="311">
        <f t="shared" si="4"/>
        <v>-6.3358500662976918E-13</v>
      </c>
      <c r="FL12" s="311">
        <f t="shared" si="4"/>
        <v>-6.3678805431002452E-13</v>
      </c>
      <c r="FM12" s="311">
        <f t="shared" si="4"/>
        <v>-6.4692890407491164E-13</v>
      </c>
      <c r="FN12" s="311">
        <f t="shared" ref="FN12:GJ12" si="5" xml:space="preserve"> $F10 * FN11</f>
        <v>-6.6445356826650587E-13</v>
      </c>
      <c r="FO12" s="311">
        <f t="shared" si="5"/>
        <v>-6.7515127071559654E-13</v>
      </c>
      <c r="FP12" s="311">
        <f t="shared" si="5"/>
        <v>-6.7110770169207169E-13</v>
      </c>
      <c r="FQ12" s="311">
        <f t="shared" si="5"/>
        <v>-6.8925184408254081E-13</v>
      </c>
      <c r="FR12" s="311">
        <f t="shared" si="5"/>
        <v>-7.0792299486108894E-13</v>
      </c>
      <c r="FS12" s="311">
        <f t="shared" si="5"/>
        <v>-7.1932055507835251E-13</v>
      </c>
      <c r="FT12" s="311">
        <f t="shared" si="5"/>
        <v>-7.1501245044956812E-13</v>
      </c>
      <c r="FU12" s="311">
        <f t="shared" si="5"/>
        <v>-7.3434360650575041E-13</v>
      </c>
      <c r="FV12" s="311">
        <f t="shared" si="5"/>
        <v>-7.5423624853209458E-13</v>
      </c>
      <c r="FW12" s="311">
        <f t="shared" si="5"/>
        <v>-7.6637945213346126E-13</v>
      </c>
      <c r="FX12" s="311">
        <f t="shared" si="5"/>
        <v>-7.6178950563209673E-13</v>
      </c>
      <c r="FY12" s="311">
        <f t="shared" si="5"/>
        <v>-7.8238533134964426E-13</v>
      </c>
      <c r="FZ12" s="311">
        <f t="shared" si="5"/>
        <v>-8.0357937618821601E-13</v>
      </c>
      <c r="GA12" s="311">
        <f t="shared" si="5"/>
        <v>-8.1651700414484627E-13</v>
      </c>
      <c r="GB12" s="311">
        <f t="shared" si="5"/>
        <v>-8.2064485260819145E-13</v>
      </c>
      <c r="GC12" s="311">
        <f t="shared" si="5"/>
        <v>-8.3371362188597686E-13</v>
      </c>
      <c r="GD12" s="311">
        <f t="shared" si="5"/>
        <v>-8.5629809935093445E-13</v>
      </c>
      <c r="GE12" s="311">
        <f t="shared" si="5"/>
        <v>-8.7008449875048435E-13</v>
      </c>
      <c r="GF12" s="311">
        <f t="shared" si="5"/>
        <v>-8.6487344919818532E-13</v>
      </c>
      <c r="GG12" s="311">
        <f t="shared" si="5"/>
        <v>-8.8825626386775734E-13</v>
      </c>
      <c r="GH12" s="311">
        <f t="shared" si="5"/>
        <v>-9.1231824756072888E-13</v>
      </c>
      <c r="GI12" s="311">
        <f t="shared" si="5"/>
        <v>-9.2700657134645668E-13</v>
      </c>
      <c r="GJ12" s="311">
        <f t="shared" si="5"/>
        <v>-9.2145460807676225E-13</v>
      </c>
    </row>
    <row r="13" spans="1:441" s="250" customFormat="1" x14ac:dyDescent="0.25">
      <c r="A13" s="189"/>
      <c r="B13" s="189"/>
      <c r="C13" s="190"/>
      <c r="D13" s="191"/>
      <c r="E13" s="249" t="str">
        <f xml:space="preserve"> LEFT(E12, LEN(E12) - 4)</f>
        <v>Corporate income tax expense</v>
      </c>
      <c r="F13" s="249"/>
      <c r="G13" s="249" t="str">
        <f xml:space="preserve"> SMU</f>
        <v>$ 000s</v>
      </c>
      <c r="H13" s="249">
        <f xml:space="preserve"> SUM(J13:GJ13)</f>
        <v>-48076.900067119692</v>
      </c>
      <c r="I13" s="192"/>
      <c r="J13" s="249">
        <f t="shared" ref="J13:BU13" si="6" xml:space="preserve"> -1 * J12</f>
        <v>0</v>
      </c>
      <c r="K13" s="249">
        <f t="shared" si="6"/>
        <v>0</v>
      </c>
      <c r="L13" s="249">
        <f t="shared" si="6"/>
        <v>0</v>
      </c>
      <c r="M13" s="249">
        <f t="shared" si="6"/>
        <v>-543.21526545491417</v>
      </c>
      <c r="N13" s="249">
        <f t="shared" si="6"/>
        <v>-635.40437564002343</v>
      </c>
      <c r="O13" s="249">
        <f t="shared" si="6"/>
        <v>3.2449160497377534</v>
      </c>
      <c r="P13" s="249">
        <f t="shared" si="6"/>
        <v>-6.9071730607379322</v>
      </c>
      <c r="Q13" s="249">
        <f t="shared" si="6"/>
        <v>-550.31115549048729</v>
      </c>
      <c r="R13" s="249">
        <f t="shared" si="6"/>
        <v>-645.67737487503666</v>
      </c>
      <c r="S13" s="249">
        <f t="shared" si="6"/>
        <v>-10.450818367238277</v>
      </c>
      <c r="T13" s="249">
        <f t="shared" si="6"/>
        <v>-20.420095943213393</v>
      </c>
      <c r="U13" s="249">
        <f t="shared" si="6"/>
        <v>-561.49037222697871</v>
      </c>
      <c r="V13" s="249">
        <f t="shared" si="6"/>
        <v>-656.82940826106153</v>
      </c>
      <c r="W13" s="249">
        <f t="shared" si="6"/>
        <v>-25.023860332923235</v>
      </c>
      <c r="X13" s="249">
        <f t="shared" si="6"/>
        <v>-33.064457281781436</v>
      </c>
      <c r="Y13" s="249">
        <f t="shared" si="6"/>
        <v>-573.58493679777416</v>
      </c>
      <c r="Z13" s="249">
        <f t="shared" si="6"/>
        <v>-668.88871445047448</v>
      </c>
      <c r="AA13" s="249">
        <f t="shared" si="6"/>
        <v>-40.5029903077304</v>
      </c>
      <c r="AB13" s="249">
        <f t="shared" si="6"/>
        <v>-50.088857897151144</v>
      </c>
      <c r="AC13" s="249">
        <f t="shared" si="6"/>
        <v>-586.60162893473159</v>
      </c>
      <c r="AD13" s="249">
        <f t="shared" si="6"/>
        <v>-681.96905776621736</v>
      </c>
      <c r="AE13" s="249">
        <f t="shared" si="6"/>
        <v>-57.00389115641142</v>
      </c>
      <c r="AF13" s="249">
        <f t="shared" si="6"/>
        <v>-66.388245053156467</v>
      </c>
      <c r="AG13" s="249">
        <f t="shared" si="6"/>
        <v>-600.68094098484596</v>
      </c>
      <c r="AH13" s="249">
        <f t="shared" si="6"/>
        <v>-696.10796306678924</v>
      </c>
      <c r="AI13" s="249">
        <f t="shared" si="6"/>
        <v>-74.56477860061996</v>
      </c>
      <c r="AJ13" s="249">
        <f t="shared" si="6"/>
        <v>-83.740585526173433</v>
      </c>
      <c r="AK13" s="249">
        <f t="shared" si="6"/>
        <v>-615.85428245440369</v>
      </c>
      <c r="AL13" s="249">
        <f t="shared" si="6"/>
        <v>-711.37330126837844</v>
      </c>
      <c r="AM13" s="249">
        <f t="shared" si="6"/>
        <v>-93.254702774290251</v>
      </c>
      <c r="AN13" s="249">
        <f t="shared" si="6"/>
        <v>-101.43622279130801</v>
      </c>
      <c r="AO13" s="249">
        <f t="shared" si="6"/>
        <v>-632.21370023223358</v>
      </c>
      <c r="AP13" s="249">
        <f t="shared" si="6"/>
        <v>-727.0734629092301</v>
      </c>
      <c r="AQ13" s="249">
        <f t="shared" si="6"/>
        <v>-110.8139958587853</v>
      </c>
      <c r="AR13" s="249">
        <f t="shared" si="6"/>
        <v>-119.35486283802048</v>
      </c>
      <c r="AS13" s="249">
        <f t="shared" si="6"/>
        <v>-646.91907730550497</v>
      </c>
      <c r="AT13" s="249">
        <f t="shared" si="6"/>
        <v>-741.19933531279094</v>
      </c>
      <c r="AU13" s="249">
        <f t="shared" si="6"/>
        <v>-128.19086654291391</v>
      </c>
      <c r="AV13" s="249">
        <f t="shared" si="6"/>
        <v>-136.39783005085934</v>
      </c>
      <c r="AW13" s="249">
        <f t="shared" si="6"/>
        <v>-661.69151860740828</v>
      </c>
      <c r="AX13" s="249">
        <f t="shared" si="6"/>
        <v>-755.94871081438578</v>
      </c>
      <c r="AY13" s="249">
        <f t="shared" si="6"/>
        <v>-146.20188421301461</v>
      </c>
      <c r="AZ13" s="249">
        <f t="shared" si="6"/>
        <v>-154.08501792225348</v>
      </c>
      <c r="BA13" s="249">
        <f t="shared" si="6"/>
        <v>-677.1518882080627</v>
      </c>
      <c r="BB13" s="249">
        <f t="shared" si="6"/>
        <v>-767.12561969939316</v>
      </c>
      <c r="BC13" s="249">
        <f t="shared" si="6"/>
        <v>-152.30512117529904</v>
      </c>
      <c r="BD13" s="249">
        <f t="shared" si="6"/>
        <v>-152.30512117529932</v>
      </c>
      <c r="BE13" s="249">
        <f t="shared" si="6"/>
        <v>-669.41397369889637</v>
      </c>
      <c r="BF13" s="249">
        <f t="shared" si="6"/>
        <v>-758.94007468529503</v>
      </c>
      <c r="BG13" s="249">
        <f t="shared" si="6"/>
        <v>-147.17838461156924</v>
      </c>
      <c r="BH13" s="249">
        <f t="shared" si="6"/>
        <v>-147.1783846115695</v>
      </c>
      <c r="BI13" s="249">
        <f t="shared" si="6"/>
        <v>-661.63020690766962</v>
      </c>
      <c r="BJ13" s="249">
        <f t="shared" si="6"/>
        <v>-750.71090440657383</v>
      </c>
      <c r="BK13" s="249">
        <f t="shared" si="6"/>
        <v>-141.9928048307271</v>
      </c>
      <c r="BL13" s="249">
        <f t="shared" si="6"/>
        <v>-141.99280483072738</v>
      </c>
      <c r="BM13" s="249">
        <f t="shared" si="6"/>
        <v>-653.79870722095893</v>
      </c>
      <c r="BN13" s="249">
        <f t="shared" si="6"/>
        <v>-742.43621717011729</v>
      </c>
      <c r="BO13" s="249">
        <f t="shared" si="6"/>
        <v>-136.74656585086674</v>
      </c>
      <c r="BP13" s="249">
        <f t="shared" si="6"/>
        <v>-136.74656585086709</v>
      </c>
      <c r="BQ13" s="249">
        <f t="shared" si="6"/>
        <v>-645.91755066327164</v>
      </c>
      <c r="BR13" s="249">
        <f t="shared" si="6"/>
        <v>-734.11407797586719</v>
      </c>
      <c r="BS13" s="249">
        <f t="shared" si="6"/>
        <v>-131.43780800646351</v>
      </c>
      <c r="BT13" s="249">
        <f t="shared" si="6"/>
        <v>-131.43780800646377</v>
      </c>
      <c r="BU13" s="249">
        <f t="shared" si="6"/>
        <v>-637.98476879481734</v>
      </c>
      <c r="BV13" s="249">
        <f t="shared" ref="BV13:EG13" si="7" xml:space="preserve"> -1 * BV12</f>
        <v>-725.74250741431558</v>
      </c>
      <c r="BW13" s="249">
        <f t="shared" si="7"/>
        <v>-126.06462684774456</v>
      </c>
      <c r="BX13" s="249">
        <f t="shared" si="7"/>
        <v>-126.06462684774483</v>
      </c>
      <c r="BY13" s="249">
        <f t="shared" si="7"/>
        <v>-629.99834758181578</v>
      </c>
      <c r="BZ13" s="249">
        <f t="shared" si="7"/>
        <v>-717.31948053654037</v>
      </c>
      <c r="CA13" s="249">
        <f t="shared" si="7"/>
        <v>-120.62507201258907</v>
      </c>
      <c r="CB13" s="249">
        <f t="shared" si="7"/>
        <v>-120.62507201258934</v>
      </c>
      <c r="CC13" s="249">
        <f t="shared" si="7"/>
        <v>-621.95622623865302</v>
      </c>
      <c r="CD13" s="249">
        <f t="shared" si="7"/>
        <v>-708.84292569609033</v>
      </c>
      <c r="CE13" s="249">
        <f t="shared" si="7"/>
        <v>-115.11714607026823</v>
      </c>
      <c r="CF13" s="249">
        <f t="shared" si="7"/>
        <v>-115.1171460702685</v>
      </c>
      <c r="CG13" s="249">
        <f t="shared" si="7"/>
        <v>-613.85629604117855</v>
      </c>
      <c r="CH13" s="249">
        <f t="shared" si="7"/>
        <v>-700.3107233620118</v>
      </c>
      <c r="CI13" s="249">
        <f t="shared" si="7"/>
        <v>-109.53880333631787</v>
      </c>
      <c r="CJ13" s="249">
        <f t="shared" si="7"/>
        <v>-109.53880333631805</v>
      </c>
      <c r="CK13" s="249">
        <f t="shared" si="7"/>
        <v>-605.696399110426</v>
      </c>
      <c r="CL13" s="249">
        <f t="shared" si="7"/>
        <v>-691.72070490229953</v>
      </c>
      <c r="CM13" s="249">
        <f t="shared" si="7"/>
        <v>-103.88794865782802</v>
      </c>
      <c r="CN13" s="249">
        <f t="shared" si="7"/>
        <v>-103.8879486578283</v>
      </c>
      <c r="CO13" s="249">
        <f t="shared" si="7"/>
        <v>-597.47432716601497</v>
      </c>
      <c r="CP13" s="249">
        <f t="shared" si="7"/>
        <v>-683.07065133703384</v>
      </c>
      <c r="CQ13" s="249">
        <f t="shared" si="7"/>
        <v>-98.162436168405364</v>
      </c>
      <c r="CR13" s="249">
        <f t="shared" si="7"/>
        <v>-98.162436168405549</v>
      </c>
      <c r="CS13" s="249">
        <f t="shared" si="7"/>
        <v>-589.18782024847792</v>
      </c>
      <c r="CT13" s="249">
        <f t="shared" si="7"/>
        <v>-674.35829206043672</v>
      </c>
      <c r="CU13" s="249">
        <f t="shared" si="7"/>
        <v>-92.360068012050093</v>
      </c>
      <c r="CV13" s="249">
        <f t="shared" si="7"/>
        <v>-92.360068012050277</v>
      </c>
      <c r="CW13" s="249">
        <f t="shared" si="7"/>
        <v>-580.83456540972657</v>
      </c>
      <c r="CX13" s="249">
        <f t="shared" si="7"/>
        <v>-665.58130353107902</v>
      </c>
      <c r="CY13" s="249">
        <f t="shared" si="7"/>
        <v>-86.47859303517167</v>
      </c>
      <c r="CZ13" s="249">
        <f t="shared" si="7"/>
        <v>-86.47859303517194</v>
      </c>
      <c r="DA13" s="249">
        <f t="shared" si="7"/>
        <v>-572.41219537087738</v>
      </c>
      <c r="DB13" s="249">
        <f t="shared" si="7"/>
        <v>-656.73730792943672</v>
      </c>
      <c r="DC13" s="249">
        <f t="shared" si="7"/>
        <v>-80.515705445946864</v>
      </c>
      <c r="DD13" s="249">
        <f t="shared" si="7"/>
        <v>-80.515705445947049</v>
      </c>
      <c r="DE13" s="249">
        <f t="shared" si="7"/>
        <v>-563.91828714659937</v>
      </c>
      <c r="DF13" s="249">
        <f t="shared" si="7"/>
        <v>-647.82387178198178</v>
      </c>
      <c r="DG13" s="249">
        <f t="shared" si="7"/>
        <v>-74.469043440200878</v>
      </c>
      <c r="DH13" s="249">
        <f t="shared" si="7"/>
        <v>-74.469043440201148</v>
      </c>
      <c r="DI13" s="249">
        <f t="shared" si="7"/>
        <v>-755.35036063516509</v>
      </c>
      <c r="DJ13" s="249">
        <f t="shared" si="7"/>
        <v>-838.8385045509682</v>
      </c>
      <c r="DK13" s="249">
        <f t="shared" si="7"/>
        <v>-268.33618779297746</v>
      </c>
      <c r="DL13" s="249">
        <f t="shared" si="7"/>
        <v>-268.33618779297763</v>
      </c>
      <c r="DM13" s="249">
        <f t="shared" si="7"/>
        <v>-746.70587717333353</v>
      </c>
      <c r="DN13" s="249">
        <f t="shared" si="7"/>
        <v>-829.77865718905798</v>
      </c>
      <c r="DO13" s="249">
        <f t="shared" si="7"/>
        <v>-262.11466041493765</v>
      </c>
      <c r="DP13" s="249">
        <f t="shared" si="7"/>
        <v>-262.11466041493793</v>
      </c>
      <c r="DQ13" s="249">
        <f t="shared" si="7"/>
        <v>-737.98223805519331</v>
      </c>
      <c r="DR13" s="249">
        <f t="shared" si="7"/>
        <v>-820.64172065790444</v>
      </c>
      <c r="DS13" s="249">
        <f t="shared" si="7"/>
        <v>-255.80192287270995</v>
      </c>
      <c r="DT13" s="249">
        <f t="shared" si="7"/>
        <v>-255.80192287271012</v>
      </c>
      <c r="DU13" s="249">
        <f t="shared" si="7"/>
        <v>-729.17678301406227</v>
      </c>
      <c r="DV13" s="249">
        <f t="shared" si="7"/>
        <v>-811.42502440979513</v>
      </c>
      <c r="DW13" s="249">
        <f t="shared" si="7"/>
        <v>-249.39537487228779</v>
      </c>
      <c r="DX13" s="249">
        <f t="shared" si="7"/>
        <v>-249.39537487228796</v>
      </c>
      <c r="DY13" s="249">
        <f t="shared" si="7"/>
        <v>-720.28678866651762</v>
      </c>
      <c r="DZ13" s="249">
        <f t="shared" si="7"/>
        <v>-802.12583483142555</v>
      </c>
      <c r="EA13" s="249">
        <f t="shared" si="7"/>
        <v>-242.89235270455256</v>
      </c>
      <c r="EB13" s="249">
        <f t="shared" si="7"/>
        <v>-242.89235270455285</v>
      </c>
      <c r="EC13" s="249">
        <f t="shared" si="7"/>
        <v>3.6554401135962295E-13</v>
      </c>
      <c r="ED13" s="249">
        <f t="shared" si="7"/>
        <v>3.7544623710031094E-13</v>
      </c>
      <c r="EE13" s="249">
        <f t="shared" si="7"/>
        <v>3.8149092151762592E-13</v>
      </c>
      <c r="EF13" s="249">
        <f t="shared" si="7"/>
        <v>3.834195239915155E-13</v>
      </c>
      <c r="EG13" s="249">
        <f t="shared" si="7"/>
        <v>3.8952547991108042E-13</v>
      </c>
      <c r="EH13" s="249">
        <f t="shared" ref="EH13:GJ13" si="8" xml:space="preserve"> -1 * EH12</f>
        <v>4.0007733991689152E-13</v>
      </c>
      <c r="EI13" s="249">
        <f t="shared" si="8"/>
        <v>4.0651858508955345E-13</v>
      </c>
      <c r="EJ13" s="249">
        <f t="shared" si="8"/>
        <v>4.0408389225928887E-13</v>
      </c>
      <c r="EK13" s="249">
        <f t="shared" si="8"/>
        <v>4.1500874926862123E-13</v>
      </c>
      <c r="EL13" s="249">
        <f t="shared" si="8"/>
        <v>4.2625092583809467E-13</v>
      </c>
      <c r="EM13" s="249">
        <f t="shared" si="8"/>
        <v>4.3311356574408801E-13</v>
      </c>
      <c r="EN13" s="249">
        <f t="shared" si="8"/>
        <v>4.3051959210577293E-13</v>
      </c>
      <c r="EO13" s="249">
        <f t="shared" si="8"/>
        <v>4.4215916763345474E-13</v>
      </c>
      <c r="EP13" s="249">
        <f t="shared" si="8"/>
        <v>4.5413682218436934E-13</v>
      </c>
      <c r="EQ13" s="249">
        <f t="shared" si="8"/>
        <v>4.6144842502153771E-13</v>
      </c>
      <c r="ER13" s="249">
        <f t="shared" si="8"/>
        <v>4.5868475021515868E-13</v>
      </c>
      <c r="ES13" s="249">
        <f t="shared" si="8"/>
        <v>4.7108580208694797E-13</v>
      </c>
      <c r="ET13" s="249">
        <f t="shared" si="8"/>
        <v>4.8384705055644841E-13</v>
      </c>
      <c r="EU13" s="249">
        <f t="shared" si="8"/>
        <v>4.9163698807040716E-13</v>
      </c>
      <c r="EV13" s="249">
        <f t="shared" si="8"/>
        <v>4.9412242680031539E-13</v>
      </c>
      <c r="EW13" s="249">
        <f t="shared" si="8"/>
        <v>5.019913264471104E-13</v>
      </c>
      <c r="EX13" s="249">
        <f t="shared" si="8"/>
        <v>5.1558977500562436E-13</v>
      </c>
      <c r="EY13" s="249">
        <f t="shared" si="8"/>
        <v>5.2389077038321495E-13</v>
      </c>
      <c r="EZ13" s="249">
        <f t="shared" si="8"/>
        <v>5.2075312022581104E-13</v>
      </c>
      <c r="FA13" s="249">
        <f t="shared" si="8"/>
        <v>5.348322594456938E-13</v>
      </c>
      <c r="FB13" s="249">
        <f t="shared" si="8"/>
        <v>5.4932033639909593E-13</v>
      </c>
      <c r="FC13" s="249">
        <f t="shared" si="8"/>
        <v>5.5816439381512142E-13</v>
      </c>
      <c r="FD13" s="249">
        <f t="shared" si="8"/>
        <v>5.5482147445651133E-13</v>
      </c>
      <c r="FE13" s="249">
        <f t="shared" si="8"/>
        <v>5.6982168948674794E-13</v>
      </c>
      <c r="FF13" s="249">
        <f t="shared" si="8"/>
        <v>5.852575954950314E-13</v>
      </c>
      <c r="FG13" s="249">
        <f t="shared" si="8"/>
        <v>5.9468024278250149E-13</v>
      </c>
      <c r="FH13" s="249">
        <f t="shared" si="8"/>
        <v>5.911186252414889E-13</v>
      </c>
      <c r="FI13" s="249">
        <f t="shared" si="8"/>
        <v>6.0710017407336486E-13</v>
      </c>
      <c r="FJ13" s="249">
        <f t="shared" si="8"/>
        <v>6.2354591736026879E-13</v>
      </c>
      <c r="FK13" s="249">
        <f t="shared" si="8"/>
        <v>6.3358500662976918E-13</v>
      </c>
      <c r="FL13" s="249">
        <f t="shared" si="8"/>
        <v>6.3678805431002452E-13</v>
      </c>
      <c r="FM13" s="249">
        <f t="shared" si="8"/>
        <v>6.4692890407491164E-13</v>
      </c>
      <c r="FN13" s="249">
        <f t="shared" si="8"/>
        <v>6.6445356826650587E-13</v>
      </c>
      <c r="FO13" s="249">
        <f t="shared" si="8"/>
        <v>6.7515127071559654E-13</v>
      </c>
      <c r="FP13" s="249">
        <f t="shared" si="8"/>
        <v>6.7110770169207169E-13</v>
      </c>
      <c r="FQ13" s="249">
        <f t="shared" si="8"/>
        <v>6.8925184408254081E-13</v>
      </c>
      <c r="FR13" s="249">
        <f t="shared" si="8"/>
        <v>7.0792299486108894E-13</v>
      </c>
      <c r="FS13" s="249">
        <f t="shared" si="8"/>
        <v>7.1932055507835251E-13</v>
      </c>
      <c r="FT13" s="249">
        <f t="shared" si="8"/>
        <v>7.1501245044956812E-13</v>
      </c>
      <c r="FU13" s="249">
        <f t="shared" si="8"/>
        <v>7.3434360650575041E-13</v>
      </c>
      <c r="FV13" s="249">
        <f t="shared" si="8"/>
        <v>7.5423624853209458E-13</v>
      </c>
      <c r="FW13" s="249">
        <f t="shared" si="8"/>
        <v>7.6637945213346126E-13</v>
      </c>
      <c r="FX13" s="249">
        <f t="shared" si="8"/>
        <v>7.6178950563209673E-13</v>
      </c>
      <c r="FY13" s="249">
        <f t="shared" si="8"/>
        <v>7.8238533134964426E-13</v>
      </c>
      <c r="FZ13" s="249">
        <f t="shared" si="8"/>
        <v>8.0357937618821601E-13</v>
      </c>
      <c r="GA13" s="249">
        <f t="shared" si="8"/>
        <v>8.1651700414484627E-13</v>
      </c>
      <c r="GB13" s="249">
        <f t="shared" si="8"/>
        <v>8.2064485260819145E-13</v>
      </c>
      <c r="GC13" s="249">
        <f t="shared" si="8"/>
        <v>8.3371362188597686E-13</v>
      </c>
      <c r="GD13" s="249">
        <f t="shared" si="8"/>
        <v>8.5629809935093445E-13</v>
      </c>
      <c r="GE13" s="249">
        <f t="shared" si="8"/>
        <v>8.7008449875048435E-13</v>
      </c>
      <c r="GF13" s="249">
        <f t="shared" si="8"/>
        <v>8.6487344919818532E-13</v>
      </c>
      <c r="GG13" s="249">
        <f t="shared" si="8"/>
        <v>8.8825626386775734E-13</v>
      </c>
      <c r="GH13" s="249">
        <f t="shared" si="8"/>
        <v>9.1231824756072888E-13</v>
      </c>
      <c r="GI13" s="249">
        <f t="shared" si="8"/>
        <v>9.2700657134645668E-13</v>
      </c>
      <c r="GJ13" s="249">
        <f t="shared" si="8"/>
        <v>9.2145460807676225E-13</v>
      </c>
      <c r="GK13" s="547"/>
      <c r="GL13" s="547"/>
      <c r="GM13" s="547"/>
      <c r="GN13" s="547"/>
      <c r="GO13" s="547"/>
      <c r="GP13" s="547"/>
      <c r="GQ13" s="547"/>
      <c r="GR13" s="547"/>
      <c r="GS13" s="547"/>
      <c r="GT13" s="547"/>
      <c r="GU13" s="547"/>
      <c r="GV13" s="547"/>
      <c r="GW13" s="547"/>
      <c r="GX13" s="547"/>
      <c r="GY13" s="547"/>
      <c r="GZ13" s="547"/>
      <c r="HA13" s="547"/>
      <c r="HB13" s="547"/>
      <c r="HC13" s="547"/>
      <c r="HD13" s="547"/>
      <c r="HE13" s="547"/>
      <c r="HF13" s="547"/>
      <c r="HG13" s="547"/>
      <c r="HH13" s="547"/>
      <c r="HI13" s="547"/>
      <c r="HJ13" s="547"/>
      <c r="HK13" s="547"/>
      <c r="HL13" s="547"/>
      <c r="HM13" s="547"/>
      <c r="HN13" s="547"/>
      <c r="HO13" s="547"/>
      <c r="HP13" s="547"/>
      <c r="HQ13" s="547"/>
      <c r="HR13" s="547"/>
      <c r="HS13" s="547"/>
      <c r="HT13" s="547"/>
      <c r="HU13" s="547"/>
      <c r="HV13" s="547"/>
      <c r="HW13" s="547"/>
      <c r="HX13" s="547"/>
      <c r="HY13" s="547"/>
      <c r="HZ13" s="547"/>
      <c r="IA13" s="547"/>
      <c r="IB13" s="547"/>
      <c r="IC13" s="547"/>
      <c r="ID13" s="547"/>
      <c r="IE13" s="547"/>
      <c r="IF13" s="547"/>
      <c r="IG13" s="547"/>
      <c r="IH13" s="547"/>
      <c r="II13" s="547"/>
      <c r="IJ13" s="547"/>
      <c r="IK13" s="547"/>
      <c r="IL13" s="547"/>
      <c r="IM13" s="547"/>
      <c r="IN13" s="547"/>
      <c r="IO13" s="547"/>
      <c r="IP13" s="547"/>
      <c r="IQ13" s="547"/>
      <c r="IR13" s="547"/>
      <c r="IS13" s="547"/>
      <c r="IT13" s="547"/>
      <c r="IU13" s="547"/>
    </row>
    <row r="15" spans="1:441" x14ac:dyDescent="0.25">
      <c r="A15" s="15" t="s">
        <v>249</v>
      </c>
    </row>
    <row r="17" spans="1:192" x14ac:dyDescent="0.25">
      <c r="B17" s="15" t="s">
        <v>250</v>
      </c>
    </row>
    <row r="18" spans="1:192" x14ac:dyDescent="0.25">
      <c r="E18" s="198" t="str">
        <f xml:space="preserve"> InpC!E$96</f>
        <v>Tax depreciation rate</v>
      </c>
      <c r="F18" s="427">
        <f xml:space="preserve"> InpC!F$96</f>
        <v>0.05</v>
      </c>
      <c r="G18" s="198" t="str">
        <f xml:space="preserve"> InpC!G$96</f>
        <v>per quarter</v>
      </c>
      <c r="H18" s="43"/>
    </row>
    <row r="19" spans="1:192" x14ac:dyDescent="0.25">
      <c r="E19" s="126" t="str">
        <f t="shared" ref="E19:AJ19" si="9" xml:space="preserve"> E$28</f>
        <v>Asset value for tax balance BEG</v>
      </c>
      <c r="F19" s="126">
        <f t="shared" si="9"/>
        <v>0</v>
      </c>
      <c r="G19" s="126" t="str">
        <f t="shared" si="9"/>
        <v>$ 000s</v>
      </c>
      <c r="H19" s="126">
        <f t="shared" si="9"/>
        <v>0</v>
      </c>
      <c r="I19" s="126">
        <f t="shared" si="9"/>
        <v>0</v>
      </c>
      <c r="J19" s="126">
        <f t="shared" si="9"/>
        <v>0</v>
      </c>
      <c r="K19" s="126">
        <f t="shared" si="9"/>
        <v>0</v>
      </c>
      <c r="L19" s="126">
        <f t="shared" si="9"/>
        <v>0</v>
      </c>
      <c r="M19" s="126">
        <f t="shared" si="9"/>
        <v>100000</v>
      </c>
      <c r="N19" s="126">
        <f t="shared" si="9"/>
        <v>95000</v>
      </c>
      <c r="O19" s="126">
        <f t="shared" si="9"/>
        <v>90250</v>
      </c>
      <c r="P19" s="126">
        <f t="shared" si="9"/>
        <v>85737.5</v>
      </c>
      <c r="Q19" s="126">
        <f t="shared" si="9"/>
        <v>81450.625</v>
      </c>
      <c r="R19" s="126">
        <f t="shared" si="9"/>
        <v>77378.09375</v>
      </c>
      <c r="S19" s="126">
        <f t="shared" si="9"/>
        <v>73509.189062499994</v>
      </c>
      <c r="T19" s="126">
        <f t="shared" si="9"/>
        <v>69833.72960937499</v>
      </c>
      <c r="U19" s="126">
        <f t="shared" si="9"/>
        <v>66342.04312890624</v>
      </c>
      <c r="V19" s="126">
        <f t="shared" si="9"/>
        <v>63024.940972460929</v>
      </c>
      <c r="W19" s="126">
        <f t="shared" si="9"/>
        <v>59873.693923837884</v>
      </c>
      <c r="X19" s="126">
        <f t="shared" si="9"/>
        <v>56880.009227645991</v>
      </c>
      <c r="Y19" s="126">
        <f t="shared" si="9"/>
        <v>54036.008766263694</v>
      </c>
      <c r="Z19" s="126">
        <f t="shared" si="9"/>
        <v>51334.20832795051</v>
      </c>
      <c r="AA19" s="126">
        <f t="shared" si="9"/>
        <v>48767.497911552986</v>
      </c>
      <c r="AB19" s="126">
        <f t="shared" si="9"/>
        <v>46329.12301597534</v>
      </c>
      <c r="AC19" s="126">
        <f t="shared" si="9"/>
        <v>44012.666865176572</v>
      </c>
      <c r="AD19" s="126">
        <f t="shared" si="9"/>
        <v>41812.033521917743</v>
      </c>
      <c r="AE19" s="126">
        <f t="shared" si="9"/>
        <v>39721.431845821855</v>
      </c>
      <c r="AF19" s="126">
        <f t="shared" si="9"/>
        <v>37735.360253530765</v>
      </c>
      <c r="AG19" s="126">
        <f t="shared" si="9"/>
        <v>35848.592240854225</v>
      </c>
      <c r="AH19" s="126">
        <f t="shared" si="9"/>
        <v>34056.162628811515</v>
      </c>
      <c r="AI19" s="126">
        <f t="shared" si="9"/>
        <v>32353.354497370939</v>
      </c>
      <c r="AJ19" s="126">
        <f t="shared" si="9"/>
        <v>30735.686772502391</v>
      </c>
      <c r="AK19" s="126">
        <f t="shared" ref="AK19:BP19" si="10" xml:space="preserve"> AK$28</f>
        <v>29198.902433877272</v>
      </c>
      <c r="AL19" s="126">
        <f t="shared" si="10"/>
        <v>27738.957312183407</v>
      </c>
      <c r="AM19" s="126">
        <f t="shared" si="10"/>
        <v>26352.009446574237</v>
      </c>
      <c r="AN19" s="126">
        <f t="shared" si="10"/>
        <v>25034.408974245525</v>
      </c>
      <c r="AO19" s="126">
        <f t="shared" si="10"/>
        <v>23782.688525533249</v>
      </c>
      <c r="AP19" s="126">
        <f t="shared" si="10"/>
        <v>22593.554099256588</v>
      </c>
      <c r="AQ19" s="126">
        <f t="shared" si="10"/>
        <v>21463.876394293758</v>
      </c>
      <c r="AR19" s="126">
        <f t="shared" si="10"/>
        <v>20390.68257457907</v>
      </c>
      <c r="AS19" s="126">
        <f t="shared" si="10"/>
        <v>19371.148445850118</v>
      </c>
      <c r="AT19" s="126">
        <f t="shared" si="10"/>
        <v>18402.591023557612</v>
      </c>
      <c r="AU19" s="126">
        <f t="shared" si="10"/>
        <v>17482.461472379731</v>
      </c>
      <c r="AV19" s="126">
        <f t="shared" si="10"/>
        <v>16608.338398760745</v>
      </c>
      <c r="AW19" s="126">
        <f t="shared" si="10"/>
        <v>15777.921478822707</v>
      </c>
      <c r="AX19" s="126">
        <f t="shared" si="10"/>
        <v>14989.025404881571</v>
      </c>
      <c r="AY19" s="126">
        <f t="shared" si="10"/>
        <v>14239.574134637493</v>
      </c>
      <c r="AZ19" s="126">
        <f t="shared" si="10"/>
        <v>13527.595427905619</v>
      </c>
      <c r="BA19" s="126">
        <f t="shared" si="10"/>
        <v>12851.215656510338</v>
      </c>
      <c r="BB19" s="126">
        <f t="shared" si="10"/>
        <v>12208.65487368482</v>
      </c>
      <c r="BC19" s="126">
        <f t="shared" si="10"/>
        <v>11598.222130000579</v>
      </c>
      <c r="BD19" s="126">
        <f t="shared" si="10"/>
        <v>11018.31102350055</v>
      </c>
      <c r="BE19" s="126">
        <f t="shared" si="10"/>
        <v>10467.395472325523</v>
      </c>
      <c r="BF19" s="126">
        <f t="shared" si="10"/>
        <v>9944.0256987092471</v>
      </c>
      <c r="BG19" s="126">
        <f t="shared" si="10"/>
        <v>9446.8244137737856</v>
      </c>
      <c r="BH19" s="126">
        <f t="shared" si="10"/>
        <v>8974.483193085096</v>
      </c>
      <c r="BI19" s="126">
        <f t="shared" si="10"/>
        <v>8525.7590334308406</v>
      </c>
      <c r="BJ19" s="126">
        <f t="shared" si="10"/>
        <v>8099.4710817592986</v>
      </c>
      <c r="BK19" s="126">
        <f t="shared" si="10"/>
        <v>7694.497527671334</v>
      </c>
      <c r="BL19" s="126">
        <f t="shared" si="10"/>
        <v>7309.7726512877671</v>
      </c>
      <c r="BM19" s="126">
        <f t="shared" si="10"/>
        <v>6944.2840187233787</v>
      </c>
      <c r="BN19" s="126">
        <f t="shared" si="10"/>
        <v>6597.06981778721</v>
      </c>
      <c r="BO19" s="126">
        <f t="shared" si="10"/>
        <v>6267.2163268978493</v>
      </c>
      <c r="BP19" s="126">
        <f t="shared" si="10"/>
        <v>5953.8555105529567</v>
      </c>
      <c r="BQ19" s="126">
        <f t="shared" ref="BQ19:CV19" si="11" xml:space="preserve"> BQ$28</f>
        <v>5656.1627350253093</v>
      </c>
      <c r="BR19" s="126">
        <f t="shared" si="11"/>
        <v>5373.3545982740434</v>
      </c>
      <c r="BS19" s="126">
        <f t="shared" si="11"/>
        <v>5104.6868683603416</v>
      </c>
      <c r="BT19" s="126">
        <f t="shared" si="11"/>
        <v>4849.4525249423241</v>
      </c>
      <c r="BU19" s="126">
        <f t="shared" si="11"/>
        <v>4606.9798986952082</v>
      </c>
      <c r="BV19" s="126">
        <f t="shared" si="11"/>
        <v>4376.6309037604478</v>
      </c>
      <c r="BW19" s="126">
        <f t="shared" si="11"/>
        <v>4157.7993585724253</v>
      </c>
      <c r="BX19" s="126">
        <f t="shared" si="11"/>
        <v>3949.9093906438038</v>
      </c>
      <c r="BY19" s="126">
        <f t="shared" si="11"/>
        <v>3752.4139211116135</v>
      </c>
      <c r="BZ19" s="126">
        <f t="shared" si="11"/>
        <v>3564.793225056033</v>
      </c>
      <c r="CA19" s="126">
        <f t="shared" si="11"/>
        <v>3386.5535638032311</v>
      </c>
      <c r="CB19" s="126">
        <f t="shared" si="11"/>
        <v>3217.2258856130693</v>
      </c>
      <c r="CC19" s="126">
        <f t="shared" si="11"/>
        <v>3056.3645913324158</v>
      </c>
      <c r="CD19" s="126">
        <f t="shared" si="11"/>
        <v>2903.5463617657952</v>
      </c>
      <c r="CE19" s="126">
        <f t="shared" si="11"/>
        <v>2758.3690436775055</v>
      </c>
      <c r="CF19" s="126">
        <f t="shared" si="11"/>
        <v>2620.4505914936303</v>
      </c>
      <c r="CG19" s="126">
        <f t="shared" si="11"/>
        <v>2489.428061918949</v>
      </c>
      <c r="CH19" s="126">
        <f t="shared" si="11"/>
        <v>2364.9566588230014</v>
      </c>
      <c r="CI19" s="126">
        <f t="shared" si="11"/>
        <v>2246.7088258818512</v>
      </c>
      <c r="CJ19" s="126">
        <f t="shared" si="11"/>
        <v>2134.3733845877587</v>
      </c>
      <c r="CK19" s="126">
        <f t="shared" si="11"/>
        <v>2027.6547153583708</v>
      </c>
      <c r="CL19" s="126">
        <f t="shared" si="11"/>
        <v>1926.2719795904522</v>
      </c>
      <c r="CM19" s="126">
        <f t="shared" si="11"/>
        <v>1829.9583806109297</v>
      </c>
      <c r="CN19" s="126">
        <f t="shared" si="11"/>
        <v>1738.4604615803833</v>
      </c>
      <c r="CO19" s="126">
        <f t="shared" si="11"/>
        <v>1651.537438501364</v>
      </c>
      <c r="CP19" s="126">
        <f t="shared" si="11"/>
        <v>1568.9605665762958</v>
      </c>
      <c r="CQ19" s="126">
        <f t="shared" si="11"/>
        <v>1490.512538247481</v>
      </c>
      <c r="CR19" s="126">
        <f t="shared" si="11"/>
        <v>1415.9869113351069</v>
      </c>
      <c r="CS19" s="126">
        <f t="shared" si="11"/>
        <v>1345.1875657683515</v>
      </c>
      <c r="CT19" s="126">
        <f t="shared" si="11"/>
        <v>1277.928187479934</v>
      </c>
      <c r="CU19" s="126">
        <f t="shared" si="11"/>
        <v>1214.0317781059373</v>
      </c>
      <c r="CV19" s="126">
        <f t="shared" si="11"/>
        <v>1153.3301892006405</v>
      </c>
      <c r="CW19" s="126">
        <f t="shared" ref="CW19:EB19" si="12" xml:space="preserve"> CW$28</f>
        <v>1095.6636797406084</v>
      </c>
      <c r="CX19" s="126">
        <f t="shared" si="12"/>
        <v>1040.8804957535779</v>
      </c>
      <c r="CY19" s="126">
        <f t="shared" si="12"/>
        <v>988.83647096589903</v>
      </c>
      <c r="CZ19" s="126">
        <f t="shared" si="12"/>
        <v>939.39464741760412</v>
      </c>
      <c r="DA19" s="126">
        <f t="shared" si="12"/>
        <v>892.42491504672387</v>
      </c>
      <c r="DB19" s="126">
        <f t="shared" si="12"/>
        <v>847.80366929438765</v>
      </c>
      <c r="DC19" s="126">
        <f t="shared" si="12"/>
        <v>805.41348582966828</v>
      </c>
      <c r="DD19" s="126">
        <f t="shared" si="12"/>
        <v>765.1428115381849</v>
      </c>
      <c r="DE19" s="126">
        <f t="shared" si="12"/>
        <v>726.88567096127565</v>
      </c>
      <c r="DF19" s="126">
        <f t="shared" si="12"/>
        <v>690.54138741321185</v>
      </c>
      <c r="DG19" s="126">
        <f t="shared" si="12"/>
        <v>656.01431804255128</v>
      </c>
      <c r="DH19" s="126">
        <f t="shared" si="12"/>
        <v>623.21360214042375</v>
      </c>
      <c r="DI19" s="126">
        <f t="shared" si="12"/>
        <v>592.05292203340252</v>
      </c>
      <c r="DJ19" s="126">
        <f t="shared" si="12"/>
        <v>562.45027593173245</v>
      </c>
      <c r="DK19" s="126">
        <f t="shared" si="12"/>
        <v>534.3277621351458</v>
      </c>
      <c r="DL19" s="126">
        <f t="shared" si="12"/>
        <v>507.61137402838852</v>
      </c>
      <c r="DM19" s="126">
        <f t="shared" si="12"/>
        <v>482.23080532696912</v>
      </c>
      <c r="DN19" s="126">
        <f t="shared" si="12"/>
        <v>458.11926506062065</v>
      </c>
      <c r="DO19" s="126">
        <f t="shared" si="12"/>
        <v>435.21330180758963</v>
      </c>
      <c r="DP19" s="126">
        <f t="shared" si="12"/>
        <v>413.45263671721017</v>
      </c>
      <c r="DQ19" s="126">
        <f t="shared" si="12"/>
        <v>392.78000488134967</v>
      </c>
      <c r="DR19" s="126">
        <f t="shared" si="12"/>
        <v>373.14100463728221</v>
      </c>
      <c r="DS19" s="126">
        <f t="shared" si="12"/>
        <v>354.4839544054181</v>
      </c>
      <c r="DT19" s="126">
        <f t="shared" si="12"/>
        <v>336.75975668514718</v>
      </c>
      <c r="DU19" s="126">
        <f t="shared" si="12"/>
        <v>319.9217688508898</v>
      </c>
      <c r="DV19" s="126">
        <f t="shared" si="12"/>
        <v>303.92568040834533</v>
      </c>
      <c r="DW19" s="126">
        <f t="shared" si="12"/>
        <v>288.72939638792809</v>
      </c>
      <c r="DX19" s="126">
        <f t="shared" si="12"/>
        <v>274.2929265685317</v>
      </c>
      <c r="DY19" s="126">
        <f t="shared" si="12"/>
        <v>260.57828024010513</v>
      </c>
      <c r="DZ19" s="126">
        <f t="shared" si="12"/>
        <v>247.54936622809987</v>
      </c>
      <c r="EA19" s="126">
        <f t="shared" si="12"/>
        <v>235.17189791669489</v>
      </c>
      <c r="EB19" s="126">
        <f t="shared" si="12"/>
        <v>223.41330302086016</v>
      </c>
      <c r="EC19" s="126">
        <f t="shared" ref="EC19:FH19" si="13" xml:space="preserve"> EC$28</f>
        <v>0</v>
      </c>
      <c r="ED19" s="126">
        <f t="shared" si="13"/>
        <v>0</v>
      </c>
      <c r="EE19" s="126">
        <f t="shared" si="13"/>
        <v>0</v>
      </c>
      <c r="EF19" s="126">
        <f t="shared" si="13"/>
        <v>0</v>
      </c>
      <c r="EG19" s="126">
        <f t="shared" si="13"/>
        <v>0</v>
      </c>
      <c r="EH19" s="126">
        <f t="shared" si="13"/>
        <v>0</v>
      </c>
      <c r="EI19" s="126">
        <f t="shared" si="13"/>
        <v>0</v>
      </c>
      <c r="EJ19" s="126">
        <f t="shared" si="13"/>
        <v>0</v>
      </c>
      <c r="EK19" s="126">
        <f t="shared" si="13"/>
        <v>0</v>
      </c>
      <c r="EL19" s="126">
        <f t="shared" si="13"/>
        <v>0</v>
      </c>
      <c r="EM19" s="126">
        <f t="shared" si="13"/>
        <v>0</v>
      </c>
      <c r="EN19" s="126">
        <f t="shared" si="13"/>
        <v>0</v>
      </c>
      <c r="EO19" s="126">
        <f t="shared" si="13"/>
        <v>0</v>
      </c>
      <c r="EP19" s="126">
        <f t="shared" si="13"/>
        <v>0</v>
      </c>
      <c r="EQ19" s="126">
        <f t="shared" si="13"/>
        <v>0</v>
      </c>
      <c r="ER19" s="126">
        <f t="shared" si="13"/>
        <v>0</v>
      </c>
      <c r="ES19" s="126">
        <f t="shared" si="13"/>
        <v>0</v>
      </c>
      <c r="ET19" s="126">
        <f t="shared" si="13"/>
        <v>0</v>
      </c>
      <c r="EU19" s="126">
        <f t="shared" si="13"/>
        <v>0</v>
      </c>
      <c r="EV19" s="126">
        <f t="shared" si="13"/>
        <v>0</v>
      </c>
      <c r="EW19" s="126">
        <f t="shared" si="13"/>
        <v>0</v>
      </c>
      <c r="EX19" s="126">
        <f t="shared" si="13"/>
        <v>0</v>
      </c>
      <c r="EY19" s="126">
        <f t="shared" si="13"/>
        <v>0</v>
      </c>
      <c r="EZ19" s="126">
        <f t="shared" si="13"/>
        <v>0</v>
      </c>
      <c r="FA19" s="126">
        <f t="shared" si="13"/>
        <v>0</v>
      </c>
      <c r="FB19" s="126">
        <f t="shared" si="13"/>
        <v>0</v>
      </c>
      <c r="FC19" s="126">
        <f t="shared" si="13"/>
        <v>0</v>
      </c>
      <c r="FD19" s="126">
        <f t="shared" si="13"/>
        <v>0</v>
      </c>
      <c r="FE19" s="126">
        <f t="shared" si="13"/>
        <v>0</v>
      </c>
      <c r="FF19" s="126">
        <f t="shared" si="13"/>
        <v>0</v>
      </c>
      <c r="FG19" s="126">
        <f t="shared" si="13"/>
        <v>0</v>
      </c>
      <c r="FH19" s="126">
        <f t="shared" si="13"/>
        <v>0</v>
      </c>
      <c r="FI19" s="126">
        <f t="shared" ref="FI19:GJ19" si="14" xml:space="preserve"> FI$28</f>
        <v>0</v>
      </c>
      <c r="FJ19" s="126">
        <f t="shared" si="14"/>
        <v>0</v>
      </c>
      <c r="FK19" s="126">
        <f t="shared" si="14"/>
        <v>0</v>
      </c>
      <c r="FL19" s="126">
        <f t="shared" si="14"/>
        <v>0</v>
      </c>
      <c r="FM19" s="126">
        <f t="shared" si="14"/>
        <v>0</v>
      </c>
      <c r="FN19" s="126">
        <f t="shared" si="14"/>
        <v>0</v>
      </c>
      <c r="FO19" s="126">
        <f t="shared" si="14"/>
        <v>0</v>
      </c>
      <c r="FP19" s="126">
        <f t="shared" si="14"/>
        <v>0</v>
      </c>
      <c r="FQ19" s="126">
        <f t="shared" si="14"/>
        <v>0</v>
      </c>
      <c r="FR19" s="126">
        <f t="shared" si="14"/>
        <v>0</v>
      </c>
      <c r="FS19" s="126">
        <f t="shared" si="14"/>
        <v>0</v>
      </c>
      <c r="FT19" s="126">
        <f t="shared" si="14"/>
        <v>0</v>
      </c>
      <c r="FU19" s="126">
        <f t="shared" si="14"/>
        <v>0</v>
      </c>
      <c r="FV19" s="126">
        <f t="shared" si="14"/>
        <v>0</v>
      </c>
      <c r="FW19" s="126">
        <f t="shared" si="14"/>
        <v>0</v>
      </c>
      <c r="FX19" s="126">
        <f t="shared" si="14"/>
        <v>0</v>
      </c>
      <c r="FY19" s="126">
        <f t="shared" si="14"/>
        <v>0</v>
      </c>
      <c r="FZ19" s="126">
        <f t="shared" si="14"/>
        <v>0</v>
      </c>
      <c r="GA19" s="126">
        <f t="shared" si="14"/>
        <v>0</v>
      </c>
      <c r="GB19" s="126">
        <f t="shared" si="14"/>
        <v>0</v>
      </c>
      <c r="GC19" s="126">
        <f t="shared" si="14"/>
        <v>0</v>
      </c>
      <c r="GD19" s="126">
        <f t="shared" si="14"/>
        <v>0</v>
      </c>
      <c r="GE19" s="126">
        <f t="shared" si="14"/>
        <v>0</v>
      </c>
      <c r="GF19" s="126">
        <f t="shared" si="14"/>
        <v>0</v>
      </c>
      <c r="GG19" s="126">
        <f t="shared" si="14"/>
        <v>0</v>
      </c>
      <c r="GH19" s="126">
        <f t="shared" si="14"/>
        <v>0</v>
      </c>
      <c r="GI19" s="126">
        <f t="shared" si="14"/>
        <v>0</v>
      </c>
      <c r="GJ19" s="126">
        <f t="shared" si="14"/>
        <v>0</v>
      </c>
    </row>
    <row r="20" spans="1:192" x14ac:dyDescent="0.25">
      <c r="E20" s="252" t="str">
        <f xml:space="preserve"> Time!E$91</f>
        <v xml:space="preserve">Last operating period flag </v>
      </c>
      <c r="F20" s="252">
        <f xml:space="preserve"> Time!F$91</f>
        <v>0</v>
      </c>
      <c r="G20" s="252" t="str">
        <f xml:space="preserve"> Time!G$91</f>
        <v>flag</v>
      </c>
      <c r="H20" s="252">
        <f xml:space="preserve"> Time!H$91</f>
        <v>1</v>
      </c>
      <c r="I20" s="252">
        <f xml:space="preserve"> Time!I$91</f>
        <v>0</v>
      </c>
      <c r="J20" s="252">
        <f xml:space="preserve"> Time!J$91</f>
        <v>0</v>
      </c>
      <c r="K20" s="252">
        <f xml:space="preserve"> Time!K$91</f>
        <v>0</v>
      </c>
      <c r="L20" s="252">
        <f xml:space="preserve"> Time!L$91</f>
        <v>0</v>
      </c>
      <c r="M20" s="252">
        <f xml:space="preserve"> Time!M$91</f>
        <v>0</v>
      </c>
      <c r="N20" s="252">
        <f xml:space="preserve"> Time!N$91</f>
        <v>0</v>
      </c>
      <c r="O20" s="252">
        <f xml:space="preserve"> Time!O$91</f>
        <v>0</v>
      </c>
      <c r="P20" s="252">
        <f xml:space="preserve"> Time!P$91</f>
        <v>0</v>
      </c>
      <c r="Q20" s="252">
        <f xml:space="preserve"> Time!Q$91</f>
        <v>0</v>
      </c>
      <c r="R20" s="252">
        <f xml:space="preserve"> Time!R$91</f>
        <v>0</v>
      </c>
      <c r="S20" s="252">
        <f xml:space="preserve"> Time!S$91</f>
        <v>0</v>
      </c>
      <c r="T20" s="252">
        <f xml:space="preserve"> Time!T$91</f>
        <v>0</v>
      </c>
      <c r="U20" s="252">
        <f xml:space="preserve"> Time!U$91</f>
        <v>0</v>
      </c>
      <c r="V20" s="252">
        <f xml:space="preserve"> Time!V$91</f>
        <v>0</v>
      </c>
      <c r="W20" s="252">
        <f xml:space="preserve"> Time!W$91</f>
        <v>0</v>
      </c>
      <c r="X20" s="252">
        <f xml:space="preserve"> Time!X$91</f>
        <v>0</v>
      </c>
      <c r="Y20" s="252">
        <f xml:space="preserve"> Time!Y$91</f>
        <v>0</v>
      </c>
      <c r="Z20" s="252">
        <f xml:space="preserve"> Time!Z$91</f>
        <v>0</v>
      </c>
      <c r="AA20" s="252">
        <f xml:space="preserve"> Time!AA$91</f>
        <v>0</v>
      </c>
      <c r="AB20" s="252">
        <f xml:space="preserve"> Time!AB$91</f>
        <v>0</v>
      </c>
      <c r="AC20" s="252">
        <f xml:space="preserve"> Time!AC$91</f>
        <v>0</v>
      </c>
      <c r="AD20" s="252">
        <f xml:space="preserve"> Time!AD$91</f>
        <v>0</v>
      </c>
      <c r="AE20" s="252">
        <f xml:space="preserve"> Time!AE$91</f>
        <v>0</v>
      </c>
      <c r="AF20" s="252">
        <f xml:space="preserve"> Time!AF$91</f>
        <v>0</v>
      </c>
      <c r="AG20" s="252">
        <f xml:space="preserve"> Time!AG$91</f>
        <v>0</v>
      </c>
      <c r="AH20" s="252">
        <f xml:space="preserve"> Time!AH$91</f>
        <v>0</v>
      </c>
      <c r="AI20" s="252">
        <f xml:space="preserve"> Time!AI$91</f>
        <v>0</v>
      </c>
      <c r="AJ20" s="252">
        <f xml:space="preserve"> Time!AJ$91</f>
        <v>0</v>
      </c>
      <c r="AK20" s="252">
        <f xml:space="preserve"> Time!AK$91</f>
        <v>0</v>
      </c>
      <c r="AL20" s="252">
        <f xml:space="preserve"> Time!AL$91</f>
        <v>0</v>
      </c>
      <c r="AM20" s="252">
        <f xml:space="preserve"> Time!AM$91</f>
        <v>0</v>
      </c>
      <c r="AN20" s="252">
        <f xml:space="preserve"> Time!AN$91</f>
        <v>0</v>
      </c>
      <c r="AO20" s="252">
        <f xml:space="preserve"> Time!AO$91</f>
        <v>0</v>
      </c>
      <c r="AP20" s="252">
        <f xml:space="preserve"> Time!AP$91</f>
        <v>0</v>
      </c>
      <c r="AQ20" s="252">
        <f xml:space="preserve"> Time!AQ$91</f>
        <v>0</v>
      </c>
      <c r="AR20" s="252">
        <f xml:space="preserve"> Time!AR$91</f>
        <v>0</v>
      </c>
      <c r="AS20" s="252">
        <f xml:space="preserve"> Time!AS$91</f>
        <v>0</v>
      </c>
      <c r="AT20" s="252">
        <f xml:space="preserve"> Time!AT$91</f>
        <v>0</v>
      </c>
      <c r="AU20" s="252">
        <f xml:space="preserve"> Time!AU$91</f>
        <v>0</v>
      </c>
      <c r="AV20" s="252">
        <f xml:space="preserve"> Time!AV$91</f>
        <v>0</v>
      </c>
      <c r="AW20" s="252">
        <f xml:space="preserve"> Time!AW$91</f>
        <v>0</v>
      </c>
      <c r="AX20" s="252">
        <f xml:space="preserve"> Time!AX$91</f>
        <v>0</v>
      </c>
      <c r="AY20" s="252">
        <f xml:space="preserve"> Time!AY$91</f>
        <v>0</v>
      </c>
      <c r="AZ20" s="252">
        <f xml:space="preserve"> Time!AZ$91</f>
        <v>0</v>
      </c>
      <c r="BA20" s="252">
        <f xml:space="preserve"> Time!BA$91</f>
        <v>0</v>
      </c>
      <c r="BB20" s="252">
        <f xml:space="preserve"> Time!BB$91</f>
        <v>0</v>
      </c>
      <c r="BC20" s="252">
        <f xml:space="preserve"> Time!BC$91</f>
        <v>0</v>
      </c>
      <c r="BD20" s="252">
        <f xml:space="preserve"> Time!BD$91</f>
        <v>0</v>
      </c>
      <c r="BE20" s="252">
        <f xml:space="preserve"> Time!BE$91</f>
        <v>0</v>
      </c>
      <c r="BF20" s="252">
        <f xml:space="preserve"> Time!BF$91</f>
        <v>0</v>
      </c>
      <c r="BG20" s="252">
        <f xml:space="preserve"> Time!BG$91</f>
        <v>0</v>
      </c>
      <c r="BH20" s="252">
        <f xml:space="preserve"> Time!BH$91</f>
        <v>0</v>
      </c>
      <c r="BI20" s="252">
        <f xml:space="preserve"> Time!BI$91</f>
        <v>0</v>
      </c>
      <c r="BJ20" s="252">
        <f xml:space="preserve"> Time!BJ$91</f>
        <v>0</v>
      </c>
      <c r="BK20" s="252">
        <f xml:space="preserve"> Time!BK$91</f>
        <v>0</v>
      </c>
      <c r="BL20" s="252">
        <f xml:space="preserve"> Time!BL$91</f>
        <v>0</v>
      </c>
      <c r="BM20" s="252">
        <f xml:space="preserve"> Time!BM$91</f>
        <v>0</v>
      </c>
      <c r="BN20" s="252">
        <f xml:space="preserve"> Time!BN$91</f>
        <v>0</v>
      </c>
      <c r="BO20" s="252">
        <f xml:space="preserve"> Time!BO$91</f>
        <v>0</v>
      </c>
      <c r="BP20" s="252">
        <f xml:space="preserve"> Time!BP$91</f>
        <v>0</v>
      </c>
      <c r="BQ20" s="252">
        <f xml:space="preserve"> Time!BQ$91</f>
        <v>0</v>
      </c>
      <c r="BR20" s="252">
        <f xml:space="preserve"> Time!BR$91</f>
        <v>0</v>
      </c>
      <c r="BS20" s="252">
        <f xml:space="preserve"> Time!BS$91</f>
        <v>0</v>
      </c>
      <c r="BT20" s="252">
        <f xml:space="preserve"> Time!BT$91</f>
        <v>0</v>
      </c>
      <c r="BU20" s="252">
        <f xml:space="preserve"> Time!BU$91</f>
        <v>0</v>
      </c>
      <c r="BV20" s="252">
        <f xml:space="preserve"> Time!BV$91</f>
        <v>0</v>
      </c>
      <c r="BW20" s="252">
        <f xml:space="preserve"> Time!BW$91</f>
        <v>0</v>
      </c>
      <c r="BX20" s="252">
        <f xml:space="preserve"> Time!BX$91</f>
        <v>0</v>
      </c>
      <c r="BY20" s="252">
        <f xml:space="preserve"> Time!BY$91</f>
        <v>0</v>
      </c>
      <c r="BZ20" s="252">
        <f xml:space="preserve"> Time!BZ$91</f>
        <v>0</v>
      </c>
      <c r="CA20" s="252">
        <f xml:space="preserve"> Time!CA$91</f>
        <v>0</v>
      </c>
      <c r="CB20" s="252">
        <f xml:space="preserve"> Time!CB$91</f>
        <v>0</v>
      </c>
      <c r="CC20" s="252">
        <f xml:space="preserve"> Time!CC$91</f>
        <v>0</v>
      </c>
      <c r="CD20" s="252">
        <f xml:space="preserve"> Time!CD$91</f>
        <v>0</v>
      </c>
      <c r="CE20" s="252">
        <f xml:space="preserve"> Time!CE$91</f>
        <v>0</v>
      </c>
      <c r="CF20" s="252">
        <f xml:space="preserve"> Time!CF$91</f>
        <v>0</v>
      </c>
      <c r="CG20" s="252">
        <f xml:space="preserve"> Time!CG$91</f>
        <v>0</v>
      </c>
      <c r="CH20" s="252">
        <f xml:space="preserve"> Time!CH$91</f>
        <v>0</v>
      </c>
      <c r="CI20" s="252">
        <f xml:space="preserve"> Time!CI$91</f>
        <v>0</v>
      </c>
      <c r="CJ20" s="252">
        <f xml:space="preserve"> Time!CJ$91</f>
        <v>0</v>
      </c>
      <c r="CK20" s="252">
        <f xml:space="preserve"> Time!CK$91</f>
        <v>0</v>
      </c>
      <c r="CL20" s="252">
        <f xml:space="preserve"> Time!CL$91</f>
        <v>0</v>
      </c>
      <c r="CM20" s="252">
        <f xml:space="preserve"> Time!CM$91</f>
        <v>0</v>
      </c>
      <c r="CN20" s="252">
        <f xml:space="preserve"> Time!CN$91</f>
        <v>0</v>
      </c>
      <c r="CO20" s="252">
        <f xml:space="preserve"> Time!CO$91</f>
        <v>0</v>
      </c>
      <c r="CP20" s="252">
        <f xml:space="preserve"> Time!CP$91</f>
        <v>0</v>
      </c>
      <c r="CQ20" s="252">
        <f xml:space="preserve"> Time!CQ$91</f>
        <v>0</v>
      </c>
      <c r="CR20" s="252">
        <f xml:space="preserve"> Time!CR$91</f>
        <v>0</v>
      </c>
      <c r="CS20" s="252">
        <f xml:space="preserve"> Time!CS$91</f>
        <v>0</v>
      </c>
      <c r="CT20" s="252">
        <f xml:space="preserve"> Time!CT$91</f>
        <v>0</v>
      </c>
      <c r="CU20" s="252">
        <f xml:space="preserve"> Time!CU$91</f>
        <v>0</v>
      </c>
      <c r="CV20" s="252">
        <f xml:space="preserve"> Time!CV$91</f>
        <v>0</v>
      </c>
      <c r="CW20" s="252">
        <f xml:space="preserve"> Time!CW$91</f>
        <v>0</v>
      </c>
      <c r="CX20" s="252">
        <f xml:space="preserve"> Time!CX$91</f>
        <v>0</v>
      </c>
      <c r="CY20" s="252">
        <f xml:space="preserve"> Time!CY$91</f>
        <v>0</v>
      </c>
      <c r="CZ20" s="252">
        <f xml:space="preserve"> Time!CZ$91</f>
        <v>0</v>
      </c>
      <c r="DA20" s="252">
        <f xml:space="preserve"> Time!DA$91</f>
        <v>0</v>
      </c>
      <c r="DB20" s="252">
        <f xml:space="preserve"> Time!DB$91</f>
        <v>0</v>
      </c>
      <c r="DC20" s="252">
        <f xml:space="preserve"> Time!DC$91</f>
        <v>0</v>
      </c>
      <c r="DD20" s="252">
        <f xml:space="preserve"> Time!DD$91</f>
        <v>0</v>
      </c>
      <c r="DE20" s="252">
        <f xml:space="preserve"> Time!DE$91</f>
        <v>0</v>
      </c>
      <c r="DF20" s="252">
        <f xml:space="preserve"> Time!DF$91</f>
        <v>0</v>
      </c>
      <c r="DG20" s="252">
        <f xml:space="preserve"> Time!DG$91</f>
        <v>0</v>
      </c>
      <c r="DH20" s="252">
        <f xml:space="preserve"> Time!DH$91</f>
        <v>0</v>
      </c>
      <c r="DI20" s="252">
        <f xml:space="preserve"> Time!DI$91</f>
        <v>0</v>
      </c>
      <c r="DJ20" s="252">
        <f xml:space="preserve"> Time!DJ$91</f>
        <v>0</v>
      </c>
      <c r="DK20" s="252">
        <f xml:space="preserve"> Time!DK$91</f>
        <v>0</v>
      </c>
      <c r="DL20" s="252">
        <f xml:space="preserve"> Time!DL$91</f>
        <v>0</v>
      </c>
      <c r="DM20" s="252">
        <f xml:space="preserve"> Time!DM$91</f>
        <v>0</v>
      </c>
      <c r="DN20" s="252">
        <f xml:space="preserve"> Time!DN$91</f>
        <v>0</v>
      </c>
      <c r="DO20" s="252">
        <f xml:space="preserve"> Time!DO$91</f>
        <v>0</v>
      </c>
      <c r="DP20" s="252">
        <f xml:space="preserve"> Time!DP$91</f>
        <v>0</v>
      </c>
      <c r="DQ20" s="252">
        <f xml:space="preserve"> Time!DQ$91</f>
        <v>0</v>
      </c>
      <c r="DR20" s="252">
        <f xml:space="preserve"> Time!DR$91</f>
        <v>0</v>
      </c>
      <c r="DS20" s="252">
        <f xml:space="preserve"> Time!DS$91</f>
        <v>0</v>
      </c>
      <c r="DT20" s="252">
        <f xml:space="preserve"> Time!DT$91</f>
        <v>0</v>
      </c>
      <c r="DU20" s="252">
        <f xml:space="preserve"> Time!DU$91</f>
        <v>0</v>
      </c>
      <c r="DV20" s="252">
        <f xml:space="preserve"> Time!DV$91</f>
        <v>0</v>
      </c>
      <c r="DW20" s="252">
        <f xml:space="preserve"> Time!DW$91</f>
        <v>0</v>
      </c>
      <c r="DX20" s="252">
        <f xml:space="preserve"> Time!DX$91</f>
        <v>0</v>
      </c>
      <c r="DY20" s="252">
        <f xml:space="preserve"> Time!DY$91</f>
        <v>0</v>
      </c>
      <c r="DZ20" s="252">
        <f xml:space="preserve"> Time!DZ$91</f>
        <v>0</v>
      </c>
      <c r="EA20" s="252">
        <f xml:space="preserve"> Time!EA$91</f>
        <v>0</v>
      </c>
      <c r="EB20" s="252">
        <f xml:space="preserve"> Time!EB$91</f>
        <v>1</v>
      </c>
      <c r="EC20" s="252">
        <f xml:space="preserve"> Time!EC$91</f>
        <v>0</v>
      </c>
      <c r="ED20" s="252">
        <f xml:space="preserve"> Time!ED$91</f>
        <v>0</v>
      </c>
      <c r="EE20" s="252">
        <f xml:space="preserve"> Time!EE$91</f>
        <v>0</v>
      </c>
      <c r="EF20" s="252">
        <f xml:space="preserve"> Time!EF$91</f>
        <v>0</v>
      </c>
      <c r="EG20" s="252">
        <f xml:space="preserve"> Time!EG$91</f>
        <v>0</v>
      </c>
      <c r="EH20" s="252">
        <f xml:space="preserve"> Time!EH$91</f>
        <v>0</v>
      </c>
      <c r="EI20" s="252">
        <f xml:space="preserve"> Time!EI$91</f>
        <v>0</v>
      </c>
      <c r="EJ20" s="252">
        <f xml:space="preserve"> Time!EJ$91</f>
        <v>0</v>
      </c>
      <c r="EK20" s="252">
        <f xml:space="preserve"> Time!EK$91</f>
        <v>0</v>
      </c>
      <c r="EL20" s="252">
        <f xml:space="preserve"> Time!EL$91</f>
        <v>0</v>
      </c>
      <c r="EM20" s="252">
        <f xml:space="preserve"> Time!EM$91</f>
        <v>0</v>
      </c>
      <c r="EN20" s="252">
        <f xml:space="preserve"> Time!EN$91</f>
        <v>0</v>
      </c>
      <c r="EO20" s="252">
        <f xml:space="preserve"> Time!EO$91</f>
        <v>0</v>
      </c>
      <c r="EP20" s="252">
        <f xml:space="preserve"> Time!EP$91</f>
        <v>0</v>
      </c>
      <c r="EQ20" s="252">
        <f xml:space="preserve"> Time!EQ$91</f>
        <v>0</v>
      </c>
      <c r="ER20" s="252">
        <f xml:space="preserve"> Time!ER$91</f>
        <v>0</v>
      </c>
      <c r="ES20" s="252">
        <f xml:space="preserve"> Time!ES$91</f>
        <v>0</v>
      </c>
      <c r="ET20" s="252">
        <f xml:space="preserve"> Time!ET$91</f>
        <v>0</v>
      </c>
      <c r="EU20" s="252">
        <f xml:space="preserve"> Time!EU$91</f>
        <v>0</v>
      </c>
      <c r="EV20" s="252">
        <f xml:space="preserve"> Time!EV$91</f>
        <v>0</v>
      </c>
      <c r="EW20" s="252">
        <f xml:space="preserve"> Time!EW$91</f>
        <v>0</v>
      </c>
      <c r="EX20" s="252">
        <f xml:space="preserve"> Time!EX$91</f>
        <v>0</v>
      </c>
      <c r="EY20" s="252">
        <f xml:space="preserve"> Time!EY$91</f>
        <v>0</v>
      </c>
      <c r="EZ20" s="252">
        <f xml:space="preserve"> Time!EZ$91</f>
        <v>0</v>
      </c>
      <c r="FA20" s="252">
        <f xml:space="preserve"> Time!FA$91</f>
        <v>0</v>
      </c>
      <c r="FB20" s="252">
        <f xml:space="preserve"> Time!FB$91</f>
        <v>0</v>
      </c>
      <c r="FC20" s="252">
        <f xml:space="preserve"> Time!FC$91</f>
        <v>0</v>
      </c>
      <c r="FD20" s="252">
        <f xml:space="preserve"> Time!FD$91</f>
        <v>0</v>
      </c>
      <c r="FE20" s="252">
        <f xml:space="preserve"> Time!FE$91</f>
        <v>0</v>
      </c>
      <c r="FF20" s="252">
        <f xml:space="preserve"> Time!FF$91</f>
        <v>0</v>
      </c>
      <c r="FG20" s="252">
        <f xml:space="preserve"> Time!FG$91</f>
        <v>0</v>
      </c>
      <c r="FH20" s="252">
        <f xml:space="preserve"> Time!FH$91</f>
        <v>0</v>
      </c>
      <c r="FI20" s="252">
        <f xml:space="preserve"> Time!FI$91</f>
        <v>0</v>
      </c>
      <c r="FJ20" s="252">
        <f xml:space="preserve"> Time!FJ$91</f>
        <v>0</v>
      </c>
      <c r="FK20" s="252">
        <f xml:space="preserve"> Time!FK$91</f>
        <v>0</v>
      </c>
      <c r="FL20" s="252">
        <f xml:space="preserve"> Time!FL$91</f>
        <v>0</v>
      </c>
      <c r="FM20" s="252">
        <f xml:space="preserve"> Time!FM$91</f>
        <v>0</v>
      </c>
      <c r="FN20" s="252">
        <f xml:space="preserve"> Time!FN$91</f>
        <v>0</v>
      </c>
      <c r="FO20" s="252">
        <f xml:space="preserve"> Time!FO$91</f>
        <v>0</v>
      </c>
      <c r="FP20" s="252">
        <f xml:space="preserve"> Time!FP$91</f>
        <v>0</v>
      </c>
      <c r="FQ20" s="252">
        <f xml:space="preserve"> Time!FQ$91</f>
        <v>0</v>
      </c>
      <c r="FR20" s="252">
        <f xml:space="preserve"> Time!FR$91</f>
        <v>0</v>
      </c>
      <c r="FS20" s="252">
        <f xml:space="preserve"> Time!FS$91</f>
        <v>0</v>
      </c>
      <c r="FT20" s="252">
        <f xml:space="preserve"> Time!FT$91</f>
        <v>0</v>
      </c>
      <c r="FU20" s="252">
        <f xml:space="preserve"> Time!FU$91</f>
        <v>0</v>
      </c>
      <c r="FV20" s="252">
        <f xml:space="preserve"> Time!FV$91</f>
        <v>0</v>
      </c>
      <c r="FW20" s="252">
        <f xml:space="preserve"> Time!FW$91</f>
        <v>0</v>
      </c>
      <c r="FX20" s="252">
        <f xml:space="preserve"> Time!FX$91</f>
        <v>0</v>
      </c>
      <c r="FY20" s="252">
        <f xml:space="preserve"> Time!FY$91</f>
        <v>0</v>
      </c>
      <c r="FZ20" s="252">
        <f xml:space="preserve"> Time!FZ$91</f>
        <v>0</v>
      </c>
      <c r="GA20" s="252">
        <f xml:space="preserve"> Time!GA$91</f>
        <v>0</v>
      </c>
      <c r="GB20" s="252">
        <f xml:space="preserve"> Time!GB$91</f>
        <v>0</v>
      </c>
      <c r="GC20" s="252">
        <f xml:space="preserve"> Time!GC$91</f>
        <v>0</v>
      </c>
      <c r="GD20" s="252">
        <f xml:space="preserve"> Time!GD$91</f>
        <v>0</v>
      </c>
      <c r="GE20" s="252">
        <f xml:space="preserve"> Time!GE$91</f>
        <v>0</v>
      </c>
      <c r="GF20" s="252">
        <f xml:space="preserve"> Time!GF$91</f>
        <v>0</v>
      </c>
      <c r="GG20" s="252">
        <f xml:space="preserve"> Time!GG$91</f>
        <v>0</v>
      </c>
      <c r="GH20" s="252">
        <f xml:space="preserve"> Time!GH$91</f>
        <v>0</v>
      </c>
      <c r="GI20" s="252">
        <f xml:space="preserve"> Time!GI$91</f>
        <v>0</v>
      </c>
      <c r="GJ20" s="252">
        <f xml:space="preserve"> Time!GJ$91</f>
        <v>0</v>
      </c>
    </row>
    <row r="21" spans="1:192" x14ac:dyDescent="0.25">
      <c r="E21" s="12" t="s">
        <v>250</v>
      </c>
      <c r="G21" s="12" t="str">
        <f xml:space="preserve"> SMU</f>
        <v>$ 000s</v>
      </c>
      <c r="H21" s="12">
        <f xml:space="preserve"> SUM(J21:GJ21)</f>
        <v>99999.999999999985</v>
      </c>
      <c r="J21" s="12">
        <f t="shared" ref="J21:AO21" si="15" xml:space="preserve"> IF( J20 = 1, J19, $F18 * J19)</f>
        <v>0</v>
      </c>
      <c r="K21" s="12">
        <f t="shared" si="15"/>
        <v>0</v>
      </c>
      <c r="L21" s="12">
        <f t="shared" si="15"/>
        <v>0</v>
      </c>
      <c r="M21" s="12">
        <f t="shared" si="15"/>
        <v>5000</v>
      </c>
      <c r="N21" s="12">
        <f t="shared" si="15"/>
        <v>4750</v>
      </c>
      <c r="O21" s="12">
        <f t="shared" si="15"/>
        <v>4512.5</v>
      </c>
      <c r="P21" s="12">
        <f t="shared" si="15"/>
        <v>4286.875</v>
      </c>
      <c r="Q21" s="12">
        <f t="shared" si="15"/>
        <v>4072.53125</v>
      </c>
      <c r="R21" s="12">
        <f t="shared" si="15"/>
        <v>3868.9046875000004</v>
      </c>
      <c r="S21" s="12">
        <f t="shared" si="15"/>
        <v>3675.459453125</v>
      </c>
      <c r="T21" s="12">
        <f t="shared" si="15"/>
        <v>3491.6864804687498</v>
      </c>
      <c r="U21" s="12">
        <f t="shared" si="15"/>
        <v>3317.1021564453122</v>
      </c>
      <c r="V21" s="12">
        <f t="shared" si="15"/>
        <v>3151.2470486230468</v>
      </c>
      <c r="W21" s="12">
        <f t="shared" si="15"/>
        <v>2993.6846961918945</v>
      </c>
      <c r="X21" s="12">
        <f t="shared" si="15"/>
        <v>2844.0004613822998</v>
      </c>
      <c r="Y21" s="12">
        <f t="shared" si="15"/>
        <v>2701.8004383131847</v>
      </c>
      <c r="Z21" s="12">
        <f t="shared" si="15"/>
        <v>2566.7104163975255</v>
      </c>
      <c r="AA21" s="12">
        <f t="shared" si="15"/>
        <v>2438.3748955776496</v>
      </c>
      <c r="AB21" s="12">
        <f t="shared" si="15"/>
        <v>2316.4561507987669</v>
      </c>
      <c r="AC21" s="12">
        <f t="shared" si="15"/>
        <v>2200.6333432588285</v>
      </c>
      <c r="AD21" s="12">
        <f t="shared" si="15"/>
        <v>2090.6016760958873</v>
      </c>
      <c r="AE21" s="12">
        <f t="shared" si="15"/>
        <v>1986.0715922910929</v>
      </c>
      <c r="AF21" s="12">
        <f t="shared" si="15"/>
        <v>1886.7680126765383</v>
      </c>
      <c r="AG21" s="12">
        <f t="shared" si="15"/>
        <v>1792.4296120427114</v>
      </c>
      <c r="AH21" s="12">
        <f t="shared" si="15"/>
        <v>1702.8081314405758</v>
      </c>
      <c r="AI21" s="12">
        <f t="shared" si="15"/>
        <v>1617.6677248685471</v>
      </c>
      <c r="AJ21" s="12">
        <f t="shared" si="15"/>
        <v>1536.7843386251197</v>
      </c>
      <c r="AK21" s="12">
        <f t="shared" si="15"/>
        <v>1459.9451216938637</v>
      </c>
      <c r="AL21" s="12">
        <f t="shared" si="15"/>
        <v>1386.9478656091705</v>
      </c>
      <c r="AM21" s="12">
        <f t="shared" si="15"/>
        <v>1317.6004723287119</v>
      </c>
      <c r="AN21" s="12">
        <f t="shared" si="15"/>
        <v>1251.7204487122763</v>
      </c>
      <c r="AO21" s="12">
        <f t="shared" si="15"/>
        <v>1189.1344262766625</v>
      </c>
      <c r="AP21" s="12">
        <f t="shared" ref="AP21:BU21" si="16" xml:space="preserve"> IF( AP20 = 1, AP19, $F18 * AP19)</f>
        <v>1129.6777049628295</v>
      </c>
      <c r="AQ21" s="12">
        <f t="shared" si="16"/>
        <v>1073.1938197146881</v>
      </c>
      <c r="AR21" s="12">
        <f t="shared" si="16"/>
        <v>1019.5341287289535</v>
      </c>
      <c r="AS21" s="12">
        <f t="shared" si="16"/>
        <v>968.55742229250598</v>
      </c>
      <c r="AT21" s="12">
        <f t="shared" si="16"/>
        <v>920.12955117788067</v>
      </c>
      <c r="AU21" s="12">
        <f t="shared" si="16"/>
        <v>874.12307361898661</v>
      </c>
      <c r="AV21" s="12">
        <f t="shared" si="16"/>
        <v>830.41691993803727</v>
      </c>
      <c r="AW21" s="12">
        <f t="shared" si="16"/>
        <v>788.89607394113546</v>
      </c>
      <c r="AX21" s="12">
        <f t="shared" si="16"/>
        <v>749.45127024407861</v>
      </c>
      <c r="AY21" s="12">
        <f t="shared" si="16"/>
        <v>711.97870673187469</v>
      </c>
      <c r="AZ21" s="12">
        <f t="shared" si="16"/>
        <v>676.37977139528095</v>
      </c>
      <c r="BA21" s="12">
        <f t="shared" si="16"/>
        <v>642.56078282551698</v>
      </c>
      <c r="BB21" s="12">
        <f t="shared" si="16"/>
        <v>610.43274368424102</v>
      </c>
      <c r="BC21" s="12">
        <f t="shared" si="16"/>
        <v>579.91110650002895</v>
      </c>
      <c r="BD21" s="12">
        <f t="shared" si="16"/>
        <v>550.91555117502753</v>
      </c>
      <c r="BE21" s="12">
        <f t="shared" si="16"/>
        <v>523.36977361627612</v>
      </c>
      <c r="BF21" s="12">
        <f t="shared" si="16"/>
        <v>497.20128493546235</v>
      </c>
      <c r="BG21" s="12">
        <f t="shared" si="16"/>
        <v>472.3412206886893</v>
      </c>
      <c r="BH21" s="12">
        <f t="shared" si="16"/>
        <v>448.72415965425483</v>
      </c>
      <c r="BI21" s="12">
        <f t="shared" si="16"/>
        <v>426.28795167154203</v>
      </c>
      <c r="BJ21" s="12">
        <f t="shared" si="16"/>
        <v>404.97355408796494</v>
      </c>
      <c r="BK21" s="12">
        <f t="shared" si="16"/>
        <v>384.72487638356671</v>
      </c>
      <c r="BL21" s="12">
        <f t="shared" si="16"/>
        <v>365.48863256438835</v>
      </c>
      <c r="BM21" s="12">
        <f t="shared" si="16"/>
        <v>347.21420093616894</v>
      </c>
      <c r="BN21" s="12">
        <f t="shared" si="16"/>
        <v>329.8534908893605</v>
      </c>
      <c r="BO21" s="12">
        <f t="shared" si="16"/>
        <v>313.3608163448925</v>
      </c>
      <c r="BP21" s="12">
        <f t="shared" si="16"/>
        <v>297.69277552764783</v>
      </c>
      <c r="BQ21" s="12">
        <f t="shared" si="16"/>
        <v>282.80813675126547</v>
      </c>
      <c r="BR21" s="12">
        <f t="shared" si="16"/>
        <v>268.6677299137022</v>
      </c>
      <c r="BS21" s="12">
        <f t="shared" si="16"/>
        <v>255.23434341801709</v>
      </c>
      <c r="BT21" s="12">
        <f t="shared" si="16"/>
        <v>242.47262624711621</v>
      </c>
      <c r="BU21" s="12">
        <f t="shared" si="16"/>
        <v>230.34899493476041</v>
      </c>
      <c r="BV21" s="12">
        <f t="shared" ref="BV21:DA21" si="17" xml:space="preserve"> IF( BV20 = 1, BV19, $F18 * BV19)</f>
        <v>218.8315451880224</v>
      </c>
      <c r="BW21" s="12">
        <f t="shared" si="17"/>
        <v>207.88996792862127</v>
      </c>
      <c r="BX21" s="12">
        <f t="shared" si="17"/>
        <v>197.49546953219021</v>
      </c>
      <c r="BY21" s="12">
        <f t="shared" si="17"/>
        <v>187.62069605558068</v>
      </c>
      <c r="BZ21" s="12">
        <f t="shared" si="17"/>
        <v>178.23966125280165</v>
      </c>
      <c r="CA21" s="12">
        <f t="shared" si="17"/>
        <v>169.32767819016158</v>
      </c>
      <c r="CB21" s="12">
        <f t="shared" si="17"/>
        <v>160.86129428065348</v>
      </c>
      <c r="CC21" s="12">
        <f t="shared" si="17"/>
        <v>152.8182295666208</v>
      </c>
      <c r="CD21" s="12">
        <f t="shared" si="17"/>
        <v>145.17731808828975</v>
      </c>
      <c r="CE21" s="12">
        <f t="shared" si="17"/>
        <v>137.91845218387527</v>
      </c>
      <c r="CF21" s="12">
        <f t="shared" si="17"/>
        <v>131.02252957468153</v>
      </c>
      <c r="CG21" s="12">
        <f t="shared" si="17"/>
        <v>124.47140309594745</v>
      </c>
      <c r="CH21" s="12">
        <f t="shared" si="17"/>
        <v>118.24783294115008</v>
      </c>
      <c r="CI21" s="12">
        <f t="shared" si="17"/>
        <v>112.33544129409256</v>
      </c>
      <c r="CJ21" s="12">
        <f t="shared" si="17"/>
        <v>106.71866922938794</v>
      </c>
      <c r="CK21" s="12">
        <f t="shared" si="17"/>
        <v>101.38273576791855</v>
      </c>
      <c r="CL21" s="12">
        <f t="shared" si="17"/>
        <v>96.313598979522624</v>
      </c>
      <c r="CM21" s="12">
        <f t="shared" si="17"/>
        <v>91.497919030546484</v>
      </c>
      <c r="CN21" s="12">
        <f t="shared" si="17"/>
        <v>86.923023079019174</v>
      </c>
      <c r="CO21" s="12">
        <f t="shared" si="17"/>
        <v>82.576871925068204</v>
      </c>
      <c r="CP21" s="12">
        <f t="shared" si="17"/>
        <v>78.4480283288148</v>
      </c>
      <c r="CQ21" s="12">
        <f t="shared" si="17"/>
        <v>74.525626912374051</v>
      </c>
      <c r="CR21" s="12">
        <f t="shared" si="17"/>
        <v>70.799345566755349</v>
      </c>
      <c r="CS21" s="12">
        <f t="shared" si="17"/>
        <v>67.259378288417579</v>
      </c>
      <c r="CT21" s="12">
        <f t="shared" si="17"/>
        <v>63.896409373996704</v>
      </c>
      <c r="CU21" s="12">
        <f t="shared" si="17"/>
        <v>60.701588905296866</v>
      </c>
      <c r="CV21" s="12">
        <f t="shared" si="17"/>
        <v>57.666509460032024</v>
      </c>
      <c r="CW21" s="12">
        <f t="shared" si="17"/>
        <v>54.783183987030419</v>
      </c>
      <c r="CX21" s="12">
        <f t="shared" si="17"/>
        <v>52.044024787678893</v>
      </c>
      <c r="CY21" s="12">
        <f t="shared" si="17"/>
        <v>49.441823548294956</v>
      </c>
      <c r="CZ21" s="12">
        <f t="shared" si="17"/>
        <v>46.969732370880209</v>
      </c>
      <c r="DA21" s="12">
        <f t="shared" si="17"/>
        <v>44.621245752336193</v>
      </c>
      <c r="DB21" s="12">
        <f t="shared" ref="DB21:EG21" si="18" xml:space="preserve"> IF( DB20 = 1, DB19, $F18 * DB19)</f>
        <v>42.390183464719385</v>
      </c>
      <c r="DC21" s="12">
        <f t="shared" si="18"/>
        <v>40.270674291483417</v>
      </c>
      <c r="DD21" s="12">
        <f t="shared" si="18"/>
        <v>38.257140576909244</v>
      </c>
      <c r="DE21" s="12">
        <f t="shared" si="18"/>
        <v>36.344283548063785</v>
      </c>
      <c r="DF21" s="12">
        <f t="shared" si="18"/>
        <v>34.527069370660591</v>
      </c>
      <c r="DG21" s="12">
        <f t="shared" si="18"/>
        <v>32.800715902127564</v>
      </c>
      <c r="DH21" s="12">
        <f t="shared" si="18"/>
        <v>31.160680107021189</v>
      </c>
      <c r="DI21" s="12">
        <f t="shared" si="18"/>
        <v>29.602646101670128</v>
      </c>
      <c r="DJ21" s="12">
        <f t="shared" si="18"/>
        <v>28.122513796586624</v>
      </c>
      <c r="DK21" s="12">
        <f t="shared" si="18"/>
        <v>26.716388106757293</v>
      </c>
      <c r="DL21" s="12">
        <f t="shared" si="18"/>
        <v>25.380568701419428</v>
      </c>
      <c r="DM21" s="12">
        <f t="shared" si="18"/>
        <v>24.111540266348456</v>
      </c>
      <c r="DN21" s="12">
        <f t="shared" si="18"/>
        <v>22.905963253031032</v>
      </c>
      <c r="DO21" s="12">
        <f t="shared" si="18"/>
        <v>21.760665090379483</v>
      </c>
      <c r="DP21" s="12">
        <f t="shared" si="18"/>
        <v>20.672631835860511</v>
      </c>
      <c r="DQ21" s="12">
        <f t="shared" si="18"/>
        <v>19.639000244067486</v>
      </c>
      <c r="DR21" s="12">
        <f t="shared" si="18"/>
        <v>18.657050231864112</v>
      </c>
      <c r="DS21" s="12">
        <f t="shared" si="18"/>
        <v>17.724197720270904</v>
      </c>
      <c r="DT21" s="12">
        <f t="shared" si="18"/>
        <v>16.837987834257358</v>
      </c>
      <c r="DU21" s="12">
        <f t="shared" si="18"/>
        <v>15.99608844254449</v>
      </c>
      <c r="DV21" s="12">
        <f t="shared" si="18"/>
        <v>15.196284020417266</v>
      </c>
      <c r="DW21" s="12">
        <f t="shared" si="18"/>
        <v>14.436469819396406</v>
      </c>
      <c r="DX21" s="12">
        <f t="shared" si="18"/>
        <v>13.714646328426586</v>
      </c>
      <c r="DY21" s="12">
        <f t="shared" si="18"/>
        <v>13.028914012005258</v>
      </c>
      <c r="DZ21" s="12">
        <f t="shared" si="18"/>
        <v>12.377468311404995</v>
      </c>
      <c r="EA21" s="12">
        <f t="shared" si="18"/>
        <v>11.758594895834745</v>
      </c>
      <c r="EB21" s="12">
        <f t="shared" si="18"/>
        <v>223.41330302086016</v>
      </c>
      <c r="EC21" s="12">
        <f t="shared" si="18"/>
        <v>0</v>
      </c>
      <c r="ED21" s="12">
        <f t="shared" si="18"/>
        <v>0</v>
      </c>
      <c r="EE21" s="12">
        <f t="shared" si="18"/>
        <v>0</v>
      </c>
      <c r="EF21" s="12">
        <f t="shared" si="18"/>
        <v>0</v>
      </c>
      <c r="EG21" s="12">
        <f t="shared" si="18"/>
        <v>0</v>
      </c>
      <c r="EH21" s="12">
        <f t="shared" ref="EH21:FM21" si="19" xml:space="preserve"> IF( EH20 = 1, EH19, $F18 * EH19)</f>
        <v>0</v>
      </c>
      <c r="EI21" s="12">
        <f t="shared" si="19"/>
        <v>0</v>
      </c>
      <c r="EJ21" s="12">
        <f t="shared" si="19"/>
        <v>0</v>
      </c>
      <c r="EK21" s="12">
        <f t="shared" si="19"/>
        <v>0</v>
      </c>
      <c r="EL21" s="12">
        <f t="shared" si="19"/>
        <v>0</v>
      </c>
      <c r="EM21" s="12">
        <f t="shared" si="19"/>
        <v>0</v>
      </c>
      <c r="EN21" s="12">
        <f t="shared" si="19"/>
        <v>0</v>
      </c>
      <c r="EO21" s="12">
        <f t="shared" si="19"/>
        <v>0</v>
      </c>
      <c r="EP21" s="12">
        <f t="shared" si="19"/>
        <v>0</v>
      </c>
      <c r="EQ21" s="12">
        <f t="shared" si="19"/>
        <v>0</v>
      </c>
      <c r="ER21" s="12">
        <f t="shared" si="19"/>
        <v>0</v>
      </c>
      <c r="ES21" s="12">
        <f t="shared" si="19"/>
        <v>0</v>
      </c>
      <c r="ET21" s="12">
        <f t="shared" si="19"/>
        <v>0</v>
      </c>
      <c r="EU21" s="12">
        <f t="shared" si="19"/>
        <v>0</v>
      </c>
      <c r="EV21" s="12">
        <f t="shared" si="19"/>
        <v>0</v>
      </c>
      <c r="EW21" s="12">
        <f t="shared" si="19"/>
        <v>0</v>
      </c>
      <c r="EX21" s="12">
        <f t="shared" si="19"/>
        <v>0</v>
      </c>
      <c r="EY21" s="12">
        <f t="shared" si="19"/>
        <v>0</v>
      </c>
      <c r="EZ21" s="12">
        <f t="shared" si="19"/>
        <v>0</v>
      </c>
      <c r="FA21" s="12">
        <f t="shared" si="19"/>
        <v>0</v>
      </c>
      <c r="FB21" s="12">
        <f t="shared" si="19"/>
        <v>0</v>
      </c>
      <c r="FC21" s="12">
        <f t="shared" si="19"/>
        <v>0</v>
      </c>
      <c r="FD21" s="12">
        <f t="shared" si="19"/>
        <v>0</v>
      </c>
      <c r="FE21" s="12">
        <f t="shared" si="19"/>
        <v>0</v>
      </c>
      <c r="FF21" s="12">
        <f t="shared" si="19"/>
        <v>0</v>
      </c>
      <c r="FG21" s="12">
        <f t="shared" si="19"/>
        <v>0</v>
      </c>
      <c r="FH21" s="12">
        <f t="shared" si="19"/>
        <v>0</v>
      </c>
      <c r="FI21" s="12">
        <f t="shared" si="19"/>
        <v>0</v>
      </c>
      <c r="FJ21" s="12">
        <f t="shared" si="19"/>
        <v>0</v>
      </c>
      <c r="FK21" s="12">
        <f t="shared" si="19"/>
        <v>0</v>
      </c>
      <c r="FL21" s="12">
        <f t="shared" si="19"/>
        <v>0</v>
      </c>
      <c r="FM21" s="12">
        <f t="shared" si="19"/>
        <v>0</v>
      </c>
      <c r="FN21" s="12">
        <f t="shared" ref="FN21:GJ21" si="20" xml:space="preserve"> IF( FN20 = 1, FN19, $F18 * FN19)</f>
        <v>0</v>
      </c>
      <c r="FO21" s="12">
        <f t="shared" si="20"/>
        <v>0</v>
      </c>
      <c r="FP21" s="12">
        <f t="shared" si="20"/>
        <v>0</v>
      </c>
      <c r="FQ21" s="12">
        <f t="shared" si="20"/>
        <v>0</v>
      </c>
      <c r="FR21" s="12">
        <f t="shared" si="20"/>
        <v>0</v>
      </c>
      <c r="FS21" s="12">
        <f t="shared" si="20"/>
        <v>0</v>
      </c>
      <c r="FT21" s="12">
        <f t="shared" si="20"/>
        <v>0</v>
      </c>
      <c r="FU21" s="12">
        <f t="shared" si="20"/>
        <v>0</v>
      </c>
      <c r="FV21" s="12">
        <f t="shared" si="20"/>
        <v>0</v>
      </c>
      <c r="FW21" s="12">
        <f t="shared" si="20"/>
        <v>0</v>
      </c>
      <c r="FX21" s="12">
        <f t="shared" si="20"/>
        <v>0</v>
      </c>
      <c r="FY21" s="12">
        <f t="shared" si="20"/>
        <v>0</v>
      </c>
      <c r="FZ21" s="12">
        <f t="shared" si="20"/>
        <v>0</v>
      </c>
      <c r="GA21" s="12">
        <f t="shared" si="20"/>
        <v>0</v>
      </c>
      <c r="GB21" s="12">
        <f t="shared" si="20"/>
        <v>0</v>
      </c>
      <c r="GC21" s="12">
        <f t="shared" si="20"/>
        <v>0</v>
      </c>
      <c r="GD21" s="12">
        <f t="shared" si="20"/>
        <v>0</v>
      </c>
      <c r="GE21" s="12">
        <f t="shared" si="20"/>
        <v>0</v>
      </c>
      <c r="GF21" s="12">
        <f t="shared" si="20"/>
        <v>0</v>
      </c>
      <c r="GG21" s="12">
        <f t="shared" si="20"/>
        <v>0</v>
      </c>
      <c r="GH21" s="12">
        <f t="shared" si="20"/>
        <v>0</v>
      </c>
      <c r="GI21" s="12">
        <f t="shared" si="20"/>
        <v>0</v>
      </c>
      <c r="GJ21" s="12">
        <f t="shared" si="20"/>
        <v>0</v>
      </c>
    </row>
    <row r="25" spans="1:192" s="293" customFormat="1" x14ac:dyDescent="0.25">
      <c r="A25" s="288"/>
      <c r="B25" s="288"/>
      <c r="C25" s="289"/>
      <c r="D25" s="290"/>
      <c r="E25" s="548" t="str">
        <f xml:space="preserve"> InpC!E$81</f>
        <v>Solar asset book value</v>
      </c>
      <c r="F25" s="548">
        <f xml:space="preserve"> InpC!F$81</f>
        <v>100000</v>
      </c>
      <c r="G25" s="548" t="str">
        <f xml:space="preserve"> InpC!G$81</f>
        <v>$ 000s</v>
      </c>
      <c r="H25" s="292"/>
      <c r="I25" s="292"/>
      <c r="J25" s="291"/>
      <c r="K25" s="291"/>
      <c r="L25" s="291"/>
      <c r="M25" s="291"/>
      <c r="N25" s="291"/>
      <c r="O25" s="291"/>
      <c r="P25" s="291"/>
      <c r="Q25" s="291"/>
      <c r="R25" s="291"/>
      <c r="S25" s="291"/>
      <c r="T25" s="291"/>
      <c r="U25" s="291"/>
      <c r="V25" s="291"/>
      <c r="W25" s="291"/>
      <c r="X25" s="291"/>
      <c r="Y25" s="291"/>
      <c r="Z25" s="291"/>
      <c r="AA25" s="291"/>
      <c r="AB25" s="291"/>
      <c r="AC25" s="291"/>
      <c r="AD25" s="291"/>
      <c r="AE25" s="291"/>
      <c r="AF25" s="291"/>
      <c r="AG25" s="291"/>
      <c r="AH25" s="291"/>
      <c r="AI25" s="291"/>
      <c r="AJ25" s="291"/>
      <c r="AK25" s="291"/>
      <c r="AL25" s="291"/>
      <c r="AM25" s="291"/>
      <c r="AN25" s="291"/>
      <c r="AO25" s="291"/>
      <c r="AP25" s="291"/>
      <c r="AQ25" s="291"/>
      <c r="AR25" s="291"/>
      <c r="AS25" s="291"/>
      <c r="AT25" s="291"/>
      <c r="AU25" s="291"/>
      <c r="AV25" s="291"/>
      <c r="AW25" s="291"/>
      <c r="AX25" s="291"/>
      <c r="AY25" s="291"/>
      <c r="AZ25" s="291"/>
      <c r="BA25" s="291"/>
      <c r="BB25" s="291"/>
      <c r="BC25" s="291"/>
      <c r="BD25" s="291"/>
      <c r="BE25" s="291"/>
      <c r="BF25" s="291"/>
      <c r="BG25" s="291"/>
      <c r="BH25" s="291"/>
      <c r="BI25" s="291"/>
      <c r="BJ25" s="291"/>
      <c r="BK25" s="291"/>
      <c r="BL25" s="291"/>
      <c r="BM25" s="291"/>
      <c r="BN25" s="291"/>
      <c r="BO25" s="291"/>
      <c r="BP25" s="291"/>
      <c r="BQ25" s="291"/>
      <c r="BR25" s="291"/>
      <c r="BS25" s="291"/>
      <c r="BT25" s="291"/>
      <c r="BU25" s="291"/>
      <c r="BV25" s="291"/>
      <c r="BW25" s="291"/>
      <c r="BX25" s="291"/>
      <c r="BY25" s="291"/>
      <c r="BZ25" s="291"/>
      <c r="CA25" s="291"/>
      <c r="CB25" s="291"/>
      <c r="CC25" s="291"/>
      <c r="CD25" s="291"/>
      <c r="CE25" s="291"/>
      <c r="CF25" s="291"/>
      <c r="CG25" s="291"/>
      <c r="CH25" s="291"/>
      <c r="CI25" s="291"/>
      <c r="CJ25" s="291"/>
      <c r="CK25" s="291"/>
      <c r="CL25" s="291"/>
      <c r="CM25" s="291"/>
      <c r="CN25" s="291"/>
      <c r="CO25" s="291"/>
      <c r="CP25" s="291"/>
      <c r="CQ25" s="291"/>
      <c r="CR25" s="291"/>
      <c r="CS25" s="291"/>
      <c r="CT25" s="291"/>
      <c r="CU25" s="291"/>
      <c r="CV25" s="291"/>
      <c r="CW25" s="291"/>
      <c r="CX25" s="291"/>
      <c r="CY25" s="291"/>
      <c r="CZ25" s="291"/>
      <c r="DA25" s="291"/>
      <c r="DB25" s="291"/>
      <c r="DC25" s="291"/>
      <c r="DD25" s="291"/>
      <c r="DE25" s="291"/>
      <c r="DF25" s="291"/>
      <c r="DG25" s="291"/>
      <c r="DH25" s="291"/>
      <c r="DI25" s="291"/>
      <c r="DJ25" s="291"/>
      <c r="DK25" s="291"/>
      <c r="DL25" s="291"/>
      <c r="DM25" s="291"/>
      <c r="DN25" s="291"/>
      <c r="DO25" s="291"/>
      <c r="DP25" s="291"/>
      <c r="DQ25" s="291"/>
      <c r="DR25" s="291"/>
      <c r="DS25" s="291"/>
      <c r="DT25" s="291"/>
      <c r="DU25" s="291"/>
      <c r="DV25" s="291"/>
      <c r="DW25" s="291"/>
      <c r="DX25" s="291"/>
      <c r="DY25" s="291"/>
      <c r="DZ25" s="291"/>
      <c r="EA25" s="291"/>
      <c r="EB25" s="291"/>
      <c r="EC25" s="291"/>
      <c r="ED25" s="291"/>
      <c r="EE25" s="291"/>
      <c r="EF25" s="291"/>
      <c r="EG25" s="291"/>
      <c r="EH25" s="291"/>
      <c r="EI25" s="291"/>
      <c r="EJ25" s="291"/>
      <c r="EK25" s="291"/>
      <c r="EL25" s="291"/>
      <c r="EM25" s="291"/>
      <c r="EN25" s="291"/>
      <c r="EO25" s="291"/>
      <c r="EP25" s="291"/>
      <c r="EQ25" s="291"/>
      <c r="ER25" s="291"/>
      <c r="ES25" s="291"/>
      <c r="ET25" s="291"/>
      <c r="EU25" s="291"/>
      <c r="EV25" s="291"/>
      <c r="EW25" s="291"/>
      <c r="EX25" s="291"/>
      <c r="EY25" s="291"/>
      <c r="EZ25" s="291"/>
      <c r="FA25" s="291"/>
      <c r="FB25" s="291"/>
      <c r="FC25" s="291"/>
      <c r="FD25" s="291"/>
      <c r="FE25" s="291"/>
      <c r="FF25" s="291"/>
      <c r="FG25" s="291"/>
      <c r="FH25" s="291"/>
      <c r="FI25" s="291"/>
      <c r="FJ25" s="291"/>
      <c r="FK25" s="291"/>
      <c r="FL25" s="291"/>
      <c r="FM25" s="291"/>
      <c r="FN25" s="291"/>
      <c r="FO25" s="291"/>
      <c r="FP25" s="291"/>
      <c r="FQ25" s="291"/>
      <c r="FR25" s="291"/>
      <c r="FS25" s="291"/>
      <c r="FT25" s="291"/>
      <c r="FU25" s="291"/>
      <c r="FV25" s="291"/>
      <c r="FW25" s="291"/>
      <c r="FX25" s="291"/>
      <c r="FY25" s="291"/>
      <c r="FZ25" s="291"/>
      <c r="GA25" s="291"/>
      <c r="GB25" s="291"/>
      <c r="GC25" s="291"/>
      <c r="GD25" s="291"/>
      <c r="GE25" s="291"/>
      <c r="GF25" s="291"/>
      <c r="GG25" s="291"/>
      <c r="GH25" s="291"/>
      <c r="GI25" s="291"/>
      <c r="GJ25" s="291"/>
    </row>
    <row r="26" spans="1:192" s="275" customFormat="1" x14ac:dyDescent="0.25">
      <c r="A26" s="15"/>
      <c r="B26" s="15"/>
      <c r="C26" s="21"/>
      <c r="D26" s="60"/>
      <c r="E26" s="301" t="str">
        <f xml:space="preserve"> Time!E$76</f>
        <v>Financial close date flag</v>
      </c>
      <c r="F26" s="301">
        <f xml:space="preserve"> Time!F$76</f>
        <v>0</v>
      </c>
      <c r="G26" s="301" t="str">
        <f xml:space="preserve"> Time!G$76</f>
        <v>flag</v>
      </c>
      <c r="H26" s="301">
        <f xml:space="preserve"> Time!H$76</f>
        <v>1</v>
      </c>
      <c r="I26" s="301">
        <f xml:space="preserve"> Time!I$76</f>
        <v>0</v>
      </c>
      <c r="J26" s="301">
        <f xml:space="preserve"> Time!J$76</f>
        <v>0</v>
      </c>
      <c r="K26" s="301">
        <f xml:space="preserve"> Time!K$76</f>
        <v>0</v>
      </c>
      <c r="L26" s="301">
        <f xml:space="preserve"> Time!L$76</f>
        <v>1</v>
      </c>
      <c r="M26" s="301">
        <f xml:space="preserve"> Time!M$76</f>
        <v>0</v>
      </c>
      <c r="N26" s="301">
        <f xml:space="preserve"> Time!N$76</f>
        <v>0</v>
      </c>
      <c r="O26" s="301">
        <f xml:space="preserve"> Time!O$76</f>
        <v>0</v>
      </c>
      <c r="P26" s="301">
        <f xml:space="preserve"> Time!P$76</f>
        <v>0</v>
      </c>
      <c r="Q26" s="301">
        <f xml:space="preserve"> Time!Q$76</f>
        <v>0</v>
      </c>
      <c r="R26" s="301">
        <f xml:space="preserve"> Time!R$76</f>
        <v>0</v>
      </c>
      <c r="S26" s="301">
        <f xml:space="preserve"> Time!S$76</f>
        <v>0</v>
      </c>
      <c r="T26" s="301">
        <f xml:space="preserve"> Time!T$76</f>
        <v>0</v>
      </c>
      <c r="U26" s="301">
        <f xml:space="preserve"> Time!U$76</f>
        <v>0</v>
      </c>
      <c r="V26" s="301">
        <f xml:space="preserve"> Time!V$76</f>
        <v>0</v>
      </c>
      <c r="W26" s="301">
        <f xml:space="preserve"> Time!W$76</f>
        <v>0</v>
      </c>
      <c r="X26" s="301">
        <f xml:space="preserve"> Time!X$76</f>
        <v>0</v>
      </c>
      <c r="Y26" s="301">
        <f xml:space="preserve"> Time!Y$76</f>
        <v>0</v>
      </c>
      <c r="Z26" s="301">
        <f xml:space="preserve"> Time!Z$76</f>
        <v>0</v>
      </c>
      <c r="AA26" s="301">
        <f xml:space="preserve"> Time!AA$76</f>
        <v>0</v>
      </c>
      <c r="AB26" s="301">
        <f xml:space="preserve"> Time!AB$76</f>
        <v>0</v>
      </c>
      <c r="AC26" s="301">
        <f xml:space="preserve"> Time!AC$76</f>
        <v>0</v>
      </c>
      <c r="AD26" s="301">
        <f xml:space="preserve"> Time!AD$76</f>
        <v>0</v>
      </c>
      <c r="AE26" s="301">
        <f xml:space="preserve"> Time!AE$76</f>
        <v>0</v>
      </c>
      <c r="AF26" s="301">
        <f xml:space="preserve"> Time!AF$76</f>
        <v>0</v>
      </c>
      <c r="AG26" s="301">
        <f xml:space="preserve"> Time!AG$76</f>
        <v>0</v>
      </c>
      <c r="AH26" s="301">
        <f xml:space="preserve"> Time!AH$76</f>
        <v>0</v>
      </c>
      <c r="AI26" s="301">
        <f xml:space="preserve"> Time!AI$76</f>
        <v>0</v>
      </c>
      <c r="AJ26" s="301">
        <f xml:space="preserve"> Time!AJ$76</f>
        <v>0</v>
      </c>
      <c r="AK26" s="301">
        <f xml:space="preserve"> Time!AK$76</f>
        <v>0</v>
      </c>
      <c r="AL26" s="301">
        <f xml:space="preserve"> Time!AL$76</f>
        <v>0</v>
      </c>
      <c r="AM26" s="301">
        <f xml:space="preserve"> Time!AM$76</f>
        <v>0</v>
      </c>
      <c r="AN26" s="301">
        <f xml:space="preserve"> Time!AN$76</f>
        <v>0</v>
      </c>
      <c r="AO26" s="301">
        <f xml:space="preserve"> Time!AO$76</f>
        <v>0</v>
      </c>
      <c r="AP26" s="301">
        <f xml:space="preserve"> Time!AP$76</f>
        <v>0</v>
      </c>
      <c r="AQ26" s="301">
        <f xml:space="preserve"> Time!AQ$76</f>
        <v>0</v>
      </c>
      <c r="AR26" s="301">
        <f xml:space="preserve"> Time!AR$76</f>
        <v>0</v>
      </c>
      <c r="AS26" s="301">
        <f xml:space="preserve"> Time!AS$76</f>
        <v>0</v>
      </c>
      <c r="AT26" s="301">
        <f xml:space="preserve"> Time!AT$76</f>
        <v>0</v>
      </c>
      <c r="AU26" s="301">
        <f xml:space="preserve"> Time!AU$76</f>
        <v>0</v>
      </c>
      <c r="AV26" s="301">
        <f xml:space="preserve"> Time!AV$76</f>
        <v>0</v>
      </c>
      <c r="AW26" s="301">
        <f xml:space="preserve"> Time!AW$76</f>
        <v>0</v>
      </c>
      <c r="AX26" s="301">
        <f xml:space="preserve"> Time!AX$76</f>
        <v>0</v>
      </c>
      <c r="AY26" s="301">
        <f xml:space="preserve"> Time!AY$76</f>
        <v>0</v>
      </c>
      <c r="AZ26" s="301">
        <f xml:space="preserve"> Time!AZ$76</f>
        <v>0</v>
      </c>
      <c r="BA26" s="301">
        <f xml:space="preserve"> Time!BA$76</f>
        <v>0</v>
      </c>
      <c r="BB26" s="301">
        <f xml:space="preserve"> Time!BB$76</f>
        <v>0</v>
      </c>
      <c r="BC26" s="301">
        <f xml:space="preserve"> Time!BC$76</f>
        <v>0</v>
      </c>
      <c r="BD26" s="301">
        <f xml:space="preserve"> Time!BD$76</f>
        <v>0</v>
      </c>
      <c r="BE26" s="301">
        <f xml:space="preserve"> Time!BE$76</f>
        <v>0</v>
      </c>
      <c r="BF26" s="301">
        <f xml:space="preserve"> Time!BF$76</f>
        <v>0</v>
      </c>
      <c r="BG26" s="301">
        <f xml:space="preserve"> Time!BG$76</f>
        <v>0</v>
      </c>
      <c r="BH26" s="301">
        <f xml:space="preserve"> Time!BH$76</f>
        <v>0</v>
      </c>
      <c r="BI26" s="301">
        <f xml:space="preserve"> Time!BI$76</f>
        <v>0</v>
      </c>
      <c r="BJ26" s="301">
        <f xml:space="preserve"> Time!BJ$76</f>
        <v>0</v>
      </c>
      <c r="BK26" s="301">
        <f xml:space="preserve"> Time!BK$76</f>
        <v>0</v>
      </c>
      <c r="BL26" s="301">
        <f xml:space="preserve"> Time!BL$76</f>
        <v>0</v>
      </c>
      <c r="BM26" s="301">
        <f xml:space="preserve"> Time!BM$76</f>
        <v>0</v>
      </c>
      <c r="BN26" s="301">
        <f xml:space="preserve"> Time!BN$76</f>
        <v>0</v>
      </c>
      <c r="BO26" s="301">
        <f xml:space="preserve"> Time!BO$76</f>
        <v>0</v>
      </c>
      <c r="BP26" s="301">
        <f xml:space="preserve"> Time!BP$76</f>
        <v>0</v>
      </c>
      <c r="BQ26" s="301">
        <f xml:space="preserve"> Time!BQ$76</f>
        <v>0</v>
      </c>
      <c r="BR26" s="301">
        <f xml:space="preserve"> Time!BR$76</f>
        <v>0</v>
      </c>
      <c r="BS26" s="301">
        <f xml:space="preserve"> Time!BS$76</f>
        <v>0</v>
      </c>
      <c r="BT26" s="301">
        <f xml:space="preserve"> Time!BT$76</f>
        <v>0</v>
      </c>
      <c r="BU26" s="301">
        <f xml:space="preserve"> Time!BU$76</f>
        <v>0</v>
      </c>
      <c r="BV26" s="301">
        <f xml:space="preserve"> Time!BV$76</f>
        <v>0</v>
      </c>
      <c r="BW26" s="301">
        <f xml:space="preserve"> Time!BW$76</f>
        <v>0</v>
      </c>
      <c r="BX26" s="301">
        <f xml:space="preserve"> Time!BX$76</f>
        <v>0</v>
      </c>
      <c r="BY26" s="301">
        <f xml:space="preserve"> Time!BY$76</f>
        <v>0</v>
      </c>
      <c r="BZ26" s="301">
        <f xml:space="preserve"> Time!BZ$76</f>
        <v>0</v>
      </c>
      <c r="CA26" s="301">
        <f xml:space="preserve"> Time!CA$76</f>
        <v>0</v>
      </c>
      <c r="CB26" s="301">
        <f xml:space="preserve"> Time!CB$76</f>
        <v>0</v>
      </c>
      <c r="CC26" s="301">
        <f xml:space="preserve"> Time!CC$76</f>
        <v>0</v>
      </c>
      <c r="CD26" s="301">
        <f xml:space="preserve"> Time!CD$76</f>
        <v>0</v>
      </c>
      <c r="CE26" s="301">
        <f xml:space="preserve"> Time!CE$76</f>
        <v>0</v>
      </c>
      <c r="CF26" s="301">
        <f xml:space="preserve"> Time!CF$76</f>
        <v>0</v>
      </c>
      <c r="CG26" s="301">
        <f xml:space="preserve"> Time!CG$76</f>
        <v>0</v>
      </c>
      <c r="CH26" s="301">
        <f xml:space="preserve"> Time!CH$76</f>
        <v>0</v>
      </c>
      <c r="CI26" s="301">
        <f xml:space="preserve"> Time!CI$76</f>
        <v>0</v>
      </c>
      <c r="CJ26" s="301">
        <f xml:space="preserve"> Time!CJ$76</f>
        <v>0</v>
      </c>
      <c r="CK26" s="301">
        <f xml:space="preserve"> Time!CK$76</f>
        <v>0</v>
      </c>
      <c r="CL26" s="301">
        <f xml:space="preserve"> Time!CL$76</f>
        <v>0</v>
      </c>
      <c r="CM26" s="301">
        <f xml:space="preserve"> Time!CM$76</f>
        <v>0</v>
      </c>
      <c r="CN26" s="301">
        <f xml:space="preserve"> Time!CN$76</f>
        <v>0</v>
      </c>
      <c r="CO26" s="301">
        <f xml:space="preserve"> Time!CO$76</f>
        <v>0</v>
      </c>
      <c r="CP26" s="301">
        <f xml:space="preserve"> Time!CP$76</f>
        <v>0</v>
      </c>
      <c r="CQ26" s="301">
        <f xml:space="preserve"> Time!CQ$76</f>
        <v>0</v>
      </c>
      <c r="CR26" s="301">
        <f xml:space="preserve"> Time!CR$76</f>
        <v>0</v>
      </c>
      <c r="CS26" s="301">
        <f xml:space="preserve"> Time!CS$76</f>
        <v>0</v>
      </c>
      <c r="CT26" s="301">
        <f xml:space="preserve"> Time!CT$76</f>
        <v>0</v>
      </c>
      <c r="CU26" s="301">
        <f xml:space="preserve"> Time!CU$76</f>
        <v>0</v>
      </c>
      <c r="CV26" s="301">
        <f xml:space="preserve"> Time!CV$76</f>
        <v>0</v>
      </c>
      <c r="CW26" s="301">
        <f xml:space="preserve"> Time!CW$76</f>
        <v>0</v>
      </c>
      <c r="CX26" s="301">
        <f xml:space="preserve"> Time!CX$76</f>
        <v>0</v>
      </c>
      <c r="CY26" s="301">
        <f xml:space="preserve"> Time!CY$76</f>
        <v>0</v>
      </c>
      <c r="CZ26" s="301">
        <f xml:space="preserve"> Time!CZ$76</f>
        <v>0</v>
      </c>
      <c r="DA26" s="301">
        <f xml:space="preserve"> Time!DA$76</f>
        <v>0</v>
      </c>
      <c r="DB26" s="301">
        <f xml:space="preserve"> Time!DB$76</f>
        <v>0</v>
      </c>
      <c r="DC26" s="301">
        <f xml:space="preserve"> Time!DC$76</f>
        <v>0</v>
      </c>
      <c r="DD26" s="301">
        <f xml:space="preserve"> Time!DD$76</f>
        <v>0</v>
      </c>
      <c r="DE26" s="301">
        <f xml:space="preserve"> Time!DE$76</f>
        <v>0</v>
      </c>
      <c r="DF26" s="301">
        <f xml:space="preserve"> Time!DF$76</f>
        <v>0</v>
      </c>
      <c r="DG26" s="301">
        <f xml:space="preserve"> Time!DG$76</f>
        <v>0</v>
      </c>
      <c r="DH26" s="301">
        <f xml:space="preserve"> Time!DH$76</f>
        <v>0</v>
      </c>
      <c r="DI26" s="301">
        <f xml:space="preserve"> Time!DI$76</f>
        <v>0</v>
      </c>
      <c r="DJ26" s="301">
        <f xml:space="preserve"> Time!DJ$76</f>
        <v>0</v>
      </c>
      <c r="DK26" s="301">
        <f xml:space="preserve"> Time!DK$76</f>
        <v>0</v>
      </c>
      <c r="DL26" s="301">
        <f xml:space="preserve"> Time!DL$76</f>
        <v>0</v>
      </c>
      <c r="DM26" s="301">
        <f xml:space="preserve"> Time!DM$76</f>
        <v>0</v>
      </c>
      <c r="DN26" s="301">
        <f xml:space="preserve"> Time!DN$76</f>
        <v>0</v>
      </c>
      <c r="DO26" s="301">
        <f xml:space="preserve"> Time!DO$76</f>
        <v>0</v>
      </c>
      <c r="DP26" s="301">
        <f xml:space="preserve"> Time!DP$76</f>
        <v>0</v>
      </c>
      <c r="DQ26" s="301">
        <f xml:space="preserve"> Time!DQ$76</f>
        <v>0</v>
      </c>
      <c r="DR26" s="301">
        <f xml:space="preserve"> Time!DR$76</f>
        <v>0</v>
      </c>
      <c r="DS26" s="301">
        <f xml:space="preserve"> Time!DS$76</f>
        <v>0</v>
      </c>
      <c r="DT26" s="301">
        <f xml:space="preserve"> Time!DT$76</f>
        <v>0</v>
      </c>
      <c r="DU26" s="301">
        <f xml:space="preserve"> Time!DU$76</f>
        <v>0</v>
      </c>
      <c r="DV26" s="301">
        <f xml:space="preserve"> Time!DV$76</f>
        <v>0</v>
      </c>
      <c r="DW26" s="301">
        <f xml:space="preserve"> Time!DW$76</f>
        <v>0</v>
      </c>
      <c r="DX26" s="301">
        <f xml:space="preserve"> Time!DX$76</f>
        <v>0</v>
      </c>
      <c r="DY26" s="301">
        <f xml:space="preserve"> Time!DY$76</f>
        <v>0</v>
      </c>
      <c r="DZ26" s="301">
        <f xml:space="preserve"> Time!DZ$76</f>
        <v>0</v>
      </c>
      <c r="EA26" s="301">
        <f xml:space="preserve"> Time!EA$76</f>
        <v>0</v>
      </c>
      <c r="EB26" s="301">
        <f xml:space="preserve"> Time!EB$76</f>
        <v>0</v>
      </c>
      <c r="EC26" s="301">
        <f xml:space="preserve"> Time!EC$76</f>
        <v>0</v>
      </c>
      <c r="ED26" s="301">
        <f xml:space="preserve"> Time!ED$76</f>
        <v>0</v>
      </c>
      <c r="EE26" s="301">
        <f xml:space="preserve"> Time!EE$76</f>
        <v>0</v>
      </c>
      <c r="EF26" s="301">
        <f xml:space="preserve"> Time!EF$76</f>
        <v>0</v>
      </c>
      <c r="EG26" s="301">
        <f xml:space="preserve"> Time!EG$76</f>
        <v>0</v>
      </c>
      <c r="EH26" s="301">
        <f xml:space="preserve"> Time!EH$76</f>
        <v>0</v>
      </c>
      <c r="EI26" s="301">
        <f xml:space="preserve"> Time!EI$76</f>
        <v>0</v>
      </c>
      <c r="EJ26" s="301">
        <f xml:space="preserve"> Time!EJ$76</f>
        <v>0</v>
      </c>
      <c r="EK26" s="301">
        <f xml:space="preserve"> Time!EK$76</f>
        <v>0</v>
      </c>
      <c r="EL26" s="301">
        <f xml:space="preserve"> Time!EL$76</f>
        <v>0</v>
      </c>
      <c r="EM26" s="301">
        <f xml:space="preserve"> Time!EM$76</f>
        <v>0</v>
      </c>
      <c r="EN26" s="301">
        <f xml:space="preserve"> Time!EN$76</f>
        <v>0</v>
      </c>
      <c r="EO26" s="301">
        <f xml:space="preserve"> Time!EO$76</f>
        <v>0</v>
      </c>
      <c r="EP26" s="301">
        <f xml:space="preserve"> Time!EP$76</f>
        <v>0</v>
      </c>
      <c r="EQ26" s="301">
        <f xml:space="preserve"> Time!EQ$76</f>
        <v>0</v>
      </c>
      <c r="ER26" s="301">
        <f xml:space="preserve"> Time!ER$76</f>
        <v>0</v>
      </c>
      <c r="ES26" s="301">
        <f xml:space="preserve"> Time!ES$76</f>
        <v>0</v>
      </c>
      <c r="ET26" s="301">
        <f xml:space="preserve"> Time!ET$76</f>
        <v>0</v>
      </c>
      <c r="EU26" s="301">
        <f xml:space="preserve"> Time!EU$76</f>
        <v>0</v>
      </c>
      <c r="EV26" s="301">
        <f xml:space="preserve"> Time!EV$76</f>
        <v>0</v>
      </c>
      <c r="EW26" s="301">
        <f xml:space="preserve"> Time!EW$76</f>
        <v>0</v>
      </c>
      <c r="EX26" s="301">
        <f xml:space="preserve"> Time!EX$76</f>
        <v>0</v>
      </c>
      <c r="EY26" s="301">
        <f xml:space="preserve"> Time!EY$76</f>
        <v>0</v>
      </c>
      <c r="EZ26" s="301">
        <f xml:space="preserve"> Time!EZ$76</f>
        <v>0</v>
      </c>
      <c r="FA26" s="301">
        <f xml:space="preserve"> Time!FA$76</f>
        <v>0</v>
      </c>
      <c r="FB26" s="301">
        <f xml:space="preserve"> Time!FB$76</f>
        <v>0</v>
      </c>
      <c r="FC26" s="301">
        <f xml:space="preserve"> Time!FC$76</f>
        <v>0</v>
      </c>
      <c r="FD26" s="301">
        <f xml:space="preserve"> Time!FD$76</f>
        <v>0</v>
      </c>
      <c r="FE26" s="301">
        <f xml:space="preserve"> Time!FE$76</f>
        <v>0</v>
      </c>
      <c r="FF26" s="301">
        <f xml:space="preserve"> Time!FF$76</f>
        <v>0</v>
      </c>
      <c r="FG26" s="301">
        <f xml:space="preserve"> Time!FG$76</f>
        <v>0</v>
      </c>
      <c r="FH26" s="301">
        <f xml:space="preserve"> Time!FH$76</f>
        <v>0</v>
      </c>
      <c r="FI26" s="301">
        <f xml:space="preserve"> Time!FI$76</f>
        <v>0</v>
      </c>
      <c r="FJ26" s="301">
        <f xml:space="preserve"> Time!FJ$76</f>
        <v>0</v>
      </c>
      <c r="FK26" s="301">
        <f xml:space="preserve"> Time!FK$76</f>
        <v>0</v>
      </c>
      <c r="FL26" s="301">
        <f xml:space="preserve"> Time!FL$76</f>
        <v>0</v>
      </c>
      <c r="FM26" s="301">
        <f xml:space="preserve"> Time!FM$76</f>
        <v>0</v>
      </c>
      <c r="FN26" s="301">
        <f xml:space="preserve"> Time!FN$76</f>
        <v>0</v>
      </c>
      <c r="FO26" s="301">
        <f xml:space="preserve"> Time!FO$76</f>
        <v>0</v>
      </c>
      <c r="FP26" s="301">
        <f xml:space="preserve"> Time!FP$76</f>
        <v>0</v>
      </c>
      <c r="FQ26" s="301">
        <f xml:space="preserve"> Time!FQ$76</f>
        <v>0</v>
      </c>
      <c r="FR26" s="301">
        <f xml:space="preserve"> Time!FR$76</f>
        <v>0</v>
      </c>
      <c r="FS26" s="301">
        <f xml:space="preserve"> Time!FS$76</f>
        <v>0</v>
      </c>
      <c r="FT26" s="301">
        <f xml:space="preserve"> Time!FT$76</f>
        <v>0</v>
      </c>
      <c r="FU26" s="301">
        <f xml:space="preserve"> Time!FU$76</f>
        <v>0</v>
      </c>
      <c r="FV26" s="301">
        <f xml:space="preserve"> Time!FV$76</f>
        <v>0</v>
      </c>
      <c r="FW26" s="301">
        <f xml:space="preserve"> Time!FW$76</f>
        <v>0</v>
      </c>
      <c r="FX26" s="301">
        <f xml:space="preserve"> Time!FX$76</f>
        <v>0</v>
      </c>
      <c r="FY26" s="301">
        <f xml:space="preserve"> Time!FY$76</f>
        <v>0</v>
      </c>
      <c r="FZ26" s="301">
        <f xml:space="preserve"> Time!FZ$76</f>
        <v>0</v>
      </c>
      <c r="GA26" s="301">
        <f xml:space="preserve"> Time!GA$76</f>
        <v>0</v>
      </c>
      <c r="GB26" s="301">
        <f xml:space="preserve"> Time!GB$76</f>
        <v>0</v>
      </c>
      <c r="GC26" s="301">
        <f xml:space="preserve"> Time!GC$76</f>
        <v>0</v>
      </c>
      <c r="GD26" s="301">
        <f xml:space="preserve"> Time!GD$76</f>
        <v>0</v>
      </c>
      <c r="GE26" s="301">
        <f xml:space="preserve"> Time!GE$76</f>
        <v>0</v>
      </c>
      <c r="GF26" s="301">
        <f xml:space="preserve"> Time!GF$76</f>
        <v>0</v>
      </c>
      <c r="GG26" s="301">
        <f xml:space="preserve"> Time!GG$76</f>
        <v>0</v>
      </c>
      <c r="GH26" s="301">
        <f xml:space="preserve"> Time!GH$76</f>
        <v>0</v>
      </c>
      <c r="GI26" s="301">
        <f xml:space="preserve"> Time!GI$76</f>
        <v>0</v>
      </c>
      <c r="GJ26" s="301">
        <f xml:space="preserve"> Time!GJ$76</f>
        <v>0</v>
      </c>
    </row>
    <row r="27" spans="1:192" s="275" customFormat="1" x14ac:dyDescent="0.25">
      <c r="A27" s="15"/>
      <c r="B27" s="15"/>
      <c r="C27" s="21"/>
      <c r="D27" s="60"/>
      <c r="E27" s="286"/>
      <c r="F27" s="286"/>
      <c r="G27" s="286"/>
      <c r="H27" s="286"/>
      <c r="I27" s="43"/>
      <c r="J27" s="286"/>
      <c r="K27" s="286"/>
      <c r="L27" s="286"/>
      <c r="M27" s="286"/>
      <c r="N27" s="286"/>
      <c r="O27" s="286"/>
      <c r="P27" s="286"/>
      <c r="Q27" s="286"/>
      <c r="R27" s="286"/>
      <c r="S27" s="286"/>
      <c r="T27" s="286"/>
      <c r="U27" s="286"/>
      <c r="V27" s="286"/>
      <c r="W27" s="286"/>
      <c r="X27" s="286"/>
      <c r="Y27" s="286"/>
      <c r="Z27" s="286"/>
      <c r="AA27" s="286"/>
      <c r="AB27" s="286"/>
      <c r="AC27" s="286"/>
      <c r="AD27" s="286"/>
      <c r="AE27" s="286"/>
      <c r="AF27" s="286"/>
      <c r="AG27" s="286"/>
      <c r="AH27" s="286"/>
      <c r="AI27" s="286"/>
      <c r="AJ27" s="286"/>
      <c r="AK27" s="286"/>
      <c r="AL27" s="286"/>
      <c r="AM27" s="286"/>
      <c r="AN27" s="286"/>
      <c r="AO27" s="286"/>
      <c r="AP27" s="286"/>
      <c r="AQ27" s="286"/>
      <c r="AR27" s="286"/>
      <c r="AS27" s="286"/>
      <c r="AT27" s="286"/>
      <c r="AU27" s="286"/>
      <c r="AV27" s="286"/>
      <c r="AW27" s="286"/>
      <c r="AX27" s="286"/>
      <c r="AY27" s="286"/>
      <c r="AZ27" s="286"/>
      <c r="BA27" s="286"/>
      <c r="BB27" s="286"/>
      <c r="BC27" s="286"/>
      <c r="BD27" s="286"/>
      <c r="BE27" s="286"/>
      <c r="BF27" s="286"/>
      <c r="BG27" s="286"/>
      <c r="BH27" s="286"/>
      <c r="BI27" s="286"/>
      <c r="BJ27" s="286"/>
      <c r="BK27" s="286"/>
      <c r="BL27" s="286"/>
      <c r="BM27" s="286"/>
      <c r="BN27" s="286"/>
      <c r="BO27" s="286"/>
      <c r="BP27" s="286"/>
      <c r="BQ27" s="286"/>
      <c r="BR27" s="286"/>
      <c r="BS27" s="286"/>
      <c r="BT27" s="286"/>
      <c r="BU27" s="286"/>
      <c r="BV27" s="286"/>
      <c r="BW27" s="286"/>
      <c r="BX27" s="286"/>
      <c r="BY27" s="286"/>
      <c r="BZ27" s="286"/>
      <c r="CA27" s="286"/>
      <c r="CB27" s="286"/>
      <c r="CC27" s="286"/>
      <c r="CD27" s="286"/>
      <c r="CE27" s="286"/>
      <c r="CF27" s="286"/>
      <c r="CG27" s="286"/>
      <c r="CH27" s="286"/>
      <c r="CI27" s="286"/>
      <c r="CJ27" s="286"/>
      <c r="CK27" s="286"/>
      <c r="CL27" s="286"/>
      <c r="CM27" s="286"/>
      <c r="CN27" s="286"/>
      <c r="CO27" s="286"/>
      <c r="CP27" s="286"/>
      <c r="CQ27" s="286"/>
      <c r="CR27" s="286"/>
      <c r="CS27" s="286"/>
      <c r="CT27" s="286"/>
      <c r="CU27" s="286"/>
      <c r="CV27" s="286"/>
      <c r="CW27" s="286"/>
      <c r="CX27" s="286"/>
      <c r="CY27" s="286"/>
      <c r="CZ27" s="286"/>
      <c r="DA27" s="286"/>
      <c r="DB27" s="286"/>
      <c r="DC27" s="286"/>
      <c r="DD27" s="286"/>
      <c r="DE27" s="286"/>
      <c r="DF27" s="286"/>
      <c r="DG27" s="286"/>
      <c r="DH27" s="286"/>
      <c r="DI27" s="286"/>
      <c r="DJ27" s="286"/>
      <c r="DK27" s="286"/>
      <c r="DL27" s="286"/>
      <c r="DM27" s="286"/>
      <c r="DN27" s="286"/>
      <c r="DO27" s="286"/>
      <c r="DP27" s="286"/>
      <c r="DQ27" s="286"/>
      <c r="DR27" s="286"/>
      <c r="DS27" s="286"/>
      <c r="DT27" s="286"/>
      <c r="DU27" s="286"/>
      <c r="DV27" s="286"/>
      <c r="DW27" s="286"/>
      <c r="DX27" s="286"/>
      <c r="DY27" s="286"/>
      <c r="DZ27" s="286"/>
      <c r="EA27" s="286"/>
      <c r="EB27" s="286"/>
      <c r="EC27" s="286"/>
      <c r="ED27" s="286"/>
      <c r="EE27" s="286"/>
      <c r="EF27" s="286"/>
      <c r="EG27" s="286"/>
      <c r="EH27" s="286"/>
      <c r="EI27" s="286"/>
      <c r="EJ27" s="286"/>
      <c r="EK27" s="286"/>
      <c r="EL27" s="286"/>
      <c r="EM27" s="286"/>
      <c r="EN27" s="286"/>
      <c r="EO27" s="286"/>
      <c r="EP27" s="286"/>
      <c r="EQ27" s="286"/>
      <c r="ER27" s="286"/>
      <c r="ES27" s="286"/>
      <c r="ET27" s="286"/>
      <c r="EU27" s="286"/>
      <c r="EV27" s="286"/>
      <c r="EW27" s="286"/>
      <c r="EX27" s="286"/>
      <c r="EY27" s="286"/>
      <c r="EZ27" s="286"/>
      <c r="FA27" s="286"/>
      <c r="FB27" s="286"/>
      <c r="FC27" s="286"/>
      <c r="FD27" s="286"/>
      <c r="FE27" s="286"/>
      <c r="FF27" s="286"/>
      <c r="FG27" s="286"/>
      <c r="FH27" s="286"/>
      <c r="FI27" s="286"/>
      <c r="FJ27" s="286"/>
      <c r="FK27" s="286"/>
      <c r="FL27" s="286"/>
      <c r="FM27" s="286"/>
      <c r="FN27" s="286"/>
      <c r="FO27" s="286"/>
      <c r="FP27" s="286"/>
      <c r="FQ27" s="286"/>
      <c r="FR27" s="286"/>
      <c r="FS27" s="286"/>
      <c r="FT27" s="286"/>
      <c r="FU27" s="286"/>
      <c r="FV27" s="286"/>
      <c r="FW27" s="286"/>
      <c r="FX27" s="286"/>
      <c r="FY27" s="286"/>
      <c r="FZ27" s="286"/>
      <c r="GA27" s="286"/>
      <c r="GB27" s="286"/>
      <c r="GC27" s="286"/>
      <c r="GD27" s="286"/>
      <c r="GE27" s="286"/>
      <c r="GF27" s="286"/>
      <c r="GG27" s="286"/>
      <c r="GH27" s="286"/>
      <c r="GI27" s="286"/>
      <c r="GJ27" s="286"/>
    </row>
    <row r="28" spans="1:192" s="275" customFormat="1" x14ac:dyDescent="0.25">
      <c r="A28" s="15"/>
      <c r="B28" s="15"/>
      <c r="C28" s="21"/>
      <c r="D28" s="60"/>
      <c r="E28" s="286" t="s">
        <v>260</v>
      </c>
      <c r="F28" s="286"/>
      <c r="G28" s="286" t="str">
        <f xml:space="preserve"> SMU</f>
        <v>$ 000s</v>
      </c>
      <c r="H28" s="286"/>
      <c r="I28" s="43"/>
      <c r="J28" s="286">
        <f t="shared" ref="J28:BU28" si="21">I31</f>
        <v>0</v>
      </c>
      <c r="K28" s="286">
        <f t="shared" si="21"/>
        <v>0</v>
      </c>
      <c r="L28" s="286">
        <f t="shared" si="21"/>
        <v>0</v>
      </c>
      <c r="M28" s="286">
        <f t="shared" si="21"/>
        <v>100000</v>
      </c>
      <c r="N28" s="286">
        <f t="shared" si="21"/>
        <v>95000</v>
      </c>
      <c r="O28" s="286">
        <f t="shared" si="21"/>
        <v>90250</v>
      </c>
      <c r="P28" s="286">
        <f t="shared" si="21"/>
        <v>85737.5</v>
      </c>
      <c r="Q28" s="286">
        <f t="shared" si="21"/>
        <v>81450.625</v>
      </c>
      <c r="R28" s="286">
        <f t="shared" si="21"/>
        <v>77378.09375</v>
      </c>
      <c r="S28" s="286">
        <f t="shared" si="21"/>
        <v>73509.189062499994</v>
      </c>
      <c r="T28" s="286">
        <f t="shared" si="21"/>
        <v>69833.72960937499</v>
      </c>
      <c r="U28" s="286">
        <f t="shared" si="21"/>
        <v>66342.04312890624</v>
      </c>
      <c r="V28" s="286">
        <f t="shared" si="21"/>
        <v>63024.940972460929</v>
      </c>
      <c r="W28" s="286">
        <f t="shared" si="21"/>
        <v>59873.693923837884</v>
      </c>
      <c r="X28" s="286">
        <f t="shared" si="21"/>
        <v>56880.009227645991</v>
      </c>
      <c r="Y28" s="286">
        <f t="shared" si="21"/>
        <v>54036.008766263694</v>
      </c>
      <c r="Z28" s="286">
        <f t="shared" si="21"/>
        <v>51334.20832795051</v>
      </c>
      <c r="AA28" s="286">
        <f t="shared" si="21"/>
        <v>48767.497911552986</v>
      </c>
      <c r="AB28" s="286">
        <f t="shared" si="21"/>
        <v>46329.12301597534</v>
      </c>
      <c r="AC28" s="286">
        <f t="shared" si="21"/>
        <v>44012.666865176572</v>
      </c>
      <c r="AD28" s="286">
        <f t="shared" si="21"/>
        <v>41812.033521917743</v>
      </c>
      <c r="AE28" s="286">
        <f t="shared" si="21"/>
        <v>39721.431845821855</v>
      </c>
      <c r="AF28" s="286">
        <f t="shared" si="21"/>
        <v>37735.360253530765</v>
      </c>
      <c r="AG28" s="286">
        <f t="shared" si="21"/>
        <v>35848.592240854225</v>
      </c>
      <c r="AH28" s="286">
        <f t="shared" si="21"/>
        <v>34056.162628811515</v>
      </c>
      <c r="AI28" s="286">
        <f t="shared" si="21"/>
        <v>32353.354497370939</v>
      </c>
      <c r="AJ28" s="286">
        <f t="shared" si="21"/>
        <v>30735.686772502391</v>
      </c>
      <c r="AK28" s="286">
        <f t="shared" si="21"/>
        <v>29198.902433877272</v>
      </c>
      <c r="AL28" s="286">
        <f t="shared" si="21"/>
        <v>27738.957312183407</v>
      </c>
      <c r="AM28" s="286">
        <f t="shared" si="21"/>
        <v>26352.009446574237</v>
      </c>
      <c r="AN28" s="286">
        <f t="shared" si="21"/>
        <v>25034.408974245525</v>
      </c>
      <c r="AO28" s="286">
        <f t="shared" si="21"/>
        <v>23782.688525533249</v>
      </c>
      <c r="AP28" s="286">
        <f t="shared" si="21"/>
        <v>22593.554099256588</v>
      </c>
      <c r="AQ28" s="286">
        <f t="shared" si="21"/>
        <v>21463.876394293758</v>
      </c>
      <c r="AR28" s="286">
        <f t="shared" si="21"/>
        <v>20390.68257457907</v>
      </c>
      <c r="AS28" s="286">
        <f t="shared" si="21"/>
        <v>19371.148445850118</v>
      </c>
      <c r="AT28" s="286">
        <f t="shared" si="21"/>
        <v>18402.591023557612</v>
      </c>
      <c r="AU28" s="286">
        <f t="shared" si="21"/>
        <v>17482.461472379731</v>
      </c>
      <c r="AV28" s="286">
        <f t="shared" si="21"/>
        <v>16608.338398760745</v>
      </c>
      <c r="AW28" s="286">
        <f t="shared" si="21"/>
        <v>15777.921478822707</v>
      </c>
      <c r="AX28" s="286">
        <f t="shared" si="21"/>
        <v>14989.025404881571</v>
      </c>
      <c r="AY28" s="286">
        <f t="shared" si="21"/>
        <v>14239.574134637493</v>
      </c>
      <c r="AZ28" s="286">
        <f t="shared" si="21"/>
        <v>13527.595427905619</v>
      </c>
      <c r="BA28" s="286">
        <f t="shared" si="21"/>
        <v>12851.215656510338</v>
      </c>
      <c r="BB28" s="286">
        <f t="shared" si="21"/>
        <v>12208.65487368482</v>
      </c>
      <c r="BC28" s="286">
        <f t="shared" si="21"/>
        <v>11598.222130000579</v>
      </c>
      <c r="BD28" s="286">
        <f t="shared" si="21"/>
        <v>11018.31102350055</v>
      </c>
      <c r="BE28" s="286">
        <f t="shared" si="21"/>
        <v>10467.395472325523</v>
      </c>
      <c r="BF28" s="286">
        <f t="shared" si="21"/>
        <v>9944.0256987092471</v>
      </c>
      <c r="BG28" s="286">
        <f t="shared" si="21"/>
        <v>9446.8244137737856</v>
      </c>
      <c r="BH28" s="286">
        <f t="shared" si="21"/>
        <v>8974.483193085096</v>
      </c>
      <c r="BI28" s="286">
        <f t="shared" si="21"/>
        <v>8525.7590334308406</v>
      </c>
      <c r="BJ28" s="286">
        <f t="shared" si="21"/>
        <v>8099.4710817592986</v>
      </c>
      <c r="BK28" s="286">
        <f t="shared" si="21"/>
        <v>7694.497527671334</v>
      </c>
      <c r="BL28" s="286">
        <f t="shared" si="21"/>
        <v>7309.7726512877671</v>
      </c>
      <c r="BM28" s="286">
        <f t="shared" si="21"/>
        <v>6944.2840187233787</v>
      </c>
      <c r="BN28" s="286">
        <f t="shared" si="21"/>
        <v>6597.06981778721</v>
      </c>
      <c r="BO28" s="286">
        <f t="shared" si="21"/>
        <v>6267.2163268978493</v>
      </c>
      <c r="BP28" s="286">
        <f t="shared" si="21"/>
        <v>5953.8555105529567</v>
      </c>
      <c r="BQ28" s="286">
        <f t="shared" si="21"/>
        <v>5656.1627350253093</v>
      </c>
      <c r="BR28" s="286">
        <f t="shared" si="21"/>
        <v>5373.3545982740434</v>
      </c>
      <c r="BS28" s="286">
        <f t="shared" si="21"/>
        <v>5104.6868683603416</v>
      </c>
      <c r="BT28" s="286">
        <f t="shared" si="21"/>
        <v>4849.4525249423241</v>
      </c>
      <c r="BU28" s="286">
        <f t="shared" si="21"/>
        <v>4606.9798986952082</v>
      </c>
      <c r="BV28" s="286">
        <f t="shared" ref="BV28:EG28" si="22">BU31</f>
        <v>4376.6309037604478</v>
      </c>
      <c r="BW28" s="286">
        <f t="shared" si="22"/>
        <v>4157.7993585724253</v>
      </c>
      <c r="BX28" s="286">
        <f t="shared" si="22"/>
        <v>3949.9093906438038</v>
      </c>
      <c r="BY28" s="286">
        <f t="shared" si="22"/>
        <v>3752.4139211116135</v>
      </c>
      <c r="BZ28" s="286">
        <f t="shared" si="22"/>
        <v>3564.793225056033</v>
      </c>
      <c r="CA28" s="286">
        <f t="shared" si="22"/>
        <v>3386.5535638032311</v>
      </c>
      <c r="CB28" s="286">
        <f t="shared" si="22"/>
        <v>3217.2258856130693</v>
      </c>
      <c r="CC28" s="286">
        <f t="shared" si="22"/>
        <v>3056.3645913324158</v>
      </c>
      <c r="CD28" s="286">
        <f t="shared" si="22"/>
        <v>2903.5463617657952</v>
      </c>
      <c r="CE28" s="286">
        <f t="shared" si="22"/>
        <v>2758.3690436775055</v>
      </c>
      <c r="CF28" s="286">
        <f t="shared" si="22"/>
        <v>2620.4505914936303</v>
      </c>
      <c r="CG28" s="286">
        <f t="shared" si="22"/>
        <v>2489.428061918949</v>
      </c>
      <c r="CH28" s="286">
        <f t="shared" si="22"/>
        <v>2364.9566588230014</v>
      </c>
      <c r="CI28" s="286">
        <f t="shared" si="22"/>
        <v>2246.7088258818512</v>
      </c>
      <c r="CJ28" s="286">
        <f t="shared" si="22"/>
        <v>2134.3733845877587</v>
      </c>
      <c r="CK28" s="286">
        <f t="shared" si="22"/>
        <v>2027.6547153583708</v>
      </c>
      <c r="CL28" s="286">
        <f t="shared" si="22"/>
        <v>1926.2719795904522</v>
      </c>
      <c r="CM28" s="286">
        <f t="shared" si="22"/>
        <v>1829.9583806109297</v>
      </c>
      <c r="CN28" s="286">
        <f t="shared" si="22"/>
        <v>1738.4604615803833</v>
      </c>
      <c r="CO28" s="286">
        <f t="shared" si="22"/>
        <v>1651.537438501364</v>
      </c>
      <c r="CP28" s="286">
        <f t="shared" si="22"/>
        <v>1568.9605665762958</v>
      </c>
      <c r="CQ28" s="286">
        <f t="shared" si="22"/>
        <v>1490.512538247481</v>
      </c>
      <c r="CR28" s="286">
        <f t="shared" si="22"/>
        <v>1415.9869113351069</v>
      </c>
      <c r="CS28" s="286">
        <f t="shared" si="22"/>
        <v>1345.1875657683515</v>
      </c>
      <c r="CT28" s="286">
        <f t="shared" si="22"/>
        <v>1277.928187479934</v>
      </c>
      <c r="CU28" s="286">
        <f t="shared" si="22"/>
        <v>1214.0317781059373</v>
      </c>
      <c r="CV28" s="286">
        <f t="shared" si="22"/>
        <v>1153.3301892006405</v>
      </c>
      <c r="CW28" s="286">
        <f t="shared" si="22"/>
        <v>1095.6636797406084</v>
      </c>
      <c r="CX28" s="286">
        <f t="shared" si="22"/>
        <v>1040.8804957535779</v>
      </c>
      <c r="CY28" s="286">
        <f t="shared" si="22"/>
        <v>988.83647096589903</v>
      </c>
      <c r="CZ28" s="286">
        <f t="shared" si="22"/>
        <v>939.39464741760412</v>
      </c>
      <c r="DA28" s="286">
        <f t="shared" si="22"/>
        <v>892.42491504672387</v>
      </c>
      <c r="DB28" s="286">
        <f t="shared" si="22"/>
        <v>847.80366929438765</v>
      </c>
      <c r="DC28" s="286">
        <f t="shared" si="22"/>
        <v>805.41348582966828</v>
      </c>
      <c r="DD28" s="286">
        <f t="shared" si="22"/>
        <v>765.1428115381849</v>
      </c>
      <c r="DE28" s="286">
        <f t="shared" si="22"/>
        <v>726.88567096127565</v>
      </c>
      <c r="DF28" s="286">
        <f t="shared" si="22"/>
        <v>690.54138741321185</v>
      </c>
      <c r="DG28" s="286">
        <f t="shared" si="22"/>
        <v>656.01431804255128</v>
      </c>
      <c r="DH28" s="286">
        <f t="shared" si="22"/>
        <v>623.21360214042375</v>
      </c>
      <c r="DI28" s="286">
        <f t="shared" si="22"/>
        <v>592.05292203340252</v>
      </c>
      <c r="DJ28" s="286">
        <f t="shared" si="22"/>
        <v>562.45027593173245</v>
      </c>
      <c r="DK28" s="286">
        <f t="shared" si="22"/>
        <v>534.3277621351458</v>
      </c>
      <c r="DL28" s="286">
        <f t="shared" si="22"/>
        <v>507.61137402838852</v>
      </c>
      <c r="DM28" s="286">
        <f t="shared" si="22"/>
        <v>482.23080532696912</v>
      </c>
      <c r="DN28" s="286">
        <f t="shared" si="22"/>
        <v>458.11926506062065</v>
      </c>
      <c r="DO28" s="286">
        <f t="shared" si="22"/>
        <v>435.21330180758963</v>
      </c>
      <c r="DP28" s="286">
        <f t="shared" si="22"/>
        <v>413.45263671721017</v>
      </c>
      <c r="DQ28" s="286">
        <f t="shared" si="22"/>
        <v>392.78000488134967</v>
      </c>
      <c r="DR28" s="286">
        <f t="shared" si="22"/>
        <v>373.14100463728221</v>
      </c>
      <c r="DS28" s="286">
        <f t="shared" si="22"/>
        <v>354.4839544054181</v>
      </c>
      <c r="DT28" s="286">
        <f t="shared" si="22"/>
        <v>336.75975668514718</v>
      </c>
      <c r="DU28" s="286">
        <f t="shared" si="22"/>
        <v>319.9217688508898</v>
      </c>
      <c r="DV28" s="286">
        <f t="shared" si="22"/>
        <v>303.92568040834533</v>
      </c>
      <c r="DW28" s="286">
        <f t="shared" si="22"/>
        <v>288.72939638792809</v>
      </c>
      <c r="DX28" s="286">
        <f t="shared" si="22"/>
        <v>274.2929265685317</v>
      </c>
      <c r="DY28" s="286">
        <f t="shared" si="22"/>
        <v>260.57828024010513</v>
      </c>
      <c r="DZ28" s="286">
        <f t="shared" si="22"/>
        <v>247.54936622809987</v>
      </c>
      <c r="EA28" s="286">
        <f t="shared" si="22"/>
        <v>235.17189791669489</v>
      </c>
      <c r="EB28" s="286">
        <f t="shared" si="22"/>
        <v>223.41330302086016</v>
      </c>
      <c r="EC28" s="286">
        <f t="shared" si="22"/>
        <v>0</v>
      </c>
      <c r="ED28" s="286">
        <f t="shared" si="22"/>
        <v>0</v>
      </c>
      <c r="EE28" s="286">
        <f t="shared" si="22"/>
        <v>0</v>
      </c>
      <c r="EF28" s="286">
        <f t="shared" si="22"/>
        <v>0</v>
      </c>
      <c r="EG28" s="286">
        <f t="shared" si="22"/>
        <v>0</v>
      </c>
      <c r="EH28" s="286">
        <f t="shared" ref="EH28:GJ28" si="23">EG31</f>
        <v>0</v>
      </c>
      <c r="EI28" s="286">
        <f t="shared" si="23"/>
        <v>0</v>
      </c>
      <c r="EJ28" s="286">
        <f t="shared" si="23"/>
        <v>0</v>
      </c>
      <c r="EK28" s="286">
        <f t="shared" si="23"/>
        <v>0</v>
      </c>
      <c r="EL28" s="286">
        <f t="shared" si="23"/>
        <v>0</v>
      </c>
      <c r="EM28" s="286">
        <f t="shared" si="23"/>
        <v>0</v>
      </c>
      <c r="EN28" s="286">
        <f t="shared" si="23"/>
        <v>0</v>
      </c>
      <c r="EO28" s="286">
        <f t="shared" si="23"/>
        <v>0</v>
      </c>
      <c r="EP28" s="286">
        <f t="shared" si="23"/>
        <v>0</v>
      </c>
      <c r="EQ28" s="286">
        <f t="shared" si="23"/>
        <v>0</v>
      </c>
      <c r="ER28" s="286">
        <f t="shared" si="23"/>
        <v>0</v>
      </c>
      <c r="ES28" s="286">
        <f t="shared" si="23"/>
        <v>0</v>
      </c>
      <c r="ET28" s="286">
        <f t="shared" si="23"/>
        <v>0</v>
      </c>
      <c r="EU28" s="286">
        <f t="shared" si="23"/>
        <v>0</v>
      </c>
      <c r="EV28" s="286">
        <f t="shared" si="23"/>
        <v>0</v>
      </c>
      <c r="EW28" s="286">
        <f t="shared" si="23"/>
        <v>0</v>
      </c>
      <c r="EX28" s="286">
        <f t="shared" si="23"/>
        <v>0</v>
      </c>
      <c r="EY28" s="286">
        <f t="shared" si="23"/>
        <v>0</v>
      </c>
      <c r="EZ28" s="286">
        <f t="shared" si="23"/>
        <v>0</v>
      </c>
      <c r="FA28" s="286">
        <f t="shared" si="23"/>
        <v>0</v>
      </c>
      <c r="FB28" s="286">
        <f t="shared" si="23"/>
        <v>0</v>
      </c>
      <c r="FC28" s="286">
        <f t="shared" si="23"/>
        <v>0</v>
      </c>
      <c r="FD28" s="286">
        <f t="shared" si="23"/>
        <v>0</v>
      </c>
      <c r="FE28" s="286">
        <f t="shared" si="23"/>
        <v>0</v>
      </c>
      <c r="FF28" s="286">
        <f t="shared" si="23"/>
        <v>0</v>
      </c>
      <c r="FG28" s="286">
        <f t="shared" si="23"/>
        <v>0</v>
      </c>
      <c r="FH28" s="286">
        <f t="shared" si="23"/>
        <v>0</v>
      </c>
      <c r="FI28" s="286">
        <f t="shared" si="23"/>
        <v>0</v>
      </c>
      <c r="FJ28" s="286">
        <f t="shared" si="23"/>
        <v>0</v>
      </c>
      <c r="FK28" s="286">
        <f t="shared" si="23"/>
        <v>0</v>
      </c>
      <c r="FL28" s="286">
        <f t="shared" si="23"/>
        <v>0</v>
      </c>
      <c r="FM28" s="286">
        <f t="shared" si="23"/>
        <v>0</v>
      </c>
      <c r="FN28" s="286">
        <f t="shared" si="23"/>
        <v>0</v>
      </c>
      <c r="FO28" s="286">
        <f t="shared" si="23"/>
        <v>0</v>
      </c>
      <c r="FP28" s="286">
        <f t="shared" si="23"/>
        <v>0</v>
      </c>
      <c r="FQ28" s="286">
        <f t="shared" si="23"/>
        <v>0</v>
      </c>
      <c r="FR28" s="286">
        <f t="shared" si="23"/>
        <v>0</v>
      </c>
      <c r="FS28" s="286">
        <f t="shared" si="23"/>
        <v>0</v>
      </c>
      <c r="FT28" s="286">
        <f t="shared" si="23"/>
        <v>0</v>
      </c>
      <c r="FU28" s="286">
        <f t="shared" si="23"/>
        <v>0</v>
      </c>
      <c r="FV28" s="286">
        <f t="shared" si="23"/>
        <v>0</v>
      </c>
      <c r="FW28" s="286">
        <f t="shared" si="23"/>
        <v>0</v>
      </c>
      <c r="FX28" s="286">
        <f t="shared" si="23"/>
        <v>0</v>
      </c>
      <c r="FY28" s="286">
        <f t="shared" si="23"/>
        <v>0</v>
      </c>
      <c r="FZ28" s="286">
        <f t="shared" si="23"/>
        <v>0</v>
      </c>
      <c r="GA28" s="286">
        <f t="shared" si="23"/>
        <v>0</v>
      </c>
      <c r="GB28" s="286">
        <f t="shared" si="23"/>
        <v>0</v>
      </c>
      <c r="GC28" s="286">
        <f t="shared" si="23"/>
        <v>0</v>
      </c>
      <c r="GD28" s="286">
        <f t="shared" si="23"/>
        <v>0</v>
      </c>
      <c r="GE28" s="286">
        <f t="shared" si="23"/>
        <v>0</v>
      </c>
      <c r="GF28" s="286">
        <f t="shared" si="23"/>
        <v>0</v>
      </c>
      <c r="GG28" s="286">
        <f t="shared" si="23"/>
        <v>0</v>
      </c>
      <c r="GH28" s="286">
        <f t="shared" si="23"/>
        <v>0</v>
      </c>
      <c r="GI28" s="286">
        <f t="shared" si="23"/>
        <v>0</v>
      </c>
      <c r="GJ28" s="286">
        <f t="shared" si="23"/>
        <v>0</v>
      </c>
    </row>
    <row r="29" spans="1:192" s="275" customFormat="1" x14ac:dyDescent="0.25">
      <c r="A29" s="15"/>
      <c r="B29" s="15"/>
      <c r="C29" s="21"/>
      <c r="D29" s="60"/>
      <c r="E29" s="287" t="s">
        <v>264</v>
      </c>
      <c r="F29" s="287"/>
      <c r="G29" s="287"/>
      <c r="H29" s="287"/>
      <c r="I29" s="287"/>
      <c r="J29" s="287"/>
      <c r="K29" s="287"/>
      <c r="L29" s="287"/>
      <c r="M29" s="287"/>
      <c r="N29" s="287"/>
      <c r="O29" s="287"/>
      <c r="P29" s="287"/>
      <c r="Q29" s="287"/>
      <c r="R29" s="287"/>
      <c r="S29" s="287"/>
      <c r="T29" s="287"/>
      <c r="U29" s="287"/>
      <c r="V29" s="287"/>
      <c r="W29" s="287"/>
      <c r="X29" s="287"/>
      <c r="Y29" s="287"/>
      <c r="Z29" s="287"/>
      <c r="AA29" s="287"/>
      <c r="AB29" s="287"/>
      <c r="AC29" s="287"/>
      <c r="AD29" s="287"/>
      <c r="AE29" s="287"/>
      <c r="AF29" s="287"/>
      <c r="AG29" s="287"/>
      <c r="AH29" s="287"/>
      <c r="AI29" s="287"/>
      <c r="AJ29" s="287"/>
      <c r="AK29" s="287"/>
      <c r="AL29" s="287"/>
      <c r="AM29" s="287"/>
      <c r="AN29" s="287"/>
      <c r="AO29" s="287"/>
      <c r="AP29" s="287"/>
      <c r="AQ29" s="287"/>
      <c r="AR29" s="287"/>
      <c r="AS29" s="287"/>
      <c r="AT29" s="287"/>
      <c r="AU29" s="287"/>
      <c r="AV29" s="287"/>
      <c r="AW29" s="287"/>
      <c r="AX29" s="287"/>
      <c r="AY29" s="287"/>
      <c r="AZ29" s="287"/>
      <c r="BA29" s="287"/>
      <c r="BB29" s="287"/>
      <c r="BC29" s="287"/>
      <c r="BD29" s="287"/>
      <c r="BE29" s="287"/>
      <c r="BF29" s="287"/>
      <c r="BG29" s="287"/>
      <c r="BH29" s="287"/>
      <c r="BI29" s="287"/>
      <c r="BJ29" s="287"/>
      <c r="BK29" s="287"/>
      <c r="BL29" s="287"/>
      <c r="BM29" s="287"/>
      <c r="BN29" s="287"/>
      <c r="BO29" s="287"/>
      <c r="BP29" s="287"/>
      <c r="BQ29" s="287"/>
      <c r="BR29" s="287"/>
      <c r="BS29" s="287"/>
      <c r="BT29" s="287"/>
      <c r="BU29" s="287"/>
      <c r="BV29" s="287"/>
      <c r="BW29" s="287"/>
      <c r="BX29" s="287"/>
      <c r="BY29" s="287"/>
      <c r="BZ29" s="287"/>
      <c r="CA29" s="287"/>
      <c r="CB29" s="287"/>
      <c r="CC29" s="287"/>
      <c r="CD29" s="287"/>
      <c r="CE29" s="287"/>
      <c r="CF29" s="287"/>
      <c r="CG29" s="287"/>
      <c r="CH29" s="287"/>
      <c r="CI29" s="287"/>
      <c r="CJ29" s="287"/>
      <c r="CK29" s="287"/>
      <c r="CL29" s="287"/>
      <c r="CM29" s="287"/>
      <c r="CN29" s="287"/>
      <c r="CO29" s="287"/>
      <c r="CP29" s="287"/>
      <c r="CQ29" s="287"/>
      <c r="CR29" s="287"/>
      <c r="CS29" s="287"/>
      <c r="CT29" s="287"/>
      <c r="CU29" s="287"/>
      <c r="CV29" s="287"/>
      <c r="CW29" s="287"/>
      <c r="CX29" s="287"/>
      <c r="CY29" s="287"/>
      <c r="CZ29" s="287"/>
      <c r="DA29" s="287"/>
      <c r="DB29" s="287"/>
      <c r="DC29" s="287"/>
      <c r="DD29" s="287"/>
      <c r="DE29" s="287"/>
      <c r="DF29" s="287"/>
      <c r="DG29" s="287"/>
      <c r="DH29" s="287"/>
      <c r="DI29" s="287"/>
      <c r="DJ29" s="287"/>
      <c r="DK29" s="287"/>
      <c r="DL29" s="287"/>
      <c r="DM29" s="287"/>
      <c r="DN29" s="287"/>
      <c r="DO29" s="287"/>
      <c r="DP29" s="287"/>
      <c r="DQ29" s="287"/>
      <c r="DR29" s="287"/>
      <c r="DS29" s="287"/>
      <c r="DT29" s="287"/>
      <c r="DU29" s="287"/>
      <c r="DV29" s="287"/>
      <c r="DW29" s="287"/>
      <c r="DX29" s="287"/>
      <c r="DY29" s="287"/>
      <c r="DZ29" s="287"/>
      <c r="EA29" s="287"/>
      <c r="EB29" s="287"/>
      <c r="EC29" s="287"/>
      <c r="ED29" s="287"/>
      <c r="EE29" s="287"/>
      <c r="EF29" s="287"/>
      <c r="EG29" s="287"/>
      <c r="EH29" s="287"/>
      <c r="EI29" s="287"/>
      <c r="EJ29" s="287"/>
      <c r="EK29" s="287"/>
      <c r="EL29" s="287"/>
      <c r="EM29" s="287"/>
      <c r="EN29" s="287"/>
      <c r="EO29" s="287"/>
      <c r="EP29" s="287"/>
      <c r="EQ29" s="287"/>
      <c r="ER29" s="287"/>
      <c r="ES29" s="287"/>
      <c r="ET29" s="287"/>
      <c r="EU29" s="287"/>
      <c r="EV29" s="287"/>
      <c r="EW29" s="287"/>
      <c r="EX29" s="287"/>
      <c r="EY29" s="287"/>
      <c r="EZ29" s="287"/>
      <c r="FA29" s="287"/>
      <c r="FB29" s="287"/>
      <c r="FC29" s="287"/>
      <c r="FD29" s="287"/>
      <c r="FE29" s="287"/>
      <c r="FF29" s="287"/>
      <c r="FG29" s="287"/>
      <c r="FH29" s="287"/>
      <c r="FI29" s="287"/>
      <c r="FJ29" s="287"/>
      <c r="FK29" s="287"/>
      <c r="FL29" s="287"/>
      <c r="FM29" s="287"/>
      <c r="FN29" s="287"/>
      <c r="FO29" s="287"/>
      <c r="FP29" s="287"/>
      <c r="FQ29" s="287"/>
      <c r="FR29" s="287"/>
      <c r="FS29" s="287"/>
      <c r="FT29" s="287"/>
      <c r="FU29" s="287"/>
      <c r="FV29" s="287"/>
      <c r="FW29" s="287"/>
      <c r="FX29" s="287"/>
      <c r="FY29" s="287"/>
      <c r="FZ29" s="287"/>
      <c r="GA29" s="287"/>
      <c r="GB29" s="287"/>
      <c r="GC29" s="287"/>
      <c r="GD29" s="287"/>
      <c r="GE29" s="287"/>
      <c r="GF29" s="287"/>
      <c r="GG29" s="287"/>
      <c r="GH29" s="287"/>
      <c r="GI29" s="287"/>
      <c r="GJ29" s="287"/>
    </row>
    <row r="30" spans="1:192" s="275" customFormat="1" x14ac:dyDescent="0.25">
      <c r="A30" s="15"/>
      <c r="B30" s="15"/>
      <c r="C30" s="21"/>
      <c r="D30" s="60"/>
      <c r="E30" s="561" t="str">
        <f t="shared" ref="E30:AJ30" si="24" xml:space="preserve"> E$21</f>
        <v>Tax depreciation</v>
      </c>
      <c r="F30" s="561">
        <f t="shared" si="24"/>
        <v>0</v>
      </c>
      <c r="G30" s="561" t="str">
        <f t="shared" si="24"/>
        <v>$ 000s</v>
      </c>
      <c r="H30" s="561">
        <f t="shared" si="24"/>
        <v>99999.999999999985</v>
      </c>
      <c r="I30" s="561">
        <f t="shared" si="24"/>
        <v>0</v>
      </c>
      <c r="J30" s="561">
        <f t="shared" si="24"/>
        <v>0</v>
      </c>
      <c r="K30" s="561">
        <f t="shared" si="24"/>
        <v>0</v>
      </c>
      <c r="L30" s="561">
        <f t="shared" si="24"/>
        <v>0</v>
      </c>
      <c r="M30" s="561">
        <f t="shared" si="24"/>
        <v>5000</v>
      </c>
      <c r="N30" s="561">
        <f t="shared" si="24"/>
        <v>4750</v>
      </c>
      <c r="O30" s="561">
        <f t="shared" si="24"/>
        <v>4512.5</v>
      </c>
      <c r="P30" s="561">
        <f t="shared" si="24"/>
        <v>4286.875</v>
      </c>
      <c r="Q30" s="561">
        <f t="shared" si="24"/>
        <v>4072.53125</v>
      </c>
      <c r="R30" s="561">
        <f t="shared" si="24"/>
        <v>3868.9046875000004</v>
      </c>
      <c r="S30" s="561">
        <f t="shared" si="24"/>
        <v>3675.459453125</v>
      </c>
      <c r="T30" s="561">
        <f t="shared" si="24"/>
        <v>3491.6864804687498</v>
      </c>
      <c r="U30" s="561">
        <f t="shared" si="24"/>
        <v>3317.1021564453122</v>
      </c>
      <c r="V30" s="561">
        <f t="shared" si="24"/>
        <v>3151.2470486230468</v>
      </c>
      <c r="W30" s="561">
        <f t="shared" si="24"/>
        <v>2993.6846961918945</v>
      </c>
      <c r="X30" s="561">
        <f t="shared" si="24"/>
        <v>2844.0004613822998</v>
      </c>
      <c r="Y30" s="561">
        <f t="shared" si="24"/>
        <v>2701.8004383131847</v>
      </c>
      <c r="Z30" s="561">
        <f t="shared" si="24"/>
        <v>2566.7104163975255</v>
      </c>
      <c r="AA30" s="561">
        <f t="shared" si="24"/>
        <v>2438.3748955776496</v>
      </c>
      <c r="AB30" s="561">
        <f t="shared" si="24"/>
        <v>2316.4561507987669</v>
      </c>
      <c r="AC30" s="561">
        <f t="shared" si="24"/>
        <v>2200.6333432588285</v>
      </c>
      <c r="AD30" s="561">
        <f t="shared" si="24"/>
        <v>2090.6016760958873</v>
      </c>
      <c r="AE30" s="561">
        <f t="shared" si="24"/>
        <v>1986.0715922910929</v>
      </c>
      <c r="AF30" s="561">
        <f t="shared" si="24"/>
        <v>1886.7680126765383</v>
      </c>
      <c r="AG30" s="561">
        <f t="shared" si="24"/>
        <v>1792.4296120427114</v>
      </c>
      <c r="AH30" s="561">
        <f t="shared" si="24"/>
        <v>1702.8081314405758</v>
      </c>
      <c r="AI30" s="561">
        <f t="shared" si="24"/>
        <v>1617.6677248685471</v>
      </c>
      <c r="AJ30" s="561">
        <f t="shared" si="24"/>
        <v>1536.7843386251197</v>
      </c>
      <c r="AK30" s="561">
        <f t="shared" ref="AK30:BP30" si="25" xml:space="preserve"> AK$21</f>
        <v>1459.9451216938637</v>
      </c>
      <c r="AL30" s="561">
        <f t="shared" si="25"/>
        <v>1386.9478656091705</v>
      </c>
      <c r="AM30" s="561">
        <f t="shared" si="25"/>
        <v>1317.6004723287119</v>
      </c>
      <c r="AN30" s="561">
        <f t="shared" si="25"/>
        <v>1251.7204487122763</v>
      </c>
      <c r="AO30" s="561">
        <f t="shared" si="25"/>
        <v>1189.1344262766625</v>
      </c>
      <c r="AP30" s="561">
        <f t="shared" si="25"/>
        <v>1129.6777049628295</v>
      </c>
      <c r="AQ30" s="561">
        <f t="shared" si="25"/>
        <v>1073.1938197146881</v>
      </c>
      <c r="AR30" s="561">
        <f t="shared" si="25"/>
        <v>1019.5341287289535</v>
      </c>
      <c r="AS30" s="561">
        <f t="shared" si="25"/>
        <v>968.55742229250598</v>
      </c>
      <c r="AT30" s="561">
        <f t="shared" si="25"/>
        <v>920.12955117788067</v>
      </c>
      <c r="AU30" s="561">
        <f t="shared" si="25"/>
        <v>874.12307361898661</v>
      </c>
      <c r="AV30" s="561">
        <f t="shared" si="25"/>
        <v>830.41691993803727</v>
      </c>
      <c r="AW30" s="561">
        <f t="shared" si="25"/>
        <v>788.89607394113546</v>
      </c>
      <c r="AX30" s="561">
        <f t="shared" si="25"/>
        <v>749.45127024407861</v>
      </c>
      <c r="AY30" s="561">
        <f t="shared" si="25"/>
        <v>711.97870673187469</v>
      </c>
      <c r="AZ30" s="561">
        <f t="shared" si="25"/>
        <v>676.37977139528095</v>
      </c>
      <c r="BA30" s="561">
        <f t="shared" si="25"/>
        <v>642.56078282551698</v>
      </c>
      <c r="BB30" s="561">
        <f t="shared" si="25"/>
        <v>610.43274368424102</v>
      </c>
      <c r="BC30" s="561">
        <f t="shared" si="25"/>
        <v>579.91110650002895</v>
      </c>
      <c r="BD30" s="561">
        <f t="shared" si="25"/>
        <v>550.91555117502753</v>
      </c>
      <c r="BE30" s="561">
        <f t="shared" si="25"/>
        <v>523.36977361627612</v>
      </c>
      <c r="BF30" s="561">
        <f t="shared" si="25"/>
        <v>497.20128493546235</v>
      </c>
      <c r="BG30" s="561">
        <f t="shared" si="25"/>
        <v>472.3412206886893</v>
      </c>
      <c r="BH30" s="561">
        <f t="shared" si="25"/>
        <v>448.72415965425483</v>
      </c>
      <c r="BI30" s="561">
        <f t="shared" si="25"/>
        <v>426.28795167154203</v>
      </c>
      <c r="BJ30" s="561">
        <f t="shared" si="25"/>
        <v>404.97355408796494</v>
      </c>
      <c r="BK30" s="561">
        <f t="shared" si="25"/>
        <v>384.72487638356671</v>
      </c>
      <c r="BL30" s="561">
        <f t="shared" si="25"/>
        <v>365.48863256438835</v>
      </c>
      <c r="BM30" s="561">
        <f t="shared" si="25"/>
        <v>347.21420093616894</v>
      </c>
      <c r="BN30" s="561">
        <f t="shared" si="25"/>
        <v>329.8534908893605</v>
      </c>
      <c r="BO30" s="561">
        <f t="shared" si="25"/>
        <v>313.3608163448925</v>
      </c>
      <c r="BP30" s="561">
        <f t="shared" si="25"/>
        <v>297.69277552764783</v>
      </c>
      <c r="BQ30" s="561">
        <f t="shared" ref="BQ30:CV30" si="26" xml:space="preserve"> BQ$21</f>
        <v>282.80813675126547</v>
      </c>
      <c r="BR30" s="561">
        <f t="shared" si="26"/>
        <v>268.6677299137022</v>
      </c>
      <c r="BS30" s="561">
        <f t="shared" si="26"/>
        <v>255.23434341801709</v>
      </c>
      <c r="BT30" s="561">
        <f t="shared" si="26"/>
        <v>242.47262624711621</v>
      </c>
      <c r="BU30" s="561">
        <f t="shared" si="26"/>
        <v>230.34899493476041</v>
      </c>
      <c r="BV30" s="561">
        <f t="shared" si="26"/>
        <v>218.8315451880224</v>
      </c>
      <c r="BW30" s="561">
        <f t="shared" si="26"/>
        <v>207.88996792862127</v>
      </c>
      <c r="BX30" s="561">
        <f t="shared" si="26"/>
        <v>197.49546953219021</v>
      </c>
      <c r="BY30" s="561">
        <f t="shared" si="26"/>
        <v>187.62069605558068</v>
      </c>
      <c r="BZ30" s="561">
        <f t="shared" si="26"/>
        <v>178.23966125280165</v>
      </c>
      <c r="CA30" s="561">
        <f t="shared" si="26"/>
        <v>169.32767819016158</v>
      </c>
      <c r="CB30" s="561">
        <f t="shared" si="26"/>
        <v>160.86129428065348</v>
      </c>
      <c r="CC30" s="561">
        <f t="shared" si="26"/>
        <v>152.8182295666208</v>
      </c>
      <c r="CD30" s="561">
        <f t="shared" si="26"/>
        <v>145.17731808828975</v>
      </c>
      <c r="CE30" s="561">
        <f t="shared" si="26"/>
        <v>137.91845218387527</v>
      </c>
      <c r="CF30" s="561">
        <f t="shared" si="26"/>
        <v>131.02252957468153</v>
      </c>
      <c r="CG30" s="561">
        <f t="shared" si="26"/>
        <v>124.47140309594745</v>
      </c>
      <c r="CH30" s="561">
        <f t="shared" si="26"/>
        <v>118.24783294115008</v>
      </c>
      <c r="CI30" s="561">
        <f t="shared" si="26"/>
        <v>112.33544129409256</v>
      </c>
      <c r="CJ30" s="561">
        <f t="shared" si="26"/>
        <v>106.71866922938794</v>
      </c>
      <c r="CK30" s="561">
        <f t="shared" si="26"/>
        <v>101.38273576791855</v>
      </c>
      <c r="CL30" s="561">
        <f t="shared" si="26"/>
        <v>96.313598979522624</v>
      </c>
      <c r="CM30" s="561">
        <f t="shared" si="26"/>
        <v>91.497919030546484</v>
      </c>
      <c r="CN30" s="561">
        <f t="shared" si="26"/>
        <v>86.923023079019174</v>
      </c>
      <c r="CO30" s="561">
        <f t="shared" si="26"/>
        <v>82.576871925068204</v>
      </c>
      <c r="CP30" s="561">
        <f t="shared" si="26"/>
        <v>78.4480283288148</v>
      </c>
      <c r="CQ30" s="561">
        <f t="shared" si="26"/>
        <v>74.525626912374051</v>
      </c>
      <c r="CR30" s="561">
        <f t="shared" si="26"/>
        <v>70.799345566755349</v>
      </c>
      <c r="CS30" s="561">
        <f t="shared" si="26"/>
        <v>67.259378288417579</v>
      </c>
      <c r="CT30" s="561">
        <f t="shared" si="26"/>
        <v>63.896409373996704</v>
      </c>
      <c r="CU30" s="561">
        <f t="shared" si="26"/>
        <v>60.701588905296866</v>
      </c>
      <c r="CV30" s="561">
        <f t="shared" si="26"/>
        <v>57.666509460032024</v>
      </c>
      <c r="CW30" s="561">
        <f t="shared" ref="CW30:EB30" si="27" xml:space="preserve"> CW$21</f>
        <v>54.783183987030419</v>
      </c>
      <c r="CX30" s="561">
        <f t="shared" si="27"/>
        <v>52.044024787678893</v>
      </c>
      <c r="CY30" s="561">
        <f t="shared" si="27"/>
        <v>49.441823548294956</v>
      </c>
      <c r="CZ30" s="561">
        <f t="shared" si="27"/>
        <v>46.969732370880209</v>
      </c>
      <c r="DA30" s="561">
        <f t="shared" si="27"/>
        <v>44.621245752336193</v>
      </c>
      <c r="DB30" s="561">
        <f t="shared" si="27"/>
        <v>42.390183464719385</v>
      </c>
      <c r="DC30" s="561">
        <f t="shared" si="27"/>
        <v>40.270674291483417</v>
      </c>
      <c r="DD30" s="561">
        <f t="shared" si="27"/>
        <v>38.257140576909244</v>
      </c>
      <c r="DE30" s="561">
        <f t="shared" si="27"/>
        <v>36.344283548063785</v>
      </c>
      <c r="DF30" s="561">
        <f t="shared" si="27"/>
        <v>34.527069370660591</v>
      </c>
      <c r="DG30" s="561">
        <f t="shared" si="27"/>
        <v>32.800715902127564</v>
      </c>
      <c r="DH30" s="561">
        <f t="shared" si="27"/>
        <v>31.160680107021189</v>
      </c>
      <c r="DI30" s="561">
        <f t="shared" si="27"/>
        <v>29.602646101670128</v>
      </c>
      <c r="DJ30" s="561">
        <f t="shared" si="27"/>
        <v>28.122513796586624</v>
      </c>
      <c r="DK30" s="561">
        <f t="shared" si="27"/>
        <v>26.716388106757293</v>
      </c>
      <c r="DL30" s="561">
        <f t="shared" si="27"/>
        <v>25.380568701419428</v>
      </c>
      <c r="DM30" s="561">
        <f t="shared" si="27"/>
        <v>24.111540266348456</v>
      </c>
      <c r="DN30" s="561">
        <f t="shared" si="27"/>
        <v>22.905963253031032</v>
      </c>
      <c r="DO30" s="561">
        <f t="shared" si="27"/>
        <v>21.760665090379483</v>
      </c>
      <c r="DP30" s="561">
        <f t="shared" si="27"/>
        <v>20.672631835860511</v>
      </c>
      <c r="DQ30" s="561">
        <f t="shared" si="27"/>
        <v>19.639000244067486</v>
      </c>
      <c r="DR30" s="561">
        <f t="shared" si="27"/>
        <v>18.657050231864112</v>
      </c>
      <c r="DS30" s="561">
        <f t="shared" si="27"/>
        <v>17.724197720270904</v>
      </c>
      <c r="DT30" s="561">
        <f t="shared" si="27"/>
        <v>16.837987834257358</v>
      </c>
      <c r="DU30" s="561">
        <f t="shared" si="27"/>
        <v>15.99608844254449</v>
      </c>
      <c r="DV30" s="561">
        <f t="shared" si="27"/>
        <v>15.196284020417266</v>
      </c>
      <c r="DW30" s="561">
        <f t="shared" si="27"/>
        <v>14.436469819396406</v>
      </c>
      <c r="DX30" s="561">
        <f t="shared" si="27"/>
        <v>13.714646328426586</v>
      </c>
      <c r="DY30" s="561">
        <f t="shared" si="27"/>
        <v>13.028914012005258</v>
      </c>
      <c r="DZ30" s="561">
        <f t="shared" si="27"/>
        <v>12.377468311404995</v>
      </c>
      <c r="EA30" s="561">
        <f t="shared" si="27"/>
        <v>11.758594895834745</v>
      </c>
      <c r="EB30" s="561">
        <f t="shared" si="27"/>
        <v>223.41330302086016</v>
      </c>
      <c r="EC30" s="561">
        <f t="shared" ref="EC30:FH30" si="28" xml:space="preserve"> EC$21</f>
        <v>0</v>
      </c>
      <c r="ED30" s="561">
        <f t="shared" si="28"/>
        <v>0</v>
      </c>
      <c r="EE30" s="561">
        <f t="shared" si="28"/>
        <v>0</v>
      </c>
      <c r="EF30" s="561">
        <f t="shared" si="28"/>
        <v>0</v>
      </c>
      <c r="EG30" s="561">
        <f t="shared" si="28"/>
        <v>0</v>
      </c>
      <c r="EH30" s="561">
        <f t="shared" si="28"/>
        <v>0</v>
      </c>
      <c r="EI30" s="561">
        <f t="shared" si="28"/>
        <v>0</v>
      </c>
      <c r="EJ30" s="561">
        <f t="shared" si="28"/>
        <v>0</v>
      </c>
      <c r="EK30" s="561">
        <f t="shared" si="28"/>
        <v>0</v>
      </c>
      <c r="EL30" s="561">
        <f t="shared" si="28"/>
        <v>0</v>
      </c>
      <c r="EM30" s="561">
        <f t="shared" si="28"/>
        <v>0</v>
      </c>
      <c r="EN30" s="561">
        <f t="shared" si="28"/>
        <v>0</v>
      </c>
      <c r="EO30" s="561">
        <f t="shared" si="28"/>
        <v>0</v>
      </c>
      <c r="EP30" s="561">
        <f t="shared" si="28"/>
        <v>0</v>
      </c>
      <c r="EQ30" s="561">
        <f t="shared" si="28"/>
        <v>0</v>
      </c>
      <c r="ER30" s="561">
        <f t="shared" si="28"/>
        <v>0</v>
      </c>
      <c r="ES30" s="561">
        <f t="shared" si="28"/>
        <v>0</v>
      </c>
      <c r="ET30" s="561">
        <f t="shared" si="28"/>
        <v>0</v>
      </c>
      <c r="EU30" s="561">
        <f t="shared" si="28"/>
        <v>0</v>
      </c>
      <c r="EV30" s="561">
        <f t="shared" si="28"/>
        <v>0</v>
      </c>
      <c r="EW30" s="561">
        <f t="shared" si="28"/>
        <v>0</v>
      </c>
      <c r="EX30" s="561">
        <f t="shared" si="28"/>
        <v>0</v>
      </c>
      <c r="EY30" s="561">
        <f t="shared" si="28"/>
        <v>0</v>
      </c>
      <c r="EZ30" s="561">
        <f t="shared" si="28"/>
        <v>0</v>
      </c>
      <c r="FA30" s="561">
        <f t="shared" si="28"/>
        <v>0</v>
      </c>
      <c r="FB30" s="561">
        <f t="shared" si="28"/>
        <v>0</v>
      </c>
      <c r="FC30" s="561">
        <f t="shared" si="28"/>
        <v>0</v>
      </c>
      <c r="FD30" s="561">
        <f t="shared" si="28"/>
        <v>0</v>
      </c>
      <c r="FE30" s="561">
        <f t="shared" si="28"/>
        <v>0</v>
      </c>
      <c r="FF30" s="561">
        <f t="shared" si="28"/>
        <v>0</v>
      </c>
      <c r="FG30" s="561">
        <f t="shared" si="28"/>
        <v>0</v>
      </c>
      <c r="FH30" s="561">
        <f t="shared" si="28"/>
        <v>0</v>
      </c>
      <c r="FI30" s="561">
        <f t="shared" ref="FI30:GJ30" si="29" xml:space="preserve"> FI$21</f>
        <v>0</v>
      </c>
      <c r="FJ30" s="561">
        <f t="shared" si="29"/>
        <v>0</v>
      </c>
      <c r="FK30" s="561">
        <f t="shared" si="29"/>
        <v>0</v>
      </c>
      <c r="FL30" s="561">
        <f t="shared" si="29"/>
        <v>0</v>
      </c>
      <c r="FM30" s="561">
        <f t="shared" si="29"/>
        <v>0</v>
      </c>
      <c r="FN30" s="561">
        <f t="shared" si="29"/>
        <v>0</v>
      </c>
      <c r="FO30" s="561">
        <f t="shared" si="29"/>
        <v>0</v>
      </c>
      <c r="FP30" s="561">
        <f t="shared" si="29"/>
        <v>0</v>
      </c>
      <c r="FQ30" s="561">
        <f t="shared" si="29"/>
        <v>0</v>
      </c>
      <c r="FR30" s="561">
        <f t="shared" si="29"/>
        <v>0</v>
      </c>
      <c r="FS30" s="561">
        <f t="shared" si="29"/>
        <v>0</v>
      </c>
      <c r="FT30" s="561">
        <f t="shared" si="29"/>
        <v>0</v>
      </c>
      <c r="FU30" s="561">
        <f t="shared" si="29"/>
        <v>0</v>
      </c>
      <c r="FV30" s="561">
        <f t="shared" si="29"/>
        <v>0</v>
      </c>
      <c r="FW30" s="561">
        <f t="shared" si="29"/>
        <v>0</v>
      </c>
      <c r="FX30" s="561">
        <f t="shared" si="29"/>
        <v>0</v>
      </c>
      <c r="FY30" s="561">
        <f t="shared" si="29"/>
        <v>0</v>
      </c>
      <c r="FZ30" s="561">
        <f t="shared" si="29"/>
        <v>0</v>
      </c>
      <c r="GA30" s="561">
        <f t="shared" si="29"/>
        <v>0</v>
      </c>
      <c r="GB30" s="561">
        <f t="shared" si="29"/>
        <v>0</v>
      </c>
      <c r="GC30" s="561">
        <f t="shared" si="29"/>
        <v>0</v>
      </c>
      <c r="GD30" s="561">
        <f t="shared" si="29"/>
        <v>0</v>
      </c>
      <c r="GE30" s="561">
        <f t="shared" si="29"/>
        <v>0</v>
      </c>
      <c r="GF30" s="561">
        <f t="shared" si="29"/>
        <v>0</v>
      </c>
      <c r="GG30" s="561">
        <f t="shared" si="29"/>
        <v>0</v>
      </c>
      <c r="GH30" s="561">
        <f t="shared" si="29"/>
        <v>0</v>
      </c>
      <c r="GI30" s="561">
        <f t="shared" si="29"/>
        <v>0</v>
      </c>
      <c r="GJ30" s="561">
        <f t="shared" si="29"/>
        <v>0</v>
      </c>
    </row>
    <row r="31" spans="1:192" s="299" customFormat="1" x14ac:dyDescent="0.25">
      <c r="A31" s="294"/>
      <c r="B31" s="294"/>
      <c r="C31" s="295"/>
      <c r="D31" s="296"/>
      <c r="E31" s="297" t="s">
        <v>261</v>
      </c>
      <c r="F31" s="297"/>
      <c r="G31" s="297" t="str">
        <f xml:space="preserve"> SMU</f>
        <v>$ 000s</v>
      </c>
      <c r="H31" s="297"/>
      <c r="I31" s="298"/>
      <c r="J31" s="297">
        <f t="shared" ref="J31:BU31" si="30" xml:space="preserve"> IF( J26 = 1, $F25, J28 + J29 - J30)</f>
        <v>0</v>
      </c>
      <c r="K31" s="297">
        <f t="shared" si="30"/>
        <v>0</v>
      </c>
      <c r="L31" s="297">
        <f t="shared" si="30"/>
        <v>100000</v>
      </c>
      <c r="M31" s="297">
        <f t="shared" si="30"/>
        <v>95000</v>
      </c>
      <c r="N31" s="297">
        <f t="shared" si="30"/>
        <v>90250</v>
      </c>
      <c r="O31" s="297">
        <f t="shared" si="30"/>
        <v>85737.5</v>
      </c>
      <c r="P31" s="297">
        <f t="shared" si="30"/>
        <v>81450.625</v>
      </c>
      <c r="Q31" s="297">
        <f t="shared" si="30"/>
        <v>77378.09375</v>
      </c>
      <c r="R31" s="297">
        <f t="shared" si="30"/>
        <v>73509.189062499994</v>
      </c>
      <c r="S31" s="297">
        <f t="shared" si="30"/>
        <v>69833.72960937499</v>
      </c>
      <c r="T31" s="297">
        <f t="shared" si="30"/>
        <v>66342.04312890624</v>
      </c>
      <c r="U31" s="297">
        <f t="shared" si="30"/>
        <v>63024.940972460929</v>
      </c>
      <c r="V31" s="297">
        <f t="shared" si="30"/>
        <v>59873.693923837884</v>
      </c>
      <c r="W31" s="297">
        <f t="shared" si="30"/>
        <v>56880.009227645991</v>
      </c>
      <c r="X31" s="297">
        <f t="shared" si="30"/>
        <v>54036.008766263694</v>
      </c>
      <c r="Y31" s="297">
        <f t="shared" si="30"/>
        <v>51334.20832795051</v>
      </c>
      <c r="Z31" s="297">
        <f t="shared" si="30"/>
        <v>48767.497911552986</v>
      </c>
      <c r="AA31" s="297">
        <f t="shared" si="30"/>
        <v>46329.12301597534</v>
      </c>
      <c r="AB31" s="297">
        <f t="shared" si="30"/>
        <v>44012.666865176572</v>
      </c>
      <c r="AC31" s="297">
        <f t="shared" si="30"/>
        <v>41812.033521917743</v>
      </c>
      <c r="AD31" s="297">
        <f t="shared" si="30"/>
        <v>39721.431845821855</v>
      </c>
      <c r="AE31" s="297">
        <f t="shared" si="30"/>
        <v>37735.360253530765</v>
      </c>
      <c r="AF31" s="297">
        <f t="shared" si="30"/>
        <v>35848.592240854225</v>
      </c>
      <c r="AG31" s="297">
        <f t="shared" si="30"/>
        <v>34056.162628811515</v>
      </c>
      <c r="AH31" s="297">
        <f t="shared" si="30"/>
        <v>32353.354497370939</v>
      </c>
      <c r="AI31" s="297">
        <f t="shared" si="30"/>
        <v>30735.686772502391</v>
      </c>
      <c r="AJ31" s="297">
        <f t="shared" si="30"/>
        <v>29198.902433877272</v>
      </c>
      <c r="AK31" s="297">
        <f t="shared" si="30"/>
        <v>27738.957312183407</v>
      </c>
      <c r="AL31" s="297">
        <f t="shared" si="30"/>
        <v>26352.009446574237</v>
      </c>
      <c r="AM31" s="297">
        <f t="shared" si="30"/>
        <v>25034.408974245525</v>
      </c>
      <c r="AN31" s="297">
        <f t="shared" si="30"/>
        <v>23782.688525533249</v>
      </c>
      <c r="AO31" s="297">
        <f t="shared" si="30"/>
        <v>22593.554099256588</v>
      </c>
      <c r="AP31" s="297">
        <f t="shared" si="30"/>
        <v>21463.876394293758</v>
      </c>
      <c r="AQ31" s="297">
        <f t="shared" si="30"/>
        <v>20390.68257457907</v>
      </c>
      <c r="AR31" s="297">
        <f t="shared" si="30"/>
        <v>19371.148445850118</v>
      </c>
      <c r="AS31" s="297">
        <f t="shared" si="30"/>
        <v>18402.591023557612</v>
      </c>
      <c r="AT31" s="297">
        <f t="shared" si="30"/>
        <v>17482.461472379731</v>
      </c>
      <c r="AU31" s="297">
        <f t="shared" si="30"/>
        <v>16608.338398760745</v>
      </c>
      <c r="AV31" s="297">
        <f t="shared" si="30"/>
        <v>15777.921478822707</v>
      </c>
      <c r="AW31" s="297">
        <f t="shared" si="30"/>
        <v>14989.025404881571</v>
      </c>
      <c r="AX31" s="297">
        <f t="shared" si="30"/>
        <v>14239.574134637493</v>
      </c>
      <c r="AY31" s="297">
        <f t="shared" si="30"/>
        <v>13527.595427905619</v>
      </c>
      <c r="AZ31" s="297">
        <f t="shared" si="30"/>
        <v>12851.215656510338</v>
      </c>
      <c r="BA31" s="297">
        <f t="shared" si="30"/>
        <v>12208.65487368482</v>
      </c>
      <c r="BB31" s="297">
        <f t="shared" si="30"/>
        <v>11598.222130000579</v>
      </c>
      <c r="BC31" s="297">
        <f t="shared" si="30"/>
        <v>11018.31102350055</v>
      </c>
      <c r="BD31" s="297">
        <f t="shared" si="30"/>
        <v>10467.395472325523</v>
      </c>
      <c r="BE31" s="297">
        <f t="shared" si="30"/>
        <v>9944.0256987092471</v>
      </c>
      <c r="BF31" s="297">
        <f t="shared" si="30"/>
        <v>9446.8244137737856</v>
      </c>
      <c r="BG31" s="297">
        <f t="shared" si="30"/>
        <v>8974.483193085096</v>
      </c>
      <c r="BH31" s="297">
        <f t="shared" si="30"/>
        <v>8525.7590334308406</v>
      </c>
      <c r="BI31" s="297">
        <f t="shared" si="30"/>
        <v>8099.4710817592986</v>
      </c>
      <c r="BJ31" s="297">
        <f t="shared" si="30"/>
        <v>7694.497527671334</v>
      </c>
      <c r="BK31" s="297">
        <f t="shared" si="30"/>
        <v>7309.7726512877671</v>
      </c>
      <c r="BL31" s="297">
        <f t="shared" si="30"/>
        <v>6944.2840187233787</v>
      </c>
      <c r="BM31" s="297">
        <f t="shared" si="30"/>
        <v>6597.06981778721</v>
      </c>
      <c r="BN31" s="297">
        <f t="shared" si="30"/>
        <v>6267.2163268978493</v>
      </c>
      <c r="BO31" s="297">
        <f t="shared" si="30"/>
        <v>5953.8555105529567</v>
      </c>
      <c r="BP31" s="297">
        <f t="shared" si="30"/>
        <v>5656.1627350253093</v>
      </c>
      <c r="BQ31" s="297">
        <f t="shared" si="30"/>
        <v>5373.3545982740434</v>
      </c>
      <c r="BR31" s="297">
        <f t="shared" si="30"/>
        <v>5104.6868683603416</v>
      </c>
      <c r="BS31" s="297">
        <f t="shared" si="30"/>
        <v>4849.4525249423241</v>
      </c>
      <c r="BT31" s="297">
        <f t="shared" si="30"/>
        <v>4606.9798986952082</v>
      </c>
      <c r="BU31" s="297">
        <f t="shared" si="30"/>
        <v>4376.6309037604478</v>
      </c>
      <c r="BV31" s="297">
        <f t="shared" ref="BV31:EG31" si="31" xml:space="preserve"> IF( BV26 = 1, $F25, BV28 + BV29 - BV30)</f>
        <v>4157.7993585724253</v>
      </c>
      <c r="BW31" s="297">
        <f t="shared" si="31"/>
        <v>3949.9093906438038</v>
      </c>
      <c r="BX31" s="297">
        <f t="shared" si="31"/>
        <v>3752.4139211116135</v>
      </c>
      <c r="BY31" s="297">
        <f t="shared" si="31"/>
        <v>3564.793225056033</v>
      </c>
      <c r="BZ31" s="297">
        <f t="shared" si="31"/>
        <v>3386.5535638032311</v>
      </c>
      <c r="CA31" s="297">
        <f t="shared" si="31"/>
        <v>3217.2258856130693</v>
      </c>
      <c r="CB31" s="297">
        <f t="shared" si="31"/>
        <v>3056.3645913324158</v>
      </c>
      <c r="CC31" s="297">
        <f t="shared" si="31"/>
        <v>2903.5463617657952</v>
      </c>
      <c r="CD31" s="297">
        <f t="shared" si="31"/>
        <v>2758.3690436775055</v>
      </c>
      <c r="CE31" s="297">
        <f t="shared" si="31"/>
        <v>2620.4505914936303</v>
      </c>
      <c r="CF31" s="297">
        <f t="shared" si="31"/>
        <v>2489.428061918949</v>
      </c>
      <c r="CG31" s="297">
        <f t="shared" si="31"/>
        <v>2364.9566588230014</v>
      </c>
      <c r="CH31" s="297">
        <f t="shared" si="31"/>
        <v>2246.7088258818512</v>
      </c>
      <c r="CI31" s="297">
        <f t="shared" si="31"/>
        <v>2134.3733845877587</v>
      </c>
      <c r="CJ31" s="297">
        <f t="shared" si="31"/>
        <v>2027.6547153583708</v>
      </c>
      <c r="CK31" s="297">
        <f t="shared" si="31"/>
        <v>1926.2719795904522</v>
      </c>
      <c r="CL31" s="297">
        <f t="shared" si="31"/>
        <v>1829.9583806109297</v>
      </c>
      <c r="CM31" s="297">
        <f t="shared" si="31"/>
        <v>1738.4604615803833</v>
      </c>
      <c r="CN31" s="297">
        <f t="shared" si="31"/>
        <v>1651.537438501364</v>
      </c>
      <c r="CO31" s="297">
        <f t="shared" si="31"/>
        <v>1568.9605665762958</v>
      </c>
      <c r="CP31" s="297">
        <f t="shared" si="31"/>
        <v>1490.512538247481</v>
      </c>
      <c r="CQ31" s="297">
        <f t="shared" si="31"/>
        <v>1415.9869113351069</v>
      </c>
      <c r="CR31" s="297">
        <f t="shared" si="31"/>
        <v>1345.1875657683515</v>
      </c>
      <c r="CS31" s="297">
        <f t="shared" si="31"/>
        <v>1277.928187479934</v>
      </c>
      <c r="CT31" s="297">
        <f t="shared" si="31"/>
        <v>1214.0317781059373</v>
      </c>
      <c r="CU31" s="297">
        <f t="shared" si="31"/>
        <v>1153.3301892006405</v>
      </c>
      <c r="CV31" s="297">
        <f t="shared" si="31"/>
        <v>1095.6636797406084</v>
      </c>
      <c r="CW31" s="297">
        <f t="shared" si="31"/>
        <v>1040.8804957535779</v>
      </c>
      <c r="CX31" s="297">
        <f t="shared" si="31"/>
        <v>988.83647096589903</v>
      </c>
      <c r="CY31" s="297">
        <f t="shared" si="31"/>
        <v>939.39464741760412</v>
      </c>
      <c r="CZ31" s="297">
        <f t="shared" si="31"/>
        <v>892.42491504672387</v>
      </c>
      <c r="DA31" s="297">
        <f t="shared" si="31"/>
        <v>847.80366929438765</v>
      </c>
      <c r="DB31" s="297">
        <f t="shared" si="31"/>
        <v>805.41348582966828</v>
      </c>
      <c r="DC31" s="297">
        <f t="shared" si="31"/>
        <v>765.1428115381849</v>
      </c>
      <c r="DD31" s="297">
        <f t="shared" si="31"/>
        <v>726.88567096127565</v>
      </c>
      <c r="DE31" s="297">
        <f t="shared" si="31"/>
        <v>690.54138741321185</v>
      </c>
      <c r="DF31" s="297">
        <f t="shared" si="31"/>
        <v>656.01431804255128</v>
      </c>
      <c r="DG31" s="297">
        <f t="shared" si="31"/>
        <v>623.21360214042375</v>
      </c>
      <c r="DH31" s="297">
        <f t="shared" si="31"/>
        <v>592.05292203340252</v>
      </c>
      <c r="DI31" s="297">
        <f t="shared" si="31"/>
        <v>562.45027593173245</v>
      </c>
      <c r="DJ31" s="297">
        <f t="shared" si="31"/>
        <v>534.3277621351458</v>
      </c>
      <c r="DK31" s="297">
        <f t="shared" si="31"/>
        <v>507.61137402838852</v>
      </c>
      <c r="DL31" s="297">
        <f t="shared" si="31"/>
        <v>482.23080532696912</v>
      </c>
      <c r="DM31" s="297">
        <f t="shared" si="31"/>
        <v>458.11926506062065</v>
      </c>
      <c r="DN31" s="297">
        <f t="shared" si="31"/>
        <v>435.21330180758963</v>
      </c>
      <c r="DO31" s="297">
        <f t="shared" si="31"/>
        <v>413.45263671721017</v>
      </c>
      <c r="DP31" s="297">
        <f t="shared" si="31"/>
        <v>392.78000488134967</v>
      </c>
      <c r="DQ31" s="297">
        <f t="shared" si="31"/>
        <v>373.14100463728221</v>
      </c>
      <c r="DR31" s="297">
        <f t="shared" si="31"/>
        <v>354.4839544054181</v>
      </c>
      <c r="DS31" s="297">
        <f t="shared" si="31"/>
        <v>336.75975668514718</v>
      </c>
      <c r="DT31" s="297">
        <f t="shared" si="31"/>
        <v>319.9217688508898</v>
      </c>
      <c r="DU31" s="297">
        <f t="shared" si="31"/>
        <v>303.92568040834533</v>
      </c>
      <c r="DV31" s="297">
        <f t="shared" si="31"/>
        <v>288.72939638792809</v>
      </c>
      <c r="DW31" s="297">
        <f t="shared" si="31"/>
        <v>274.2929265685317</v>
      </c>
      <c r="DX31" s="297">
        <f t="shared" si="31"/>
        <v>260.57828024010513</v>
      </c>
      <c r="DY31" s="297">
        <f t="shared" si="31"/>
        <v>247.54936622809987</v>
      </c>
      <c r="DZ31" s="297">
        <f t="shared" si="31"/>
        <v>235.17189791669489</v>
      </c>
      <c r="EA31" s="297">
        <f t="shared" si="31"/>
        <v>223.41330302086016</v>
      </c>
      <c r="EB31" s="297">
        <f t="shared" si="31"/>
        <v>0</v>
      </c>
      <c r="EC31" s="297">
        <f t="shared" si="31"/>
        <v>0</v>
      </c>
      <c r="ED31" s="297">
        <f t="shared" si="31"/>
        <v>0</v>
      </c>
      <c r="EE31" s="297">
        <f t="shared" si="31"/>
        <v>0</v>
      </c>
      <c r="EF31" s="297">
        <f t="shared" si="31"/>
        <v>0</v>
      </c>
      <c r="EG31" s="297">
        <f t="shared" si="31"/>
        <v>0</v>
      </c>
      <c r="EH31" s="297">
        <f t="shared" ref="EH31:GJ31" si="32" xml:space="preserve"> IF( EH26 = 1, $F25, EH28 + EH29 - EH30)</f>
        <v>0</v>
      </c>
      <c r="EI31" s="297">
        <f t="shared" si="32"/>
        <v>0</v>
      </c>
      <c r="EJ31" s="297">
        <f t="shared" si="32"/>
        <v>0</v>
      </c>
      <c r="EK31" s="297">
        <f t="shared" si="32"/>
        <v>0</v>
      </c>
      <c r="EL31" s="297">
        <f t="shared" si="32"/>
        <v>0</v>
      </c>
      <c r="EM31" s="297">
        <f t="shared" si="32"/>
        <v>0</v>
      </c>
      <c r="EN31" s="297">
        <f t="shared" si="32"/>
        <v>0</v>
      </c>
      <c r="EO31" s="297">
        <f t="shared" si="32"/>
        <v>0</v>
      </c>
      <c r="EP31" s="297">
        <f t="shared" si="32"/>
        <v>0</v>
      </c>
      <c r="EQ31" s="297">
        <f t="shared" si="32"/>
        <v>0</v>
      </c>
      <c r="ER31" s="297">
        <f t="shared" si="32"/>
        <v>0</v>
      </c>
      <c r="ES31" s="297">
        <f t="shared" si="32"/>
        <v>0</v>
      </c>
      <c r="ET31" s="297">
        <f t="shared" si="32"/>
        <v>0</v>
      </c>
      <c r="EU31" s="297">
        <f t="shared" si="32"/>
        <v>0</v>
      </c>
      <c r="EV31" s="297">
        <f t="shared" si="32"/>
        <v>0</v>
      </c>
      <c r="EW31" s="297">
        <f t="shared" si="32"/>
        <v>0</v>
      </c>
      <c r="EX31" s="297">
        <f t="shared" si="32"/>
        <v>0</v>
      </c>
      <c r="EY31" s="297">
        <f t="shared" si="32"/>
        <v>0</v>
      </c>
      <c r="EZ31" s="297">
        <f t="shared" si="32"/>
        <v>0</v>
      </c>
      <c r="FA31" s="297">
        <f t="shared" si="32"/>
        <v>0</v>
      </c>
      <c r="FB31" s="297">
        <f t="shared" si="32"/>
        <v>0</v>
      </c>
      <c r="FC31" s="297">
        <f t="shared" si="32"/>
        <v>0</v>
      </c>
      <c r="FD31" s="297">
        <f t="shared" si="32"/>
        <v>0</v>
      </c>
      <c r="FE31" s="297">
        <f t="shared" si="32"/>
        <v>0</v>
      </c>
      <c r="FF31" s="297">
        <f t="shared" si="32"/>
        <v>0</v>
      </c>
      <c r="FG31" s="297">
        <f t="shared" si="32"/>
        <v>0</v>
      </c>
      <c r="FH31" s="297">
        <f t="shared" si="32"/>
        <v>0</v>
      </c>
      <c r="FI31" s="297">
        <f t="shared" si="32"/>
        <v>0</v>
      </c>
      <c r="FJ31" s="297">
        <f t="shared" si="32"/>
        <v>0</v>
      </c>
      <c r="FK31" s="297">
        <f t="shared" si="32"/>
        <v>0</v>
      </c>
      <c r="FL31" s="297">
        <f t="shared" si="32"/>
        <v>0</v>
      </c>
      <c r="FM31" s="297">
        <f t="shared" si="32"/>
        <v>0</v>
      </c>
      <c r="FN31" s="297">
        <f t="shared" si="32"/>
        <v>0</v>
      </c>
      <c r="FO31" s="297">
        <f t="shared" si="32"/>
        <v>0</v>
      </c>
      <c r="FP31" s="297">
        <f t="shared" si="32"/>
        <v>0</v>
      </c>
      <c r="FQ31" s="297">
        <f t="shared" si="32"/>
        <v>0</v>
      </c>
      <c r="FR31" s="297">
        <f t="shared" si="32"/>
        <v>0</v>
      </c>
      <c r="FS31" s="297">
        <f t="shared" si="32"/>
        <v>0</v>
      </c>
      <c r="FT31" s="297">
        <f t="shared" si="32"/>
        <v>0</v>
      </c>
      <c r="FU31" s="297">
        <f t="shared" si="32"/>
        <v>0</v>
      </c>
      <c r="FV31" s="297">
        <f t="shared" si="32"/>
        <v>0</v>
      </c>
      <c r="FW31" s="297">
        <f t="shared" si="32"/>
        <v>0</v>
      </c>
      <c r="FX31" s="297">
        <f t="shared" si="32"/>
        <v>0</v>
      </c>
      <c r="FY31" s="297">
        <f t="shared" si="32"/>
        <v>0</v>
      </c>
      <c r="FZ31" s="297">
        <f t="shared" si="32"/>
        <v>0</v>
      </c>
      <c r="GA31" s="297">
        <f t="shared" si="32"/>
        <v>0</v>
      </c>
      <c r="GB31" s="297">
        <f t="shared" si="32"/>
        <v>0</v>
      </c>
      <c r="GC31" s="297">
        <f t="shared" si="32"/>
        <v>0</v>
      </c>
      <c r="GD31" s="297">
        <f t="shared" si="32"/>
        <v>0</v>
      </c>
      <c r="GE31" s="297">
        <f t="shared" si="32"/>
        <v>0</v>
      </c>
      <c r="GF31" s="297">
        <f t="shared" si="32"/>
        <v>0</v>
      </c>
      <c r="GG31" s="297">
        <f t="shared" si="32"/>
        <v>0</v>
      </c>
      <c r="GH31" s="297">
        <f t="shared" si="32"/>
        <v>0</v>
      </c>
      <c r="GI31" s="297">
        <f t="shared" si="32"/>
        <v>0</v>
      </c>
      <c r="GJ31" s="297">
        <f t="shared" si="32"/>
        <v>0</v>
      </c>
    </row>
    <row r="34" spans="2:192" x14ac:dyDescent="0.25">
      <c r="B34" s="15" t="s">
        <v>251</v>
      </c>
    </row>
    <row r="35" spans="2:192" x14ac:dyDescent="0.25">
      <c r="E35" s="248" t="str">
        <f xml:space="preserve"> Debt!E$86</f>
        <v>Senior debt interest POS</v>
      </c>
      <c r="F35" s="248">
        <f xml:space="preserve"> Debt!F$86</f>
        <v>0</v>
      </c>
      <c r="G35" s="248" t="str">
        <f xml:space="preserve"> Debt!G$86</f>
        <v>$ 000s</v>
      </c>
      <c r="H35" s="248">
        <f xml:space="preserve"> Debt!H$86</f>
        <v>22701.592052754986</v>
      </c>
      <c r="I35" s="248">
        <f xml:space="preserve"> Debt!I$86</f>
        <v>0</v>
      </c>
      <c r="J35" s="248">
        <f xml:space="preserve"> Debt!J$86</f>
        <v>0</v>
      </c>
      <c r="K35" s="248">
        <f xml:space="preserve"> Debt!K$86</f>
        <v>0</v>
      </c>
      <c r="L35" s="248">
        <f xml:space="preserve"> Debt!L$86</f>
        <v>0</v>
      </c>
      <c r="M35" s="248">
        <f xml:space="preserve"> Debt!M$86</f>
        <v>1045.8935003116378</v>
      </c>
      <c r="N35" s="248">
        <f xml:space="preserve"> Debt!N$86</f>
        <v>1057.8229493860904</v>
      </c>
      <c r="O35" s="248">
        <f xml:space="preserve"> Debt!O$86</f>
        <v>1019.7569078348944</v>
      </c>
      <c r="P35" s="248">
        <f xml:space="preserve"> Debt!P$86</f>
        <v>968.99646228251731</v>
      </c>
      <c r="Q35" s="248">
        <f xml:space="preserve"> Debt!Q$86</f>
        <v>973.54393948014479</v>
      </c>
      <c r="R35" s="248">
        <f xml:space="preserve"> Debt!R$86</f>
        <v>967.23523061709818</v>
      </c>
      <c r="S35" s="248">
        <f xml:space="preserve"> Debt!S$86</f>
        <v>928.13169474812742</v>
      </c>
      <c r="T35" s="248">
        <f xml:space="preserve"> Debt!T$86</f>
        <v>878.2853068682532</v>
      </c>
      <c r="U35" s="248">
        <f xml:space="preserve"> Debt!U$86</f>
        <v>880.6317105684808</v>
      </c>
      <c r="V35" s="248">
        <f xml:space="preserve"> Debt!V$86</f>
        <v>872.11801105448546</v>
      </c>
      <c r="W35" s="248">
        <f xml:space="preserve"> Debt!W$86</f>
        <v>831.90563287630903</v>
      </c>
      <c r="X35" s="248">
        <f xml:space="preserve"> Debt!X$86</f>
        <v>791.70264813201936</v>
      </c>
      <c r="Y35" s="248">
        <f xml:space="preserve"> Debt!Y$86</f>
        <v>782.98919775084732</v>
      </c>
      <c r="Z35" s="248">
        <f xml:space="preserve"> Debt!Z$86</f>
        <v>772.32252904597203</v>
      </c>
      <c r="AA35" s="248">
        <f xml:space="preserve"> Debt!AA$86</f>
        <v>730.92764944241026</v>
      </c>
      <c r="AB35" s="248">
        <f xml:space="preserve"> Debt!AB$86</f>
        <v>682.99831149530837</v>
      </c>
      <c r="AC35" s="248">
        <f xml:space="preserve"> Debt!AC$86</f>
        <v>680.57482365558417</v>
      </c>
      <c r="AD35" s="248">
        <f xml:space="preserve"> Debt!AD$86</f>
        <v>667.27222632265989</v>
      </c>
      <c r="AE35" s="248">
        <f xml:space="preserve"> Debt!AE$86</f>
        <v>624.61198940424333</v>
      </c>
      <c r="AF35" s="248">
        <f xml:space="preserve"> Debt!AF$86</f>
        <v>577.69021992051989</v>
      </c>
      <c r="AG35" s="248">
        <f xml:space="preserve"> Debt!AG$86</f>
        <v>572.67827497247833</v>
      </c>
      <c r="AH35" s="248">
        <f xml:space="preserve"> Debt!AH$86</f>
        <v>556.7715693632631</v>
      </c>
      <c r="AI35" s="248">
        <f xml:space="preserve"> Debt!AI$86</f>
        <v>512.76005889068097</v>
      </c>
      <c r="AJ35" s="248">
        <f xml:space="preserve"> Debt!AJ$86</f>
        <v>466.88102426291454</v>
      </c>
      <c r="AK35" s="248">
        <f xml:space="preserve"> Debt!AK$86</f>
        <v>459.13447531537622</v>
      </c>
      <c r="AL35" s="248">
        <f xml:space="preserve"> Debt!AL$86</f>
        <v>440.47311736540343</v>
      </c>
      <c r="AM35" s="248">
        <f xml:space="preserve"> Debt!AM$86</f>
        <v>395.01891301651159</v>
      </c>
      <c r="AN35" s="248">
        <f xml:space="preserve"> Debt!AN$86</f>
        <v>354.11131293142421</v>
      </c>
      <c r="AO35" s="248">
        <f xml:space="preserve"> Debt!AO$86</f>
        <v>339.47497957936133</v>
      </c>
      <c r="AP35" s="248">
        <f xml:space="preserve"> Debt!AP$86</f>
        <v>321.82664989577216</v>
      </c>
      <c r="AQ35" s="248">
        <f xml:space="preserve"> Debt!AQ$86</f>
        <v>282.67901318846231</v>
      </c>
      <c r="AR35" s="248">
        <f xml:space="preserve"> Debt!AR$86</f>
        <v>239.97467829228771</v>
      </c>
      <c r="AS35" s="248">
        <f xml:space="preserve"> Debt!AS$86</f>
        <v>227.89197572251359</v>
      </c>
      <c r="AT35" s="248">
        <f xml:space="preserve"> Debt!AT$86</f>
        <v>210.86927643373997</v>
      </c>
      <c r="AU35" s="248">
        <f xml:space="preserve"> Debt!AU$86</f>
        <v>170.99125017413436</v>
      </c>
      <c r="AV35" s="248">
        <f xml:space="preserve"> Debt!AV$86</f>
        <v>129.95643263440826</v>
      </c>
      <c r="AW35" s="248">
        <f xml:space="preserve"> Debt!AW$86</f>
        <v>115.77135077272737</v>
      </c>
      <c r="AX35" s="248">
        <f xml:space="preserve"> Debt!AX$86</f>
        <v>96.603390481776074</v>
      </c>
      <c r="AY35" s="248">
        <f xml:space="preserve"> Debt!AY$86</f>
        <v>55.864518405057645</v>
      </c>
      <c r="AZ35" s="248">
        <f xml:space="preserve"> Debt!AZ$86</f>
        <v>16.448849858864563</v>
      </c>
      <c r="BA35" s="248">
        <f xml:space="preserve"> Debt!BA$86</f>
        <v>5.1417146096355276E-13</v>
      </c>
      <c r="BB35" s="248">
        <f xml:space="preserve"> Debt!BB$86</f>
        <v>5.2809985731983035E-13</v>
      </c>
      <c r="BC35" s="248">
        <f xml:space="preserve"> Debt!BC$86</f>
        <v>5.3660226502267958E-13</v>
      </c>
      <c r="BD35" s="248">
        <f xml:space="preserve"> Debt!BD$86</f>
        <v>5.3931502277770176E-13</v>
      </c>
      <c r="BE35" s="248">
        <f xml:space="preserve"> Debt!BE$86</f>
        <v>5.4790361451543665E-13</v>
      </c>
      <c r="BF35" s="248">
        <f xml:space="preserve"> Debt!BF$86</f>
        <v>5.6274578154996423E-13</v>
      </c>
      <c r="BG35" s="248">
        <f xml:space="preserve"> Debt!BG$86</f>
        <v>5.7180598863291863E-13</v>
      </c>
      <c r="BH35" s="248">
        <f xml:space="preserve"> Debt!BH$86</f>
        <v>5.6838136798360629E-13</v>
      </c>
      <c r="BI35" s="248">
        <f xml:space="preserve"> Debt!BI$86</f>
        <v>5.837481898018963E-13</v>
      </c>
      <c r="BJ35" s="248">
        <f xml:space="preserve"> Debt!BJ$86</f>
        <v>5.9956135093025517E-13</v>
      </c>
      <c r="BK35" s="248">
        <f xml:space="preserve"> Debt!BK$86</f>
        <v>6.0921428868023228E-13</v>
      </c>
      <c r="BL35" s="248">
        <f xml:space="preserve"> Debt!BL$86</f>
        <v>6.0556562484259306E-13</v>
      </c>
      <c r="BM35" s="248">
        <f xml:space="preserve"> Debt!BM$86</f>
        <v>6.2193776436090676E-13</v>
      </c>
      <c r="BN35" s="248">
        <f xml:space="preserve"> Debt!BN$86</f>
        <v>6.3878544329416032E-13</v>
      </c>
      <c r="BO35" s="248">
        <f xml:space="preserve"> Debt!BO$86</f>
        <v>6.4906988893119625E-13</v>
      </c>
      <c r="BP35" s="248">
        <f xml:space="preserve"> Debt!BP$86</f>
        <v>6.4518252470509752E-13</v>
      </c>
      <c r="BQ35" s="248">
        <f xml:space="preserve"> Debt!BQ$86</f>
        <v>6.6262575112997168E-13</v>
      </c>
      <c r="BR35" s="248">
        <f xml:space="preserve"> Debt!BR$86</f>
        <v>6.8057562738393323E-13</v>
      </c>
      <c r="BS35" s="248">
        <f xml:space="preserve"> Debt!BS$86</f>
        <v>6.9153289498481449E-13</v>
      </c>
      <c r="BT35" s="248">
        <f xml:space="preserve"> Debt!BT$86</f>
        <v>6.9502889443543868E-13</v>
      </c>
      <c r="BU35" s="248">
        <f xml:space="preserve"> Debt!BU$86</f>
        <v>7.0609722957932307E-13</v>
      </c>
      <c r="BV35" s="248">
        <f xml:space="preserve"> Debt!BV$86</f>
        <v>7.2522470519070769E-13</v>
      </c>
      <c r="BW35" s="248">
        <f xml:space="preserve"> Debt!BW$86</f>
        <v>7.3690082294427805E-13</v>
      </c>
      <c r="BX35" s="248">
        <f xml:space="preserve"> Debt!BX$86</f>
        <v>7.3248742779816619E-13</v>
      </c>
      <c r="BY35" s="248">
        <f xml:space="preserve"> Debt!BY$86</f>
        <v>7.5229103928360932E-13</v>
      </c>
      <c r="BZ35" s="248">
        <f xml:space="preserve"> Debt!BZ$86</f>
        <v>7.7266985951369755E-13</v>
      </c>
      <c r="CA35" s="248">
        <f xml:space="preserve"> Debt!CA$86</f>
        <v>7.8510984425186809E-13</v>
      </c>
      <c r="CB35" s="248">
        <f xml:space="preserve"> Debt!CB$86</f>
        <v>7.8040771898901188E-13</v>
      </c>
      <c r="CC35" s="248">
        <f xml:space="preserve"> Debt!CC$86</f>
        <v>8.0150690879156748E-13</v>
      </c>
      <c r="CD35" s="248">
        <f xml:space="preserve"> Debt!CD$86</f>
        <v>8.2321893825159051E-13</v>
      </c>
      <c r="CE35" s="248">
        <f xml:space="preserve"> Debt!CE$86</f>
        <v>8.3647276315744112E-13</v>
      </c>
      <c r="CF35" s="248">
        <f xml:space="preserve"> Debt!CF$86</f>
        <v>8.3146301867374812E-13</v>
      </c>
      <c r="CG35" s="248">
        <f xml:space="preserve"> Debt!CG$86</f>
        <v>8.5394254523139137E-13</v>
      </c>
      <c r="CH35" s="248">
        <f xml:space="preserve"> Debt!CH$86</f>
        <v>8.7707500422314868E-13</v>
      </c>
      <c r="CI35" s="248">
        <f xml:space="preserve"> Debt!CI$86</f>
        <v>8.911959117911414E-13</v>
      </c>
      <c r="CJ35" s="248">
        <f xml:space="preserve"> Debt!CJ$86</f>
        <v>8.957012946017289E-13</v>
      </c>
      <c r="CK35" s="248">
        <f xml:space="preserve"> Debt!CK$86</f>
        <v>9.0996533771826152E-13</v>
      </c>
      <c r="CL35" s="248">
        <f xml:space="preserve"> Debt!CL$86</f>
        <v>9.3461539875133056E-13</v>
      </c>
      <c r="CM35" s="248">
        <f xml:space="preserve"> Debt!CM$86</f>
        <v>9.4966270667122695E-13</v>
      </c>
      <c r="CN35" s="248">
        <f xml:space="preserve"> Debt!CN$86</f>
        <v>9.4397505285192423E-13</v>
      </c>
      <c r="CO35" s="248">
        <f xml:space="preserve"> Debt!CO$86</f>
        <v>9.6949646726694578E-13</v>
      </c>
      <c r="CP35" s="248">
        <f xml:space="preserve"> Debt!CP$86</f>
        <v>9.9575916772254749E-13</v>
      </c>
      <c r="CQ35" s="248">
        <f xml:space="preserve"> Debt!CQ$86</f>
        <v>1.0117908903228806E-12</v>
      </c>
      <c r="CR35" s="248">
        <f xml:space="preserve"> Debt!CR$86</f>
        <v>1.0057311427080122E-12</v>
      </c>
      <c r="CS35" s="248">
        <f xml:space="preserve"> Debt!CS$86</f>
        <v>1.0329222016301705E-12</v>
      </c>
      <c r="CT35" s="248">
        <f xml:space="preserve"> Debt!CT$86</f>
        <v>1.0609030425009237E-12</v>
      </c>
      <c r="CU35" s="248">
        <f xml:space="preserve"> Debt!CU$86</f>
        <v>1.0779835814851886E-12</v>
      </c>
      <c r="CV35" s="248">
        <f xml:space="preserve"> Debt!CV$86</f>
        <v>1.0715273972091196E-12</v>
      </c>
      <c r="CW35" s="248">
        <f xml:space="preserve"> Debt!CW$86</f>
        <v>1.1004973309786648E-12</v>
      </c>
      <c r="CX35" s="248">
        <f xml:space="preserve"> Debt!CX$86</f>
        <v>1.1303087152709233E-12</v>
      </c>
      <c r="CY35" s="248">
        <f xml:space="preserve"> Debt!CY$86</f>
        <v>1.1485066855867852E-12</v>
      </c>
      <c r="CZ35" s="248">
        <f xml:space="preserve"> Debt!CZ$86</f>
        <v>1.1543128862331592E-12</v>
      </c>
      <c r="DA35" s="248">
        <f xml:space="preserve"> Debt!DA$86</f>
        <v>1.1726953189464222E-12</v>
      </c>
      <c r="DB35" s="248">
        <f xml:space="preserve"> Debt!DB$86</f>
        <v>1.2044624753281238E-12</v>
      </c>
      <c r="DC35" s="248">
        <f xml:space="preserve"> Debt!DC$86</f>
        <v>1.2238543211809065E-12</v>
      </c>
      <c r="DD35" s="248">
        <f xml:space="preserve"> Debt!DD$86</f>
        <v>1.2165244980181818E-12</v>
      </c>
      <c r="DE35" s="248">
        <f xml:space="preserve"> Debt!DE$86</f>
        <v>1.2494145895159899E-12</v>
      </c>
      <c r="DF35" s="248">
        <f xml:space="preserve"> Debt!DF$86</f>
        <v>1.2832599950612193E-12</v>
      </c>
      <c r="DG35" s="248">
        <f xml:space="preserve"> Debt!DG$86</f>
        <v>1.3039204809817049E-12</v>
      </c>
      <c r="DH35" s="248">
        <f xml:space="preserve"> Debt!DH$86</f>
        <v>1.296111131144521E-12</v>
      </c>
      <c r="DI35" s="248">
        <f xml:space="preserve"> Debt!DI$86</f>
        <v>1.331152935698492E-12</v>
      </c>
      <c r="DJ35" s="248">
        <f xml:space="preserve"> Debt!DJ$86</f>
        <v>1.3672125522016828E-12</v>
      </c>
      <c r="DK35" s="248">
        <f xml:space="preserve"> Debt!DK$86</f>
        <v>1.3892246742921298E-12</v>
      </c>
      <c r="DL35" s="248">
        <f xml:space="preserve"> Debt!DL$86</f>
        <v>1.380904426514576E-12</v>
      </c>
      <c r="DM35" s="248">
        <f xml:space="preserve"> Debt!DM$86</f>
        <v>1.4182387120236493E-12</v>
      </c>
      <c r="DN35" s="248">
        <f xml:space="preserve"> Debt!DN$86</f>
        <v>1.4566573960786987E-12</v>
      </c>
      <c r="DO35" s="248">
        <f xml:space="preserve"> Debt!DO$86</f>
        <v>1.4801095801555659E-12</v>
      </c>
      <c r="DP35" s="248">
        <f xml:space="preserve"> Debt!DP$86</f>
        <v>1.4875921776091566E-12</v>
      </c>
      <c r="DQ35" s="248">
        <f xml:space="preserve"> Debt!DQ$86</f>
        <v>1.5112820830375823E-12</v>
      </c>
      <c r="DR35" s="248">
        <f xml:space="preserve"> Debt!DR$86</f>
        <v>1.5522212199924828E-12</v>
      </c>
      <c r="DS35" s="248">
        <f xml:space="preserve"> Debt!DS$86</f>
        <v>1.5772119816343617E-12</v>
      </c>
      <c r="DT35" s="248">
        <f xml:space="preserve"> Debt!DT$86</f>
        <v>1.5677658533530515E-12</v>
      </c>
      <c r="DU35" s="248">
        <f xml:space="preserve"> Debt!DU$86</f>
        <v>1.6101521451605103E-12</v>
      </c>
      <c r="DV35" s="248">
        <f xml:space="preserve"> Debt!DV$86</f>
        <v>1.6537695743147434E-12</v>
      </c>
      <c r="DW35" s="248">
        <f xml:space="preserve"> Debt!DW$86</f>
        <v>1.6803952644612106E-12</v>
      </c>
      <c r="DX35" s="248">
        <f xml:space="preserve"> Debt!DX$86</f>
        <v>1.6703311580403614E-12</v>
      </c>
      <c r="DY35" s="248">
        <f xml:space="preserve"> Debt!DY$86</f>
        <v>1.7154904168214914E-12</v>
      </c>
      <c r="DZ35" s="248">
        <f xml:space="preserve"> Debt!DZ$86</f>
        <v>1.7619613555743121E-12</v>
      </c>
      <c r="EA35" s="248">
        <f xml:space="preserve"> Debt!EA$86</f>
        <v>1.7903289333990585E-12</v>
      </c>
      <c r="EB35" s="248">
        <f xml:space="preserve"> Debt!EB$86</f>
        <v>1.7796064198957664E-12</v>
      </c>
      <c r="EC35" s="248">
        <f xml:space="preserve"> Debt!EC$86</f>
        <v>1.8277200567981146E-12</v>
      </c>
      <c r="ED35" s="248">
        <f xml:space="preserve"> Debt!ED$86</f>
        <v>1.8772311855015546E-12</v>
      </c>
      <c r="EE35" s="248">
        <f xml:space="preserve"> Debt!EE$86</f>
        <v>1.9074546075881294E-12</v>
      </c>
      <c r="EF35" s="248">
        <f xml:space="preserve"> Debt!EF$86</f>
        <v>1.9170976199575775E-12</v>
      </c>
      <c r="EG35" s="248">
        <f xml:space="preserve"> Debt!EG$86</f>
        <v>1.9476273995554021E-12</v>
      </c>
      <c r="EH35" s="248">
        <f xml:space="preserve"> Debt!EH$86</f>
        <v>2.0003866995844575E-12</v>
      </c>
      <c r="EI35" s="248">
        <f xml:space="preserve"> Debt!EI$86</f>
        <v>2.0325929254477672E-12</v>
      </c>
      <c r="EJ35" s="248">
        <f xml:space="preserve"> Debt!EJ$86</f>
        <v>2.0204194612964442E-12</v>
      </c>
      <c r="EK35" s="248">
        <f xml:space="preserve"> Debt!EK$86</f>
        <v>2.0750437463431062E-12</v>
      </c>
      <c r="EL35" s="248">
        <f xml:space="preserve"> Debt!EL$86</f>
        <v>2.1312546291904732E-12</v>
      </c>
      <c r="EM35" s="248">
        <f xml:space="preserve"> Debt!EM$86</f>
        <v>2.1655678287204399E-12</v>
      </c>
      <c r="EN35" s="248">
        <f xml:space="preserve"> Debt!EN$86</f>
        <v>2.1525979605288645E-12</v>
      </c>
      <c r="EO35" s="248">
        <f xml:space="preserve"> Debt!EO$86</f>
        <v>2.2107958381672737E-12</v>
      </c>
      <c r="EP35" s="248">
        <f xml:space="preserve"> Debt!EP$86</f>
        <v>2.2706841109218466E-12</v>
      </c>
      <c r="EQ35" s="248">
        <f xml:space="preserve"> Debt!EQ$86</f>
        <v>2.3072421251076884E-12</v>
      </c>
      <c r="ER35" s="248">
        <f xml:space="preserve"> Debt!ER$86</f>
        <v>2.2934237510757935E-12</v>
      </c>
      <c r="ES35" s="248">
        <f xml:space="preserve"> Debt!ES$86</f>
        <v>2.3554290104347397E-12</v>
      </c>
      <c r="ET35" s="248">
        <f xml:space="preserve"> Debt!ET$86</f>
        <v>2.419235252782242E-12</v>
      </c>
      <c r="EU35" s="248">
        <f xml:space="preserve"> Debt!EU$86</f>
        <v>2.4581849403520359E-12</v>
      </c>
      <c r="EV35" s="248">
        <f xml:space="preserve"> Debt!EV$86</f>
        <v>2.4706121340015767E-12</v>
      </c>
      <c r="EW35" s="248">
        <f xml:space="preserve"> Debt!EW$86</f>
        <v>2.509956632235552E-12</v>
      </c>
      <c r="EX35" s="248">
        <f xml:space="preserve"> Debt!EX$86</f>
        <v>2.5779488750281218E-12</v>
      </c>
      <c r="EY35" s="248">
        <f xml:space="preserve"> Debt!EY$86</f>
        <v>2.6194538519160745E-12</v>
      </c>
      <c r="EZ35" s="248">
        <f xml:space="preserve"> Debt!EZ$86</f>
        <v>2.6037656011290553E-12</v>
      </c>
      <c r="FA35" s="248">
        <f xml:space="preserve"> Debt!FA$86</f>
        <v>2.6741612972284691E-12</v>
      </c>
      <c r="FB35" s="248">
        <f xml:space="preserve"> Debt!FB$86</f>
        <v>2.7466016819954796E-12</v>
      </c>
      <c r="FC35" s="248">
        <f xml:space="preserve"> Debt!FC$86</f>
        <v>2.7908219690756068E-12</v>
      </c>
      <c r="FD35" s="248">
        <f xml:space="preserve"> Debt!FD$86</f>
        <v>2.7741073722825565E-12</v>
      </c>
      <c r="FE35" s="248">
        <f xml:space="preserve"> Debt!FE$86</f>
        <v>2.8491084474337397E-12</v>
      </c>
      <c r="FF35" s="248">
        <f xml:space="preserve"> Debt!FF$86</f>
        <v>2.9262879774751567E-12</v>
      </c>
      <c r="FG35" s="248">
        <f xml:space="preserve"> Debt!FG$86</f>
        <v>2.9734012139125072E-12</v>
      </c>
      <c r="FH35" s="248">
        <f xml:space="preserve"> Debt!FH$86</f>
        <v>2.9555931262074443E-12</v>
      </c>
      <c r="FI35" s="248">
        <f xml:space="preserve"> Debt!FI$86</f>
        <v>3.0355008703668243E-12</v>
      </c>
      <c r="FJ35" s="248">
        <f xml:space="preserve"> Debt!FJ$86</f>
        <v>3.1177295868013438E-12</v>
      </c>
      <c r="FK35" s="248">
        <f xml:space="preserve"> Debt!FK$86</f>
        <v>3.1679250331488456E-12</v>
      </c>
      <c r="FL35" s="248">
        <f xml:space="preserve"> Debt!FL$86</f>
        <v>3.1839402715501225E-12</v>
      </c>
      <c r="FM35" s="248">
        <f xml:space="preserve"> Debt!FM$86</f>
        <v>3.2346445203745581E-12</v>
      </c>
      <c r="FN35" s="248">
        <f xml:space="preserve"> Debt!FN$86</f>
        <v>3.322267841332529E-12</v>
      </c>
      <c r="FO35" s="248">
        <f xml:space="preserve"> Debt!FO$86</f>
        <v>3.3757563535779827E-12</v>
      </c>
      <c r="FP35" s="248">
        <f xml:space="preserve"> Debt!FP$86</f>
        <v>3.3555385084603581E-12</v>
      </c>
      <c r="FQ35" s="248">
        <f xml:space="preserve"> Debt!FQ$86</f>
        <v>3.4462592204127038E-12</v>
      </c>
      <c r="FR35" s="248">
        <f xml:space="preserve"> Debt!FR$86</f>
        <v>3.5396149743054443E-12</v>
      </c>
      <c r="FS35" s="248">
        <f xml:space="preserve"> Debt!FS$86</f>
        <v>3.5966027753917623E-12</v>
      </c>
      <c r="FT35" s="248">
        <f xml:space="preserve"> Debt!FT$86</f>
        <v>3.5750622522478403E-12</v>
      </c>
      <c r="FU35" s="248">
        <f xml:space="preserve"> Debt!FU$86</f>
        <v>3.6717180325287517E-12</v>
      </c>
      <c r="FV35" s="248">
        <f xml:space="preserve"> Debt!FV$86</f>
        <v>3.7711812426604729E-12</v>
      </c>
      <c r="FW35" s="248">
        <f xml:space="preserve"> Debt!FW$86</f>
        <v>3.8318972606673061E-12</v>
      </c>
      <c r="FX35" s="248">
        <f xml:space="preserve"> Debt!FX$86</f>
        <v>3.8089475281604835E-12</v>
      </c>
      <c r="FY35" s="248">
        <f xml:space="preserve"> Debt!FY$86</f>
        <v>3.911926656748221E-12</v>
      </c>
      <c r="FZ35" s="248">
        <f xml:space="preserve"> Debt!FZ$86</f>
        <v>4.0178968809410796E-12</v>
      </c>
      <c r="GA35" s="248">
        <f xml:space="preserve"> Debt!GA$86</f>
        <v>4.0825850207242313E-12</v>
      </c>
      <c r="GB35" s="248">
        <f xml:space="preserve"> Debt!GB$86</f>
        <v>4.1032242630409571E-12</v>
      </c>
      <c r="GC35" s="248">
        <f xml:space="preserve"> Debt!GC$86</f>
        <v>4.168568109429884E-12</v>
      </c>
      <c r="GD35" s="248">
        <f xml:space="preserve"> Debt!GD$86</f>
        <v>4.281490496754672E-12</v>
      </c>
      <c r="GE35" s="248">
        <f xml:space="preserve"> Debt!GE$86</f>
        <v>4.3504224937524217E-12</v>
      </c>
      <c r="GF35" s="248">
        <f xml:space="preserve"> Debt!GF$86</f>
        <v>4.3243672459909263E-12</v>
      </c>
      <c r="GG35" s="248">
        <f xml:space="preserve"> Debt!GG$86</f>
        <v>4.4412813193387866E-12</v>
      </c>
      <c r="GH35" s="248">
        <f xml:space="preserve"> Debt!GH$86</f>
        <v>4.5615912378036444E-12</v>
      </c>
      <c r="GI35" s="248">
        <f xml:space="preserve"> Debt!GI$86</f>
        <v>4.6350328567322832E-12</v>
      </c>
      <c r="GJ35" s="248">
        <f xml:space="preserve"> Debt!GJ$86</f>
        <v>4.6072730403838107E-12</v>
      </c>
    </row>
    <row r="36" spans="2:192" x14ac:dyDescent="0.25">
      <c r="E36" s="248" t="str">
        <f xml:space="preserve"> Debt!E$111</f>
        <v>RCF interest due POS</v>
      </c>
      <c r="F36" s="248">
        <f xml:space="preserve"> Debt!F$111</f>
        <v>0</v>
      </c>
      <c r="G36" s="248" t="str">
        <f xml:space="preserve"> Debt!G$111</f>
        <v>$ 000s</v>
      </c>
      <c r="H36" s="248">
        <f xml:space="preserve"> Debt!H$111</f>
        <v>0</v>
      </c>
      <c r="I36" s="248">
        <f xml:space="preserve"> Debt!I$111</f>
        <v>0</v>
      </c>
      <c r="J36" s="248">
        <f xml:space="preserve"> Debt!J$111</f>
        <v>0</v>
      </c>
      <c r="K36" s="248">
        <f xml:space="preserve"> Debt!K$111</f>
        <v>0</v>
      </c>
      <c r="L36" s="248">
        <f xml:space="preserve"> Debt!L$111</f>
        <v>0</v>
      </c>
      <c r="M36" s="248">
        <f xml:space="preserve"> Debt!M$111</f>
        <v>0</v>
      </c>
      <c r="N36" s="248">
        <f xml:space="preserve"> Debt!N$111</f>
        <v>0</v>
      </c>
      <c r="O36" s="248">
        <f xml:space="preserve"> Debt!O$111</f>
        <v>0</v>
      </c>
      <c r="P36" s="248">
        <f xml:space="preserve"> Debt!P$111</f>
        <v>0</v>
      </c>
      <c r="Q36" s="248">
        <f xml:space="preserve"> Debt!Q$111</f>
        <v>0</v>
      </c>
      <c r="R36" s="248">
        <f xml:space="preserve"> Debt!R$111</f>
        <v>0</v>
      </c>
      <c r="S36" s="248">
        <f xml:space="preserve"> Debt!S$111</f>
        <v>0</v>
      </c>
      <c r="T36" s="248">
        <f xml:space="preserve"> Debt!T$111</f>
        <v>0</v>
      </c>
      <c r="U36" s="248">
        <f xml:space="preserve"> Debt!U$111</f>
        <v>0</v>
      </c>
      <c r="V36" s="248">
        <f xml:space="preserve"> Debt!V$111</f>
        <v>0</v>
      </c>
      <c r="W36" s="248">
        <f xml:space="preserve"> Debt!W$111</f>
        <v>0</v>
      </c>
      <c r="X36" s="248">
        <f xml:space="preserve"> Debt!X$111</f>
        <v>0</v>
      </c>
      <c r="Y36" s="248">
        <f xml:space="preserve"> Debt!Y$111</f>
        <v>0</v>
      </c>
      <c r="Z36" s="248">
        <f xml:space="preserve"> Debt!Z$111</f>
        <v>0</v>
      </c>
      <c r="AA36" s="248">
        <f xml:space="preserve"> Debt!AA$111</f>
        <v>0</v>
      </c>
      <c r="AB36" s="248">
        <f xml:space="preserve"> Debt!AB$111</f>
        <v>0</v>
      </c>
      <c r="AC36" s="248">
        <f xml:space="preserve"> Debt!AC$111</f>
        <v>0</v>
      </c>
      <c r="AD36" s="248">
        <f xml:space="preserve"> Debt!AD$111</f>
        <v>0</v>
      </c>
      <c r="AE36" s="248">
        <f xml:space="preserve"> Debt!AE$111</f>
        <v>0</v>
      </c>
      <c r="AF36" s="248">
        <f xml:space="preserve"> Debt!AF$111</f>
        <v>0</v>
      </c>
      <c r="AG36" s="248">
        <f xml:space="preserve"> Debt!AG$111</f>
        <v>0</v>
      </c>
      <c r="AH36" s="248">
        <f xml:space="preserve"> Debt!AH$111</f>
        <v>0</v>
      </c>
      <c r="AI36" s="248">
        <f xml:space="preserve"> Debt!AI$111</f>
        <v>0</v>
      </c>
      <c r="AJ36" s="248">
        <f xml:space="preserve"> Debt!AJ$111</f>
        <v>0</v>
      </c>
      <c r="AK36" s="248">
        <f xml:space="preserve"> Debt!AK$111</f>
        <v>0</v>
      </c>
      <c r="AL36" s="248">
        <f xml:space="preserve"> Debt!AL$111</f>
        <v>0</v>
      </c>
      <c r="AM36" s="248">
        <f xml:space="preserve"> Debt!AM$111</f>
        <v>0</v>
      </c>
      <c r="AN36" s="248">
        <f xml:space="preserve"> Debt!AN$111</f>
        <v>0</v>
      </c>
      <c r="AO36" s="248">
        <f xml:space="preserve"> Debt!AO$111</f>
        <v>0</v>
      </c>
      <c r="AP36" s="248">
        <f xml:space="preserve"> Debt!AP$111</f>
        <v>0</v>
      </c>
      <c r="AQ36" s="248">
        <f xml:space="preserve"> Debt!AQ$111</f>
        <v>0</v>
      </c>
      <c r="AR36" s="248">
        <f xml:space="preserve"> Debt!AR$111</f>
        <v>0</v>
      </c>
      <c r="AS36" s="248">
        <f xml:space="preserve"> Debt!AS$111</f>
        <v>0</v>
      </c>
      <c r="AT36" s="248">
        <f xml:space="preserve"> Debt!AT$111</f>
        <v>0</v>
      </c>
      <c r="AU36" s="248">
        <f xml:space="preserve"> Debt!AU$111</f>
        <v>0</v>
      </c>
      <c r="AV36" s="248">
        <f xml:space="preserve"> Debt!AV$111</f>
        <v>0</v>
      </c>
      <c r="AW36" s="248">
        <f xml:space="preserve"> Debt!AW$111</f>
        <v>0</v>
      </c>
      <c r="AX36" s="248">
        <f xml:space="preserve"> Debt!AX$111</f>
        <v>0</v>
      </c>
      <c r="AY36" s="248">
        <f xml:space="preserve"> Debt!AY$111</f>
        <v>0</v>
      </c>
      <c r="AZ36" s="248">
        <f xml:space="preserve"> Debt!AZ$111</f>
        <v>0</v>
      </c>
      <c r="BA36" s="248">
        <f xml:space="preserve"> Debt!BA$111</f>
        <v>0</v>
      </c>
      <c r="BB36" s="248">
        <f xml:space="preserve"> Debt!BB$111</f>
        <v>0</v>
      </c>
      <c r="BC36" s="248">
        <f xml:space="preserve"> Debt!BC$111</f>
        <v>0</v>
      </c>
      <c r="BD36" s="248">
        <f xml:space="preserve"> Debt!BD$111</f>
        <v>0</v>
      </c>
      <c r="BE36" s="248">
        <f xml:space="preserve"> Debt!BE$111</f>
        <v>0</v>
      </c>
      <c r="BF36" s="248">
        <f xml:space="preserve"> Debt!BF$111</f>
        <v>0</v>
      </c>
      <c r="BG36" s="248">
        <f xml:space="preserve"> Debt!BG$111</f>
        <v>0</v>
      </c>
      <c r="BH36" s="248">
        <f xml:space="preserve"> Debt!BH$111</f>
        <v>0</v>
      </c>
      <c r="BI36" s="248">
        <f xml:space="preserve"> Debt!BI$111</f>
        <v>0</v>
      </c>
      <c r="BJ36" s="248">
        <f xml:space="preserve"> Debt!BJ$111</f>
        <v>0</v>
      </c>
      <c r="BK36" s="248">
        <f xml:space="preserve"> Debt!BK$111</f>
        <v>0</v>
      </c>
      <c r="BL36" s="248">
        <f xml:space="preserve"> Debt!BL$111</f>
        <v>0</v>
      </c>
      <c r="BM36" s="248">
        <f xml:space="preserve"> Debt!BM$111</f>
        <v>0</v>
      </c>
      <c r="BN36" s="248">
        <f xml:space="preserve"> Debt!BN$111</f>
        <v>0</v>
      </c>
      <c r="BO36" s="248">
        <f xml:space="preserve"> Debt!BO$111</f>
        <v>0</v>
      </c>
      <c r="BP36" s="248">
        <f xml:space="preserve"> Debt!BP$111</f>
        <v>0</v>
      </c>
      <c r="BQ36" s="248">
        <f xml:space="preserve"> Debt!BQ$111</f>
        <v>0</v>
      </c>
      <c r="BR36" s="248">
        <f xml:space="preserve"> Debt!BR$111</f>
        <v>0</v>
      </c>
      <c r="BS36" s="248">
        <f xml:space="preserve"> Debt!BS$111</f>
        <v>0</v>
      </c>
      <c r="BT36" s="248">
        <f xml:space="preserve"> Debt!BT$111</f>
        <v>0</v>
      </c>
      <c r="BU36" s="248">
        <f xml:space="preserve"> Debt!BU$111</f>
        <v>0</v>
      </c>
      <c r="BV36" s="248">
        <f xml:space="preserve"> Debt!BV$111</f>
        <v>0</v>
      </c>
      <c r="BW36" s="248">
        <f xml:space="preserve"> Debt!BW$111</f>
        <v>0</v>
      </c>
      <c r="BX36" s="248">
        <f xml:space="preserve"> Debt!BX$111</f>
        <v>0</v>
      </c>
      <c r="BY36" s="248">
        <f xml:space="preserve"> Debt!BY$111</f>
        <v>0</v>
      </c>
      <c r="BZ36" s="248">
        <f xml:space="preserve"> Debt!BZ$111</f>
        <v>0</v>
      </c>
      <c r="CA36" s="248">
        <f xml:space="preserve"> Debt!CA$111</f>
        <v>0</v>
      </c>
      <c r="CB36" s="248">
        <f xml:space="preserve"> Debt!CB$111</f>
        <v>0</v>
      </c>
      <c r="CC36" s="248">
        <f xml:space="preserve"> Debt!CC$111</f>
        <v>0</v>
      </c>
      <c r="CD36" s="248">
        <f xml:space="preserve"> Debt!CD$111</f>
        <v>0</v>
      </c>
      <c r="CE36" s="248">
        <f xml:space="preserve"> Debt!CE$111</f>
        <v>0</v>
      </c>
      <c r="CF36" s="248">
        <f xml:space="preserve"> Debt!CF$111</f>
        <v>0</v>
      </c>
      <c r="CG36" s="248">
        <f xml:space="preserve"> Debt!CG$111</f>
        <v>0</v>
      </c>
      <c r="CH36" s="248">
        <f xml:space="preserve"> Debt!CH$111</f>
        <v>0</v>
      </c>
      <c r="CI36" s="248">
        <f xml:space="preserve"> Debt!CI$111</f>
        <v>0</v>
      </c>
      <c r="CJ36" s="248">
        <f xml:space="preserve"> Debt!CJ$111</f>
        <v>0</v>
      </c>
      <c r="CK36" s="248">
        <f xml:space="preserve"> Debt!CK$111</f>
        <v>0</v>
      </c>
      <c r="CL36" s="248">
        <f xml:space="preserve"> Debt!CL$111</f>
        <v>0</v>
      </c>
      <c r="CM36" s="248">
        <f xml:space="preserve"> Debt!CM$111</f>
        <v>0</v>
      </c>
      <c r="CN36" s="248">
        <f xml:space="preserve"> Debt!CN$111</f>
        <v>0</v>
      </c>
      <c r="CO36" s="248">
        <f xml:space="preserve"> Debt!CO$111</f>
        <v>0</v>
      </c>
      <c r="CP36" s="248">
        <f xml:space="preserve"> Debt!CP$111</f>
        <v>0</v>
      </c>
      <c r="CQ36" s="248">
        <f xml:space="preserve"> Debt!CQ$111</f>
        <v>0</v>
      </c>
      <c r="CR36" s="248">
        <f xml:space="preserve"> Debt!CR$111</f>
        <v>0</v>
      </c>
      <c r="CS36" s="248">
        <f xml:space="preserve"> Debt!CS$111</f>
        <v>0</v>
      </c>
      <c r="CT36" s="248">
        <f xml:space="preserve"> Debt!CT$111</f>
        <v>0</v>
      </c>
      <c r="CU36" s="248">
        <f xml:space="preserve"> Debt!CU$111</f>
        <v>0</v>
      </c>
      <c r="CV36" s="248">
        <f xml:space="preserve"> Debt!CV$111</f>
        <v>0</v>
      </c>
      <c r="CW36" s="248">
        <f xml:space="preserve"> Debt!CW$111</f>
        <v>0</v>
      </c>
      <c r="CX36" s="248">
        <f xml:space="preserve"> Debt!CX$111</f>
        <v>0</v>
      </c>
      <c r="CY36" s="248">
        <f xml:space="preserve"> Debt!CY$111</f>
        <v>0</v>
      </c>
      <c r="CZ36" s="248">
        <f xml:space="preserve"> Debt!CZ$111</f>
        <v>0</v>
      </c>
      <c r="DA36" s="248">
        <f xml:space="preserve"> Debt!DA$111</f>
        <v>0</v>
      </c>
      <c r="DB36" s="248">
        <f xml:space="preserve"> Debt!DB$111</f>
        <v>0</v>
      </c>
      <c r="DC36" s="248">
        <f xml:space="preserve"> Debt!DC$111</f>
        <v>0</v>
      </c>
      <c r="DD36" s="248">
        <f xml:space="preserve"> Debt!DD$111</f>
        <v>0</v>
      </c>
      <c r="DE36" s="248">
        <f xml:space="preserve"> Debt!DE$111</f>
        <v>0</v>
      </c>
      <c r="DF36" s="248">
        <f xml:space="preserve"> Debt!DF$111</f>
        <v>0</v>
      </c>
      <c r="DG36" s="248">
        <f xml:space="preserve"> Debt!DG$111</f>
        <v>0</v>
      </c>
      <c r="DH36" s="248">
        <f xml:space="preserve"> Debt!DH$111</f>
        <v>0</v>
      </c>
      <c r="DI36" s="248">
        <f xml:space="preserve"> Debt!DI$111</f>
        <v>0</v>
      </c>
      <c r="DJ36" s="248">
        <f xml:space="preserve"> Debt!DJ$111</f>
        <v>0</v>
      </c>
      <c r="DK36" s="248">
        <f xml:space="preserve"> Debt!DK$111</f>
        <v>0</v>
      </c>
      <c r="DL36" s="248">
        <f xml:space="preserve"> Debt!DL$111</f>
        <v>0</v>
      </c>
      <c r="DM36" s="248">
        <f xml:space="preserve"> Debt!DM$111</f>
        <v>0</v>
      </c>
      <c r="DN36" s="248">
        <f xml:space="preserve"> Debt!DN$111</f>
        <v>0</v>
      </c>
      <c r="DO36" s="248">
        <f xml:space="preserve"> Debt!DO$111</f>
        <v>0</v>
      </c>
      <c r="DP36" s="248">
        <f xml:space="preserve"> Debt!DP$111</f>
        <v>0</v>
      </c>
      <c r="DQ36" s="248">
        <f xml:space="preserve"> Debt!DQ$111</f>
        <v>0</v>
      </c>
      <c r="DR36" s="248">
        <f xml:space="preserve"> Debt!DR$111</f>
        <v>0</v>
      </c>
      <c r="DS36" s="248">
        <f xml:space="preserve"> Debt!DS$111</f>
        <v>0</v>
      </c>
      <c r="DT36" s="248">
        <f xml:space="preserve"> Debt!DT$111</f>
        <v>0</v>
      </c>
      <c r="DU36" s="248">
        <f xml:space="preserve"> Debt!DU$111</f>
        <v>0</v>
      </c>
      <c r="DV36" s="248">
        <f xml:space="preserve"> Debt!DV$111</f>
        <v>0</v>
      </c>
      <c r="DW36" s="248">
        <f xml:space="preserve"> Debt!DW$111</f>
        <v>0</v>
      </c>
      <c r="DX36" s="248">
        <f xml:space="preserve"> Debt!DX$111</f>
        <v>0</v>
      </c>
      <c r="DY36" s="248">
        <f xml:space="preserve"> Debt!DY$111</f>
        <v>0</v>
      </c>
      <c r="DZ36" s="248">
        <f xml:space="preserve"> Debt!DZ$111</f>
        <v>0</v>
      </c>
      <c r="EA36" s="248">
        <f xml:space="preserve"> Debt!EA$111</f>
        <v>0</v>
      </c>
      <c r="EB36" s="248">
        <f xml:space="preserve"> Debt!EB$111</f>
        <v>0</v>
      </c>
      <c r="EC36" s="248">
        <f xml:space="preserve"> Debt!EC$111</f>
        <v>0</v>
      </c>
      <c r="ED36" s="248">
        <f xml:space="preserve"> Debt!ED$111</f>
        <v>0</v>
      </c>
      <c r="EE36" s="248">
        <f xml:space="preserve"> Debt!EE$111</f>
        <v>0</v>
      </c>
      <c r="EF36" s="248">
        <f xml:space="preserve"> Debt!EF$111</f>
        <v>0</v>
      </c>
      <c r="EG36" s="248">
        <f xml:space="preserve"> Debt!EG$111</f>
        <v>0</v>
      </c>
      <c r="EH36" s="248">
        <f xml:space="preserve"> Debt!EH$111</f>
        <v>0</v>
      </c>
      <c r="EI36" s="248">
        <f xml:space="preserve"> Debt!EI$111</f>
        <v>0</v>
      </c>
      <c r="EJ36" s="248">
        <f xml:space="preserve"> Debt!EJ$111</f>
        <v>0</v>
      </c>
      <c r="EK36" s="248">
        <f xml:space="preserve"> Debt!EK$111</f>
        <v>0</v>
      </c>
      <c r="EL36" s="248">
        <f xml:space="preserve"> Debt!EL$111</f>
        <v>0</v>
      </c>
      <c r="EM36" s="248">
        <f xml:space="preserve"> Debt!EM$111</f>
        <v>0</v>
      </c>
      <c r="EN36" s="248">
        <f xml:space="preserve"> Debt!EN$111</f>
        <v>0</v>
      </c>
      <c r="EO36" s="248">
        <f xml:space="preserve"> Debt!EO$111</f>
        <v>0</v>
      </c>
      <c r="EP36" s="248">
        <f xml:space="preserve"> Debt!EP$111</f>
        <v>0</v>
      </c>
      <c r="EQ36" s="248">
        <f xml:space="preserve"> Debt!EQ$111</f>
        <v>0</v>
      </c>
      <c r="ER36" s="248">
        <f xml:space="preserve"> Debt!ER$111</f>
        <v>0</v>
      </c>
      <c r="ES36" s="248">
        <f xml:space="preserve"> Debt!ES$111</f>
        <v>0</v>
      </c>
      <c r="ET36" s="248">
        <f xml:space="preserve"> Debt!ET$111</f>
        <v>0</v>
      </c>
      <c r="EU36" s="248">
        <f xml:space="preserve"> Debt!EU$111</f>
        <v>0</v>
      </c>
      <c r="EV36" s="248">
        <f xml:space="preserve"> Debt!EV$111</f>
        <v>0</v>
      </c>
      <c r="EW36" s="248">
        <f xml:space="preserve"> Debt!EW$111</f>
        <v>0</v>
      </c>
      <c r="EX36" s="248">
        <f xml:space="preserve"> Debt!EX$111</f>
        <v>0</v>
      </c>
      <c r="EY36" s="248">
        <f xml:space="preserve"> Debt!EY$111</f>
        <v>0</v>
      </c>
      <c r="EZ36" s="248">
        <f xml:space="preserve"> Debt!EZ$111</f>
        <v>0</v>
      </c>
      <c r="FA36" s="248">
        <f xml:space="preserve"> Debt!FA$111</f>
        <v>0</v>
      </c>
      <c r="FB36" s="248">
        <f xml:space="preserve"> Debt!FB$111</f>
        <v>0</v>
      </c>
      <c r="FC36" s="248">
        <f xml:space="preserve"> Debt!FC$111</f>
        <v>0</v>
      </c>
      <c r="FD36" s="248">
        <f xml:space="preserve"> Debt!FD$111</f>
        <v>0</v>
      </c>
      <c r="FE36" s="248">
        <f xml:space="preserve"> Debt!FE$111</f>
        <v>0</v>
      </c>
      <c r="FF36" s="248">
        <f xml:space="preserve"> Debt!FF$111</f>
        <v>0</v>
      </c>
      <c r="FG36" s="248">
        <f xml:space="preserve"> Debt!FG$111</f>
        <v>0</v>
      </c>
      <c r="FH36" s="248">
        <f xml:space="preserve"> Debt!FH$111</f>
        <v>0</v>
      </c>
      <c r="FI36" s="248">
        <f xml:space="preserve"> Debt!FI$111</f>
        <v>0</v>
      </c>
      <c r="FJ36" s="248">
        <f xml:space="preserve"> Debt!FJ$111</f>
        <v>0</v>
      </c>
      <c r="FK36" s="248">
        <f xml:space="preserve"> Debt!FK$111</f>
        <v>0</v>
      </c>
      <c r="FL36" s="248">
        <f xml:space="preserve"> Debt!FL$111</f>
        <v>0</v>
      </c>
      <c r="FM36" s="248">
        <f xml:space="preserve"> Debt!FM$111</f>
        <v>0</v>
      </c>
      <c r="FN36" s="248">
        <f xml:space="preserve"> Debt!FN$111</f>
        <v>0</v>
      </c>
      <c r="FO36" s="248">
        <f xml:space="preserve"> Debt!FO$111</f>
        <v>0</v>
      </c>
      <c r="FP36" s="248">
        <f xml:space="preserve"> Debt!FP$111</f>
        <v>0</v>
      </c>
      <c r="FQ36" s="248">
        <f xml:space="preserve"> Debt!FQ$111</f>
        <v>0</v>
      </c>
      <c r="FR36" s="248">
        <f xml:space="preserve"> Debt!FR$111</f>
        <v>0</v>
      </c>
      <c r="FS36" s="248">
        <f xml:space="preserve"> Debt!FS$111</f>
        <v>0</v>
      </c>
      <c r="FT36" s="248">
        <f xml:space="preserve"> Debt!FT$111</f>
        <v>0</v>
      </c>
      <c r="FU36" s="248">
        <f xml:space="preserve"> Debt!FU$111</f>
        <v>0</v>
      </c>
      <c r="FV36" s="248">
        <f xml:space="preserve"> Debt!FV$111</f>
        <v>0</v>
      </c>
      <c r="FW36" s="248">
        <f xml:space="preserve"> Debt!FW$111</f>
        <v>0</v>
      </c>
      <c r="FX36" s="248">
        <f xml:space="preserve"> Debt!FX$111</f>
        <v>0</v>
      </c>
      <c r="FY36" s="248">
        <f xml:space="preserve"> Debt!FY$111</f>
        <v>0</v>
      </c>
      <c r="FZ36" s="248">
        <f xml:space="preserve"> Debt!FZ$111</f>
        <v>0</v>
      </c>
      <c r="GA36" s="248">
        <f xml:space="preserve"> Debt!GA$111</f>
        <v>0</v>
      </c>
      <c r="GB36" s="248">
        <f xml:space="preserve"> Debt!GB$111</f>
        <v>0</v>
      </c>
      <c r="GC36" s="248">
        <f xml:space="preserve"> Debt!GC$111</f>
        <v>0</v>
      </c>
      <c r="GD36" s="248">
        <f xml:space="preserve"> Debt!GD$111</f>
        <v>0</v>
      </c>
      <c r="GE36" s="248">
        <f xml:space="preserve"> Debt!GE$111</f>
        <v>0</v>
      </c>
      <c r="GF36" s="248">
        <f xml:space="preserve"> Debt!GF$111</f>
        <v>0</v>
      </c>
      <c r="GG36" s="248">
        <f xml:space="preserve"> Debt!GG$111</f>
        <v>0</v>
      </c>
      <c r="GH36" s="248">
        <f xml:space="preserve"> Debt!GH$111</f>
        <v>0</v>
      </c>
      <c r="GI36" s="248">
        <f xml:space="preserve"> Debt!GI$111</f>
        <v>0</v>
      </c>
      <c r="GJ36" s="248">
        <f xml:space="preserve"> Debt!GJ$111</f>
        <v>0</v>
      </c>
    </row>
    <row r="37" spans="2:192" x14ac:dyDescent="0.25">
      <c r="E37" s="592" t="s">
        <v>265</v>
      </c>
      <c r="F37" s="592"/>
      <c r="G37" s="592"/>
      <c r="H37" s="592"/>
      <c r="I37" s="592"/>
      <c r="J37" s="592"/>
      <c r="K37" s="592"/>
      <c r="L37" s="592"/>
      <c r="M37" s="592"/>
      <c r="N37" s="592"/>
      <c r="O37" s="592"/>
      <c r="P37" s="592"/>
      <c r="Q37" s="592"/>
      <c r="R37" s="592"/>
      <c r="S37" s="592"/>
      <c r="T37" s="592"/>
      <c r="U37" s="592"/>
      <c r="V37" s="592"/>
      <c r="W37" s="592"/>
      <c r="X37" s="592"/>
      <c r="Y37" s="592"/>
      <c r="Z37" s="592"/>
      <c r="AA37" s="592"/>
      <c r="AB37" s="592"/>
      <c r="AC37" s="592"/>
      <c r="AD37" s="592"/>
      <c r="AE37" s="592"/>
      <c r="AF37" s="592"/>
      <c r="AG37" s="592"/>
      <c r="AH37" s="592"/>
      <c r="AI37" s="592"/>
      <c r="AJ37" s="592"/>
      <c r="AK37" s="592"/>
      <c r="AL37" s="592"/>
      <c r="AM37" s="592"/>
      <c r="AN37" s="592"/>
      <c r="AO37" s="592"/>
      <c r="AP37" s="592"/>
      <c r="AQ37" s="592"/>
      <c r="AR37" s="592"/>
      <c r="AS37" s="592"/>
      <c r="AT37" s="592"/>
      <c r="AU37" s="592"/>
      <c r="AV37" s="592"/>
      <c r="AW37" s="592"/>
      <c r="AX37" s="592"/>
      <c r="AY37" s="592"/>
      <c r="AZ37" s="592"/>
      <c r="BA37" s="592"/>
      <c r="BB37" s="592"/>
      <c r="BC37" s="592"/>
      <c r="BD37" s="592"/>
      <c r="BE37" s="592"/>
      <c r="BF37" s="592"/>
      <c r="BG37" s="592"/>
      <c r="BH37" s="592"/>
      <c r="BI37" s="592"/>
      <c r="BJ37" s="592"/>
      <c r="BK37" s="592"/>
      <c r="BL37" s="592"/>
      <c r="BM37" s="592"/>
      <c r="BN37" s="592"/>
      <c r="BO37" s="592"/>
      <c r="BP37" s="592"/>
      <c r="BQ37" s="592"/>
      <c r="BR37" s="592"/>
      <c r="BS37" s="592"/>
      <c r="BT37" s="592"/>
      <c r="BU37" s="592"/>
      <c r="BV37" s="592"/>
      <c r="BW37" s="592"/>
      <c r="BX37" s="592"/>
      <c r="BY37" s="592"/>
      <c r="BZ37" s="592"/>
      <c r="CA37" s="592"/>
      <c r="CB37" s="592"/>
      <c r="CC37" s="592"/>
      <c r="CD37" s="592"/>
      <c r="CE37" s="592"/>
      <c r="CF37" s="592"/>
      <c r="CG37" s="592"/>
      <c r="CH37" s="592"/>
      <c r="CI37" s="592"/>
      <c r="CJ37" s="592"/>
      <c r="CK37" s="592"/>
      <c r="CL37" s="592"/>
      <c r="CM37" s="592"/>
      <c r="CN37" s="592"/>
      <c r="CO37" s="592"/>
      <c r="CP37" s="592"/>
      <c r="CQ37" s="592"/>
      <c r="CR37" s="592"/>
      <c r="CS37" s="592"/>
      <c r="CT37" s="592"/>
      <c r="CU37" s="592"/>
      <c r="CV37" s="592"/>
      <c r="CW37" s="592"/>
      <c r="CX37" s="592"/>
      <c r="CY37" s="592"/>
      <c r="CZ37" s="592"/>
      <c r="DA37" s="592"/>
      <c r="DB37" s="592"/>
      <c r="DC37" s="592"/>
      <c r="DD37" s="592"/>
      <c r="DE37" s="592"/>
      <c r="DF37" s="592"/>
      <c r="DG37" s="592"/>
      <c r="DH37" s="592"/>
      <c r="DI37" s="592"/>
      <c r="DJ37" s="592"/>
      <c r="DK37" s="592"/>
      <c r="DL37" s="592"/>
      <c r="DM37" s="592"/>
      <c r="DN37" s="592"/>
      <c r="DO37" s="592"/>
      <c r="DP37" s="592"/>
      <c r="DQ37" s="592"/>
      <c r="DR37" s="592"/>
      <c r="DS37" s="592"/>
      <c r="DT37" s="592"/>
      <c r="DU37" s="592"/>
      <c r="DV37" s="592"/>
      <c r="DW37" s="592"/>
      <c r="DX37" s="592"/>
      <c r="DY37" s="592"/>
      <c r="DZ37" s="592"/>
      <c r="EA37" s="592"/>
      <c r="EB37" s="592"/>
      <c r="EC37" s="592"/>
      <c r="ED37" s="592"/>
      <c r="EE37" s="592"/>
      <c r="EF37" s="592"/>
      <c r="EG37" s="592"/>
      <c r="EH37" s="592"/>
      <c r="EI37" s="592"/>
      <c r="EJ37" s="592"/>
      <c r="EK37" s="592"/>
      <c r="EL37" s="592"/>
      <c r="EM37" s="592"/>
      <c r="EN37" s="592"/>
      <c r="EO37" s="592"/>
      <c r="EP37" s="592"/>
      <c r="EQ37" s="592"/>
      <c r="ER37" s="592"/>
      <c r="ES37" s="592"/>
      <c r="ET37" s="592"/>
      <c r="EU37" s="592"/>
      <c r="EV37" s="592"/>
      <c r="EW37" s="592"/>
      <c r="EX37" s="592"/>
      <c r="EY37" s="592"/>
      <c r="EZ37" s="592"/>
      <c r="FA37" s="592"/>
      <c r="FB37" s="592"/>
      <c r="FC37" s="592"/>
      <c r="FD37" s="592"/>
      <c r="FE37" s="592"/>
      <c r="FF37" s="592"/>
      <c r="FG37" s="592"/>
      <c r="FH37" s="592"/>
      <c r="FI37" s="592"/>
      <c r="FJ37" s="592"/>
      <c r="FK37" s="592"/>
      <c r="FL37" s="592"/>
      <c r="FM37" s="592"/>
      <c r="FN37" s="592"/>
      <c r="FO37" s="592"/>
      <c r="FP37" s="592"/>
      <c r="FQ37" s="592"/>
      <c r="FR37" s="592"/>
      <c r="FS37" s="592"/>
      <c r="FT37" s="592"/>
      <c r="FU37" s="592"/>
      <c r="FV37" s="592"/>
      <c r="FW37" s="592"/>
      <c r="FX37" s="592"/>
      <c r="FY37" s="592"/>
      <c r="FZ37" s="592"/>
      <c r="GA37" s="592"/>
      <c r="GB37" s="592"/>
      <c r="GC37" s="592"/>
      <c r="GD37" s="592"/>
      <c r="GE37" s="592"/>
      <c r="GF37" s="592"/>
      <c r="GG37" s="592"/>
      <c r="GH37" s="592"/>
      <c r="GI37" s="592"/>
      <c r="GJ37" s="592"/>
    </row>
    <row r="38" spans="2:192" x14ac:dyDescent="0.25">
      <c r="E38" s="12" t="s">
        <v>266</v>
      </c>
      <c r="G38" s="12" t="str">
        <f xml:space="preserve"> SMU</f>
        <v>$ 000s</v>
      </c>
      <c r="H38" s="12">
        <f xml:space="preserve"> SUM(J38:GJ38)</f>
        <v>22701.592052754986</v>
      </c>
      <c r="J38" s="12">
        <f t="shared" ref="J38:AO38" si="33">SUM(J35:J37)</f>
        <v>0</v>
      </c>
      <c r="K38" s="12">
        <f t="shared" si="33"/>
        <v>0</v>
      </c>
      <c r="L38" s="12">
        <f t="shared" si="33"/>
        <v>0</v>
      </c>
      <c r="M38" s="12">
        <f t="shared" si="33"/>
        <v>1045.8935003116378</v>
      </c>
      <c r="N38" s="12">
        <f t="shared" si="33"/>
        <v>1057.8229493860904</v>
      </c>
      <c r="O38" s="12">
        <f t="shared" si="33"/>
        <v>1019.7569078348944</v>
      </c>
      <c r="P38" s="12">
        <f t="shared" si="33"/>
        <v>968.99646228251731</v>
      </c>
      <c r="Q38" s="12">
        <f t="shared" si="33"/>
        <v>973.54393948014479</v>
      </c>
      <c r="R38" s="12">
        <f t="shared" si="33"/>
        <v>967.23523061709818</v>
      </c>
      <c r="S38" s="12">
        <f t="shared" si="33"/>
        <v>928.13169474812742</v>
      </c>
      <c r="T38" s="12">
        <f t="shared" si="33"/>
        <v>878.2853068682532</v>
      </c>
      <c r="U38" s="12">
        <f t="shared" si="33"/>
        <v>880.6317105684808</v>
      </c>
      <c r="V38" s="12">
        <f t="shared" si="33"/>
        <v>872.11801105448546</v>
      </c>
      <c r="W38" s="12">
        <f t="shared" si="33"/>
        <v>831.90563287630903</v>
      </c>
      <c r="X38" s="12">
        <f t="shared" si="33"/>
        <v>791.70264813201936</v>
      </c>
      <c r="Y38" s="12">
        <f t="shared" si="33"/>
        <v>782.98919775084732</v>
      </c>
      <c r="Z38" s="12">
        <f t="shared" si="33"/>
        <v>772.32252904597203</v>
      </c>
      <c r="AA38" s="12">
        <f t="shared" si="33"/>
        <v>730.92764944241026</v>
      </c>
      <c r="AB38" s="12">
        <f t="shared" si="33"/>
        <v>682.99831149530837</v>
      </c>
      <c r="AC38" s="12">
        <f t="shared" si="33"/>
        <v>680.57482365558417</v>
      </c>
      <c r="AD38" s="12">
        <f t="shared" si="33"/>
        <v>667.27222632265989</v>
      </c>
      <c r="AE38" s="12">
        <f t="shared" si="33"/>
        <v>624.61198940424333</v>
      </c>
      <c r="AF38" s="12">
        <f t="shared" si="33"/>
        <v>577.69021992051989</v>
      </c>
      <c r="AG38" s="12">
        <f t="shared" si="33"/>
        <v>572.67827497247833</v>
      </c>
      <c r="AH38" s="12">
        <f t="shared" si="33"/>
        <v>556.7715693632631</v>
      </c>
      <c r="AI38" s="12">
        <f t="shared" si="33"/>
        <v>512.76005889068097</v>
      </c>
      <c r="AJ38" s="12">
        <f t="shared" si="33"/>
        <v>466.88102426291454</v>
      </c>
      <c r="AK38" s="12">
        <f t="shared" si="33"/>
        <v>459.13447531537622</v>
      </c>
      <c r="AL38" s="12">
        <f t="shared" si="33"/>
        <v>440.47311736540343</v>
      </c>
      <c r="AM38" s="12">
        <f t="shared" si="33"/>
        <v>395.01891301651159</v>
      </c>
      <c r="AN38" s="12">
        <f t="shared" si="33"/>
        <v>354.11131293142421</v>
      </c>
      <c r="AO38" s="12">
        <f t="shared" si="33"/>
        <v>339.47497957936133</v>
      </c>
      <c r="AP38" s="12">
        <f t="shared" ref="AP38:BU38" si="34">SUM(AP35:AP37)</f>
        <v>321.82664989577216</v>
      </c>
      <c r="AQ38" s="12">
        <f t="shared" si="34"/>
        <v>282.67901318846231</v>
      </c>
      <c r="AR38" s="12">
        <f t="shared" si="34"/>
        <v>239.97467829228771</v>
      </c>
      <c r="AS38" s="12">
        <f t="shared" si="34"/>
        <v>227.89197572251359</v>
      </c>
      <c r="AT38" s="12">
        <f t="shared" si="34"/>
        <v>210.86927643373997</v>
      </c>
      <c r="AU38" s="12">
        <f t="shared" si="34"/>
        <v>170.99125017413436</v>
      </c>
      <c r="AV38" s="12">
        <f t="shared" si="34"/>
        <v>129.95643263440826</v>
      </c>
      <c r="AW38" s="12">
        <f t="shared" si="34"/>
        <v>115.77135077272737</v>
      </c>
      <c r="AX38" s="12">
        <f t="shared" si="34"/>
        <v>96.603390481776074</v>
      </c>
      <c r="AY38" s="12">
        <f t="shared" si="34"/>
        <v>55.864518405057645</v>
      </c>
      <c r="AZ38" s="12">
        <f t="shared" si="34"/>
        <v>16.448849858864563</v>
      </c>
      <c r="BA38" s="12">
        <f t="shared" si="34"/>
        <v>5.1417146096355276E-13</v>
      </c>
      <c r="BB38" s="12">
        <f t="shared" si="34"/>
        <v>5.2809985731983035E-13</v>
      </c>
      <c r="BC38" s="12">
        <f t="shared" si="34"/>
        <v>5.3660226502267958E-13</v>
      </c>
      <c r="BD38" s="12">
        <f t="shared" si="34"/>
        <v>5.3931502277770176E-13</v>
      </c>
      <c r="BE38" s="12">
        <f t="shared" si="34"/>
        <v>5.4790361451543665E-13</v>
      </c>
      <c r="BF38" s="12">
        <f t="shared" si="34"/>
        <v>5.6274578154996423E-13</v>
      </c>
      <c r="BG38" s="12">
        <f t="shared" si="34"/>
        <v>5.7180598863291863E-13</v>
      </c>
      <c r="BH38" s="12">
        <f t="shared" si="34"/>
        <v>5.6838136798360629E-13</v>
      </c>
      <c r="BI38" s="12">
        <f t="shared" si="34"/>
        <v>5.837481898018963E-13</v>
      </c>
      <c r="BJ38" s="12">
        <f t="shared" si="34"/>
        <v>5.9956135093025517E-13</v>
      </c>
      <c r="BK38" s="12">
        <f t="shared" si="34"/>
        <v>6.0921428868023228E-13</v>
      </c>
      <c r="BL38" s="12">
        <f t="shared" si="34"/>
        <v>6.0556562484259306E-13</v>
      </c>
      <c r="BM38" s="12">
        <f t="shared" si="34"/>
        <v>6.2193776436090676E-13</v>
      </c>
      <c r="BN38" s="12">
        <f t="shared" si="34"/>
        <v>6.3878544329416032E-13</v>
      </c>
      <c r="BO38" s="12">
        <f t="shared" si="34"/>
        <v>6.4906988893119625E-13</v>
      </c>
      <c r="BP38" s="12">
        <f t="shared" si="34"/>
        <v>6.4518252470509752E-13</v>
      </c>
      <c r="BQ38" s="12">
        <f t="shared" si="34"/>
        <v>6.6262575112997168E-13</v>
      </c>
      <c r="BR38" s="12">
        <f t="shared" si="34"/>
        <v>6.8057562738393323E-13</v>
      </c>
      <c r="BS38" s="12">
        <f t="shared" si="34"/>
        <v>6.9153289498481449E-13</v>
      </c>
      <c r="BT38" s="12">
        <f t="shared" si="34"/>
        <v>6.9502889443543868E-13</v>
      </c>
      <c r="BU38" s="12">
        <f t="shared" si="34"/>
        <v>7.0609722957932307E-13</v>
      </c>
      <c r="BV38" s="12">
        <f t="shared" ref="BV38:DA38" si="35">SUM(BV35:BV37)</f>
        <v>7.2522470519070769E-13</v>
      </c>
      <c r="BW38" s="12">
        <f t="shared" si="35"/>
        <v>7.3690082294427805E-13</v>
      </c>
      <c r="BX38" s="12">
        <f t="shared" si="35"/>
        <v>7.3248742779816619E-13</v>
      </c>
      <c r="BY38" s="12">
        <f t="shared" si="35"/>
        <v>7.5229103928360932E-13</v>
      </c>
      <c r="BZ38" s="12">
        <f t="shared" si="35"/>
        <v>7.7266985951369755E-13</v>
      </c>
      <c r="CA38" s="12">
        <f t="shared" si="35"/>
        <v>7.8510984425186809E-13</v>
      </c>
      <c r="CB38" s="12">
        <f t="shared" si="35"/>
        <v>7.8040771898901188E-13</v>
      </c>
      <c r="CC38" s="12">
        <f t="shared" si="35"/>
        <v>8.0150690879156748E-13</v>
      </c>
      <c r="CD38" s="12">
        <f t="shared" si="35"/>
        <v>8.2321893825159051E-13</v>
      </c>
      <c r="CE38" s="12">
        <f t="shared" si="35"/>
        <v>8.3647276315744112E-13</v>
      </c>
      <c r="CF38" s="12">
        <f t="shared" si="35"/>
        <v>8.3146301867374812E-13</v>
      </c>
      <c r="CG38" s="12">
        <f t="shared" si="35"/>
        <v>8.5394254523139137E-13</v>
      </c>
      <c r="CH38" s="12">
        <f t="shared" si="35"/>
        <v>8.7707500422314868E-13</v>
      </c>
      <c r="CI38" s="12">
        <f t="shared" si="35"/>
        <v>8.911959117911414E-13</v>
      </c>
      <c r="CJ38" s="12">
        <f t="shared" si="35"/>
        <v>8.957012946017289E-13</v>
      </c>
      <c r="CK38" s="12">
        <f t="shared" si="35"/>
        <v>9.0996533771826152E-13</v>
      </c>
      <c r="CL38" s="12">
        <f t="shared" si="35"/>
        <v>9.3461539875133056E-13</v>
      </c>
      <c r="CM38" s="12">
        <f t="shared" si="35"/>
        <v>9.4966270667122695E-13</v>
      </c>
      <c r="CN38" s="12">
        <f t="shared" si="35"/>
        <v>9.4397505285192423E-13</v>
      </c>
      <c r="CO38" s="12">
        <f t="shared" si="35"/>
        <v>9.6949646726694578E-13</v>
      </c>
      <c r="CP38" s="12">
        <f t="shared" si="35"/>
        <v>9.9575916772254749E-13</v>
      </c>
      <c r="CQ38" s="12">
        <f t="shared" si="35"/>
        <v>1.0117908903228806E-12</v>
      </c>
      <c r="CR38" s="12">
        <f t="shared" si="35"/>
        <v>1.0057311427080122E-12</v>
      </c>
      <c r="CS38" s="12">
        <f t="shared" si="35"/>
        <v>1.0329222016301705E-12</v>
      </c>
      <c r="CT38" s="12">
        <f t="shared" si="35"/>
        <v>1.0609030425009237E-12</v>
      </c>
      <c r="CU38" s="12">
        <f t="shared" si="35"/>
        <v>1.0779835814851886E-12</v>
      </c>
      <c r="CV38" s="12">
        <f t="shared" si="35"/>
        <v>1.0715273972091196E-12</v>
      </c>
      <c r="CW38" s="12">
        <f t="shared" si="35"/>
        <v>1.1004973309786648E-12</v>
      </c>
      <c r="CX38" s="12">
        <f t="shared" si="35"/>
        <v>1.1303087152709233E-12</v>
      </c>
      <c r="CY38" s="12">
        <f t="shared" si="35"/>
        <v>1.1485066855867852E-12</v>
      </c>
      <c r="CZ38" s="12">
        <f t="shared" si="35"/>
        <v>1.1543128862331592E-12</v>
      </c>
      <c r="DA38" s="12">
        <f t="shared" si="35"/>
        <v>1.1726953189464222E-12</v>
      </c>
      <c r="DB38" s="12">
        <f t="shared" ref="DB38:EG38" si="36">SUM(DB35:DB37)</f>
        <v>1.2044624753281238E-12</v>
      </c>
      <c r="DC38" s="12">
        <f t="shared" si="36"/>
        <v>1.2238543211809065E-12</v>
      </c>
      <c r="DD38" s="12">
        <f t="shared" si="36"/>
        <v>1.2165244980181818E-12</v>
      </c>
      <c r="DE38" s="12">
        <f t="shared" si="36"/>
        <v>1.2494145895159899E-12</v>
      </c>
      <c r="DF38" s="12">
        <f t="shared" si="36"/>
        <v>1.2832599950612193E-12</v>
      </c>
      <c r="DG38" s="12">
        <f t="shared" si="36"/>
        <v>1.3039204809817049E-12</v>
      </c>
      <c r="DH38" s="12">
        <f t="shared" si="36"/>
        <v>1.296111131144521E-12</v>
      </c>
      <c r="DI38" s="12">
        <f t="shared" si="36"/>
        <v>1.331152935698492E-12</v>
      </c>
      <c r="DJ38" s="12">
        <f t="shared" si="36"/>
        <v>1.3672125522016828E-12</v>
      </c>
      <c r="DK38" s="12">
        <f t="shared" si="36"/>
        <v>1.3892246742921298E-12</v>
      </c>
      <c r="DL38" s="12">
        <f t="shared" si="36"/>
        <v>1.380904426514576E-12</v>
      </c>
      <c r="DM38" s="12">
        <f t="shared" si="36"/>
        <v>1.4182387120236493E-12</v>
      </c>
      <c r="DN38" s="12">
        <f t="shared" si="36"/>
        <v>1.4566573960786987E-12</v>
      </c>
      <c r="DO38" s="12">
        <f t="shared" si="36"/>
        <v>1.4801095801555659E-12</v>
      </c>
      <c r="DP38" s="12">
        <f t="shared" si="36"/>
        <v>1.4875921776091566E-12</v>
      </c>
      <c r="DQ38" s="12">
        <f t="shared" si="36"/>
        <v>1.5112820830375823E-12</v>
      </c>
      <c r="DR38" s="12">
        <f t="shared" si="36"/>
        <v>1.5522212199924828E-12</v>
      </c>
      <c r="DS38" s="12">
        <f t="shared" si="36"/>
        <v>1.5772119816343617E-12</v>
      </c>
      <c r="DT38" s="12">
        <f t="shared" si="36"/>
        <v>1.5677658533530515E-12</v>
      </c>
      <c r="DU38" s="12">
        <f t="shared" si="36"/>
        <v>1.6101521451605103E-12</v>
      </c>
      <c r="DV38" s="12">
        <f t="shared" si="36"/>
        <v>1.6537695743147434E-12</v>
      </c>
      <c r="DW38" s="12">
        <f t="shared" si="36"/>
        <v>1.6803952644612106E-12</v>
      </c>
      <c r="DX38" s="12">
        <f t="shared" si="36"/>
        <v>1.6703311580403614E-12</v>
      </c>
      <c r="DY38" s="12">
        <f t="shared" si="36"/>
        <v>1.7154904168214914E-12</v>
      </c>
      <c r="DZ38" s="12">
        <f t="shared" si="36"/>
        <v>1.7619613555743121E-12</v>
      </c>
      <c r="EA38" s="12">
        <f t="shared" si="36"/>
        <v>1.7903289333990585E-12</v>
      </c>
      <c r="EB38" s="12">
        <f t="shared" si="36"/>
        <v>1.7796064198957664E-12</v>
      </c>
      <c r="EC38" s="12">
        <f t="shared" si="36"/>
        <v>1.8277200567981146E-12</v>
      </c>
      <c r="ED38" s="12">
        <f t="shared" si="36"/>
        <v>1.8772311855015546E-12</v>
      </c>
      <c r="EE38" s="12">
        <f t="shared" si="36"/>
        <v>1.9074546075881294E-12</v>
      </c>
      <c r="EF38" s="12">
        <f t="shared" si="36"/>
        <v>1.9170976199575775E-12</v>
      </c>
      <c r="EG38" s="12">
        <f t="shared" si="36"/>
        <v>1.9476273995554021E-12</v>
      </c>
      <c r="EH38" s="12">
        <f t="shared" ref="EH38:FM38" si="37">SUM(EH35:EH37)</f>
        <v>2.0003866995844575E-12</v>
      </c>
      <c r="EI38" s="12">
        <f t="shared" si="37"/>
        <v>2.0325929254477672E-12</v>
      </c>
      <c r="EJ38" s="12">
        <f t="shared" si="37"/>
        <v>2.0204194612964442E-12</v>
      </c>
      <c r="EK38" s="12">
        <f t="shared" si="37"/>
        <v>2.0750437463431062E-12</v>
      </c>
      <c r="EL38" s="12">
        <f t="shared" si="37"/>
        <v>2.1312546291904732E-12</v>
      </c>
      <c r="EM38" s="12">
        <f t="shared" si="37"/>
        <v>2.1655678287204399E-12</v>
      </c>
      <c r="EN38" s="12">
        <f t="shared" si="37"/>
        <v>2.1525979605288645E-12</v>
      </c>
      <c r="EO38" s="12">
        <f t="shared" si="37"/>
        <v>2.2107958381672737E-12</v>
      </c>
      <c r="EP38" s="12">
        <f t="shared" si="37"/>
        <v>2.2706841109218466E-12</v>
      </c>
      <c r="EQ38" s="12">
        <f t="shared" si="37"/>
        <v>2.3072421251076884E-12</v>
      </c>
      <c r="ER38" s="12">
        <f t="shared" si="37"/>
        <v>2.2934237510757935E-12</v>
      </c>
      <c r="ES38" s="12">
        <f t="shared" si="37"/>
        <v>2.3554290104347397E-12</v>
      </c>
      <c r="ET38" s="12">
        <f t="shared" si="37"/>
        <v>2.419235252782242E-12</v>
      </c>
      <c r="EU38" s="12">
        <f t="shared" si="37"/>
        <v>2.4581849403520359E-12</v>
      </c>
      <c r="EV38" s="12">
        <f t="shared" si="37"/>
        <v>2.4706121340015767E-12</v>
      </c>
      <c r="EW38" s="12">
        <f t="shared" si="37"/>
        <v>2.509956632235552E-12</v>
      </c>
      <c r="EX38" s="12">
        <f t="shared" si="37"/>
        <v>2.5779488750281218E-12</v>
      </c>
      <c r="EY38" s="12">
        <f t="shared" si="37"/>
        <v>2.6194538519160745E-12</v>
      </c>
      <c r="EZ38" s="12">
        <f t="shared" si="37"/>
        <v>2.6037656011290553E-12</v>
      </c>
      <c r="FA38" s="12">
        <f t="shared" si="37"/>
        <v>2.6741612972284691E-12</v>
      </c>
      <c r="FB38" s="12">
        <f t="shared" si="37"/>
        <v>2.7466016819954796E-12</v>
      </c>
      <c r="FC38" s="12">
        <f t="shared" si="37"/>
        <v>2.7908219690756068E-12</v>
      </c>
      <c r="FD38" s="12">
        <f t="shared" si="37"/>
        <v>2.7741073722825565E-12</v>
      </c>
      <c r="FE38" s="12">
        <f t="shared" si="37"/>
        <v>2.8491084474337397E-12</v>
      </c>
      <c r="FF38" s="12">
        <f t="shared" si="37"/>
        <v>2.9262879774751567E-12</v>
      </c>
      <c r="FG38" s="12">
        <f t="shared" si="37"/>
        <v>2.9734012139125072E-12</v>
      </c>
      <c r="FH38" s="12">
        <f t="shared" si="37"/>
        <v>2.9555931262074443E-12</v>
      </c>
      <c r="FI38" s="12">
        <f t="shared" si="37"/>
        <v>3.0355008703668243E-12</v>
      </c>
      <c r="FJ38" s="12">
        <f t="shared" si="37"/>
        <v>3.1177295868013438E-12</v>
      </c>
      <c r="FK38" s="12">
        <f t="shared" si="37"/>
        <v>3.1679250331488456E-12</v>
      </c>
      <c r="FL38" s="12">
        <f t="shared" si="37"/>
        <v>3.1839402715501225E-12</v>
      </c>
      <c r="FM38" s="12">
        <f t="shared" si="37"/>
        <v>3.2346445203745581E-12</v>
      </c>
      <c r="FN38" s="12">
        <f t="shared" ref="FN38:GJ38" si="38">SUM(FN35:FN37)</f>
        <v>3.322267841332529E-12</v>
      </c>
      <c r="FO38" s="12">
        <f t="shared" si="38"/>
        <v>3.3757563535779827E-12</v>
      </c>
      <c r="FP38" s="12">
        <f t="shared" si="38"/>
        <v>3.3555385084603581E-12</v>
      </c>
      <c r="FQ38" s="12">
        <f t="shared" si="38"/>
        <v>3.4462592204127038E-12</v>
      </c>
      <c r="FR38" s="12">
        <f t="shared" si="38"/>
        <v>3.5396149743054443E-12</v>
      </c>
      <c r="FS38" s="12">
        <f t="shared" si="38"/>
        <v>3.5966027753917623E-12</v>
      </c>
      <c r="FT38" s="12">
        <f t="shared" si="38"/>
        <v>3.5750622522478403E-12</v>
      </c>
      <c r="FU38" s="12">
        <f t="shared" si="38"/>
        <v>3.6717180325287517E-12</v>
      </c>
      <c r="FV38" s="12">
        <f t="shared" si="38"/>
        <v>3.7711812426604729E-12</v>
      </c>
      <c r="FW38" s="12">
        <f t="shared" si="38"/>
        <v>3.8318972606673061E-12</v>
      </c>
      <c r="FX38" s="12">
        <f t="shared" si="38"/>
        <v>3.8089475281604835E-12</v>
      </c>
      <c r="FY38" s="12">
        <f t="shared" si="38"/>
        <v>3.911926656748221E-12</v>
      </c>
      <c r="FZ38" s="12">
        <f t="shared" si="38"/>
        <v>4.0178968809410796E-12</v>
      </c>
      <c r="GA38" s="12">
        <f t="shared" si="38"/>
        <v>4.0825850207242313E-12</v>
      </c>
      <c r="GB38" s="12">
        <f t="shared" si="38"/>
        <v>4.1032242630409571E-12</v>
      </c>
      <c r="GC38" s="12">
        <f t="shared" si="38"/>
        <v>4.168568109429884E-12</v>
      </c>
      <c r="GD38" s="12">
        <f t="shared" si="38"/>
        <v>4.281490496754672E-12</v>
      </c>
      <c r="GE38" s="12">
        <f t="shared" si="38"/>
        <v>4.3504224937524217E-12</v>
      </c>
      <c r="GF38" s="12">
        <f t="shared" si="38"/>
        <v>4.3243672459909263E-12</v>
      </c>
      <c r="GG38" s="12">
        <f t="shared" si="38"/>
        <v>4.4412813193387866E-12</v>
      </c>
      <c r="GH38" s="12">
        <f t="shared" si="38"/>
        <v>4.5615912378036444E-12</v>
      </c>
      <c r="GI38" s="12">
        <f t="shared" si="38"/>
        <v>4.6350328567322832E-12</v>
      </c>
      <c r="GJ38" s="12">
        <f t="shared" si="38"/>
        <v>4.6072730403838107E-12</v>
      </c>
    </row>
    <row r="41" spans="2:192" x14ac:dyDescent="0.25">
      <c r="B41" s="15" t="s">
        <v>254</v>
      </c>
      <c r="C41" s="313"/>
    </row>
    <row r="42" spans="2:192" x14ac:dyDescent="0.25">
      <c r="E42" s="248" t="str">
        <f xml:space="preserve"> 'FS Qtr'!E$11</f>
        <v>EBITDA</v>
      </c>
      <c r="F42" s="248">
        <f xml:space="preserve"> 'FS Qtr'!F$11</f>
        <v>0</v>
      </c>
      <c r="G42" s="248" t="str">
        <f xml:space="preserve"> 'FS Qtr'!G$11</f>
        <v>$ 000s</v>
      </c>
      <c r="H42" s="248">
        <f xml:space="preserve"> 'FS Qtr'!H$11</f>
        <v>363086.09238835319</v>
      </c>
      <c r="I42" s="248">
        <f xml:space="preserve"> 'FS Qtr'!I$11</f>
        <v>0</v>
      </c>
      <c r="J42" s="248">
        <f xml:space="preserve"> 'FS Qtr'!J$11</f>
        <v>0</v>
      </c>
      <c r="K42" s="248">
        <f xml:space="preserve"> 'FS Qtr'!K$11</f>
        <v>0</v>
      </c>
      <c r="L42" s="248">
        <f xml:space="preserve"> 'FS Qtr'!L$11</f>
        <v>0</v>
      </c>
      <c r="M42" s="248">
        <f xml:space="preserve"> 'FS Qtr'!M$11</f>
        <v>4761.9698275862083</v>
      </c>
      <c r="N42" s="248">
        <f xml:space="preserve"> 'FS Qtr'!N$11</f>
        <v>5234.8448275862074</v>
      </c>
      <c r="O42" s="248">
        <f xml:space="preserve"> 'FS Qtr'!O$11</f>
        <v>2003.5323275862056</v>
      </c>
      <c r="P42" s="248">
        <f xml:space="preserve"> 'FS Qtr'!P$11</f>
        <v>2003.532327586207</v>
      </c>
      <c r="Q42" s="248">
        <f xml:space="preserve"> 'FS Qtr'!Q$11</f>
        <v>4725.099716932581</v>
      </c>
      <c r="R42" s="248">
        <f xml:space="preserve"> 'FS Qtr'!R$11</f>
        <v>5195.6221049922815</v>
      </c>
      <c r="S42" s="248">
        <f xml:space="preserve"> 'FS Qtr'!S$11</f>
        <v>1980.3857865843188</v>
      </c>
      <c r="T42" s="248">
        <f xml:space="preserve"> 'FS Qtr'!T$11</f>
        <v>1980.3857865843202</v>
      </c>
      <c r="U42" s="248">
        <f xml:space="preserve"> 'FS Qtr'!U$11</f>
        <v>4688.0835717033742</v>
      </c>
      <c r="V42" s="248">
        <f xml:space="preserve"> 'FS Qtr'!V$11</f>
        <v>5156.2650523597931</v>
      </c>
      <c r="W42" s="248">
        <f xml:space="preserve"> 'FS Qtr'!W$11</f>
        <v>1957.0249345409252</v>
      </c>
      <c r="X42" s="248">
        <f xml:space="preserve"> 'FS Qtr'!X$11</f>
        <v>1957.0249345409266</v>
      </c>
      <c r="Y42" s="248">
        <f xml:space="preserve"> 'FS Qtr'!Y$11</f>
        <v>4650.9138817397179</v>
      </c>
      <c r="Z42" s="248">
        <f xml:space="preserve"> 'FS Qtr'!Z$11</f>
        <v>5116.7661012983444</v>
      </c>
      <c r="AA42" s="248">
        <f xml:space="preserve"> 'FS Qtr'!AA$11</f>
        <v>1933.4426009810622</v>
      </c>
      <c r="AB42" s="248">
        <f xml:space="preserve"> 'FS Qtr'!AB$11</f>
        <v>1933.4426009810641</v>
      </c>
      <c r="AC42" s="248">
        <f xml:space="preserve"> 'FS Qtr'!AC$11</f>
        <v>4613.5829683292422</v>
      </c>
      <c r="AD42" s="248">
        <f xml:space="preserve"> 'FS Qtr'!AD$11</f>
        <v>5077.1175151537464</v>
      </c>
      <c r="AE42" s="248">
        <f xml:space="preserve"> 'FS Qtr'!AE$11</f>
        <v>1909.6314451863004</v>
      </c>
      <c r="AF42" s="248">
        <f xml:space="preserve"> 'FS Qtr'!AF$11</f>
        <v>1909.6314451863022</v>
      </c>
      <c r="AG42" s="248">
        <f xml:space="preserve"> 'FS Qtr'!AG$11</f>
        <v>4576.0829798967079</v>
      </c>
      <c r="AH42" s="248">
        <f xml:space="preserve"> 'FS Qtr'!AH$11</f>
        <v>5037.3113846972092</v>
      </c>
      <c r="AI42" s="248">
        <f xml:space="preserve"> 'FS Qtr'!AI$11</f>
        <v>1885.5839518937807</v>
      </c>
      <c r="AJ42" s="248">
        <f xml:space="preserve"> 'FS Qtr'!AJ$11</f>
        <v>1885.5839518937817</v>
      </c>
      <c r="AK42" s="248">
        <f xml:space="preserve"> 'FS Qtr'!AK$11</f>
        <v>4538.4058875873943</v>
      </c>
      <c r="AL42" s="248">
        <f xml:space="preserve"> 'FS Qtr'!AL$11</f>
        <v>4997.3396237072957</v>
      </c>
      <c r="AM42" s="248">
        <f xml:space="preserve"> 'FS Qtr'!AM$11</f>
        <v>1861.2924268879628</v>
      </c>
      <c r="AN42" s="248">
        <f xml:space="preserve"> 'FS Qtr'!AN$11</f>
        <v>1861.2924268879642</v>
      </c>
      <c r="AO42" s="248">
        <f xml:space="preserve"> 'FS Qtr'!AO$11</f>
        <v>4500.543480740529</v>
      </c>
      <c r="AP42" s="248">
        <f xml:space="preserve"> 'FS Qtr'!AP$11</f>
        <v>4957.1939644419226</v>
      </c>
      <c r="AQ42" s="248">
        <f xml:space="preserve"> 'FS Qtr'!AQ$11</f>
        <v>1836.7489924823888</v>
      </c>
      <c r="AR42" s="248">
        <f xml:space="preserve"> 'FS Qtr'!AR$11</f>
        <v>1836.7489924823901</v>
      </c>
      <c r="AS42" s="248">
        <f xml:space="preserve"> 'FS Qtr'!AS$11</f>
        <v>4462.4873622500381</v>
      </c>
      <c r="AT42" s="248">
        <f xml:space="preserve"> 'FS Qtr'!AT$11</f>
        <v>4916.8659529976949</v>
      </c>
      <c r="AU42" s="248">
        <f xml:space="preserve"> 'FS Qtr'!AU$11</f>
        <v>1811.9455828887039</v>
      </c>
      <c r="AV42" s="248">
        <f xml:space="preserve"> 'FS Qtr'!AV$11</f>
        <v>1811.9455828887048</v>
      </c>
      <c r="AW42" s="248">
        <f xml:space="preserve"> 'FS Qtr'!AW$11</f>
        <v>4424.2289438097687</v>
      </c>
      <c r="AX42" s="248">
        <f xml:space="preserve"> 'FS Qtr'!AX$11</f>
        <v>4876.3469445537048</v>
      </c>
      <c r="AY42" s="248">
        <f xml:space="preserve"> 'FS Qtr'!AY$11</f>
        <v>1786.8739394701306</v>
      </c>
      <c r="AZ42" s="248">
        <f xml:space="preserve"> 'FS Qtr'!AZ$11</f>
        <v>1786.873939470132</v>
      </c>
      <c r="BA42" s="248">
        <f xml:space="preserve"> 'FS Qtr'!BA$11</f>
        <v>4385.7594410403135</v>
      </c>
      <c r="BB42" s="248">
        <f xml:space="preserve"> 'FS Qtr'!BB$11</f>
        <v>4835.6280984969662</v>
      </c>
      <c r="BC42" s="248">
        <f xml:space="preserve"> 'FS Qtr'!BC$11</f>
        <v>1761.5256058764958</v>
      </c>
      <c r="BD42" s="248">
        <f xml:space="preserve"> 'FS Qtr'!BD$11</f>
        <v>1761.5256058764971</v>
      </c>
      <c r="BE42" s="248">
        <f xml:space="preserve"> 'FS Qtr'!BE$11</f>
        <v>4347.0698684944819</v>
      </c>
      <c r="BF42" s="248">
        <f xml:space="preserve"> 'FS Qtr'!BF$11</f>
        <v>4794.7003734264754</v>
      </c>
      <c r="BG42" s="248">
        <f xml:space="preserve"> 'FS Qtr'!BG$11</f>
        <v>1735.8919230578467</v>
      </c>
      <c r="BH42" s="248">
        <f xml:space="preserve"> 'FS Qtr'!BH$11</f>
        <v>1735.8919230578481</v>
      </c>
      <c r="BI42" s="248">
        <f xml:space="preserve"> 'FS Qtr'!BI$11</f>
        <v>4308.1510345383485</v>
      </c>
      <c r="BJ42" s="248">
        <f xml:space="preserve"> 'FS Qtr'!BJ$11</f>
        <v>4753.5545220328695</v>
      </c>
      <c r="BK42" s="248">
        <f xml:space="preserve"> 'FS Qtr'!BK$11</f>
        <v>1709.964024153636</v>
      </c>
      <c r="BL42" s="248">
        <f xml:space="preserve"> 'FS Qtr'!BL$11</f>
        <v>1709.9640241536374</v>
      </c>
      <c r="BM42" s="248">
        <f xml:space="preserve"> 'FS Qtr'!BM$11</f>
        <v>4268.9935361047947</v>
      </c>
      <c r="BN42" s="248">
        <f xml:space="preserve"> 'FS Qtr'!BN$11</f>
        <v>4712.1810858505869</v>
      </c>
      <c r="BO42" s="248">
        <f xml:space="preserve"> 'FS Qtr'!BO$11</f>
        <v>1683.7328292543343</v>
      </c>
      <c r="BP42" s="248">
        <f xml:space="preserve"> 'FS Qtr'!BP$11</f>
        <v>1683.7328292543361</v>
      </c>
      <c r="BQ42" s="248">
        <f xml:space="preserve"> 'FS Qtr'!BQ$11</f>
        <v>4229.5877533163584</v>
      </c>
      <c r="BR42" s="248">
        <f xml:space="preserve"> 'FS Qtr'!BR$11</f>
        <v>4670.5703898793363</v>
      </c>
      <c r="BS42" s="248">
        <f xml:space="preserve"> 'FS Qtr'!BS$11</f>
        <v>1657.1890400323182</v>
      </c>
      <c r="BT42" s="248">
        <f xml:space="preserve"> 'FS Qtr'!BT$11</f>
        <v>1657.1890400323196</v>
      </c>
      <c r="BU42" s="248">
        <f xml:space="preserve"> 'FS Qtr'!BU$11</f>
        <v>4189.9238439740875</v>
      </c>
      <c r="BV42" s="248">
        <f xml:space="preserve"> 'FS Qtr'!BV$11</f>
        <v>4628.7125370715785</v>
      </c>
      <c r="BW42" s="248">
        <f xml:space="preserve"> 'FS Qtr'!BW$11</f>
        <v>1630.3231342387235</v>
      </c>
      <c r="BX42" s="248">
        <f xml:space="preserve"> 'FS Qtr'!BX$11</f>
        <v>1630.3231342387248</v>
      </c>
      <c r="BY42" s="248">
        <f xml:space="preserve"> 'FS Qtr'!BY$11</f>
        <v>4149.9917379090793</v>
      </c>
      <c r="BZ42" s="248">
        <f xml:space="preserve"> 'FS Qtr'!BZ$11</f>
        <v>4586.5974026827025</v>
      </c>
      <c r="CA42" s="248">
        <f xml:space="preserve"> 'FS Qtr'!CA$11</f>
        <v>1603.1253600629461</v>
      </c>
      <c r="CB42" s="248">
        <f xml:space="preserve"> 'FS Qtr'!CB$11</f>
        <v>1603.1253600629475</v>
      </c>
      <c r="CC42" s="248">
        <f xml:space="preserve"> 'FS Qtr'!CC$11</f>
        <v>4109.7811311932655</v>
      </c>
      <c r="CD42" s="248">
        <f xml:space="preserve"> 'FS Qtr'!CD$11</f>
        <v>4544.2146284804521</v>
      </c>
      <c r="CE42" s="248">
        <f xml:space="preserve"> 'FS Qtr'!CE$11</f>
        <v>1575.5857303513419</v>
      </c>
      <c r="CF42" s="248">
        <f xml:space="preserve"> 'FS Qtr'!CF$11</f>
        <v>1575.5857303513433</v>
      </c>
      <c r="CG42" s="248">
        <f xml:space="preserve"> 'FS Qtr'!CG$11</f>
        <v>4069.2814802058938</v>
      </c>
      <c r="CH42" s="248">
        <f xml:space="preserve"> 'FS Qtr'!CH$11</f>
        <v>4501.5536168100598</v>
      </c>
      <c r="CI42" s="248">
        <f xml:space="preserve"> 'FS Qtr'!CI$11</f>
        <v>1547.6940166815903</v>
      </c>
      <c r="CJ42" s="248">
        <f xml:space="preserve"> 'FS Qtr'!CJ$11</f>
        <v>1547.6940166815912</v>
      </c>
      <c r="CK42" s="248">
        <f xml:space="preserve"> 'FS Qtr'!CK$11</f>
        <v>4028.4819955521307</v>
      </c>
      <c r="CL42" s="248">
        <f xml:space="preserve"> 'FS Qtr'!CL$11</f>
        <v>4458.6035245114981</v>
      </c>
      <c r="CM42" s="248">
        <f xml:space="preserve"> 'FS Qtr'!CM$11</f>
        <v>1519.439743289141</v>
      </c>
      <c r="CN42" s="248">
        <f xml:space="preserve"> 'FS Qtr'!CN$11</f>
        <v>1519.4397432891424</v>
      </c>
      <c r="CO42" s="248">
        <f xml:space="preserve"> 'FS Qtr'!CO$11</f>
        <v>3987.3716358300758</v>
      </c>
      <c r="CP42" s="248">
        <f xml:space="preserve"> 'FS Qtr'!CP$11</f>
        <v>4415.35325668517</v>
      </c>
      <c r="CQ42" s="248">
        <f xml:space="preserve"> 'FS Qtr'!CQ$11</f>
        <v>1490.8121808420278</v>
      </c>
      <c r="CR42" s="248">
        <f xml:space="preserve"> 'FS Qtr'!CR$11</f>
        <v>1490.8121808420287</v>
      </c>
      <c r="CS42" s="248">
        <f xml:space="preserve"> 'FS Qtr'!CS$11</f>
        <v>3945.9391012423903</v>
      </c>
      <c r="CT42" s="248">
        <f xml:space="preserve"> 'FS Qtr'!CT$11</f>
        <v>4371.7914603021845</v>
      </c>
      <c r="CU42" s="248">
        <f xml:space="preserve"> 'FS Qtr'!CU$11</f>
        <v>1461.8003400602515</v>
      </c>
      <c r="CV42" s="248">
        <f xml:space="preserve"> 'FS Qtr'!CV$11</f>
        <v>1461.8003400602524</v>
      </c>
      <c r="CW42" s="248">
        <f xml:space="preserve"> 'FS Qtr'!CW$11</f>
        <v>3904.1728270486337</v>
      </c>
      <c r="CX42" s="248">
        <f xml:space="preserve"> 'FS Qtr'!CX$11</f>
        <v>4327.9065176553959</v>
      </c>
      <c r="CY42" s="248">
        <f xml:space="preserve"> 'FS Qtr'!CY$11</f>
        <v>1432.3929651758594</v>
      </c>
      <c r="CZ42" s="248">
        <f xml:space="preserve"> 'FS Qtr'!CZ$11</f>
        <v>1432.3929651758608</v>
      </c>
      <c r="DA42" s="248">
        <f xml:space="preserve"> 'FS Qtr'!DA$11</f>
        <v>3862.0609768543882</v>
      </c>
      <c r="DB42" s="248">
        <f xml:space="preserve"> 'FS Qtr'!DB$11</f>
        <v>4283.6865396471849</v>
      </c>
      <c r="DC42" s="248">
        <f xml:space="preserve"> 'FS Qtr'!DC$11</f>
        <v>1402.5785272297355</v>
      </c>
      <c r="DD42" s="248">
        <f xml:space="preserve"> 'FS Qtr'!DD$11</f>
        <v>1402.5785272297364</v>
      </c>
      <c r="DE42" s="248">
        <f xml:space="preserve"> 'FS Qtr'!DE$11</f>
        <v>3819.591435732998</v>
      </c>
      <c r="DF42" s="248">
        <f xml:space="preserve"> 'FS Qtr'!DF$11</f>
        <v>4239.1193589099103</v>
      </c>
      <c r="DG42" s="248">
        <f xml:space="preserve"> 'FS Qtr'!DG$11</f>
        <v>1372.3452172010057</v>
      </c>
      <c r="DH42" s="248">
        <f xml:space="preserve"> 'FS Qtr'!DH$11</f>
        <v>1372.345217201007</v>
      </c>
      <c r="DI42" s="248">
        <f xml:space="preserve"> 'FS Qtr'!DI$11</f>
        <v>3776.7518031758264</v>
      </c>
      <c r="DJ42" s="248">
        <f xml:space="preserve"> 'FS Qtr'!DJ$11</f>
        <v>4194.1925227548427</v>
      </c>
      <c r="DK42" s="248">
        <f xml:space="preserve"> 'FS Qtr'!DK$11</f>
        <v>1341.6809389648886</v>
      </c>
      <c r="DL42" s="248">
        <f xml:space="preserve"> 'FS Qtr'!DL$11</f>
        <v>1341.6809389648895</v>
      </c>
      <c r="DM42" s="248">
        <f xml:space="preserve"> 'FS Qtr'!DM$11</f>
        <v>3733.5293858666687</v>
      </c>
      <c r="DN42" s="248">
        <f xml:space="preserve"> 'FS Qtr'!DN$11</f>
        <v>4148.8932859452916</v>
      </c>
      <c r="DO42" s="248">
        <f xml:space="preserve"> 'FS Qtr'!DO$11</f>
        <v>1310.5733020746898</v>
      </c>
      <c r="DP42" s="248">
        <f xml:space="preserve"> 'FS Qtr'!DP$11</f>
        <v>1310.5733020746911</v>
      </c>
      <c r="DQ42" s="248">
        <f xml:space="preserve"> 'FS Qtr'!DQ$11</f>
        <v>3689.9111902759678</v>
      </c>
      <c r="DR42" s="248">
        <f xml:space="preserve"> 'FS Qtr'!DR$11</f>
        <v>4103.208603289524</v>
      </c>
      <c r="DS42" s="248">
        <f xml:space="preserve"> 'FS Qtr'!DS$11</f>
        <v>1279.0096143635512</v>
      </c>
      <c r="DT42" s="248">
        <f xml:space="preserve"> 'FS Qtr'!DT$11</f>
        <v>1279.0096143635521</v>
      </c>
      <c r="DU42" s="248">
        <f xml:space="preserve"> 'FS Qtr'!DU$11</f>
        <v>3645.8839150703129</v>
      </c>
      <c r="DV42" s="248">
        <f xml:space="preserve"> 'FS Qtr'!DV$11</f>
        <v>4057.1251220489771</v>
      </c>
      <c r="DW42" s="248">
        <f xml:space="preserve"> 'FS Qtr'!DW$11</f>
        <v>1246.9768743614404</v>
      </c>
      <c r="DX42" s="248">
        <f xml:space="preserve"> 'FS Qtr'!DX$11</f>
        <v>1246.9768743614413</v>
      </c>
      <c r="DY42" s="248">
        <f xml:space="preserve"> 'FS Qtr'!DY$11</f>
        <v>3601.4339433325895</v>
      </c>
      <c r="DZ42" s="248">
        <f xml:space="preserve"> 'FS Qtr'!DZ$11</f>
        <v>4010.6291741571295</v>
      </c>
      <c r="EA42" s="248">
        <f xml:space="preserve"> 'FS Qtr'!EA$11</f>
        <v>1214.4617635227646</v>
      </c>
      <c r="EB42" s="248">
        <f xml:space="preserve"> 'FS Qtr'!EB$11</f>
        <v>1214.461763522766</v>
      </c>
      <c r="EC42" s="248">
        <f xml:space="preserve"> 'FS Qtr'!EC$11</f>
        <v>0</v>
      </c>
      <c r="ED42" s="248">
        <f xml:space="preserve"> 'FS Qtr'!ED$11</f>
        <v>0</v>
      </c>
      <c r="EE42" s="248">
        <f xml:space="preserve"> 'FS Qtr'!EE$11</f>
        <v>0</v>
      </c>
      <c r="EF42" s="248">
        <f xml:space="preserve"> 'FS Qtr'!EF$11</f>
        <v>0</v>
      </c>
      <c r="EG42" s="248">
        <f xml:space="preserve"> 'FS Qtr'!EG$11</f>
        <v>0</v>
      </c>
      <c r="EH42" s="248">
        <f xml:space="preserve"> 'FS Qtr'!EH$11</f>
        <v>0</v>
      </c>
      <c r="EI42" s="248">
        <f xml:space="preserve"> 'FS Qtr'!EI$11</f>
        <v>0</v>
      </c>
      <c r="EJ42" s="248">
        <f xml:space="preserve"> 'FS Qtr'!EJ$11</f>
        <v>0</v>
      </c>
      <c r="EK42" s="248">
        <f xml:space="preserve"> 'FS Qtr'!EK$11</f>
        <v>0</v>
      </c>
      <c r="EL42" s="248">
        <f xml:space="preserve"> 'FS Qtr'!EL$11</f>
        <v>0</v>
      </c>
      <c r="EM42" s="248">
        <f xml:space="preserve"> 'FS Qtr'!EM$11</f>
        <v>0</v>
      </c>
      <c r="EN42" s="248">
        <f xml:space="preserve"> 'FS Qtr'!EN$11</f>
        <v>0</v>
      </c>
      <c r="EO42" s="248">
        <f xml:space="preserve"> 'FS Qtr'!EO$11</f>
        <v>0</v>
      </c>
      <c r="EP42" s="248">
        <f xml:space="preserve"> 'FS Qtr'!EP$11</f>
        <v>0</v>
      </c>
      <c r="EQ42" s="248">
        <f xml:space="preserve"> 'FS Qtr'!EQ$11</f>
        <v>0</v>
      </c>
      <c r="ER42" s="248">
        <f xml:space="preserve"> 'FS Qtr'!ER$11</f>
        <v>0</v>
      </c>
      <c r="ES42" s="248">
        <f xml:space="preserve"> 'FS Qtr'!ES$11</f>
        <v>0</v>
      </c>
      <c r="ET42" s="248">
        <f xml:space="preserve"> 'FS Qtr'!ET$11</f>
        <v>0</v>
      </c>
      <c r="EU42" s="248">
        <f xml:space="preserve"> 'FS Qtr'!EU$11</f>
        <v>0</v>
      </c>
      <c r="EV42" s="248">
        <f xml:space="preserve"> 'FS Qtr'!EV$11</f>
        <v>0</v>
      </c>
      <c r="EW42" s="248">
        <f xml:space="preserve"> 'FS Qtr'!EW$11</f>
        <v>0</v>
      </c>
      <c r="EX42" s="248">
        <f xml:space="preserve"> 'FS Qtr'!EX$11</f>
        <v>0</v>
      </c>
      <c r="EY42" s="248">
        <f xml:space="preserve"> 'FS Qtr'!EY$11</f>
        <v>0</v>
      </c>
      <c r="EZ42" s="248">
        <f xml:space="preserve"> 'FS Qtr'!EZ$11</f>
        <v>0</v>
      </c>
      <c r="FA42" s="248">
        <f xml:space="preserve"> 'FS Qtr'!FA$11</f>
        <v>0</v>
      </c>
      <c r="FB42" s="248">
        <f xml:space="preserve"> 'FS Qtr'!FB$11</f>
        <v>0</v>
      </c>
      <c r="FC42" s="248">
        <f xml:space="preserve"> 'FS Qtr'!FC$11</f>
        <v>0</v>
      </c>
      <c r="FD42" s="248">
        <f xml:space="preserve"> 'FS Qtr'!FD$11</f>
        <v>0</v>
      </c>
      <c r="FE42" s="248">
        <f xml:space="preserve"> 'FS Qtr'!FE$11</f>
        <v>0</v>
      </c>
      <c r="FF42" s="248">
        <f xml:space="preserve"> 'FS Qtr'!FF$11</f>
        <v>0</v>
      </c>
      <c r="FG42" s="248">
        <f xml:space="preserve"> 'FS Qtr'!FG$11</f>
        <v>0</v>
      </c>
      <c r="FH42" s="248">
        <f xml:space="preserve"> 'FS Qtr'!FH$11</f>
        <v>0</v>
      </c>
      <c r="FI42" s="248">
        <f xml:space="preserve"> 'FS Qtr'!FI$11</f>
        <v>0</v>
      </c>
      <c r="FJ42" s="248">
        <f xml:space="preserve"> 'FS Qtr'!FJ$11</f>
        <v>0</v>
      </c>
      <c r="FK42" s="248">
        <f xml:space="preserve"> 'FS Qtr'!FK$11</f>
        <v>0</v>
      </c>
      <c r="FL42" s="248">
        <f xml:space="preserve"> 'FS Qtr'!FL$11</f>
        <v>0</v>
      </c>
      <c r="FM42" s="248">
        <f xml:space="preserve"> 'FS Qtr'!FM$11</f>
        <v>0</v>
      </c>
      <c r="FN42" s="248">
        <f xml:space="preserve"> 'FS Qtr'!FN$11</f>
        <v>0</v>
      </c>
      <c r="FO42" s="248">
        <f xml:space="preserve"> 'FS Qtr'!FO$11</f>
        <v>0</v>
      </c>
      <c r="FP42" s="248">
        <f xml:space="preserve"> 'FS Qtr'!FP$11</f>
        <v>0</v>
      </c>
      <c r="FQ42" s="248">
        <f xml:space="preserve"> 'FS Qtr'!FQ$11</f>
        <v>0</v>
      </c>
      <c r="FR42" s="248">
        <f xml:space="preserve"> 'FS Qtr'!FR$11</f>
        <v>0</v>
      </c>
      <c r="FS42" s="248">
        <f xml:space="preserve"> 'FS Qtr'!FS$11</f>
        <v>0</v>
      </c>
      <c r="FT42" s="248">
        <f xml:space="preserve"> 'FS Qtr'!FT$11</f>
        <v>0</v>
      </c>
      <c r="FU42" s="248">
        <f xml:space="preserve"> 'FS Qtr'!FU$11</f>
        <v>0</v>
      </c>
      <c r="FV42" s="248">
        <f xml:space="preserve"> 'FS Qtr'!FV$11</f>
        <v>0</v>
      </c>
      <c r="FW42" s="248">
        <f xml:space="preserve"> 'FS Qtr'!FW$11</f>
        <v>0</v>
      </c>
      <c r="FX42" s="248">
        <f xml:space="preserve"> 'FS Qtr'!FX$11</f>
        <v>0</v>
      </c>
      <c r="FY42" s="248">
        <f xml:space="preserve"> 'FS Qtr'!FY$11</f>
        <v>0</v>
      </c>
      <c r="FZ42" s="248">
        <f xml:space="preserve"> 'FS Qtr'!FZ$11</f>
        <v>0</v>
      </c>
      <c r="GA42" s="248">
        <f xml:space="preserve"> 'FS Qtr'!GA$11</f>
        <v>0</v>
      </c>
      <c r="GB42" s="248">
        <f xml:space="preserve"> 'FS Qtr'!GB$11</f>
        <v>0</v>
      </c>
      <c r="GC42" s="248">
        <f xml:space="preserve"> 'FS Qtr'!GC$11</f>
        <v>0</v>
      </c>
      <c r="GD42" s="248">
        <f xml:space="preserve"> 'FS Qtr'!GD$11</f>
        <v>0</v>
      </c>
      <c r="GE42" s="248">
        <f xml:space="preserve"> 'FS Qtr'!GE$11</f>
        <v>0</v>
      </c>
      <c r="GF42" s="248">
        <f xml:space="preserve"> 'FS Qtr'!GF$11</f>
        <v>0</v>
      </c>
      <c r="GG42" s="248">
        <f xml:space="preserve"> 'FS Qtr'!GG$11</f>
        <v>0</v>
      </c>
      <c r="GH42" s="248">
        <f xml:space="preserve"> 'FS Qtr'!GH$11</f>
        <v>0</v>
      </c>
      <c r="GI42" s="248">
        <f xml:space="preserve"> 'FS Qtr'!GI$11</f>
        <v>0</v>
      </c>
      <c r="GJ42" s="248">
        <f xml:space="preserve"> 'FS Qtr'!GJ$11</f>
        <v>0</v>
      </c>
    </row>
    <row r="43" spans="2:192" x14ac:dyDescent="0.25">
      <c r="D43" s="60" t="s">
        <v>258</v>
      </c>
      <c r="E43" s="100" t="str">
        <f t="shared" ref="E43:AJ43" si="39" xml:space="preserve"> E$21</f>
        <v>Tax depreciation</v>
      </c>
      <c r="F43" s="100">
        <f t="shared" si="39"/>
        <v>0</v>
      </c>
      <c r="G43" s="100" t="str">
        <f t="shared" si="39"/>
        <v>$ 000s</v>
      </c>
      <c r="H43" s="100">
        <f t="shared" si="39"/>
        <v>99999.999999999985</v>
      </c>
      <c r="I43" s="100">
        <f t="shared" si="39"/>
        <v>0</v>
      </c>
      <c r="J43" s="100">
        <f t="shared" si="39"/>
        <v>0</v>
      </c>
      <c r="K43" s="100">
        <f t="shared" si="39"/>
        <v>0</v>
      </c>
      <c r="L43" s="100">
        <f t="shared" si="39"/>
        <v>0</v>
      </c>
      <c r="M43" s="100">
        <f t="shared" si="39"/>
        <v>5000</v>
      </c>
      <c r="N43" s="100">
        <f t="shared" si="39"/>
        <v>4750</v>
      </c>
      <c r="O43" s="100">
        <f t="shared" si="39"/>
        <v>4512.5</v>
      </c>
      <c r="P43" s="100">
        <f t="shared" si="39"/>
        <v>4286.875</v>
      </c>
      <c r="Q43" s="100">
        <f t="shared" si="39"/>
        <v>4072.53125</v>
      </c>
      <c r="R43" s="100">
        <f t="shared" si="39"/>
        <v>3868.9046875000004</v>
      </c>
      <c r="S43" s="100">
        <f t="shared" si="39"/>
        <v>3675.459453125</v>
      </c>
      <c r="T43" s="100">
        <f t="shared" si="39"/>
        <v>3491.6864804687498</v>
      </c>
      <c r="U43" s="100">
        <f t="shared" si="39"/>
        <v>3317.1021564453122</v>
      </c>
      <c r="V43" s="100">
        <f t="shared" si="39"/>
        <v>3151.2470486230468</v>
      </c>
      <c r="W43" s="100">
        <f t="shared" si="39"/>
        <v>2993.6846961918945</v>
      </c>
      <c r="X43" s="100">
        <f t="shared" si="39"/>
        <v>2844.0004613822998</v>
      </c>
      <c r="Y43" s="100">
        <f t="shared" si="39"/>
        <v>2701.8004383131847</v>
      </c>
      <c r="Z43" s="100">
        <f t="shared" si="39"/>
        <v>2566.7104163975255</v>
      </c>
      <c r="AA43" s="100">
        <f t="shared" si="39"/>
        <v>2438.3748955776496</v>
      </c>
      <c r="AB43" s="100">
        <f t="shared" si="39"/>
        <v>2316.4561507987669</v>
      </c>
      <c r="AC43" s="100">
        <f t="shared" si="39"/>
        <v>2200.6333432588285</v>
      </c>
      <c r="AD43" s="100">
        <f t="shared" si="39"/>
        <v>2090.6016760958873</v>
      </c>
      <c r="AE43" s="100">
        <f t="shared" si="39"/>
        <v>1986.0715922910929</v>
      </c>
      <c r="AF43" s="100">
        <f t="shared" si="39"/>
        <v>1886.7680126765383</v>
      </c>
      <c r="AG43" s="100">
        <f t="shared" si="39"/>
        <v>1792.4296120427114</v>
      </c>
      <c r="AH43" s="100">
        <f t="shared" si="39"/>
        <v>1702.8081314405758</v>
      </c>
      <c r="AI43" s="100">
        <f t="shared" si="39"/>
        <v>1617.6677248685471</v>
      </c>
      <c r="AJ43" s="100">
        <f t="shared" si="39"/>
        <v>1536.7843386251197</v>
      </c>
      <c r="AK43" s="100">
        <f t="shared" ref="AK43:BP43" si="40" xml:space="preserve"> AK$21</f>
        <v>1459.9451216938637</v>
      </c>
      <c r="AL43" s="100">
        <f t="shared" si="40"/>
        <v>1386.9478656091705</v>
      </c>
      <c r="AM43" s="100">
        <f t="shared" si="40"/>
        <v>1317.6004723287119</v>
      </c>
      <c r="AN43" s="100">
        <f t="shared" si="40"/>
        <v>1251.7204487122763</v>
      </c>
      <c r="AO43" s="100">
        <f t="shared" si="40"/>
        <v>1189.1344262766625</v>
      </c>
      <c r="AP43" s="100">
        <f t="shared" si="40"/>
        <v>1129.6777049628295</v>
      </c>
      <c r="AQ43" s="100">
        <f t="shared" si="40"/>
        <v>1073.1938197146881</v>
      </c>
      <c r="AR43" s="100">
        <f t="shared" si="40"/>
        <v>1019.5341287289535</v>
      </c>
      <c r="AS43" s="100">
        <f t="shared" si="40"/>
        <v>968.55742229250598</v>
      </c>
      <c r="AT43" s="100">
        <f t="shared" si="40"/>
        <v>920.12955117788067</v>
      </c>
      <c r="AU43" s="100">
        <f t="shared" si="40"/>
        <v>874.12307361898661</v>
      </c>
      <c r="AV43" s="100">
        <f t="shared" si="40"/>
        <v>830.41691993803727</v>
      </c>
      <c r="AW43" s="100">
        <f t="shared" si="40"/>
        <v>788.89607394113546</v>
      </c>
      <c r="AX43" s="100">
        <f t="shared" si="40"/>
        <v>749.45127024407861</v>
      </c>
      <c r="AY43" s="100">
        <f t="shared" si="40"/>
        <v>711.97870673187469</v>
      </c>
      <c r="AZ43" s="100">
        <f t="shared" si="40"/>
        <v>676.37977139528095</v>
      </c>
      <c r="BA43" s="100">
        <f t="shared" si="40"/>
        <v>642.56078282551698</v>
      </c>
      <c r="BB43" s="100">
        <f t="shared" si="40"/>
        <v>610.43274368424102</v>
      </c>
      <c r="BC43" s="100">
        <f t="shared" si="40"/>
        <v>579.91110650002895</v>
      </c>
      <c r="BD43" s="100">
        <f t="shared" si="40"/>
        <v>550.91555117502753</v>
      </c>
      <c r="BE43" s="100">
        <f t="shared" si="40"/>
        <v>523.36977361627612</v>
      </c>
      <c r="BF43" s="100">
        <f t="shared" si="40"/>
        <v>497.20128493546235</v>
      </c>
      <c r="BG43" s="100">
        <f t="shared" si="40"/>
        <v>472.3412206886893</v>
      </c>
      <c r="BH43" s="100">
        <f t="shared" si="40"/>
        <v>448.72415965425483</v>
      </c>
      <c r="BI43" s="100">
        <f t="shared" si="40"/>
        <v>426.28795167154203</v>
      </c>
      <c r="BJ43" s="100">
        <f t="shared" si="40"/>
        <v>404.97355408796494</v>
      </c>
      <c r="BK43" s="100">
        <f t="shared" si="40"/>
        <v>384.72487638356671</v>
      </c>
      <c r="BL43" s="100">
        <f t="shared" si="40"/>
        <v>365.48863256438835</v>
      </c>
      <c r="BM43" s="100">
        <f t="shared" si="40"/>
        <v>347.21420093616894</v>
      </c>
      <c r="BN43" s="100">
        <f t="shared" si="40"/>
        <v>329.8534908893605</v>
      </c>
      <c r="BO43" s="100">
        <f t="shared" si="40"/>
        <v>313.3608163448925</v>
      </c>
      <c r="BP43" s="100">
        <f t="shared" si="40"/>
        <v>297.69277552764783</v>
      </c>
      <c r="BQ43" s="100">
        <f t="shared" ref="BQ43:CV43" si="41" xml:space="preserve"> BQ$21</f>
        <v>282.80813675126547</v>
      </c>
      <c r="BR43" s="100">
        <f t="shared" si="41"/>
        <v>268.6677299137022</v>
      </c>
      <c r="BS43" s="100">
        <f t="shared" si="41"/>
        <v>255.23434341801709</v>
      </c>
      <c r="BT43" s="100">
        <f t="shared" si="41"/>
        <v>242.47262624711621</v>
      </c>
      <c r="BU43" s="100">
        <f t="shared" si="41"/>
        <v>230.34899493476041</v>
      </c>
      <c r="BV43" s="100">
        <f t="shared" si="41"/>
        <v>218.8315451880224</v>
      </c>
      <c r="BW43" s="100">
        <f t="shared" si="41"/>
        <v>207.88996792862127</v>
      </c>
      <c r="BX43" s="100">
        <f t="shared" si="41"/>
        <v>197.49546953219021</v>
      </c>
      <c r="BY43" s="100">
        <f t="shared" si="41"/>
        <v>187.62069605558068</v>
      </c>
      <c r="BZ43" s="100">
        <f t="shared" si="41"/>
        <v>178.23966125280165</v>
      </c>
      <c r="CA43" s="100">
        <f t="shared" si="41"/>
        <v>169.32767819016158</v>
      </c>
      <c r="CB43" s="100">
        <f t="shared" si="41"/>
        <v>160.86129428065348</v>
      </c>
      <c r="CC43" s="100">
        <f t="shared" si="41"/>
        <v>152.8182295666208</v>
      </c>
      <c r="CD43" s="100">
        <f t="shared" si="41"/>
        <v>145.17731808828975</v>
      </c>
      <c r="CE43" s="100">
        <f t="shared" si="41"/>
        <v>137.91845218387527</v>
      </c>
      <c r="CF43" s="100">
        <f t="shared" si="41"/>
        <v>131.02252957468153</v>
      </c>
      <c r="CG43" s="100">
        <f t="shared" si="41"/>
        <v>124.47140309594745</v>
      </c>
      <c r="CH43" s="100">
        <f t="shared" si="41"/>
        <v>118.24783294115008</v>
      </c>
      <c r="CI43" s="100">
        <f t="shared" si="41"/>
        <v>112.33544129409256</v>
      </c>
      <c r="CJ43" s="100">
        <f t="shared" si="41"/>
        <v>106.71866922938794</v>
      </c>
      <c r="CK43" s="100">
        <f t="shared" si="41"/>
        <v>101.38273576791855</v>
      </c>
      <c r="CL43" s="100">
        <f t="shared" si="41"/>
        <v>96.313598979522624</v>
      </c>
      <c r="CM43" s="100">
        <f t="shared" si="41"/>
        <v>91.497919030546484</v>
      </c>
      <c r="CN43" s="100">
        <f t="shared" si="41"/>
        <v>86.923023079019174</v>
      </c>
      <c r="CO43" s="100">
        <f t="shared" si="41"/>
        <v>82.576871925068204</v>
      </c>
      <c r="CP43" s="100">
        <f t="shared" si="41"/>
        <v>78.4480283288148</v>
      </c>
      <c r="CQ43" s="100">
        <f t="shared" si="41"/>
        <v>74.525626912374051</v>
      </c>
      <c r="CR43" s="100">
        <f t="shared" si="41"/>
        <v>70.799345566755349</v>
      </c>
      <c r="CS43" s="100">
        <f t="shared" si="41"/>
        <v>67.259378288417579</v>
      </c>
      <c r="CT43" s="100">
        <f t="shared" si="41"/>
        <v>63.896409373996704</v>
      </c>
      <c r="CU43" s="100">
        <f t="shared" si="41"/>
        <v>60.701588905296866</v>
      </c>
      <c r="CV43" s="100">
        <f t="shared" si="41"/>
        <v>57.666509460032024</v>
      </c>
      <c r="CW43" s="100">
        <f t="shared" ref="CW43:EB43" si="42" xml:space="preserve"> CW$21</f>
        <v>54.783183987030419</v>
      </c>
      <c r="CX43" s="100">
        <f t="shared" si="42"/>
        <v>52.044024787678893</v>
      </c>
      <c r="CY43" s="100">
        <f t="shared" si="42"/>
        <v>49.441823548294956</v>
      </c>
      <c r="CZ43" s="100">
        <f t="shared" si="42"/>
        <v>46.969732370880209</v>
      </c>
      <c r="DA43" s="100">
        <f t="shared" si="42"/>
        <v>44.621245752336193</v>
      </c>
      <c r="DB43" s="100">
        <f t="shared" si="42"/>
        <v>42.390183464719385</v>
      </c>
      <c r="DC43" s="100">
        <f t="shared" si="42"/>
        <v>40.270674291483417</v>
      </c>
      <c r="DD43" s="100">
        <f t="shared" si="42"/>
        <v>38.257140576909244</v>
      </c>
      <c r="DE43" s="100">
        <f t="shared" si="42"/>
        <v>36.344283548063785</v>
      </c>
      <c r="DF43" s="100">
        <f t="shared" si="42"/>
        <v>34.527069370660591</v>
      </c>
      <c r="DG43" s="100">
        <f t="shared" si="42"/>
        <v>32.800715902127564</v>
      </c>
      <c r="DH43" s="100">
        <f t="shared" si="42"/>
        <v>31.160680107021189</v>
      </c>
      <c r="DI43" s="100">
        <f t="shared" si="42"/>
        <v>29.602646101670128</v>
      </c>
      <c r="DJ43" s="100">
        <f t="shared" si="42"/>
        <v>28.122513796586624</v>
      </c>
      <c r="DK43" s="100">
        <f t="shared" si="42"/>
        <v>26.716388106757293</v>
      </c>
      <c r="DL43" s="100">
        <f t="shared" si="42"/>
        <v>25.380568701419428</v>
      </c>
      <c r="DM43" s="100">
        <f t="shared" si="42"/>
        <v>24.111540266348456</v>
      </c>
      <c r="DN43" s="100">
        <f t="shared" si="42"/>
        <v>22.905963253031032</v>
      </c>
      <c r="DO43" s="100">
        <f t="shared" si="42"/>
        <v>21.760665090379483</v>
      </c>
      <c r="DP43" s="100">
        <f t="shared" si="42"/>
        <v>20.672631835860511</v>
      </c>
      <c r="DQ43" s="100">
        <f t="shared" si="42"/>
        <v>19.639000244067486</v>
      </c>
      <c r="DR43" s="100">
        <f t="shared" si="42"/>
        <v>18.657050231864112</v>
      </c>
      <c r="DS43" s="100">
        <f t="shared" si="42"/>
        <v>17.724197720270904</v>
      </c>
      <c r="DT43" s="100">
        <f t="shared" si="42"/>
        <v>16.837987834257358</v>
      </c>
      <c r="DU43" s="100">
        <f t="shared" si="42"/>
        <v>15.99608844254449</v>
      </c>
      <c r="DV43" s="100">
        <f t="shared" si="42"/>
        <v>15.196284020417266</v>
      </c>
      <c r="DW43" s="100">
        <f t="shared" si="42"/>
        <v>14.436469819396406</v>
      </c>
      <c r="DX43" s="100">
        <f t="shared" si="42"/>
        <v>13.714646328426586</v>
      </c>
      <c r="DY43" s="100">
        <f t="shared" si="42"/>
        <v>13.028914012005258</v>
      </c>
      <c r="DZ43" s="100">
        <f t="shared" si="42"/>
        <v>12.377468311404995</v>
      </c>
      <c r="EA43" s="100">
        <f t="shared" si="42"/>
        <v>11.758594895834745</v>
      </c>
      <c r="EB43" s="100">
        <f t="shared" si="42"/>
        <v>223.41330302086016</v>
      </c>
      <c r="EC43" s="100">
        <f t="shared" ref="EC43:FH43" si="43" xml:space="preserve"> EC$21</f>
        <v>0</v>
      </c>
      <c r="ED43" s="100">
        <f t="shared" si="43"/>
        <v>0</v>
      </c>
      <c r="EE43" s="100">
        <f t="shared" si="43"/>
        <v>0</v>
      </c>
      <c r="EF43" s="100">
        <f t="shared" si="43"/>
        <v>0</v>
      </c>
      <c r="EG43" s="100">
        <f t="shared" si="43"/>
        <v>0</v>
      </c>
      <c r="EH43" s="100">
        <f t="shared" si="43"/>
        <v>0</v>
      </c>
      <c r="EI43" s="100">
        <f t="shared" si="43"/>
        <v>0</v>
      </c>
      <c r="EJ43" s="100">
        <f t="shared" si="43"/>
        <v>0</v>
      </c>
      <c r="EK43" s="100">
        <f t="shared" si="43"/>
        <v>0</v>
      </c>
      <c r="EL43" s="100">
        <f t="shared" si="43"/>
        <v>0</v>
      </c>
      <c r="EM43" s="100">
        <f t="shared" si="43"/>
        <v>0</v>
      </c>
      <c r="EN43" s="100">
        <f t="shared" si="43"/>
        <v>0</v>
      </c>
      <c r="EO43" s="100">
        <f t="shared" si="43"/>
        <v>0</v>
      </c>
      <c r="EP43" s="100">
        <f t="shared" si="43"/>
        <v>0</v>
      </c>
      <c r="EQ43" s="100">
        <f t="shared" si="43"/>
        <v>0</v>
      </c>
      <c r="ER43" s="100">
        <f t="shared" si="43"/>
        <v>0</v>
      </c>
      <c r="ES43" s="100">
        <f t="shared" si="43"/>
        <v>0</v>
      </c>
      <c r="ET43" s="100">
        <f t="shared" si="43"/>
        <v>0</v>
      </c>
      <c r="EU43" s="100">
        <f t="shared" si="43"/>
        <v>0</v>
      </c>
      <c r="EV43" s="100">
        <f t="shared" si="43"/>
        <v>0</v>
      </c>
      <c r="EW43" s="100">
        <f t="shared" si="43"/>
        <v>0</v>
      </c>
      <c r="EX43" s="100">
        <f t="shared" si="43"/>
        <v>0</v>
      </c>
      <c r="EY43" s="100">
        <f t="shared" si="43"/>
        <v>0</v>
      </c>
      <c r="EZ43" s="100">
        <f t="shared" si="43"/>
        <v>0</v>
      </c>
      <c r="FA43" s="100">
        <f t="shared" si="43"/>
        <v>0</v>
      </c>
      <c r="FB43" s="100">
        <f t="shared" si="43"/>
        <v>0</v>
      </c>
      <c r="FC43" s="100">
        <f t="shared" si="43"/>
        <v>0</v>
      </c>
      <c r="FD43" s="100">
        <f t="shared" si="43"/>
        <v>0</v>
      </c>
      <c r="FE43" s="100">
        <f t="shared" si="43"/>
        <v>0</v>
      </c>
      <c r="FF43" s="100">
        <f t="shared" si="43"/>
        <v>0</v>
      </c>
      <c r="FG43" s="100">
        <f t="shared" si="43"/>
        <v>0</v>
      </c>
      <c r="FH43" s="100">
        <f t="shared" si="43"/>
        <v>0</v>
      </c>
      <c r="FI43" s="100">
        <f t="shared" ref="FI43:GJ43" si="44" xml:space="preserve"> FI$21</f>
        <v>0</v>
      </c>
      <c r="FJ43" s="100">
        <f t="shared" si="44"/>
        <v>0</v>
      </c>
      <c r="FK43" s="100">
        <f t="shared" si="44"/>
        <v>0</v>
      </c>
      <c r="FL43" s="100">
        <f t="shared" si="44"/>
        <v>0</v>
      </c>
      <c r="FM43" s="100">
        <f t="shared" si="44"/>
        <v>0</v>
      </c>
      <c r="FN43" s="100">
        <f t="shared" si="44"/>
        <v>0</v>
      </c>
      <c r="FO43" s="100">
        <f t="shared" si="44"/>
        <v>0</v>
      </c>
      <c r="FP43" s="100">
        <f t="shared" si="44"/>
        <v>0</v>
      </c>
      <c r="FQ43" s="100">
        <f t="shared" si="44"/>
        <v>0</v>
      </c>
      <c r="FR43" s="100">
        <f t="shared" si="44"/>
        <v>0</v>
      </c>
      <c r="FS43" s="100">
        <f t="shared" si="44"/>
        <v>0</v>
      </c>
      <c r="FT43" s="100">
        <f t="shared" si="44"/>
        <v>0</v>
      </c>
      <c r="FU43" s="100">
        <f t="shared" si="44"/>
        <v>0</v>
      </c>
      <c r="FV43" s="100">
        <f t="shared" si="44"/>
        <v>0</v>
      </c>
      <c r="FW43" s="100">
        <f t="shared" si="44"/>
        <v>0</v>
      </c>
      <c r="FX43" s="100">
        <f t="shared" si="44"/>
        <v>0</v>
      </c>
      <c r="FY43" s="100">
        <f t="shared" si="44"/>
        <v>0</v>
      </c>
      <c r="FZ43" s="100">
        <f t="shared" si="44"/>
        <v>0</v>
      </c>
      <c r="GA43" s="100">
        <f t="shared" si="44"/>
        <v>0</v>
      </c>
      <c r="GB43" s="100">
        <f t="shared" si="44"/>
        <v>0</v>
      </c>
      <c r="GC43" s="100">
        <f t="shared" si="44"/>
        <v>0</v>
      </c>
      <c r="GD43" s="100">
        <f t="shared" si="44"/>
        <v>0</v>
      </c>
      <c r="GE43" s="100">
        <f t="shared" si="44"/>
        <v>0</v>
      </c>
      <c r="GF43" s="100">
        <f t="shared" si="44"/>
        <v>0</v>
      </c>
      <c r="GG43" s="100">
        <f t="shared" si="44"/>
        <v>0</v>
      </c>
      <c r="GH43" s="100">
        <f t="shared" si="44"/>
        <v>0</v>
      </c>
      <c r="GI43" s="100">
        <f t="shared" si="44"/>
        <v>0</v>
      </c>
      <c r="GJ43" s="100">
        <f t="shared" si="44"/>
        <v>0</v>
      </c>
    </row>
    <row r="44" spans="2:192" x14ac:dyDescent="0.25">
      <c r="D44" s="60" t="s">
        <v>258</v>
      </c>
      <c r="E44" s="100" t="str">
        <f t="shared" ref="E44:AJ44" si="45" xml:space="preserve"> E$38</f>
        <v>Interest deduction for tax</v>
      </c>
      <c r="F44" s="100">
        <f t="shared" si="45"/>
        <v>0</v>
      </c>
      <c r="G44" s="100" t="str">
        <f t="shared" si="45"/>
        <v>$ 000s</v>
      </c>
      <c r="H44" s="100">
        <f t="shared" si="45"/>
        <v>22701.592052754986</v>
      </c>
      <c r="I44" s="100">
        <f t="shared" si="45"/>
        <v>0</v>
      </c>
      <c r="J44" s="100">
        <f t="shared" si="45"/>
        <v>0</v>
      </c>
      <c r="K44" s="100">
        <f t="shared" si="45"/>
        <v>0</v>
      </c>
      <c r="L44" s="100">
        <f t="shared" si="45"/>
        <v>0</v>
      </c>
      <c r="M44" s="100">
        <f t="shared" si="45"/>
        <v>1045.8935003116378</v>
      </c>
      <c r="N44" s="100">
        <f t="shared" si="45"/>
        <v>1057.8229493860904</v>
      </c>
      <c r="O44" s="100">
        <f t="shared" si="45"/>
        <v>1019.7569078348944</v>
      </c>
      <c r="P44" s="100">
        <f t="shared" si="45"/>
        <v>968.99646228251731</v>
      </c>
      <c r="Q44" s="100">
        <f t="shared" si="45"/>
        <v>973.54393948014479</v>
      </c>
      <c r="R44" s="100">
        <f t="shared" si="45"/>
        <v>967.23523061709818</v>
      </c>
      <c r="S44" s="100">
        <f t="shared" si="45"/>
        <v>928.13169474812742</v>
      </c>
      <c r="T44" s="100">
        <f t="shared" si="45"/>
        <v>878.2853068682532</v>
      </c>
      <c r="U44" s="100">
        <f t="shared" si="45"/>
        <v>880.6317105684808</v>
      </c>
      <c r="V44" s="100">
        <f t="shared" si="45"/>
        <v>872.11801105448546</v>
      </c>
      <c r="W44" s="100">
        <f t="shared" si="45"/>
        <v>831.90563287630903</v>
      </c>
      <c r="X44" s="100">
        <f t="shared" si="45"/>
        <v>791.70264813201936</v>
      </c>
      <c r="Y44" s="100">
        <f t="shared" si="45"/>
        <v>782.98919775084732</v>
      </c>
      <c r="Z44" s="100">
        <f t="shared" si="45"/>
        <v>772.32252904597203</v>
      </c>
      <c r="AA44" s="100">
        <f t="shared" si="45"/>
        <v>730.92764944241026</v>
      </c>
      <c r="AB44" s="100">
        <f t="shared" si="45"/>
        <v>682.99831149530837</v>
      </c>
      <c r="AC44" s="100">
        <f t="shared" si="45"/>
        <v>680.57482365558417</v>
      </c>
      <c r="AD44" s="100">
        <f t="shared" si="45"/>
        <v>667.27222632265989</v>
      </c>
      <c r="AE44" s="100">
        <f t="shared" si="45"/>
        <v>624.61198940424333</v>
      </c>
      <c r="AF44" s="100">
        <f t="shared" si="45"/>
        <v>577.69021992051989</v>
      </c>
      <c r="AG44" s="100">
        <f t="shared" si="45"/>
        <v>572.67827497247833</v>
      </c>
      <c r="AH44" s="100">
        <f t="shared" si="45"/>
        <v>556.7715693632631</v>
      </c>
      <c r="AI44" s="100">
        <f t="shared" si="45"/>
        <v>512.76005889068097</v>
      </c>
      <c r="AJ44" s="100">
        <f t="shared" si="45"/>
        <v>466.88102426291454</v>
      </c>
      <c r="AK44" s="100">
        <f t="shared" ref="AK44:BP44" si="46" xml:space="preserve"> AK$38</f>
        <v>459.13447531537622</v>
      </c>
      <c r="AL44" s="100">
        <f t="shared" si="46"/>
        <v>440.47311736540343</v>
      </c>
      <c r="AM44" s="100">
        <f t="shared" si="46"/>
        <v>395.01891301651159</v>
      </c>
      <c r="AN44" s="100">
        <f t="shared" si="46"/>
        <v>354.11131293142421</v>
      </c>
      <c r="AO44" s="100">
        <f t="shared" si="46"/>
        <v>339.47497957936133</v>
      </c>
      <c r="AP44" s="100">
        <f t="shared" si="46"/>
        <v>321.82664989577216</v>
      </c>
      <c r="AQ44" s="100">
        <f t="shared" si="46"/>
        <v>282.67901318846231</v>
      </c>
      <c r="AR44" s="100">
        <f t="shared" si="46"/>
        <v>239.97467829228771</v>
      </c>
      <c r="AS44" s="100">
        <f t="shared" si="46"/>
        <v>227.89197572251359</v>
      </c>
      <c r="AT44" s="100">
        <f t="shared" si="46"/>
        <v>210.86927643373997</v>
      </c>
      <c r="AU44" s="100">
        <f t="shared" si="46"/>
        <v>170.99125017413436</v>
      </c>
      <c r="AV44" s="100">
        <f t="shared" si="46"/>
        <v>129.95643263440826</v>
      </c>
      <c r="AW44" s="100">
        <f t="shared" si="46"/>
        <v>115.77135077272737</v>
      </c>
      <c r="AX44" s="100">
        <f t="shared" si="46"/>
        <v>96.603390481776074</v>
      </c>
      <c r="AY44" s="100">
        <f t="shared" si="46"/>
        <v>55.864518405057645</v>
      </c>
      <c r="AZ44" s="100">
        <f t="shared" si="46"/>
        <v>16.448849858864563</v>
      </c>
      <c r="BA44" s="100">
        <f t="shared" si="46"/>
        <v>5.1417146096355276E-13</v>
      </c>
      <c r="BB44" s="100">
        <f t="shared" si="46"/>
        <v>5.2809985731983035E-13</v>
      </c>
      <c r="BC44" s="100">
        <f t="shared" si="46"/>
        <v>5.3660226502267958E-13</v>
      </c>
      <c r="BD44" s="100">
        <f t="shared" si="46"/>
        <v>5.3931502277770176E-13</v>
      </c>
      <c r="BE44" s="100">
        <f t="shared" si="46"/>
        <v>5.4790361451543665E-13</v>
      </c>
      <c r="BF44" s="100">
        <f t="shared" si="46"/>
        <v>5.6274578154996423E-13</v>
      </c>
      <c r="BG44" s="100">
        <f t="shared" si="46"/>
        <v>5.7180598863291863E-13</v>
      </c>
      <c r="BH44" s="100">
        <f t="shared" si="46"/>
        <v>5.6838136798360629E-13</v>
      </c>
      <c r="BI44" s="100">
        <f t="shared" si="46"/>
        <v>5.837481898018963E-13</v>
      </c>
      <c r="BJ44" s="100">
        <f t="shared" si="46"/>
        <v>5.9956135093025517E-13</v>
      </c>
      <c r="BK44" s="100">
        <f t="shared" si="46"/>
        <v>6.0921428868023228E-13</v>
      </c>
      <c r="BL44" s="100">
        <f t="shared" si="46"/>
        <v>6.0556562484259306E-13</v>
      </c>
      <c r="BM44" s="100">
        <f t="shared" si="46"/>
        <v>6.2193776436090676E-13</v>
      </c>
      <c r="BN44" s="100">
        <f t="shared" si="46"/>
        <v>6.3878544329416032E-13</v>
      </c>
      <c r="BO44" s="100">
        <f t="shared" si="46"/>
        <v>6.4906988893119625E-13</v>
      </c>
      <c r="BP44" s="100">
        <f t="shared" si="46"/>
        <v>6.4518252470509752E-13</v>
      </c>
      <c r="BQ44" s="100">
        <f t="shared" ref="BQ44:CV44" si="47" xml:space="preserve"> BQ$38</f>
        <v>6.6262575112997168E-13</v>
      </c>
      <c r="BR44" s="100">
        <f t="shared" si="47"/>
        <v>6.8057562738393323E-13</v>
      </c>
      <c r="BS44" s="100">
        <f t="shared" si="47"/>
        <v>6.9153289498481449E-13</v>
      </c>
      <c r="BT44" s="100">
        <f t="shared" si="47"/>
        <v>6.9502889443543868E-13</v>
      </c>
      <c r="BU44" s="100">
        <f t="shared" si="47"/>
        <v>7.0609722957932307E-13</v>
      </c>
      <c r="BV44" s="100">
        <f t="shared" si="47"/>
        <v>7.2522470519070769E-13</v>
      </c>
      <c r="BW44" s="100">
        <f t="shared" si="47"/>
        <v>7.3690082294427805E-13</v>
      </c>
      <c r="BX44" s="100">
        <f t="shared" si="47"/>
        <v>7.3248742779816619E-13</v>
      </c>
      <c r="BY44" s="100">
        <f t="shared" si="47"/>
        <v>7.5229103928360932E-13</v>
      </c>
      <c r="BZ44" s="100">
        <f t="shared" si="47"/>
        <v>7.7266985951369755E-13</v>
      </c>
      <c r="CA44" s="100">
        <f t="shared" si="47"/>
        <v>7.8510984425186809E-13</v>
      </c>
      <c r="CB44" s="100">
        <f t="shared" si="47"/>
        <v>7.8040771898901188E-13</v>
      </c>
      <c r="CC44" s="100">
        <f t="shared" si="47"/>
        <v>8.0150690879156748E-13</v>
      </c>
      <c r="CD44" s="100">
        <f t="shared" si="47"/>
        <v>8.2321893825159051E-13</v>
      </c>
      <c r="CE44" s="100">
        <f t="shared" si="47"/>
        <v>8.3647276315744112E-13</v>
      </c>
      <c r="CF44" s="100">
        <f t="shared" si="47"/>
        <v>8.3146301867374812E-13</v>
      </c>
      <c r="CG44" s="100">
        <f t="shared" si="47"/>
        <v>8.5394254523139137E-13</v>
      </c>
      <c r="CH44" s="100">
        <f t="shared" si="47"/>
        <v>8.7707500422314868E-13</v>
      </c>
      <c r="CI44" s="100">
        <f t="shared" si="47"/>
        <v>8.911959117911414E-13</v>
      </c>
      <c r="CJ44" s="100">
        <f t="shared" si="47"/>
        <v>8.957012946017289E-13</v>
      </c>
      <c r="CK44" s="100">
        <f t="shared" si="47"/>
        <v>9.0996533771826152E-13</v>
      </c>
      <c r="CL44" s="100">
        <f t="shared" si="47"/>
        <v>9.3461539875133056E-13</v>
      </c>
      <c r="CM44" s="100">
        <f t="shared" si="47"/>
        <v>9.4966270667122695E-13</v>
      </c>
      <c r="CN44" s="100">
        <f t="shared" si="47"/>
        <v>9.4397505285192423E-13</v>
      </c>
      <c r="CO44" s="100">
        <f t="shared" si="47"/>
        <v>9.6949646726694578E-13</v>
      </c>
      <c r="CP44" s="100">
        <f t="shared" si="47"/>
        <v>9.9575916772254749E-13</v>
      </c>
      <c r="CQ44" s="100">
        <f t="shared" si="47"/>
        <v>1.0117908903228806E-12</v>
      </c>
      <c r="CR44" s="100">
        <f t="shared" si="47"/>
        <v>1.0057311427080122E-12</v>
      </c>
      <c r="CS44" s="100">
        <f t="shared" si="47"/>
        <v>1.0329222016301705E-12</v>
      </c>
      <c r="CT44" s="100">
        <f t="shared" si="47"/>
        <v>1.0609030425009237E-12</v>
      </c>
      <c r="CU44" s="100">
        <f t="shared" si="47"/>
        <v>1.0779835814851886E-12</v>
      </c>
      <c r="CV44" s="100">
        <f t="shared" si="47"/>
        <v>1.0715273972091196E-12</v>
      </c>
      <c r="CW44" s="100">
        <f t="shared" ref="CW44:EB44" si="48" xml:space="preserve"> CW$38</f>
        <v>1.1004973309786648E-12</v>
      </c>
      <c r="CX44" s="100">
        <f t="shared" si="48"/>
        <v>1.1303087152709233E-12</v>
      </c>
      <c r="CY44" s="100">
        <f t="shared" si="48"/>
        <v>1.1485066855867852E-12</v>
      </c>
      <c r="CZ44" s="100">
        <f t="shared" si="48"/>
        <v>1.1543128862331592E-12</v>
      </c>
      <c r="DA44" s="100">
        <f t="shared" si="48"/>
        <v>1.1726953189464222E-12</v>
      </c>
      <c r="DB44" s="100">
        <f t="shared" si="48"/>
        <v>1.2044624753281238E-12</v>
      </c>
      <c r="DC44" s="100">
        <f t="shared" si="48"/>
        <v>1.2238543211809065E-12</v>
      </c>
      <c r="DD44" s="100">
        <f t="shared" si="48"/>
        <v>1.2165244980181818E-12</v>
      </c>
      <c r="DE44" s="100">
        <f t="shared" si="48"/>
        <v>1.2494145895159899E-12</v>
      </c>
      <c r="DF44" s="100">
        <f t="shared" si="48"/>
        <v>1.2832599950612193E-12</v>
      </c>
      <c r="DG44" s="100">
        <f t="shared" si="48"/>
        <v>1.3039204809817049E-12</v>
      </c>
      <c r="DH44" s="100">
        <f t="shared" si="48"/>
        <v>1.296111131144521E-12</v>
      </c>
      <c r="DI44" s="100">
        <f t="shared" si="48"/>
        <v>1.331152935698492E-12</v>
      </c>
      <c r="DJ44" s="100">
        <f t="shared" si="48"/>
        <v>1.3672125522016828E-12</v>
      </c>
      <c r="DK44" s="100">
        <f t="shared" si="48"/>
        <v>1.3892246742921298E-12</v>
      </c>
      <c r="DL44" s="100">
        <f t="shared" si="48"/>
        <v>1.380904426514576E-12</v>
      </c>
      <c r="DM44" s="100">
        <f t="shared" si="48"/>
        <v>1.4182387120236493E-12</v>
      </c>
      <c r="DN44" s="100">
        <f t="shared" si="48"/>
        <v>1.4566573960786987E-12</v>
      </c>
      <c r="DO44" s="100">
        <f t="shared" si="48"/>
        <v>1.4801095801555659E-12</v>
      </c>
      <c r="DP44" s="100">
        <f t="shared" si="48"/>
        <v>1.4875921776091566E-12</v>
      </c>
      <c r="DQ44" s="100">
        <f t="shared" si="48"/>
        <v>1.5112820830375823E-12</v>
      </c>
      <c r="DR44" s="100">
        <f t="shared" si="48"/>
        <v>1.5522212199924828E-12</v>
      </c>
      <c r="DS44" s="100">
        <f t="shared" si="48"/>
        <v>1.5772119816343617E-12</v>
      </c>
      <c r="DT44" s="100">
        <f t="shared" si="48"/>
        <v>1.5677658533530515E-12</v>
      </c>
      <c r="DU44" s="100">
        <f t="shared" si="48"/>
        <v>1.6101521451605103E-12</v>
      </c>
      <c r="DV44" s="100">
        <f t="shared" si="48"/>
        <v>1.6537695743147434E-12</v>
      </c>
      <c r="DW44" s="100">
        <f t="shared" si="48"/>
        <v>1.6803952644612106E-12</v>
      </c>
      <c r="DX44" s="100">
        <f t="shared" si="48"/>
        <v>1.6703311580403614E-12</v>
      </c>
      <c r="DY44" s="100">
        <f t="shared" si="48"/>
        <v>1.7154904168214914E-12</v>
      </c>
      <c r="DZ44" s="100">
        <f t="shared" si="48"/>
        <v>1.7619613555743121E-12</v>
      </c>
      <c r="EA44" s="100">
        <f t="shared" si="48"/>
        <v>1.7903289333990585E-12</v>
      </c>
      <c r="EB44" s="100">
        <f t="shared" si="48"/>
        <v>1.7796064198957664E-12</v>
      </c>
      <c r="EC44" s="100">
        <f t="shared" ref="EC44:FH44" si="49" xml:space="preserve"> EC$38</f>
        <v>1.8277200567981146E-12</v>
      </c>
      <c r="ED44" s="100">
        <f t="shared" si="49"/>
        <v>1.8772311855015546E-12</v>
      </c>
      <c r="EE44" s="100">
        <f t="shared" si="49"/>
        <v>1.9074546075881294E-12</v>
      </c>
      <c r="EF44" s="100">
        <f t="shared" si="49"/>
        <v>1.9170976199575775E-12</v>
      </c>
      <c r="EG44" s="100">
        <f t="shared" si="49"/>
        <v>1.9476273995554021E-12</v>
      </c>
      <c r="EH44" s="100">
        <f t="shared" si="49"/>
        <v>2.0003866995844575E-12</v>
      </c>
      <c r="EI44" s="100">
        <f t="shared" si="49"/>
        <v>2.0325929254477672E-12</v>
      </c>
      <c r="EJ44" s="100">
        <f t="shared" si="49"/>
        <v>2.0204194612964442E-12</v>
      </c>
      <c r="EK44" s="100">
        <f t="shared" si="49"/>
        <v>2.0750437463431062E-12</v>
      </c>
      <c r="EL44" s="100">
        <f t="shared" si="49"/>
        <v>2.1312546291904732E-12</v>
      </c>
      <c r="EM44" s="100">
        <f t="shared" si="49"/>
        <v>2.1655678287204399E-12</v>
      </c>
      <c r="EN44" s="100">
        <f t="shared" si="49"/>
        <v>2.1525979605288645E-12</v>
      </c>
      <c r="EO44" s="100">
        <f t="shared" si="49"/>
        <v>2.2107958381672737E-12</v>
      </c>
      <c r="EP44" s="100">
        <f t="shared" si="49"/>
        <v>2.2706841109218466E-12</v>
      </c>
      <c r="EQ44" s="100">
        <f t="shared" si="49"/>
        <v>2.3072421251076884E-12</v>
      </c>
      <c r="ER44" s="100">
        <f t="shared" si="49"/>
        <v>2.2934237510757935E-12</v>
      </c>
      <c r="ES44" s="100">
        <f t="shared" si="49"/>
        <v>2.3554290104347397E-12</v>
      </c>
      <c r="ET44" s="100">
        <f t="shared" si="49"/>
        <v>2.419235252782242E-12</v>
      </c>
      <c r="EU44" s="100">
        <f t="shared" si="49"/>
        <v>2.4581849403520359E-12</v>
      </c>
      <c r="EV44" s="100">
        <f t="shared" si="49"/>
        <v>2.4706121340015767E-12</v>
      </c>
      <c r="EW44" s="100">
        <f t="shared" si="49"/>
        <v>2.509956632235552E-12</v>
      </c>
      <c r="EX44" s="100">
        <f t="shared" si="49"/>
        <v>2.5779488750281218E-12</v>
      </c>
      <c r="EY44" s="100">
        <f t="shared" si="49"/>
        <v>2.6194538519160745E-12</v>
      </c>
      <c r="EZ44" s="100">
        <f t="shared" si="49"/>
        <v>2.6037656011290553E-12</v>
      </c>
      <c r="FA44" s="100">
        <f t="shared" si="49"/>
        <v>2.6741612972284691E-12</v>
      </c>
      <c r="FB44" s="100">
        <f t="shared" si="49"/>
        <v>2.7466016819954796E-12</v>
      </c>
      <c r="FC44" s="100">
        <f t="shared" si="49"/>
        <v>2.7908219690756068E-12</v>
      </c>
      <c r="FD44" s="100">
        <f t="shared" si="49"/>
        <v>2.7741073722825565E-12</v>
      </c>
      <c r="FE44" s="100">
        <f t="shared" si="49"/>
        <v>2.8491084474337397E-12</v>
      </c>
      <c r="FF44" s="100">
        <f t="shared" si="49"/>
        <v>2.9262879774751567E-12</v>
      </c>
      <c r="FG44" s="100">
        <f t="shared" si="49"/>
        <v>2.9734012139125072E-12</v>
      </c>
      <c r="FH44" s="100">
        <f t="shared" si="49"/>
        <v>2.9555931262074443E-12</v>
      </c>
      <c r="FI44" s="100">
        <f t="shared" ref="FI44:GJ44" si="50" xml:space="preserve"> FI$38</f>
        <v>3.0355008703668243E-12</v>
      </c>
      <c r="FJ44" s="100">
        <f t="shared" si="50"/>
        <v>3.1177295868013438E-12</v>
      </c>
      <c r="FK44" s="100">
        <f t="shared" si="50"/>
        <v>3.1679250331488456E-12</v>
      </c>
      <c r="FL44" s="100">
        <f t="shared" si="50"/>
        <v>3.1839402715501225E-12</v>
      </c>
      <c r="FM44" s="100">
        <f t="shared" si="50"/>
        <v>3.2346445203745581E-12</v>
      </c>
      <c r="FN44" s="100">
        <f t="shared" si="50"/>
        <v>3.322267841332529E-12</v>
      </c>
      <c r="FO44" s="100">
        <f t="shared" si="50"/>
        <v>3.3757563535779827E-12</v>
      </c>
      <c r="FP44" s="100">
        <f t="shared" si="50"/>
        <v>3.3555385084603581E-12</v>
      </c>
      <c r="FQ44" s="100">
        <f t="shared" si="50"/>
        <v>3.4462592204127038E-12</v>
      </c>
      <c r="FR44" s="100">
        <f t="shared" si="50"/>
        <v>3.5396149743054443E-12</v>
      </c>
      <c r="FS44" s="100">
        <f t="shared" si="50"/>
        <v>3.5966027753917623E-12</v>
      </c>
      <c r="FT44" s="100">
        <f t="shared" si="50"/>
        <v>3.5750622522478403E-12</v>
      </c>
      <c r="FU44" s="100">
        <f t="shared" si="50"/>
        <v>3.6717180325287517E-12</v>
      </c>
      <c r="FV44" s="100">
        <f t="shared" si="50"/>
        <v>3.7711812426604729E-12</v>
      </c>
      <c r="FW44" s="100">
        <f t="shared" si="50"/>
        <v>3.8318972606673061E-12</v>
      </c>
      <c r="FX44" s="100">
        <f t="shared" si="50"/>
        <v>3.8089475281604835E-12</v>
      </c>
      <c r="FY44" s="100">
        <f t="shared" si="50"/>
        <v>3.911926656748221E-12</v>
      </c>
      <c r="FZ44" s="100">
        <f t="shared" si="50"/>
        <v>4.0178968809410796E-12</v>
      </c>
      <c r="GA44" s="100">
        <f t="shared" si="50"/>
        <v>4.0825850207242313E-12</v>
      </c>
      <c r="GB44" s="100">
        <f t="shared" si="50"/>
        <v>4.1032242630409571E-12</v>
      </c>
      <c r="GC44" s="100">
        <f t="shared" si="50"/>
        <v>4.168568109429884E-12</v>
      </c>
      <c r="GD44" s="100">
        <f t="shared" si="50"/>
        <v>4.281490496754672E-12</v>
      </c>
      <c r="GE44" s="100">
        <f t="shared" si="50"/>
        <v>4.3504224937524217E-12</v>
      </c>
      <c r="GF44" s="100">
        <f t="shared" si="50"/>
        <v>4.3243672459909263E-12</v>
      </c>
      <c r="GG44" s="100">
        <f t="shared" si="50"/>
        <v>4.4412813193387866E-12</v>
      </c>
      <c r="GH44" s="100">
        <f t="shared" si="50"/>
        <v>4.5615912378036444E-12</v>
      </c>
      <c r="GI44" s="100">
        <f t="shared" si="50"/>
        <v>4.6350328567322832E-12</v>
      </c>
      <c r="GJ44" s="100">
        <f t="shared" si="50"/>
        <v>4.6072730403838107E-12</v>
      </c>
    </row>
    <row r="45" spans="2:192" x14ac:dyDescent="0.25">
      <c r="E45" s="12" t="s">
        <v>274</v>
      </c>
      <c r="G45" s="12" t="str">
        <f xml:space="preserve"> SMU</f>
        <v>$ 000s</v>
      </c>
      <c r="H45" s="12">
        <f xml:space="preserve"> SUM(J45:GJ45)</f>
        <v>240384.50033559845</v>
      </c>
      <c r="J45" s="12">
        <f t="shared" ref="J45:AO45" si="51" xml:space="preserve"> J42 - J43 - J44</f>
        <v>0</v>
      </c>
      <c r="K45" s="12">
        <f t="shared" si="51"/>
        <v>0</v>
      </c>
      <c r="L45" s="12">
        <f t="shared" si="51"/>
        <v>0</v>
      </c>
      <c r="M45" s="12">
        <f t="shared" si="51"/>
        <v>-1283.9236727254295</v>
      </c>
      <c r="N45" s="12">
        <f t="shared" si="51"/>
        <v>-572.97812179988296</v>
      </c>
      <c r="O45" s="12">
        <f t="shared" si="51"/>
        <v>-3528.7245802486887</v>
      </c>
      <c r="P45" s="12">
        <f t="shared" si="51"/>
        <v>-3252.3391346963103</v>
      </c>
      <c r="Q45" s="12">
        <f t="shared" si="51"/>
        <v>-320.97547254756375</v>
      </c>
      <c r="R45" s="12">
        <f t="shared" si="51"/>
        <v>359.48218687518295</v>
      </c>
      <c r="S45" s="12">
        <f t="shared" si="51"/>
        <v>-2623.2053612888085</v>
      </c>
      <c r="T45" s="12">
        <f t="shared" si="51"/>
        <v>-2389.5860007526826</v>
      </c>
      <c r="U45" s="12">
        <f t="shared" si="51"/>
        <v>490.34970468958124</v>
      </c>
      <c r="V45" s="12">
        <f t="shared" si="51"/>
        <v>1132.8999926822607</v>
      </c>
      <c r="W45" s="12">
        <f t="shared" si="51"/>
        <v>-1868.5653945272784</v>
      </c>
      <c r="X45" s="12">
        <f t="shared" si="51"/>
        <v>-1678.6781749733927</v>
      </c>
      <c r="Y45" s="12">
        <f t="shared" si="51"/>
        <v>1166.1242456756859</v>
      </c>
      <c r="Z45" s="12">
        <f t="shared" si="51"/>
        <v>1777.7331558548469</v>
      </c>
      <c r="AA45" s="12">
        <f t="shared" si="51"/>
        <v>-1235.8599440389976</v>
      </c>
      <c r="AB45" s="12">
        <f t="shared" si="51"/>
        <v>-1066.0118613130112</v>
      </c>
      <c r="AC45" s="12">
        <f t="shared" si="51"/>
        <v>1732.3748014148296</v>
      </c>
      <c r="AD45" s="12">
        <f t="shared" si="51"/>
        <v>2319.2436127351993</v>
      </c>
      <c r="AE45" s="12">
        <f t="shared" si="51"/>
        <v>-701.05213650903579</v>
      </c>
      <c r="AF45" s="12">
        <f t="shared" si="51"/>
        <v>-554.82678741075597</v>
      </c>
      <c r="AG45" s="12">
        <f t="shared" si="51"/>
        <v>2210.9750928815179</v>
      </c>
      <c r="AH45" s="12">
        <f t="shared" si="51"/>
        <v>2777.7316838933702</v>
      </c>
      <c r="AI45" s="12">
        <f t="shared" si="51"/>
        <v>-244.84383186544733</v>
      </c>
      <c r="AJ45" s="12">
        <f t="shared" si="51"/>
        <v>-118.08141099425262</v>
      </c>
      <c r="AK45" s="12">
        <f t="shared" si="51"/>
        <v>2619.3262905781544</v>
      </c>
      <c r="AL45" s="12">
        <f t="shared" si="51"/>
        <v>3169.9186407327215</v>
      </c>
      <c r="AM45" s="12">
        <f t="shared" si="51"/>
        <v>148.67304154273933</v>
      </c>
      <c r="AN45" s="12">
        <f t="shared" si="51"/>
        <v>255.46066524426374</v>
      </c>
      <c r="AO45" s="12">
        <f t="shared" si="51"/>
        <v>2971.9340748845052</v>
      </c>
      <c r="AP45" s="12">
        <f t="shared" ref="AP45:BU45" si="52" xml:space="preserve"> AP42 - AP43 - AP44</f>
        <v>3505.6896095833208</v>
      </c>
      <c r="AQ45" s="12">
        <f t="shared" si="52"/>
        <v>480.87615957923839</v>
      </c>
      <c r="AR45" s="12">
        <f t="shared" si="52"/>
        <v>577.24018546114894</v>
      </c>
      <c r="AS45" s="12">
        <f t="shared" si="52"/>
        <v>3266.0379642350185</v>
      </c>
      <c r="AT45" s="12">
        <f t="shared" si="52"/>
        <v>3785.8671253860739</v>
      </c>
      <c r="AU45" s="12">
        <f t="shared" si="52"/>
        <v>766.83125909558294</v>
      </c>
      <c r="AV45" s="12">
        <f t="shared" si="52"/>
        <v>851.57223031625927</v>
      </c>
      <c r="AW45" s="12">
        <f t="shared" si="52"/>
        <v>3519.5615190959061</v>
      </c>
      <c r="AX45" s="12">
        <f t="shared" si="52"/>
        <v>4030.29228382785</v>
      </c>
      <c r="AY45" s="12">
        <f t="shared" si="52"/>
        <v>1019.0307143331981</v>
      </c>
      <c r="AZ45" s="12">
        <f t="shared" si="52"/>
        <v>1094.0453182159865</v>
      </c>
      <c r="BA45" s="12">
        <f t="shared" si="52"/>
        <v>3743.1986582147961</v>
      </c>
      <c r="BB45" s="12">
        <f t="shared" si="52"/>
        <v>4225.195354812724</v>
      </c>
      <c r="BC45" s="12">
        <f t="shared" si="52"/>
        <v>1181.6144993764665</v>
      </c>
      <c r="BD45" s="12">
        <f t="shared" si="52"/>
        <v>1210.6100547014692</v>
      </c>
      <c r="BE45" s="12">
        <f t="shared" si="52"/>
        <v>3823.7000948782052</v>
      </c>
      <c r="BF45" s="12">
        <f t="shared" si="52"/>
        <v>4297.4990884910121</v>
      </c>
      <c r="BG45" s="12">
        <f t="shared" si="52"/>
        <v>1263.5507023691569</v>
      </c>
      <c r="BH45" s="12">
        <f t="shared" si="52"/>
        <v>1287.1677634035927</v>
      </c>
      <c r="BI45" s="12">
        <f t="shared" si="52"/>
        <v>3881.8630828668061</v>
      </c>
      <c r="BJ45" s="12">
        <f t="shared" si="52"/>
        <v>4348.5809679449039</v>
      </c>
      <c r="BK45" s="12">
        <f t="shared" si="52"/>
        <v>1325.2391477700687</v>
      </c>
      <c r="BL45" s="12">
        <f t="shared" si="52"/>
        <v>1344.4753915892484</v>
      </c>
      <c r="BM45" s="12">
        <f t="shared" si="52"/>
        <v>3921.7793351686255</v>
      </c>
      <c r="BN45" s="12">
        <f t="shared" si="52"/>
        <v>4382.3275949612253</v>
      </c>
      <c r="BO45" s="12">
        <f t="shared" si="52"/>
        <v>1370.3720129094411</v>
      </c>
      <c r="BP45" s="12">
        <f t="shared" si="52"/>
        <v>1386.0400537266876</v>
      </c>
      <c r="BQ45" s="12">
        <f t="shared" si="52"/>
        <v>3946.7796165650925</v>
      </c>
      <c r="BR45" s="12">
        <f t="shared" si="52"/>
        <v>4401.9026599656336</v>
      </c>
      <c r="BS45" s="12">
        <f t="shared" si="52"/>
        <v>1401.9546966143005</v>
      </c>
      <c r="BT45" s="12">
        <f t="shared" si="52"/>
        <v>1414.7164137852026</v>
      </c>
      <c r="BU45" s="12">
        <f t="shared" si="52"/>
        <v>3959.5748490393262</v>
      </c>
      <c r="BV45" s="12">
        <f t="shared" ref="BV45:DA45" si="53" xml:space="preserve"> BV42 - BV43 - BV44</f>
        <v>4409.880991883555</v>
      </c>
      <c r="BW45" s="12">
        <f t="shared" si="53"/>
        <v>1422.4331663101016</v>
      </c>
      <c r="BX45" s="12">
        <f t="shared" si="53"/>
        <v>1432.8276647065338</v>
      </c>
      <c r="BY45" s="12">
        <f t="shared" si="53"/>
        <v>3962.3710418534979</v>
      </c>
      <c r="BZ45" s="12">
        <f t="shared" si="53"/>
        <v>4408.3577414298998</v>
      </c>
      <c r="CA45" s="12">
        <f t="shared" si="53"/>
        <v>1433.7976818727839</v>
      </c>
      <c r="CB45" s="12">
        <f t="shared" si="53"/>
        <v>1442.2640657822933</v>
      </c>
      <c r="CC45" s="12">
        <f t="shared" si="53"/>
        <v>3956.962901626644</v>
      </c>
      <c r="CD45" s="12">
        <f t="shared" si="53"/>
        <v>4399.0373103921611</v>
      </c>
      <c r="CE45" s="12">
        <f t="shared" si="53"/>
        <v>1437.6672781674656</v>
      </c>
      <c r="CF45" s="12">
        <f t="shared" si="53"/>
        <v>1444.5632007766608</v>
      </c>
      <c r="CG45" s="12">
        <f t="shared" si="53"/>
        <v>3944.8100771099453</v>
      </c>
      <c r="CH45" s="12">
        <f t="shared" si="53"/>
        <v>4383.3057838689092</v>
      </c>
      <c r="CI45" s="12">
        <f t="shared" si="53"/>
        <v>1435.3585753874968</v>
      </c>
      <c r="CJ45" s="12">
        <f t="shared" si="53"/>
        <v>1440.9753474522024</v>
      </c>
      <c r="CK45" s="12">
        <f t="shared" si="53"/>
        <v>3927.0992597842114</v>
      </c>
      <c r="CL45" s="12">
        <f t="shared" si="53"/>
        <v>4362.2899255319744</v>
      </c>
      <c r="CM45" s="12">
        <f t="shared" si="53"/>
        <v>1427.9418242585937</v>
      </c>
      <c r="CN45" s="12">
        <f t="shared" si="53"/>
        <v>1432.5167202101222</v>
      </c>
      <c r="CO45" s="12">
        <f t="shared" si="53"/>
        <v>3904.7947639050067</v>
      </c>
      <c r="CP45" s="12">
        <f t="shared" si="53"/>
        <v>4336.9052283563542</v>
      </c>
      <c r="CQ45" s="12">
        <f t="shared" si="53"/>
        <v>1416.2865539296529</v>
      </c>
      <c r="CR45" s="12">
        <f t="shared" si="53"/>
        <v>1420.0128352752724</v>
      </c>
      <c r="CS45" s="12">
        <f t="shared" si="53"/>
        <v>3878.6797229539716</v>
      </c>
      <c r="CT45" s="12">
        <f t="shared" si="53"/>
        <v>4307.8950509281867</v>
      </c>
      <c r="CU45" s="12">
        <f t="shared" si="53"/>
        <v>1401.0987511549536</v>
      </c>
      <c r="CV45" s="12">
        <f t="shared" si="53"/>
        <v>1404.1338306002192</v>
      </c>
      <c r="CW45" s="12">
        <f t="shared" si="53"/>
        <v>3849.3896430616023</v>
      </c>
      <c r="CX45" s="12">
        <f t="shared" si="53"/>
        <v>4275.8624928677164</v>
      </c>
      <c r="CY45" s="12">
        <f t="shared" si="53"/>
        <v>1382.9511416275634</v>
      </c>
      <c r="CZ45" s="12">
        <f t="shared" si="53"/>
        <v>1385.4232328049795</v>
      </c>
      <c r="DA45" s="12">
        <f t="shared" si="53"/>
        <v>3817.4397311020507</v>
      </c>
      <c r="DB45" s="12">
        <f t="shared" ref="DB45:EG45" si="54" xml:space="preserve"> DB42 - DB43 - DB44</f>
        <v>4241.2963561824645</v>
      </c>
      <c r="DC45" s="12">
        <f t="shared" si="54"/>
        <v>1362.307852938251</v>
      </c>
      <c r="DD45" s="12">
        <f t="shared" si="54"/>
        <v>1364.321386652826</v>
      </c>
      <c r="DE45" s="12">
        <f t="shared" si="54"/>
        <v>3783.2471521849329</v>
      </c>
      <c r="DF45" s="12">
        <f t="shared" si="54"/>
        <v>4204.5922895392487</v>
      </c>
      <c r="DG45" s="12">
        <f t="shared" si="54"/>
        <v>1339.5445012988766</v>
      </c>
      <c r="DH45" s="12">
        <f t="shared" si="54"/>
        <v>1341.1845370939845</v>
      </c>
      <c r="DI45" s="12">
        <f t="shared" si="54"/>
        <v>3747.149157074155</v>
      </c>
      <c r="DJ45" s="12">
        <f t="shared" si="54"/>
        <v>4166.0700089582542</v>
      </c>
      <c r="DK45" s="12">
        <f t="shared" si="54"/>
        <v>1314.96455085813</v>
      </c>
      <c r="DL45" s="12">
        <f t="shared" si="54"/>
        <v>1316.3003702634687</v>
      </c>
      <c r="DM45" s="12">
        <f t="shared" si="54"/>
        <v>3709.4178456003187</v>
      </c>
      <c r="DN45" s="12">
        <f t="shared" si="54"/>
        <v>4125.9873226922591</v>
      </c>
      <c r="DO45" s="12">
        <f t="shared" si="54"/>
        <v>1288.8126369843087</v>
      </c>
      <c r="DP45" s="12">
        <f t="shared" si="54"/>
        <v>1289.900670238829</v>
      </c>
      <c r="DQ45" s="12">
        <f t="shared" si="54"/>
        <v>3670.2721900318988</v>
      </c>
      <c r="DR45" s="12">
        <f t="shared" si="54"/>
        <v>4084.5515530576586</v>
      </c>
      <c r="DS45" s="12">
        <f t="shared" si="54"/>
        <v>1261.2854166432787</v>
      </c>
      <c r="DT45" s="12">
        <f t="shared" si="54"/>
        <v>1262.1716265292932</v>
      </c>
      <c r="DU45" s="12">
        <f t="shared" si="54"/>
        <v>3629.8878266277666</v>
      </c>
      <c r="DV45" s="12">
        <f t="shared" si="54"/>
        <v>4041.9288380285579</v>
      </c>
      <c r="DW45" s="12">
        <f t="shared" si="54"/>
        <v>1232.5404045420423</v>
      </c>
      <c r="DX45" s="12">
        <f t="shared" si="54"/>
        <v>1233.2622280330131</v>
      </c>
      <c r="DY45" s="12">
        <f t="shared" si="54"/>
        <v>3588.4050293205823</v>
      </c>
      <c r="DZ45" s="12">
        <f t="shared" si="54"/>
        <v>3998.2517058457224</v>
      </c>
      <c r="EA45" s="12">
        <f t="shared" si="54"/>
        <v>1202.7031686269281</v>
      </c>
      <c r="EB45" s="12">
        <f t="shared" si="54"/>
        <v>991.04846050190395</v>
      </c>
      <c r="EC45" s="12">
        <f t="shared" si="54"/>
        <v>-1.8277200567981146E-12</v>
      </c>
      <c r="ED45" s="12">
        <f t="shared" si="54"/>
        <v>-1.8772311855015546E-12</v>
      </c>
      <c r="EE45" s="12">
        <f t="shared" si="54"/>
        <v>-1.9074546075881294E-12</v>
      </c>
      <c r="EF45" s="12">
        <f t="shared" si="54"/>
        <v>-1.9170976199575775E-12</v>
      </c>
      <c r="EG45" s="12">
        <f t="shared" si="54"/>
        <v>-1.9476273995554021E-12</v>
      </c>
      <c r="EH45" s="12">
        <f t="shared" ref="EH45:FM45" si="55" xml:space="preserve"> EH42 - EH43 - EH44</f>
        <v>-2.0003866995844575E-12</v>
      </c>
      <c r="EI45" s="12">
        <f t="shared" si="55"/>
        <v>-2.0325929254477672E-12</v>
      </c>
      <c r="EJ45" s="12">
        <f t="shared" si="55"/>
        <v>-2.0204194612964442E-12</v>
      </c>
      <c r="EK45" s="12">
        <f t="shared" si="55"/>
        <v>-2.0750437463431062E-12</v>
      </c>
      <c r="EL45" s="12">
        <f t="shared" si="55"/>
        <v>-2.1312546291904732E-12</v>
      </c>
      <c r="EM45" s="12">
        <f t="shared" si="55"/>
        <v>-2.1655678287204399E-12</v>
      </c>
      <c r="EN45" s="12">
        <f t="shared" si="55"/>
        <v>-2.1525979605288645E-12</v>
      </c>
      <c r="EO45" s="12">
        <f t="shared" si="55"/>
        <v>-2.2107958381672737E-12</v>
      </c>
      <c r="EP45" s="12">
        <f t="shared" si="55"/>
        <v>-2.2706841109218466E-12</v>
      </c>
      <c r="EQ45" s="12">
        <f t="shared" si="55"/>
        <v>-2.3072421251076884E-12</v>
      </c>
      <c r="ER45" s="12">
        <f t="shared" si="55"/>
        <v>-2.2934237510757935E-12</v>
      </c>
      <c r="ES45" s="12">
        <f t="shared" si="55"/>
        <v>-2.3554290104347397E-12</v>
      </c>
      <c r="ET45" s="12">
        <f t="shared" si="55"/>
        <v>-2.419235252782242E-12</v>
      </c>
      <c r="EU45" s="12">
        <f t="shared" si="55"/>
        <v>-2.4581849403520359E-12</v>
      </c>
      <c r="EV45" s="12">
        <f t="shared" si="55"/>
        <v>-2.4706121340015767E-12</v>
      </c>
      <c r="EW45" s="12">
        <f t="shared" si="55"/>
        <v>-2.509956632235552E-12</v>
      </c>
      <c r="EX45" s="12">
        <f t="shared" si="55"/>
        <v>-2.5779488750281218E-12</v>
      </c>
      <c r="EY45" s="12">
        <f t="shared" si="55"/>
        <v>-2.6194538519160745E-12</v>
      </c>
      <c r="EZ45" s="12">
        <f t="shared" si="55"/>
        <v>-2.6037656011290553E-12</v>
      </c>
      <c r="FA45" s="12">
        <f t="shared" si="55"/>
        <v>-2.6741612972284691E-12</v>
      </c>
      <c r="FB45" s="12">
        <f t="shared" si="55"/>
        <v>-2.7466016819954796E-12</v>
      </c>
      <c r="FC45" s="12">
        <f t="shared" si="55"/>
        <v>-2.7908219690756068E-12</v>
      </c>
      <c r="FD45" s="12">
        <f t="shared" si="55"/>
        <v>-2.7741073722825565E-12</v>
      </c>
      <c r="FE45" s="12">
        <f t="shared" si="55"/>
        <v>-2.8491084474337397E-12</v>
      </c>
      <c r="FF45" s="12">
        <f t="shared" si="55"/>
        <v>-2.9262879774751567E-12</v>
      </c>
      <c r="FG45" s="12">
        <f t="shared" si="55"/>
        <v>-2.9734012139125072E-12</v>
      </c>
      <c r="FH45" s="12">
        <f t="shared" si="55"/>
        <v>-2.9555931262074443E-12</v>
      </c>
      <c r="FI45" s="12">
        <f t="shared" si="55"/>
        <v>-3.0355008703668243E-12</v>
      </c>
      <c r="FJ45" s="12">
        <f t="shared" si="55"/>
        <v>-3.1177295868013438E-12</v>
      </c>
      <c r="FK45" s="12">
        <f t="shared" si="55"/>
        <v>-3.1679250331488456E-12</v>
      </c>
      <c r="FL45" s="12">
        <f t="shared" si="55"/>
        <v>-3.1839402715501225E-12</v>
      </c>
      <c r="FM45" s="12">
        <f t="shared" si="55"/>
        <v>-3.2346445203745581E-12</v>
      </c>
      <c r="FN45" s="12">
        <f t="shared" ref="FN45:GJ45" si="56" xml:space="preserve"> FN42 - FN43 - FN44</f>
        <v>-3.322267841332529E-12</v>
      </c>
      <c r="FO45" s="12">
        <f t="shared" si="56"/>
        <v>-3.3757563535779827E-12</v>
      </c>
      <c r="FP45" s="12">
        <f t="shared" si="56"/>
        <v>-3.3555385084603581E-12</v>
      </c>
      <c r="FQ45" s="12">
        <f t="shared" si="56"/>
        <v>-3.4462592204127038E-12</v>
      </c>
      <c r="FR45" s="12">
        <f t="shared" si="56"/>
        <v>-3.5396149743054443E-12</v>
      </c>
      <c r="FS45" s="12">
        <f t="shared" si="56"/>
        <v>-3.5966027753917623E-12</v>
      </c>
      <c r="FT45" s="12">
        <f t="shared" si="56"/>
        <v>-3.5750622522478403E-12</v>
      </c>
      <c r="FU45" s="12">
        <f t="shared" si="56"/>
        <v>-3.6717180325287517E-12</v>
      </c>
      <c r="FV45" s="12">
        <f t="shared" si="56"/>
        <v>-3.7711812426604729E-12</v>
      </c>
      <c r="FW45" s="12">
        <f t="shared" si="56"/>
        <v>-3.8318972606673061E-12</v>
      </c>
      <c r="FX45" s="12">
        <f t="shared" si="56"/>
        <v>-3.8089475281604835E-12</v>
      </c>
      <c r="FY45" s="12">
        <f t="shared" si="56"/>
        <v>-3.911926656748221E-12</v>
      </c>
      <c r="FZ45" s="12">
        <f t="shared" si="56"/>
        <v>-4.0178968809410796E-12</v>
      </c>
      <c r="GA45" s="12">
        <f t="shared" si="56"/>
        <v>-4.0825850207242313E-12</v>
      </c>
      <c r="GB45" s="12">
        <f t="shared" si="56"/>
        <v>-4.1032242630409571E-12</v>
      </c>
      <c r="GC45" s="12">
        <f t="shared" si="56"/>
        <v>-4.168568109429884E-12</v>
      </c>
      <c r="GD45" s="12">
        <f t="shared" si="56"/>
        <v>-4.281490496754672E-12</v>
      </c>
      <c r="GE45" s="12">
        <f t="shared" si="56"/>
        <v>-4.3504224937524217E-12</v>
      </c>
      <c r="GF45" s="12">
        <f t="shared" si="56"/>
        <v>-4.3243672459909263E-12</v>
      </c>
      <c r="GG45" s="12">
        <f t="shared" si="56"/>
        <v>-4.4412813193387866E-12</v>
      </c>
      <c r="GH45" s="12">
        <f t="shared" si="56"/>
        <v>-4.5615912378036444E-12</v>
      </c>
      <c r="GI45" s="12">
        <f t="shared" si="56"/>
        <v>-4.6350328567322832E-12</v>
      </c>
      <c r="GJ45" s="12">
        <f t="shared" si="56"/>
        <v>-4.6072730403838107E-12</v>
      </c>
    </row>
    <row r="47" spans="2:192" x14ac:dyDescent="0.25">
      <c r="E47" s="126" t="str">
        <f t="shared" ref="E47:AJ47" si="57" xml:space="preserve"> E$45</f>
        <v>Taxable income / (Tax losses arising)</v>
      </c>
      <c r="F47" s="126">
        <f t="shared" si="57"/>
        <v>0</v>
      </c>
      <c r="G47" s="126" t="str">
        <f t="shared" si="57"/>
        <v>$ 000s</v>
      </c>
      <c r="H47" s="126">
        <f t="shared" si="57"/>
        <v>240384.50033559845</v>
      </c>
      <c r="I47" s="126">
        <f t="shared" si="57"/>
        <v>0</v>
      </c>
      <c r="J47" s="126">
        <f t="shared" si="57"/>
        <v>0</v>
      </c>
      <c r="K47" s="126">
        <f t="shared" si="57"/>
        <v>0</v>
      </c>
      <c r="L47" s="126">
        <f t="shared" si="57"/>
        <v>0</v>
      </c>
      <c r="M47" s="126">
        <f t="shared" si="57"/>
        <v>-1283.9236727254295</v>
      </c>
      <c r="N47" s="126">
        <f t="shared" si="57"/>
        <v>-572.97812179988296</v>
      </c>
      <c r="O47" s="126">
        <f t="shared" si="57"/>
        <v>-3528.7245802486887</v>
      </c>
      <c r="P47" s="126">
        <f t="shared" si="57"/>
        <v>-3252.3391346963103</v>
      </c>
      <c r="Q47" s="126">
        <f t="shared" si="57"/>
        <v>-320.97547254756375</v>
      </c>
      <c r="R47" s="126">
        <f t="shared" si="57"/>
        <v>359.48218687518295</v>
      </c>
      <c r="S47" s="126">
        <f t="shared" si="57"/>
        <v>-2623.2053612888085</v>
      </c>
      <c r="T47" s="126">
        <f t="shared" si="57"/>
        <v>-2389.5860007526826</v>
      </c>
      <c r="U47" s="126">
        <f t="shared" si="57"/>
        <v>490.34970468958124</v>
      </c>
      <c r="V47" s="126">
        <f t="shared" si="57"/>
        <v>1132.8999926822607</v>
      </c>
      <c r="W47" s="126">
        <f t="shared" si="57"/>
        <v>-1868.5653945272784</v>
      </c>
      <c r="X47" s="126">
        <f t="shared" si="57"/>
        <v>-1678.6781749733927</v>
      </c>
      <c r="Y47" s="126">
        <f t="shared" si="57"/>
        <v>1166.1242456756859</v>
      </c>
      <c r="Z47" s="126">
        <f t="shared" si="57"/>
        <v>1777.7331558548469</v>
      </c>
      <c r="AA47" s="126">
        <f t="shared" si="57"/>
        <v>-1235.8599440389976</v>
      </c>
      <c r="AB47" s="126">
        <f t="shared" si="57"/>
        <v>-1066.0118613130112</v>
      </c>
      <c r="AC47" s="126">
        <f t="shared" si="57"/>
        <v>1732.3748014148296</v>
      </c>
      <c r="AD47" s="126">
        <f t="shared" si="57"/>
        <v>2319.2436127351993</v>
      </c>
      <c r="AE47" s="126">
        <f t="shared" si="57"/>
        <v>-701.05213650903579</v>
      </c>
      <c r="AF47" s="126">
        <f t="shared" si="57"/>
        <v>-554.82678741075597</v>
      </c>
      <c r="AG47" s="126">
        <f t="shared" si="57"/>
        <v>2210.9750928815179</v>
      </c>
      <c r="AH47" s="126">
        <f t="shared" si="57"/>
        <v>2777.7316838933702</v>
      </c>
      <c r="AI47" s="126">
        <f t="shared" si="57"/>
        <v>-244.84383186544733</v>
      </c>
      <c r="AJ47" s="126">
        <f t="shared" si="57"/>
        <v>-118.08141099425262</v>
      </c>
      <c r="AK47" s="126">
        <f t="shared" ref="AK47:BP47" si="58" xml:space="preserve"> AK$45</f>
        <v>2619.3262905781544</v>
      </c>
      <c r="AL47" s="126">
        <f t="shared" si="58"/>
        <v>3169.9186407327215</v>
      </c>
      <c r="AM47" s="126">
        <f t="shared" si="58"/>
        <v>148.67304154273933</v>
      </c>
      <c r="AN47" s="126">
        <f t="shared" si="58"/>
        <v>255.46066524426374</v>
      </c>
      <c r="AO47" s="126">
        <f t="shared" si="58"/>
        <v>2971.9340748845052</v>
      </c>
      <c r="AP47" s="126">
        <f t="shared" si="58"/>
        <v>3505.6896095833208</v>
      </c>
      <c r="AQ47" s="126">
        <f t="shared" si="58"/>
        <v>480.87615957923839</v>
      </c>
      <c r="AR47" s="126">
        <f t="shared" si="58"/>
        <v>577.24018546114894</v>
      </c>
      <c r="AS47" s="126">
        <f t="shared" si="58"/>
        <v>3266.0379642350185</v>
      </c>
      <c r="AT47" s="126">
        <f t="shared" si="58"/>
        <v>3785.8671253860739</v>
      </c>
      <c r="AU47" s="126">
        <f t="shared" si="58"/>
        <v>766.83125909558294</v>
      </c>
      <c r="AV47" s="126">
        <f t="shared" si="58"/>
        <v>851.57223031625927</v>
      </c>
      <c r="AW47" s="126">
        <f t="shared" si="58"/>
        <v>3519.5615190959061</v>
      </c>
      <c r="AX47" s="126">
        <f t="shared" si="58"/>
        <v>4030.29228382785</v>
      </c>
      <c r="AY47" s="126">
        <f t="shared" si="58"/>
        <v>1019.0307143331981</v>
      </c>
      <c r="AZ47" s="126">
        <f t="shared" si="58"/>
        <v>1094.0453182159865</v>
      </c>
      <c r="BA47" s="126">
        <f t="shared" si="58"/>
        <v>3743.1986582147961</v>
      </c>
      <c r="BB47" s="126">
        <f t="shared" si="58"/>
        <v>4225.195354812724</v>
      </c>
      <c r="BC47" s="126">
        <f t="shared" si="58"/>
        <v>1181.6144993764665</v>
      </c>
      <c r="BD47" s="126">
        <f t="shared" si="58"/>
        <v>1210.6100547014692</v>
      </c>
      <c r="BE47" s="126">
        <f t="shared" si="58"/>
        <v>3823.7000948782052</v>
      </c>
      <c r="BF47" s="126">
        <f t="shared" si="58"/>
        <v>4297.4990884910121</v>
      </c>
      <c r="BG47" s="126">
        <f t="shared" si="58"/>
        <v>1263.5507023691569</v>
      </c>
      <c r="BH47" s="126">
        <f t="shared" si="58"/>
        <v>1287.1677634035927</v>
      </c>
      <c r="BI47" s="126">
        <f t="shared" si="58"/>
        <v>3881.8630828668061</v>
      </c>
      <c r="BJ47" s="126">
        <f t="shared" si="58"/>
        <v>4348.5809679449039</v>
      </c>
      <c r="BK47" s="126">
        <f t="shared" si="58"/>
        <v>1325.2391477700687</v>
      </c>
      <c r="BL47" s="126">
        <f t="shared" si="58"/>
        <v>1344.4753915892484</v>
      </c>
      <c r="BM47" s="126">
        <f t="shared" si="58"/>
        <v>3921.7793351686255</v>
      </c>
      <c r="BN47" s="126">
        <f t="shared" si="58"/>
        <v>4382.3275949612253</v>
      </c>
      <c r="BO47" s="126">
        <f t="shared" si="58"/>
        <v>1370.3720129094411</v>
      </c>
      <c r="BP47" s="126">
        <f t="shared" si="58"/>
        <v>1386.0400537266876</v>
      </c>
      <c r="BQ47" s="126">
        <f t="shared" ref="BQ47:CV47" si="59" xml:space="preserve"> BQ$45</f>
        <v>3946.7796165650925</v>
      </c>
      <c r="BR47" s="126">
        <f t="shared" si="59"/>
        <v>4401.9026599656336</v>
      </c>
      <c r="BS47" s="126">
        <f t="shared" si="59"/>
        <v>1401.9546966143005</v>
      </c>
      <c r="BT47" s="126">
        <f t="shared" si="59"/>
        <v>1414.7164137852026</v>
      </c>
      <c r="BU47" s="126">
        <f t="shared" si="59"/>
        <v>3959.5748490393262</v>
      </c>
      <c r="BV47" s="126">
        <f t="shared" si="59"/>
        <v>4409.880991883555</v>
      </c>
      <c r="BW47" s="126">
        <f t="shared" si="59"/>
        <v>1422.4331663101016</v>
      </c>
      <c r="BX47" s="126">
        <f t="shared" si="59"/>
        <v>1432.8276647065338</v>
      </c>
      <c r="BY47" s="126">
        <f t="shared" si="59"/>
        <v>3962.3710418534979</v>
      </c>
      <c r="BZ47" s="126">
        <f t="shared" si="59"/>
        <v>4408.3577414298998</v>
      </c>
      <c r="CA47" s="126">
        <f t="shared" si="59"/>
        <v>1433.7976818727839</v>
      </c>
      <c r="CB47" s="126">
        <f t="shared" si="59"/>
        <v>1442.2640657822933</v>
      </c>
      <c r="CC47" s="126">
        <f t="shared" si="59"/>
        <v>3956.962901626644</v>
      </c>
      <c r="CD47" s="126">
        <f t="shared" si="59"/>
        <v>4399.0373103921611</v>
      </c>
      <c r="CE47" s="126">
        <f t="shared" si="59"/>
        <v>1437.6672781674656</v>
      </c>
      <c r="CF47" s="126">
        <f t="shared" si="59"/>
        <v>1444.5632007766608</v>
      </c>
      <c r="CG47" s="126">
        <f t="shared" si="59"/>
        <v>3944.8100771099453</v>
      </c>
      <c r="CH47" s="126">
        <f t="shared" si="59"/>
        <v>4383.3057838689092</v>
      </c>
      <c r="CI47" s="126">
        <f t="shared" si="59"/>
        <v>1435.3585753874968</v>
      </c>
      <c r="CJ47" s="126">
        <f t="shared" si="59"/>
        <v>1440.9753474522024</v>
      </c>
      <c r="CK47" s="126">
        <f t="shared" si="59"/>
        <v>3927.0992597842114</v>
      </c>
      <c r="CL47" s="126">
        <f t="shared" si="59"/>
        <v>4362.2899255319744</v>
      </c>
      <c r="CM47" s="126">
        <f t="shared" si="59"/>
        <v>1427.9418242585937</v>
      </c>
      <c r="CN47" s="126">
        <f t="shared" si="59"/>
        <v>1432.5167202101222</v>
      </c>
      <c r="CO47" s="126">
        <f t="shared" si="59"/>
        <v>3904.7947639050067</v>
      </c>
      <c r="CP47" s="126">
        <f t="shared" si="59"/>
        <v>4336.9052283563542</v>
      </c>
      <c r="CQ47" s="126">
        <f t="shared" si="59"/>
        <v>1416.2865539296529</v>
      </c>
      <c r="CR47" s="126">
        <f t="shared" si="59"/>
        <v>1420.0128352752724</v>
      </c>
      <c r="CS47" s="126">
        <f t="shared" si="59"/>
        <v>3878.6797229539716</v>
      </c>
      <c r="CT47" s="126">
        <f t="shared" si="59"/>
        <v>4307.8950509281867</v>
      </c>
      <c r="CU47" s="126">
        <f t="shared" si="59"/>
        <v>1401.0987511549536</v>
      </c>
      <c r="CV47" s="126">
        <f t="shared" si="59"/>
        <v>1404.1338306002192</v>
      </c>
      <c r="CW47" s="126">
        <f t="shared" ref="CW47:EB47" si="60" xml:space="preserve"> CW$45</f>
        <v>3849.3896430616023</v>
      </c>
      <c r="CX47" s="126">
        <f t="shared" si="60"/>
        <v>4275.8624928677164</v>
      </c>
      <c r="CY47" s="126">
        <f t="shared" si="60"/>
        <v>1382.9511416275634</v>
      </c>
      <c r="CZ47" s="126">
        <f t="shared" si="60"/>
        <v>1385.4232328049795</v>
      </c>
      <c r="DA47" s="126">
        <f t="shared" si="60"/>
        <v>3817.4397311020507</v>
      </c>
      <c r="DB47" s="126">
        <f t="shared" si="60"/>
        <v>4241.2963561824645</v>
      </c>
      <c r="DC47" s="126">
        <f t="shared" si="60"/>
        <v>1362.307852938251</v>
      </c>
      <c r="DD47" s="126">
        <f t="shared" si="60"/>
        <v>1364.321386652826</v>
      </c>
      <c r="DE47" s="126">
        <f t="shared" si="60"/>
        <v>3783.2471521849329</v>
      </c>
      <c r="DF47" s="126">
        <f t="shared" si="60"/>
        <v>4204.5922895392487</v>
      </c>
      <c r="DG47" s="126">
        <f t="shared" si="60"/>
        <v>1339.5445012988766</v>
      </c>
      <c r="DH47" s="126">
        <f t="shared" si="60"/>
        <v>1341.1845370939845</v>
      </c>
      <c r="DI47" s="126">
        <f t="shared" si="60"/>
        <v>3747.149157074155</v>
      </c>
      <c r="DJ47" s="126">
        <f t="shared" si="60"/>
        <v>4166.0700089582542</v>
      </c>
      <c r="DK47" s="126">
        <f t="shared" si="60"/>
        <v>1314.96455085813</v>
      </c>
      <c r="DL47" s="126">
        <f t="shared" si="60"/>
        <v>1316.3003702634687</v>
      </c>
      <c r="DM47" s="126">
        <f t="shared" si="60"/>
        <v>3709.4178456003187</v>
      </c>
      <c r="DN47" s="126">
        <f t="shared" si="60"/>
        <v>4125.9873226922591</v>
      </c>
      <c r="DO47" s="126">
        <f t="shared" si="60"/>
        <v>1288.8126369843087</v>
      </c>
      <c r="DP47" s="126">
        <f t="shared" si="60"/>
        <v>1289.900670238829</v>
      </c>
      <c r="DQ47" s="126">
        <f t="shared" si="60"/>
        <v>3670.2721900318988</v>
      </c>
      <c r="DR47" s="126">
        <f t="shared" si="60"/>
        <v>4084.5515530576586</v>
      </c>
      <c r="DS47" s="126">
        <f t="shared" si="60"/>
        <v>1261.2854166432787</v>
      </c>
      <c r="DT47" s="126">
        <f t="shared" si="60"/>
        <v>1262.1716265292932</v>
      </c>
      <c r="DU47" s="126">
        <f t="shared" si="60"/>
        <v>3629.8878266277666</v>
      </c>
      <c r="DV47" s="126">
        <f t="shared" si="60"/>
        <v>4041.9288380285579</v>
      </c>
      <c r="DW47" s="126">
        <f t="shared" si="60"/>
        <v>1232.5404045420423</v>
      </c>
      <c r="DX47" s="126">
        <f t="shared" si="60"/>
        <v>1233.2622280330131</v>
      </c>
      <c r="DY47" s="126">
        <f t="shared" si="60"/>
        <v>3588.4050293205823</v>
      </c>
      <c r="DZ47" s="126">
        <f t="shared" si="60"/>
        <v>3998.2517058457224</v>
      </c>
      <c r="EA47" s="126">
        <f t="shared" si="60"/>
        <v>1202.7031686269281</v>
      </c>
      <c r="EB47" s="126">
        <f t="shared" si="60"/>
        <v>991.04846050190395</v>
      </c>
      <c r="EC47" s="126">
        <f t="shared" ref="EC47:FH47" si="61" xml:space="preserve"> EC$45</f>
        <v>-1.8277200567981146E-12</v>
      </c>
      <c r="ED47" s="126">
        <f t="shared" si="61"/>
        <v>-1.8772311855015546E-12</v>
      </c>
      <c r="EE47" s="126">
        <f t="shared" si="61"/>
        <v>-1.9074546075881294E-12</v>
      </c>
      <c r="EF47" s="126">
        <f t="shared" si="61"/>
        <v>-1.9170976199575775E-12</v>
      </c>
      <c r="EG47" s="126">
        <f t="shared" si="61"/>
        <v>-1.9476273995554021E-12</v>
      </c>
      <c r="EH47" s="126">
        <f t="shared" si="61"/>
        <v>-2.0003866995844575E-12</v>
      </c>
      <c r="EI47" s="126">
        <f t="shared" si="61"/>
        <v>-2.0325929254477672E-12</v>
      </c>
      <c r="EJ47" s="126">
        <f t="shared" si="61"/>
        <v>-2.0204194612964442E-12</v>
      </c>
      <c r="EK47" s="126">
        <f t="shared" si="61"/>
        <v>-2.0750437463431062E-12</v>
      </c>
      <c r="EL47" s="126">
        <f t="shared" si="61"/>
        <v>-2.1312546291904732E-12</v>
      </c>
      <c r="EM47" s="126">
        <f t="shared" si="61"/>
        <v>-2.1655678287204399E-12</v>
      </c>
      <c r="EN47" s="126">
        <f t="shared" si="61"/>
        <v>-2.1525979605288645E-12</v>
      </c>
      <c r="EO47" s="126">
        <f t="shared" si="61"/>
        <v>-2.2107958381672737E-12</v>
      </c>
      <c r="EP47" s="126">
        <f t="shared" si="61"/>
        <v>-2.2706841109218466E-12</v>
      </c>
      <c r="EQ47" s="126">
        <f t="shared" si="61"/>
        <v>-2.3072421251076884E-12</v>
      </c>
      <c r="ER47" s="126">
        <f t="shared" si="61"/>
        <v>-2.2934237510757935E-12</v>
      </c>
      <c r="ES47" s="126">
        <f t="shared" si="61"/>
        <v>-2.3554290104347397E-12</v>
      </c>
      <c r="ET47" s="126">
        <f t="shared" si="61"/>
        <v>-2.419235252782242E-12</v>
      </c>
      <c r="EU47" s="126">
        <f t="shared" si="61"/>
        <v>-2.4581849403520359E-12</v>
      </c>
      <c r="EV47" s="126">
        <f t="shared" si="61"/>
        <v>-2.4706121340015767E-12</v>
      </c>
      <c r="EW47" s="126">
        <f t="shared" si="61"/>
        <v>-2.509956632235552E-12</v>
      </c>
      <c r="EX47" s="126">
        <f t="shared" si="61"/>
        <v>-2.5779488750281218E-12</v>
      </c>
      <c r="EY47" s="126">
        <f t="shared" si="61"/>
        <v>-2.6194538519160745E-12</v>
      </c>
      <c r="EZ47" s="126">
        <f t="shared" si="61"/>
        <v>-2.6037656011290553E-12</v>
      </c>
      <c r="FA47" s="126">
        <f t="shared" si="61"/>
        <v>-2.6741612972284691E-12</v>
      </c>
      <c r="FB47" s="126">
        <f t="shared" si="61"/>
        <v>-2.7466016819954796E-12</v>
      </c>
      <c r="FC47" s="126">
        <f t="shared" si="61"/>
        <v>-2.7908219690756068E-12</v>
      </c>
      <c r="FD47" s="126">
        <f t="shared" si="61"/>
        <v>-2.7741073722825565E-12</v>
      </c>
      <c r="FE47" s="126">
        <f t="shared" si="61"/>
        <v>-2.8491084474337397E-12</v>
      </c>
      <c r="FF47" s="126">
        <f t="shared" si="61"/>
        <v>-2.9262879774751567E-12</v>
      </c>
      <c r="FG47" s="126">
        <f t="shared" si="61"/>
        <v>-2.9734012139125072E-12</v>
      </c>
      <c r="FH47" s="126">
        <f t="shared" si="61"/>
        <v>-2.9555931262074443E-12</v>
      </c>
      <c r="FI47" s="126">
        <f t="shared" ref="FI47:GJ47" si="62" xml:space="preserve"> FI$45</f>
        <v>-3.0355008703668243E-12</v>
      </c>
      <c r="FJ47" s="126">
        <f t="shared" si="62"/>
        <v>-3.1177295868013438E-12</v>
      </c>
      <c r="FK47" s="126">
        <f t="shared" si="62"/>
        <v>-3.1679250331488456E-12</v>
      </c>
      <c r="FL47" s="126">
        <f t="shared" si="62"/>
        <v>-3.1839402715501225E-12</v>
      </c>
      <c r="FM47" s="126">
        <f t="shared" si="62"/>
        <v>-3.2346445203745581E-12</v>
      </c>
      <c r="FN47" s="126">
        <f t="shared" si="62"/>
        <v>-3.322267841332529E-12</v>
      </c>
      <c r="FO47" s="126">
        <f t="shared" si="62"/>
        <v>-3.3757563535779827E-12</v>
      </c>
      <c r="FP47" s="126">
        <f t="shared" si="62"/>
        <v>-3.3555385084603581E-12</v>
      </c>
      <c r="FQ47" s="126">
        <f t="shared" si="62"/>
        <v>-3.4462592204127038E-12</v>
      </c>
      <c r="FR47" s="126">
        <f t="shared" si="62"/>
        <v>-3.5396149743054443E-12</v>
      </c>
      <c r="FS47" s="126">
        <f t="shared" si="62"/>
        <v>-3.5966027753917623E-12</v>
      </c>
      <c r="FT47" s="126">
        <f t="shared" si="62"/>
        <v>-3.5750622522478403E-12</v>
      </c>
      <c r="FU47" s="126">
        <f t="shared" si="62"/>
        <v>-3.6717180325287517E-12</v>
      </c>
      <c r="FV47" s="126">
        <f t="shared" si="62"/>
        <v>-3.7711812426604729E-12</v>
      </c>
      <c r="FW47" s="126">
        <f t="shared" si="62"/>
        <v>-3.8318972606673061E-12</v>
      </c>
      <c r="FX47" s="126">
        <f t="shared" si="62"/>
        <v>-3.8089475281604835E-12</v>
      </c>
      <c r="FY47" s="126">
        <f t="shared" si="62"/>
        <v>-3.911926656748221E-12</v>
      </c>
      <c r="FZ47" s="126">
        <f t="shared" si="62"/>
        <v>-4.0178968809410796E-12</v>
      </c>
      <c r="GA47" s="126">
        <f t="shared" si="62"/>
        <v>-4.0825850207242313E-12</v>
      </c>
      <c r="GB47" s="126">
        <f t="shared" si="62"/>
        <v>-4.1032242630409571E-12</v>
      </c>
      <c r="GC47" s="126">
        <f t="shared" si="62"/>
        <v>-4.168568109429884E-12</v>
      </c>
      <c r="GD47" s="126">
        <f t="shared" si="62"/>
        <v>-4.281490496754672E-12</v>
      </c>
      <c r="GE47" s="126">
        <f t="shared" si="62"/>
        <v>-4.3504224937524217E-12</v>
      </c>
      <c r="GF47" s="126">
        <f t="shared" si="62"/>
        <v>-4.3243672459909263E-12</v>
      </c>
      <c r="GG47" s="126">
        <f t="shared" si="62"/>
        <v>-4.4412813193387866E-12</v>
      </c>
      <c r="GH47" s="126">
        <f t="shared" si="62"/>
        <v>-4.5615912378036444E-12</v>
      </c>
      <c r="GI47" s="126">
        <f t="shared" si="62"/>
        <v>-4.6350328567322832E-12</v>
      </c>
      <c r="GJ47" s="126">
        <f t="shared" si="62"/>
        <v>-4.6072730403838107E-12</v>
      </c>
    </row>
    <row r="48" spans="2:192" x14ac:dyDescent="0.25">
      <c r="E48" s="12" t="s">
        <v>257</v>
      </c>
      <c r="G48" s="12" t="str">
        <f xml:space="preserve"> SMU</f>
        <v>$ 000s</v>
      </c>
      <c r="H48" s="12">
        <f xml:space="preserve"> SUM(J48:GJ48)</f>
        <v>261824.15222129007</v>
      </c>
      <c r="J48" s="12">
        <f t="shared" ref="J48:AO48" si="63" xml:space="preserve"> MAX(J47, 0)</f>
        <v>0</v>
      </c>
      <c r="K48" s="12">
        <f t="shared" si="63"/>
        <v>0</v>
      </c>
      <c r="L48" s="12">
        <f t="shared" si="63"/>
        <v>0</v>
      </c>
      <c r="M48" s="12">
        <f t="shared" si="63"/>
        <v>0</v>
      </c>
      <c r="N48" s="12">
        <f t="shared" si="63"/>
        <v>0</v>
      </c>
      <c r="O48" s="12">
        <f t="shared" si="63"/>
        <v>0</v>
      </c>
      <c r="P48" s="12">
        <f t="shared" si="63"/>
        <v>0</v>
      </c>
      <c r="Q48" s="12">
        <f t="shared" si="63"/>
        <v>0</v>
      </c>
      <c r="R48" s="12">
        <f t="shared" si="63"/>
        <v>359.48218687518295</v>
      </c>
      <c r="S48" s="12">
        <f t="shared" si="63"/>
        <v>0</v>
      </c>
      <c r="T48" s="12">
        <f t="shared" si="63"/>
        <v>0</v>
      </c>
      <c r="U48" s="12">
        <f t="shared" si="63"/>
        <v>490.34970468958124</v>
      </c>
      <c r="V48" s="12">
        <f t="shared" si="63"/>
        <v>1132.8999926822607</v>
      </c>
      <c r="W48" s="12">
        <f t="shared" si="63"/>
        <v>0</v>
      </c>
      <c r="X48" s="12">
        <f t="shared" si="63"/>
        <v>0</v>
      </c>
      <c r="Y48" s="12">
        <f t="shared" si="63"/>
        <v>1166.1242456756859</v>
      </c>
      <c r="Z48" s="12">
        <f t="shared" si="63"/>
        <v>1777.7331558548469</v>
      </c>
      <c r="AA48" s="12">
        <f t="shared" si="63"/>
        <v>0</v>
      </c>
      <c r="AB48" s="12">
        <f t="shared" si="63"/>
        <v>0</v>
      </c>
      <c r="AC48" s="12">
        <f t="shared" si="63"/>
        <v>1732.3748014148296</v>
      </c>
      <c r="AD48" s="12">
        <f t="shared" si="63"/>
        <v>2319.2436127351993</v>
      </c>
      <c r="AE48" s="12">
        <f t="shared" si="63"/>
        <v>0</v>
      </c>
      <c r="AF48" s="12">
        <f t="shared" si="63"/>
        <v>0</v>
      </c>
      <c r="AG48" s="12">
        <f t="shared" si="63"/>
        <v>2210.9750928815179</v>
      </c>
      <c r="AH48" s="12">
        <f t="shared" si="63"/>
        <v>2777.7316838933702</v>
      </c>
      <c r="AI48" s="12">
        <f t="shared" si="63"/>
        <v>0</v>
      </c>
      <c r="AJ48" s="12">
        <f t="shared" si="63"/>
        <v>0</v>
      </c>
      <c r="AK48" s="12">
        <f t="shared" si="63"/>
        <v>2619.3262905781544</v>
      </c>
      <c r="AL48" s="12">
        <f t="shared" si="63"/>
        <v>3169.9186407327215</v>
      </c>
      <c r="AM48" s="12">
        <f t="shared" si="63"/>
        <v>148.67304154273933</v>
      </c>
      <c r="AN48" s="12">
        <f t="shared" si="63"/>
        <v>255.46066524426374</v>
      </c>
      <c r="AO48" s="12">
        <f t="shared" si="63"/>
        <v>2971.9340748845052</v>
      </c>
      <c r="AP48" s="12">
        <f t="shared" ref="AP48:BU48" si="64" xml:space="preserve"> MAX(AP47, 0)</f>
        <v>3505.6896095833208</v>
      </c>
      <c r="AQ48" s="12">
        <f t="shared" si="64"/>
        <v>480.87615957923839</v>
      </c>
      <c r="AR48" s="12">
        <f t="shared" si="64"/>
        <v>577.24018546114894</v>
      </c>
      <c r="AS48" s="12">
        <f t="shared" si="64"/>
        <v>3266.0379642350185</v>
      </c>
      <c r="AT48" s="12">
        <f t="shared" si="64"/>
        <v>3785.8671253860739</v>
      </c>
      <c r="AU48" s="12">
        <f t="shared" si="64"/>
        <v>766.83125909558294</v>
      </c>
      <c r="AV48" s="12">
        <f t="shared" si="64"/>
        <v>851.57223031625927</v>
      </c>
      <c r="AW48" s="12">
        <f t="shared" si="64"/>
        <v>3519.5615190959061</v>
      </c>
      <c r="AX48" s="12">
        <f t="shared" si="64"/>
        <v>4030.29228382785</v>
      </c>
      <c r="AY48" s="12">
        <f t="shared" si="64"/>
        <v>1019.0307143331981</v>
      </c>
      <c r="AZ48" s="12">
        <f t="shared" si="64"/>
        <v>1094.0453182159865</v>
      </c>
      <c r="BA48" s="12">
        <f t="shared" si="64"/>
        <v>3743.1986582147961</v>
      </c>
      <c r="BB48" s="12">
        <f t="shared" si="64"/>
        <v>4225.195354812724</v>
      </c>
      <c r="BC48" s="12">
        <f t="shared" si="64"/>
        <v>1181.6144993764665</v>
      </c>
      <c r="BD48" s="12">
        <f t="shared" si="64"/>
        <v>1210.6100547014692</v>
      </c>
      <c r="BE48" s="12">
        <f t="shared" si="64"/>
        <v>3823.7000948782052</v>
      </c>
      <c r="BF48" s="12">
        <f t="shared" si="64"/>
        <v>4297.4990884910121</v>
      </c>
      <c r="BG48" s="12">
        <f t="shared" si="64"/>
        <v>1263.5507023691569</v>
      </c>
      <c r="BH48" s="12">
        <f t="shared" si="64"/>
        <v>1287.1677634035927</v>
      </c>
      <c r="BI48" s="12">
        <f t="shared" si="64"/>
        <v>3881.8630828668061</v>
      </c>
      <c r="BJ48" s="12">
        <f t="shared" si="64"/>
        <v>4348.5809679449039</v>
      </c>
      <c r="BK48" s="12">
        <f t="shared" si="64"/>
        <v>1325.2391477700687</v>
      </c>
      <c r="BL48" s="12">
        <f t="shared" si="64"/>
        <v>1344.4753915892484</v>
      </c>
      <c r="BM48" s="12">
        <f t="shared" si="64"/>
        <v>3921.7793351686255</v>
      </c>
      <c r="BN48" s="12">
        <f t="shared" si="64"/>
        <v>4382.3275949612253</v>
      </c>
      <c r="BO48" s="12">
        <f t="shared" si="64"/>
        <v>1370.3720129094411</v>
      </c>
      <c r="BP48" s="12">
        <f t="shared" si="64"/>
        <v>1386.0400537266876</v>
      </c>
      <c r="BQ48" s="12">
        <f t="shared" si="64"/>
        <v>3946.7796165650925</v>
      </c>
      <c r="BR48" s="12">
        <f t="shared" si="64"/>
        <v>4401.9026599656336</v>
      </c>
      <c r="BS48" s="12">
        <f t="shared" si="64"/>
        <v>1401.9546966143005</v>
      </c>
      <c r="BT48" s="12">
        <f t="shared" si="64"/>
        <v>1414.7164137852026</v>
      </c>
      <c r="BU48" s="12">
        <f t="shared" si="64"/>
        <v>3959.5748490393262</v>
      </c>
      <c r="BV48" s="12">
        <f t="shared" ref="BV48:DA48" si="65" xml:space="preserve"> MAX(BV47, 0)</f>
        <v>4409.880991883555</v>
      </c>
      <c r="BW48" s="12">
        <f t="shared" si="65"/>
        <v>1422.4331663101016</v>
      </c>
      <c r="BX48" s="12">
        <f t="shared" si="65"/>
        <v>1432.8276647065338</v>
      </c>
      <c r="BY48" s="12">
        <f t="shared" si="65"/>
        <v>3962.3710418534979</v>
      </c>
      <c r="BZ48" s="12">
        <f t="shared" si="65"/>
        <v>4408.3577414298998</v>
      </c>
      <c r="CA48" s="12">
        <f t="shared" si="65"/>
        <v>1433.7976818727839</v>
      </c>
      <c r="CB48" s="12">
        <f t="shared" si="65"/>
        <v>1442.2640657822933</v>
      </c>
      <c r="CC48" s="12">
        <f t="shared" si="65"/>
        <v>3956.962901626644</v>
      </c>
      <c r="CD48" s="12">
        <f t="shared" si="65"/>
        <v>4399.0373103921611</v>
      </c>
      <c r="CE48" s="12">
        <f t="shared" si="65"/>
        <v>1437.6672781674656</v>
      </c>
      <c r="CF48" s="12">
        <f t="shared" si="65"/>
        <v>1444.5632007766608</v>
      </c>
      <c r="CG48" s="12">
        <f t="shared" si="65"/>
        <v>3944.8100771099453</v>
      </c>
      <c r="CH48" s="12">
        <f t="shared" si="65"/>
        <v>4383.3057838689092</v>
      </c>
      <c r="CI48" s="12">
        <f t="shared" si="65"/>
        <v>1435.3585753874968</v>
      </c>
      <c r="CJ48" s="12">
        <f t="shared" si="65"/>
        <v>1440.9753474522024</v>
      </c>
      <c r="CK48" s="12">
        <f t="shared" si="65"/>
        <v>3927.0992597842114</v>
      </c>
      <c r="CL48" s="12">
        <f t="shared" si="65"/>
        <v>4362.2899255319744</v>
      </c>
      <c r="CM48" s="12">
        <f t="shared" si="65"/>
        <v>1427.9418242585937</v>
      </c>
      <c r="CN48" s="12">
        <f t="shared" si="65"/>
        <v>1432.5167202101222</v>
      </c>
      <c r="CO48" s="12">
        <f t="shared" si="65"/>
        <v>3904.7947639050067</v>
      </c>
      <c r="CP48" s="12">
        <f t="shared" si="65"/>
        <v>4336.9052283563542</v>
      </c>
      <c r="CQ48" s="12">
        <f t="shared" si="65"/>
        <v>1416.2865539296529</v>
      </c>
      <c r="CR48" s="12">
        <f t="shared" si="65"/>
        <v>1420.0128352752724</v>
      </c>
      <c r="CS48" s="12">
        <f t="shared" si="65"/>
        <v>3878.6797229539716</v>
      </c>
      <c r="CT48" s="12">
        <f t="shared" si="65"/>
        <v>4307.8950509281867</v>
      </c>
      <c r="CU48" s="12">
        <f t="shared" si="65"/>
        <v>1401.0987511549536</v>
      </c>
      <c r="CV48" s="12">
        <f t="shared" si="65"/>
        <v>1404.1338306002192</v>
      </c>
      <c r="CW48" s="12">
        <f t="shared" si="65"/>
        <v>3849.3896430616023</v>
      </c>
      <c r="CX48" s="12">
        <f t="shared" si="65"/>
        <v>4275.8624928677164</v>
      </c>
      <c r="CY48" s="12">
        <f t="shared" si="65"/>
        <v>1382.9511416275634</v>
      </c>
      <c r="CZ48" s="12">
        <f t="shared" si="65"/>
        <v>1385.4232328049795</v>
      </c>
      <c r="DA48" s="12">
        <f t="shared" si="65"/>
        <v>3817.4397311020507</v>
      </c>
      <c r="DB48" s="12">
        <f t="shared" ref="DB48:EG48" si="66" xml:space="preserve"> MAX(DB47, 0)</f>
        <v>4241.2963561824645</v>
      </c>
      <c r="DC48" s="12">
        <f t="shared" si="66"/>
        <v>1362.307852938251</v>
      </c>
      <c r="DD48" s="12">
        <f t="shared" si="66"/>
        <v>1364.321386652826</v>
      </c>
      <c r="DE48" s="12">
        <f t="shared" si="66"/>
        <v>3783.2471521849329</v>
      </c>
      <c r="DF48" s="12">
        <f t="shared" si="66"/>
        <v>4204.5922895392487</v>
      </c>
      <c r="DG48" s="12">
        <f t="shared" si="66"/>
        <v>1339.5445012988766</v>
      </c>
      <c r="DH48" s="12">
        <f t="shared" si="66"/>
        <v>1341.1845370939845</v>
      </c>
      <c r="DI48" s="12">
        <f t="shared" si="66"/>
        <v>3747.149157074155</v>
      </c>
      <c r="DJ48" s="12">
        <f t="shared" si="66"/>
        <v>4166.0700089582542</v>
      </c>
      <c r="DK48" s="12">
        <f t="shared" si="66"/>
        <v>1314.96455085813</v>
      </c>
      <c r="DL48" s="12">
        <f t="shared" si="66"/>
        <v>1316.3003702634687</v>
      </c>
      <c r="DM48" s="12">
        <f t="shared" si="66"/>
        <v>3709.4178456003187</v>
      </c>
      <c r="DN48" s="12">
        <f t="shared" si="66"/>
        <v>4125.9873226922591</v>
      </c>
      <c r="DO48" s="12">
        <f t="shared" si="66"/>
        <v>1288.8126369843087</v>
      </c>
      <c r="DP48" s="12">
        <f t="shared" si="66"/>
        <v>1289.900670238829</v>
      </c>
      <c r="DQ48" s="12">
        <f t="shared" si="66"/>
        <v>3670.2721900318988</v>
      </c>
      <c r="DR48" s="12">
        <f t="shared" si="66"/>
        <v>4084.5515530576586</v>
      </c>
      <c r="DS48" s="12">
        <f t="shared" si="66"/>
        <v>1261.2854166432787</v>
      </c>
      <c r="DT48" s="12">
        <f t="shared" si="66"/>
        <v>1262.1716265292932</v>
      </c>
      <c r="DU48" s="12">
        <f t="shared" si="66"/>
        <v>3629.8878266277666</v>
      </c>
      <c r="DV48" s="12">
        <f t="shared" si="66"/>
        <v>4041.9288380285579</v>
      </c>
      <c r="DW48" s="12">
        <f t="shared" si="66"/>
        <v>1232.5404045420423</v>
      </c>
      <c r="DX48" s="12">
        <f t="shared" si="66"/>
        <v>1233.2622280330131</v>
      </c>
      <c r="DY48" s="12">
        <f t="shared" si="66"/>
        <v>3588.4050293205823</v>
      </c>
      <c r="DZ48" s="12">
        <f t="shared" si="66"/>
        <v>3998.2517058457224</v>
      </c>
      <c r="EA48" s="12">
        <f t="shared" si="66"/>
        <v>1202.7031686269281</v>
      </c>
      <c r="EB48" s="12">
        <f t="shared" si="66"/>
        <v>991.04846050190395</v>
      </c>
      <c r="EC48" s="12">
        <f t="shared" si="66"/>
        <v>0</v>
      </c>
      <c r="ED48" s="12">
        <f t="shared" si="66"/>
        <v>0</v>
      </c>
      <c r="EE48" s="12">
        <f t="shared" si="66"/>
        <v>0</v>
      </c>
      <c r="EF48" s="12">
        <f t="shared" si="66"/>
        <v>0</v>
      </c>
      <c r="EG48" s="12">
        <f t="shared" si="66"/>
        <v>0</v>
      </c>
      <c r="EH48" s="12">
        <f t="shared" ref="EH48:FM48" si="67" xml:space="preserve"> MAX(EH47, 0)</f>
        <v>0</v>
      </c>
      <c r="EI48" s="12">
        <f t="shared" si="67"/>
        <v>0</v>
      </c>
      <c r="EJ48" s="12">
        <f t="shared" si="67"/>
        <v>0</v>
      </c>
      <c r="EK48" s="12">
        <f t="shared" si="67"/>
        <v>0</v>
      </c>
      <c r="EL48" s="12">
        <f t="shared" si="67"/>
        <v>0</v>
      </c>
      <c r="EM48" s="12">
        <f t="shared" si="67"/>
        <v>0</v>
      </c>
      <c r="EN48" s="12">
        <f t="shared" si="67"/>
        <v>0</v>
      </c>
      <c r="EO48" s="12">
        <f t="shared" si="67"/>
        <v>0</v>
      </c>
      <c r="EP48" s="12">
        <f t="shared" si="67"/>
        <v>0</v>
      </c>
      <c r="EQ48" s="12">
        <f t="shared" si="67"/>
        <v>0</v>
      </c>
      <c r="ER48" s="12">
        <f t="shared" si="67"/>
        <v>0</v>
      </c>
      <c r="ES48" s="12">
        <f t="shared" si="67"/>
        <v>0</v>
      </c>
      <c r="ET48" s="12">
        <f t="shared" si="67"/>
        <v>0</v>
      </c>
      <c r="EU48" s="12">
        <f t="shared" si="67"/>
        <v>0</v>
      </c>
      <c r="EV48" s="12">
        <f t="shared" si="67"/>
        <v>0</v>
      </c>
      <c r="EW48" s="12">
        <f t="shared" si="67"/>
        <v>0</v>
      </c>
      <c r="EX48" s="12">
        <f t="shared" si="67"/>
        <v>0</v>
      </c>
      <c r="EY48" s="12">
        <f t="shared" si="67"/>
        <v>0</v>
      </c>
      <c r="EZ48" s="12">
        <f t="shared" si="67"/>
        <v>0</v>
      </c>
      <c r="FA48" s="12">
        <f t="shared" si="67"/>
        <v>0</v>
      </c>
      <c r="FB48" s="12">
        <f t="shared" si="67"/>
        <v>0</v>
      </c>
      <c r="FC48" s="12">
        <f t="shared" si="67"/>
        <v>0</v>
      </c>
      <c r="FD48" s="12">
        <f t="shared" si="67"/>
        <v>0</v>
      </c>
      <c r="FE48" s="12">
        <f t="shared" si="67"/>
        <v>0</v>
      </c>
      <c r="FF48" s="12">
        <f t="shared" si="67"/>
        <v>0</v>
      </c>
      <c r="FG48" s="12">
        <f t="shared" si="67"/>
        <v>0</v>
      </c>
      <c r="FH48" s="12">
        <f t="shared" si="67"/>
        <v>0</v>
      </c>
      <c r="FI48" s="12">
        <f t="shared" si="67"/>
        <v>0</v>
      </c>
      <c r="FJ48" s="12">
        <f t="shared" si="67"/>
        <v>0</v>
      </c>
      <c r="FK48" s="12">
        <f t="shared" si="67"/>
        <v>0</v>
      </c>
      <c r="FL48" s="12">
        <f t="shared" si="67"/>
        <v>0</v>
      </c>
      <c r="FM48" s="12">
        <f t="shared" si="67"/>
        <v>0</v>
      </c>
      <c r="FN48" s="12">
        <f t="shared" ref="FN48:GJ48" si="68" xml:space="preserve"> MAX(FN47, 0)</f>
        <v>0</v>
      </c>
      <c r="FO48" s="12">
        <f t="shared" si="68"/>
        <v>0</v>
      </c>
      <c r="FP48" s="12">
        <f t="shared" si="68"/>
        <v>0</v>
      </c>
      <c r="FQ48" s="12">
        <f t="shared" si="68"/>
        <v>0</v>
      </c>
      <c r="FR48" s="12">
        <f t="shared" si="68"/>
        <v>0</v>
      </c>
      <c r="FS48" s="12">
        <f t="shared" si="68"/>
        <v>0</v>
      </c>
      <c r="FT48" s="12">
        <f t="shared" si="68"/>
        <v>0</v>
      </c>
      <c r="FU48" s="12">
        <f t="shared" si="68"/>
        <v>0</v>
      </c>
      <c r="FV48" s="12">
        <f t="shared" si="68"/>
        <v>0</v>
      </c>
      <c r="FW48" s="12">
        <f t="shared" si="68"/>
        <v>0</v>
      </c>
      <c r="FX48" s="12">
        <f t="shared" si="68"/>
        <v>0</v>
      </c>
      <c r="FY48" s="12">
        <f t="shared" si="68"/>
        <v>0</v>
      </c>
      <c r="FZ48" s="12">
        <f t="shared" si="68"/>
        <v>0</v>
      </c>
      <c r="GA48" s="12">
        <f t="shared" si="68"/>
        <v>0</v>
      </c>
      <c r="GB48" s="12">
        <f t="shared" si="68"/>
        <v>0</v>
      </c>
      <c r="GC48" s="12">
        <f t="shared" si="68"/>
        <v>0</v>
      </c>
      <c r="GD48" s="12">
        <f t="shared" si="68"/>
        <v>0</v>
      </c>
      <c r="GE48" s="12">
        <f t="shared" si="68"/>
        <v>0</v>
      </c>
      <c r="GF48" s="12">
        <f t="shared" si="68"/>
        <v>0</v>
      </c>
      <c r="GG48" s="12">
        <f t="shared" si="68"/>
        <v>0</v>
      </c>
      <c r="GH48" s="12">
        <f t="shared" si="68"/>
        <v>0</v>
      </c>
      <c r="GI48" s="12">
        <f t="shared" si="68"/>
        <v>0</v>
      </c>
      <c r="GJ48" s="12">
        <f t="shared" si="68"/>
        <v>0</v>
      </c>
    </row>
    <row r="50" spans="1:255" x14ac:dyDescent="0.25">
      <c r="E50" s="126" t="str">
        <f t="shared" ref="E50:BP50" si="69" xml:space="preserve"> E$45</f>
        <v>Taxable income / (Tax losses arising)</v>
      </c>
      <c r="F50" s="126">
        <f t="shared" si="69"/>
        <v>0</v>
      </c>
      <c r="G50" s="126" t="str">
        <f t="shared" si="69"/>
        <v>$ 000s</v>
      </c>
      <c r="H50" s="126">
        <f t="shared" si="69"/>
        <v>240384.50033559845</v>
      </c>
      <c r="I50" s="126">
        <f t="shared" si="69"/>
        <v>0</v>
      </c>
      <c r="J50" s="126">
        <f t="shared" si="69"/>
        <v>0</v>
      </c>
      <c r="K50" s="126">
        <f t="shared" si="69"/>
        <v>0</v>
      </c>
      <c r="L50" s="126">
        <f t="shared" si="69"/>
        <v>0</v>
      </c>
      <c r="M50" s="126">
        <f t="shared" si="69"/>
        <v>-1283.9236727254295</v>
      </c>
      <c r="N50" s="126">
        <f t="shared" si="69"/>
        <v>-572.97812179988296</v>
      </c>
      <c r="O50" s="126">
        <f t="shared" si="69"/>
        <v>-3528.7245802486887</v>
      </c>
      <c r="P50" s="126">
        <f t="shared" si="69"/>
        <v>-3252.3391346963103</v>
      </c>
      <c r="Q50" s="126">
        <f t="shared" si="69"/>
        <v>-320.97547254756375</v>
      </c>
      <c r="R50" s="126">
        <f t="shared" si="69"/>
        <v>359.48218687518295</v>
      </c>
      <c r="S50" s="126">
        <f t="shared" si="69"/>
        <v>-2623.2053612888085</v>
      </c>
      <c r="T50" s="126">
        <f t="shared" si="69"/>
        <v>-2389.5860007526826</v>
      </c>
      <c r="U50" s="126">
        <f t="shared" si="69"/>
        <v>490.34970468958124</v>
      </c>
      <c r="V50" s="126">
        <f t="shared" si="69"/>
        <v>1132.8999926822607</v>
      </c>
      <c r="W50" s="126">
        <f t="shared" si="69"/>
        <v>-1868.5653945272784</v>
      </c>
      <c r="X50" s="126">
        <f t="shared" si="69"/>
        <v>-1678.6781749733927</v>
      </c>
      <c r="Y50" s="126">
        <f t="shared" si="69"/>
        <v>1166.1242456756859</v>
      </c>
      <c r="Z50" s="126">
        <f t="shared" si="69"/>
        <v>1777.7331558548469</v>
      </c>
      <c r="AA50" s="126">
        <f t="shared" si="69"/>
        <v>-1235.8599440389976</v>
      </c>
      <c r="AB50" s="126">
        <f t="shared" si="69"/>
        <v>-1066.0118613130112</v>
      </c>
      <c r="AC50" s="126">
        <f t="shared" si="69"/>
        <v>1732.3748014148296</v>
      </c>
      <c r="AD50" s="126">
        <f t="shared" si="69"/>
        <v>2319.2436127351993</v>
      </c>
      <c r="AE50" s="126">
        <f t="shared" si="69"/>
        <v>-701.05213650903579</v>
      </c>
      <c r="AF50" s="126">
        <f t="shared" si="69"/>
        <v>-554.82678741075597</v>
      </c>
      <c r="AG50" s="126">
        <f t="shared" si="69"/>
        <v>2210.9750928815179</v>
      </c>
      <c r="AH50" s="126">
        <f t="shared" si="69"/>
        <v>2777.7316838933702</v>
      </c>
      <c r="AI50" s="126">
        <f t="shared" si="69"/>
        <v>-244.84383186544733</v>
      </c>
      <c r="AJ50" s="126">
        <f t="shared" si="69"/>
        <v>-118.08141099425262</v>
      </c>
      <c r="AK50" s="126">
        <f t="shared" si="69"/>
        <v>2619.3262905781544</v>
      </c>
      <c r="AL50" s="126">
        <f t="shared" si="69"/>
        <v>3169.9186407327215</v>
      </c>
      <c r="AM50" s="126">
        <f t="shared" si="69"/>
        <v>148.67304154273933</v>
      </c>
      <c r="AN50" s="126">
        <f t="shared" si="69"/>
        <v>255.46066524426374</v>
      </c>
      <c r="AO50" s="126">
        <f t="shared" si="69"/>
        <v>2971.9340748845052</v>
      </c>
      <c r="AP50" s="126">
        <f t="shared" si="69"/>
        <v>3505.6896095833208</v>
      </c>
      <c r="AQ50" s="126">
        <f t="shared" si="69"/>
        <v>480.87615957923839</v>
      </c>
      <c r="AR50" s="126">
        <f t="shared" si="69"/>
        <v>577.24018546114894</v>
      </c>
      <c r="AS50" s="126">
        <f t="shared" si="69"/>
        <v>3266.0379642350185</v>
      </c>
      <c r="AT50" s="126">
        <f t="shared" si="69"/>
        <v>3785.8671253860739</v>
      </c>
      <c r="AU50" s="126">
        <f t="shared" si="69"/>
        <v>766.83125909558294</v>
      </c>
      <c r="AV50" s="126">
        <f t="shared" si="69"/>
        <v>851.57223031625927</v>
      </c>
      <c r="AW50" s="126">
        <f t="shared" si="69"/>
        <v>3519.5615190959061</v>
      </c>
      <c r="AX50" s="126">
        <f t="shared" si="69"/>
        <v>4030.29228382785</v>
      </c>
      <c r="AY50" s="126">
        <f t="shared" si="69"/>
        <v>1019.0307143331981</v>
      </c>
      <c r="AZ50" s="126">
        <f t="shared" si="69"/>
        <v>1094.0453182159865</v>
      </c>
      <c r="BA50" s="126">
        <f t="shared" si="69"/>
        <v>3743.1986582147961</v>
      </c>
      <c r="BB50" s="126">
        <f t="shared" si="69"/>
        <v>4225.195354812724</v>
      </c>
      <c r="BC50" s="126">
        <f t="shared" si="69"/>
        <v>1181.6144993764665</v>
      </c>
      <c r="BD50" s="126">
        <f t="shared" si="69"/>
        <v>1210.6100547014692</v>
      </c>
      <c r="BE50" s="126">
        <f t="shared" si="69"/>
        <v>3823.7000948782052</v>
      </c>
      <c r="BF50" s="126">
        <f t="shared" si="69"/>
        <v>4297.4990884910121</v>
      </c>
      <c r="BG50" s="126">
        <f t="shared" si="69"/>
        <v>1263.5507023691569</v>
      </c>
      <c r="BH50" s="126">
        <f t="shared" si="69"/>
        <v>1287.1677634035927</v>
      </c>
      <c r="BI50" s="126">
        <f t="shared" si="69"/>
        <v>3881.8630828668061</v>
      </c>
      <c r="BJ50" s="126">
        <f t="shared" si="69"/>
        <v>4348.5809679449039</v>
      </c>
      <c r="BK50" s="126">
        <f t="shared" si="69"/>
        <v>1325.2391477700687</v>
      </c>
      <c r="BL50" s="126">
        <f t="shared" si="69"/>
        <v>1344.4753915892484</v>
      </c>
      <c r="BM50" s="126">
        <f t="shared" si="69"/>
        <v>3921.7793351686255</v>
      </c>
      <c r="BN50" s="126">
        <f t="shared" si="69"/>
        <v>4382.3275949612253</v>
      </c>
      <c r="BO50" s="126">
        <f t="shared" si="69"/>
        <v>1370.3720129094411</v>
      </c>
      <c r="BP50" s="126">
        <f t="shared" si="69"/>
        <v>1386.0400537266876</v>
      </c>
      <c r="BQ50" s="126">
        <f t="shared" ref="BQ50:EB50" si="70" xml:space="preserve"> BQ$45</f>
        <v>3946.7796165650925</v>
      </c>
      <c r="BR50" s="126">
        <f t="shared" si="70"/>
        <v>4401.9026599656336</v>
      </c>
      <c r="BS50" s="126">
        <f t="shared" si="70"/>
        <v>1401.9546966143005</v>
      </c>
      <c r="BT50" s="126">
        <f t="shared" si="70"/>
        <v>1414.7164137852026</v>
      </c>
      <c r="BU50" s="126">
        <f t="shared" si="70"/>
        <v>3959.5748490393262</v>
      </c>
      <c r="BV50" s="126">
        <f t="shared" si="70"/>
        <v>4409.880991883555</v>
      </c>
      <c r="BW50" s="126">
        <f t="shared" si="70"/>
        <v>1422.4331663101016</v>
      </c>
      <c r="BX50" s="126">
        <f t="shared" si="70"/>
        <v>1432.8276647065338</v>
      </c>
      <c r="BY50" s="126">
        <f t="shared" si="70"/>
        <v>3962.3710418534979</v>
      </c>
      <c r="BZ50" s="126">
        <f t="shared" si="70"/>
        <v>4408.3577414298998</v>
      </c>
      <c r="CA50" s="126">
        <f t="shared" si="70"/>
        <v>1433.7976818727839</v>
      </c>
      <c r="CB50" s="126">
        <f t="shared" si="70"/>
        <v>1442.2640657822933</v>
      </c>
      <c r="CC50" s="126">
        <f t="shared" si="70"/>
        <v>3956.962901626644</v>
      </c>
      <c r="CD50" s="126">
        <f t="shared" si="70"/>
        <v>4399.0373103921611</v>
      </c>
      <c r="CE50" s="126">
        <f t="shared" si="70"/>
        <v>1437.6672781674656</v>
      </c>
      <c r="CF50" s="126">
        <f t="shared" si="70"/>
        <v>1444.5632007766608</v>
      </c>
      <c r="CG50" s="126">
        <f t="shared" si="70"/>
        <v>3944.8100771099453</v>
      </c>
      <c r="CH50" s="126">
        <f t="shared" si="70"/>
        <v>4383.3057838689092</v>
      </c>
      <c r="CI50" s="126">
        <f t="shared" si="70"/>
        <v>1435.3585753874968</v>
      </c>
      <c r="CJ50" s="126">
        <f t="shared" si="70"/>
        <v>1440.9753474522024</v>
      </c>
      <c r="CK50" s="126">
        <f t="shared" si="70"/>
        <v>3927.0992597842114</v>
      </c>
      <c r="CL50" s="126">
        <f t="shared" si="70"/>
        <v>4362.2899255319744</v>
      </c>
      <c r="CM50" s="126">
        <f t="shared" si="70"/>
        <v>1427.9418242585937</v>
      </c>
      <c r="CN50" s="126">
        <f t="shared" si="70"/>
        <v>1432.5167202101222</v>
      </c>
      <c r="CO50" s="126">
        <f t="shared" si="70"/>
        <v>3904.7947639050067</v>
      </c>
      <c r="CP50" s="126">
        <f t="shared" si="70"/>
        <v>4336.9052283563542</v>
      </c>
      <c r="CQ50" s="126">
        <f t="shared" si="70"/>
        <v>1416.2865539296529</v>
      </c>
      <c r="CR50" s="126">
        <f t="shared" si="70"/>
        <v>1420.0128352752724</v>
      </c>
      <c r="CS50" s="126">
        <f t="shared" si="70"/>
        <v>3878.6797229539716</v>
      </c>
      <c r="CT50" s="126">
        <f t="shared" si="70"/>
        <v>4307.8950509281867</v>
      </c>
      <c r="CU50" s="126">
        <f t="shared" si="70"/>
        <v>1401.0987511549536</v>
      </c>
      <c r="CV50" s="126">
        <f t="shared" si="70"/>
        <v>1404.1338306002192</v>
      </c>
      <c r="CW50" s="126">
        <f t="shared" si="70"/>
        <v>3849.3896430616023</v>
      </c>
      <c r="CX50" s="126">
        <f t="shared" si="70"/>
        <v>4275.8624928677164</v>
      </c>
      <c r="CY50" s="126">
        <f t="shared" si="70"/>
        <v>1382.9511416275634</v>
      </c>
      <c r="CZ50" s="126">
        <f t="shared" si="70"/>
        <v>1385.4232328049795</v>
      </c>
      <c r="DA50" s="126">
        <f t="shared" si="70"/>
        <v>3817.4397311020507</v>
      </c>
      <c r="DB50" s="126">
        <f t="shared" si="70"/>
        <v>4241.2963561824645</v>
      </c>
      <c r="DC50" s="126">
        <f t="shared" si="70"/>
        <v>1362.307852938251</v>
      </c>
      <c r="DD50" s="126">
        <f t="shared" si="70"/>
        <v>1364.321386652826</v>
      </c>
      <c r="DE50" s="126">
        <f t="shared" si="70"/>
        <v>3783.2471521849329</v>
      </c>
      <c r="DF50" s="126">
        <f t="shared" si="70"/>
        <v>4204.5922895392487</v>
      </c>
      <c r="DG50" s="126">
        <f t="shared" si="70"/>
        <v>1339.5445012988766</v>
      </c>
      <c r="DH50" s="126">
        <f t="shared" si="70"/>
        <v>1341.1845370939845</v>
      </c>
      <c r="DI50" s="126">
        <f t="shared" si="70"/>
        <v>3747.149157074155</v>
      </c>
      <c r="DJ50" s="126">
        <f t="shared" si="70"/>
        <v>4166.0700089582542</v>
      </c>
      <c r="DK50" s="126">
        <f t="shared" si="70"/>
        <v>1314.96455085813</v>
      </c>
      <c r="DL50" s="126">
        <f t="shared" si="70"/>
        <v>1316.3003702634687</v>
      </c>
      <c r="DM50" s="126">
        <f t="shared" si="70"/>
        <v>3709.4178456003187</v>
      </c>
      <c r="DN50" s="126">
        <f t="shared" si="70"/>
        <v>4125.9873226922591</v>
      </c>
      <c r="DO50" s="126">
        <f t="shared" si="70"/>
        <v>1288.8126369843087</v>
      </c>
      <c r="DP50" s="126">
        <f t="shared" si="70"/>
        <v>1289.900670238829</v>
      </c>
      <c r="DQ50" s="126">
        <f t="shared" si="70"/>
        <v>3670.2721900318988</v>
      </c>
      <c r="DR50" s="126">
        <f t="shared" si="70"/>
        <v>4084.5515530576586</v>
      </c>
      <c r="DS50" s="126">
        <f t="shared" si="70"/>
        <v>1261.2854166432787</v>
      </c>
      <c r="DT50" s="126">
        <f t="shared" si="70"/>
        <v>1262.1716265292932</v>
      </c>
      <c r="DU50" s="126">
        <f t="shared" si="70"/>
        <v>3629.8878266277666</v>
      </c>
      <c r="DV50" s="126">
        <f t="shared" si="70"/>
        <v>4041.9288380285579</v>
      </c>
      <c r="DW50" s="126">
        <f t="shared" si="70"/>
        <v>1232.5404045420423</v>
      </c>
      <c r="DX50" s="126">
        <f t="shared" si="70"/>
        <v>1233.2622280330131</v>
      </c>
      <c r="DY50" s="126">
        <f t="shared" si="70"/>
        <v>3588.4050293205823</v>
      </c>
      <c r="DZ50" s="126">
        <f t="shared" si="70"/>
        <v>3998.2517058457224</v>
      </c>
      <c r="EA50" s="126">
        <f t="shared" si="70"/>
        <v>1202.7031686269281</v>
      </c>
      <c r="EB50" s="126">
        <f t="shared" si="70"/>
        <v>991.04846050190395</v>
      </c>
      <c r="EC50" s="126">
        <f t="shared" ref="EC50:GJ50" si="71" xml:space="preserve"> EC$45</f>
        <v>-1.8277200567981146E-12</v>
      </c>
      <c r="ED50" s="126">
        <f t="shared" si="71"/>
        <v>-1.8772311855015546E-12</v>
      </c>
      <c r="EE50" s="126">
        <f t="shared" si="71"/>
        <v>-1.9074546075881294E-12</v>
      </c>
      <c r="EF50" s="126">
        <f t="shared" si="71"/>
        <v>-1.9170976199575775E-12</v>
      </c>
      <c r="EG50" s="126">
        <f t="shared" si="71"/>
        <v>-1.9476273995554021E-12</v>
      </c>
      <c r="EH50" s="126">
        <f t="shared" si="71"/>
        <v>-2.0003866995844575E-12</v>
      </c>
      <c r="EI50" s="126">
        <f t="shared" si="71"/>
        <v>-2.0325929254477672E-12</v>
      </c>
      <c r="EJ50" s="126">
        <f t="shared" si="71"/>
        <v>-2.0204194612964442E-12</v>
      </c>
      <c r="EK50" s="126">
        <f t="shared" si="71"/>
        <v>-2.0750437463431062E-12</v>
      </c>
      <c r="EL50" s="126">
        <f t="shared" si="71"/>
        <v>-2.1312546291904732E-12</v>
      </c>
      <c r="EM50" s="126">
        <f t="shared" si="71"/>
        <v>-2.1655678287204399E-12</v>
      </c>
      <c r="EN50" s="126">
        <f t="shared" si="71"/>
        <v>-2.1525979605288645E-12</v>
      </c>
      <c r="EO50" s="126">
        <f t="shared" si="71"/>
        <v>-2.2107958381672737E-12</v>
      </c>
      <c r="EP50" s="126">
        <f t="shared" si="71"/>
        <v>-2.2706841109218466E-12</v>
      </c>
      <c r="EQ50" s="126">
        <f t="shared" si="71"/>
        <v>-2.3072421251076884E-12</v>
      </c>
      <c r="ER50" s="126">
        <f t="shared" si="71"/>
        <v>-2.2934237510757935E-12</v>
      </c>
      <c r="ES50" s="126">
        <f t="shared" si="71"/>
        <v>-2.3554290104347397E-12</v>
      </c>
      <c r="ET50" s="126">
        <f t="shared" si="71"/>
        <v>-2.419235252782242E-12</v>
      </c>
      <c r="EU50" s="126">
        <f t="shared" si="71"/>
        <v>-2.4581849403520359E-12</v>
      </c>
      <c r="EV50" s="126">
        <f t="shared" si="71"/>
        <v>-2.4706121340015767E-12</v>
      </c>
      <c r="EW50" s="126">
        <f t="shared" si="71"/>
        <v>-2.509956632235552E-12</v>
      </c>
      <c r="EX50" s="126">
        <f t="shared" si="71"/>
        <v>-2.5779488750281218E-12</v>
      </c>
      <c r="EY50" s="126">
        <f t="shared" si="71"/>
        <v>-2.6194538519160745E-12</v>
      </c>
      <c r="EZ50" s="126">
        <f t="shared" si="71"/>
        <v>-2.6037656011290553E-12</v>
      </c>
      <c r="FA50" s="126">
        <f t="shared" si="71"/>
        <v>-2.6741612972284691E-12</v>
      </c>
      <c r="FB50" s="126">
        <f t="shared" si="71"/>
        <v>-2.7466016819954796E-12</v>
      </c>
      <c r="FC50" s="126">
        <f t="shared" si="71"/>
        <v>-2.7908219690756068E-12</v>
      </c>
      <c r="FD50" s="126">
        <f t="shared" si="71"/>
        <v>-2.7741073722825565E-12</v>
      </c>
      <c r="FE50" s="126">
        <f t="shared" si="71"/>
        <v>-2.8491084474337397E-12</v>
      </c>
      <c r="FF50" s="126">
        <f t="shared" si="71"/>
        <v>-2.9262879774751567E-12</v>
      </c>
      <c r="FG50" s="126">
        <f t="shared" si="71"/>
        <v>-2.9734012139125072E-12</v>
      </c>
      <c r="FH50" s="126">
        <f t="shared" si="71"/>
        <v>-2.9555931262074443E-12</v>
      </c>
      <c r="FI50" s="126">
        <f t="shared" si="71"/>
        <v>-3.0355008703668243E-12</v>
      </c>
      <c r="FJ50" s="126">
        <f t="shared" si="71"/>
        <v>-3.1177295868013438E-12</v>
      </c>
      <c r="FK50" s="126">
        <f t="shared" si="71"/>
        <v>-3.1679250331488456E-12</v>
      </c>
      <c r="FL50" s="126">
        <f t="shared" si="71"/>
        <v>-3.1839402715501225E-12</v>
      </c>
      <c r="FM50" s="126">
        <f t="shared" si="71"/>
        <v>-3.2346445203745581E-12</v>
      </c>
      <c r="FN50" s="126">
        <f t="shared" si="71"/>
        <v>-3.322267841332529E-12</v>
      </c>
      <c r="FO50" s="126">
        <f t="shared" si="71"/>
        <v>-3.3757563535779827E-12</v>
      </c>
      <c r="FP50" s="126">
        <f t="shared" si="71"/>
        <v>-3.3555385084603581E-12</v>
      </c>
      <c r="FQ50" s="126">
        <f t="shared" si="71"/>
        <v>-3.4462592204127038E-12</v>
      </c>
      <c r="FR50" s="126">
        <f t="shared" si="71"/>
        <v>-3.5396149743054443E-12</v>
      </c>
      <c r="FS50" s="126">
        <f t="shared" si="71"/>
        <v>-3.5966027753917623E-12</v>
      </c>
      <c r="FT50" s="126">
        <f t="shared" si="71"/>
        <v>-3.5750622522478403E-12</v>
      </c>
      <c r="FU50" s="126">
        <f t="shared" si="71"/>
        <v>-3.6717180325287517E-12</v>
      </c>
      <c r="FV50" s="126">
        <f t="shared" si="71"/>
        <v>-3.7711812426604729E-12</v>
      </c>
      <c r="FW50" s="126">
        <f t="shared" si="71"/>
        <v>-3.8318972606673061E-12</v>
      </c>
      <c r="FX50" s="126">
        <f t="shared" si="71"/>
        <v>-3.8089475281604835E-12</v>
      </c>
      <c r="FY50" s="126">
        <f t="shared" si="71"/>
        <v>-3.911926656748221E-12</v>
      </c>
      <c r="FZ50" s="126">
        <f t="shared" si="71"/>
        <v>-4.0178968809410796E-12</v>
      </c>
      <c r="GA50" s="126">
        <f t="shared" si="71"/>
        <v>-4.0825850207242313E-12</v>
      </c>
      <c r="GB50" s="126">
        <f t="shared" si="71"/>
        <v>-4.1032242630409571E-12</v>
      </c>
      <c r="GC50" s="126">
        <f t="shared" si="71"/>
        <v>-4.168568109429884E-12</v>
      </c>
      <c r="GD50" s="126">
        <f t="shared" si="71"/>
        <v>-4.281490496754672E-12</v>
      </c>
      <c r="GE50" s="126">
        <f t="shared" si="71"/>
        <v>-4.3504224937524217E-12</v>
      </c>
      <c r="GF50" s="126">
        <f t="shared" si="71"/>
        <v>-4.3243672459909263E-12</v>
      </c>
      <c r="GG50" s="126">
        <f t="shared" si="71"/>
        <v>-4.4412813193387866E-12</v>
      </c>
      <c r="GH50" s="126">
        <f t="shared" si="71"/>
        <v>-4.5615912378036444E-12</v>
      </c>
      <c r="GI50" s="126">
        <f t="shared" si="71"/>
        <v>-4.6350328567322832E-12</v>
      </c>
      <c r="GJ50" s="126">
        <f t="shared" si="71"/>
        <v>-4.6072730403838107E-12</v>
      </c>
    </row>
    <row r="51" spans="1:255" x14ac:dyDescent="0.25">
      <c r="E51" s="12" t="s">
        <v>275</v>
      </c>
      <c r="G51" s="12" t="str">
        <f xml:space="preserve"> SMU</f>
        <v>$ 000s</v>
      </c>
      <c r="H51" s="12">
        <f xml:space="preserve"> SUM(J51:GJ51)</f>
        <v>21439.651885691757</v>
      </c>
      <c r="J51" s="12">
        <f t="shared" ref="J51:AO51" si="72">- 1 * MIN(J50, 0)</f>
        <v>0</v>
      </c>
      <c r="K51" s="12">
        <f t="shared" si="72"/>
        <v>0</v>
      </c>
      <c r="L51" s="12">
        <f t="shared" si="72"/>
        <v>0</v>
      </c>
      <c r="M51" s="12">
        <f t="shared" si="72"/>
        <v>1283.9236727254295</v>
      </c>
      <c r="N51" s="12">
        <f t="shared" si="72"/>
        <v>572.97812179988296</v>
      </c>
      <c r="O51" s="12">
        <f t="shared" si="72"/>
        <v>3528.7245802486887</v>
      </c>
      <c r="P51" s="12">
        <f t="shared" si="72"/>
        <v>3252.3391346963103</v>
      </c>
      <c r="Q51" s="12">
        <f t="shared" si="72"/>
        <v>320.97547254756375</v>
      </c>
      <c r="R51" s="12">
        <f t="shared" si="72"/>
        <v>0</v>
      </c>
      <c r="S51" s="12">
        <f t="shared" si="72"/>
        <v>2623.2053612888085</v>
      </c>
      <c r="T51" s="12">
        <f t="shared" si="72"/>
        <v>2389.5860007526826</v>
      </c>
      <c r="U51" s="12">
        <f t="shared" si="72"/>
        <v>0</v>
      </c>
      <c r="V51" s="12">
        <f t="shared" si="72"/>
        <v>0</v>
      </c>
      <c r="W51" s="12">
        <f t="shared" si="72"/>
        <v>1868.5653945272784</v>
      </c>
      <c r="X51" s="12">
        <f t="shared" si="72"/>
        <v>1678.6781749733927</v>
      </c>
      <c r="Y51" s="12">
        <f t="shared" si="72"/>
        <v>0</v>
      </c>
      <c r="Z51" s="12">
        <f t="shared" si="72"/>
        <v>0</v>
      </c>
      <c r="AA51" s="12">
        <f t="shared" si="72"/>
        <v>1235.8599440389976</v>
      </c>
      <c r="AB51" s="12">
        <f t="shared" si="72"/>
        <v>1066.0118613130112</v>
      </c>
      <c r="AC51" s="12">
        <f t="shared" si="72"/>
        <v>0</v>
      </c>
      <c r="AD51" s="12">
        <f t="shared" si="72"/>
        <v>0</v>
      </c>
      <c r="AE51" s="12">
        <f t="shared" si="72"/>
        <v>701.05213650903579</v>
      </c>
      <c r="AF51" s="12">
        <f t="shared" si="72"/>
        <v>554.82678741075597</v>
      </c>
      <c r="AG51" s="12">
        <f t="shared" si="72"/>
        <v>0</v>
      </c>
      <c r="AH51" s="12">
        <f t="shared" si="72"/>
        <v>0</v>
      </c>
      <c r="AI51" s="12">
        <f t="shared" si="72"/>
        <v>244.84383186544733</v>
      </c>
      <c r="AJ51" s="12">
        <f t="shared" si="72"/>
        <v>118.08141099425262</v>
      </c>
      <c r="AK51" s="12">
        <f t="shared" si="72"/>
        <v>0</v>
      </c>
      <c r="AL51" s="12">
        <f t="shared" si="72"/>
        <v>0</v>
      </c>
      <c r="AM51" s="12">
        <f t="shared" si="72"/>
        <v>0</v>
      </c>
      <c r="AN51" s="12">
        <f t="shared" si="72"/>
        <v>0</v>
      </c>
      <c r="AO51" s="12">
        <f t="shared" si="72"/>
        <v>0</v>
      </c>
      <c r="AP51" s="12">
        <f t="shared" ref="AP51:BU51" si="73">- 1 * MIN(AP50, 0)</f>
        <v>0</v>
      </c>
      <c r="AQ51" s="12">
        <f t="shared" si="73"/>
        <v>0</v>
      </c>
      <c r="AR51" s="12">
        <f t="shared" si="73"/>
        <v>0</v>
      </c>
      <c r="AS51" s="12">
        <f t="shared" si="73"/>
        <v>0</v>
      </c>
      <c r="AT51" s="12">
        <f t="shared" si="73"/>
        <v>0</v>
      </c>
      <c r="AU51" s="12">
        <f t="shared" si="73"/>
        <v>0</v>
      </c>
      <c r="AV51" s="12">
        <f t="shared" si="73"/>
        <v>0</v>
      </c>
      <c r="AW51" s="12">
        <f t="shared" si="73"/>
        <v>0</v>
      </c>
      <c r="AX51" s="12">
        <f t="shared" si="73"/>
        <v>0</v>
      </c>
      <c r="AY51" s="12">
        <f t="shared" si="73"/>
        <v>0</v>
      </c>
      <c r="AZ51" s="12">
        <f t="shared" si="73"/>
        <v>0</v>
      </c>
      <c r="BA51" s="12">
        <f t="shared" si="73"/>
        <v>0</v>
      </c>
      <c r="BB51" s="12">
        <f t="shared" si="73"/>
        <v>0</v>
      </c>
      <c r="BC51" s="12">
        <f t="shared" si="73"/>
        <v>0</v>
      </c>
      <c r="BD51" s="12">
        <f t="shared" si="73"/>
        <v>0</v>
      </c>
      <c r="BE51" s="12">
        <f t="shared" si="73"/>
        <v>0</v>
      </c>
      <c r="BF51" s="12">
        <f t="shared" si="73"/>
        <v>0</v>
      </c>
      <c r="BG51" s="12">
        <f t="shared" si="73"/>
        <v>0</v>
      </c>
      <c r="BH51" s="12">
        <f t="shared" si="73"/>
        <v>0</v>
      </c>
      <c r="BI51" s="12">
        <f t="shared" si="73"/>
        <v>0</v>
      </c>
      <c r="BJ51" s="12">
        <f t="shared" si="73"/>
        <v>0</v>
      </c>
      <c r="BK51" s="12">
        <f t="shared" si="73"/>
        <v>0</v>
      </c>
      <c r="BL51" s="12">
        <f t="shared" si="73"/>
        <v>0</v>
      </c>
      <c r="BM51" s="12">
        <f t="shared" si="73"/>
        <v>0</v>
      </c>
      <c r="BN51" s="12">
        <f t="shared" si="73"/>
        <v>0</v>
      </c>
      <c r="BO51" s="12">
        <f t="shared" si="73"/>
        <v>0</v>
      </c>
      <c r="BP51" s="12">
        <f t="shared" si="73"/>
        <v>0</v>
      </c>
      <c r="BQ51" s="12">
        <f t="shared" si="73"/>
        <v>0</v>
      </c>
      <c r="BR51" s="12">
        <f t="shared" si="73"/>
        <v>0</v>
      </c>
      <c r="BS51" s="12">
        <f t="shared" si="73"/>
        <v>0</v>
      </c>
      <c r="BT51" s="12">
        <f t="shared" si="73"/>
        <v>0</v>
      </c>
      <c r="BU51" s="12">
        <f t="shared" si="73"/>
        <v>0</v>
      </c>
      <c r="BV51" s="12">
        <f t="shared" ref="BV51:DA51" si="74">- 1 * MIN(BV50, 0)</f>
        <v>0</v>
      </c>
      <c r="BW51" s="12">
        <f t="shared" si="74"/>
        <v>0</v>
      </c>
      <c r="BX51" s="12">
        <f t="shared" si="74"/>
        <v>0</v>
      </c>
      <c r="BY51" s="12">
        <f t="shared" si="74"/>
        <v>0</v>
      </c>
      <c r="BZ51" s="12">
        <f t="shared" si="74"/>
        <v>0</v>
      </c>
      <c r="CA51" s="12">
        <f t="shared" si="74"/>
        <v>0</v>
      </c>
      <c r="CB51" s="12">
        <f t="shared" si="74"/>
        <v>0</v>
      </c>
      <c r="CC51" s="12">
        <f t="shared" si="74"/>
        <v>0</v>
      </c>
      <c r="CD51" s="12">
        <f t="shared" si="74"/>
        <v>0</v>
      </c>
      <c r="CE51" s="12">
        <f t="shared" si="74"/>
        <v>0</v>
      </c>
      <c r="CF51" s="12">
        <f t="shared" si="74"/>
        <v>0</v>
      </c>
      <c r="CG51" s="12">
        <f t="shared" si="74"/>
        <v>0</v>
      </c>
      <c r="CH51" s="12">
        <f t="shared" si="74"/>
        <v>0</v>
      </c>
      <c r="CI51" s="12">
        <f t="shared" si="74"/>
        <v>0</v>
      </c>
      <c r="CJ51" s="12">
        <f t="shared" si="74"/>
        <v>0</v>
      </c>
      <c r="CK51" s="12">
        <f t="shared" si="74"/>
        <v>0</v>
      </c>
      <c r="CL51" s="12">
        <f t="shared" si="74"/>
        <v>0</v>
      </c>
      <c r="CM51" s="12">
        <f t="shared" si="74"/>
        <v>0</v>
      </c>
      <c r="CN51" s="12">
        <f t="shared" si="74"/>
        <v>0</v>
      </c>
      <c r="CO51" s="12">
        <f t="shared" si="74"/>
        <v>0</v>
      </c>
      <c r="CP51" s="12">
        <f t="shared" si="74"/>
        <v>0</v>
      </c>
      <c r="CQ51" s="12">
        <f t="shared" si="74"/>
        <v>0</v>
      </c>
      <c r="CR51" s="12">
        <f t="shared" si="74"/>
        <v>0</v>
      </c>
      <c r="CS51" s="12">
        <f t="shared" si="74"/>
        <v>0</v>
      </c>
      <c r="CT51" s="12">
        <f t="shared" si="74"/>
        <v>0</v>
      </c>
      <c r="CU51" s="12">
        <f t="shared" si="74"/>
        <v>0</v>
      </c>
      <c r="CV51" s="12">
        <f t="shared" si="74"/>
        <v>0</v>
      </c>
      <c r="CW51" s="12">
        <f t="shared" si="74"/>
        <v>0</v>
      </c>
      <c r="CX51" s="12">
        <f t="shared" si="74"/>
        <v>0</v>
      </c>
      <c r="CY51" s="12">
        <f t="shared" si="74"/>
        <v>0</v>
      </c>
      <c r="CZ51" s="12">
        <f t="shared" si="74"/>
        <v>0</v>
      </c>
      <c r="DA51" s="12">
        <f t="shared" si="74"/>
        <v>0</v>
      </c>
      <c r="DB51" s="12">
        <f t="shared" ref="DB51:EG51" si="75">- 1 * MIN(DB50, 0)</f>
        <v>0</v>
      </c>
      <c r="DC51" s="12">
        <f t="shared" si="75"/>
        <v>0</v>
      </c>
      <c r="DD51" s="12">
        <f t="shared" si="75"/>
        <v>0</v>
      </c>
      <c r="DE51" s="12">
        <f t="shared" si="75"/>
        <v>0</v>
      </c>
      <c r="DF51" s="12">
        <f t="shared" si="75"/>
        <v>0</v>
      </c>
      <c r="DG51" s="12">
        <f t="shared" si="75"/>
        <v>0</v>
      </c>
      <c r="DH51" s="12">
        <f t="shared" si="75"/>
        <v>0</v>
      </c>
      <c r="DI51" s="12">
        <f t="shared" si="75"/>
        <v>0</v>
      </c>
      <c r="DJ51" s="12">
        <f t="shared" si="75"/>
        <v>0</v>
      </c>
      <c r="DK51" s="12">
        <f t="shared" si="75"/>
        <v>0</v>
      </c>
      <c r="DL51" s="12">
        <f t="shared" si="75"/>
        <v>0</v>
      </c>
      <c r="DM51" s="12">
        <f t="shared" si="75"/>
        <v>0</v>
      </c>
      <c r="DN51" s="12">
        <f t="shared" si="75"/>
        <v>0</v>
      </c>
      <c r="DO51" s="12">
        <f t="shared" si="75"/>
        <v>0</v>
      </c>
      <c r="DP51" s="12">
        <f t="shared" si="75"/>
        <v>0</v>
      </c>
      <c r="DQ51" s="12">
        <f t="shared" si="75"/>
        <v>0</v>
      </c>
      <c r="DR51" s="12">
        <f t="shared" si="75"/>
        <v>0</v>
      </c>
      <c r="DS51" s="12">
        <f t="shared" si="75"/>
        <v>0</v>
      </c>
      <c r="DT51" s="12">
        <f t="shared" si="75"/>
        <v>0</v>
      </c>
      <c r="DU51" s="12">
        <f t="shared" si="75"/>
        <v>0</v>
      </c>
      <c r="DV51" s="12">
        <f t="shared" si="75"/>
        <v>0</v>
      </c>
      <c r="DW51" s="12">
        <f t="shared" si="75"/>
        <v>0</v>
      </c>
      <c r="DX51" s="12">
        <f t="shared" si="75"/>
        <v>0</v>
      </c>
      <c r="DY51" s="12">
        <f t="shared" si="75"/>
        <v>0</v>
      </c>
      <c r="DZ51" s="12">
        <f t="shared" si="75"/>
        <v>0</v>
      </c>
      <c r="EA51" s="12">
        <f t="shared" si="75"/>
        <v>0</v>
      </c>
      <c r="EB51" s="12">
        <f t="shared" si="75"/>
        <v>0</v>
      </c>
      <c r="EC51" s="12">
        <f t="shared" si="75"/>
        <v>1.8277200567981146E-12</v>
      </c>
      <c r="ED51" s="12">
        <f t="shared" si="75"/>
        <v>1.8772311855015546E-12</v>
      </c>
      <c r="EE51" s="12">
        <f t="shared" si="75"/>
        <v>1.9074546075881294E-12</v>
      </c>
      <c r="EF51" s="12">
        <f t="shared" si="75"/>
        <v>1.9170976199575775E-12</v>
      </c>
      <c r="EG51" s="12">
        <f t="shared" si="75"/>
        <v>1.9476273995554021E-12</v>
      </c>
      <c r="EH51" s="12">
        <f t="shared" ref="EH51:FM51" si="76">- 1 * MIN(EH50, 0)</f>
        <v>2.0003866995844575E-12</v>
      </c>
      <c r="EI51" s="12">
        <f t="shared" si="76"/>
        <v>2.0325929254477672E-12</v>
      </c>
      <c r="EJ51" s="12">
        <f t="shared" si="76"/>
        <v>2.0204194612964442E-12</v>
      </c>
      <c r="EK51" s="12">
        <f t="shared" si="76"/>
        <v>2.0750437463431062E-12</v>
      </c>
      <c r="EL51" s="12">
        <f t="shared" si="76"/>
        <v>2.1312546291904732E-12</v>
      </c>
      <c r="EM51" s="12">
        <f t="shared" si="76"/>
        <v>2.1655678287204399E-12</v>
      </c>
      <c r="EN51" s="12">
        <f t="shared" si="76"/>
        <v>2.1525979605288645E-12</v>
      </c>
      <c r="EO51" s="12">
        <f t="shared" si="76"/>
        <v>2.2107958381672737E-12</v>
      </c>
      <c r="EP51" s="12">
        <f t="shared" si="76"/>
        <v>2.2706841109218466E-12</v>
      </c>
      <c r="EQ51" s="12">
        <f t="shared" si="76"/>
        <v>2.3072421251076884E-12</v>
      </c>
      <c r="ER51" s="12">
        <f t="shared" si="76"/>
        <v>2.2934237510757935E-12</v>
      </c>
      <c r="ES51" s="12">
        <f t="shared" si="76"/>
        <v>2.3554290104347397E-12</v>
      </c>
      <c r="ET51" s="12">
        <f t="shared" si="76"/>
        <v>2.419235252782242E-12</v>
      </c>
      <c r="EU51" s="12">
        <f t="shared" si="76"/>
        <v>2.4581849403520359E-12</v>
      </c>
      <c r="EV51" s="12">
        <f t="shared" si="76"/>
        <v>2.4706121340015767E-12</v>
      </c>
      <c r="EW51" s="12">
        <f t="shared" si="76"/>
        <v>2.509956632235552E-12</v>
      </c>
      <c r="EX51" s="12">
        <f t="shared" si="76"/>
        <v>2.5779488750281218E-12</v>
      </c>
      <c r="EY51" s="12">
        <f t="shared" si="76"/>
        <v>2.6194538519160745E-12</v>
      </c>
      <c r="EZ51" s="12">
        <f t="shared" si="76"/>
        <v>2.6037656011290553E-12</v>
      </c>
      <c r="FA51" s="12">
        <f t="shared" si="76"/>
        <v>2.6741612972284691E-12</v>
      </c>
      <c r="FB51" s="12">
        <f t="shared" si="76"/>
        <v>2.7466016819954796E-12</v>
      </c>
      <c r="FC51" s="12">
        <f t="shared" si="76"/>
        <v>2.7908219690756068E-12</v>
      </c>
      <c r="FD51" s="12">
        <f t="shared" si="76"/>
        <v>2.7741073722825565E-12</v>
      </c>
      <c r="FE51" s="12">
        <f t="shared" si="76"/>
        <v>2.8491084474337397E-12</v>
      </c>
      <c r="FF51" s="12">
        <f t="shared" si="76"/>
        <v>2.9262879774751567E-12</v>
      </c>
      <c r="FG51" s="12">
        <f t="shared" si="76"/>
        <v>2.9734012139125072E-12</v>
      </c>
      <c r="FH51" s="12">
        <f t="shared" si="76"/>
        <v>2.9555931262074443E-12</v>
      </c>
      <c r="FI51" s="12">
        <f t="shared" si="76"/>
        <v>3.0355008703668243E-12</v>
      </c>
      <c r="FJ51" s="12">
        <f t="shared" si="76"/>
        <v>3.1177295868013438E-12</v>
      </c>
      <c r="FK51" s="12">
        <f t="shared" si="76"/>
        <v>3.1679250331488456E-12</v>
      </c>
      <c r="FL51" s="12">
        <f t="shared" si="76"/>
        <v>3.1839402715501225E-12</v>
      </c>
      <c r="FM51" s="12">
        <f t="shared" si="76"/>
        <v>3.2346445203745581E-12</v>
      </c>
      <c r="FN51" s="12">
        <f t="shared" ref="FN51:GJ51" si="77">- 1 * MIN(FN50, 0)</f>
        <v>3.322267841332529E-12</v>
      </c>
      <c r="FO51" s="12">
        <f t="shared" si="77"/>
        <v>3.3757563535779827E-12</v>
      </c>
      <c r="FP51" s="12">
        <f t="shared" si="77"/>
        <v>3.3555385084603581E-12</v>
      </c>
      <c r="FQ51" s="12">
        <f t="shared" si="77"/>
        <v>3.4462592204127038E-12</v>
      </c>
      <c r="FR51" s="12">
        <f t="shared" si="77"/>
        <v>3.5396149743054443E-12</v>
      </c>
      <c r="FS51" s="12">
        <f t="shared" si="77"/>
        <v>3.5966027753917623E-12</v>
      </c>
      <c r="FT51" s="12">
        <f t="shared" si="77"/>
        <v>3.5750622522478403E-12</v>
      </c>
      <c r="FU51" s="12">
        <f t="shared" si="77"/>
        <v>3.6717180325287517E-12</v>
      </c>
      <c r="FV51" s="12">
        <f t="shared" si="77"/>
        <v>3.7711812426604729E-12</v>
      </c>
      <c r="FW51" s="12">
        <f t="shared" si="77"/>
        <v>3.8318972606673061E-12</v>
      </c>
      <c r="FX51" s="12">
        <f t="shared" si="77"/>
        <v>3.8089475281604835E-12</v>
      </c>
      <c r="FY51" s="12">
        <f t="shared" si="77"/>
        <v>3.911926656748221E-12</v>
      </c>
      <c r="FZ51" s="12">
        <f t="shared" si="77"/>
        <v>4.0178968809410796E-12</v>
      </c>
      <c r="GA51" s="12">
        <f t="shared" si="77"/>
        <v>4.0825850207242313E-12</v>
      </c>
      <c r="GB51" s="12">
        <f t="shared" si="77"/>
        <v>4.1032242630409571E-12</v>
      </c>
      <c r="GC51" s="12">
        <f t="shared" si="77"/>
        <v>4.168568109429884E-12</v>
      </c>
      <c r="GD51" s="12">
        <f t="shared" si="77"/>
        <v>4.281490496754672E-12</v>
      </c>
      <c r="GE51" s="12">
        <f t="shared" si="77"/>
        <v>4.3504224937524217E-12</v>
      </c>
      <c r="GF51" s="12">
        <f t="shared" si="77"/>
        <v>4.3243672459909263E-12</v>
      </c>
      <c r="GG51" s="12">
        <f t="shared" si="77"/>
        <v>4.4412813193387866E-12</v>
      </c>
      <c r="GH51" s="12">
        <f t="shared" si="77"/>
        <v>4.5615912378036444E-12</v>
      </c>
      <c r="GI51" s="12">
        <f t="shared" si="77"/>
        <v>4.6350328567322832E-12</v>
      </c>
      <c r="GJ51" s="12">
        <f t="shared" si="77"/>
        <v>4.6072730403838107E-12</v>
      </c>
    </row>
    <row r="53" spans="1:255" x14ac:dyDescent="0.25">
      <c r="E53" s="126" t="str">
        <f t="shared" ref="E53:AJ53" si="78" xml:space="preserve"> E$48</f>
        <v>Taxable income</v>
      </c>
      <c r="F53" s="126">
        <f t="shared" si="78"/>
        <v>0</v>
      </c>
      <c r="G53" s="126" t="str">
        <f t="shared" si="78"/>
        <v>$ 000s</v>
      </c>
      <c r="H53" s="126">
        <f t="shared" si="78"/>
        <v>261824.15222129007</v>
      </c>
      <c r="I53" s="126">
        <f t="shared" si="78"/>
        <v>0</v>
      </c>
      <c r="J53" s="126">
        <f t="shared" si="78"/>
        <v>0</v>
      </c>
      <c r="K53" s="126">
        <f t="shared" si="78"/>
        <v>0</v>
      </c>
      <c r="L53" s="126">
        <f t="shared" si="78"/>
        <v>0</v>
      </c>
      <c r="M53" s="126">
        <f t="shared" si="78"/>
        <v>0</v>
      </c>
      <c r="N53" s="126">
        <f t="shared" si="78"/>
        <v>0</v>
      </c>
      <c r="O53" s="126">
        <f t="shared" si="78"/>
        <v>0</v>
      </c>
      <c r="P53" s="126">
        <f t="shared" si="78"/>
        <v>0</v>
      </c>
      <c r="Q53" s="126">
        <f t="shared" si="78"/>
        <v>0</v>
      </c>
      <c r="R53" s="126">
        <f t="shared" si="78"/>
        <v>359.48218687518295</v>
      </c>
      <c r="S53" s="126">
        <f t="shared" si="78"/>
        <v>0</v>
      </c>
      <c r="T53" s="126">
        <f t="shared" si="78"/>
        <v>0</v>
      </c>
      <c r="U53" s="126">
        <f t="shared" si="78"/>
        <v>490.34970468958124</v>
      </c>
      <c r="V53" s="126">
        <f t="shared" si="78"/>
        <v>1132.8999926822607</v>
      </c>
      <c r="W53" s="126">
        <f t="shared" si="78"/>
        <v>0</v>
      </c>
      <c r="X53" s="126">
        <f t="shared" si="78"/>
        <v>0</v>
      </c>
      <c r="Y53" s="126">
        <f t="shared" si="78"/>
        <v>1166.1242456756859</v>
      </c>
      <c r="Z53" s="126">
        <f t="shared" si="78"/>
        <v>1777.7331558548469</v>
      </c>
      <c r="AA53" s="126">
        <f t="shared" si="78"/>
        <v>0</v>
      </c>
      <c r="AB53" s="126">
        <f t="shared" si="78"/>
        <v>0</v>
      </c>
      <c r="AC53" s="126">
        <f t="shared" si="78"/>
        <v>1732.3748014148296</v>
      </c>
      <c r="AD53" s="126">
        <f t="shared" si="78"/>
        <v>2319.2436127351993</v>
      </c>
      <c r="AE53" s="126">
        <f t="shared" si="78"/>
        <v>0</v>
      </c>
      <c r="AF53" s="126">
        <f t="shared" si="78"/>
        <v>0</v>
      </c>
      <c r="AG53" s="126">
        <f t="shared" si="78"/>
        <v>2210.9750928815179</v>
      </c>
      <c r="AH53" s="126">
        <f t="shared" si="78"/>
        <v>2777.7316838933702</v>
      </c>
      <c r="AI53" s="126">
        <f t="shared" si="78"/>
        <v>0</v>
      </c>
      <c r="AJ53" s="126">
        <f t="shared" si="78"/>
        <v>0</v>
      </c>
      <c r="AK53" s="126">
        <f t="shared" ref="AK53:BP53" si="79" xml:space="preserve"> AK$48</f>
        <v>2619.3262905781544</v>
      </c>
      <c r="AL53" s="126">
        <f t="shared" si="79"/>
        <v>3169.9186407327215</v>
      </c>
      <c r="AM53" s="126">
        <f t="shared" si="79"/>
        <v>148.67304154273933</v>
      </c>
      <c r="AN53" s="126">
        <f t="shared" si="79"/>
        <v>255.46066524426374</v>
      </c>
      <c r="AO53" s="126">
        <f t="shared" si="79"/>
        <v>2971.9340748845052</v>
      </c>
      <c r="AP53" s="126">
        <f t="shared" si="79"/>
        <v>3505.6896095833208</v>
      </c>
      <c r="AQ53" s="126">
        <f t="shared" si="79"/>
        <v>480.87615957923839</v>
      </c>
      <c r="AR53" s="126">
        <f t="shared" si="79"/>
        <v>577.24018546114894</v>
      </c>
      <c r="AS53" s="126">
        <f t="shared" si="79"/>
        <v>3266.0379642350185</v>
      </c>
      <c r="AT53" s="126">
        <f t="shared" si="79"/>
        <v>3785.8671253860739</v>
      </c>
      <c r="AU53" s="126">
        <f t="shared" si="79"/>
        <v>766.83125909558294</v>
      </c>
      <c r="AV53" s="126">
        <f t="shared" si="79"/>
        <v>851.57223031625927</v>
      </c>
      <c r="AW53" s="126">
        <f t="shared" si="79"/>
        <v>3519.5615190959061</v>
      </c>
      <c r="AX53" s="126">
        <f t="shared" si="79"/>
        <v>4030.29228382785</v>
      </c>
      <c r="AY53" s="126">
        <f t="shared" si="79"/>
        <v>1019.0307143331981</v>
      </c>
      <c r="AZ53" s="126">
        <f t="shared" si="79"/>
        <v>1094.0453182159865</v>
      </c>
      <c r="BA53" s="126">
        <f t="shared" si="79"/>
        <v>3743.1986582147961</v>
      </c>
      <c r="BB53" s="126">
        <f t="shared" si="79"/>
        <v>4225.195354812724</v>
      </c>
      <c r="BC53" s="126">
        <f t="shared" si="79"/>
        <v>1181.6144993764665</v>
      </c>
      <c r="BD53" s="126">
        <f t="shared" si="79"/>
        <v>1210.6100547014692</v>
      </c>
      <c r="BE53" s="126">
        <f t="shared" si="79"/>
        <v>3823.7000948782052</v>
      </c>
      <c r="BF53" s="126">
        <f t="shared" si="79"/>
        <v>4297.4990884910121</v>
      </c>
      <c r="BG53" s="126">
        <f t="shared" si="79"/>
        <v>1263.5507023691569</v>
      </c>
      <c r="BH53" s="126">
        <f t="shared" si="79"/>
        <v>1287.1677634035927</v>
      </c>
      <c r="BI53" s="126">
        <f t="shared" si="79"/>
        <v>3881.8630828668061</v>
      </c>
      <c r="BJ53" s="126">
        <f t="shared" si="79"/>
        <v>4348.5809679449039</v>
      </c>
      <c r="BK53" s="126">
        <f t="shared" si="79"/>
        <v>1325.2391477700687</v>
      </c>
      <c r="BL53" s="126">
        <f t="shared" si="79"/>
        <v>1344.4753915892484</v>
      </c>
      <c r="BM53" s="126">
        <f t="shared" si="79"/>
        <v>3921.7793351686255</v>
      </c>
      <c r="BN53" s="126">
        <f t="shared" si="79"/>
        <v>4382.3275949612253</v>
      </c>
      <c r="BO53" s="126">
        <f t="shared" si="79"/>
        <v>1370.3720129094411</v>
      </c>
      <c r="BP53" s="126">
        <f t="shared" si="79"/>
        <v>1386.0400537266876</v>
      </c>
      <c r="BQ53" s="126">
        <f t="shared" ref="BQ53:CV53" si="80" xml:space="preserve"> BQ$48</f>
        <v>3946.7796165650925</v>
      </c>
      <c r="BR53" s="126">
        <f t="shared" si="80"/>
        <v>4401.9026599656336</v>
      </c>
      <c r="BS53" s="126">
        <f t="shared" si="80"/>
        <v>1401.9546966143005</v>
      </c>
      <c r="BT53" s="126">
        <f t="shared" si="80"/>
        <v>1414.7164137852026</v>
      </c>
      <c r="BU53" s="126">
        <f t="shared" si="80"/>
        <v>3959.5748490393262</v>
      </c>
      <c r="BV53" s="126">
        <f t="shared" si="80"/>
        <v>4409.880991883555</v>
      </c>
      <c r="BW53" s="126">
        <f t="shared" si="80"/>
        <v>1422.4331663101016</v>
      </c>
      <c r="BX53" s="126">
        <f t="shared" si="80"/>
        <v>1432.8276647065338</v>
      </c>
      <c r="BY53" s="126">
        <f t="shared" si="80"/>
        <v>3962.3710418534979</v>
      </c>
      <c r="BZ53" s="126">
        <f t="shared" si="80"/>
        <v>4408.3577414298998</v>
      </c>
      <c r="CA53" s="126">
        <f t="shared" si="80"/>
        <v>1433.7976818727839</v>
      </c>
      <c r="CB53" s="126">
        <f t="shared" si="80"/>
        <v>1442.2640657822933</v>
      </c>
      <c r="CC53" s="126">
        <f t="shared" si="80"/>
        <v>3956.962901626644</v>
      </c>
      <c r="CD53" s="126">
        <f t="shared" si="80"/>
        <v>4399.0373103921611</v>
      </c>
      <c r="CE53" s="126">
        <f t="shared" si="80"/>
        <v>1437.6672781674656</v>
      </c>
      <c r="CF53" s="126">
        <f t="shared" si="80"/>
        <v>1444.5632007766608</v>
      </c>
      <c r="CG53" s="126">
        <f t="shared" si="80"/>
        <v>3944.8100771099453</v>
      </c>
      <c r="CH53" s="126">
        <f t="shared" si="80"/>
        <v>4383.3057838689092</v>
      </c>
      <c r="CI53" s="126">
        <f t="shared" si="80"/>
        <v>1435.3585753874968</v>
      </c>
      <c r="CJ53" s="126">
        <f t="shared" si="80"/>
        <v>1440.9753474522024</v>
      </c>
      <c r="CK53" s="126">
        <f t="shared" si="80"/>
        <v>3927.0992597842114</v>
      </c>
      <c r="CL53" s="126">
        <f t="shared" si="80"/>
        <v>4362.2899255319744</v>
      </c>
      <c r="CM53" s="126">
        <f t="shared" si="80"/>
        <v>1427.9418242585937</v>
      </c>
      <c r="CN53" s="126">
        <f t="shared" si="80"/>
        <v>1432.5167202101222</v>
      </c>
      <c r="CO53" s="126">
        <f t="shared" si="80"/>
        <v>3904.7947639050067</v>
      </c>
      <c r="CP53" s="126">
        <f t="shared" si="80"/>
        <v>4336.9052283563542</v>
      </c>
      <c r="CQ53" s="126">
        <f t="shared" si="80"/>
        <v>1416.2865539296529</v>
      </c>
      <c r="CR53" s="126">
        <f t="shared" si="80"/>
        <v>1420.0128352752724</v>
      </c>
      <c r="CS53" s="126">
        <f t="shared" si="80"/>
        <v>3878.6797229539716</v>
      </c>
      <c r="CT53" s="126">
        <f t="shared" si="80"/>
        <v>4307.8950509281867</v>
      </c>
      <c r="CU53" s="126">
        <f t="shared" si="80"/>
        <v>1401.0987511549536</v>
      </c>
      <c r="CV53" s="126">
        <f t="shared" si="80"/>
        <v>1404.1338306002192</v>
      </c>
      <c r="CW53" s="126">
        <f t="shared" ref="CW53:EB53" si="81" xml:space="preserve"> CW$48</f>
        <v>3849.3896430616023</v>
      </c>
      <c r="CX53" s="126">
        <f t="shared" si="81"/>
        <v>4275.8624928677164</v>
      </c>
      <c r="CY53" s="126">
        <f t="shared" si="81"/>
        <v>1382.9511416275634</v>
      </c>
      <c r="CZ53" s="126">
        <f t="shared" si="81"/>
        <v>1385.4232328049795</v>
      </c>
      <c r="DA53" s="126">
        <f t="shared" si="81"/>
        <v>3817.4397311020507</v>
      </c>
      <c r="DB53" s="126">
        <f t="shared" si="81"/>
        <v>4241.2963561824645</v>
      </c>
      <c r="DC53" s="126">
        <f t="shared" si="81"/>
        <v>1362.307852938251</v>
      </c>
      <c r="DD53" s="126">
        <f t="shared" si="81"/>
        <v>1364.321386652826</v>
      </c>
      <c r="DE53" s="126">
        <f t="shared" si="81"/>
        <v>3783.2471521849329</v>
      </c>
      <c r="DF53" s="126">
        <f t="shared" si="81"/>
        <v>4204.5922895392487</v>
      </c>
      <c r="DG53" s="126">
        <f t="shared" si="81"/>
        <v>1339.5445012988766</v>
      </c>
      <c r="DH53" s="126">
        <f t="shared" si="81"/>
        <v>1341.1845370939845</v>
      </c>
      <c r="DI53" s="126">
        <f t="shared" si="81"/>
        <v>3747.149157074155</v>
      </c>
      <c r="DJ53" s="126">
        <f t="shared" si="81"/>
        <v>4166.0700089582542</v>
      </c>
      <c r="DK53" s="126">
        <f t="shared" si="81"/>
        <v>1314.96455085813</v>
      </c>
      <c r="DL53" s="126">
        <f t="shared" si="81"/>
        <v>1316.3003702634687</v>
      </c>
      <c r="DM53" s="126">
        <f t="shared" si="81"/>
        <v>3709.4178456003187</v>
      </c>
      <c r="DN53" s="126">
        <f t="shared" si="81"/>
        <v>4125.9873226922591</v>
      </c>
      <c r="DO53" s="126">
        <f t="shared" si="81"/>
        <v>1288.8126369843087</v>
      </c>
      <c r="DP53" s="126">
        <f t="shared" si="81"/>
        <v>1289.900670238829</v>
      </c>
      <c r="DQ53" s="126">
        <f t="shared" si="81"/>
        <v>3670.2721900318988</v>
      </c>
      <c r="DR53" s="126">
        <f t="shared" si="81"/>
        <v>4084.5515530576586</v>
      </c>
      <c r="DS53" s="126">
        <f t="shared" si="81"/>
        <v>1261.2854166432787</v>
      </c>
      <c r="DT53" s="126">
        <f t="shared" si="81"/>
        <v>1262.1716265292932</v>
      </c>
      <c r="DU53" s="126">
        <f t="shared" si="81"/>
        <v>3629.8878266277666</v>
      </c>
      <c r="DV53" s="126">
        <f t="shared" si="81"/>
        <v>4041.9288380285579</v>
      </c>
      <c r="DW53" s="126">
        <f t="shared" si="81"/>
        <v>1232.5404045420423</v>
      </c>
      <c r="DX53" s="126">
        <f t="shared" si="81"/>
        <v>1233.2622280330131</v>
      </c>
      <c r="DY53" s="126">
        <f t="shared" si="81"/>
        <v>3588.4050293205823</v>
      </c>
      <c r="DZ53" s="126">
        <f t="shared" si="81"/>
        <v>3998.2517058457224</v>
      </c>
      <c r="EA53" s="126">
        <f t="shared" si="81"/>
        <v>1202.7031686269281</v>
      </c>
      <c r="EB53" s="126">
        <f t="shared" si="81"/>
        <v>991.04846050190395</v>
      </c>
      <c r="EC53" s="126">
        <f t="shared" ref="EC53:FH53" si="82" xml:space="preserve"> EC$48</f>
        <v>0</v>
      </c>
      <c r="ED53" s="126">
        <f t="shared" si="82"/>
        <v>0</v>
      </c>
      <c r="EE53" s="126">
        <f t="shared" si="82"/>
        <v>0</v>
      </c>
      <c r="EF53" s="126">
        <f t="shared" si="82"/>
        <v>0</v>
      </c>
      <c r="EG53" s="126">
        <f t="shared" si="82"/>
        <v>0</v>
      </c>
      <c r="EH53" s="126">
        <f t="shared" si="82"/>
        <v>0</v>
      </c>
      <c r="EI53" s="126">
        <f t="shared" si="82"/>
        <v>0</v>
      </c>
      <c r="EJ53" s="126">
        <f t="shared" si="82"/>
        <v>0</v>
      </c>
      <c r="EK53" s="126">
        <f t="shared" si="82"/>
        <v>0</v>
      </c>
      <c r="EL53" s="126">
        <f t="shared" si="82"/>
        <v>0</v>
      </c>
      <c r="EM53" s="126">
        <f t="shared" si="82"/>
        <v>0</v>
      </c>
      <c r="EN53" s="126">
        <f t="shared" si="82"/>
        <v>0</v>
      </c>
      <c r="EO53" s="126">
        <f t="shared" si="82"/>
        <v>0</v>
      </c>
      <c r="EP53" s="126">
        <f t="shared" si="82"/>
        <v>0</v>
      </c>
      <c r="EQ53" s="126">
        <f t="shared" si="82"/>
        <v>0</v>
      </c>
      <c r="ER53" s="126">
        <f t="shared" si="82"/>
        <v>0</v>
      </c>
      <c r="ES53" s="126">
        <f t="shared" si="82"/>
        <v>0</v>
      </c>
      <c r="ET53" s="126">
        <f t="shared" si="82"/>
        <v>0</v>
      </c>
      <c r="EU53" s="126">
        <f t="shared" si="82"/>
        <v>0</v>
      </c>
      <c r="EV53" s="126">
        <f t="shared" si="82"/>
        <v>0</v>
      </c>
      <c r="EW53" s="126">
        <f t="shared" si="82"/>
        <v>0</v>
      </c>
      <c r="EX53" s="126">
        <f t="shared" si="82"/>
        <v>0</v>
      </c>
      <c r="EY53" s="126">
        <f t="shared" si="82"/>
        <v>0</v>
      </c>
      <c r="EZ53" s="126">
        <f t="shared" si="82"/>
        <v>0</v>
      </c>
      <c r="FA53" s="126">
        <f t="shared" si="82"/>
        <v>0</v>
      </c>
      <c r="FB53" s="126">
        <f t="shared" si="82"/>
        <v>0</v>
      </c>
      <c r="FC53" s="126">
        <f t="shared" si="82"/>
        <v>0</v>
      </c>
      <c r="FD53" s="126">
        <f t="shared" si="82"/>
        <v>0</v>
      </c>
      <c r="FE53" s="126">
        <f t="shared" si="82"/>
        <v>0</v>
      </c>
      <c r="FF53" s="126">
        <f t="shared" si="82"/>
        <v>0</v>
      </c>
      <c r="FG53" s="126">
        <f t="shared" si="82"/>
        <v>0</v>
      </c>
      <c r="FH53" s="126">
        <f t="shared" si="82"/>
        <v>0</v>
      </c>
      <c r="FI53" s="126">
        <f t="shared" ref="FI53:GJ53" si="83" xml:space="preserve"> FI$48</f>
        <v>0</v>
      </c>
      <c r="FJ53" s="126">
        <f t="shared" si="83"/>
        <v>0</v>
      </c>
      <c r="FK53" s="126">
        <f t="shared" si="83"/>
        <v>0</v>
      </c>
      <c r="FL53" s="126">
        <f t="shared" si="83"/>
        <v>0</v>
      </c>
      <c r="FM53" s="126">
        <f t="shared" si="83"/>
        <v>0</v>
      </c>
      <c r="FN53" s="126">
        <f t="shared" si="83"/>
        <v>0</v>
      </c>
      <c r="FO53" s="126">
        <f t="shared" si="83"/>
        <v>0</v>
      </c>
      <c r="FP53" s="126">
        <f t="shared" si="83"/>
        <v>0</v>
      </c>
      <c r="FQ53" s="126">
        <f t="shared" si="83"/>
        <v>0</v>
      </c>
      <c r="FR53" s="126">
        <f t="shared" si="83"/>
        <v>0</v>
      </c>
      <c r="FS53" s="126">
        <f t="shared" si="83"/>
        <v>0</v>
      </c>
      <c r="FT53" s="126">
        <f t="shared" si="83"/>
        <v>0</v>
      </c>
      <c r="FU53" s="126">
        <f t="shared" si="83"/>
        <v>0</v>
      </c>
      <c r="FV53" s="126">
        <f t="shared" si="83"/>
        <v>0</v>
      </c>
      <c r="FW53" s="126">
        <f t="shared" si="83"/>
        <v>0</v>
      </c>
      <c r="FX53" s="126">
        <f t="shared" si="83"/>
        <v>0</v>
      </c>
      <c r="FY53" s="126">
        <f t="shared" si="83"/>
        <v>0</v>
      </c>
      <c r="FZ53" s="126">
        <f t="shared" si="83"/>
        <v>0</v>
      </c>
      <c r="GA53" s="126">
        <f t="shared" si="83"/>
        <v>0</v>
      </c>
      <c r="GB53" s="126">
        <f t="shared" si="83"/>
        <v>0</v>
      </c>
      <c r="GC53" s="126">
        <f t="shared" si="83"/>
        <v>0</v>
      </c>
      <c r="GD53" s="126">
        <f t="shared" si="83"/>
        <v>0</v>
      </c>
      <c r="GE53" s="126">
        <f t="shared" si="83"/>
        <v>0</v>
      </c>
      <c r="GF53" s="126">
        <f t="shared" si="83"/>
        <v>0</v>
      </c>
      <c r="GG53" s="126">
        <f t="shared" si="83"/>
        <v>0</v>
      </c>
      <c r="GH53" s="126">
        <f t="shared" si="83"/>
        <v>0</v>
      </c>
      <c r="GI53" s="126">
        <f t="shared" si="83"/>
        <v>0</v>
      </c>
      <c r="GJ53" s="126">
        <f t="shared" si="83"/>
        <v>0</v>
      </c>
    </row>
    <row r="54" spans="1:255" x14ac:dyDescent="0.25">
      <c r="E54" s="126" t="str">
        <f t="shared" ref="E54:AJ54" si="84" xml:space="preserve"> E$75</f>
        <v>Tax losses carried forward balance BEG</v>
      </c>
      <c r="F54" s="126">
        <f t="shared" si="84"/>
        <v>0</v>
      </c>
      <c r="G54" s="126" t="str">
        <f t="shared" si="84"/>
        <v>$ 000s</v>
      </c>
      <c r="H54" s="126">
        <f t="shared" si="84"/>
        <v>0</v>
      </c>
      <c r="I54" s="126">
        <f t="shared" si="84"/>
        <v>0</v>
      </c>
      <c r="J54" s="126">
        <f t="shared" si="84"/>
        <v>0</v>
      </c>
      <c r="K54" s="126">
        <f t="shared" si="84"/>
        <v>0</v>
      </c>
      <c r="L54" s="126">
        <f t="shared" si="84"/>
        <v>0</v>
      </c>
      <c r="M54" s="126">
        <f t="shared" si="84"/>
        <v>0</v>
      </c>
      <c r="N54" s="126">
        <f t="shared" si="84"/>
        <v>1283.9236727254295</v>
      </c>
      <c r="O54" s="126">
        <f t="shared" si="84"/>
        <v>1856.9017945253124</v>
      </c>
      <c r="P54" s="126">
        <f t="shared" si="84"/>
        <v>5385.6263747740013</v>
      </c>
      <c r="Q54" s="126">
        <f t="shared" si="84"/>
        <v>8637.9655094703121</v>
      </c>
      <c r="R54" s="126">
        <f t="shared" si="84"/>
        <v>8958.9409820178753</v>
      </c>
      <c r="S54" s="126">
        <f t="shared" si="84"/>
        <v>8599.4587951426929</v>
      </c>
      <c r="T54" s="126">
        <f t="shared" si="84"/>
        <v>11222.664156431501</v>
      </c>
      <c r="U54" s="126">
        <f t="shared" si="84"/>
        <v>13612.250157184184</v>
      </c>
      <c r="V54" s="126">
        <f t="shared" si="84"/>
        <v>13121.900452494603</v>
      </c>
      <c r="W54" s="126">
        <f t="shared" si="84"/>
        <v>11989.000459812341</v>
      </c>
      <c r="X54" s="126">
        <f t="shared" si="84"/>
        <v>13857.56585433962</v>
      </c>
      <c r="Y54" s="126">
        <f t="shared" si="84"/>
        <v>15536.244029313013</v>
      </c>
      <c r="Z54" s="126">
        <f t="shared" si="84"/>
        <v>14370.119783637327</v>
      </c>
      <c r="AA54" s="126">
        <f t="shared" si="84"/>
        <v>12592.38662778248</v>
      </c>
      <c r="AB54" s="126">
        <f t="shared" si="84"/>
        <v>13828.246571821477</v>
      </c>
      <c r="AC54" s="126">
        <f t="shared" si="84"/>
        <v>14894.258433134488</v>
      </c>
      <c r="AD54" s="126">
        <f t="shared" si="84"/>
        <v>13161.883631719658</v>
      </c>
      <c r="AE54" s="126">
        <f t="shared" si="84"/>
        <v>10842.640018984459</v>
      </c>
      <c r="AF54" s="126">
        <f t="shared" si="84"/>
        <v>11543.692155493494</v>
      </c>
      <c r="AG54" s="126">
        <f t="shared" si="84"/>
        <v>12098.518942904251</v>
      </c>
      <c r="AH54" s="126">
        <f t="shared" si="84"/>
        <v>9887.5438500227337</v>
      </c>
      <c r="AI54" s="126">
        <f t="shared" si="84"/>
        <v>7109.8121661293635</v>
      </c>
      <c r="AJ54" s="126">
        <f t="shared" si="84"/>
        <v>7354.6559979948106</v>
      </c>
      <c r="AK54" s="126">
        <f t="shared" ref="AK54:BP54" si="85" xml:space="preserve"> AK$75</f>
        <v>7472.7374089890636</v>
      </c>
      <c r="AL54" s="126">
        <f t="shared" si="85"/>
        <v>4853.4111184109097</v>
      </c>
      <c r="AM54" s="126">
        <f t="shared" si="85"/>
        <v>1683.4924776781882</v>
      </c>
      <c r="AN54" s="126">
        <f t="shared" si="85"/>
        <v>1534.8194361354488</v>
      </c>
      <c r="AO54" s="126">
        <f t="shared" si="85"/>
        <v>1279.358770891185</v>
      </c>
      <c r="AP54" s="126">
        <f t="shared" si="85"/>
        <v>0</v>
      </c>
      <c r="AQ54" s="126">
        <f t="shared" si="85"/>
        <v>0</v>
      </c>
      <c r="AR54" s="126">
        <f t="shared" si="85"/>
        <v>0</v>
      </c>
      <c r="AS54" s="126">
        <f t="shared" si="85"/>
        <v>0</v>
      </c>
      <c r="AT54" s="126">
        <f t="shared" si="85"/>
        <v>0</v>
      </c>
      <c r="AU54" s="126">
        <f t="shared" si="85"/>
        <v>0</v>
      </c>
      <c r="AV54" s="126">
        <f t="shared" si="85"/>
        <v>0</v>
      </c>
      <c r="AW54" s="126">
        <f t="shared" si="85"/>
        <v>0</v>
      </c>
      <c r="AX54" s="126">
        <f t="shared" si="85"/>
        <v>0</v>
      </c>
      <c r="AY54" s="126">
        <f t="shared" si="85"/>
        <v>0</v>
      </c>
      <c r="AZ54" s="126">
        <f t="shared" si="85"/>
        <v>0</v>
      </c>
      <c r="BA54" s="126">
        <f t="shared" si="85"/>
        <v>0</v>
      </c>
      <c r="BB54" s="126">
        <f t="shared" si="85"/>
        <v>0</v>
      </c>
      <c r="BC54" s="126">
        <f t="shared" si="85"/>
        <v>0</v>
      </c>
      <c r="BD54" s="126">
        <f t="shared" si="85"/>
        <v>0</v>
      </c>
      <c r="BE54" s="126">
        <f t="shared" si="85"/>
        <v>0</v>
      </c>
      <c r="BF54" s="126">
        <f t="shared" si="85"/>
        <v>0</v>
      </c>
      <c r="BG54" s="126">
        <f t="shared" si="85"/>
        <v>0</v>
      </c>
      <c r="BH54" s="126">
        <f t="shared" si="85"/>
        <v>0</v>
      </c>
      <c r="BI54" s="126">
        <f t="shared" si="85"/>
        <v>0</v>
      </c>
      <c r="BJ54" s="126">
        <f t="shared" si="85"/>
        <v>0</v>
      </c>
      <c r="BK54" s="126">
        <f t="shared" si="85"/>
        <v>0</v>
      </c>
      <c r="BL54" s="126">
        <f t="shared" si="85"/>
        <v>0</v>
      </c>
      <c r="BM54" s="126">
        <f t="shared" si="85"/>
        <v>0</v>
      </c>
      <c r="BN54" s="126">
        <f t="shared" si="85"/>
        <v>0</v>
      </c>
      <c r="BO54" s="126">
        <f t="shared" si="85"/>
        <v>0</v>
      </c>
      <c r="BP54" s="126">
        <f t="shared" si="85"/>
        <v>0</v>
      </c>
      <c r="BQ54" s="126">
        <f t="shared" ref="BQ54:CV54" si="86" xml:space="preserve"> BQ$75</f>
        <v>0</v>
      </c>
      <c r="BR54" s="126">
        <f t="shared" si="86"/>
        <v>0</v>
      </c>
      <c r="BS54" s="126">
        <f t="shared" si="86"/>
        <v>0</v>
      </c>
      <c r="BT54" s="126">
        <f t="shared" si="86"/>
        <v>0</v>
      </c>
      <c r="BU54" s="126">
        <f t="shared" si="86"/>
        <v>0</v>
      </c>
      <c r="BV54" s="126">
        <f t="shared" si="86"/>
        <v>0</v>
      </c>
      <c r="BW54" s="126">
        <f t="shared" si="86"/>
        <v>0</v>
      </c>
      <c r="BX54" s="126">
        <f t="shared" si="86"/>
        <v>0</v>
      </c>
      <c r="BY54" s="126">
        <f t="shared" si="86"/>
        <v>0</v>
      </c>
      <c r="BZ54" s="126">
        <f t="shared" si="86"/>
        <v>0</v>
      </c>
      <c r="CA54" s="126">
        <f t="shared" si="86"/>
        <v>0</v>
      </c>
      <c r="CB54" s="126">
        <f t="shared" si="86"/>
        <v>0</v>
      </c>
      <c r="CC54" s="126">
        <f t="shared" si="86"/>
        <v>0</v>
      </c>
      <c r="CD54" s="126">
        <f t="shared" si="86"/>
        <v>0</v>
      </c>
      <c r="CE54" s="126">
        <f t="shared" si="86"/>
        <v>0</v>
      </c>
      <c r="CF54" s="126">
        <f t="shared" si="86"/>
        <v>0</v>
      </c>
      <c r="CG54" s="126">
        <f t="shared" si="86"/>
        <v>0</v>
      </c>
      <c r="CH54" s="126">
        <f t="shared" si="86"/>
        <v>0</v>
      </c>
      <c r="CI54" s="126">
        <f t="shared" si="86"/>
        <v>0</v>
      </c>
      <c r="CJ54" s="126">
        <f t="shared" si="86"/>
        <v>0</v>
      </c>
      <c r="CK54" s="126">
        <f t="shared" si="86"/>
        <v>0</v>
      </c>
      <c r="CL54" s="126">
        <f t="shared" si="86"/>
        <v>0</v>
      </c>
      <c r="CM54" s="126">
        <f t="shared" si="86"/>
        <v>0</v>
      </c>
      <c r="CN54" s="126">
        <f t="shared" si="86"/>
        <v>0</v>
      </c>
      <c r="CO54" s="126">
        <f t="shared" si="86"/>
        <v>0</v>
      </c>
      <c r="CP54" s="126">
        <f t="shared" si="86"/>
        <v>0</v>
      </c>
      <c r="CQ54" s="126">
        <f t="shared" si="86"/>
        <v>0</v>
      </c>
      <c r="CR54" s="126">
        <f t="shared" si="86"/>
        <v>0</v>
      </c>
      <c r="CS54" s="126">
        <f t="shared" si="86"/>
        <v>0</v>
      </c>
      <c r="CT54" s="126">
        <f t="shared" si="86"/>
        <v>0</v>
      </c>
      <c r="CU54" s="126">
        <f t="shared" si="86"/>
        <v>0</v>
      </c>
      <c r="CV54" s="126">
        <f t="shared" si="86"/>
        <v>0</v>
      </c>
      <c r="CW54" s="126">
        <f t="shared" ref="CW54:EB54" si="87" xml:space="preserve"> CW$75</f>
        <v>0</v>
      </c>
      <c r="CX54" s="126">
        <f t="shared" si="87"/>
        <v>0</v>
      </c>
      <c r="CY54" s="126">
        <f t="shared" si="87"/>
        <v>0</v>
      </c>
      <c r="CZ54" s="126">
        <f t="shared" si="87"/>
        <v>0</v>
      </c>
      <c r="DA54" s="126">
        <f t="shared" si="87"/>
        <v>0</v>
      </c>
      <c r="DB54" s="126">
        <f t="shared" si="87"/>
        <v>0</v>
      </c>
      <c r="DC54" s="126">
        <f t="shared" si="87"/>
        <v>0</v>
      </c>
      <c r="DD54" s="126">
        <f t="shared" si="87"/>
        <v>0</v>
      </c>
      <c r="DE54" s="126">
        <f t="shared" si="87"/>
        <v>0</v>
      </c>
      <c r="DF54" s="126">
        <f t="shared" si="87"/>
        <v>0</v>
      </c>
      <c r="DG54" s="126">
        <f t="shared" si="87"/>
        <v>0</v>
      </c>
      <c r="DH54" s="126">
        <f t="shared" si="87"/>
        <v>0</v>
      </c>
      <c r="DI54" s="126">
        <f t="shared" si="87"/>
        <v>0</v>
      </c>
      <c r="DJ54" s="126">
        <f t="shared" si="87"/>
        <v>0</v>
      </c>
      <c r="DK54" s="126">
        <f t="shared" si="87"/>
        <v>0</v>
      </c>
      <c r="DL54" s="126">
        <f t="shared" si="87"/>
        <v>0</v>
      </c>
      <c r="DM54" s="126">
        <f t="shared" si="87"/>
        <v>0</v>
      </c>
      <c r="DN54" s="126">
        <f t="shared" si="87"/>
        <v>0</v>
      </c>
      <c r="DO54" s="126">
        <f t="shared" si="87"/>
        <v>0</v>
      </c>
      <c r="DP54" s="126">
        <f t="shared" si="87"/>
        <v>0</v>
      </c>
      <c r="DQ54" s="126">
        <f t="shared" si="87"/>
        <v>0</v>
      </c>
      <c r="DR54" s="126">
        <f t="shared" si="87"/>
        <v>0</v>
      </c>
      <c r="DS54" s="126">
        <f t="shared" si="87"/>
        <v>0</v>
      </c>
      <c r="DT54" s="126">
        <f t="shared" si="87"/>
        <v>0</v>
      </c>
      <c r="DU54" s="126">
        <f t="shared" si="87"/>
        <v>0</v>
      </c>
      <c r="DV54" s="126">
        <f t="shared" si="87"/>
        <v>0</v>
      </c>
      <c r="DW54" s="126">
        <f t="shared" si="87"/>
        <v>0</v>
      </c>
      <c r="DX54" s="126">
        <f t="shared" si="87"/>
        <v>0</v>
      </c>
      <c r="DY54" s="126">
        <f t="shared" si="87"/>
        <v>0</v>
      </c>
      <c r="DZ54" s="126">
        <f t="shared" si="87"/>
        <v>0</v>
      </c>
      <c r="EA54" s="126">
        <f t="shared" si="87"/>
        <v>0</v>
      </c>
      <c r="EB54" s="126">
        <f t="shared" si="87"/>
        <v>0</v>
      </c>
      <c r="EC54" s="126">
        <f t="shared" ref="EC54:FH54" si="88" xml:space="preserve"> EC$75</f>
        <v>0</v>
      </c>
      <c r="ED54" s="126">
        <f t="shared" si="88"/>
        <v>1.8277200567981146E-12</v>
      </c>
      <c r="EE54" s="126">
        <f t="shared" si="88"/>
        <v>3.7049512422996692E-12</v>
      </c>
      <c r="EF54" s="126">
        <f t="shared" si="88"/>
        <v>5.612405849887799E-12</v>
      </c>
      <c r="EG54" s="126">
        <f t="shared" si="88"/>
        <v>7.5295034698453761E-12</v>
      </c>
      <c r="EH54" s="126">
        <f t="shared" si="88"/>
        <v>9.4771308694007786E-12</v>
      </c>
      <c r="EI54" s="126">
        <f t="shared" si="88"/>
        <v>1.1477517568985237E-11</v>
      </c>
      <c r="EJ54" s="126">
        <f t="shared" si="88"/>
        <v>1.3510110494433003E-11</v>
      </c>
      <c r="EK54" s="126">
        <f t="shared" si="88"/>
        <v>1.5530529955729448E-11</v>
      </c>
      <c r="EL54" s="126">
        <f t="shared" si="88"/>
        <v>1.7605573702072555E-11</v>
      </c>
      <c r="EM54" s="126">
        <f t="shared" si="88"/>
        <v>1.9736828331263029E-11</v>
      </c>
      <c r="EN54" s="126">
        <f t="shared" si="88"/>
        <v>2.1902396159983468E-11</v>
      </c>
      <c r="EO54" s="126">
        <f t="shared" si="88"/>
        <v>2.4054994120512332E-11</v>
      </c>
      <c r="EP54" s="126">
        <f t="shared" si="88"/>
        <v>2.6265789958679604E-11</v>
      </c>
      <c r="EQ54" s="126">
        <f t="shared" si="88"/>
        <v>2.8536474069601451E-11</v>
      </c>
      <c r="ER54" s="126">
        <f t="shared" si="88"/>
        <v>3.084371619470914E-11</v>
      </c>
      <c r="ES54" s="126">
        <f t="shared" si="88"/>
        <v>3.3137139945784933E-11</v>
      </c>
      <c r="ET54" s="126">
        <f t="shared" si="88"/>
        <v>3.5492568956219671E-11</v>
      </c>
      <c r="EU54" s="126">
        <f t="shared" si="88"/>
        <v>3.7911804209001912E-11</v>
      </c>
      <c r="EV54" s="126">
        <f t="shared" si="88"/>
        <v>4.0369989149353947E-11</v>
      </c>
      <c r="EW54" s="126">
        <f t="shared" si="88"/>
        <v>4.2840601283355522E-11</v>
      </c>
      <c r="EX54" s="126">
        <f t="shared" si="88"/>
        <v>4.5350557915591074E-11</v>
      </c>
      <c r="EY54" s="126">
        <f t="shared" si="88"/>
        <v>4.7928506790619197E-11</v>
      </c>
      <c r="EZ54" s="126">
        <f t="shared" si="88"/>
        <v>5.054796064253527E-11</v>
      </c>
      <c r="FA54" s="126">
        <f t="shared" si="88"/>
        <v>5.3151726243664325E-11</v>
      </c>
      <c r="FB54" s="126">
        <f t="shared" si="88"/>
        <v>5.5825887540892795E-11</v>
      </c>
      <c r="FC54" s="126">
        <f t="shared" si="88"/>
        <v>5.8572489222888269E-11</v>
      </c>
      <c r="FD54" s="126">
        <f t="shared" si="88"/>
        <v>6.136331119196387E-11</v>
      </c>
      <c r="FE54" s="126">
        <f t="shared" si="88"/>
        <v>6.4137418564246424E-11</v>
      </c>
      <c r="FF54" s="126">
        <f t="shared" si="88"/>
        <v>6.6986527011680163E-11</v>
      </c>
      <c r="FG54" s="126">
        <f t="shared" si="88"/>
        <v>6.9912814989155323E-11</v>
      </c>
      <c r="FH54" s="126">
        <f t="shared" si="88"/>
        <v>7.2886216203067832E-11</v>
      </c>
      <c r="FI54" s="126">
        <f t="shared" ref="FI54:GJ54" si="89" xml:space="preserve"> FI$75</f>
        <v>7.584180932927528E-11</v>
      </c>
      <c r="FJ54" s="126">
        <f t="shared" si="89"/>
        <v>7.887731019964211E-11</v>
      </c>
      <c r="FK54" s="126">
        <f t="shared" si="89"/>
        <v>8.1995039786443454E-11</v>
      </c>
      <c r="FL54" s="126">
        <f t="shared" si="89"/>
        <v>8.5162964819592302E-11</v>
      </c>
      <c r="FM54" s="126">
        <f t="shared" si="89"/>
        <v>8.8346905091142418E-11</v>
      </c>
      <c r="FN54" s="126">
        <f t="shared" si="89"/>
        <v>9.1581549611516976E-11</v>
      </c>
      <c r="FO54" s="126">
        <f t="shared" si="89"/>
        <v>9.4903817452849503E-11</v>
      </c>
      <c r="FP54" s="126">
        <f t="shared" si="89"/>
        <v>9.8279573806427479E-11</v>
      </c>
      <c r="FQ54" s="126">
        <f t="shared" si="89"/>
        <v>1.0163511231488784E-10</v>
      </c>
      <c r="FR54" s="126">
        <f t="shared" si="89"/>
        <v>1.0508137153530055E-10</v>
      </c>
      <c r="FS54" s="126">
        <f t="shared" si="89"/>
        <v>1.0862098650960599E-10</v>
      </c>
      <c r="FT54" s="126">
        <f t="shared" si="89"/>
        <v>1.1221758928499775E-10</v>
      </c>
      <c r="FU54" s="126">
        <f t="shared" si="89"/>
        <v>1.1579265153724559E-10</v>
      </c>
      <c r="FV54" s="126">
        <f t="shared" si="89"/>
        <v>1.1946436956977434E-10</v>
      </c>
      <c r="FW54" s="126">
        <f t="shared" si="89"/>
        <v>1.2323555081243481E-10</v>
      </c>
      <c r="FX54" s="126">
        <f t="shared" si="89"/>
        <v>1.2706744807310212E-10</v>
      </c>
      <c r="FY54" s="126">
        <f t="shared" si="89"/>
        <v>1.3087639560126261E-10</v>
      </c>
      <c r="FZ54" s="126">
        <f t="shared" si="89"/>
        <v>1.3478832225801082E-10</v>
      </c>
      <c r="GA54" s="126">
        <f t="shared" si="89"/>
        <v>1.388062191389519E-10</v>
      </c>
      <c r="GB54" s="126">
        <f t="shared" si="89"/>
        <v>1.4288880415967612E-10</v>
      </c>
      <c r="GC54" s="126">
        <f t="shared" si="89"/>
        <v>1.4699202842271709E-10</v>
      </c>
      <c r="GD54" s="126">
        <f t="shared" si="89"/>
        <v>1.5116059653214698E-10</v>
      </c>
      <c r="GE54" s="126">
        <f t="shared" si="89"/>
        <v>1.5544208702890164E-10</v>
      </c>
      <c r="GF54" s="126">
        <f t="shared" si="89"/>
        <v>1.5979250952265406E-10</v>
      </c>
      <c r="GG54" s="126">
        <f t="shared" si="89"/>
        <v>1.64116876768645E-10</v>
      </c>
      <c r="GH54" s="126">
        <f t="shared" si="89"/>
        <v>1.6855815808798378E-10</v>
      </c>
      <c r="GI54" s="126">
        <f t="shared" si="89"/>
        <v>1.7311974932578743E-10</v>
      </c>
      <c r="GJ54" s="126">
        <f t="shared" si="89"/>
        <v>1.7775478218251972E-10</v>
      </c>
    </row>
    <row r="55" spans="1:255" x14ac:dyDescent="0.25">
      <c r="E55" s="12" t="s">
        <v>276</v>
      </c>
      <c r="G55" s="12" t="str">
        <f xml:space="preserve"> SMU</f>
        <v>$ 000s</v>
      </c>
      <c r="H55" s="12">
        <f xml:space="preserve"> SUM(J55:GJ55)</f>
        <v>21439.651885691539</v>
      </c>
      <c r="J55" s="12">
        <f t="shared" ref="J55:AO55" si="90" xml:space="preserve"> MIN(J53:J54)</f>
        <v>0</v>
      </c>
      <c r="K55" s="12">
        <f t="shared" si="90"/>
        <v>0</v>
      </c>
      <c r="L55" s="12">
        <f t="shared" si="90"/>
        <v>0</v>
      </c>
      <c r="M55" s="12">
        <f t="shared" si="90"/>
        <v>0</v>
      </c>
      <c r="N55" s="12">
        <f t="shared" si="90"/>
        <v>0</v>
      </c>
      <c r="O55" s="12">
        <f t="shared" si="90"/>
        <v>0</v>
      </c>
      <c r="P55" s="12">
        <f t="shared" si="90"/>
        <v>0</v>
      </c>
      <c r="Q55" s="12">
        <f t="shared" si="90"/>
        <v>0</v>
      </c>
      <c r="R55" s="12">
        <f t="shared" si="90"/>
        <v>359.48218687518295</v>
      </c>
      <c r="S55" s="12">
        <f t="shared" si="90"/>
        <v>0</v>
      </c>
      <c r="T55" s="12">
        <f t="shared" si="90"/>
        <v>0</v>
      </c>
      <c r="U55" s="12">
        <f t="shared" si="90"/>
        <v>490.34970468958124</v>
      </c>
      <c r="V55" s="12">
        <f t="shared" si="90"/>
        <v>1132.8999926822607</v>
      </c>
      <c r="W55" s="12">
        <f t="shared" si="90"/>
        <v>0</v>
      </c>
      <c r="X55" s="12">
        <f t="shared" si="90"/>
        <v>0</v>
      </c>
      <c r="Y55" s="12">
        <f t="shared" si="90"/>
        <v>1166.1242456756859</v>
      </c>
      <c r="Z55" s="12">
        <f t="shared" si="90"/>
        <v>1777.7331558548469</v>
      </c>
      <c r="AA55" s="12">
        <f t="shared" si="90"/>
        <v>0</v>
      </c>
      <c r="AB55" s="12">
        <f t="shared" si="90"/>
        <v>0</v>
      </c>
      <c r="AC55" s="12">
        <f t="shared" si="90"/>
        <v>1732.3748014148296</v>
      </c>
      <c r="AD55" s="12">
        <f t="shared" si="90"/>
        <v>2319.2436127351993</v>
      </c>
      <c r="AE55" s="12">
        <f t="shared" si="90"/>
        <v>0</v>
      </c>
      <c r="AF55" s="12">
        <f t="shared" si="90"/>
        <v>0</v>
      </c>
      <c r="AG55" s="12">
        <f t="shared" si="90"/>
        <v>2210.9750928815179</v>
      </c>
      <c r="AH55" s="12">
        <f t="shared" si="90"/>
        <v>2777.7316838933702</v>
      </c>
      <c r="AI55" s="12">
        <f t="shared" si="90"/>
        <v>0</v>
      </c>
      <c r="AJ55" s="12">
        <f t="shared" si="90"/>
        <v>0</v>
      </c>
      <c r="AK55" s="12">
        <f t="shared" si="90"/>
        <v>2619.3262905781544</v>
      </c>
      <c r="AL55" s="12">
        <f t="shared" si="90"/>
        <v>3169.9186407327215</v>
      </c>
      <c r="AM55" s="12">
        <f t="shared" si="90"/>
        <v>148.67304154273933</v>
      </c>
      <c r="AN55" s="12">
        <f t="shared" si="90"/>
        <v>255.46066524426374</v>
      </c>
      <c r="AO55" s="12">
        <f t="shared" si="90"/>
        <v>1279.358770891185</v>
      </c>
      <c r="AP55" s="12">
        <f t="shared" ref="AP55:BU55" si="91" xml:space="preserve"> MIN(AP53:AP54)</f>
        <v>0</v>
      </c>
      <c r="AQ55" s="12">
        <f t="shared" si="91"/>
        <v>0</v>
      </c>
      <c r="AR55" s="12">
        <f t="shared" si="91"/>
        <v>0</v>
      </c>
      <c r="AS55" s="12">
        <f t="shared" si="91"/>
        <v>0</v>
      </c>
      <c r="AT55" s="12">
        <f t="shared" si="91"/>
        <v>0</v>
      </c>
      <c r="AU55" s="12">
        <f t="shared" si="91"/>
        <v>0</v>
      </c>
      <c r="AV55" s="12">
        <f t="shared" si="91"/>
        <v>0</v>
      </c>
      <c r="AW55" s="12">
        <f t="shared" si="91"/>
        <v>0</v>
      </c>
      <c r="AX55" s="12">
        <f t="shared" si="91"/>
        <v>0</v>
      </c>
      <c r="AY55" s="12">
        <f t="shared" si="91"/>
        <v>0</v>
      </c>
      <c r="AZ55" s="12">
        <f t="shared" si="91"/>
        <v>0</v>
      </c>
      <c r="BA55" s="12">
        <f t="shared" si="91"/>
        <v>0</v>
      </c>
      <c r="BB55" s="12">
        <f t="shared" si="91"/>
        <v>0</v>
      </c>
      <c r="BC55" s="12">
        <f t="shared" si="91"/>
        <v>0</v>
      </c>
      <c r="BD55" s="12">
        <f t="shared" si="91"/>
        <v>0</v>
      </c>
      <c r="BE55" s="12">
        <f t="shared" si="91"/>
        <v>0</v>
      </c>
      <c r="BF55" s="12">
        <f t="shared" si="91"/>
        <v>0</v>
      </c>
      <c r="BG55" s="12">
        <f t="shared" si="91"/>
        <v>0</v>
      </c>
      <c r="BH55" s="12">
        <f t="shared" si="91"/>
        <v>0</v>
      </c>
      <c r="BI55" s="12">
        <f t="shared" si="91"/>
        <v>0</v>
      </c>
      <c r="BJ55" s="12">
        <f t="shared" si="91"/>
        <v>0</v>
      </c>
      <c r="BK55" s="12">
        <f t="shared" si="91"/>
        <v>0</v>
      </c>
      <c r="BL55" s="12">
        <f t="shared" si="91"/>
        <v>0</v>
      </c>
      <c r="BM55" s="12">
        <f t="shared" si="91"/>
        <v>0</v>
      </c>
      <c r="BN55" s="12">
        <f t="shared" si="91"/>
        <v>0</v>
      </c>
      <c r="BO55" s="12">
        <f t="shared" si="91"/>
        <v>0</v>
      </c>
      <c r="BP55" s="12">
        <f t="shared" si="91"/>
        <v>0</v>
      </c>
      <c r="BQ55" s="12">
        <f t="shared" si="91"/>
        <v>0</v>
      </c>
      <c r="BR55" s="12">
        <f t="shared" si="91"/>
        <v>0</v>
      </c>
      <c r="BS55" s="12">
        <f t="shared" si="91"/>
        <v>0</v>
      </c>
      <c r="BT55" s="12">
        <f t="shared" si="91"/>
        <v>0</v>
      </c>
      <c r="BU55" s="12">
        <f t="shared" si="91"/>
        <v>0</v>
      </c>
      <c r="BV55" s="12">
        <f t="shared" ref="BV55:DA55" si="92" xml:space="preserve"> MIN(BV53:BV54)</f>
        <v>0</v>
      </c>
      <c r="BW55" s="12">
        <f t="shared" si="92"/>
        <v>0</v>
      </c>
      <c r="BX55" s="12">
        <f t="shared" si="92"/>
        <v>0</v>
      </c>
      <c r="BY55" s="12">
        <f t="shared" si="92"/>
        <v>0</v>
      </c>
      <c r="BZ55" s="12">
        <f t="shared" si="92"/>
        <v>0</v>
      </c>
      <c r="CA55" s="12">
        <f t="shared" si="92"/>
        <v>0</v>
      </c>
      <c r="CB55" s="12">
        <f t="shared" si="92"/>
        <v>0</v>
      </c>
      <c r="CC55" s="12">
        <f t="shared" si="92"/>
        <v>0</v>
      </c>
      <c r="CD55" s="12">
        <f t="shared" si="92"/>
        <v>0</v>
      </c>
      <c r="CE55" s="12">
        <f t="shared" si="92"/>
        <v>0</v>
      </c>
      <c r="CF55" s="12">
        <f t="shared" si="92"/>
        <v>0</v>
      </c>
      <c r="CG55" s="12">
        <f t="shared" si="92"/>
        <v>0</v>
      </c>
      <c r="CH55" s="12">
        <f t="shared" si="92"/>
        <v>0</v>
      </c>
      <c r="CI55" s="12">
        <f t="shared" si="92"/>
        <v>0</v>
      </c>
      <c r="CJ55" s="12">
        <f t="shared" si="92"/>
        <v>0</v>
      </c>
      <c r="CK55" s="12">
        <f t="shared" si="92"/>
        <v>0</v>
      </c>
      <c r="CL55" s="12">
        <f t="shared" si="92"/>
        <v>0</v>
      </c>
      <c r="CM55" s="12">
        <f t="shared" si="92"/>
        <v>0</v>
      </c>
      <c r="CN55" s="12">
        <f t="shared" si="92"/>
        <v>0</v>
      </c>
      <c r="CO55" s="12">
        <f t="shared" si="92"/>
        <v>0</v>
      </c>
      <c r="CP55" s="12">
        <f t="shared" si="92"/>
        <v>0</v>
      </c>
      <c r="CQ55" s="12">
        <f t="shared" si="92"/>
        <v>0</v>
      </c>
      <c r="CR55" s="12">
        <f t="shared" si="92"/>
        <v>0</v>
      </c>
      <c r="CS55" s="12">
        <f t="shared" si="92"/>
        <v>0</v>
      </c>
      <c r="CT55" s="12">
        <f t="shared" si="92"/>
        <v>0</v>
      </c>
      <c r="CU55" s="12">
        <f t="shared" si="92"/>
        <v>0</v>
      </c>
      <c r="CV55" s="12">
        <f t="shared" si="92"/>
        <v>0</v>
      </c>
      <c r="CW55" s="12">
        <f t="shared" si="92"/>
        <v>0</v>
      </c>
      <c r="CX55" s="12">
        <f t="shared" si="92"/>
        <v>0</v>
      </c>
      <c r="CY55" s="12">
        <f t="shared" si="92"/>
        <v>0</v>
      </c>
      <c r="CZ55" s="12">
        <f t="shared" si="92"/>
        <v>0</v>
      </c>
      <c r="DA55" s="12">
        <f t="shared" si="92"/>
        <v>0</v>
      </c>
      <c r="DB55" s="12">
        <f t="shared" ref="DB55:EG55" si="93" xml:space="preserve"> MIN(DB53:DB54)</f>
        <v>0</v>
      </c>
      <c r="DC55" s="12">
        <f t="shared" si="93"/>
        <v>0</v>
      </c>
      <c r="DD55" s="12">
        <f t="shared" si="93"/>
        <v>0</v>
      </c>
      <c r="DE55" s="12">
        <f t="shared" si="93"/>
        <v>0</v>
      </c>
      <c r="DF55" s="12">
        <f t="shared" si="93"/>
        <v>0</v>
      </c>
      <c r="DG55" s="12">
        <f t="shared" si="93"/>
        <v>0</v>
      </c>
      <c r="DH55" s="12">
        <f t="shared" si="93"/>
        <v>0</v>
      </c>
      <c r="DI55" s="12">
        <f t="shared" si="93"/>
        <v>0</v>
      </c>
      <c r="DJ55" s="12">
        <f t="shared" si="93"/>
        <v>0</v>
      </c>
      <c r="DK55" s="12">
        <f t="shared" si="93"/>
        <v>0</v>
      </c>
      <c r="DL55" s="12">
        <f t="shared" si="93"/>
        <v>0</v>
      </c>
      <c r="DM55" s="12">
        <f t="shared" si="93"/>
        <v>0</v>
      </c>
      <c r="DN55" s="12">
        <f t="shared" si="93"/>
        <v>0</v>
      </c>
      <c r="DO55" s="12">
        <f t="shared" si="93"/>
        <v>0</v>
      </c>
      <c r="DP55" s="12">
        <f t="shared" si="93"/>
        <v>0</v>
      </c>
      <c r="DQ55" s="12">
        <f t="shared" si="93"/>
        <v>0</v>
      </c>
      <c r="DR55" s="12">
        <f t="shared" si="93"/>
        <v>0</v>
      </c>
      <c r="DS55" s="12">
        <f t="shared" si="93"/>
        <v>0</v>
      </c>
      <c r="DT55" s="12">
        <f t="shared" si="93"/>
        <v>0</v>
      </c>
      <c r="DU55" s="12">
        <f t="shared" si="93"/>
        <v>0</v>
      </c>
      <c r="DV55" s="12">
        <f t="shared" si="93"/>
        <v>0</v>
      </c>
      <c r="DW55" s="12">
        <f t="shared" si="93"/>
        <v>0</v>
      </c>
      <c r="DX55" s="12">
        <f t="shared" si="93"/>
        <v>0</v>
      </c>
      <c r="DY55" s="12">
        <f t="shared" si="93"/>
        <v>0</v>
      </c>
      <c r="DZ55" s="12">
        <f t="shared" si="93"/>
        <v>0</v>
      </c>
      <c r="EA55" s="12">
        <f t="shared" si="93"/>
        <v>0</v>
      </c>
      <c r="EB55" s="12">
        <f t="shared" si="93"/>
        <v>0</v>
      </c>
      <c r="EC55" s="12">
        <f t="shared" si="93"/>
        <v>0</v>
      </c>
      <c r="ED55" s="12">
        <f t="shared" si="93"/>
        <v>0</v>
      </c>
      <c r="EE55" s="12">
        <f t="shared" si="93"/>
        <v>0</v>
      </c>
      <c r="EF55" s="12">
        <f t="shared" si="93"/>
        <v>0</v>
      </c>
      <c r="EG55" s="12">
        <f t="shared" si="93"/>
        <v>0</v>
      </c>
      <c r="EH55" s="12">
        <f t="shared" ref="EH55:FM55" si="94" xml:space="preserve"> MIN(EH53:EH54)</f>
        <v>0</v>
      </c>
      <c r="EI55" s="12">
        <f t="shared" si="94"/>
        <v>0</v>
      </c>
      <c r="EJ55" s="12">
        <f t="shared" si="94"/>
        <v>0</v>
      </c>
      <c r="EK55" s="12">
        <f t="shared" si="94"/>
        <v>0</v>
      </c>
      <c r="EL55" s="12">
        <f t="shared" si="94"/>
        <v>0</v>
      </c>
      <c r="EM55" s="12">
        <f t="shared" si="94"/>
        <v>0</v>
      </c>
      <c r="EN55" s="12">
        <f t="shared" si="94"/>
        <v>0</v>
      </c>
      <c r="EO55" s="12">
        <f t="shared" si="94"/>
        <v>0</v>
      </c>
      <c r="EP55" s="12">
        <f t="shared" si="94"/>
        <v>0</v>
      </c>
      <c r="EQ55" s="12">
        <f t="shared" si="94"/>
        <v>0</v>
      </c>
      <c r="ER55" s="12">
        <f t="shared" si="94"/>
        <v>0</v>
      </c>
      <c r="ES55" s="12">
        <f t="shared" si="94"/>
        <v>0</v>
      </c>
      <c r="ET55" s="12">
        <f t="shared" si="94"/>
        <v>0</v>
      </c>
      <c r="EU55" s="12">
        <f t="shared" si="94"/>
        <v>0</v>
      </c>
      <c r="EV55" s="12">
        <f t="shared" si="94"/>
        <v>0</v>
      </c>
      <c r="EW55" s="12">
        <f t="shared" si="94"/>
        <v>0</v>
      </c>
      <c r="EX55" s="12">
        <f t="shared" si="94"/>
        <v>0</v>
      </c>
      <c r="EY55" s="12">
        <f t="shared" si="94"/>
        <v>0</v>
      </c>
      <c r="EZ55" s="12">
        <f t="shared" si="94"/>
        <v>0</v>
      </c>
      <c r="FA55" s="12">
        <f t="shared" si="94"/>
        <v>0</v>
      </c>
      <c r="FB55" s="12">
        <f t="shared" si="94"/>
        <v>0</v>
      </c>
      <c r="FC55" s="12">
        <f t="shared" si="94"/>
        <v>0</v>
      </c>
      <c r="FD55" s="12">
        <f t="shared" si="94"/>
        <v>0</v>
      </c>
      <c r="FE55" s="12">
        <f t="shared" si="94"/>
        <v>0</v>
      </c>
      <c r="FF55" s="12">
        <f t="shared" si="94"/>
        <v>0</v>
      </c>
      <c r="FG55" s="12">
        <f t="shared" si="94"/>
        <v>0</v>
      </c>
      <c r="FH55" s="12">
        <f t="shared" si="94"/>
        <v>0</v>
      </c>
      <c r="FI55" s="12">
        <f t="shared" si="94"/>
        <v>0</v>
      </c>
      <c r="FJ55" s="12">
        <f t="shared" si="94"/>
        <v>0</v>
      </c>
      <c r="FK55" s="12">
        <f t="shared" si="94"/>
        <v>0</v>
      </c>
      <c r="FL55" s="12">
        <f t="shared" si="94"/>
        <v>0</v>
      </c>
      <c r="FM55" s="12">
        <f t="shared" si="94"/>
        <v>0</v>
      </c>
      <c r="FN55" s="12">
        <f t="shared" ref="FN55:GJ55" si="95" xml:space="preserve"> MIN(FN53:FN54)</f>
        <v>0</v>
      </c>
      <c r="FO55" s="12">
        <f t="shared" si="95"/>
        <v>0</v>
      </c>
      <c r="FP55" s="12">
        <f t="shared" si="95"/>
        <v>0</v>
      </c>
      <c r="FQ55" s="12">
        <f t="shared" si="95"/>
        <v>0</v>
      </c>
      <c r="FR55" s="12">
        <f t="shared" si="95"/>
        <v>0</v>
      </c>
      <c r="FS55" s="12">
        <f t="shared" si="95"/>
        <v>0</v>
      </c>
      <c r="FT55" s="12">
        <f t="shared" si="95"/>
        <v>0</v>
      </c>
      <c r="FU55" s="12">
        <f t="shared" si="95"/>
        <v>0</v>
      </c>
      <c r="FV55" s="12">
        <f t="shared" si="95"/>
        <v>0</v>
      </c>
      <c r="FW55" s="12">
        <f t="shared" si="95"/>
        <v>0</v>
      </c>
      <c r="FX55" s="12">
        <f t="shared" si="95"/>
        <v>0</v>
      </c>
      <c r="FY55" s="12">
        <f t="shared" si="95"/>
        <v>0</v>
      </c>
      <c r="FZ55" s="12">
        <f t="shared" si="95"/>
        <v>0</v>
      </c>
      <c r="GA55" s="12">
        <f t="shared" si="95"/>
        <v>0</v>
      </c>
      <c r="GB55" s="12">
        <f t="shared" si="95"/>
        <v>0</v>
      </c>
      <c r="GC55" s="12">
        <f t="shared" si="95"/>
        <v>0</v>
      </c>
      <c r="GD55" s="12">
        <f t="shared" si="95"/>
        <v>0</v>
      </c>
      <c r="GE55" s="12">
        <f t="shared" si="95"/>
        <v>0</v>
      </c>
      <c r="GF55" s="12">
        <f t="shared" si="95"/>
        <v>0</v>
      </c>
      <c r="GG55" s="12">
        <f t="shared" si="95"/>
        <v>0</v>
      </c>
      <c r="GH55" s="12">
        <f t="shared" si="95"/>
        <v>0</v>
      </c>
      <c r="GI55" s="12">
        <f t="shared" si="95"/>
        <v>0</v>
      </c>
      <c r="GJ55" s="12">
        <f t="shared" si="95"/>
        <v>0</v>
      </c>
    </row>
    <row r="57" spans="1:255" x14ac:dyDescent="0.25">
      <c r="E57" s="126" t="str">
        <f t="shared" ref="E57:BP57" si="96" xml:space="preserve"> E$48</f>
        <v>Taxable income</v>
      </c>
      <c r="F57" s="126">
        <f t="shared" si="96"/>
        <v>0</v>
      </c>
      <c r="G57" s="126" t="str">
        <f t="shared" si="96"/>
        <v>$ 000s</v>
      </c>
      <c r="H57" s="126">
        <f t="shared" si="96"/>
        <v>261824.15222129007</v>
      </c>
      <c r="I57" s="126">
        <f t="shared" si="96"/>
        <v>0</v>
      </c>
      <c r="J57" s="126">
        <f t="shared" si="96"/>
        <v>0</v>
      </c>
      <c r="K57" s="126">
        <f t="shared" si="96"/>
        <v>0</v>
      </c>
      <c r="L57" s="126">
        <f t="shared" si="96"/>
        <v>0</v>
      </c>
      <c r="M57" s="126">
        <f t="shared" si="96"/>
        <v>0</v>
      </c>
      <c r="N57" s="126">
        <f t="shared" si="96"/>
        <v>0</v>
      </c>
      <c r="O57" s="126">
        <f t="shared" si="96"/>
        <v>0</v>
      </c>
      <c r="P57" s="126">
        <f t="shared" si="96"/>
        <v>0</v>
      </c>
      <c r="Q57" s="126">
        <f t="shared" si="96"/>
        <v>0</v>
      </c>
      <c r="R57" s="126">
        <f t="shared" si="96"/>
        <v>359.48218687518295</v>
      </c>
      <c r="S57" s="126">
        <f t="shared" si="96"/>
        <v>0</v>
      </c>
      <c r="T57" s="126">
        <f t="shared" si="96"/>
        <v>0</v>
      </c>
      <c r="U57" s="126">
        <f t="shared" si="96"/>
        <v>490.34970468958124</v>
      </c>
      <c r="V57" s="126">
        <f t="shared" si="96"/>
        <v>1132.8999926822607</v>
      </c>
      <c r="W57" s="126">
        <f t="shared" si="96"/>
        <v>0</v>
      </c>
      <c r="X57" s="126">
        <f t="shared" si="96"/>
        <v>0</v>
      </c>
      <c r="Y57" s="126">
        <f t="shared" si="96"/>
        <v>1166.1242456756859</v>
      </c>
      <c r="Z57" s="126">
        <f t="shared" si="96"/>
        <v>1777.7331558548469</v>
      </c>
      <c r="AA57" s="126">
        <f t="shared" si="96"/>
        <v>0</v>
      </c>
      <c r="AB57" s="126">
        <f t="shared" si="96"/>
        <v>0</v>
      </c>
      <c r="AC57" s="126">
        <f t="shared" si="96"/>
        <v>1732.3748014148296</v>
      </c>
      <c r="AD57" s="126">
        <f t="shared" si="96"/>
        <v>2319.2436127351993</v>
      </c>
      <c r="AE57" s="126">
        <f t="shared" si="96"/>
        <v>0</v>
      </c>
      <c r="AF57" s="126">
        <f t="shared" si="96"/>
        <v>0</v>
      </c>
      <c r="AG57" s="126">
        <f t="shared" si="96"/>
        <v>2210.9750928815179</v>
      </c>
      <c r="AH57" s="126">
        <f t="shared" si="96"/>
        <v>2777.7316838933702</v>
      </c>
      <c r="AI57" s="126">
        <f t="shared" si="96"/>
        <v>0</v>
      </c>
      <c r="AJ57" s="126">
        <f t="shared" si="96"/>
        <v>0</v>
      </c>
      <c r="AK57" s="126">
        <f t="shared" si="96"/>
        <v>2619.3262905781544</v>
      </c>
      <c r="AL57" s="126">
        <f t="shared" si="96"/>
        <v>3169.9186407327215</v>
      </c>
      <c r="AM57" s="126">
        <f t="shared" si="96"/>
        <v>148.67304154273933</v>
      </c>
      <c r="AN57" s="126">
        <f t="shared" si="96"/>
        <v>255.46066524426374</v>
      </c>
      <c r="AO57" s="126">
        <f t="shared" si="96"/>
        <v>2971.9340748845052</v>
      </c>
      <c r="AP57" s="126">
        <f t="shared" si="96"/>
        <v>3505.6896095833208</v>
      </c>
      <c r="AQ57" s="126">
        <f t="shared" si="96"/>
        <v>480.87615957923839</v>
      </c>
      <c r="AR57" s="126">
        <f t="shared" si="96"/>
        <v>577.24018546114894</v>
      </c>
      <c r="AS57" s="126">
        <f t="shared" si="96"/>
        <v>3266.0379642350185</v>
      </c>
      <c r="AT57" s="126">
        <f t="shared" si="96"/>
        <v>3785.8671253860739</v>
      </c>
      <c r="AU57" s="126">
        <f t="shared" si="96"/>
        <v>766.83125909558294</v>
      </c>
      <c r="AV57" s="126">
        <f t="shared" si="96"/>
        <v>851.57223031625927</v>
      </c>
      <c r="AW57" s="126">
        <f t="shared" si="96"/>
        <v>3519.5615190959061</v>
      </c>
      <c r="AX57" s="126">
        <f t="shared" si="96"/>
        <v>4030.29228382785</v>
      </c>
      <c r="AY57" s="126">
        <f t="shared" si="96"/>
        <v>1019.0307143331981</v>
      </c>
      <c r="AZ57" s="126">
        <f t="shared" si="96"/>
        <v>1094.0453182159865</v>
      </c>
      <c r="BA57" s="126">
        <f t="shared" si="96"/>
        <v>3743.1986582147961</v>
      </c>
      <c r="BB57" s="126">
        <f t="shared" si="96"/>
        <v>4225.195354812724</v>
      </c>
      <c r="BC57" s="126">
        <f t="shared" si="96"/>
        <v>1181.6144993764665</v>
      </c>
      <c r="BD57" s="126">
        <f t="shared" si="96"/>
        <v>1210.6100547014692</v>
      </c>
      <c r="BE57" s="126">
        <f t="shared" si="96"/>
        <v>3823.7000948782052</v>
      </c>
      <c r="BF57" s="126">
        <f t="shared" si="96"/>
        <v>4297.4990884910121</v>
      </c>
      <c r="BG57" s="126">
        <f t="shared" si="96"/>
        <v>1263.5507023691569</v>
      </c>
      <c r="BH57" s="126">
        <f t="shared" si="96"/>
        <v>1287.1677634035927</v>
      </c>
      <c r="BI57" s="126">
        <f t="shared" si="96"/>
        <v>3881.8630828668061</v>
      </c>
      <c r="BJ57" s="126">
        <f t="shared" si="96"/>
        <v>4348.5809679449039</v>
      </c>
      <c r="BK57" s="126">
        <f t="shared" si="96"/>
        <v>1325.2391477700687</v>
      </c>
      <c r="BL57" s="126">
        <f t="shared" si="96"/>
        <v>1344.4753915892484</v>
      </c>
      <c r="BM57" s="126">
        <f t="shared" si="96"/>
        <v>3921.7793351686255</v>
      </c>
      <c r="BN57" s="126">
        <f t="shared" si="96"/>
        <v>4382.3275949612253</v>
      </c>
      <c r="BO57" s="126">
        <f t="shared" si="96"/>
        <v>1370.3720129094411</v>
      </c>
      <c r="BP57" s="126">
        <f t="shared" si="96"/>
        <v>1386.0400537266876</v>
      </c>
      <c r="BQ57" s="126">
        <f t="shared" ref="BQ57:EB57" si="97" xml:space="preserve"> BQ$48</f>
        <v>3946.7796165650925</v>
      </c>
      <c r="BR57" s="126">
        <f t="shared" si="97"/>
        <v>4401.9026599656336</v>
      </c>
      <c r="BS57" s="126">
        <f t="shared" si="97"/>
        <v>1401.9546966143005</v>
      </c>
      <c r="BT57" s="126">
        <f t="shared" si="97"/>
        <v>1414.7164137852026</v>
      </c>
      <c r="BU57" s="126">
        <f t="shared" si="97"/>
        <v>3959.5748490393262</v>
      </c>
      <c r="BV57" s="126">
        <f t="shared" si="97"/>
        <v>4409.880991883555</v>
      </c>
      <c r="BW57" s="126">
        <f t="shared" si="97"/>
        <v>1422.4331663101016</v>
      </c>
      <c r="BX57" s="126">
        <f t="shared" si="97"/>
        <v>1432.8276647065338</v>
      </c>
      <c r="BY57" s="126">
        <f t="shared" si="97"/>
        <v>3962.3710418534979</v>
      </c>
      <c r="BZ57" s="126">
        <f t="shared" si="97"/>
        <v>4408.3577414298998</v>
      </c>
      <c r="CA57" s="126">
        <f t="shared" si="97"/>
        <v>1433.7976818727839</v>
      </c>
      <c r="CB57" s="126">
        <f t="shared" si="97"/>
        <v>1442.2640657822933</v>
      </c>
      <c r="CC57" s="126">
        <f t="shared" si="97"/>
        <v>3956.962901626644</v>
      </c>
      <c r="CD57" s="126">
        <f t="shared" si="97"/>
        <v>4399.0373103921611</v>
      </c>
      <c r="CE57" s="126">
        <f t="shared" si="97"/>
        <v>1437.6672781674656</v>
      </c>
      <c r="CF57" s="126">
        <f t="shared" si="97"/>
        <v>1444.5632007766608</v>
      </c>
      <c r="CG57" s="126">
        <f t="shared" si="97"/>
        <v>3944.8100771099453</v>
      </c>
      <c r="CH57" s="126">
        <f t="shared" si="97"/>
        <v>4383.3057838689092</v>
      </c>
      <c r="CI57" s="126">
        <f t="shared" si="97"/>
        <v>1435.3585753874968</v>
      </c>
      <c r="CJ57" s="126">
        <f t="shared" si="97"/>
        <v>1440.9753474522024</v>
      </c>
      <c r="CK57" s="126">
        <f t="shared" si="97"/>
        <v>3927.0992597842114</v>
      </c>
      <c r="CL57" s="126">
        <f t="shared" si="97"/>
        <v>4362.2899255319744</v>
      </c>
      <c r="CM57" s="126">
        <f t="shared" si="97"/>
        <v>1427.9418242585937</v>
      </c>
      <c r="CN57" s="126">
        <f t="shared" si="97"/>
        <v>1432.5167202101222</v>
      </c>
      <c r="CO57" s="126">
        <f t="shared" si="97"/>
        <v>3904.7947639050067</v>
      </c>
      <c r="CP57" s="126">
        <f t="shared" si="97"/>
        <v>4336.9052283563542</v>
      </c>
      <c r="CQ57" s="126">
        <f t="shared" si="97"/>
        <v>1416.2865539296529</v>
      </c>
      <c r="CR57" s="126">
        <f t="shared" si="97"/>
        <v>1420.0128352752724</v>
      </c>
      <c r="CS57" s="126">
        <f t="shared" si="97"/>
        <v>3878.6797229539716</v>
      </c>
      <c r="CT57" s="126">
        <f t="shared" si="97"/>
        <v>4307.8950509281867</v>
      </c>
      <c r="CU57" s="126">
        <f t="shared" si="97"/>
        <v>1401.0987511549536</v>
      </c>
      <c r="CV57" s="126">
        <f t="shared" si="97"/>
        <v>1404.1338306002192</v>
      </c>
      <c r="CW57" s="126">
        <f t="shared" si="97"/>
        <v>3849.3896430616023</v>
      </c>
      <c r="CX57" s="126">
        <f t="shared" si="97"/>
        <v>4275.8624928677164</v>
      </c>
      <c r="CY57" s="126">
        <f t="shared" si="97"/>
        <v>1382.9511416275634</v>
      </c>
      <c r="CZ57" s="126">
        <f t="shared" si="97"/>
        <v>1385.4232328049795</v>
      </c>
      <c r="DA57" s="126">
        <f t="shared" si="97"/>
        <v>3817.4397311020507</v>
      </c>
      <c r="DB57" s="126">
        <f t="shared" si="97"/>
        <v>4241.2963561824645</v>
      </c>
      <c r="DC57" s="126">
        <f t="shared" si="97"/>
        <v>1362.307852938251</v>
      </c>
      <c r="DD57" s="126">
        <f t="shared" si="97"/>
        <v>1364.321386652826</v>
      </c>
      <c r="DE57" s="126">
        <f t="shared" si="97"/>
        <v>3783.2471521849329</v>
      </c>
      <c r="DF57" s="126">
        <f t="shared" si="97"/>
        <v>4204.5922895392487</v>
      </c>
      <c r="DG57" s="126">
        <f t="shared" si="97"/>
        <v>1339.5445012988766</v>
      </c>
      <c r="DH57" s="126">
        <f t="shared" si="97"/>
        <v>1341.1845370939845</v>
      </c>
      <c r="DI57" s="126">
        <f t="shared" si="97"/>
        <v>3747.149157074155</v>
      </c>
      <c r="DJ57" s="126">
        <f t="shared" si="97"/>
        <v>4166.0700089582542</v>
      </c>
      <c r="DK57" s="126">
        <f t="shared" si="97"/>
        <v>1314.96455085813</v>
      </c>
      <c r="DL57" s="126">
        <f t="shared" si="97"/>
        <v>1316.3003702634687</v>
      </c>
      <c r="DM57" s="126">
        <f t="shared" si="97"/>
        <v>3709.4178456003187</v>
      </c>
      <c r="DN57" s="126">
        <f t="shared" si="97"/>
        <v>4125.9873226922591</v>
      </c>
      <c r="DO57" s="126">
        <f t="shared" si="97"/>
        <v>1288.8126369843087</v>
      </c>
      <c r="DP57" s="126">
        <f t="shared" si="97"/>
        <v>1289.900670238829</v>
      </c>
      <c r="DQ57" s="126">
        <f t="shared" si="97"/>
        <v>3670.2721900318988</v>
      </c>
      <c r="DR57" s="126">
        <f t="shared" si="97"/>
        <v>4084.5515530576586</v>
      </c>
      <c r="DS57" s="126">
        <f t="shared" si="97"/>
        <v>1261.2854166432787</v>
      </c>
      <c r="DT57" s="126">
        <f t="shared" si="97"/>
        <v>1262.1716265292932</v>
      </c>
      <c r="DU57" s="126">
        <f t="shared" si="97"/>
        <v>3629.8878266277666</v>
      </c>
      <c r="DV57" s="126">
        <f t="shared" si="97"/>
        <v>4041.9288380285579</v>
      </c>
      <c r="DW57" s="126">
        <f t="shared" si="97"/>
        <v>1232.5404045420423</v>
      </c>
      <c r="DX57" s="126">
        <f t="shared" si="97"/>
        <v>1233.2622280330131</v>
      </c>
      <c r="DY57" s="126">
        <f t="shared" si="97"/>
        <v>3588.4050293205823</v>
      </c>
      <c r="DZ57" s="126">
        <f t="shared" si="97"/>
        <v>3998.2517058457224</v>
      </c>
      <c r="EA57" s="126">
        <f t="shared" si="97"/>
        <v>1202.7031686269281</v>
      </c>
      <c r="EB57" s="126">
        <f t="shared" si="97"/>
        <v>991.04846050190395</v>
      </c>
      <c r="EC57" s="126">
        <f t="shared" ref="EC57:GJ57" si="98" xml:space="preserve"> EC$48</f>
        <v>0</v>
      </c>
      <c r="ED57" s="126">
        <f t="shared" si="98"/>
        <v>0</v>
      </c>
      <c r="EE57" s="126">
        <f t="shared" si="98"/>
        <v>0</v>
      </c>
      <c r="EF57" s="126">
        <f t="shared" si="98"/>
        <v>0</v>
      </c>
      <c r="EG57" s="126">
        <f t="shared" si="98"/>
        <v>0</v>
      </c>
      <c r="EH57" s="126">
        <f t="shared" si="98"/>
        <v>0</v>
      </c>
      <c r="EI57" s="126">
        <f t="shared" si="98"/>
        <v>0</v>
      </c>
      <c r="EJ57" s="126">
        <f t="shared" si="98"/>
        <v>0</v>
      </c>
      <c r="EK57" s="126">
        <f t="shared" si="98"/>
        <v>0</v>
      </c>
      <c r="EL57" s="126">
        <f t="shared" si="98"/>
        <v>0</v>
      </c>
      <c r="EM57" s="126">
        <f t="shared" si="98"/>
        <v>0</v>
      </c>
      <c r="EN57" s="126">
        <f t="shared" si="98"/>
        <v>0</v>
      </c>
      <c r="EO57" s="126">
        <f t="shared" si="98"/>
        <v>0</v>
      </c>
      <c r="EP57" s="126">
        <f t="shared" si="98"/>
        <v>0</v>
      </c>
      <c r="EQ57" s="126">
        <f t="shared" si="98"/>
        <v>0</v>
      </c>
      <c r="ER57" s="126">
        <f t="shared" si="98"/>
        <v>0</v>
      </c>
      <c r="ES57" s="126">
        <f t="shared" si="98"/>
        <v>0</v>
      </c>
      <c r="ET57" s="126">
        <f t="shared" si="98"/>
        <v>0</v>
      </c>
      <c r="EU57" s="126">
        <f t="shared" si="98"/>
        <v>0</v>
      </c>
      <c r="EV57" s="126">
        <f t="shared" si="98"/>
        <v>0</v>
      </c>
      <c r="EW57" s="126">
        <f t="shared" si="98"/>
        <v>0</v>
      </c>
      <c r="EX57" s="126">
        <f t="shared" si="98"/>
        <v>0</v>
      </c>
      <c r="EY57" s="126">
        <f t="shared" si="98"/>
        <v>0</v>
      </c>
      <c r="EZ57" s="126">
        <f t="shared" si="98"/>
        <v>0</v>
      </c>
      <c r="FA57" s="126">
        <f t="shared" si="98"/>
        <v>0</v>
      </c>
      <c r="FB57" s="126">
        <f t="shared" si="98"/>
        <v>0</v>
      </c>
      <c r="FC57" s="126">
        <f t="shared" si="98"/>
        <v>0</v>
      </c>
      <c r="FD57" s="126">
        <f t="shared" si="98"/>
        <v>0</v>
      </c>
      <c r="FE57" s="126">
        <f t="shared" si="98"/>
        <v>0</v>
      </c>
      <c r="FF57" s="126">
        <f t="shared" si="98"/>
        <v>0</v>
      </c>
      <c r="FG57" s="126">
        <f t="shared" si="98"/>
        <v>0</v>
      </c>
      <c r="FH57" s="126">
        <f t="shared" si="98"/>
        <v>0</v>
      </c>
      <c r="FI57" s="126">
        <f t="shared" si="98"/>
        <v>0</v>
      </c>
      <c r="FJ57" s="126">
        <f t="shared" si="98"/>
        <v>0</v>
      </c>
      <c r="FK57" s="126">
        <f t="shared" si="98"/>
        <v>0</v>
      </c>
      <c r="FL57" s="126">
        <f t="shared" si="98"/>
        <v>0</v>
      </c>
      <c r="FM57" s="126">
        <f t="shared" si="98"/>
        <v>0</v>
      </c>
      <c r="FN57" s="126">
        <f t="shared" si="98"/>
        <v>0</v>
      </c>
      <c r="FO57" s="126">
        <f t="shared" si="98"/>
        <v>0</v>
      </c>
      <c r="FP57" s="126">
        <f t="shared" si="98"/>
        <v>0</v>
      </c>
      <c r="FQ57" s="126">
        <f t="shared" si="98"/>
        <v>0</v>
      </c>
      <c r="FR57" s="126">
        <f t="shared" si="98"/>
        <v>0</v>
      </c>
      <c r="FS57" s="126">
        <f t="shared" si="98"/>
        <v>0</v>
      </c>
      <c r="FT57" s="126">
        <f t="shared" si="98"/>
        <v>0</v>
      </c>
      <c r="FU57" s="126">
        <f t="shared" si="98"/>
        <v>0</v>
      </c>
      <c r="FV57" s="126">
        <f t="shared" si="98"/>
        <v>0</v>
      </c>
      <c r="FW57" s="126">
        <f t="shared" si="98"/>
        <v>0</v>
      </c>
      <c r="FX57" s="126">
        <f t="shared" si="98"/>
        <v>0</v>
      </c>
      <c r="FY57" s="126">
        <f t="shared" si="98"/>
        <v>0</v>
      </c>
      <c r="FZ57" s="126">
        <f t="shared" si="98"/>
        <v>0</v>
      </c>
      <c r="GA57" s="126">
        <f t="shared" si="98"/>
        <v>0</v>
      </c>
      <c r="GB57" s="126">
        <f t="shared" si="98"/>
        <v>0</v>
      </c>
      <c r="GC57" s="126">
        <f t="shared" si="98"/>
        <v>0</v>
      </c>
      <c r="GD57" s="126">
        <f t="shared" si="98"/>
        <v>0</v>
      </c>
      <c r="GE57" s="126">
        <f t="shared" si="98"/>
        <v>0</v>
      </c>
      <c r="GF57" s="126">
        <f t="shared" si="98"/>
        <v>0</v>
      </c>
      <c r="GG57" s="126">
        <f t="shared" si="98"/>
        <v>0</v>
      </c>
      <c r="GH57" s="126">
        <f t="shared" si="98"/>
        <v>0</v>
      </c>
      <c r="GI57" s="126">
        <f t="shared" si="98"/>
        <v>0</v>
      </c>
      <c r="GJ57" s="126">
        <f t="shared" si="98"/>
        <v>0</v>
      </c>
    </row>
    <row r="58" spans="1:255" x14ac:dyDescent="0.25">
      <c r="E58" s="126" t="str">
        <f t="shared" ref="E58:AJ58" si="99" xml:space="preserve"> E$55</f>
        <v>Tax losses utilised</v>
      </c>
      <c r="F58" s="126">
        <f t="shared" si="99"/>
        <v>0</v>
      </c>
      <c r="G58" s="126" t="str">
        <f t="shared" si="99"/>
        <v>$ 000s</v>
      </c>
      <c r="H58" s="126">
        <f t="shared" si="99"/>
        <v>21439.651885691539</v>
      </c>
      <c r="I58" s="126">
        <f t="shared" si="99"/>
        <v>0</v>
      </c>
      <c r="J58" s="126">
        <f t="shared" si="99"/>
        <v>0</v>
      </c>
      <c r="K58" s="126">
        <f t="shared" si="99"/>
        <v>0</v>
      </c>
      <c r="L58" s="126">
        <f t="shared" si="99"/>
        <v>0</v>
      </c>
      <c r="M58" s="126">
        <f t="shared" si="99"/>
        <v>0</v>
      </c>
      <c r="N58" s="126">
        <f t="shared" si="99"/>
        <v>0</v>
      </c>
      <c r="O58" s="126">
        <f t="shared" si="99"/>
        <v>0</v>
      </c>
      <c r="P58" s="126">
        <f t="shared" si="99"/>
        <v>0</v>
      </c>
      <c r="Q58" s="126">
        <f t="shared" si="99"/>
        <v>0</v>
      </c>
      <c r="R58" s="126">
        <f t="shared" si="99"/>
        <v>359.48218687518295</v>
      </c>
      <c r="S58" s="126">
        <f t="shared" si="99"/>
        <v>0</v>
      </c>
      <c r="T58" s="126">
        <f t="shared" si="99"/>
        <v>0</v>
      </c>
      <c r="U58" s="126">
        <f t="shared" si="99"/>
        <v>490.34970468958124</v>
      </c>
      <c r="V58" s="126">
        <f t="shared" si="99"/>
        <v>1132.8999926822607</v>
      </c>
      <c r="W58" s="126">
        <f t="shared" si="99"/>
        <v>0</v>
      </c>
      <c r="X58" s="126">
        <f t="shared" si="99"/>
        <v>0</v>
      </c>
      <c r="Y58" s="126">
        <f t="shared" si="99"/>
        <v>1166.1242456756859</v>
      </c>
      <c r="Z58" s="126">
        <f t="shared" si="99"/>
        <v>1777.7331558548469</v>
      </c>
      <c r="AA58" s="126">
        <f t="shared" si="99"/>
        <v>0</v>
      </c>
      <c r="AB58" s="126">
        <f t="shared" si="99"/>
        <v>0</v>
      </c>
      <c r="AC58" s="126">
        <f t="shared" si="99"/>
        <v>1732.3748014148296</v>
      </c>
      <c r="AD58" s="126">
        <f t="shared" si="99"/>
        <v>2319.2436127351993</v>
      </c>
      <c r="AE58" s="126">
        <f t="shared" si="99"/>
        <v>0</v>
      </c>
      <c r="AF58" s="126">
        <f t="shared" si="99"/>
        <v>0</v>
      </c>
      <c r="AG58" s="126">
        <f t="shared" si="99"/>
        <v>2210.9750928815179</v>
      </c>
      <c r="AH58" s="126">
        <f t="shared" si="99"/>
        <v>2777.7316838933702</v>
      </c>
      <c r="AI58" s="126">
        <f t="shared" si="99"/>
        <v>0</v>
      </c>
      <c r="AJ58" s="126">
        <f t="shared" si="99"/>
        <v>0</v>
      </c>
      <c r="AK58" s="126">
        <f t="shared" ref="AK58:BP58" si="100" xml:space="preserve"> AK$55</f>
        <v>2619.3262905781544</v>
      </c>
      <c r="AL58" s="126">
        <f t="shared" si="100"/>
        <v>3169.9186407327215</v>
      </c>
      <c r="AM58" s="126">
        <f t="shared" si="100"/>
        <v>148.67304154273933</v>
      </c>
      <c r="AN58" s="126">
        <f t="shared" si="100"/>
        <v>255.46066524426374</v>
      </c>
      <c r="AO58" s="126">
        <f t="shared" si="100"/>
        <v>1279.358770891185</v>
      </c>
      <c r="AP58" s="126">
        <f t="shared" si="100"/>
        <v>0</v>
      </c>
      <c r="AQ58" s="126">
        <f t="shared" si="100"/>
        <v>0</v>
      </c>
      <c r="AR58" s="126">
        <f t="shared" si="100"/>
        <v>0</v>
      </c>
      <c r="AS58" s="126">
        <f t="shared" si="100"/>
        <v>0</v>
      </c>
      <c r="AT58" s="126">
        <f t="shared" si="100"/>
        <v>0</v>
      </c>
      <c r="AU58" s="126">
        <f t="shared" si="100"/>
        <v>0</v>
      </c>
      <c r="AV58" s="126">
        <f t="shared" si="100"/>
        <v>0</v>
      </c>
      <c r="AW58" s="126">
        <f t="shared" si="100"/>
        <v>0</v>
      </c>
      <c r="AX58" s="126">
        <f t="shared" si="100"/>
        <v>0</v>
      </c>
      <c r="AY58" s="126">
        <f t="shared" si="100"/>
        <v>0</v>
      </c>
      <c r="AZ58" s="126">
        <f t="shared" si="100"/>
        <v>0</v>
      </c>
      <c r="BA58" s="126">
        <f t="shared" si="100"/>
        <v>0</v>
      </c>
      <c r="BB58" s="126">
        <f t="shared" si="100"/>
        <v>0</v>
      </c>
      <c r="BC58" s="126">
        <f t="shared" si="100"/>
        <v>0</v>
      </c>
      <c r="BD58" s="126">
        <f t="shared" si="100"/>
        <v>0</v>
      </c>
      <c r="BE58" s="126">
        <f t="shared" si="100"/>
        <v>0</v>
      </c>
      <c r="BF58" s="126">
        <f t="shared" si="100"/>
        <v>0</v>
      </c>
      <c r="BG58" s="126">
        <f t="shared" si="100"/>
        <v>0</v>
      </c>
      <c r="BH58" s="126">
        <f t="shared" si="100"/>
        <v>0</v>
      </c>
      <c r="BI58" s="126">
        <f t="shared" si="100"/>
        <v>0</v>
      </c>
      <c r="BJ58" s="126">
        <f t="shared" si="100"/>
        <v>0</v>
      </c>
      <c r="BK58" s="126">
        <f t="shared" si="100"/>
        <v>0</v>
      </c>
      <c r="BL58" s="126">
        <f t="shared" si="100"/>
        <v>0</v>
      </c>
      <c r="BM58" s="126">
        <f t="shared" si="100"/>
        <v>0</v>
      </c>
      <c r="BN58" s="126">
        <f t="shared" si="100"/>
        <v>0</v>
      </c>
      <c r="BO58" s="126">
        <f t="shared" si="100"/>
        <v>0</v>
      </c>
      <c r="BP58" s="126">
        <f t="shared" si="100"/>
        <v>0</v>
      </c>
      <c r="BQ58" s="126">
        <f t="shared" ref="BQ58:CV58" si="101" xml:space="preserve"> BQ$55</f>
        <v>0</v>
      </c>
      <c r="BR58" s="126">
        <f t="shared" si="101"/>
        <v>0</v>
      </c>
      <c r="BS58" s="126">
        <f t="shared" si="101"/>
        <v>0</v>
      </c>
      <c r="BT58" s="126">
        <f t="shared" si="101"/>
        <v>0</v>
      </c>
      <c r="BU58" s="126">
        <f t="shared" si="101"/>
        <v>0</v>
      </c>
      <c r="BV58" s="126">
        <f t="shared" si="101"/>
        <v>0</v>
      </c>
      <c r="BW58" s="126">
        <f t="shared" si="101"/>
        <v>0</v>
      </c>
      <c r="BX58" s="126">
        <f t="shared" si="101"/>
        <v>0</v>
      </c>
      <c r="BY58" s="126">
        <f t="shared" si="101"/>
        <v>0</v>
      </c>
      <c r="BZ58" s="126">
        <f t="shared" si="101"/>
        <v>0</v>
      </c>
      <c r="CA58" s="126">
        <f t="shared" si="101"/>
        <v>0</v>
      </c>
      <c r="CB58" s="126">
        <f t="shared" si="101"/>
        <v>0</v>
      </c>
      <c r="CC58" s="126">
        <f t="shared" si="101"/>
        <v>0</v>
      </c>
      <c r="CD58" s="126">
        <f t="shared" si="101"/>
        <v>0</v>
      </c>
      <c r="CE58" s="126">
        <f t="shared" si="101"/>
        <v>0</v>
      </c>
      <c r="CF58" s="126">
        <f t="shared" si="101"/>
        <v>0</v>
      </c>
      <c r="CG58" s="126">
        <f t="shared" si="101"/>
        <v>0</v>
      </c>
      <c r="CH58" s="126">
        <f t="shared" si="101"/>
        <v>0</v>
      </c>
      <c r="CI58" s="126">
        <f t="shared" si="101"/>
        <v>0</v>
      </c>
      <c r="CJ58" s="126">
        <f t="shared" si="101"/>
        <v>0</v>
      </c>
      <c r="CK58" s="126">
        <f t="shared" si="101"/>
        <v>0</v>
      </c>
      <c r="CL58" s="126">
        <f t="shared" si="101"/>
        <v>0</v>
      </c>
      <c r="CM58" s="126">
        <f t="shared" si="101"/>
        <v>0</v>
      </c>
      <c r="CN58" s="126">
        <f t="shared" si="101"/>
        <v>0</v>
      </c>
      <c r="CO58" s="126">
        <f t="shared" si="101"/>
        <v>0</v>
      </c>
      <c r="CP58" s="126">
        <f t="shared" si="101"/>
        <v>0</v>
      </c>
      <c r="CQ58" s="126">
        <f t="shared" si="101"/>
        <v>0</v>
      </c>
      <c r="CR58" s="126">
        <f t="shared" si="101"/>
        <v>0</v>
      </c>
      <c r="CS58" s="126">
        <f t="shared" si="101"/>
        <v>0</v>
      </c>
      <c r="CT58" s="126">
        <f t="shared" si="101"/>
        <v>0</v>
      </c>
      <c r="CU58" s="126">
        <f t="shared" si="101"/>
        <v>0</v>
      </c>
      <c r="CV58" s="126">
        <f t="shared" si="101"/>
        <v>0</v>
      </c>
      <c r="CW58" s="126">
        <f t="shared" ref="CW58:EB58" si="102" xml:space="preserve"> CW$55</f>
        <v>0</v>
      </c>
      <c r="CX58" s="126">
        <f t="shared" si="102"/>
        <v>0</v>
      </c>
      <c r="CY58" s="126">
        <f t="shared" si="102"/>
        <v>0</v>
      </c>
      <c r="CZ58" s="126">
        <f t="shared" si="102"/>
        <v>0</v>
      </c>
      <c r="DA58" s="126">
        <f t="shared" si="102"/>
        <v>0</v>
      </c>
      <c r="DB58" s="126">
        <f t="shared" si="102"/>
        <v>0</v>
      </c>
      <c r="DC58" s="126">
        <f t="shared" si="102"/>
        <v>0</v>
      </c>
      <c r="DD58" s="126">
        <f t="shared" si="102"/>
        <v>0</v>
      </c>
      <c r="DE58" s="126">
        <f t="shared" si="102"/>
        <v>0</v>
      </c>
      <c r="DF58" s="126">
        <f t="shared" si="102"/>
        <v>0</v>
      </c>
      <c r="DG58" s="126">
        <f t="shared" si="102"/>
        <v>0</v>
      </c>
      <c r="DH58" s="126">
        <f t="shared" si="102"/>
        <v>0</v>
      </c>
      <c r="DI58" s="126">
        <f t="shared" si="102"/>
        <v>0</v>
      </c>
      <c r="DJ58" s="126">
        <f t="shared" si="102"/>
        <v>0</v>
      </c>
      <c r="DK58" s="126">
        <f t="shared" si="102"/>
        <v>0</v>
      </c>
      <c r="DL58" s="126">
        <f t="shared" si="102"/>
        <v>0</v>
      </c>
      <c r="DM58" s="126">
        <f t="shared" si="102"/>
        <v>0</v>
      </c>
      <c r="DN58" s="126">
        <f t="shared" si="102"/>
        <v>0</v>
      </c>
      <c r="DO58" s="126">
        <f t="shared" si="102"/>
        <v>0</v>
      </c>
      <c r="DP58" s="126">
        <f t="shared" si="102"/>
        <v>0</v>
      </c>
      <c r="DQ58" s="126">
        <f t="shared" si="102"/>
        <v>0</v>
      </c>
      <c r="DR58" s="126">
        <f t="shared" si="102"/>
        <v>0</v>
      </c>
      <c r="DS58" s="126">
        <f t="shared" si="102"/>
        <v>0</v>
      </c>
      <c r="DT58" s="126">
        <f t="shared" si="102"/>
        <v>0</v>
      </c>
      <c r="DU58" s="126">
        <f t="shared" si="102"/>
        <v>0</v>
      </c>
      <c r="DV58" s="126">
        <f t="shared" si="102"/>
        <v>0</v>
      </c>
      <c r="DW58" s="126">
        <f t="shared" si="102"/>
        <v>0</v>
      </c>
      <c r="DX58" s="126">
        <f t="shared" si="102"/>
        <v>0</v>
      </c>
      <c r="DY58" s="126">
        <f t="shared" si="102"/>
        <v>0</v>
      </c>
      <c r="DZ58" s="126">
        <f t="shared" si="102"/>
        <v>0</v>
      </c>
      <c r="EA58" s="126">
        <f t="shared" si="102"/>
        <v>0</v>
      </c>
      <c r="EB58" s="126">
        <f t="shared" si="102"/>
        <v>0</v>
      </c>
      <c r="EC58" s="126">
        <f t="shared" ref="EC58:FH58" si="103" xml:space="preserve"> EC$55</f>
        <v>0</v>
      </c>
      <c r="ED58" s="126">
        <f t="shared" si="103"/>
        <v>0</v>
      </c>
      <c r="EE58" s="126">
        <f t="shared" si="103"/>
        <v>0</v>
      </c>
      <c r="EF58" s="126">
        <f t="shared" si="103"/>
        <v>0</v>
      </c>
      <c r="EG58" s="126">
        <f t="shared" si="103"/>
        <v>0</v>
      </c>
      <c r="EH58" s="126">
        <f t="shared" si="103"/>
        <v>0</v>
      </c>
      <c r="EI58" s="126">
        <f t="shared" si="103"/>
        <v>0</v>
      </c>
      <c r="EJ58" s="126">
        <f t="shared" si="103"/>
        <v>0</v>
      </c>
      <c r="EK58" s="126">
        <f t="shared" si="103"/>
        <v>0</v>
      </c>
      <c r="EL58" s="126">
        <f t="shared" si="103"/>
        <v>0</v>
      </c>
      <c r="EM58" s="126">
        <f t="shared" si="103"/>
        <v>0</v>
      </c>
      <c r="EN58" s="126">
        <f t="shared" si="103"/>
        <v>0</v>
      </c>
      <c r="EO58" s="126">
        <f t="shared" si="103"/>
        <v>0</v>
      </c>
      <c r="EP58" s="126">
        <f t="shared" si="103"/>
        <v>0</v>
      </c>
      <c r="EQ58" s="126">
        <f t="shared" si="103"/>
        <v>0</v>
      </c>
      <c r="ER58" s="126">
        <f t="shared" si="103"/>
        <v>0</v>
      </c>
      <c r="ES58" s="126">
        <f t="shared" si="103"/>
        <v>0</v>
      </c>
      <c r="ET58" s="126">
        <f t="shared" si="103"/>
        <v>0</v>
      </c>
      <c r="EU58" s="126">
        <f t="shared" si="103"/>
        <v>0</v>
      </c>
      <c r="EV58" s="126">
        <f t="shared" si="103"/>
        <v>0</v>
      </c>
      <c r="EW58" s="126">
        <f t="shared" si="103"/>
        <v>0</v>
      </c>
      <c r="EX58" s="126">
        <f t="shared" si="103"/>
        <v>0</v>
      </c>
      <c r="EY58" s="126">
        <f t="shared" si="103"/>
        <v>0</v>
      </c>
      <c r="EZ58" s="126">
        <f t="shared" si="103"/>
        <v>0</v>
      </c>
      <c r="FA58" s="126">
        <f t="shared" si="103"/>
        <v>0</v>
      </c>
      <c r="FB58" s="126">
        <f t="shared" si="103"/>
        <v>0</v>
      </c>
      <c r="FC58" s="126">
        <f t="shared" si="103"/>
        <v>0</v>
      </c>
      <c r="FD58" s="126">
        <f t="shared" si="103"/>
        <v>0</v>
      </c>
      <c r="FE58" s="126">
        <f t="shared" si="103"/>
        <v>0</v>
      </c>
      <c r="FF58" s="126">
        <f t="shared" si="103"/>
        <v>0</v>
      </c>
      <c r="FG58" s="126">
        <f t="shared" si="103"/>
        <v>0</v>
      </c>
      <c r="FH58" s="126">
        <f t="shared" si="103"/>
        <v>0</v>
      </c>
      <c r="FI58" s="126">
        <f t="shared" ref="FI58:GJ58" si="104" xml:space="preserve"> FI$55</f>
        <v>0</v>
      </c>
      <c r="FJ58" s="126">
        <f t="shared" si="104"/>
        <v>0</v>
      </c>
      <c r="FK58" s="126">
        <f t="shared" si="104"/>
        <v>0</v>
      </c>
      <c r="FL58" s="126">
        <f t="shared" si="104"/>
        <v>0</v>
      </c>
      <c r="FM58" s="126">
        <f t="shared" si="104"/>
        <v>0</v>
      </c>
      <c r="FN58" s="126">
        <f t="shared" si="104"/>
        <v>0</v>
      </c>
      <c r="FO58" s="126">
        <f t="shared" si="104"/>
        <v>0</v>
      </c>
      <c r="FP58" s="126">
        <f t="shared" si="104"/>
        <v>0</v>
      </c>
      <c r="FQ58" s="126">
        <f t="shared" si="104"/>
        <v>0</v>
      </c>
      <c r="FR58" s="126">
        <f t="shared" si="104"/>
        <v>0</v>
      </c>
      <c r="FS58" s="126">
        <f t="shared" si="104"/>
        <v>0</v>
      </c>
      <c r="FT58" s="126">
        <f t="shared" si="104"/>
        <v>0</v>
      </c>
      <c r="FU58" s="126">
        <f t="shared" si="104"/>
        <v>0</v>
      </c>
      <c r="FV58" s="126">
        <f t="shared" si="104"/>
        <v>0</v>
      </c>
      <c r="FW58" s="126">
        <f t="shared" si="104"/>
        <v>0</v>
      </c>
      <c r="FX58" s="126">
        <f t="shared" si="104"/>
        <v>0</v>
      </c>
      <c r="FY58" s="126">
        <f t="shared" si="104"/>
        <v>0</v>
      </c>
      <c r="FZ58" s="126">
        <f t="shared" si="104"/>
        <v>0</v>
      </c>
      <c r="GA58" s="126">
        <f t="shared" si="104"/>
        <v>0</v>
      </c>
      <c r="GB58" s="126">
        <f t="shared" si="104"/>
        <v>0</v>
      </c>
      <c r="GC58" s="126">
        <f t="shared" si="104"/>
        <v>0</v>
      </c>
      <c r="GD58" s="126">
        <f t="shared" si="104"/>
        <v>0</v>
      </c>
      <c r="GE58" s="126">
        <f t="shared" si="104"/>
        <v>0</v>
      </c>
      <c r="GF58" s="126">
        <f t="shared" si="104"/>
        <v>0</v>
      </c>
      <c r="GG58" s="126">
        <f t="shared" si="104"/>
        <v>0</v>
      </c>
      <c r="GH58" s="126">
        <f t="shared" si="104"/>
        <v>0</v>
      </c>
      <c r="GI58" s="126">
        <f t="shared" si="104"/>
        <v>0</v>
      </c>
      <c r="GJ58" s="126">
        <f t="shared" si="104"/>
        <v>0</v>
      </c>
    </row>
    <row r="59" spans="1:255" x14ac:dyDescent="0.25">
      <c r="E59" s="12" t="s">
        <v>277</v>
      </c>
      <c r="G59" s="12" t="str">
        <f xml:space="preserve"> SMU</f>
        <v>$ 000s</v>
      </c>
      <c r="H59" s="12">
        <f xml:space="preserve"> SUM(J59:GJ59)</f>
        <v>240384.50033559845</v>
      </c>
      <c r="J59" s="12">
        <f t="shared" ref="J59:AO59" si="105" xml:space="preserve"> J57 - J58</f>
        <v>0</v>
      </c>
      <c r="K59" s="12">
        <f t="shared" si="105"/>
        <v>0</v>
      </c>
      <c r="L59" s="12">
        <f t="shared" si="105"/>
        <v>0</v>
      </c>
      <c r="M59" s="12">
        <f t="shared" si="105"/>
        <v>0</v>
      </c>
      <c r="N59" s="12">
        <f t="shared" si="105"/>
        <v>0</v>
      </c>
      <c r="O59" s="12">
        <f t="shared" si="105"/>
        <v>0</v>
      </c>
      <c r="P59" s="12">
        <f t="shared" si="105"/>
        <v>0</v>
      </c>
      <c r="Q59" s="12">
        <f t="shared" si="105"/>
        <v>0</v>
      </c>
      <c r="R59" s="12">
        <f t="shared" si="105"/>
        <v>0</v>
      </c>
      <c r="S59" s="12">
        <f t="shared" si="105"/>
        <v>0</v>
      </c>
      <c r="T59" s="12">
        <f t="shared" si="105"/>
        <v>0</v>
      </c>
      <c r="U59" s="12">
        <f t="shared" si="105"/>
        <v>0</v>
      </c>
      <c r="V59" s="12">
        <f t="shared" si="105"/>
        <v>0</v>
      </c>
      <c r="W59" s="12">
        <f t="shared" si="105"/>
        <v>0</v>
      </c>
      <c r="X59" s="12">
        <f t="shared" si="105"/>
        <v>0</v>
      </c>
      <c r="Y59" s="12">
        <f t="shared" si="105"/>
        <v>0</v>
      </c>
      <c r="Z59" s="12">
        <f t="shared" si="105"/>
        <v>0</v>
      </c>
      <c r="AA59" s="12">
        <f t="shared" si="105"/>
        <v>0</v>
      </c>
      <c r="AB59" s="12">
        <f t="shared" si="105"/>
        <v>0</v>
      </c>
      <c r="AC59" s="12">
        <f t="shared" si="105"/>
        <v>0</v>
      </c>
      <c r="AD59" s="12">
        <f t="shared" si="105"/>
        <v>0</v>
      </c>
      <c r="AE59" s="12">
        <f t="shared" si="105"/>
        <v>0</v>
      </c>
      <c r="AF59" s="12">
        <f t="shared" si="105"/>
        <v>0</v>
      </c>
      <c r="AG59" s="12">
        <f t="shared" si="105"/>
        <v>0</v>
      </c>
      <c r="AH59" s="12">
        <f t="shared" si="105"/>
        <v>0</v>
      </c>
      <c r="AI59" s="12">
        <f t="shared" si="105"/>
        <v>0</v>
      </c>
      <c r="AJ59" s="12">
        <f t="shared" si="105"/>
        <v>0</v>
      </c>
      <c r="AK59" s="12">
        <f t="shared" si="105"/>
        <v>0</v>
      </c>
      <c r="AL59" s="12">
        <f t="shared" si="105"/>
        <v>0</v>
      </c>
      <c r="AM59" s="12">
        <f t="shared" si="105"/>
        <v>0</v>
      </c>
      <c r="AN59" s="12">
        <f t="shared" si="105"/>
        <v>0</v>
      </c>
      <c r="AO59" s="12">
        <f t="shared" si="105"/>
        <v>1692.5753039933202</v>
      </c>
      <c r="AP59" s="12">
        <f t="shared" ref="AP59:BU59" si="106" xml:space="preserve"> AP57 - AP58</f>
        <v>3505.6896095833208</v>
      </c>
      <c r="AQ59" s="12">
        <f t="shared" si="106"/>
        <v>480.87615957923839</v>
      </c>
      <c r="AR59" s="12">
        <f t="shared" si="106"/>
        <v>577.24018546114894</v>
      </c>
      <c r="AS59" s="12">
        <f t="shared" si="106"/>
        <v>3266.0379642350185</v>
      </c>
      <c r="AT59" s="12">
        <f t="shared" si="106"/>
        <v>3785.8671253860739</v>
      </c>
      <c r="AU59" s="12">
        <f t="shared" si="106"/>
        <v>766.83125909558294</v>
      </c>
      <c r="AV59" s="12">
        <f t="shared" si="106"/>
        <v>851.57223031625927</v>
      </c>
      <c r="AW59" s="12">
        <f t="shared" si="106"/>
        <v>3519.5615190959061</v>
      </c>
      <c r="AX59" s="12">
        <f t="shared" si="106"/>
        <v>4030.29228382785</v>
      </c>
      <c r="AY59" s="12">
        <f t="shared" si="106"/>
        <v>1019.0307143331981</v>
      </c>
      <c r="AZ59" s="12">
        <f t="shared" si="106"/>
        <v>1094.0453182159865</v>
      </c>
      <c r="BA59" s="12">
        <f t="shared" si="106"/>
        <v>3743.1986582147961</v>
      </c>
      <c r="BB59" s="12">
        <f t="shared" si="106"/>
        <v>4225.195354812724</v>
      </c>
      <c r="BC59" s="12">
        <f t="shared" si="106"/>
        <v>1181.6144993764665</v>
      </c>
      <c r="BD59" s="12">
        <f t="shared" si="106"/>
        <v>1210.6100547014692</v>
      </c>
      <c r="BE59" s="12">
        <f t="shared" si="106"/>
        <v>3823.7000948782052</v>
      </c>
      <c r="BF59" s="12">
        <f t="shared" si="106"/>
        <v>4297.4990884910121</v>
      </c>
      <c r="BG59" s="12">
        <f t="shared" si="106"/>
        <v>1263.5507023691569</v>
      </c>
      <c r="BH59" s="12">
        <f t="shared" si="106"/>
        <v>1287.1677634035927</v>
      </c>
      <c r="BI59" s="12">
        <f t="shared" si="106"/>
        <v>3881.8630828668061</v>
      </c>
      <c r="BJ59" s="12">
        <f t="shared" si="106"/>
        <v>4348.5809679449039</v>
      </c>
      <c r="BK59" s="12">
        <f t="shared" si="106"/>
        <v>1325.2391477700687</v>
      </c>
      <c r="BL59" s="12">
        <f t="shared" si="106"/>
        <v>1344.4753915892484</v>
      </c>
      <c r="BM59" s="12">
        <f t="shared" si="106"/>
        <v>3921.7793351686255</v>
      </c>
      <c r="BN59" s="12">
        <f t="shared" si="106"/>
        <v>4382.3275949612253</v>
      </c>
      <c r="BO59" s="12">
        <f t="shared" si="106"/>
        <v>1370.3720129094411</v>
      </c>
      <c r="BP59" s="12">
        <f t="shared" si="106"/>
        <v>1386.0400537266876</v>
      </c>
      <c r="BQ59" s="12">
        <f t="shared" si="106"/>
        <v>3946.7796165650925</v>
      </c>
      <c r="BR59" s="12">
        <f t="shared" si="106"/>
        <v>4401.9026599656336</v>
      </c>
      <c r="BS59" s="12">
        <f t="shared" si="106"/>
        <v>1401.9546966143005</v>
      </c>
      <c r="BT59" s="12">
        <f t="shared" si="106"/>
        <v>1414.7164137852026</v>
      </c>
      <c r="BU59" s="12">
        <f t="shared" si="106"/>
        <v>3959.5748490393262</v>
      </c>
      <c r="BV59" s="12">
        <f t="shared" ref="BV59:DA59" si="107" xml:space="preserve"> BV57 - BV58</f>
        <v>4409.880991883555</v>
      </c>
      <c r="BW59" s="12">
        <f t="shared" si="107"/>
        <v>1422.4331663101016</v>
      </c>
      <c r="BX59" s="12">
        <f t="shared" si="107"/>
        <v>1432.8276647065338</v>
      </c>
      <c r="BY59" s="12">
        <f t="shared" si="107"/>
        <v>3962.3710418534979</v>
      </c>
      <c r="BZ59" s="12">
        <f t="shared" si="107"/>
        <v>4408.3577414298998</v>
      </c>
      <c r="CA59" s="12">
        <f t="shared" si="107"/>
        <v>1433.7976818727839</v>
      </c>
      <c r="CB59" s="12">
        <f t="shared" si="107"/>
        <v>1442.2640657822933</v>
      </c>
      <c r="CC59" s="12">
        <f t="shared" si="107"/>
        <v>3956.962901626644</v>
      </c>
      <c r="CD59" s="12">
        <f t="shared" si="107"/>
        <v>4399.0373103921611</v>
      </c>
      <c r="CE59" s="12">
        <f t="shared" si="107"/>
        <v>1437.6672781674656</v>
      </c>
      <c r="CF59" s="12">
        <f t="shared" si="107"/>
        <v>1444.5632007766608</v>
      </c>
      <c r="CG59" s="12">
        <f t="shared" si="107"/>
        <v>3944.8100771099453</v>
      </c>
      <c r="CH59" s="12">
        <f t="shared" si="107"/>
        <v>4383.3057838689092</v>
      </c>
      <c r="CI59" s="12">
        <f t="shared" si="107"/>
        <v>1435.3585753874968</v>
      </c>
      <c r="CJ59" s="12">
        <f t="shared" si="107"/>
        <v>1440.9753474522024</v>
      </c>
      <c r="CK59" s="12">
        <f t="shared" si="107"/>
        <v>3927.0992597842114</v>
      </c>
      <c r="CL59" s="12">
        <f t="shared" si="107"/>
        <v>4362.2899255319744</v>
      </c>
      <c r="CM59" s="12">
        <f t="shared" si="107"/>
        <v>1427.9418242585937</v>
      </c>
      <c r="CN59" s="12">
        <f t="shared" si="107"/>
        <v>1432.5167202101222</v>
      </c>
      <c r="CO59" s="12">
        <f t="shared" si="107"/>
        <v>3904.7947639050067</v>
      </c>
      <c r="CP59" s="12">
        <f t="shared" si="107"/>
        <v>4336.9052283563542</v>
      </c>
      <c r="CQ59" s="12">
        <f t="shared" si="107"/>
        <v>1416.2865539296529</v>
      </c>
      <c r="CR59" s="12">
        <f t="shared" si="107"/>
        <v>1420.0128352752724</v>
      </c>
      <c r="CS59" s="12">
        <f t="shared" si="107"/>
        <v>3878.6797229539716</v>
      </c>
      <c r="CT59" s="12">
        <f t="shared" si="107"/>
        <v>4307.8950509281867</v>
      </c>
      <c r="CU59" s="12">
        <f t="shared" si="107"/>
        <v>1401.0987511549536</v>
      </c>
      <c r="CV59" s="12">
        <f t="shared" si="107"/>
        <v>1404.1338306002192</v>
      </c>
      <c r="CW59" s="12">
        <f t="shared" si="107"/>
        <v>3849.3896430616023</v>
      </c>
      <c r="CX59" s="12">
        <f t="shared" si="107"/>
        <v>4275.8624928677164</v>
      </c>
      <c r="CY59" s="12">
        <f t="shared" si="107"/>
        <v>1382.9511416275634</v>
      </c>
      <c r="CZ59" s="12">
        <f t="shared" si="107"/>
        <v>1385.4232328049795</v>
      </c>
      <c r="DA59" s="12">
        <f t="shared" si="107"/>
        <v>3817.4397311020507</v>
      </c>
      <c r="DB59" s="12">
        <f t="shared" ref="DB59:EG59" si="108" xml:space="preserve"> DB57 - DB58</f>
        <v>4241.2963561824645</v>
      </c>
      <c r="DC59" s="12">
        <f t="shared" si="108"/>
        <v>1362.307852938251</v>
      </c>
      <c r="DD59" s="12">
        <f t="shared" si="108"/>
        <v>1364.321386652826</v>
      </c>
      <c r="DE59" s="12">
        <f t="shared" si="108"/>
        <v>3783.2471521849329</v>
      </c>
      <c r="DF59" s="12">
        <f t="shared" si="108"/>
        <v>4204.5922895392487</v>
      </c>
      <c r="DG59" s="12">
        <f t="shared" si="108"/>
        <v>1339.5445012988766</v>
      </c>
      <c r="DH59" s="12">
        <f t="shared" si="108"/>
        <v>1341.1845370939845</v>
      </c>
      <c r="DI59" s="12">
        <f t="shared" si="108"/>
        <v>3747.149157074155</v>
      </c>
      <c r="DJ59" s="12">
        <f t="shared" si="108"/>
        <v>4166.0700089582542</v>
      </c>
      <c r="DK59" s="12">
        <f t="shared" si="108"/>
        <v>1314.96455085813</v>
      </c>
      <c r="DL59" s="12">
        <f t="shared" si="108"/>
        <v>1316.3003702634687</v>
      </c>
      <c r="DM59" s="12">
        <f t="shared" si="108"/>
        <v>3709.4178456003187</v>
      </c>
      <c r="DN59" s="12">
        <f t="shared" si="108"/>
        <v>4125.9873226922591</v>
      </c>
      <c r="DO59" s="12">
        <f t="shared" si="108"/>
        <v>1288.8126369843087</v>
      </c>
      <c r="DP59" s="12">
        <f t="shared" si="108"/>
        <v>1289.900670238829</v>
      </c>
      <c r="DQ59" s="12">
        <f t="shared" si="108"/>
        <v>3670.2721900318988</v>
      </c>
      <c r="DR59" s="12">
        <f t="shared" si="108"/>
        <v>4084.5515530576586</v>
      </c>
      <c r="DS59" s="12">
        <f t="shared" si="108"/>
        <v>1261.2854166432787</v>
      </c>
      <c r="DT59" s="12">
        <f t="shared" si="108"/>
        <v>1262.1716265292932</v>
      </c>
      <c r="DU59" s="12">
        <f t="shared" si="108"/>
        <v>3629.8878266277666</v>
      </c>
      <c r="DV59" s="12">
        <f t="shared" si="108"/>
        <v>4041.9288380285579</v>
      </c>
      <c r="DW59" s="12">
        <f t="shared" si="108"/>
        <v>1232.5404045420423</v>
      </c>
      <c r="DX59" s="12">
        <f t="shared" si="108"/>
        <v>1233.2622280330131</v>
      </c>
      <c r="DY59" s="12">
        <f t="shared" si="108"/>
        <v>3588.4050293205823</v>
      </c>
      <c r="DZ59" s="12">
        <f t="shared" si="108"/>
        <v>3998.2517058457224</v>
      </c>
      <c r="EA59" s="12">
        <f t="shared" si="108"/>
        <v>1202.7031686269281</v>
      </c>
      <c r="EB59" s="12">
        <f t="shared" si="108"/>
        <v>991.04846050190395</v>
      </c>
      <c r="EC59" s="12">
        <f t="shared" si="108"/>
        <v>0</v>
      </c>
      <c r="ED59" s="12">
        <f t="shared" si="108"/>
        <v>0</v>
      </c>
      <c r="EE59" s="12">
        <f t="shared" si="108"/>
        <v>0</v>
      </c>
      <c r="EF59" s="12">
        <f t="shared" si="108"/>
        <v>0</v>
      </c>
      <c r="EG59" s="12">
        <f t="shared" si="108"/>
        <v>0</v>
      </c>
      <c r="EH59" s="12">
        <f t="shared" ref="EH59:FM59" si="109" xml:space="preserve"> EH57 - EH58</f>
        <v>0</v>
      </c>
      <c r="EI59" s="12">
        <f t="shared" si="109"/>
        <v>0</v>
      </c>
      <c r="EJ59" s="12">
        <f t="shared" si="109"/>
        <v>0</v>
      </c>
      <c r="EK59" s="12">
        <f t="shared" si="109"/>
        <v>0</v>
      </c>
      <c r="EL59" s="12">
        <f t="shared" si="109"/>
        <v>0</v>
      </c>
      <c r="EM59" s="12">
        <f t="shared" si="109"/>
        <v>0</v>
      </c>
      <c r="EN59" s="12">
        <f t="shared" si="109"/>
        <v>0</v>
      </c>
      <c r="EO59" s="12">
        <f t="shared" si="109"/>
        <v>0</v>
      </c>
      <c r="EP59" s="12">
        <f t="shared" si="109"/>
        <v>0</v>
      </c>
      <c r="EQ59" s="12">
        <f t="shared" si="109"/>
        <v>0</v>
      </c>
      <c r="ER59" s="12">
        <f t="shared" si="109"/>
        <v>0</v>
      </c>
      <c r="ES59" s="12">
        <f t="shared" si="109"/>
        <v>0</v>
      </c>
      <c r="ET59" s="12">
        <f t="shared" si="109"/>
        <v>0</v>
      </c>
      <c r="EU59" s="12">
        <f t="shared" si="109"/>
        <v>0</v>
      </c>
      <c r="EV59" s="12">
        <f t="shared" si="109"/>
        <v>0</v>
      </c>
      <c r="EW59" s="12">
        <f t="shared" si="109"/>
        <v>0</v>
      </c>
      <c r="EX59" s="12">
        <f t="shared" si="109"/>
        <v>0</v>
      </c>
      <c r="EY59" s="12">
        <f t="shared" si="109"/>
        <v>0</v>
      </c>
      <c r="EZ59" s="12">
        <f t="shared" si="109"/>
        <v>0</v>
      </c>
      <c r="FA59" s="12">
        <f t="shared" si="109"/>
        <v>0</v>
      </c>
      <c r="FB59" s="12">
        <f t="shared" si="109"/>
        <v>0</v>
      </c>
      <c r="FC59" s="12">
        <f t="shared" si="109"/>
        <v>0</v>
      </c>
      <c r="FD59" s="12">
        <f t="shared" si="109"/>
        <v>0</v>
      </c>
      <c r="FE59" s="12">
        <f t="shared" si="109"/>
        <v>0</v>
      </c>
      <c r="FF59" s="12">
        <f t="shared" si="109"/>
        <v>0</v>
      </c>
      <c r="FG59" s="12">
        <f t="shared" si="109"/>
        <v>0</v>
      </c>
      <c r="FH59" s="12">
        <f t="shared" si="109"/>
        <v>0</v>
      </c>
      <c r="FI59" s="12">
        <f t="shared" si="109"/>
        <v>0</v>
      </c>
      <c r="FJ59" s="12">
        <f t="shared" si="109"/>
        <v>0</v>
      </c>
      <c r="FK59" s="12">
        <f t="shared" si="109"/>
        <v>0</v>
      </c>
      <c r="FL59" s="12">
        <f t="shared" si="109"/>
        <v>0</v>
      </c>
      <c r="FM59" s="12">
        <f t="shared" si="109"/>
        <v>0</v>
      </c>
      <c r="FN59" s="12">
        <f t="shared" ref="FN59:GJ59" si="110" xml:space="preserve"> FN57 - FN58</f>
        <v>0</v>
      </c>
      <c r="FO59" s="12">
        <f t="shared" si="110"/>
        <v>0</v>
      </c>
      <c r="FP59" s="12">
        <f t="shared" si="110"/>
        <v>0</v>
      </c>
      <c r="FQ59" s="12">
        <f t="shared" si="110"/>
        <v>0</v>
      </c>
      <c r="FR59" s="12">
        <f t="shared" si="110"/>
        <v>0</v>
      </c>
      <c r="FS59" s="12">
        <f t="shared" si="110"/>
        <v>0</v>
      </c>
      <c r="FT59" s="12">
        <f t="shared" si="110"/>
        <v>0</v>
      </c>
      <c r="FU59" s="12">
        <f t="shared" si="110"/>
        <v>0</v>
      </c>
      <c r="FV59" s="12">
        <f t="shared" si="110"/>
        <v>0</v>
      </c>
      <c r="FW59" s="12">
        <f t="shared" si="110"/>
        <v>0</v>
      </c>
      <c r="FX59" s="12">
        <f t="shared" si="110"/>
        <v>0</v>
      </c>
      <c r="FY59" s="12">
        <f t="shared" si="110"/>
        <v>0</v>
      </c>
      <c r="FZ59" s="12">
        <f t="shared" si="110"/>
        <v>0</v>
      </c>
      <c r="GA59" s="12">
        <f t="shared" si="110"/>
        <v>0</v>
      </c>
      <c r="GB59" s="12">
        <f t="shared" si="110"/>
        <v>0</v>
      </c>
      <c r="GC59" s="12">
        <f t="shared" si="110"/>
        <v>0</v>
      </c>
      <c r="GD59" s="12">
        <f t="shared" si="110"/>
        <v>0</v>
      </c>
      <c r="GE59" s="12">
        <f t="shared" si="110"/>
        <v>0</v>
      </c>
      <c r="GF59" s="12">
        <f t="shared" si="110"/>
        <v>0</v>
      </c>
      <c r="GG59" s="12">
        <f t="shared" si="110"/>
        <v>0</v>
      </c>
      <c r="GH59" s="12">
        <f t="shared" si="110"/>
        <v>0</v>
      </c>
      <c r="GI59" s="12">
        <f t="shared" si="110"/>
        <v>0</v>
      </c>
      <c r="GJ59" s="12">
        <f t="shared" si="110"/>
        <v>0</v>
      </c>
    </row>
    <row r="61" spans="1:255" s="204" customFormat="1" x14ac:dyDescent="0.25">
      <c r="A61" s="15"/>
      <c r="B61" s="15"/>
      <c r="C61" s="21"/>
      <c r="D61" s="60"/>
      <c r="E61" s="198" t="str">
        <f xml:space="preserve"> InpC!E$95</f>
        <v>Corporate income tax rate</v>
      </c>
      <c r="F61" s="427">
        <f xml:space="preserve"> InpC!F$95</f>
        <v>0.2</v>
      </c>
      <c r="G61" s="198" t="str">
        <f xml:space="preserve"> InpC!G$95</f>
        <v>%</v>
      </c>
      <c r="H61" s="43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</row>
    <row r="62" spans="1:255" x14ac:dyDescent="0.25">
      <c r="E62" s="126" t="str">
        <f t="shared" ref="E62:AJ62" si="111" xml:space="preserve"> E$59</f>
        <v>Taxable income net of tax losses utilised</v>
      </c>
      <c r="F62" s="126">
        <f t="shared" si="111"/>
        <v>0</v>
      </c>
      <c r="G62" s="126" t="str">
        <f t="shared" si="111"/>
        <v>$ 000s</v>
      </c>
      <c r="H62" s="126">
        <f t="shared" si="111"/>
        <v>240384.50033559845</v>
      </c>
      <c r="I62" s="126">
        <f t="shared" si="111"/>
        <v>0</v>
      </c>
      <c r="J62" s="126">
        <f t="shared" si="111"/>
        <v>0</v>
      </c>
      <c r="K62" s="126">
        <f t="shared" si="111"/>
        <v>0</v>
      </c>
      <c r="L62" s="126">
        <f t="shared" si="111"/>
        <v>0</v>
      </c>
      <c r="M62" s="126">
        <f t="shared" si="111"/>
        <v>0</v>
      </c>
      <c r="N62" s="126">
        <f t="shared" si="111"/>
        <v>0</v>
      </c>
      <c r="O62" s="126">
        <f t="shared" si="111"/>
        <v>0</v>
      </c>
      <c r="P62" s="126">
        <f t="shared" si="111"/>
        <v>0</v>
      </c>
      <c r="Q62" s="126">
        <f t="shared" si="111"/>
        <v>0</v>
      </c>
      <c r="R62" s="126">
        <f t="shared" si="111"/>
        <v>0</v>
      </c>
      <c r="S62" s="126">
        <f t="shared" si="111"/>
        <v>0</v>
      </c>
      <c r="T62" s="126">
        <f t="shared" si="111"/>
        <v>0</v>
      </c>
      <c r="U62" s="126">
        <f t="shared" si="111"/>
        <v>0</v>
      </c>
      <c r="V62" s="126">
        <f t="shared" si="111"/>
        <v>0</v>
      </c>
      <c r="W62" s="126">
        <f t="shared" si="111"/>
        <v>0</v>
      </c>
      <c r="X62" s="126">
        <f t="shared" si="111"/>
        <v>0</v>
      </c>
      <c r="Y62" s="126">
        <f t="shared" si="111"/>
        <v>0</v>
      </c>
      <c r="Z62" s="126">
        <f t="shared" si="111"/>
        <v>0</v>
      </c>
      <c r="AA62" s="126">
        <f t="shared" si="111"/>
        <v>0</v>
      </c>
      <c r="AB62" s="126">
        <f t="shared" si="111"/>
        <v>0</v>
      </c>
      <c r="AC62" s="126">
        <f t="shared" si="111"/>
        <v>0</v>
      </c>
      <c r="AD62" s="126">
        <f t="shared" si="111"/>
        <v>0</v>
      </c>
      <c r="AE62" s="126">
        <f t="shared" si="111"/>
        <v>0</v>
      </c>
      <c r="AF62" s="126">
        <f t="shared" si="111"/>
        <v>0</v>
      </c>
      <c r="AG62" s="126">
        <f t="shared" si="111"/>
        <v>0</v>
      </c>
      <c r="AH62" s="126">
        <f t="shared" si="111"/>
        <v>0</v>
      </c>
      <c r="AI62" s="126">
        <f t="shared" si="111"/>
        <v>0</v>
      </c>
      <c r="AJ62" s="126">
        <f t="shared" si="111"/>
        <v>0</v>
      </c>
      <c r="AK62" s="126">
        <f t="shared" ref="AK62:BP62" si="112" xml:space="preserve"> AK$59</f>
        <v>0</v>
      </c>
      <c r="AL62" s="126">
        <f t="shared" si="112"/>
        <v>0</v>
      </c>
      <c r="AM62" s="126">
        <f t="shared" si="112"/>
        <v>0</v>
      </c>
      <c r="AN62" s="126">
        <f t="shared" si="112"/>
        <v>0</v>
      </c>
      <c r="AO62" s="126">
        <f t="shared" si="112"/>
        <v>1692.5753039933202</v>
      </c>
      <c r="AP62" s="126">
        <f t="shared" si="112"/>
        <v>3505.6896095833208</v>
      </c>
      <c r="AQ62" s="126">
        <f t="shared" si="112"/>
        <v>480.87615957923839</v>
      </c>
      <c r="AR62" s="126">
        <f t="shared" si="112"/>
        <v>577.24018546114894</v>
      </c>
      <c r="AS62" s="126">
        <f t="shared" si="112"/>
        <v>3266.0379642350185</v>
      </c>
      <c r="AT62" s="126">
        <f t="shared" si="112"/>
        <v>3785.8671253860739</v>
      </c>
      <c r="AU62" s="126">
        <f t="shared" si="112"/>
        <v>766.83125909558294</v>
      </c>
      <c r="AV62" s="126">
        <f t="shared" si="112"/>
        <v>851.57223031625927</v>
      </c>
      <c r="AW62" s="126">
        <f t="shared" si="112"/>
        <v>3519.5615190959061</v>
      </c>
      <c r="AX62" s="126">
        <f t="shared" si="112"/>
        <v>4030.29228382785</v>
      </c>
      <c r="AY62" s="126">
        <f t="shared" si="112"/>
        <v>1019.0307143331981</v>
      </c>
      <c r="AZ62" s="126">
        <f t="shared" si="112"/>
        <v>1094.0453182159865</v>
      </c>
      <c r="BA62" s="126">
        <f t="shared" si="112"/>
        <v>3743.1986582147961</v>
      </c>
      <c r="BB62" s="126">
        <f t="shared" si="112"/>
        <v>4225.195354812724</v>
      </c>
      <c r="BC62" s="126">
        <f t="shared" si="112"/>
        <v>1181.6144993764665</v>
      </c>
      <c r="BD62" s="126">
        <f t="shared" si="112"/>
        <v>1210.6100547014692</v>
      </c>
      <c r="BE62" s="126">
        <f t="shared" si="112"/>
        <v>3823.7000948782052</v>
      </c>
      <c r="BF62" s="126">
        <f t="shared" si="112"/>
        <v>4297.4990884910121</v>
      </c>
      <c r="BG62" s="126">
        <f t="shared" si="112"/>
        <v>1263.5507023691569</v>
      </c>
      <c r="BH62" s="126">
        <f t="shared" si="112"/>
        <v>1287.1677634035927</v>
      </c>
      <c r="BI62" s="126">
        <f t="shared" si="112"/>
        <v>3881.8630828668061</v>
      </c>
      <c r="BJ62" s="126">
        <f t="shared" si="112"/>
        <v>4348.5809679449039</v>
      </c>
      <c r="BK62" s="126">
        <f t="shared" si="112"/>
        <v>1325.2391477700687</v>
      </c>
      <c r="BL62" s="126">
        <f t="shared" si="112"/>
        <v>1344.4753915892484</v>
      </c>
      <c r="BM62" s="126">
        <f t="shared" si="112"/>
        <v>3921.7793351686255</v>
      </c>
      <c r="BN62" s="126">
        <f t="shared" si="112"/>
        <v>4382.3275949612253</v>
      </c>
      <c r="BO62" s="126">
        <f t="shared" si="112"/>
        <v>1370.3720129094411</v>
      </c>
      <c r="BP62" s="126">
        <f t="shared" si="112"/>
        <v>1386.0400537266876</v>
      </c>
      <c r="BQ62" s="126">
        <f t="shared" ref="BQ62:CV62" si="113" xml:space="preserve"> BQ$59</f>
        <v>3946.7796165650925</v>
      </c>
      <c r="BR62" s="126">
        <f t="shared" si="113"/>
        <v>4401.9026599656336</v>
      </c>
      <c r="BS62" s="126">
        <f t="shared" si="113"/>
        <v>1401.9546966143005</v>
      </c>
      <c r="BT62" s="126">
        <f t="shared" si="113"/>
        <v>1414.7164137852026</v>
      </c>
      <c r="BU62" s="126">
        <f t="shared" si="113"/>
        <v>3959.5748490393262</v>
      </c>
      <c r="BV62" s="126">
        <f t="shared" si="113"/>
        <v>4409.880991883555</v>
      </c>
      <c r="BW62" s="126">
        <f t="shared" si="113"/>
        <v>1422.4331663101016</v>
      </c>
      <c r="BX62" s="126">
        <f t="shared" si="113"/>
        <v>1432.8276647065338</v>
      </c>
      <c r="BY62" s="126">
        <f t="shared" si="113"/>
        <v>3962.3710418534979</v>
      </c>
      <c r="BZ62" s="126">
        <f t="shared" si="113"/>
        <v>4408.3577414298998</v>
      </c>
      <c r="CA62" s="126">
        <f t="shared" si="113"/>
        <v>1433.7976818727839</v>
      </c>
      <c r="CB62" s="126">
        <f t="shared" si="113"/>
        <v>1442.2640657822933</v>
      </c>
      <c r="CC62" s="126">
        <f t="shared" si="113"/>
        <v>3956.962901626644</v>
      </c>
      <c r="CD62" s="126">
        <f t="shared" si="113"/>
        <v>4399.0373103921611</v>
      </c>
      <c r="CE62" s="126">
        <f t="shared" si="113"/>
        <v>1437.6672781674656</v>
      </c>
      <c r="CF62" s="126">
        <f t="shared" si="113"/>
        <v>1444.5632007766608</v>
      </c>
      <c r="CG62" s="126">
        <f t="shared" si="113"/>
        <v>3944.8100771099453</v>
      </c>
      <c r="CH62" s="126">
        <f t="shared" si="113"/>
        <v>4383.3057838689092</v>
      </c>
      <c r="CI62" s="126">
        <f t="shared" si="113"/>
        <v>1435.3585753874968</v>
      </c>
      <c r="CJ62" s="126">
        <f t="shared" si="113"/>
        <v>1440.9753474522024</v>
      </c>
      <c r="CK62" s="126">
        <f t="shared" si="113"/>
        <v>3927.0992597842114</v>
      </c>
      <c r="CL62" s="126">
        <f t="shared" si="113"/>
        <v>4362.2899255319744</v>
      </c>
      <c r="CM62" s="126">
        <f t="shared" si="113"/>
        <v>1427.9418242585937</v>
      </c>
      <c r="CN62" s="126">
        <f t="shared" si="113"/>
        <v>1432.5167202101222</v>
      </c>
      <c r="CO62" s="126">
        <f t="shared" si="113"/>
        <v>3904.7947639050067</v>
      </c>
      <c r="CP62" s="126">
        <f t="shared" si="113"/>
        <v>4336.9052283563542</v>
      </c>
      <c r="CQ62" s="126">
        <f t="shared" si="113"/>
        <v>1416.2865539296529</v>
      </c>
      <c r="CR62" s="126">
        <f t="shared" si="113"/>
        <v>1420.0128352752724</v>
      </c>
      <c r="CS62" s="126">
        <f t="shared" si="113"/>
        <v>3878.6797229539716</v>
      </c>
      <c r="CT62" s="126">
        <f t="shared" si="113"/>
        <v>4307.8950509281867</v>
      </c>
      <c r="CU62" s="126">
        <f t="shared" si="113"/>
        <v>1401.0987511549536</v>
      </c>
      <c r="CV62" s="126">
        <f t="shared" si="113"/>
        <v>1404.1338306002192</v>
      </c>
      <c r="CW62" s="126">
        <f t="shared" ref="CW62:EB62" si="114" xml:space="preserve"> CW$59</f>
        <v>3849.3896430616023</v>
      </c>
      <c r="CX62" s="126">
        <f t="shared" si="114"/>
        <v>4275.8624928677164</v>
      </c>
      <c r="CY62" s="126">
        <f t="shared" si="114"/>
        <v>1382.9511416275634</v>
      </c>
      <c r="CZ62" s="126">
        <f t="shared" si="114"/>
        <v>1385.4232328049795</v>
      </c>
      <c r="DA62" s="126">
        <f t="shared" si="114"/>
        <v>3817.4397311020507</v>
      </c>
      <c r="DB62" s="126">
        <f t="shared" si="114"/>
        <v>4241.2963561824645</v>
      </c>
      <c r="DC62" s="126">
        <f t="shared" si="114"/>
        <v>1362.307852938251</v>
      </c>
      <c r="DD62" s="126">
        <f t="shared" si="114"/>
        <v>1364.321386652826</v>
      </c>
      <c r="DE62" s="126">
        <f t="shared" si="114"/>
        <v>3783.2471521849329</v>
      </c>
      <c r="DF62" s="126">
        <f t="shared" si="114"/>
        <v>4204.5922895392487</v>
      </c>
      <c r="DG62" s="126">
        <f t="shared" si="114"/>
        <v>1339.5445012988766</v>
      </c>
      <c r="DH62" s="126">
        <f t="shared" si="114"/>
        <v>1341.1845370939845</v>
      </c>
      <c r="DI62" s="126">
        <f t="shared" si="114"/>
        <v>3747.149157074155</v>
      </c>
      <c r="DJ62" s="126">
        <f t="shared" si="114"/>
        <v>4166.0700089582542</v>
      </c>
      <c r="DK62" s="126">
        <f t="shared" si="114"/>
        <v>1314.96455085813</v>
      </c>
      <c r="DL62" s="126">
        <f t="shared" si="114"/>
        <v>1316.3003702634687</v>
      </c>
      <c r="DM62" s="126">
        <f t="shared" si="114"/>
        <v>3709.4178456003187</v>
      </c>
      <c r="DN62" s="126">
        <f t="shared" si="114"/>
        <v>4125.9873226922591</v>
      </c>
      <c r="DO62" s="126">
        <f t="shared" si="114"/>
        <v>1288.8126369843087</v>
      </c>
      <c r="DP62" s="126">
        <f t="shared" si="114"/>
        <v>1289.900670238829</v>
      </c>
      <c r="DQ62" s="126">
        <f t="shared" si="114"/>
        <v>3670.2721900318988</v>
      </c>
      <c r="DR62" s="126">
        <f t="shared" si="114"/>
        <v>4084.5515530576586</v>
      </c>
      <c r="DS62" s="126">
        <f t="shared" si="114"/>
        <v>1261.2854166432787</v>
      </c>
      <c r="DT62" s="126">
        <f t="shared" si="114"/>
        <v>1262.1716265292932</v>
      </c>
      <c r="DU62" s="126">
        <f t="shared" si="114"/>
        <v>3629.8878266277666</v>
      </c>
      <c r="DV62" s="126">
        <f t="shared" si="114"/>
        <v>4041.9288380285579</v>
      </c>
      <c r="DW62" s="126">
        <f t="shared" si="114"/>
        <v>1232.5404045420423</v>
      </c>
      <c r="DX62" s="126">
        <f t="shared" si="114"/>
        <v>1233.2622280330131</v>
      </c>
      <c r="DY62" s="126">
        <f t="shared" si="114"/>
        <v>3588.4050293205823</v>
      </c>
      <c r="DZ62" s="126">
        <f t="shared" si="114"/>
        <v>3998.2517058457224</v>
      </c>
      <c r="EA62" s="126">
        <f t="shared" si="114"/>
        <v>1202.7031686269281</v>
      </c>
      <c r="EB62" s="126">
        <f t="shared" si="114"/>
        <v>991.04846050190395</v>
      </c>
      <c r="EC62" s="126">
        <f t="shared" ref="EC62:FH62" si="115" xml:space="preserve"> EC$59</f>
        <v>0</v>
      </c>
      <c r="ED62" s="126">
        <f t="shared" si="115"/>
        <v>0</v>
      </c>
      <c r="EE62" s="126">
        <f t="shared" si="115"/>
        <v>0</v>
      </c>
      <c r="EF62" s="126">
        <f t="shared" si="115"/>
        <v>0</v>
      </c>
      <c r="EG62" s="126">
        <f t="shared" si="115"/>
        <v>0</v>
      </c>
      <c r="EH62" s="126">
        <f t="shared" si="115"/>
        <v>0</v>
      </c>
      <c r="EI62" s="126">
        <f t="shared" si="115"/>
        <v>0</v>
      </c>
      <c r="EJ62" s="126">
        <f t="shared" si="115"/>
        <v>0</v>
      </c>
      <c r="EK62" s="126">
        <f t="shared" si="115"/>
        <v>0</v>
      </c>
      <c r="EL62" s="126">
        <f t="shared" si="115"/>
        <v>0</v>
      </c>
      <c r="EM62" s="126">
        <f t="shared" si="115"/>
        <v>0</v>
      </c>
      <c r="EN62" s="126">
        <f t="shared" si="115"/>
        <v>0</v>
      </c>
      <c r="EO62" s="126">
        <f t="shared" si="115"/>
        <v>0</v>
      </c>
      <c r="EP62" s="126">
        <f t="shared" si="115"/>
        <v>0</v>
      </c>
      <c r="EQ62" s="126">
        <f t="shared" si="115"/>
        <v>0</v>
      </c>
      <c r="ER62" s="126">
        <f t="shared" si="115"/>
        <v>0</v>
      </c>
      <c r="ES62" s="126">
        <f t="shared" si="115"/>
        <v>0</v>
      </c>
      <c r="ET62" s="126">
        <f t="shared" si="115"/>
        <v>0</v>
      </c>
      <c r="EU62" s="126">
        <f t="shared" si="115"/>
        <v>0</v>
      </c>
      <c r="EV62" s="126">
        <f t="shared" si="115"/>
        <v>0</v>
      </c>
      <c r="EW62" s="126">
        <f t="shared" si="115"/>
        <v>0</v>
      </c>
      <c r="EX62" s="126">
        <f t="shared" si="115"/>
        <v>0</v>
      </c>
      <c r="EY62" s="126">
        <f t="shared" si="115"/>
        <v>0</v>
      </c>
      <c r="EZ62" s="126">
        <f t="shared" si="115"/>
        <v>0</v>
      </c>
      <c r="FA62" s="126">
        <f t="shared" si="115"/>
        <v>0</v>
      </c>
      <c r="FB62" s="126">
        <f t="shared" si="115"/>
        <v>0</v>
      </c>
      <c r="FC62" s="126">
        <f t="shared" si="115"/>
        <v>0</v>
      </c>
      <c r="FD62" s="126">
        <f t="shared" si="115"/>
        <v>0</v>
      </c>
      <c r="FE62" s="126">
        <f t="shared" si="115"/>
        <v>0</v>
      </c>
      <c r="FF62" s="126">
        <f t="shared" si="115"/>
        <v>0</v>
      </c>
      <c r="FG62" s="126">
        <f t="shared" si="115"/>
        <v>0</v>
      </c>
      <c r="FH62" s="126">
        <f t="shared" si="115"/>
        <v>0</v>
      </c>
      <c r="FI62" s="126">
        <f t="shared" ref="FI62:GJ62" si="116" xml:space="preserve"> FI$59</f>
        <v>0</v>
      </c>
      <c r="FJ62" s="126">
        <f t="shared" si="116"/>
        <v>0</v>
      </c>
      <c r="FK62" s="126">
        <f t="shared" si="116"/>
        <v>0</v>
      </c>
      <c r="FL62" s="126">
        <f t="shared" si="116"/>
        <v>0</v>
      </c>
      <c r="FM62" s="126">
        <f t="shared" si="116"/>
        <v>0</v>
      </c>
      <c r="FN62" s="126">
        <f t="shared" si="116"/>
        <v>0</v>
      </c>
      <c r="FO62" s="126">
        <f t="shared" si="116"/>
        <v>0</v>
      </c>
      <c r="FP62" s="126">
        <f t="shared" si="116"/>
        <v>0</v>
      </c>
      <c r="FQ62" s="126">
        <f t="shared" si="116"/>
        <v>0</v>
      </c>
      <c r="FR62" s="126">
        <f t="shared" si="116"/>
        <v>0</v>
      </c>
      <c r="FS62" s="126">
        <f t="shared" si="116"/>
        <v>0</v>
      </c>
      <c r="FT62" s="126">
        <f t="shared" si="116"/>
        <v>0</v>
      </c>
      <c r="FU62" s="126">
        <f t="shared" si="116"/>
        <v>0</v>
      </c>
      <c r="FV62" s="126">
        <f t="shared" si="116"/>
        <v>0</v>
      </c>
      <c r="FW62" s="126">
        <f t="shared" si="116"/>
        <v>0</v>
      </c>
      <c r="FX62" s="126">
        <f t="shared" si="116"/>
        <v>0</v>
      </c>
      <c r="FY62" s="126">
        <f t="shared" si="116"/>
        <v>0</v>
      </c>
      <c r="FZ62" s="126">
        <f t="shared" si="116"/>
        <v>0</v>
      </c>
      <c r="GA62" s="126">
        <f t="shared" si="116"/>
        <v>0</v>
      </c>
      <c r="GB62" s="126">
        <f t="shared" si="116"/>
        <v>0</v>
      </c>
      <c r="GC62" s="126">
        <f t="shared" si="116"/>
        <v>0</v>
      </c>
      <c r="GD62" s="126">
        <f t="shared" si="116"/>
        <v>0</v>
      </c>
      <c r="GE62" s="126">
        <f t="shared" si="116"/>
        <v>0</v>
      </c>
      <c r="GF62" s="126">
        <f t="shared" si="116"/>
        <v>0</v>
      </c>
      <c r="GG62" s="126">
        <f t="shared" si="116"/>
        <v>0</v>
      </c>
      <c r="GH62" s="126">
        <f t="shared" si="116"/>
        <v>0</v>
      </c>
      <c r="GI62" s="126">
        <f t="shared" si="116"/>
        <v>0</v>
      </c>
      <c r="GJ62" s="126">
        <f t="shared" si="116"/>
        <v>0</v>
      </c>
    </row>
    <row r="63" spans="1:255" x14ac:dyDescent="0.25">
      <c r="E63" s="12" t="s">
        <v>267</v>
      </c>
      <c r="G63" s="12" t="str">
        <f xml:space="preserve"> SMU</f>
        <v>$ 000s</v>
      </c>
      <c r="H63" s="12">
        <f xml:space="preserve"> SUM(J63:GJ63)</f>
        <v>48076.900067119677</v>
      </c>
      <c r="J63" s="12">
        <f t="shared" ref="J63:AO63" si="117" xml:space="preserve"> $F61 * J62</f>
        <v>0</v>
      </c>
      <c r="K63" s="12">
        <f t="shared" si="117"/>
        <v>0</v>
      </c>
      <c r="L63" s="12">
        <f t="shared" si="117"/>
        <v>0</v>
      </c>
      <c r="M63" s="12">
        <f t="shared" si="117"/>
        <v>0</v>
      </c>
      <c r="N63" s="12">
        <f t="shared" si="117"/>
        <v>0</v>
      </c>
      <c r="O63" s="12">
        <f t="shared" si="117"/>
        <v>0</v>
      </c>
      <c r="P63" s="12">
        <f t="shared" si="117"/>
        <v>0</v>
      </c>
      <c r="Q63" s="12">
        <f t="shared" si="117"/>
        <v>0</v>
      </c>
      <c r="R63" s="12">
        <f t="shared" si="117"/>
        <v>0</v>
      </c>
      <c r="S63" s="12">
        <f t="shared" si="117"/>
        <v>0</v>
      </c>
      <c r="T63" s="12">
        <f t="shared" si="117"/>
        <v>0</v>
      </c>
      <c r="U63" s="12">
        <f t="shared" si="117"/>
        <v>0</v>
      </c>
      <c r="V63" s="12">
        <f t="shared" si="117"/>
        <v>0</v>
      </c>
      <c r="W63" s="12">
        <f t="shared" si="117"/>
        <v>0</v>
      </c>
      <c r="X63" s="12">
        <f t="shared" si="117"/>
        <v>0</v>
      </c>
      <c r="Y63" s="12">
        <f t="shared" si="117"/>
        <v>0</v>
      </c>
      <c r="Z63" s="12">
        <f t="shared" si="117"/>
        <v>0</v>
      </c>
      <c r="AA63" s="12">
        <f t="shared" si="117"/>
        <v>0</v>
      </c>
      <c r="AB63" s="12">
        <f t="shared" si="117"/>
        <v>0</v>
      </c>
      <c r="AC63" s="12">
        <f t="shared" si="117"/>
        <v>0</v>
      </c>
      <c r="AD63" s="12">
        <f t="shared" si="117"/>
        <v>0</v>
      </c>
      <c r="AE63" s="12">
        <f t="shared" si="117"/>
        <v>0</v>
      </c>
      <c r="AF63" s="12">
        <f t="shared" si="117"/>
        <v>0</v>
      </c>
      <c r="AG63" s="12">
        <f t="shared" si="117"/>
        <v>0</v>
      </c>
      <c r="AH63" s="12">
        <f t="shared" si="117"/>
        <v>0</v>
      </c>
      <c r="AI63" s="12">
        <f t="shared" si="117"/>
        <v>0</v>
      </c>
      <c r="AJ63" s="12">
        <f t="shared" si="117"/>
        <v>0</v>
      </c>
      <c r="AK63" s="12">
        <f t="shared" si="117"/>
        <v>0</v>
      </c>
      <c r="AL63" s="12">
        <f t="shared" si="117"/>
        <v>0</v>
      </c>
      <c r="AM63" s="12">
        <f t="shared" si="117"/>
        <v>0</v>
      </c>
      <c r="AN63" s="12">
        <f t="shared" si="117"/>
        <v>0</v>
      </c>
      <c r="AO63" s="12">
        <f t="shared" si="117"/>
        <v>338.51506079866408</v>
      </c>
      <c r="AP63" s="12">
        <f t="shared" ref="AP63:BU63" si="118" xml:space="preserve"> $F61 * AP62</f>
        <v>701.13792191666425</v>
      </c>
      <c r="AQ63" s="12">
        <f t="shared" si="118"/>
        <v>96.175231915847689</v>
      </c>
      <c r="AR63" s="12">
        <f t="shared" si="118"/>
        <v>115.4480370922298</v>
      </c>
      <c r="AS63" s="12">
        <f t="shared" si="118"/>
        <v>653.20759284700375</v>
      </c>
      <c r="AT63" s="12">
        <f t="shared" si="118"/>
        <v>757.1734250772148</v>
      </c>
      <c r="AU63" s="12">
        <f t="shared" si="118"/>
        <v>153.3662518191166</v>
      </c>
      <c r="AV63" s="12">
        <f t="shared" si="118"/>
        <v>170.31444606325186</v>
      </c>
      <c r="AW63" s="12">
        <f t="shared" si="118"/>
        <v>703.91230381918126</v>
      </c>
      <c r="AX63" s="12">
        <f t="shared" si="118"/>
        <v>806.0584567655701</v>
      </c>
      <c r="AY63" s="12">
        <f t="shared" si="118"/>
        <v>203.80614286663965</v>
      </c>
      <c r="AZ63" s="12">
        <f t="shared" si="118"/>
        <v>218.80906364319731</v>
      </c>
      <c r="BA63" s="12">
        <f t="shared" si="118"/>
        <v>748.6397316429593</v>
      </c>
      <c r="BB63" s="12">
        <f t="shared" si="118"/>
        <v>845.03907096254488</v>
      </c>
      <c r="BC63" s="12">
        <f t="shared" si="118"/>
        <v>236.3228998752933</v>
      </c>
      <c r="BD63" s="12">
        <f t="shared" si="118"/>
        <v>242.12201094029385</v>
      </c>
      <c r="BE63" s="12">
        <f t="shared" si="118"/>
        <v>764.74001897564108</v>
      </c>
      <c r="BF63" s="12">
        <f t="shared" si="118"/>
        <v>859.49981769820249</v>
      </c>
      <c r="BG63" s="12">
        <f t="shared" si="118"/>
        <v>252.71014047383139</v>
      </c>
      <c r="BH63" s="12">
        <f t="shared" si="118"/>
        <v>257.43355268071855</v>
      </c>
      <c r="BI63" s="12">
        <f t="shared" si="118"/>
        <v>776.37261657336126</v>
      </c>
      <c r="BJ63" s="12">
        <f t="shared" si="118"/>
        <v>869.71619358898079</v>
      </c>
      <c r="BK63" s="12">
        <f t="shared" si="118"/>
        <v>265.04782955401373</v>
      </c>
      <c r="BL63" s="12">
        <f t="shared" si="118"/>
        <v>268.89507831784971</v>
      </c>
      <c r="BM63" s="12">
        <f t="shared" si="118"/>
        <v>784.35586703372519</v>
      </c>
      <c r="BN63" s="12">
        <f t="shared" si="118"/>
        <v>876.46551899224505</v>
      </c>
      <c r="BO63" s="12">
        <f t="shared" si="118"/>
        <v>274.07440258188825</v>
      </c>
      <c r="BP63" s="12">
        <f t="shared" si="118"/>
        <v>277.2080107453375</v>
      </c>
      <c r="BQ63" s="12">
        <f t="shared" si="118"/>
        <v>789.35592331301859</v>
      </c>
      <c r="BR63" s="12">
        <f t="shared" si="118"/>
        <v>880.38053199312674</v>
      </c>
      <c r="BS63" s="12">
        <f t="shared" si="118"/>
        <v>280.39093932286011</v>
      </c>
      <c r="BT63" s="12">
        <f t="shared" si="118"/>
        <v>282.94328275704055</v>
      </c>
      <c r="BU63" s="12">
        <f t="shared" si="118"/>
        <v>791.9149698078653</v>
      </c>
      <c r="BV63" s="12">
        <f t="shared" ref="BV63:DA63" si="119" xml:space="preserve"> $F61 * BV62</f>
        <v>881.97619837671107</v>
      </c>
      <c r="BW63" s="12">
        <f t="shared" si="119"/>
        <v>284.48663326202035</v>
      </c>
      <c r="BX63" s="12">
        <f t="shared" si="119"/>
        <v>286.5655329413068</v>
      </c>
      <c r="BY63" s="12">
        <f t="shared" si="119"/>
        <v>792.47420837069967</v>
      </c>
      <c r="BZ63" s="12">
        <f t="shared" si="119"/>
        <v>881.67154828597995</v>
      </c>
      <c r="CA63" s="12">
        <f t="shared" si="119"/>
        <v>286.75953637455677</v>
      </c>
      <c r="CB63" s="12">
        <f t="shared" si="119"/>
        <v>288.45281315645866</v>
      </c>
      <c r="CC63" s="12">
        <f t="shared" si="119"/>
        <v>791.39258032532882</v>
      </c>
      <c r="CD63" s="12">
        <f t="shared" si="119"/>
        <v>879.80746207843231</v>
      </c>
      <c r="CE63" s="12">
        <f t="shared" si="119"/>
        <v>287.53345563349313</v>
      </c>
      <c r="CF63" s="12">
        <f t="shared" si="119"/>
        <v>288.91264015533216</v>
      </c>
      <c r="CG63" s="12">
        <f t="shared" si="119"/>
        <v>788.96201542198912</v>
      </c>
      <c r="CH63" s="12">
        <f t="shared" si="119"/>
        <v>876.66115677378184</v>
      </c>
      <c r="CI63" s="12">
        <f t="shared" si="119"/>
        <v>287.07171507749939</v>
      </c>
      <c r="CJ63" s="12">
        <f t="shared" si="119"/>
        <v>288.19506949044052</v>
      </c>
      <c r="CK63" s="12">
        <f t="shared" si="119"/>
        <v>785.41985195684231</v>
      </c>
      <c r="CL63" s="12">
        <f t="shared" si="119"/>
        <v>872.45798510639497</v>
      </c>
      <c r="CM63" s="12">
        <f t="shared" si="119"/>
        <v>285.58836485171872</v>
      </c>
      <c r="CN63" s="12">
        <f t="shared" si="119"/>
        <v>286.50334404202448</v>
      </c>
      <c r="CO63" s="12">
        <f t="shared" si="119"/>
        <v>780.95895278100136</v>
      </c>
      <c r="CP63" s="12">
        <f t="shared" si="119"/>
        <v>867.38104567127084</v>
      </c>
      <c r="CQ63" s="12">
        <f t="shared" si="119"/>
        <v>283.2573107859306</v>
      </c>
      <c r="CR63" s="12">
        <f t="shared" si="119"/>
        <v>284.0025670550545</v>
      </c>
      <c r="CS63" s="12">
        <f t="shared" si="119"/>
        <v>775.73594459079436</v>
      </c>
      <c r="CT63" s="12">
        <f t="shared" si="119"/>
        <v>861.57901018563734</v>
      </c>
      <c r="CU63" s="12">
        <f t="shared" si="119"/>
        <v>280.21975023099071</v>
      </c>
      <c r="CV63" s="12">
        <f t="shared" si="119"/>
        <v>280.82676612004383</v>
      </c>
      <c r="CW63" s="12">
        <f t="shared" si="119"/>
        <v>769.87792861232049</v>
      </c>
      <c r="CX63" s="12">
        <f t="shared" si="119"/>
        <v>855.17249857354329</v>
      </c>
      <c r="CY63" s="12">
        <f t="shared" si="119"/>
        <v>276.59022832551267</v>
      </c>
      <c r="CZ63" s="12">
        <f t="shared" si="119"/>
        <v>277.08464656099591</v>
      </c>
      <c r="DA63" s="12">
        <f t="shared" si="119"/>
        <v>763.48794622041021</v>
      </c>
      <c r="DB63" s="12">
        <f t="shared" ref="DB63:EG63" si="120" xml:space="preserve"> $F61 * DB62</f>
        <v>848.25927123649296</v>
      </c>
      <c r="DC63" s="12">
        <f t="shared" si="120"/>
        <v>272.46157058765021</v>
      </c>
      <c r="DD63" s="12">
        <f t="shared" si="120"/>
        <v>272.86427733056524</v>
      </c>
      <c r="DE63" s="12">
        <f t="shared" si="120"/>
        <v>756.64943043698668</v>
      </c>
      <c r="DF63" s="12">
        <f t="shared" si="120"/>
        <v>840.91845790784976</v>
      </c>
      <c r="DG63" s="12">
        <f t="shared" si="120"/>
        <v>267.90890025977535</v>
      </c>
      <c r="DH63" s="12">
        <f t="shared" si="120"/>
        <v>268.23690741879693</v>
      </c>
      <c r="DI63" s="12">
        <f t="shared" si="120"/>
        <v>749.42983141483103</v>
      </c>
      <c r="DJ63" s="12">
        <f t="shared" si="120"/>
        <v>833.21400179165084</v>
      </c>
      <c r="DK63" s="12">
        <f t="shared" si="120"/>
        <v>262.99291017162602</v>
      </c>
      <c r="DL63" s="12">
        <f t="shared" si="120"/>
        <v>263.26007405269377</v>
      </c>
      <c r="DM63" s="12">
        <f t="shared" si="120"/>
        <v>741.88356912006384</v>
      </c>
      <c r="DN63" s="12">
        <f t="shared" si="120"/>
        <v>825.19746453845187</v>
      </c>
      <c r="DO63" s="12">
        <f t="shared" si="120"/>
        <v>257.76252739686174</v>
      </c>
      <c r="DP63" s="12">
        <f t="shared" si="120"/>
        <v>257.98013404776583</v>
      </c>
      <c r="DQ63" s="12">
        <f t="shared" si="120"/>
        <v>734.05443800637977</v>
      </c>
      <c r="DR63" s="12">
        <f t="shared" si="120"/>
        <v>816.91031061153171</v>
      </c>
      <c r="DS63" s="12">
        <f t="shared" si="120"/>
        <v>252.25708332865577</v>
      </c>
      <c r="DT63" s="12">
        <f t="shared" si="120"/>
        <v>252.43432530585866</v>
      </c>
      <c r="DU63" s="12">
        <f t="shared" si="120"/>
        <v>725.97756532555331</v>
      </c>
      <c r="DV63" s="12">
        <f t="shared" si="120"/>
        <v>808.38576760571164</v>
      </c>
      <c r="DW63" s="12">
        <f t="shared" si="120"/>
        <v>246.50808090840849</v>
      </c>
      <c r="DX63" s="12">
        <f t="shared" si="120"/>
        <v>246.65244560660264</v>
      </c>
      <c r="DY63" s="12">
        <f t="shared" si="120"/>
        <v>717.68100586411651</v>
      </c>
      <c r="DZ63" s="12">
        <f t="shared" si="120"/>
        <v>799.65034116914455</v>
      </c>
      <c r="EA63" s="12">
        <f t="shared" si="120"/>
        <v>240.54063372538565</v>
      </c>
      <c r="EB63" s="12">
        <f t="shared" si="120"/>
        <v>198.20969210038081</v>
      </c>
      <c r="EC63" s="12">
        <f t="shared" si="120"/>
        <v>0</v>
      </c>
      <c r="ED63" s="12">
        <f t="shared" si="120"/>
        <v>0</v>
      </c>
      <c r="EE63" s="12">
        <f t="shared" si="120"/>
        <v>0</v>
      </c>
      <c r="EF63" s="12">
        <f t="shared" si="120"/>
        <v>0</v>
      </c>
      <c r="EG63" s="12">
        <f t="shared" si="120"/>
        <v>0</v>
      </c>
      <c r="EH63" s="12">
        <f t="shared" ref="EH63:FM63" si="121" xml:space="preserve"> $F61 * EH62</f>
        <v>0</v>
      </c>
      <c r="EI63" s="12">
        <f t="shared" si="121"/>
        <v>0</v>
      </c>
      <c r="EJ63" s="12">
        <f t="shared" si="121"/>
        <v>0</v>
      </c>
      <c r="EK63" s="12">
        <f t="shared" si="121"/>
        <v>0</v>
      </c>
      <c r="EL63" s="12">
        <f t="shared" si="121"/>
        <v>0</v>
      </c>
      <c r="EM63" s="12">
        <f t="shared" si="121"/>
        <v>0</v>
      </c>
      <c r="EN63" s="12">
        <f t="shared" si="121"/>
        <v>0</v>
      </c>
      <c r="EO63" s="12">
        <f t="shared" si="121"/>
        <v>0</v>
      </c>
      <c r="EP63" s="12">
        <f t="shared" si="121"/>
        <v>0</v>
      </c>
      <c r="EQ63" s="12">
        <f t="shared" si="121"/>
        <v>0</v>
      </c>
      <c r="ER63" s="12">
        <f t="shared" si="121"/>
        <v>0</v>
      </c>
      <c r="ES63" s="12">
        <f t="shared" si="121"/>
        <v>0</v>
      </c>
      <c r="ET63" s="12">
        <f t="shared" si="121"/>
        <v>0</v>
      </c>
      <c r="EU63" s="12">
        <f t="shared" si="121"/>
        <v>0</v>
      </c>
      <c r="EV63" s="12">
        <f t="shared" si="121"/>
        <v>0</v>
      </c>
      <c r="EW63" s="12">
        <f t="shared" si="121"/>
        <v>0</v>
      </c>
      <c r="EX63" s="12">
        <f t="shared" si="121"/>
        <v>0</v>
      </c>
      <c r="EY63" s="12">
        <f t="shared" si="121"/>
        <v>0</v>
      </c>
      <c r="EZ63" s="12">
        <f t="shared" si="121"/>
        <v>0</v>
      </c>
      <c r="FA63" s="12">
        <f t="shared" si="121"/>
        <v>0</v>
      </c>
      <c r="FB63" s="12">
        <f t="shared" si="121"/>
        <v>0</v>
      </c>
      <c r="FC63" s="12">
        <f t="shared" si="121"/>
        <v>0</v>
      </c>
      <c r="FD63" s="12">
        <f t="shared" si="121"/>
        <v>0</v>
      </c>
      <c r="FE63" s="12">
        <f t="shared" si="121"/>
        <v>0</v>
      </c>
      <c r="FF63" s="12">
        <f t="shared" si="121"/>
        <v>0</v>
      </c>
      <c r="FG63" s="12">
        <f t="shared" si="121"/>
        <v>0</v>
      </c>
      <c r="FH63" s="12">
        <f t="shared" si="121"/>
        <v>0</v>
      </c>
      <c r="FI63" s="12">
        <f t="shared" si="121"/>
        <v>0</v>
      </c>
      <c r="FJ63" s="12">
        <f t="shared" si="121"/>
        <v>0</v>
      </c>
      <c r="FK63" s="12">
        <f t="shared" si="121"/>
        <v>0</v>
      </c>
      <c r="FL63" s="12">
        <f t="shared" si="121"/>
        <v>0</v>
      </c>
      <c r="FM63" s="12">
        <f t="shared" si="121"/>
        <v>0</v>
      </c>
      <c r="FN63" s="12">
        <f t="shared" ref="FN63:GJ63" si="122" xml:space="preserve"> $F61 * FN62</f>
        <v>0</v>
      </c>
      <c r="FO63" s="12">
        <f t="shared" si="122"/>
        <v>0</v>
      </c>
      <c r="FP63" s="12">
        <f t="shared" si="122"/>
        <v>0</v>
      </c>
      <c r="FQ63" s="12">
        <f t="shared" si="122"/>
        <v>0</v>
      </c>
      <c r="FR63" s="12">
        <f t="shared" si="122"/>
        <v>0</v>
      </c>
      <c r="FS63" s="12">
        <f t="shared" si="122"/>
        <v>0</v>
      </c>
      <c r="FT63" s="12">
        <f t="shared" si="122"/>
        <v>0</v>
      </c>
      <c r="FU63" s="12">
        <f t="shared" si="122"/>
        <v>0</v>
      </c>
      <c r="FV63" s="12">
        <f t="shared" si="122"/>
        <v>0</v>
      </c>
      <c r="FW63" s="12">
        <f t="shared" si="122"/>
        <v>0</v>
      </c>
      <c r="FX63" s="12">
        <f t="shared" si="122"/>
        <v>0</v>
      </c>
      <c r="FY63" s="12">
        <f t="shared" si="122"/>
        <v>0</v>
      </c>
      <c r="FZ63" s="12">
        <f t="shared" si="122"/>
        <v>0</v>
      </c>
      <c r="GA63" s="12">
        <f t="shared" si="122"/>
        <v>0</v>
      </c>
      <c r="GB63" s="12">
        <f t="shared" si="122"/>
        <v>0</v>
      </c>
      <c r="GC63" s="12">
        <f t="shared" si="122"/>
        <v>0</v>
      </c>
      <c r="GD63" s="12">
        <f t="shared" si="122"/>
        <v>0</v>
      </c>
      <c r="GE63" s="12">
        <f t="shared" si="122"/>
        <v>0</v>
      </c>
      <c r="GF63" s="12">
        <f t="shared" si="122"/>
        <v>0</v>
      </c>
      <c r="GG63" s="12">
        <f t="shared" si="122"/>
        <v>0</v>
      </c>
      <c r="GH63" s="12">
        <f t="shared" si="122"/>
        <v>0</v>
      </c>
      <c r="GI63" s="12">
        <f t="shared" si="122"/>
        <v>0</v>
      </c>
      <c r="GJ63" s="12">
        <f t="shared" si="122"/>
        <v>0</v>
      </c>
    </row>
    <row r="64" spans="1:255" s="250" customFormat="1" x14ac:dyDescent="0.25">
      <c r="A64" s="189"/>
      <c r="B64" s="189"/>
      <c r="C64" s="190"/>
      <c r="D64" s="191"/>
      <c r="E64" s="249" t="str">
        <f xml:space="preserve"> LEFT(E63, LEN(E63) - 4)</f>
        <v>Corporate income tax paid</v>
      </c>
      <c r="F64" s="249"/>
      <c r="G64" s="249" t="str">
        <f xml:space="preserve"> SMU</f>
        <v>$ 000s</v>
      </c>
      <c r="H64" s="249">
        <f xml:space="preserve"> SUM(J64:GJ64)</f>
        <v>-48076.900067119677</v>
      </c>
      <c r="I64" s="192"/>
      <c r="J64" s="249">
        <f t="shared" ref="J64:BU64" si="123" xml:space="preserve"> -1 * J63</f>
        <v>0</v>
      </c>
      <c r="K64" s="249">
        <f t="shared" si="123"/>
        <v>0</v>
      </c>
      <c r="L64" s="249">
        <f t="shared" si="123"/>
        <v>0</v>
      </c>
      <c r="M64" s="249">
        <f t="shared" si="123"/>
        <v>0</v>
      </c>
      <c r="N64" s="249">
        <f t="shared" si="123"/>
        <v>0</v>
      </c>
      <c r="O64" s="249">
        <f t="shared" si="123"/>
        <v>0</v>
      </c>
      <c r="P64" s="249">
        <f t="shared" si="123"/>
        <v>0</v>
      </c>
      <c r="Q64" s="249">
        <f t="shared" si="123"/>
        <v>0</v>
      </c>
      <c r="R64" s="249">
        <f t="shared" si="123"/>
        <v>0</v>
      </c>
      <c r="S64" s="249">
        <f t="shared" si="123"/>
        <v>0</v>
      </c>
      <c r="T64" s="249">
        <f t="shared" si="123"/>
        <v>0</v>
      </c>
      <c r="U64" s="249">
        <f t="shared" si="123"/>
        <v>0</v>
      </c>
      <c r="V64" s="249">
        <f t="shared" si="123"/>
        <v>0</v>
      </c>
      <c r="W64" s="249">
        <f t="shared" si="123"/>
        <v>0</v>
      </c>
      <c r="X64" s="249">
        <f t="shared" si="123"/>
        <v>0</v>
      </c>
      <c r="Y64" s="249">
        <f t="shared" si="123"/>
        <v>0</v>
      </c>
      <c r="Z64" s="249">
        <f t="shared" si="123"/>
        <v>0</v>
      </c>
      <c r="AA64" s="249">
        <f t="shared" si="123"/>
        <v>0</v>
      </c>
      <c r="AB64" s="249">
        <f t="shared" si="123"/>
        <v>0</v>
      </c>
      <c r="AC64" s="249">
        <f t="shared" si="123"/>
        <v>0</v>
      </c>
      <c r="AD64" s="249">
        <f t="shared" si="123"/>
        <v>0</v>
      </c>
      <c r="AE64" s="249">
        <f t="shared" si="123"/>
        <v>0</v>
      </c>
      <c r="AF64" s="249">
        <f t="shared" si="123"/>
        <v>0</v>
      </c>
      <c r="AG64" s="249">
        <f t="shared" si="123"/>
        <v>0</v>
      </c>
      <c r="AH64" s="249">
        <f t="shared" si="123"/>
        <v>0</v>
      </c>
      <c r="AI64" s="249">
        <f t="shared" si="123"/>
        <v>0</v>
      </c>
      <c r="AJ64" s="249">
        <f t="shared" si="123"/>
        <v>0</v>
      </c>
      <c r="AK64" s="249">
        <f t="shared" si="123"/>
        <v>0</v>
      </c>
      <c r="AL64" s="249">
        <f t="shared" si="123"/>
        <v>0</v>
      </c>
      <c r="AM64" s="249">
        <f t="shared" si="123"/>
        <v>0</v>
      </c>
      <c r="AN64" s="249">
        <f t="shared" si="123"/>
        <v>0</v>
      </c>
      <c r="AO64" s="249">
        <f t="shared" si="123"/>
        <v>-338.51506079866408</v>
      </c>
      <c r="AP64" s="249">
        <f t="shared" si="123"/>
        <v>-701.13792191666425</v>
      </c>
      <c r="AQ64" s="249">
        <f t="shared" si="123"/>
        <v>-96.175231915847689</v>
      </c>
      <c r="AR64" s="249">
        <f t="shared" si="123"/>
        <v>-115.4480370922298</v>
      </c>
      <c r="AS64" s="249">
        <f t="shared" si="123"/>
        <v>-653.20759284700375</v>
      </c>
      <c r="AT64" s="249">
        <f t="shared" si="123"/>
        <v>-757.1734250772148</v>
      </c>
      <c r="AU64" s="249">
        <f t="shared" si="123"/>
        <v>-153.3662518191166</v>
      </c>
      <c r="AV64" s="249">
        <f t="shared" si="123"/>
        <v>-170.31444606325186</v>
      </c>
      <c r="AW64" s="249">
        <f t="shared" si="123"/>
        <v>-703.91230381918126</v>
      </c>
      <c r="AX64" s="249">
        <f t="shared" si="123"/>
        <v>-806.0584567655701</v>
      </c>
      <c r="AY64" s="249">
        <f t="shared" si="123"/>
        <v>-203.80614286663965</v>
      </c>
      <c r="AZ64" s="249">
        <f t="shared" si="123"/>
        <v>-218.80906364319731</v>
      </c>
      <c r="BA64" s="249">
        <f t="shared" si="123"/>
        <v>-748.6397316429593</v>
      </c>
      <c r="BB64" s="249">
        <f t="shared" si="123"/>
        <v>-845.03907096254488</v>
      </c>
      <c r="BC64" s="249">
        <f t="shared" si="123"/>
        <v>-236.3228998752933</v>
      </c>
      <c r="BD64" s="249">
        <f t="shared" si="123"/>
        <v>-242.12201094029385</v>
      </c>
      <c r="BE64" s="249">
        <f t="shared" si="123"/>
        <v>-764.74001897564108</v>
      </c>
      <c r="BF64" s="249">
        <f t="shared" si="123"/>
        <v>-859.49981769820249</v>
      </c>
      <c r="BG64" s="249">
        <f t="shared" si="123"/>
        <v>-252.71014047383139</v>
      </c>
      <c r="BH64" s="249">
        <f t="shared" si="123"/>
        <v>-257.43355268071855</v>
      </c>
      <c r="BI64" s="249">
        <f t="shared" si="123"/>
        <v>-776.37261657336126</v>
      </c>
      <c r="BJ64" s="249">
        <f t="shared" si="123"/>
        <v>-869.71619358898079</v>
      </c>
      <c r="BK64" s="249">
        <f t="shared" si="123"/>
        <v>-265.04782955401373</v>
      </c>
      <c r="BL64" s="249">
        <f t="shared" si="123"/>
        <v>-268.89507831784971</v>
      </c>
      <c r="BM64" s="249">
        <f t="shared" si="123"/>
        <v>-784.35586703372519</v>
      </c>
      <c r="BN64" s="249">
        <f t="shared" si="123"/>
        <v>-876.46551899224505</v>
      </c>
      <c r="BO64" s="249">
        <f t="shared" si="123"/>
        <v>-274.07440258188825</v>
      </c>
      <c r="BP64" s="249">
        <f t="shared" si="123"/>
        <v>-277.2080107453375</v>
      </c>
      <c r="BQ64" s="249">
        <f t="shared" si="123"/>
        <v>-789.35592331301859</v>
      </c>
      <c r="BR64" s="249">
        <f t="shared" si="123"/>
        <v>-880.38053199312674</v>
      </c>
      <c r="BS64" s="249">
        <f t="shared" si="123"/>
        <v>-280.39093932286011</v>
      </c>
      <c r="BT64" s="249">
        <f t="shared" si="123"/>
        <v>-282.94328275704055</v>
      </c>
      <c r="BU64" s="249">
        <f t="shared" si="123"/>
        <v>-791.9149698078653</v>
      </c>
      <c r="BV64" s="249">
        <f t="shared" ref="BV64:EG64" si="124" xml:space="preserve"> -1 * BV63</f>
        <v>-881.97619837671107</v>
      </c>
      <c r="BW64" s="249">
        <f t="shared" si="124"/>
        <v>-284.48663326202035</v>
      </c>
      <c r="BX64" s="249">
        <f t="shared" si="124"/>
        <v>-286.5655329413068</v>
      </c>
      <c r="BY64" s="249">
        <f t="shared" si="124"/>
        <v>-792.47420837069967</v>
      </c>
      <c r="BZ64" s="249">
        <f t="shared" si="124"/>
        <v>-881.67154828597995</v>
      </c>
      <c r="CA64" s="249">
        <f t="shared" si="124"/>
        <v>-286.75953637455677</v>
      </c>
      <c r="CB64" s="249">
        <f t="shared" si="124"/>
        <v>-288.45281315645866</v>
      </c>
      <c r="CC64" s="249">
        <f t="shared" si="124"/>
        <v>-791.39258032532882</v>
      </c>
      <c r="CD64" s="249">
        <f t="shared" si="124"/>
        <v>-879.80746207843231</v>
      </c>
      <c r="CE64" s="249">
        <f t="shared" si="124"/>
        <v>-287.53345563349313</v>
      </c>
      <c r="CF64" s="249">
        <f t="shared" si="124"/>
        <v>-288.91264015533216</v>
      </c>
      <c r="CG64" s="249">
        <f t="shared" si="124"/>
        <v>-788.96201542198912</v>
      </c>
      <c r="CH64" s="249">
        <f t="shared" si="124"/>
        <v>-876.66115677378184</v>
      </c>
      <c r="CI64" s="249">
        <f t="shared" si="124"/>
        <v>-287.07171507749939</v>
      </c>
      <c r="CJ64" s="249">
        <f t="shared" si="124"/>
        <v>-288.19506949044052</v>
      </c>
      <c r="CK64" s="249">
        <f t="shared" si="124"/>
        <v>-785.41985195684231</v>
      </c>
      <c r="CL64" s="249">
        <f t="shared" si="124"/>
        <v>-872.45798510639497</v>
      </c>
      <c r="CM64" s="249">
        <f t="shared" si="124"/>
        <v>-285.58836485171872</v>
      </c>
      <c r="CN64" s="249">
        <f t="shared" si="124"/>
        <v>-286.50334404202448</v>
      </c>
      <c r="CO64" s="249">
        <f t="shared" si="124"/>
        <v>-780.95895278100136</v>
      </c>
      <c r="CP64" s="249">
        <f t="shared" si="124"/>
        <v>-867.38104567127084</v>
      </c>
      <c r="CQ64" s="249">
        <f t="shared" si="124"/>
        <v>-283.2573107859306</v>
      </c>
      <c r="CR64" s="249">
        <f t="shared" si="124"/>
        <v>-284.0025670550545</v>
      </c>
      <c r="CS64" s="249">
        <f t="shared" si="124"/>
        <v>-775.73594459079436</v>
      </c>
      <c r="CT64" s="249">
        <f t="shared" si="124"/>
        <v>-861.57901018563734</v>
      </c>
      <c r="CU64" s="249">
        <f t="shared" si="124"/>
        <v>-280.21975023099071</v>
      </c>
      <c r="CV64" s="249">
        <f t="shared" si="124"/>
        <v>-280.82676612004383</v>
      </c>
      <c r="CW64" s="249">
        <f t="shared" si="124"/>
        <v>-769.87792861232049</v>
      </c>
      <c r="CX64" s="249">
        <f t="shared" si="124"/>
        <v>-855.17249857354329</v>
      </c>
      <c r="CY64" s="249">
        <f t="shared" si="124"/>
        <v>-276.59022832551267</v>
      </c>
      <c r="CZ64" s="249">
        <f t="shared" si="124"/>
        <v>-277.08464656099591</v>
      </c>
      <c r="DA64" s="249">
        <f t="shared" si="124"/>
        <v>-763.48794622041021</v>
      </c>
      <c r="DB64" s="249">
        <f t="shared" si="124"/>
        <v>-848.25927123649296</v>
      </c>
      <c r="DC64" s="249">
        <f t="shared" si="124"/>
        <v>-272.46157058765021</v>
      </c>
      <c r="DD64" s="249">
        <f t="shared" si="124"/>
        <v>-272.86427733056524</v>
      </c>
      <c r="DE64" s="249">
        <f t="shared" si="124"/>
        <v>-756.64943043698668</v>
      </c>
      <c r="DF64" s="249">
        <f t="shared" si="124"/>
        <v>-840.91845790784976</v>
      </c>
      <c r="DG64" s="249">
        <f t="shared" si="124"/>
        <v>-267.90890025977535</v>
      </c>
      <c r="DH64" s="249">
        <f t="shared" si="124"/>
        <v>-268.23690741879693</v>
      </c>
      <c r="DI64" s="249">
        <f t="shared" si="124"/>
        <v>-749.42983141483103</v>
      </c>
      <c r="DJ64" s="249">
        <f t="shared" si="124"/>
        <v>-833.21400179165084</v>
      </c>
      <c r="DK64" s="249">
        <f t="shared" si="124"/>
        <v>-262.99291017162602</v>
      </c>
      <c r="DL64" s="249">
        <f t="shared" si="124"/>
        <v>-263.26007405269377</v>
      </c>
      <c r="DM64" s="249">
        <f t="shared" si="124"/>
        <v>-741.88356912006384</v>
      </c>
      <c r="DN64" s="249">
        <f t="shared" si="124"/>
        <v>-825.19746453845187</v>
      </c>
      <c r="DO64" s="249">
        <f t="shared" si="124"/>
        <v>-257.76252739686174</v>
      </c>
      <c r="DP64" s="249">
        <f t="shared" si="124"/>
        <v>-257.98013404776583</v>
      </c>
      <c r="DQ64" s="249">
        <f t="shared" si="124"/>
        <v>-734.05443800637977</v>
      </c>
      <c r="DR64" s="249">
        <f t="shared" si="124"/>
        <v>-816.91031061153171</v>
      </c>
      <c r="DS64" s="249">
        <f t="shared" si="124"/>
        <v>-252.25708332865577</v>
      </c>
      <c r="DT64" s="249">
        <f t="shared" si="124"/>
        <v>-252.43432530585866</v>
      </c>
      <c r="DU64" s="249">
        <f t="shared" si="124"/>
        <v>-725.97756532555331</v>
      </c>
      <c r="DV64" s="249">
        <f t="shared" si="124"/>
        <v>-808.38576760571164</v>
      </c>
      <c r="DW64" s="249">
        <f t="shared" si="124"/>
        <v>-246.50808090840849</v>
      </c>
      <c r="DX64" s="249">
        <f t="shared" si="124"/>
        <v>-246.65244560660264</v>
      </c>
      <c r="DY64" s="249">
        <f t="shared" si="124"/>
        <v>-717.68100586411651</v>
      </c>
      <c r="DZ64" s="249">
        <f t="shared" si="124"/>
        <v>-799.65034116914455</v>
      </c>
      <c r="EA64" s="249">
        <f t="shared" si="124"/>
        <v>-240.54063372538565</v>
      </c>
      <c r="EB64" s="249">
        <f t="shared" si="124"/>
        <v>-198.20969210038081</v>
      </c>
      <c r="EC64" s="249">
        <f t="shared" si="124"/>
        <v>0</v>
      </c>
      <c r="ED64" s="249">
        <f t="shared" si="124"/>
        <v>0</v>
      </c>
      <c r="EE64" s="249">
        <f t="shared" si="124"/>
        <v>0</v>
      </c>
      <c r="EF64" s="249">
        <f t="shared" si="124"/>
        <v>0</v>
      </c>
      <c r="EG64" s="249">
        <f t="shared" si="124"/>
        <v>0</v>
      </c>
      <c r="EH64" s="249">
        <f t="shared" ref="EH64:GJ64" si="125" xml:space="preserve"> -1 * EH63</f>
        <v>0</v>
      </c>
      <c r="EI64" s="249">
        <f t="shared" si="125"/>
        <v>0</v>
      </c>
      <c r="EJ64" s="249">
        <f t="shared" si="125"/>
        <v>0</v>
      </c>
      <c r="EK64" s="249">
        <f t="shared" si="125"/>
        <v>0</v>
      </c>
      <c r="EL64" s="249">
        <f t="shared" si="125"/>
        <v>0</v>
      </c>
      <c r="EM64" s="249">
        <f t="shared" si="125"/>
        <v>0</v>
      </c>
      <c r="EN64" s="249">
        <f t="shared" si="125"/>
        <v>0</v>
      </c>
      <c r="EO64" s="249">
        <f t="shared" si="125"/>
        <v>0</v>
      </c>
      <c r="EP64" s="249">
        <f t="shared" si="125"/>
        <v>0</v>
      </c>
      <c r="EQ64" s="249">
        <f t="shared" si="125"/>
        <v>0</v>
      </c>
      <c r="ER64" s="249">
        <f t="shared" si="125"/>
        <v>0</v>
      </c>
      <c r="ES64" s="249">
        <f t="shared" si="125"/>
        <v>0</v>
      </c>
      <c r="ET64" s="249">
        <f t="shared" si="125"/>
        <v>0</v>
      </c>
      <c r="EU64" s="249">
        <f t="shared" si="125"/>
        <v>0</v>
      </c>
      <c r="EV64" s="249">
        <f t="shared" si="125"/>
        <v>0</v>
      </c>
      <c r="EW64" s="249">
        <f t="shared" si="125"/>
        <v>0</v>
      </c>
      <c r="EX64" s="249">
        <f t="shared" si="125"/>
        <v>0</v>
      </c>
      <c r="EY64" s="249">
        <f t="shared" si="125"/>
        <v>0</v>
      </c>
      <c r="EZ64" s="249">
        <f t="shared" si="125"/>
        <v>0</v>
      </c>
      <c r="FA64" s="249">
        <f t="shared" si="125"/>
        <v>0</v>
      </c>
      <c r="FB64" s="249">
        <f t="shared" si="125"/>
        <v>0</v>
      </c>
      <c r="FC64" s="249">
        <f t="shared" si="125"/>
        <v>0</v>
      </c>
      <c r="FD64" s="249">
        <f t="shared" si="125"/>
        <v>0</v>
      </c>
      <c r="FE64" s="249">
        <f t="shared" si="125"/>
        <v>0</v>
      </c>
      <c r="FF64" s="249">
        <f t="shared" si="125"/>
        <v>0</v>
      </c>
      <c r="FG64" s="249">
        <f t="shared" si="125"/>
        <v>0</v>
      </c>
      <c r="FH64" s="249">
        <f t="shared" si="125"/>
        <v>0</v>
      </c>
      <c r="FI64" s="249">
        <f t="shared" si="125"/>
        <v>0</v>
      </c>
      <c r="FJ64" s="249">
        <f t="shared" si="125"/>
        <v>0</v>
      </c>
      <c r="FK64" s="249">
        <f t="shared" si="125"/>
        <v>0</v>
      </c>
      <c r="FL64" s="249">
        <f t="shared" si="125"/>
        <v>0</v>
      </c>
      <c r="FM64" s="249">
        <f t="shared" si="125"/>
        <v>0</v>
      </c>
      <c r="FN64" s="249">
        <f t="shared" si="125"/>
        <v>0</v>
      </c>
      <c r="FO64" s="249">
        <f t="shared" si="125"/>
        <v>0</v>
      </c>
      <c r="FP64" s="249">
        <f t="shared" si="125"/>
        <v>0</v>
      </c>
      <c r="FQ64" s="249">
        <f t="shared" si="125"/>
        <v>0</v>
      </c>
      <c r="FR64" s="249">
        <f t="shared" si="125"/>
        <v>0</v>
      </c>
      <c r="FS64" s="249">
        <f t="shared" si="125"/>
        <v>0</v>
      </c>
      <c r="FT64" s="249">
        <f t="shared" si="125"/>
        <v>0</v>
      </c>
      <c r="FU64" s="249">
        <f t="shared" si="125"/>
        <v>0</v>
      </c>
      <c r="FV64" s="249">
        <f t="shared" si="125"/>
        <v>0</v>
      </c>
      <c r="FW64" s="249">
        <f t="shared" si="125"/>
        <v>0</v>
      </c>
      <c r="FX64" s="249">
        <f t="shared" si="125"/>
        <v>0</v>
      </c>
      <c r="FY64" s="249">
        <f t="shared" si="125"/>
        <v>0</v>
      </c>
      <c r="FZ64" s="249">
        <f t="shared" si="125"/>
        <v>0</v>
      </c>
      <c r="GA64" s="249">
        <f t="shared" si="125"/>
        <v>0</v>
      </c>
      <c r="GB64" s="249">
        <f t="shared" si="125"/>
        <v>0</v>
      </c>
      <c r="GC64" s="249">
        <f t="shared" si="125"/>
        <v>0</v>
      </c>
      <c r="GD64" s="249">
        <f t="shared" si="125"/>
        <v>0</v>
      </c>
      <c r="GE64" s="249">
        <f t="shared" si="125"/>
        <v>0</v>
      </c>
      <c r="GF64" s="249">
        <f t="shared" si="125"/>
        <v>0</v>
      </c>
      <c r="GG64" s="249">
        <f t="shared" si="125"/>
        <v>0</v>
      </c>
      <c r="GH64" s="249">
        <f t="shared" si="125"/>
        <v>0</v>
      </c>
      <c r="GI64" s="249">
        <f t="shared" si="125"/>
        <v>0</v>
      </c>
      <c r="GJ64" s="249">
        <f t="shared" si="125"/>
        <v>0</v>
      </c>
      <c r="GK64" s="547"/>
      <c r="GL64" s="547"/>
      <c r="GM64" s="547"/>
      <c r="GN64" s="547"/>
      <c r="GO64" s="547"/>
      <c r="GP64" s="547"/>
      <c r="GQ64" s="547"/>
      <c r="GR64" s="547"/>
      <c r="GS64" s="547"/>
      <c r="GT64" s="547"/>
      <c r="GU64" s="547"/>
      <c r="GV64" s="547"/>
      <c r="GW64" s="547"/>
      <c r="GX64" s="547"/>
      <c r="GY64" s="547"/>
      <c r="GZ64" s="547"/>
      <c r="HA64" s="547"/>
      <c r="HB64" s="547"/>
      <c r="HC64" s="547"/>
      <c r="HD64" s="547"/>
      <c r="HE64" s="547"/>
      <c r="HF64" s="547"/>
      <c r="HG64" s="547"/>
      <c r="HH64" s="547"/>
      <c r="HI64" s="547"/>
      <c r="HJ64" s="547"/>
      <c r="HK64" s="547"/>
      <c r="HL64" s="547"/>
      <c r="HM64" s="547"/>
      <c r="HN64" s="547"/>
      <c r="HO64" s="547"/>
      <c r="HP64" s="547"/>
      <c r="HQ64" s="547"/>
      <c r="HR64" s="547"/>
      <c r="HS64" s="547"/>
      <c r="HT64" s="547"/>
      <c r="HU64" s="547"/>
      <c r="HV64" s="547"/>
      <c r="HW64" s="547"/>
      <c r="HX64" s="547"/>
      <c r="HY64" s="547"/>
      <c r="HZ64" s="547"/>
      <c r="IA64" s="547"/>
      <c r="IB64" s="547"/>
      <c r="IC64" s="547"/>
      <c r="ID64" s="547"/>
      <c r="IE64" s="547"/>
      <c r="IF64" s="547"/>
      <c r="IG64" s="547"/>
      <c r="IH64" s="547"/>
      <c r="II64" s="547"/>
      <c r="IJ64" s="547"/>
      <c r="IK64" s="547"/>
      <c r="IL64" s="547"/>
      <c r="IM64" s="547"/>
      <c r="IN64" s="547"/>
      <c r="IO64" s="547"/>
      <c r="IP64" s="547"/>
      <c r="IQ64" s="547"/>
      <c r="IR64" s="547"/>
      <c r="IS64" s="547"/>
      <c r="IT64" s="547"/>
      <c r="IU64" s="547"/>
    </row>
    <row r="66" spans="1:192" x14ac:dyDescent="0.25">
      <c r="E66" s="126" t="str">
        <f t="shared" ref="E66:AJ66" si="126" xml:space="preserve"> E$63</f>
        <v>Corporate income tax paid POS</v>
      </c>
      <c r="F66" s="126">
        <f t="shared" si="126"/>
        <v>0</v>
      </c>
      <c r="G66" s="126" t="str">
        <f t="shared" si="126"/>
        <v>$ 000s</v>
      </c>
      <c r="H66" s="126">
        <f t="shared" si="126"/>
        <v>48076.900067119677</v>
      </c>
      <c r="I66" s="126">
        <f t="shared" si="126"/>
        <v>0</v>
      </c>
      <c r="J66" s="126">
        <f t="shared" si="126"/>
        <v>0</v>
      </c>
      <c r="K66" s="126">
        <f t="shared" si="126"/>
        <v>0</v>
      </c>
      <c r="L66" s="126">
        <f t="shared" si="126"/>
        <v>0</v>
      </c>
      <c r="M66" s="126">
        <f t="shared" si="126"/>
        <v>0</v>
      </c>
      <c r="N66" s="126">
        <f t="shared" si="126"/>
        <v>0</v>
      </c>
      <c r="O66" s="126">
        <f t="shared" si="126"/>
        <v>0</v>
      </c>
      <c r="P66" s="126">
        <f t="shared" si="126"/>
        <v>0</v>
      </c>
      <c r="Q66" s="126">
        <f t="shared" si="126"/>
        <v>0</v>
      </c>
      <c r="R66" s="126">
        <f t="shared" si="126"/>
        <v>0</v>
      </c>
      <c r="S66" s="126">
        <f t="shared" si="126"/>
        <v>0</v>
      </c>
      <c r="T66" s="126">
        <f t="shared" si="126"/>
        <v>0</v>
      </c>
      <c r="U66" s="126">
        <f t="shared" si="126"/>
        <v>0</v>
      </c>
      <c r="V66" s="126">
        <f t="shared" si="126"/>
        <v>0</v>
      </c>
      <c r="W66" s="126">
        <f t="shared" si="126"/>
        <v>0</v>
      </c>
      <c r="X66" s="126">
        <f t="shared" si="126"/>
        <v>0</v>
      </c>
      <c r="Y66" s="126">
        <f t="shared" si="126"/>
        <v>0</v>
      </c>
      <c r="Z66" s="126">
        <f t="shared" si="126"/>
        <v>0</v>
      </c>
      <c r="AA66" s="126">
        <f t="shared" si="126"/>
        <v>0</v>
      </c>
      <c r="AB66" s="126">
        <f t="shared" si="126"/>
        <v>0</v>
      </c>
      <c r="AC66" s="126">
        <f t="shared" si="126"/>
        <v>0</v>
      </c>
      <c r="AD66" s="126">
        <f t="shared" si="126"/>
        <v>0</v>
      </c>
      <c r="AE66" s="126">
        <f t="shared" si="126"/>
        <v>0</v>
      </c>
      <c r="AF66" s="126">
        <f t="shared" si="126"/>
        <v>0</v>
      </c>
      <c r="AG66" s="126">
        <f t="shared" si="126"/>
        <v>0</v>
      </c>
      <c r="AH66" s="126">
        <f t="shared" si="126"/>
        <v>0</v>
      </c>
      <c r="AI66" s="126">
        <f t="shared" si="126"/>
        <v>0</v>
      </c>
      <c r="AJ66" s="126">
        <f t="shared" si="126"/>
        <v>0</v>
      </c>
      <c r="AK66" s="126">
        <f t="shared" ref="AK66:BP66" si="127" xml:space="preserve"> AK$63</f>
        <v>0</v>
      </c>
      <c r="AL66" s="126">
        <f t="shared" si="127"/>
        <v>0</v>
      </c>
      <c r="AM66" s="126">
        <f t="shared" si="127"/>
        <v>0</v>
      </c>
      <c r="AN66" s="126">
        <f t="shared" si="127"/>
        <v>0</v>
      </c>
      <c r="AO66" s="126">
        <f t="shared" si="127"/>
        <v>338.51506079866408</v>
      </c>
      <c r="AP66" s="126">
        <f t="shared" si="127"/>
        <v>701.13792191666425</v>
      </c>
      <c r="AQ66" s="126">
        <f t="shared" si="127"/>
        <v>96.175231915847689</v>
      </c>
      <c r="AR66" s="126">
        <f t="shared" si="127"/>
        <v>115.4480370922298</v>
      </c>
      <c r="AS66" s="126">
        <f t="shared" si="127"/>
        <v>653.20759284700375</v>
      </c>
      <c r="AT66" s="126">
        <f t="shared" si="127"/>
        <v>757.1734250772148</v>
      </c>
      <c r="AU66" s="126">
        <f t="shared" si="127"/>
        <v>153.3662518191166</v>
      </c>
      <c r="AV66" s="126">
        <f t="shared" si="127"/>
        <v>170.31444606325186</v>
      </c>
      <c r="AW66" s="126">
        <f t="shared" si="127"/>
        <v>703.91230381918126</v>
      </c>
      <c r="AX66" s="126">
        <f t="shared" si="127"/>
        <v>806.0584567655701</v>
      </c>
      <c r="AY66" s="126">
        <f t="shared" si="127"/>
        <v>203.80614286663965</v>
      </c>
      <c r="AZ66" s="126">
        <f t="shared" si="127"/>
        <v>218.80906364319731</v>
      </c>
      <c r="BA66" s="126">
        <f t="shared" si="127"/>
        <v>748.6397316429593</v>
      </c>
      <c r="BB66" s="126">
        <f t="shared" si="127"/>
        <v>845.03907096254488</v>
      </c>
      <c r="BC66" s="126">
        <f t="shared" si="127"/>
        <v>236.3228998752933</v>
      </c>
      <c r="BD66" s="126">
        <f t="shared" si="127"/>
        <v>242.12201094029385</v>
      </c>
      <c r="BE66" s="126">
        <f t="shared" si="127"/>
        <v>764.74001897564108</v>
      </c>
      <c r="BF66" s="126">
        <f t="shared" si="127"/>
        <v>859.49981769820249</v>
      </c>
      <c r="BG66" s="126">
        <f t="shared" si="127"/>
        <v>252.71014047383139</v>
      </c>
      <c r="BH66" s="126">
        <f t="shared" si="127"/>
        <v>257.43355268071855</v>
      </c>
      <c r="BI66" s="126">
        <f t="shared" si="127"/>
        <v>776.37261657336126</v>
      </c>
      <c r="BJ66" s="126">
        <f t="shared" si="127"/>
        <v>869.71619358898079</v>
      </c>
      <c r="BK66" s="126">
        <f t="shared" si="127"/>
        <v>265.04782955401373</v>
      </c>
      <c r="BL66" s="126">
        <f t="shared" si="127"/>
        <v>268.89507831784971</v>
      </c>
      <c r="BM66" s="126">
        <f t="shared" si="127"/>
        <v>784.35586703372519</v>
      </c>
      <c r="BN66" s="126">
        <f t="shared" si="127"/>
        <v>876.46551899224505</v>
      </c>
      <c r="BO66" s="126">
        <f t="shared" si="127"/>
        <v>274.07440258188825</v>
      </c>
      <c r="BP66" s="126">
        <f t="shared" si="127"/>
        <v>277.2080107453375</v>
      </c>
      <c r="BQ66" s="126">
        <f t="shared" ref="BQ66:CV66" si="128" xml:space="preserve"> BQ$63</f>
        <v>789.35592331301859</v>
      </c>
      <c r="BR66" s="126">
        <f t="shared" si="128"/>
        <v>880.38053199312674</v>
      </c>
      <c r="BS66" s="126">
        <f t="shared" si="128"/>
        <v>280.39093932286011</v>
      </c>
      <c r="BT66" s="126">
        <f t="shared" si="128"/>
        <v>282.94328275704055</v>
      </c>
      <c r="BU66" s="126">
        <f t="shared" si="128"/>
        <v>791.9149698078653</v>
      </c>
      <c r="BV66" s="126">
        <f t="shared" si="128"/>
        <v>881.97619837671107</v>
      </c>
      <c r="BW66" s="126">
        <f t="shared" si="128"/>
        <v>284.48663326202035</v>
      </c>
      <c r="BX66" s="126">
        <f t="shared" si="128"/>
        <v>286.5655329413068</v>
      </c>
      <c r="BY66" s="126">
        <f t="shared" si="128"/>
        <v>792.47420837069967</v>
      </c>
      <c r="BZ66" s="126">
        <f t="shared" si="128"/>
        <v>881.67154828597995</v>
      </c>
      <c r="CA66" s="126">
        <f t="shared" si="128"/>
        <v>286.75953637455677</v>
      </c>
      <c r="CB66" s="126">
        <f t="shared" si="128"/>
        <v>288.45281315645866</v>
      </c>
      <c r="CC66" s="126">
        <f t="shared" si="128"/>
        <v>791.39258032532882</v>
      </c>
      <c r="CD66" s="126">
        <f t="shared" si="128"/>
        <v>879.80746207843231</v>
      </c>
      <c r="CE66" s="126">
        <f t="shared" si="128"/>
        <v>287.53345563349313</v>
      </c>
      <c r="CF66" s="126">
        <f t="shared" si="128"/>
        <v>288.91264015533216</v>
      </c>
      <c r="CG66" s="126">
        <f t="shared" si="128"/>
        <v>788.96201542198912</v>
      </c>
      <c r="CH66" s="126">
        <f t="shared" si="128"/>
        <v>876.66115677378184</v>
      </c>
      <c r="CI66" s="126">
        <f t="shared" si="128"/>
        <v>287.07171507749939</v>
      </c>
      <c r="CJ66" s="126">
        <f t="shared" si="128"/>
        <v>288.19506949044052</v>
      </c>
      <c r="CK66" s="126">
        <f t="shared" si="128"/>
        <v>785.41985195684231</v>
      </c>
      <c r="CL66" s="126">
        <f t="shared" si="128"/>
        <v>872.45798510639497</v>
      </c>
      <c r="CM66" s="126">
        <f t="shared" si="128"/>
        <v>285.58836485171872</v>
      </c>
      <c r="CN66" s="126">
        <f t="shared" si="128"/>
        <v>286.50334404202448</v>
      </c>
      <c r="CO66" s="126">
        <f t="shared" si="128"/>
        <v>780.95895278100136</v>
      </c>
      <c r="CP66" s="126">
        <f t="shared" si="128"/>
        <v>867.38104567127084</v>
      </c>
      <c r="CQ66" s="126">
        <f t="shared" si="128"/>
        <v>283.2573107859306</v>
      </c>
      <c r="CR66" s="126">
        <f t="shared" si="128"/>
        <v>284.0025670550545</v>
      </c>
      <c r="CS66" s="126">
        <f t="shared" si="128"/>
        <v>775.73594459079436</v>
      </c>
      <c r="CT66" s="126">
        <f t="shared" si="128"/>
        <v>861.57901018563734</v>
      </c>
      <c r="CU66" s="126">
        <f t="shared" si="128"/>
        <v>280.21975023099071</v>
      </c>
      <c r="CV66" s="126">
        <f t="shared" si="128"/>
        <v>280.82676612004383</v>
      </c>
      <c r="CW66" s="126">
        <f t="shared" ref="CW66:EB66" si="129" xml:space="preserve"> CW$63</f>
        <v>769.87792861232049</v>
      </c>
      <c r="CX66" s="126">
        <f t="shared" si="129"/>
        <v>855.17249857354329</v>
      </c>
      <c r="CY66" s="126">
        <f t="shared" si="129"/>
        <v>276.59022832551267</v>
      </c>
      <c r="CZ66" s="126">
        <f t="shared" si="129"/>
        <v>277.08464656099591</v>
      </c>
      <c r="DA66" s="126">
        <f t="shared" si="129"/>
        <v>763.48794622041021</v>
      </c>
      <c r="DB66" s="126">
        <f t="shared" si="129"/>
        <v>848.25927123649296</v>
      </c>
      <c r="DC66" s="126">
        <f t="shared" si="129"/>
        <v>272.46157058765021</v>
      </c>
      <c r="DD66" s="126">
        <f t="shared" si="129"/>
        <v>272.86427733056524</v>
      </c>
      <c r="DE66" s="126">
        <f t="shared" si="129"/>
        <v>756.64943043698668</v>
      </c>
      <c r="DF66" s="126">
        <f t="shared" si="129"/>
        <v>840.91845790784976</v>
      </c>
      <c r="DG66" s="126">
        <f t="shared" si="129"/>
        <v>267.90890025977535</v>
      </c>
      <c r="DH66" s="126">
        <f t="shared" si="129"/>
        <v>268.23690741879693</v>
      </c>
      <c r="DI66" s="126">
        <f t="shared" si="129"/>
        <v>749.42983141483103</v>
      </c>
      <c r="DJ66" s="126">
        <f t="shared" si="129"/>
        <v>833.21400179165084</v>
      </c>
      <c r="DK66" s="126">
        <f t="shared" si="129"/>
        <v>262.99291017162602</v>
      </c>
      <c r="DL66" s="126">
        <f t="shared" si="129"/>
        <v>263.26007405269377</v>
      </c>
      <c r="DM66" s="126">
        <f t="shared" si="129"/>
        <v>741.88356912006384</v>
      </c>
      <c r="DN66" s="126">
        <f t="shared" si="129"/>
        <v>825.19746453845187</v>
      </c>
      <c r="DO66" s="126">
        <f t="shared" si="129"/>
        <v>257.76252739686174</v>
      </c>
      <c r="DP66" s="126">
        <f t="shared" si="129"/>
        <v>257.98013404776583</v>
      </c>
      <c r="DQ66" s="126">
        <f t="shared" si="129"/>
        <v>734.05443800637977</v>
      </c>
      <c r="DR66" s="126">
        <f t="shared" si="129"/>
        <v>816.91031061153171</v>
      </c>
      <c r="DS66" s="126">
        <f t="shared" si="129"/>
        <v>252.25708332865577</v>
      </c>
      <c r="DT66" s="126">
        <f t="shared" si="129"/>
        <v>252.43432530585866</v>
      </c>
      <c r="DU66" s="126">
        <f t="shared" si="129"/>
        <v>725.97756532555331</v>
      </c>
      <c r="DV66" s="126">
        <f t="shared" si="129"/>
        <v>808.38576760571164</v>
      </c>
      <c r="DW66" s="126">
        <f t="shared" si="129"/>
        <v>246.50808090840849</v>
      </c>
      <c r="DX66" s="126">
        <f t="shared" si="129"/>
        <v>246.65244560660264</v>
      </c>
      <c r="DY66" s="126">
        <f t="shared" si="129"/>
        <v>717.68100586411651</v>
      </c>
      <c r="DZ66" s="126">
        <f t="shared" si="129"/>
        <v>799.65034116914455</v>
      </c>
      <c r="EA66" s="126">
        <f t="shared" si="129"/>
        <v>240.54063372538565</v>
      </c>
      <c r="EB66" s="126">
        <f t="shared" si="129"/>
        <v>198.20969210038081</v>
      </c>
      <c r="EC66" s="126">
        <f t="shared" ref="EC66:FH66" si="130" xml:space="preserve"> EC$63</f>
        <v>0</v>
      </c>
      <c r="ED66" s="126">
        <f t="shared" si="130"/>
        <v>0</v>
      </c>
      <c r="EE66" s="126">
        <f t="shared" si="130"/>
        <v>0</v>
      </c>
      <c r="EF66" s="126">
        <f t="shared" si="130"/>
        <v>0</v>
      </c>
      <c r="EG66" s="126">
        <f t="shared" si="130"/>
        <v>0</v>
      </c>
      <c r="EH66" s="126">
        <f t="shared" si="130"/>
        <v>0</v>
      </c>
      <c r="EI66" s="126">
        <f t="shared" si="130"/>
        <v>0</v>
      </c>
      <c r="EJ66" s="126">
        <f t="shared" si="130"/>
        <v>0</v>
      </c>
      <c r="EK66" s="126">
        <f t="shared" si="130"/>
        <v>0</v>
      </c>
      <c r="EL66" s="126">
        <f t="shared" si="130"/>
        <v>0</v>
      </c>
      <c r="EM66" s="126">
        <f t="shared" si="130"/>
        <v>0</v>
      </c>
      <c r="EN66" s="126">
        <f t="shared" si="130"/>
        <v>0</v>
      </c>
      <c r="EO66" s="126">
        <f t="shared" si="130"/>
        <v>0</v>
      </c>
      <c r="EP66" s="126">
        <f t="shared" si="130"/>
        <v>0</v>
      </c>
      <c r="EQ66" s="126">
        <f t="shared" si="130"/>
        <v>0</v>
      </c>
      <c r="ER66" s="126">
        <f t="shared" si="130"/>
        <v>0</v>
      </c>
      <c r="ES66" s="126">
        <f t="shared" si="130"/>
        <v>0</v>
      </c>
      <c r="ET66" s="126">
        <f t="shared" si="130"/>
        <v>0</v>
      </c>
      <c r="EU66" s="126">
        <f t="shared" si="130"/>
        <v>0</v>
      </c>
      <c r="EV66" s="126">
        <f t="shared" si="130"/>
        <v>0</v>
      </c>
      <c r="EW66" s="126">
        <f t="shared" si="130"/>
        <v>0</v>
      </c>
      <c r="EX66" s="126">
        <f t="shared" si="130"/>
        <v>0</v>
      </c>
      <c r="EY66" s="126">
        <f t="shared" si="130"/>
        <v>0</v>
      </c>
      <c r="EZ66" s="126">
        <f t="shared" si="130"/>
        <v>0</v>
      </c>
      <c r="FA66" s="126">
        <f t="shared" si="130"/>
        <v>0</v>
      </c>
      <c r="FB66" s="126">
        <f t="shared" si="130"/>
        <v>0</v>
      </c>
      <c r="FC66" s="126">
        <f t="shared" si="130"/>
        <v>0</v>
      </c>
      <c r="FD66" s="126">
        <f t="shared" si="130"/>
        <v>0</v>
      </c>
      <c r="FE66" s="126">
        <f t="shared" si="130"/>
        <v>0</v>
      </c>
      <c r="FF66" s="126">
        <f t="shared" si="130"/>
        <v>0</v>
      </c>
      <c r="FG66" s="126">
        <f t="shared" si="130"/>
        <v>0</v>
      </c>
      <c r="FH66" s="126">
        <f t="shared" si="130"/>
        <v>0</v>
      </c>
      <c r="FI66" s="126">
        <f t="shared" ref="FI66:GJ66" si="131" xml:space="preserve"> FI$63</f>
        <v>0</v>
      </c>
      <c r="FJ66" s="126">
        <f t="shared" si="131"/>
        <v>0</v>
      </c>
      <c r="FK66" s="126">
        <f t="shared" si="131"/>
        <v>0</v>
      </c>
      <c r="FL66" s="126">
        <f t="shared" si="131"/>
        <v>0</v>
      </c>
      <c r="FM66" s="126">
        <f t="shared" si="131"/>
        <v>0</v>
      </c>
      <c r="FN66" s="126">
        <f t="shared" si="131"/>
        <v>0</v>
      </c>
      <c r="FO66" s="126">
        <f t="shared" si="131"/>
        <v>0</v>
      </c>
      <c r="FP66" s="126">
        <f t="shared" si="131"/>
        <v>0</v>
      </c>
      <c r="FQ66" s="126">
        <f t="shared" si="131"/>
        <v>0</v>
      </c>
      <c r="FR66" s="126">
        <f t="shared" si="131"/>
        <v>0</v>
      </c>
      <c r="FS66" s="126">
        <f t="shared" si="131"/>
        <v>0</v>
      </c>
      <c r="FT66" s="126">
        <f t="shared" si="131"/>
        <v>0</v>
      </c>
      <c r="FU66" s="126">
        <f t="shared" si="131"/>
        <v>0</v>
      </c>
      <c r="FV66" s="126">
        <f t="shared" si="131"/>
        <v>0</v>
      </c>
      <c r="FW66" s="126">
        <f t="shared" si="131"/>
        <v>0</v>
      </c>
      <c r="FX66" s="126">
        <f t="shared" si="131"/>
        <v>0</v>
      </c>
      <c r="FY66" s="126">
        <f t="shared" si="131"/>
        <v>0</v>
      </c>
      <c r="FZ66" s="126">
        <f t="shared" si="131"/>
        <v>0</v>
      </c>
      <c r="GA66" s="126">
        <f t="shared" si="131"/>
        <v>0</v>
      </c>
      <c r="GB66" s="126">
        <f t="shared" si="131"/>
        <v>0</v>
      </c>
      <c r="GC66" s="126">
        <f t="shared" si="131"/>
        <v>0</v>
      </c>
      <c r="GD66" s="126">
        <f t="shared" si="131"/>
        <v>0</v>
      </c>
      <c r="GE66" s="126">
        <f t="shared" si="131"/>
        <v>0</v>
      </c>
      <c r="GF66" s="126">
        <f t="shared" si="131"/>
        <v>0</v>
      </c>
      <c r="GG66" s="126">
        <f t="shared" si="131"/>
        <v>0</v>
      </c>
      <c r="GH66" s="126">
        <f t="shared" si="131"/>
        <v>0</v>
      </c>
      <c r="GI66" s="126">
        <f t="shared" si="131"/>
        <v>0</v>
      </c>
      <c r="GJ66" s="126">
        <f t="shared" si="131"/>
        <v>0</v>
      </c>
    </row>
    <row r="67" spans="1:192" x14ac:dyDescent="0.25">
      <c r="E67" s="248" t="str">
        <f xml:space="preserve"> 'FS Qtr'!E$19</f>
        <v>Profit before tax</v>
      </c>
      <c r="F67" s="248">
        <f xml:space="preserve"> 'FS Qtr'!F$19</f>
        <v>0</v>
      </c>
      <c r="G67" s="248" t="str">
        <f xml:space="preserve"> 'FS Qtr'!G$19</f>
        <v>$ 000s</v>
      </c>
      <c r="H67" s="248">
        <f xml:space="preserve"> 'FS Qtr'!H$19</f>
        <v>240384.50033559836</v>
      </c>
      <c r="I67" s="248">
        <f xml:space="preserve"> 'FS Qtr'!I$19</f>
        <v>0</v>
      </c>
      <c r="J67" s="248">
        <f xml:space="preserve"> 'FS Qtr'!J$19</f>
        <v>0</v>
      </c>
      <c r="K67" s="248">
        <f xml:space="preserve"> 'FS Qtr'!K$19</f>
        <v>0</v>
      </c>
      <c r="L67" s="248">
        <f xml:space="preserve"> 'FS Qtr'!L$19</f>
        <v>0</v>
      </c>
      <c r="M67" s="248">
        <f xml:space="preserve"> 'FS Qtr'!M$19</f>
        <v>2716.0763272745708</v>
      </c>
      <c r="N67" s="248">
        <f xml:space="preserve"> 'FS Qtr'!N$19</f>
        <v>3177.021878200117</v>
      </c>
      <c r="O67" s="248">
        <f xml:space="preserve"> 'FS Qtr'!O$19</f>
        <v>-16.224580248688767</v>
      </c>
      <c r="P67" s="248">
        <f xml:space="preserve"> 'FS Qtr'!P$19</f>
        <v>34.535865303689661</v>
      </c>
      <c r="Q67" s="248">
        <f xml:space="preserve"> 'FS Qtr'!Q$19</f>
        <v>2751.5557774524364</v>
      </c>
      <c r="R67" s="248">
        <f xml:space="preserve"> 'FS Qtr'!R$19</f>
        <v>3228.3868743751832</v>
      </c>
      <c r="S67" s="248">
        <f xml:space="preserve"> 'FS Qtr'!S$19</f>
        <v>52.254091836191378</v>
      </c>
      <c r="T67" s="248">
        <f xml:space="preserve"> 'FS Qtr'!T$19</f>
        <v>102.10047971606696</v>
      </c>
      <c r="U67" s="248">
        <f xml:space="preserve"> 'FS Qtr'!U$19</f>
        <v>2807.4518611348935</v>
      </c>
      <c r="V67" s="248">
        <f xml:space="preserve"> 'FS Qtr'!V$19</f>
        <v>3284.1470413053075</v>
      </c>
      <c r="W67" s="248">
        <f xml:space="preserve"> 'FS Qtr'!W$19</f>
        <v>125.11930166461616</v>
      </c>
      <c r="X67" s="248">
        <f xml:space="preserve"> 'FS Qtr'!X$19</f>
        <v>165.32228640890719</v>
      </c>
      <c r="Y67" s="248">
        <f xml:space="preserve"> 'FS Qtr'!Y$19</f>
        <v>2867.9246839888706</v>
      </c>
      <c r="Z67" s="248">
        <f xml:space="preserve"> 'FS Qtr'!Z$19</f>
        <v>3344.4435722523722</v>
      </c>
      <c r="AA67" s="248">
        <f xml:space="preserve"> 'FS Qtr'!AA$19</f>
        <v>202.51495153865199</v>
      </c>
      <c r="AB67" s="248">
        <f xml:space="preserve"> 'FS Qtr'!AB$19</f>
        <v>250.44428948575569</v>
      </c>
      <c r="AC67" s="248">
        <f xml:space="preserve"> 'FS Qtr'!AC$19</f>
        <v>2933.0081446736581</v>
      </c>
      <c r="AD67" s="248">
        <f xml:space="preserve"> 'FS Qtr'!AD$19</f>
        <v>3409.8452888310867</v>
      </c>
      <c r="AE67" s="248">
        <f xml:space="preserve"> 'FS Qtr'!AE$19</f>
        <v>285.01945578205709</v>
      </c>
      <c r="AF67" s="248">
        <f xml:space="preserve"> 'FS Qtr'!AF$19</f>
        <v>331.94122526578235</v>
      </c>
      <c r="AG67" s="248">
        <f xml:space="preserve"> 'FS Qtr'!AG$19</f>
        <v>3003.4047049242295</v>
      </c>
      <c r="AH67" s="248">
        <f xml:space="preserve"> 'FS Qtr'!AH$19</f>
        <v>3480.5398153339461</v>
      </c>
      <c r="AI67" s="248">
        <f xml:space="preserve"> 'FS Qtr'!AI$19</f>
        <v>372.82389300309978</v>
      </c>
      <c r="AJ67" s="248">
        <f xml:space="preserve"> 'FS Qtr'!AJ$19</f>
        <v>418.70292763086712</v>
      </c>
      <c r="AK67" s="248">
        <f xml:space="preserve"> 'FS Qtr'!AK$19</f>
        <v>3079.2714122720181</v>
      </c>
      <c r="AL67" s="248">
        <f xml:space="preserve"> 'FS Qtr'!AL$19</f>
        <v>3556.8665063418921</v>
      </c>
      <c r="AM67" s="248">
        <f xml:space="preserve"> 'FS Qtr'!AM$19</f>
        <v>466.27351387145126</v>
      </c>
      <c r="AN67" s="248">
        <f xml:space="preserve"> 'FS Qtr'!AN$19</f>
        <v>507.18111395654</v>
      </c>
      <c r="AO67" s="248">
        <f xml:space="preserve"> 'FS Qtr'!AO$19</f>
        <v>3161.0685011611677</v>
      </c>
      <c r="AP67" s="248">
        <f xml:space="preserve"> 'FS Qtr'!AP$19</f>
        <v>3635.3673145461503</v>
      </c>
      <c r="AQ67" s="248">
        <f xml:space="preserve"> 'FS Qtr'!AQ$19</f>
        <v>554.06997929392651</v>
      </c>
      <c r="AR67" s="248">
        <f xml:space="preserve"> 'FS Qtr'!AR$19</f>
        <v>596.77431419010236</v>
      </c>
      <c r="AS67" s="248">
        <f xml:space="preserve"> 'FS Qtr'!AS$19</f>
        <v>3234.5953865275246</v>
      </c>
      <c r="AT67" s="248">
        <f xml:space="preserve"> 'FS Qtr'!AT$19</f>
        <v>3705.9966765639547</v>
      </c>
      <c r="AU67" s="248">
        <f xml:space="preserve"> 'FS Qtr'!AU$19</f>
        <v>640.95433271456955</v>
      </c>
      <c r="AV67" s="248">
        <f xml:space="preserve"> 'FS Qtr'!AV$19</f>
        <v>681.98915025429665</v>
      </c>
      <c r="AW67" s="248">
        <f xml:space="preserve"> 'FS Qtr'!AW$19</f>
        <v>3308.4575930370411</v>
      </c>
      <c r="AX67" s="248">
        <f xml:space="preserve"> 'FS Qtr'!AX$19</f>
        <v>3779.7435540719289</v>
      </c>
      <c r="AY67" s="248">
        <f xml:space="preserve"> 'FS Qtr'!AY$19</f>
        <v>731.00942106507296</v>
      </c>
      <c r="AZ67" s="248">
        <f xml:space="preserve"> 'FS Qtr'!AZ$19</f>
        <v>770.42508961126737</v>
      </c>
      <c r="BA67" s="248">
        <f xml:space="preserve"> 'FS Qtr'!BA$19</f>
        <v>3385.759441040313</v>
      </c>
      <c r="BB67" s="248">
        <f xml:space="preserve"> 'FS Qtr'!BB$19</f>
        <v>3835.6280984969658</v>
      </c>
      <c r="BC67" s="248">
        <f xml:space="preserve"> 'FS Qtr'!BC$19</f>
        <v>761.52560587649521</v>
      </c>
      <c r="BD67" s="248">
        <f xml:space="preserve"> 'FS Qtr'!BD$19</f>
        <v>761.52560587649657</v>
      </c>
      <c r="BE67" s="248">
        <f xml:space="preserve"> 'FS Qtr'!BE$19</f>
        <v>3347.0698684944814</v>
      </c>
      <c r="BF67" s="248">
        <f xml:space="preserve"> 'FS Qtr'!BF$19</f>
        <v>3794.7003734264749</v>
      </c>
      <c r="BG67" s="248">
        <f xml:space="preserve"> 'FS Qtr'!BG$19</f>
        <v>735.89192305784616</v>
      </c>
      <c r="BH67" s="248">
        <f xml:space="preserve"> 'FS Qtr'!BH$19</f>
        <v>735.89192305784752</v>
      </c>
      <c r="BI67" s="248">
        <f xml:space="preserve"> 'FS Qtr'!BI$19</f>
        <v>3308.1510345383481</v>
      </c>
      <c r="BJ67" s="248">
        <f xml:space="preserve"> 'FS Qtr'!BJ$19</f>
        <v>3753.554522032869</v>
      </c>
      <c r="BK67" s="248">
        <f xml:space="preserve"> 'FS Qtr'!BK$19</f>
        <v>709.96402415363548</v>
      </c>
      <c r="BL67" s="248">
        <f xml:space="preserve"> 'FS Qtr'!BL$19</f>
        <v>709.96402415363684</v>
      </c>
      <c r="BM67" s="248">
        <f xml:space="preserve"> 'FS Qtr'!BM$19</f>
        <v>3268.9935361047942</v>
      </c>
      <c r="BN67" s="248">
        <f xml:space="preserve"> 'FS Qtr'!BN$19</f>
        <v>3712.1810858505864</v>
      </c>
      <c r="BO67" s="248">
        <f xml:space="preserve"> 'FS Qtr'!BO$19</f>
        <v>683.73282925433364</v>
      </c>
      <c r="BP67" s="248">
        <f xml:space="preserve"> 'FS Qtr'!BP$19</f>
        <v>683.73282925433546</v>
      </c>
      <c r="BQ67" s="248">
        <f xml:space="preserve"> 'FS Qtr'!BQ$19</f>
        <v>3229.587753316358</v>
      </c>
      <c r="BR67" s="248">
        <f xml:space="preserve"> 'FS Qtr'!BR$19</f>
        <v>3670.5703898793358</v>
      </c>
      <c r="BS67" s="248">
        <f xml:space="preserve"> 'FS Qtr'!BS$19</f>
        <v>657.18904003231751</v>
      </c>
      <c r="BT67" s="248">
        <f xml:space="preserve"> 'FS Qtr'!BT$19</f>
        <v>657.18904003231887</v>
      </c>
      <c r="BU67" s="248">
        <f xml:space="preserve"> 'FS Qtr'!BU$19</f>
        <v>3189.9238439740866</v>
      </c>
      <c r="BV67" s="248">
        <f xml:space="preserve"> 'FS Qtr'!BV$19</f>
        <v>3628.7125370715776</v>
      </c>
      <c r="BW67" s="248">
        <f xml:space="preserve"> 'FS Qtr'!BW$19</f>
        <v>630.32313423872279</v>
      </c>
      <c r="BX67" s="248">
        <f xml:space="preserve"> 'FS Qtr'!BX$19</f>
        <v>630.32313423872415</v>
      </c>
      <c r="BY67" s="248">
        <f xml:space="preserve"> 'FS Qtr'!BY$19</f>
        <v>3149.9917379090784</v>
      </c>
      <c r="BZ67" s="248">
        <f xml:space="preserve"> 'FS Qtr'!BZ$19</f>
        <v>3586.5974026827016</v>
      </c>
      <c r="CA67" s="248">
        <f xml:space="preserve"> 'FS Qtr'!CA$19</f>
        <v>603.12536006294533</v>
      </c>
      <c r="CB67" s="248">
        <f xml:space="preserve"> 'FS Qtr'!CB$19</f>
        <v>603.1253600629467</v>
      </c>
      <c r="CC67" s="248">
        <f xml:space="preserve"> 'FS Qtr'!CC$19</f>
        <v>3109.7811311932646</v>
      </c>
      <c r="CD67" s="248">
        <f xml:space="preserve"> 'FS Qtr'!CD$19</f>
        <v>3544.2146284804512</v>
      </c>
      <c r="CE67" s="248">
        <f xml:space="preserve"> 'FS Qtr'!CE$19</f>
        <v>575.58573035134111</v>
      </c>
      <c r="CF67" s="248">
        <f xml:space="preserve"> 'FS Qtr'!CF$19</f>
        <v>575.58573035134248</v>
      </c>
      <c r="CG67" s="248">
        <f xml:space="preserve"> 'FS Qtr'!CG$19</f>
        <v>3069.2814802058929</v>
      </c>
      <c r="CH67" s="248">
        <f xml:space="preserve"> 'FS Qtr'!CH$19</f>
        <v>3501.5536168100589</v>
      </c>
      <c r="CI67" s="248">
        <f xml:space="preserve"> 'FS Qtr'!CI$19</f>
        <v>547.69401668158935</v>
      </c>
      <c r="CJ67" s="248">
        <f xml:space="preserve"> 'FS Qtr'!CJ$19</f>
        <v>547.69401668159026</v>
      </c>
      <c r="CK67" s="248">
        <f xml:space="preserve"> 'FS Qtr'!CK$19</f>
        <v>3028.4819955521298</v>
      </c>
      <c r="CL67" s="248">
        <f xml:space="preserve"> 'FS Qtr'!CL$19</f>
        <v>3458.6035245114972</v>
      </c>
      <c r="CM67" s="248">
        <f xml:space="preserve"> 'FS Qtr'!CM$19</f>
        <v>519.4397432891401</v>
      </c>
      <c r="CN67" s="248">
        <f xml:space="preserve"> 'FS Qtr'!CN$19</f>
        <v>519.43974328914146</v>
      </c>
      <c r="CO67" s="248">
        <f xml:space="preserve"> 'FS Qtr'!CO$19</f>
        <v>2987.3716358300749</v>
      </c>
      <c r="CP67" s="248">
        <f xml:space="preserve"> 'FS Qtr'!CP$19</f>
        <v>3415.3532566851691</v>
      </c>
      <c r="CQ67" s="248">
        <f xml:space="preserve"> 'FS Qtr'!CQ$19</f>
        <v>490.81218084202681</v>
      </c>
      <c r="CR67" s="248">
        <f xml:space="preserve"> 'FS Qtr'!CR$19</f>
        <v>490.81218084202771</v>
      </c>
      <c r="CS67" s="248">
        <f xml:space="preserve"> 'FS Qtr'!CS$19</f>
        <v>2945.9391012423894</v>
      </c>
      <c r="CT67" s="248">
        <f xml:space="preserve"> 'FS Qtr'!CT$19</f>
        <v>3371.7914603021836</v>
      </c>
      <c r="CU67" s="248">
        <f xml:space="preserve"> 'FS Qtr'!CU$19</f>
        <v>461.80034006025045</v>
      </c>
      <c r="CV67" s="248">
        <f xml:space="preserve"> 'FS Qtr'!CV$19</f>
        <v>461.80034006025136</v>
      </c>
      <c r="CW67" s="248">
        <f xml:space="preserve"> 'FS Qtr'!CW$19</f>
        <v>2904.1728270486328</v>
      </c>
      <c r="CX67" s="248">
        <f xml:space="preserve"> 'FS Qtr'!CX$19</f>
        <v>3327.906517655395</v>
      </c>
      <c r="CY67" s="248">
        <f xml:space="preserve"> 'FS Qtr'!CY$19</f>
        <v>432.39296517585831</v>
      </c>
      <c r="CZ67" s="248">
        <f xml:space="preserve"> 'FS Qtr'!CZ$19</f>
        <v>432.39296517585967</v>
      </c>
      <c r="DA67" s="248">
        <f xml:space="preserve"> 'FS Qtr'!DA$19</f>
        <v>2862.0609768543868</v>
      </c>
      <c r="DB67" s="248">
        <f xml:space="preserve"> 'FS Qtr'!DB$19</f>
        <v>3283.6865396471835</v>
      </c>
      <c r="DC67" s="248">
        <f xml:space="preserve"> 'FS Qtr'!DC$19</f>
        <v>402.57852722973428</v>
      </c>
      <c r="DD67" s="248">
        <f xml:space="preserve"> 'FS Qtr'!DD$19</f>
        <v>402.57852722973524</v>
      </c>
      <c r="DE67" s="248">
        <f xml:space="preserve"> 'FS Qtr'!DE$19</f>
        <v>2819.5914357329966</v>
      </c>
      <c r="DF67" s="248">
        <f xml:space="preserve"> 'FS Qtr'!DF$19</f>
        <v>3239.1193589099089</v>
      </c>
      <c r="DG67" s="248">
        <f xml:space="preserve"> 'FS Qtr'!DG$19</f>
        <v>372.34521720100435</v>
      </c>
      <c r="DH67" s="248">
        <f xml:space="preserve"> 'FS Qtr'!DH$19</f>
        <v>372.34521720100571</v>
      </c>
      <c r="DI67" s="248">
        <f xml:space="preserve"> 'FS Qtr'!DI$19</f>
        <v>3776.751803175825</v>
      </c>
      <c r="DJ67" s="248">
        <f xml:space="preserve"> 'FS Qtr'!DJ$19</f>
        <v>4194.1925227548409</v>
      </c>
      <c r="DK67" s="248">
        <f xml:space="preserve"> 'FS Qtr'!DK$19</f>
        <v>1341.6809389648872</v>
      </c>
      <c r="DL67" s="248">
        <f xml:space="preserve"> 'FS Qtr'!DL$19</f>
        <v>1341.6809389648881</v>
      </c>
      <c r="DM67" s="248">
        <f xml:space="preserve"> 'FS Qtr'!DM$19</f>
        <v>3733.5293858666673</v>
      </c>
      <c r="DN67" s="248">
        <f xml:space="preserve"> 'FS Qtr'!DN$19</f>
        <v>4148.8932859452898</v>
      </c>
      <c r="DO67" s="248">
        <f xml:space="preserve"> 'FS Qtr'!DO$19</f>
        <v>1310.5733020746882</v>
      </c>
      <c r="DP67" s="248">
        <f xml:space="preserve"> 'FS Qtr'!DP$19</f>
        <v>1310.5733020746895</v>
      </c>
      <c r="DQ67" s="248">
        <f xml:space="preserve"> 'FS Qtr'!DQ$19</f>
        <v>3689.9111902759664</v>
      </c>
      <c r="DR67" s="248">
        <f xml:space="preserve"> 'FS Qtr'!DR$19</f>
        <v>4103.2086032895222</v>
      </c>
      <c r="DS67" s="248">
        <f xml:space="preserve"> 'FS Qtr'!DS$19</f>
        <v>1279.0096143635496</v>
      </c>
      <c r="DT67" s="248">
        <f xml:space="preserve"> 'FS Qtr'!DT$19</f>
        <v>1279.0096143635506</v>
      </c>
      <c r="DU67" s="248">
        <f xml:space="preserve"> 'FS Qtr'!DU$19</f>
        <v>3645.8839150703111</v>
      </c>
      <c r="DV67" s="248">
        <f xml:space="preserve"> 'FS Qtr'!DV$19</f>
        <v>4057.1251220489753</v>
      </c>
      <c r="DW67" s="248">
        <f xml:space="preserve"> 'FS Qtr'!DW$19</f>
        <v>1246.9768743614388</v>
      </c>
      <c r="DX67" s="248">
        <f xml:space="preserve"> 'FS Qtr'!DX$19</f>
        <v>1246.9768743614397</v>
      </c>
      <c r="DY67" s="248">
        <f xml:space="preserve"> 'FS Qtr'!DY$19</f>
        <v>3601.4339433325877</v>
      </c>
      <c r="DZ67" s="248">
        <f xml:space="preserve"> 'FS Qtr'!DZ$19</f>
        <v>4010.6291741571276</v>
      </c>
      <c r="EA67" s="248">
        <f xml:space="preserve"> 'FS Qtr'!EA$19</f>
        <v>1214.4617635227628</v>
      </c>
      <c r="EB67" s="248">
        <f xml:space="preserve"> 'FS Qtr'!EB$19</f>
        <v>1214.4617635227642</v>
      </c>
      <c r="EC67" s="248">
        <f xml:space="preserve"> 'FS Qtr'!EC$19</f>
        <v>-1.8277200567981146E-12</v>
      </c>
      <c r="ED67" s="248">
        <f xml:space="preserve"> 'FS Qtr'!ED$19</f>
        <v>-1.8772311855015546E-12</v>
      </c>
      <c r="EE67" s="248">
        <f xml:space="preserve"> 'FS Qtr'!EE$19</f>
        <v>-1.9074546075881294E-12</v>
      </c>
      <c r="EF67" s="248">
        <f xml:space="preserve"> 'FS Qtr'!EF$19</f>
        <v>-1.9170976199575775E-12</v>
      </c>
      <c r="EG67" s="248">
        <f xml:space="preserve"> 'FS Qtr'!EG$19</f>
        <v>-1.9476273995554021E-12</v>
      </c>
      <c r="EH67" s="248">
        <f xml:space="preserve"> 'FS Qtr'!EH$19</f>
        <v>-2.0003866995844575E-12</v>
      </c>
      <c r="EI67" s="248">
        <f xml:space="preserve"> 'FS Qtr'!EI$19</f>
        <v>-2.0325929254477672E-12</v>
      </c>
      <c r="EJ67" s="248">
        <f xml:space="preserve"> 'FS Qtr'!EJ$19</f>
        <v>-2.0204194612964442E-12</v>
      </c>
      <c r="EK67" s="248">
        <f xml:space="preserve"> 'FS Qtr'!EK$19</f>
        <v>-2.0750437463431062E-12</v>
      </c>
      <c r="EL67" s="248">
        <f xml:space="preserve"> 'FS Qtr'!EL$19</f>
        <v>-2.1312546291904732E-12</v>
      </c>
      <c r="EM67" s="248">
        <f xml:space="preserve"> 'FS Qtr'!EM$19</f>
        <v>-2.1655678287204399E-12</v>
      </c>
      <c r="EN67" s="248">
        <f xml:space="preserve"> 'FS Qtr'!EN$19</f>
        <v>-2.1525979605288645E-12</v>
      </c>
      <c r="EO67" s="248">
        <f xml:space="preserve"> 'FS Qtr'!EO$19</f>
        <v>-2.2107958381672737E-12</v>
      </c>
      <c r="EP67" s="248">
        <f xml:space="preserve"> 'FS Qtr'!EP$19</f>
        <v>-2.2706841109218466E-12</v>
      </c>
      <c r="EQ67" s="248">
        <f xml:space="preserve"> 'FS Qtr'!EQ$19</f>
        <v>-2.3072421251076884E-12</v>
      </c>
      <c r="ER67" s="248">
        <f xml:space="preserve"> 'FS Qtr'!ER$19</f>
        <v>-2.2934237510757935E-12</v>
      </c>
      <c r="ES67" s="248">
        <f xml:space="preserve"> 'FS Qtr'!ES$19</f>
        <v>-2.3554290104347397E-12</v>
      </c>
      <c r="ET67" s="248">
        <f xml:space="preserve"> 'FS Qtr'!ET$19</f>
        <v>-2.419235252782242E-12</v>
      </c>
      <c r="EU67" s="248">
        <f xml:space="preserve"> 'FS Qtr'!EU$19</f>
        <v>-2.4581849403520359E-12</v>
      </c>
      <c r="EV67" s="248">
        <f xml:space="preserve"> 'FS Qtr'!EV$19</f>
        <v>-2.4706121340015767E-12</v>
      </c>
      <c r="EW67" s="248">
        <f xml:space="preserve"> 'FS Qtr'!EW$19</f>
        <v>-2.509956632235552E-12</v>
      </c>
      <c r="EX67" s="248">
        <f xml:space="preserve"> 'FS Qtr'!EX$19</f>
        <v>-2.5779488750281218E-12</v>
      </c>
      <c r="EY67" s="248">
        <f xml:space="preserve"> 'FS Qtr'!EY$19</f>
        <v>-2.6194538519160745E-12</v>
      </c>
      <c r="EZ67" s="248">
        <f xml:space="preserve"> 'FS Qtr'!EZ$19</f>
        <v>-2.6037656011290553E-12</v>
      </c>
      <c r="FA67" s="248">
        <f xml:space="preserve"> 'FS Qtr'!FA$19</f>
        <v>-2.6741612972284691E-12</v>
      </c>
      <c r="FB67" s="248">
        <f xml:space="preserve"> 'FS Qtr'!FB$19</f>
        <v>-2.7466016819954796E-12</v>
      </c>
      <c r="FC67" s="248">
        <f xml:space="preserve"> 'FS Qtr'!FC$19</f>
        <v>-2.7908219690756068E-12</v>
      </c>
      <c r="FD67" s="248">
        <f xml:space="preserve"> 'FS Qtr'!FD$19</f>
        <v>-2.7741073722825565E-12</v>
      </c>
      <c r="FE67" s="248">
        <f xml:space="preserve"> 'FS Qtr'!FE$19</f>
        <v>-2.8491084474337397E-12</v>
      </c>
      <c r="FF67" s="248">
        <f xml:space="preserve"> 'FS Qtr'!FF$19</f>
        <v>-2.9262879774751567E-12</v>
      </c>
      <c r="FG67" s="248">
        <f xml:space="preserve"> 'FS Qtr'!FG$19</f>
        <v>-2.9734012139125072E-12</v>
      </c>
      <c r="FH67" s="248">
        <f xml:space="preserve"> 'FS Qtr'!FH$19</f>
        <v>-2.9555931262074443E-12</v>
      </c>
      <c r="FI67" s="248">
        <f xml:space="preserve"> 'FS Qtr'!FI$19</f>
        <v>-3.0355008703668243E-12</v>
      </c>
      <c r="FJ67" s="248">
        <f xml:space="preserve"> 'FS Qtr'!FJ$19</f>
        <v>-3.1177295868013438E-12</v>
      </c>
      <c r="FK67" s="248">
        <f xml:space="preserve"> 'FS Qtr'!FK$19</f>
        <v>-3.1679250331488456E-12</v>
      </c>
      <c r="FL67" s="248">
        <f xml:space="preserve"> 'FS Qtr'!FL$19</f>
        <v>-3.1839402715501225E-12</v>
      </c>
      <c r="FM67" s="248">
        <f xml:space="preserve"> 'FS Qtr'!FM$19</f>
        <v>-3.2346445203745581E-12</v>
      </c>
      <c r="FN67" s="248">
        <f xml:space="preserve"> 'FS Qtr'!FN$19</f>
        <v>-3.322267841332529E-12</v>
      </c>
      <c r="FO67" s="248">
        <f xml:space="preserve"> 'FS Qtr'!FO$19</f>
        <v>-3.3757563535779827E-12</v>
      </c>
      <c r="FP67" s="248">
        <f xml:space="preserve"> 'FS Qtr'!FP$19</f>
        <v>-3.3555385084603581E-12</v>
      </c>
      <c r="FQ67" s="248">
        <f xml:space="preserve"> 'FS Qtr'!FQ$19</f>
        <v>-3.4462592204127038E-12</v>
      </c>
      <c r="FR67" s="248">
        <f xml:space="preserve"> 'FS Qtr'!FR$19</f>
        <v>-3.5396149743054443E-12</v>
      </c>
      <c r="FS67" s="248">
        <f xml:space="preserve"> 'FS Qtr'!FS$19</f>
        <v>-3.5966027753917623E-12</v>
      </c>
      <c r="FT67" s="248">
        <f xml:space="preserve"> 'FS Qtr'!FT$19</f>
        <v>-3.5750622522478403E-12</v>
      </c>
      <c r="FU67" s="248">
        <f xml:space="preserve"> 'FS Qtr'!FU$19</f>
        <v>-3.6717180325287517E-12</v>
      </c>
      <c r="FV67" s="248">
        <f xml:space="preserve"> 'FS Qtr'!FV$19</f>
        <v>-3.7711812426604729E-12</v>
      </c>
      <c r="FW67" s="248">
        <f xml:space="preserve"> 'FS Qtr'!FW$19</f>
        <v>-3.8318972606673061E-12</v>
      </c>
      <c r="FX67" s="248">
        <f xml:space="preserve"> 'FS Qtr'!FX$19</f>
        <v>-3.8089475281604835E-12</v>
      </c>
      <c r="FY67" s="248">
        <f xml:space="preserve"> 'FS Qtr'!FY$19</f>
        <v>-3.911926656748221E-12</v>
      </c>
      <c r="FZ67" s="248">
        <f xml:space="preserve"> 'FS Qtr'!FZ$19</f>
        <v>-4.0178968809410796E-12</v>
      </c>
      <c r="GA67" s="248">
        <f xml:space="preserve"> 'FS Qtr'!GA$19</f>
        <v>-4.0825850207242313E-12</v>
      </c>
      <c r="GB67" s="248">
        <f xml:space="preserve"> 'FS Qtr'!GB$19</f>
        <v>-4.1032242630409571E-12</v>
      </c>
      <c r="GC67" s="248">
        <f xml:space="preserve"> 'FS Qtr'!GC$19</f>
        <v>-4.168568109429884E-12</v>
      </c>
      <c r="GD67" s="248">
        <f xml:space="preserve"> 'FS Qtr'!GD$19</f>
        <v>-4.281490496754672E-12</v>
      </c>
      <c r="GE67" s="248">
        <f xml:space="preserve"> 'FS Qtr'!GE$19</f>
        <v>-4.3504224937524217E-12</v>
      </c>
      <c r="GF67" s="248">
        <f xml:space="preserve"> 'FS Qtr'!GF$19</f>
        <v>-4.3243672459909263E-12</v>
      </c>
      <c r="GG67" s="248">
        <f xml:space="preserve"> 'FS Qtr'!GG$19</f>
        <v>-4.4412813193387866E-12</v>
      </c>
      <c r="GH67" s="248">
        <f xml:space="preserve"> 'FS Qtr'!GH$19</f>
        <v>-4.5615912378036444E-12</v>
      </c>
      <c r="GI67" s="248">
        <f xml:space="preserve"> 'FS Qtr'!GI$19</f>
        <v>-4.6350328567322832E-12</v>
      </c>
      <c r="GJ67" s="248">
        <f xml:space="preserve"> 'FS Qtr'!GJ$19</f>
        <v>-4.6072730403838107E-12</v>
      </c>
    </row>
    <row r="68" spans="1:192" x14ac:dyDescent="0.25">
      <c r="E68" s="12" t="s">
        <v>259</v>
      </c>
      <c r="F68" s="361">
        <f xml:space="preserve"> SUM(J66:GJ66) / SUM(J67:GJ67)</f>
        <v>0.2</v>
      </c>
      <c r="G68" s="12" t="s">
        <v>108</v>
      </c>
    </row>
    <row r="70" spans="1:192" x14ac:dyDescent="0.25">
      <c r="B70" s="15" t="s">
        <v>252</v>
      </c>
    </row>
    <row r="72" spans="1:192" s="293" customFormat="1" x14ac:dyDescent="0.25">
      <c r="A72" s="288"/>
      <c r="B72" s="288"/>
      <c r="C72" s="289"/>
      <c r="D72" s="290"/>
      <c r="E72" s="548" t="str">
        <f xml:space="preserve"> InpC!E$97</f>
        <v xml:space="preserve">Tax losses carried forward - initial balance </v>
      </c>
      <c r="F72" s="548">
        <f xml:space="preserve"> InpC!F$97</f>
        <v>0</v>
      </c>
      <c r="G72" s="548" t="str">
        <f xml:space="preserve"> InpC!G$97</f>
        <v>$ 000s</v>
      </c>
      <c r="H72" s="292"/>
      <c r="I72" s="292"/>
      <c r="J72" s="291"/>
      <c r="K72" s="291"/>
      <c r="L72" s="291"/>
      <c r="M72" s="291"/>
      <c r="N72" s="291"/>
      <c r="O72" s="291"/>
      <c r="P72" s="291"/>
      <c r="Q72" s="291"/>
      <c r="R72" s="291"/>
      <c r="S72" s="291"/>
      <c r="T72" s="291"/>
      <c r="U72" s="291"/>
      <c r="V72" s="291"/>
      <c r="W72" s="291"/>
      <c r="X72" s="291"/>
      <c r="Y72" s="291"/>
      <c r="Z72" s="291"/>
      <c r="AA72" s="291"/>
      <c r="AB72" s="291"/>
      <c r="AC72" s="291"/>
      <c r="AD72" s="291"/>
      <c r="AE72" s="291"/>
      <c r="AF72" s="291"/>
      <c r="AG72" s="291"/>
      <c r="AH72" s="291"/>
      <c r="AI72" s="291"/>
      <c r="AJ72" s="291"/>
      <c r="AK72" s="291"/>
      <c r="AL72" s="291"/>
      <c r="AM72" s="291"/>
      <c r="AN72" s="291"/>
      <c r="AO72" s="291"/>
      <c r="AP72" s="291"/>
      <c r="AQ72" s="291"/>
      <c r="AR72" s="291"/>
      <c r="AS72" s="291"/>
      <c r="AT72" s="291"/>
      <c r="AU72" s="291"/>
      <c r="AV72" s="291"/>
      <c r="AW72" s="291"/>
      <c r="AX72" s="291"/>
      <c r="AY72" s="291"/>
      <c r="AZ72" s="291"/>
      <c r="BA72" s="291"/>
      <c r="BB72" s="291"/>
      <c r="BC72" s="291"/>
      <c r="BD72" s="291"/>
      <c r="BE72" s="291"/>
      <c r="BF72" s="291"/>
      <c r="BG72" s="291"/>
      <c r="BH72" s="291"/>
      <c r="BI72" s="291"/>
      <c r="BJ72" s="291"/>
      <c r="BK72" s="291"/>
      <c r="BL72" s="291"/>
      <c r="BM72" s="291"/>
      <c r="BN72" s="291"/>
      <c r="BO72" s="291"/>
      <c r="BP72" s="291"/>
      <c r="BQ72" s="291"/>
      <c r="BR72" s="291"/>
      <c r="BS72" s="291"/>
      <c r="BT72" s="291"/>
      <c r="BU72" s="291"/>
      <c r="BV72" s="291"/>
      <c r="BW72" s="291"/>
      <c r="BX72" s="291"/>
      <c r="BY72" s="291"/>
      <c r="BZ72" s="291"/>
      <c r="CA72" s="291"/>
      <c r="CB72" s="291"/>
      <c r="CC72" s="291"/>
      <c r="CD72" s="291"/>
      <c r="CE72" s="291"/>
      <c r="CF72" s="291"/>
      <c r="CG72" s="291"/>
      <c r="CH72" s="291"/>
      <c r="CI72" s="291"/>
      <c r="CJ72" s="291"/>
      <c r="CK72" s="291"/>
      <c r="CL72" s="291"/>
      <c r="CM72" s="291"/>
      <c r="CN72" s="291"/>
      <c r="CO72" s="291"/>
      <c r="CP72" s="291"/>
      <c r="CQ72" s="291"/>
      <c r="CR72" s="291"/>
      <c r="CS72" s="291"/>
      <c r="CT72" s="291"/>
      <c r="CU72" s="291"/>
      <c r="CV72" s="291"/>
      <c r="CW72" s="291"/>
      <c r="CX72" s="291"/>
      <c r="CY72" s="291"/>
      <c r="CZ72" s="291"/>
      <c r="DA72" s="291"/>
      <c r="DB72" s="291"/>
      <c r="DC72" s="291"/>
      <c r="DD72" s="291"/>
      <c r="DE72" s="291"/>
      <c r="DF72" s="291"/>
      <c r="DG72" s="291"/>
      <c r="DH72" s="291"/>
      <c r="DI72" s="291"/>
      <c r="DJ72" s="291"/>
      <c r="DK72" s="291"/>
      <c r="DL72" s="291"/>
      <c r="DM72" s="291"/>
      <c r="DN72" s="291"/>
      <c r="DO72" s="291"/>
      <c r="DP72" s="291"/>
      <c r="DQ72" s="291"/>
      <c r="DR72" s="291"/>
      <c r="DS72" s="291"/>
      <c r="DT72" s="291"/>
      <c r="DU72" s="291"/>
      <c r="DV72" s="291"/>
      <c r="DW72" s="291"/>
      <c r="DX72" s="291"/>
      <c r="DY72" s="291"/>
      <c r="DZ72" s="291"/>
      <c r="EA72" s="291"/>
      <c r="EB72" s="291"/>
      <c r="EC72" s="291"/>
      <c r="ED72" s="291"/>
      <c r="EE72" s="291"/>
      <c r="EF72" s="291"/>
      <c r="EG72" s="291"/>
      <c r="EH72" s="291"/>
      <c r="EI72" s="291"/>
      <c r="EJ72" s="291"/>
      <c r="EK72" s="291"/>
      <c r="EL72" s="291"/>
      <c r="EM72" s="291"/>
      <c r="EN72" s="291"/>
      <c r="EO72" s="291"/>
      <c r="EP72" s="291"/>
      <c r="EQ72" s="291"/>
      <c r="ER72" s="291"/>
      <c r="ES72" s="291"/>
      <c r="ET72" s="291"/>
      <c r="EU72" s="291"/>
      <c r="EV72" s="291"/>
      <c r="EW72" s="291"/>
      <c r="EX72" s="291"/>
      <c r="EY72" s="291"/>
      <c r="EZ72" s="291"/>
      <c r="FA72" s="291"/>
      <c r="FB72" s="291"/>
      <c r="FC72" s="291"/>
      <c r="FD72" s="291"/>
      <c r="FE72" s="291"/>
      <c r="FF72" s="291"/>
      <c r="FG72" s="291"/>
      <c r="FH72" s="291"/>
      <c r="FI72" s="291"/>
      <c r="FJ72" s="291"/>
      <c r="FK72" s="291"/>
      <c r="FL72" s="291"/>
      <c r="FM72" s="291"/>
      <c r="FN72" s="291"/>
      <c r="FO72" s="291"/>
      <c r="FP72" s="291"/>
      <c r="FQ72" s="291"/>
      <c r="FR72" s="291"/>
      <c r="FS72" s="291"/>
      <c r="FT72" s="291"/>
      <c r="FU72" s="291"/>
      <c r="FV72" s="291"/>
      <c r="FW72" s="291"/>
      <c r="FX72" s="291"/>
      <c r="FY72" s="291"/>
      <c r="FZ72" s="291"/>
      <c r="GA72" s="291"/>
      <c r="GB72" s="291"/>
      <c r="GC72" s="291"/>
      <c r="GD72" s="291"/>
      <c r="GE72" s="291"/>
      <c r="GF72" s="291"/>
      <c r="GG72" s="291"/>
      <c r="GH72" s="291"/>
      <c r="GI72" s="291"/>
      <c r="GJ72" s="291"/>
    </row>
    <row r="73" spans="1:192" s="275" customFormat="1" x14ac:dyDescent="0.25">
      <c r="A73" s="15"/>
      <c r="B73" s="15"/>
      <c r="C73" s="21"/>
      <c r="D73" s="60"/>
      <c r="E73" s="301" t="str">
        <f xml:space="preserve"> Time!E$76</f>
        <v>Financial close date flag</v>
      </c>
      <c r="F73" s="301">
        <f xml:space="preserve"> Time!F$76</f>
        <v>0</v>
      </c>
      <c r="G73" s="301" t="str">
        <f xml:space="preserve"> Time!G$76</f>
        <v>flag</v>
      </c>
      <c r="H73" s="301">
        <f xml:space="preserve"> Time!H$76</f>
        <v>1</v>
      </c>
      <c r="I73" s="301">
        <f xml:space="preserve"> Time!I$76</f>
        <v>0</v>
      </c>
      <c r="J73" s="301">
        <f xml:space="preserve"> Time!J$76</f>
        <v>0</v>
      </c>
      <c r="K73" s="301">
        <f xml:space="preserve"> Time!K$76</f>
        <v>0</v>
      </c>
      <c r="L73" s="301">
        <f xml:space="preserve"> Time!L$76</f>
        <v>1</v>
      </c>
      <c r="M73" s="301">
        <f xml:space="preserve"> Time!M$76</f>
        <v>0</v>
      </c>
      <c r="N73" s="301">
        <f xml:space="preserve"> Time!N$76</f>
        <v>0</v>
      </c>
      <c r="O73" s="301">
        <f xml:space="preserve"> Time!O$76</f>
        <v>0</v>
      </c>
      <c r="P73" s="301">
        <f xml:space="preserve"> Time!P$76</f>
        <v>0</v>
      </c>
      <c r="Q73" s="301">
        <f xml:space="preserve"> Time!Q$76</f>
        <v>0</v>
      </c>
      <c r="R73" s="301">
        <f xml:space="preserve"> Time!R$76</f>
        <v>0</v>
      </c>
      <c r="S73" s="301">
        <f xml:space="preserve"> Time!S$76</f>
        <v>0</v>
      </c>
      <c r="T73" s="301">
        <f xml:space="preserve"> Time!T$76</f>
        <v>0</v>
      </c>
      <c r="U73" s="301">
        <f xml:space="preserve"> Time!U$76</f>
        <v>0</v>
      </c>
      <c r="V73" s="301">
        <f xml:space="preserve"> Time!V$76</f>
        <v>0</v>
      </c>
      <c r="W73" s="301">
        <f xml:space="preserve"> Time!W$76</f>
        <v>0</v>
      </c>
      <c r="X73" s="301">
        <f xml:space="preserve"> Time!X$76</f>
        <v>0</v>
      </c>
      <c r="Y73" s="301">
        <f xml:space="preserve"> Time!Y$76</f>
        <v>0</v>
      </c>
      <c r="Z73" s="301">
        <f xml:space="preserve"> Time!Z$76</f>
        <v>0</v>
      </c>
      <c r="AA73" s="301">
        <f xml:space="preserve"> Time!AA$76</f>
        <v>0</v>
      </c>
      <c r="AB73" s="301">
        <f xml:space="preserve"> Time!AB$76</f>
        <v>0</v>
      </c>
      <c r="AC73" s="301">
        <f xml:space="preserve"> Time!AC$76</f>
        <v>0</v>
      </c>
      <c r="AD73" s="301">
        <f xml:space="preserve"> Time!AD$76</f>
        <v>0</v>
      </c>
      <c r="AE73" s="301">
        <f xml:space="preserve"> Time!AE$76</f>
        <v>0</v>
      </c>
      <c r="AF73" s="301">
        <f xml:space="preserve"> Time!AF$76</f>
        <v>0</v>
      </c>
      <c r="AG73" s="301">
        <f xml:space="preserve"> Time!AG$76</f>
        <v>0</v>
      </c>
      <c r="AH73" s="301">
        <f xml:space="preserve"> Time!AH$76</f>
        <v>0</v>
      </c>
      <c r="AI73" s="301">
        <f xml:space="preserve"> Time!AI$76</f>
        <v>0</v>
      </c>
      <c r="AJ73" s="301">
        <f xml:space="preserve"> Time!AJ$76</f>
        <v>0</v>
      </c>
      <c r="AK73" s="301">
        <f xml:space="preserve"> Time!AK$76</f>
        <v>0</v>
      </c>
      <c r="AL73" s="301">
        <f xml:space="preserve"> Time!AL$76</f>
        <v>0</v>
      </c>
      <c r="AM73" s="301">
        <f xml:space="preserve"> Time!AM$76</f>
        <v>0</v>
      </c>
      <c r="AN73" s="301">
        <f xml:space="preserve"> Time!AN$76</f>
        <v>0</v>
      </c>
      <c r="AO73" s="301">
        <f xml:space="preserve"> Time!AO$76</f>
        <v>0</v>
      </c>
      <c r="AP73" s="301">
        <f xml:space="preserve"> Time!AP$76</f>
        <v>0</v>
      </c>
      <c r="AQ73" s="301">
        <f xml:space="preserve"> Time!AQ$76</f>
        <v>0</v>
      </c>
      <c r="AR73" s="301">
        <f xml:space="preserve"> Time!AR$76</f>
        <v>0</v>
      </c>
      <c r="AS73" s="301">
        <f xml:space="preserve"> Time!AS$76</f>
        <v>0</v>
      </c>
      <c r="AT73" s="301">
        <f xml:space="preserve"> Time!AT$76</f>
        <v>0</v>
      </c>
      <c r="AU73" s="301">
        <f xml:space="preserve"> Time!AU$76</f>
        <v>0</v>
      </c>
      <c r="AV73" s="301">
        <f xml:space="preserve"> Time!AV$76</f>
        <v>0</v>
      </c>
      <c r="AW73" s="301">
        <f xml:space="preserve"> Time!AW$76</f>
        <v>0</v>
      </c>
      <c r="AX73" s="301">
        <f xml:space="preserve"> Time!AX$76</f>
        <v>0</v>
      </c>
      <c r="AY73" s="301">
        <f xml:space="preserve"> Time!AY$76</f>
        <v>0</v>
      </c>
      <c r="AZ73" s="301">
        <f xml:space="preserve"> Time!AZ$76</f>
        <v>0</v>
      </c>
      <c r="BA73" s="301">
        <f xml:space="preserve"> Time!BA$76</f>
        <v>0</v>
      </c>
      <c r="BB73" s="301">
        <f xml:space="preserve"> Time!BB$76</f>
        <v>0</v>
      </c>
      <c r="BC73" s="301">
        <f xml:space="preserve"> Time!BC$76</f>
        <v>0</v>
      </c>
      <c r="BD73" s="301">
        <f xml:space="preserve"> Time!BD$76</f>
        <v>0</v>
      </c>
      <c r="BE73" s="301">
        <f xml:space="preserve"> Time!BE$76</f>
        <v>0</v>
      </c>
      <c r="BF73" s="301">
        <f xml:space="preserve"> Time!BF$76</f>
        <v>0</v>
      </c>
      <c r="BG73" s="301">
        <f xml:space="preserve"> Time!BG$76</f>
        <v>0</v>
      </c>
      <c r="BH73" s="301">
        <f xml:space="preserve"> Time!BH$76</f>
        <v>0</v>
      </c>
      <c r="BI73" s="301">
        <f xml:space="preserve"> Time!BI$76</f>
        <v>0</v>
      </c>
      <c r="BJ73" s="301">
        <f xml:space="preserve"> Time!BJ$76</f>
        <v>0</v>
      </c>
      <c r="BK73" s="301">
        <f xml:space="preserve"> Time!BK$76</f>
        <v>0</v>
      </c>
      <c r="BL73" s="301">
        <f xml:space="preserve"> Time!BL$76</f>
        <v>0</v>
      </c>
      <c r="BM73" s="301">
        <f xml:space="preserve"> Time!BM$76</f>
        <v>0</v>
      </c>
      <c r="BN73" s="301">
        <f xml:space="preserve"> Time!BN$76</f>
        <v>0</v>
      </c>
      <c r="BO73" s="301">
        <f xml:space="preserve"> Time!BO$76</f>
        <v>0</v>
      </c>
      <c r="BP73" s="301">
        <f xml:space="preserve"> Time!BP$76</f>
        <v>0</v>
      </c>
      <c r="BQ73" s="301">
        <f xml:space="preserve"> Time!BQ$76</f>
        <v>0</v>
      </c>
      <c r="BR73" s="301">
        <f xml:space="preserve"> Time!BR$76</f>
        <v>0</v>
      </c>
      <c r="BS73" s="301">
        <f xml:space="preserve"> Time!BS$76</f>
        <v>0</v>
      </c>
      <c r="BT73" s="301">
        <f xml:space="preserve"> Time!BT$76</f>
        <v>0</v>
      </c>
      <c r="BU73" s="301">
        <f xml:space="preserve"> Time!BU$76</f>
        <v>0</v>
      </c>
      <c r="BV73" s="301">
        <f xml:space="preserve"> Time!BV$76</f>
        <v>0</v>
      </c>
      <c r="BW73" s="301">
        <f xml:space="preserve"> Time!BW$76</f>
        <v>0</v>
      </c>
      <c r="BX73" s="301">
        <f xml:space="preserve"> Time!BX$76</f>
        <v>0</v>
      </c>
      <c r="BY73" s="301">
        <f xml:space="preserve"> Time!BY$76</f>
        <v>0</v>
      </c>
      <c r="BZ73" s="301">
        <f xml:space="preserve"> Time!BZ$76</f>
        <v>0</v>
      </c>
      <c r="CA73" s="301">
        <f xml:space="preserve"> Time!CA$76</f>
        <v>0</v>
      </c>
      <c r="CB73" s="301">
        <f xml:space="preserve"> Time!CB$76</f>
        <v>0</v>
      </c>
      <c r="CC73" s="301">
        <f xml:space="preserve"> Time!CC$76</f>
        <v>0</v>
      </c>
      <c r="CD73" s="301">
        <f xml:space="preserve"> Time!CD$76</f>
        <v>0</v>
      </c>
      <c r="CE73" s="301">
        <f xml:space="preserve"> Time!CE$76</f>
        <v>0</v>
      </c>
      <c r="CF73" s="301">
        <f xml:space="preserve"> Time!CF$76</f>
        <v>0</v>
      </c>
      <c r="CG73" s="301">
        <f xml:space="preserve"> Time!CG$76</f>
        <v>0</v>
      </c>
      <c r="CH73" s="301">
        <f xml:space="preserve"> Time!CH$76</f>
        <v>0</v>
      </c>
      <c r="CI73" s="301">
        <f xml:space="preserve"> Time!CI$76</f>
        <v>0</v>
      </c>
      <c r="CJ73" s="301">
        <f xml:space="preserve"> Time!CJ$76</f>
        <v>0</v>
      </c>
      <c r="CK73" s="301">
        <f xml:space="preserve"> Time!CK$76</f>
        <v>0</v>
      </c>
      <c r="CL73" s="301">
        <f xml:space="preserve"> Time!CL$76</f>
        <v>0</v>
      </c>
      <c r="CM73" s="301">
        <f xml:space="preserve"> Time!CM$76</f>
        <v>0</v>
      </c>
      <c r="CN73" s="301">
        <f xml:space="preserve"> Time!CN$76</f>
        <v>0</v>
      </c>
      <c r="CO73" s="301">
        <f xml:space="preserve"> Time!CO$76</f>
        <v>0</v>
      </c>
      <c r="CP73" s="301">
        <f xml:space="preserve"> Time!CP$76</f>
        <v>0</v>
      </c>
      <c r="CQ73" s="301">
        <f xml:space="preserve"> Time!CQ$76</f>
        <v>0</v>
      </c>
      <c r="CR73" s="301">
        <f xml:space="preserve"> Time!CR$76</f>
        <v>0</v>
      </c>
      <c r="CS73" s="301">
        <f xml:space="preserve"> Time!CS$76</f>
        <v>0</v>
      </c>
      <c r="CT73" s="301">
        <f xml:space="preserve"> Time!CT$76</f>
        <v>0</v>
      </c>
      <c r="CU73" s="301">
        <f xml:space="preserve"> Time!CU$76</f>
        <v>0</v>
      </c>
      <c r="CV73" s="301">
        <f xml:space="preserve"> Time!CV$76</f>
        <v>0</v>
      </c>
      <c r="CW73" s="301">
        <f xml:space="preserve"> Time!CW$76</f>
        <v>0</v>
      </c>
      <c r="CX73" s="301">
        <f xml:space="preserve"> Time!CX$76</f>
        <v>0</v>
      </c>
      <c r="CY73" s="301">
        <f xml:space="preserve"> Time!CY$76</f>
        <v>0</v>
      </c>
      <c r="CZ73" s="301">
        <f xml:space="preserve"> Time!CZ$76</f>
        <v>0</v>
      </c>
      <c r="DA73" s="301">
        <f xml:space="preserve"> Time!DA$76</f>
        <v>0</v>
      </c>
      <c r="DB73" s="301">
        <f xml:space="preserve"> Time!DB$76</f>
        <v>0</v>
      </c>
      <c r="DC73" s="301">
        <f xml:space="preserve"> Time!DC$76</f>
        <v>0</v>
      </c>
      <c r="DD73" s="301">
        <f xml:space="preserve"> Time!DD$76</f>
        <v>0</v>
      </c>
      <c r="DE73" s="301">
        <f xml:space="preserve"> Time!DE$76</f>
        <v>0</v>
      </c>
      <c r="DF73" s="301">
        <f xml:space="preserve"> Time!DF$76</f>
        <v>0</v>
      </c>
      <c r="DG73" s="301">
        <f xml:space="preserve"> Time!DG$76</f>
        <v>0</v>
      </c>
      <c r="DH73" s="301">
        <f xml:space="preserve"> Time!DH$76</f>
        <v>0</v>
      </c>
      <c r="DI73" s="301">
        <f xml:space="preserve"> Time!DI$76</f>
        <v>0</v>
      </c>
      <c r="DJ73" s="301">
        <f xml:space="preserve"> Time!DJ$76</f>
        <v>0</v>
      </c>
      <c r="DK73" s="301">
        <f xml:space="preserve"> Time!DK$76</f>
        <v>0</v>
      </c>
      <c r="DL73" s="301">
        <f xml:space="preserve"> Time!DL$76</f>
        <v>0</v>
      </c>
      <c r="DM73" s="301">
        <f xml:space="preserve"> Time!DM$76</f>
        <v>0</v>
      </c>
      <c r="DN73" s="301">
        <f xml:space="preserve"> Time!DN$76</f>
        <v>0</v>
      </c>
      <c r="DO73" s="301">
        <f xml:space="preserve"> Time!DO$76</f>
        <v>0</v>
      </c>
      <c r="DP73" s="301">
        <f xml:space="preserve"> Time!DP$76</f>
        <v>0</v>
      </c>
      <c r="DQ73" s="301">
        <f xml:space="preserve"> Time!DQ$76</f>
        <v>0</v>
      </c>
      <c r="DR73" s="301">
        <f xml:space="preserve"> Time!DR$76</f>
        <v>0</v>
      </c>
      <c r="DS73" s="301">
        <f xml:space="preserve"> Time!DS$76</f>
        <v>0</v>
      </c>
      <c r="DT73" s="301">
        <f xml:space="preserve"> Time!DT$76</f>
        <v>0</v>
      </c>
      <c r="DU73" s="301">
        <f xml:space="preserve"> Time!DU$76</f>
        <v>0</v>
      </c>
      <c r="DV73" s="301">
        <f xml:space="preserve"> Time!DV$76</f>
        <v>0</v>
      </c>
      <c r="DW73" s="301">
        <f xml:space="preserve"> Time!DW$76</f>
        <v>0</v>
      </c>
      <c r="DX73" s="301">
        <f xml:space="preserve"> Time!DX$76</f>
        <v>0</v>
      </c>
      <c r="DY73" s="301">
        <f xml:space="preserve"> Time!DY$76</f>
        <v>0</v>
      </c>
      <c r="DZ73" s="301">
        <f xml:space="preserve"> Time!DZ$76</f>
        <v>0</v>
      </c>
      <c r="EA73" s="301">
        <f xml:space="preserve"> Time!EA$76</f>
        <v>0</v>
      </c>
      <c r="EB73" s="301">
        <f xml:space="preserve"> Time!EB$76</f>
        <v>0</v>
      </c>
      <c r="EC73" s="301">
        <f xml:space="preserve"> Time!EC$76</f>
        <v>0</v>
      </c>
      <c r="ED73" s="301">
        <f xml:space="preserve"> Time!ED$76</f>
        <v>0</v>
      </c>
      <c r="EE73" s="301">
        <f xml:space="preserve"> Time!EE$76</f>
        <v>0</v>
      </c>
      <c r="EF73" s="301">
        <f xml:space="preserve"> Time!EF$76</f>
        <v>0</v>
      </c>
      <c r="EG73" s="301">
        <f xml:space="preserve"> Time!EG$76</f>
        <v>0</v>
      </c>
      <c r="EH73" s="301">
        <f xml:space="preserve"> Time!EH$76</f>
        <v>0</v>
      </c>
      <c r="EI73" s="301">
        <f xml:space="preserve"> Time!EI$76</f>
        <v>0</v>
      </c>
      <c r="EJ73" s="301">
        <f xml:space="preserve"> Time!EJ$76</f>
        <v>0</v>
      </c>
      <c r="EK73" s="301">
        <f xml:space="preserve"> Time!EK$76</f>
        <v>0</v>
      </c>
      <c r="EL73" s="301">
        <f xml:space="preserve"> Time!EL$76</f>
        <v>0</v>
      </c>
      <c r="EM73" s="301">
        <f xml:space="preserve"> Time!EM$76</f>
        <v>0</v>
      </c>
      <c r="EN73" s="301">
        <f xml:space="preserve"> Time!EN$76</f>
        <v>0</v>
      </c>
      <c r="EO73" s="301">
        <f xml:space="preserve"> Time!EO$76</f>
        <v>0</v>
      </c>
      <c r="EP73" s="301">
        <f xml:space="preserve"> Time!EP$76</f>
        <v>0</v>
      </c>
      <c r="EQ73" s="301">
        <f xml:space="preserve"> Time!EQ$76</f>
        <v>0</v>
      </c>
      <c r="ER73" s="301">
        <f xml:space="preserve"> Time!ER$76</f>
        <v>0</v>
      </c>
      <c r="ES73" s="301">
        <f xml:space="preserve"> Time!ES$76</f>
        <v>0</v>
      </c>
      <c r="ET73" s="301">
        <f xml:space="preserve"> Time!ET$76</f>
        <v>0</v>
      </c>
      <c r="EU73" s="301">
        <f xml:space="preserve"> Time!EU$76</f>
        <v>0</v>
      </c>
      <c r="EV73" s="301">
        <f xml:space="preserve"> Time!EV$76</f>
        <v>0</v>
      </c>
      <c r="EW73" s="301">
        <f xml:space="preserve"> Time!EW$76</f>
        <v>0</v>
      </c>
      <c r="EX73" s="301">
        <f xml:space="preserve"> Time!EX$76</f>
        <v>0</v>
      </c>
      <c r="EY73" s="301">
        <f xml:space="preserve"> Time!EY$76</f>
        <v>0</v>
      </c>
      <c r="EZ73" s="301">
        <f xml:space="preserve"> Time!EZ$76</f>
        <v>0</v>
      </c>
      <c r="FA73" s="301">
        <f xml:space="preserve"> Time!FA$76</f>
        <v>0</v>
      </c>
      <c r="FB73" s="301">
        <f xml:space="preserve"> Time!FB$76</f>
        <v>0</v>
      </c>
      <c r="FC73" s="301">
        <f xml:space="preserve"> Time!FC$76</f>
        <v>0</v>
      </c>
      <c r="FD73" s="301">
        <f xml:space="preserve"> Time!FD$76</f>
        <v>0</v>
      </c>
      <c r="FE73" s="301">
        <f xml:space="preserve"> Time!FE$76</f>
        <v>0</v>
      </c>
      <c r="FF73" s="301">
        <f xml:space="preserve"> Time!FF$76</f>
        <v>0</v>
      </c>
      <c r="FG73" s="301">
        <f xml:space="preserve"> Time!FG$76</f>
        <v>0</v>
      </c>
      <c r="FH73" s="301">
        <f xml:space="preserve"> Time!FH$76</f>
        <v>0</v>
      </c>
      <c r="FI73" s="301">
        <f xml:space="preserve"> Time!FI$76</f>
        <v>0</v>
      </c>
      <c r="FJ73" s="301">
        <f xml:space="preserve"> Time!FJ$76</f>
        <v>0</v>
      </c>
      <c r="FK73" s="301">
        <f xml:space="preserve"> Time!FK$76</f>
        <v>0</v>
      </c>
      <c r="FL73" s="301">
        <f xml:space="preserve"> Time!FL$76</f>
        <v>0</v>
      </c>
      <c r="FM73" s="301">
        <f xml:space="preserve"> Time!FM$76</f>
        <v>0</v>
      </c>
      <c r="FN73" s="301">
        <f xml:space="preserve"> Time!FN$76</f>
        <v>0</v>
      </c>
      <c r="FO73" s="301">
        <f xml:space="preserve"> Time!FO$76</f>
        <v>0</v>
      </c>
      <c r="FP73" s="301">
        <f xml:space="preserve"> Time!FP$76</f>
        <v>0</v>
      </c>
      <c r="FQ73" s="301">
        <f xml:space="preserve"> Time!FQ$76</f>
        <v>0</v>
      </c>
      <c r="FR73" s="301">
        <f xml:space="preserve"> Time!FR$76</f>
        <v>0</v>
      </c>
      <c r="FS73" s="301">
        <f xml:space="preserve"> Time!FS$76</f>
        <v>0</v>
      </c>
      <c r="FT73" s="301">
        <f xml:space="preserve"> Time!FT$76</f>
        <v>0</v>
      </c>
      <c r="FU73" s="301">
        <f xml:space="preserve"> Time!FU$76</f>
        <v>0</v>
      </c>
      <c r="FV73" s="301">
        <f xml:space="preserve"> Time!FV$76</f>
        <v>0</v>
      </c>
      <c r="FW73" s="301">
        <f xml:space="preserve"> Time!FW$76</f>
        <v>0</v>
      </c>
      <c r="FX73" s="301">
        <f xml:space="preserve"> Time!FX$76</f>
        <v>0</v>
      </c>
      <c r="FY73" s="301">
        <f xml:space="preserve"> Time!FY$76</f>
        <v>0</v>
      </c>
      <c r="FZ73" s="301">
        <f xml:space="preserve"> Time!FZ$76</f>
        <v>0</v>
      </c>
      <c r="GA73" s="301">
        <f xml:space="preserve"> Time!GA$76</f>
        <v>0</v>
      </c>
      <c r="GB73" s="301">
        <f xml:space="preserve"> Time!GB$76</f>
        <v>0</v>
      </c>
      <c r="GC73" s="301">
        <f xml:space="preserve"> Time!GC$76</f>
        <v>0</v>
      </c>
      <c r="GD73" s="301">
        <f xml:space="preserve"> Time!GD$76</f>
        <v>0</v>
      </c>
      <c r="GE73" s="301">
        <f xml:space="preserve"> Time!GE$76</f>
        <v>0</v>
      </c>
      <c r="GF73" s="301">
        <f xml:space="preserve"> Time!GF$76</f>
        <v>0</v>
      </c>
      <c r="GG73" s="301">
        <f xml:space="preserve"> Time!GG$76</f>
        <v>0</v>
      </c>
      <c r="GH73" s="301">
        <f xml:space="preserve"> Time!GH$76</f>
        <v>0</v>
      </c>
      <c r="GI73" s="301">
        <f xml:space="preserve"> Time!GI$76</f>
        <v>0</v>
      </c>
      <c r="GJ73" s="301">
        <f xml:space="preserve"> Time!GJ$76</f>
        <v>0</v>
      </c>
    </row>
    <row r="74" spans="1:192" s="275" customFormat="1" x14ac:dyDescent="0.25">
      <c r="A74" s="15"/>
      <c r="B74" s="15"/>
      <c r="C74" s="21"/>
      <c r="D74" s="60"/>
      <c r="E74" s="286"/>
      <c r="F74" s="286"/>
      <c r="G74" s="286"/>
      <c r="H74" s="286"/>
      <c r="I74" s="43"/>
      <c r="J74" s="286"/>
      <c r="K74" s="286"/>
      <c r="L74" s="286"/>
      <c r="M74" s="286"/>
      <c r="N74" s="286"/>
      <c r="O74" s="286"/>
      <c r="P74" s="286"/>
      <c r="Q74" s="286"/>
      <c r="R74" s="286"/>
      <c r="S74" s="286"/>
      <c r="T74" s="286"/>
      <c r="U74" s="286"/>
      <c r="V74" s="286"/>
      <c r="W74" s="286"/>
      <c r="X74" s="286"/>
      <c r="Y74" s="286"/>
      <c r="Z74" s="286"/>
      <c r="AA74" s="286"/>
      <c r="AB74" s="286"/>
      <c r="AC74" s="286"/>
      <c r="AD74" s="286"/>
      <c r="AE74" s="286"/>
      <c r="AF74" s="286"/>
      <c r="AG74" s="286"/>
      <c r="AH74" s="286"/>
      <c r="AI74" s="286"/>
      <c r="AJ74" s="286"/>
      <c r="AK74" s="286"/>
      <c r="AL74" s="286"/>
      <c r="AM74" s="286"/>
      <c r="AN74" s="286"/>
      <c r="AO74" s="286"/>
      <c r="AP74" s="286"/>
      <c r="AQ74" s="286"/>
      <c r="AR74" s="286"/>
      <c r="AS74" s="286"/>
      <c r="AT74" s="286"/>
      <c r="AU74" s="286"/>
      <c r="AV74" s="286"/>
      <c r="AW74" s="286"/>
      <c r="AX74" s="286"/>
      <c r="AY74" s="286"/>
      <c r="AZ74" s="286"/>
      <c r="BA74" s="286"/>
      <c r="BB74" s="286"/>
      <c r="BC74" s="286"/>
      <c r="BD74" s="286"/>
      <c r="BE74" s="286"/>
      <c r="BF74" s="286"/>
      <c r="BG74" s="286"/>
      <c r="BH74" s="286"/>
      <c r="BI74" s="286"/>
      <c r="BJ74" s="286"/>
      <c r="BK74" s="286"/>
      <c r="BL74" s="286"/>
      <c r="BM74" s="286"/>
      <c r="BN74" s="286"/>
      <c r="BO74" s="286"/>
      <c r="BP74" s="286"/>
      <c r="BQ74" s="286"/>
      <c r="BR74" s="286"/>
      <c r="BS74" s="286"/>
      <c r="BT74" s="286"/>
      <c r="BU74" s="286"/>
      <c r="BV74" s="286"/>
      <c r="BW74" s="286"/>
      <c r="BX74" s="286"/>
      <c r="BY74" s="286"/>
      <c r="BZ74" s="286"/>
      <c r="CA74" s="286"/>
      <c r="CB74" s="286"/>
      <c r="CC74" s="286"/>
      <c r="CD74" s="286"/>
      <c r="CE74" s="286"/>
      <c r="CF74" s="286"/>
      <c r="CG74" s="286"/>
      <c r="CH74" s="286"/>
      <c r="CI74" s="286"/>
      <c r="CJ74" s="286"/>
      <c r="CK74" s="286"/>
      <c r="CL74" s="286"/>
      <c r="CM74" s="286"/>
      <c r="CN74" s="286"/>
      <c r="CO74" s="286"/>
      <c r="CP74" s="286"/>
      <c r="CQ74" s="286"/>
      <c r="CR74" s="286"/>
      <c r="CS74" s="286"/>
      <c r="CT74" s="286"/>
      <c r="CU74" s="286"/>
      <c r="CV74" s="286"/>
      <c r="CW74" s="286"/>
      <c r="CX74" s="286"/>
      <c r="CY74" s="286"/>
      <c r="CZ74" s="286"/>
      <c r="DA74" s="286"/>
      <c r="DB74" s="286"/>
      <c r="DC74" s="286"/>
      <c r="DD74" s="286"/>
      <c r="DE74" s="286"/>
      <c r="DF74" s="286"/>
      <c r="DG74" s="286"/>
      <c r="DH74" s="286"/>
      <c r="DI74" s="286"/>
      <c r="DJ74" s="286"/>
      <c r="DK74" s="286"/>
      <c r="DL74" s="286"/>
      <c r="DM74" s="286"/>
      <c r="DN74" s="286"/>
      <c r="DO74" s="286"/>
      <c r="DP74" s="286"/>
      <c r="DQ74" s="286"/>
      <c r="DR74" s="286"/>
      <c r="DS74" s="286"/>
      <c r="DT74" s="286"/>
      <c r="DU74" s="286"/>
      <c r="DV74" s="286"/>
      <c r="DW74" s="286"/>
      <c r="DX74" s="286"/>
      <c r="DY74" s="286"/>
      <c r="DZ74" s="286"/>
      <c r="EA74" s="286"/>
      <c r="EB74" s="286"/>
      <c r="EC74" s="286"/>
      <c r="ED74" s="286"/>
      <c r="EE74" s="286"/>
      <c r="EF74" s="286"/>
      <c r="EG74" s="286"/>
      <c r="EH74" s="286"/>
      <c r="EI74" s="286"/>
      <c r="EJ74" s="286"/>
      <c r="EK74" s="286"/>
      <c r="EL74" s="286"/>
      <c r="EM74" s="286"/>
      <c r="EN74" s="286"/>
      <c r="EO74" s="286"/>
      <c r="EP74" s="286"/>
      <c r="EQ74" s="286"/>
      <c r="ER74" s="286"/>
      <c r="ES74" s="286"/>
      <c r="ET74" s="286"/>
      <c r="EU74" s="286"/>
      <c r="EV74" s="286"/>
      <c r="EW74" s="286"/>
      <c r="EX74" s="286"/>
      <c r="EY74" s="286"/>
      <c r="EZ74" s="286"/>
      <c r="FA74" s="286"/>
      <c r="FB74" s="286"/>
      <c r="FC74" s="286"/>
      <c r="FD74" s="286"/>
      <c r="FE74" s="286"/>
      <c r="FF74" s="286"/>
      <c r="FG74" s="286"/>
      <c r="FH74" s="286"/>
      <c r="FI74" s="286"/>
      <c r="FJ74" s="286"/>
      <c r="FK74" s="286"/>
      <c r="FL74" s="286"/>
      <c r="FM74" s="286"/>
      <c r="FN74" s="286"/>
      <c r="FO74" s="286"/>
      <c r="FP74" s="286"/>
      <c r="FQ74" s="286"/>
      <c r="FR74" s="286"/>
      <c r="FS74" s="286"/>
      <c r="FT74" s="286"/>
      <c r="FU74" s="286"/>
      <c r="FV74" s="286"/>
      <c r="FW74" s="286"/>
      <c r="FX74" s="286"/>
      <c r="FY74" s="286"/>
      <c r="FZ74" s="286"/>
      <c r="GA74" s="286"/>
      <c r="GB74" s="286"/>
      <c r="GC74" s="286"/>
      <c r="GD74" s="286"/>
      <c r="GE74" s="286"/>
      <c r="GF74" s="286"/>
      <c r="GG74" s="286"/>
      <c r="GH74" s="286"/>
      <c r="GI74" s="286"/>
      <c r="GJ74" s="286"/>
    </row>
    <row r="75" spans="1:192" s="275" customFormat="1" x14ac:dyDescent="0.25">
      <c r="A75" s="15"/>
      <c r="B75" s="15"/>
      <c r="C75" s="21"/>
      <c r="D75" s="60"/>
      <c r="E75" s="286" t="s">
        <v>272</v>
      </c>
      <c r="F75" s="286"/>
      <c r="G75" s="286" t="str">
        <f xml:space="preserve"> SMU</f>
        <v>$ 000s</v>
      </c>
      <c r="H75" s="286"/>
      <c r="I75" s="43"/>
      <c r="J75" s="286">
        <f t="shared" ref="J75:BU75" si="132">I78</f>
        <v>0</v>
      </c>
      <c r="K75" s="286">
        <f t="shared" si="132"/>
        <v>0</v>
      </c>
      <c r="L75" s="286">
        <f t="shared" si="132"/>
        <v>0</v>
      </c>
      <c r="M75" s="286">
        <f t="shared" si="132"/>
        <v>0</v>
      </c>
      <c r="N75" s="286">
        <f t="shared" si="132"/>
        <v>1283.9236727254295</v>
      </c>
      <c r="O75" s="286">
        <f t="shared" si="132"/>
        <v>1856.9017945253124</v>
      </c>
      <c r="P75" s="286">
        <f t="shared" si="132"/>
        <v>5385.6263747740013</v>
      </c>
      <c r="Q75" s="286">
        <f t="shared" si="132"/>
        <v>8637.9655094703121</v>
      </c>
      <c r="R75" s="286">
        <f t="shared" si="132"/>
        <v>8958.9409820178753</v>
      </c>
      <c r="S75" s="286">
        <f t="shared" si="132"/>
        <v>8599.4587951426929</v>
      </c>
      <c r="T75" s="286">
        <f t="shared" si="132"/>
        <v>11222.664156431501</v>
      </c>
      <c r="U75" s="286">
        <f t="shared" si="132"/>
        <v>13612.250157184184</v>
      </c>
      <c r="V75" s="286">
        <f t="shared" si="132"/>
        <v>13121.900452494603</v>
      </c>
      <c r="W75" s="286">
        <f t="shared" si="132"/>
        <v>11989.000459812341</v>
      </c>
      <c r="X75" s="286">
        <f t="shared" si="132"/>
        <v>13857.56585433962</v>
      </c>
      <c r="Y75" s="286">
        <f t="shared" si="132"/>
        <v>15536.244029313013</v>
      </c>
      <c r="Z75" s="286">
        <f t="shared" si="132"/>
        <v>14370.119783637327</v>
      </c>
      <c r="AA75" s="286">
        <f t="shared" si="132"/>
        <v>12592.38662778248</v>
      </c>
      <c r="AB75" s="286">
        <f t="shared" si="132"/>
        <v>13828.246571821477</v>
      </c>
      <c r="AC75" s="286">
        <f t="shared" si="132"/>
        <v>14894.258433134488</v>
      </c>
      <c r="AD75" s="286">
        <f t="shared" si="132"/>
        <v>13161.883631719658</v>
      </c>
      <c r="AE75" s="286">
        <f t="shared" si="132"/>
        <v>10842.640018984459</v>
      </c>
      <c r="AF75" s="286">
        <f t="shared" si="132"/>
        <v>11543.692155493494</v>
      </c>
      <c r="AG75" s="286">
        <f t="shared" si="132"/>
        <v>12098.518942904251</v>
      </c>
      <c r="AH75" s="286">
        <f t="shared" si="132"/>
        <v>9887.5438500227337</v>
      </c>
      <c r="AI75" s="286">
        <f t="shared" si="132"/>
        <v>7109.8121661293635</v>
      </c>
      <c r="AJ75" s="286">
        <f t="shared" si="132"/>
        <v>7354.6559979948106</v>
      </c>
      <c r="AK75" s="286">
        <f t="shared" si="132"/>
        <v>7472.7374089890636</v>
      </c>
      <c r="AL75" s="286">
        <f t="shared" si="132"/>
        <v>4853.4111184109097</v>
      </c>
      <c r="AM75" s="286">
        <f t="shared" si="132"/>
        <v>1683.4924776781882</v>
      </c>
      <c r="AN75" s="286">
        <f t="shared" si="132"/>
        <v>1534.8194361354488</v>
      </c>
      <c r="AO75" s="286">
        <f t="shared" si="132"/>
        <v>1279.358770891185</v>
      </c>
      <c r="AP75" s="286">
        <f t="shared" si="132"/>
        <v>0</v>
      </c>
      <c r="AQ75" s="286">
        <f t="shared" si="132"/>
        <v>0</v>
      </c>
      <c r="AR75" s="286">
        <f t="shared" si="132"/>
        <v>0</v>
      </c>
      <c r="AS75" s="286">
        <f t="shared" si="132"/>
        <v>0</v>
      </c>
      <c r="AT75" s="286">
        <f t="shared" si="132"/>
        <v>0</v>
      </c>
      <c r="AU75" s="286">
        <f t="shared" si="132"/>
        <v>0</v>
      </c>
      <c r="AV75" s="286">
        <f t="shared" si="132"/>
        <v>0</v>
      </c>
      <c r="AW75" s="286">
        <f t="shared" si="132"/>
        <v>0</v>
      </c>
      <c r="AX75" s="286">
        <f t="shared" si="132"/>
        <v>0</v>
      </c>
      <c r="AY75" s="286">
        <f t="shared" si="132"/>
        <v>0</v>
      </c>
      <c r="AZ75" s="286">
        <f t="shared" si="132"/>
        <v>0</v>
      </c>
      <c r="BA75" s="286">
        <f t="shared" si="132"/>
        <v>0</v>
      </c>
      <c r="BB75" s="286">
        <f t="shared" si="132"/>
        <v>0</v>
      </c>
      <c r="BC75" s="286">
        <f t="shared" si="132"/>
        <v>0</v>
      </c>
      <c r="BD75" s="286">
        <f t="shared" si="132"/>
        <v>0</v>
      </c>
      <c r="BE75" s="286">
        <f t="shared" si="132"/>
        <v>0</v>
      </c>
      <c r="BF75" s="286">
        <f t="shared" si="132"/>
        <v>0</v>
      </c>
      <c r="BG75" s="286">
        <f t="shared" si="132"/>
        <v>0</v>
      </c>
      <c r="BH75" s="286">
        <f t="shared" si="132"/>
        <v>0</v>
      </c>
      <c r="BI75" s="286">
        <f t="shared" si="132"/>
        <v>0</v>
      </c>
      <c r="BJ75" s="286">
        <f t="shared" si="132"/>
        <v>0</v>
      </c>
      <c r="BK75" s="286">
        <f t="shared" si="132"/>
        <v>0</v>
      </c>
      <c r="BL75" s="286">
        <f t="shared" si="132"/>
        <v>0</v>
      </c>
      <c r="BM75" s="286">
        <f t="shared" si="132"/>
        <v>0</v>
      </c>
      <c r="BN75" s="286">
        <f t="shared" si="132"/>
        <v>0</v>
      </c>
      <c r="BO75" s="286">
        <f t="shared" si="132"/>
        <v>0</v>
      </c>
      <c r="BP75" s="286">
        <f t="shared" si="132"/>
        <v>0</v>
      </c>
      <c r="BQ75" s="286">
        <f t="shared" si="132"/>
        <v>0</v>
      </c>
      <c r="BR75" s="286">
        <f t="shared" si="132"/>
        <v>0</v>
      </c>
      <c r="BS75" s="286">
        <f t="shared" si="132"/>
        <v>0</v>
      </c>
      <c r="BT75" s="286">
        <f t="shared" si="132"/>
        <v>0</v>
      </c>
      <c r="BU75" s="286">
        <f t="shared" si="132"/>
        <v>0</v>
      </c>
      <c r="BV75" s="286">
        <f t="shared" ref="BV75:EG75" si="133">BU78</f>
        <v>0</v>
      </c>
      <c r="BW75" s="286">
        <f t="shared" si="133"/>
        <v>0</v>
      </c>
      <c r="BX75" s="286">
        <f t="shared" si="133"/>
        <v>0</v>
      </c>
      <c r="BY75" s="286">
        <f t="shared" si="133"/>
        <v>0</v>
      </c>
      <c r="BZ75" s="286">
        <f t="shared" si="133"/>
        <v>0</v>
      </c>
      <c r="CA75" s="286">
        <f t="shared" si="133"/>
        <v>0</v>
      </c>
      <c r="CB75" s="286">
        <f t="shared" si="133"/>
        <v>0</v>
      </c>
      <c r="CC75" s="286">
        <f t="shared" si="133"/>
        <v>0</v>
      </c>
      <c r="CD75" s="286">
        <f t="shared" si="133"/>
        <v>0</v>
      </c>
      <c r="CE75" s="286">
        <f t="shared" si="133"/>
        <v>0</v>
      </c>
      <c r="CF75" s="286">
        <f t="shared" si="133"/>
        <v>0</v>
      </c>
      <c r="CG75" s="286">
        <f t="shared" si="133"/>
        <v>0</v>
      </c>
      <c r="CH75" s="286">
        <f t="shared" si="133"/>
        <v>0</v>
      </c>
      <c r="CI75" s="286">
        <f t="shared" si="133"/>
        <v>0</v>
      </c>
      <c r="CJ75" s="286">
        <f t="shared" si="133"/>
        <v>0</v>
      </c>
      <c r="CK75" s="286">
        <f t="shared" si="133"/>
        <v>0</v>
      </c>
      <c r="CL75" s="286">
        <f t="shared" si="133"/>
        <v>0</v>
      </c>
      <c r="CM75" s="286">
        <f t="shared" si="133"/>
        <v>0</v>
      </c>
      <c r="CN75" s="286">
        <f t="shared" si="133"/>
        <v>0</v>
      </c>
      <c r="CO75" s="286">
        <f t="shared" si="133"/>
        <v>0</v>
      </c>
      <c r="CP75" s="286">
        <f t="shared" si="133"/>
        <v>0</v>
      </c>
      <c r="CQ75" s="286">
        <f t="shared" si="133"/>
        <v>0</v>
      </c>
      <c r="CR75" s="286">
        <f t="shared" si="133"/>
        <v>0</v>
      </c>
      <c r="CS75" s="286">
        <f t="shared" si="133"/>
        <v>0</v>
      </c>
      <c r="CT75" s="286">
        <f t="shared" si="133"/>
        <v>0</v>
      </c>
      <c r="CU75" s="286">
        <f t="shared" si="133"/>
        <v>0</v>
      </c>
      <c r="CV75" s="286">
        <f t="shared" si="133"/>
        <v>0</v>
      </c>
      <c r="CW75" s="286">
        <f t="shared" si="133"/>
        <v>0</v>
      </c>
      <c r="CX75" s="286">
        <f t="shared" si="133"/>
        <v>0</v>
      </c>
      <c r="CY75" s="286">
        <f t="shared" si="133"/>
        <v>0</v>
      </c>
      <c r="CZ75" s="286">
        <f t="shared" si="133"/>
        <v>0</v>
      </c>
      <c r="DA75" s="286">
        <f t="shared" si="133"/>
        <v>0</v>
      </c>
      <c r="DB75" s="286">
        <f t="shared" si="133"/>
        <v>0</v>
      </c>
      <c r="DC75" s="286">
        <f t="shared" si="133"/>
        <v>0</v>
      </c>
      <c r="DD75" s="286">
        <f t="shared" si="133"/>
        <v>0</v>
      </c>
      <c r="DE75" s="286">
        <f t="shared" si="133"/>
        <v>0</v>
      </c>
      <c r="DF75" s="286">
        <f t="shared" si="133"/>
        <v>0</v>
      </c>
      <c r="DG75" s="286">
        <f t="shared" si="133"/>
        <v>0</v>
      </c>
      <c r="DH75" s="286">
        <f t="shared" si="133"/>
        <v>0</v>
      </c>
      <c r="DI75" s="286">
        <f t="shared" si="133"/>
        <v>0</v>
      </c>
      <c r="DJ75" s="286">
        <f t="shared" si="133"/>
        <v>0</v>
      </c>
      <c r="DK75" s="286">
        <f t="shared" si="133"/>
        <v>0</v>
      </c>
      <c r="DL75" s="286">
        <f t="shared" si="133"/>
        <v>0</v>
      </c>
      <c r="DM75" s="286">
        <f t="shared" si="133"/>
        <v>0</v>
      </c>
      <c r="DN75" s="286">
        <f t="shared" si="133"/>
        <v>0</v>
      </c>
      <c r="DO75" s="286">
        <f t="shared" si="133"/>
        <v>0</v>
      </c>
      <c r="DP75" s="286">
        <f t="shared" si="133"/>
        <v>0</v>
      </c>
      <c r="DQ75" s="286">
        <f t="shared" si="133"/>
        <v>0</v>
      </c>
      <c r="DR75" s="286">
        <f t="shared" si="133"/>
        <v>0</v>
      </c>
      <c r="DS75" s="286">
        <f t="shared" si="133"/>
        <v>0</v>
      </c>
      <c r="DT75" s="286">
        <f t="shared" si="133"/>
        <v>0</v>
      </c>
      <c r="DU75" s="286">
        <f t="shared" si="133"/>
        <v>0</v>
      </c>
      <c r="DV75" s="286">
        <f t="shared" si="133"/>
        <v>0</v>
      </c>
      <c r="DW75" s="286">
        <f t="shared" si="133"/>
        <v>0</v>
      </c>
      <c r="DX75" s="286">
        <f t="shared" si="133"/>
        <v>0</v>
      </c>
      <c r="DY75" s="286">
        <f t="shared" si="133"/>
        <v>0</v>
      </c>
      <c r="DZ75" s="286">
        <f t="shared" si="133"/>
        <v>0</v>
      </c>
      <c r="EA75" s="286">
        <f t="shared" si="133"/>
        <v>0</v>
      </c>
      <c r="EB75" s="286">
        <f t="shared" si="133"/>
        <v>0</v>
      </c>
      <c r="EC75" s="286">
        <f t="shared" si="133"/>
        <v>0</v>
      </c>
      <c r="ED75" s="286">
        <f t="shared" si="133"/>
        <v>1.8277200567981146E-12</v>
      </c>
      <c r="EE75" s="286">
        <f t="shared" si="133"/>
        <v>3.7049512422996692E-12</v>
      </c>
      <c r="EF75" s="286">
        <f t="shared" si="133"/>
        <v>5.612405849887799E-12</v>
      </c>
      <c r="EG75" s="286">
        <f t="shared" si="133"/>
        <v>7.5295034698453761E-12</v>
      </c>
      <c r="EH75" s="286">
        <f t="shared" ref="EH75:GJ75" si="134">EG78</f>
        <v>9.4771308694007786E-12</v>
      </c>
      <c r="EI75" s="286">
        <f t="shared" si="134"/>
        <v>1.1477517568985237E-11</v>
      </c>
      <c r="EJ75" s="286">
        <f t="shared" si="134"/>
        <v>1.3510110494433003E-11</v>
      </c>
      <c r="EK75" s="286">
        <f t="shared" si="134"/>
        <v>1.5530529955729448E-11</v>
      </c>
      <c r="EL75" s="286">
        <f t="shared" si="134"/>
        <v>1.7605573702072555E-11</v>
      </c>
      <c r="EM75" s="286">
        <f t="shared" si="134"/>
        <v>1.9736828331263029E-11</v>
      </c>
      <c r="EN75" s="286">
        <f t="shared" si="134"/>
        <v>2.1902396159983468E-11</v>
      </c>
      <c r="EO75" s="286">
        <f t="shared" si="134"/>
        <v>2.4054994120512332E-11</v>
      </c>
      <c r="EP75" s="286">
        <f t="shared" si="134"/>
        <v>2.6265789958679604E-11</v>
      </c>
      <c r="EQ75" s="286">
        <f t="shared" si="134"/>
        <v>2.8536474069601451E-11</v>
      </c>
      <c r="ER75" s="286">
        <f t="shared" si="134"/>
        <v>3.084371619470914E-11</v>
      </c>
      <c r="ES75" s="286">
        <f t="shared" si="134"/>
        <v>3.3137139945784933E-11</v>
      </c>
      <c r="ET75" s="286">
        <f t="shared" si="134"/>
        <v>3.5492568956219671E-11</v>
      </c>
      <c r="EU75" s="286">
        <f t="shared" si="134"/>
        <v>3.7911804209001912E-11</v>
      </c>
      <c r="EV75" s="286">
        <f t="shared" si="134"/>
        <v>4.0369989149353947E-11</v>
      </c>
      <c r="EW75" s="286">
        <f t="shared" si="134"/>
        <v>4.2840601283355522E-11</v>
      </c>
      <c r="EX75" s="286">
        <f t="shared" si="134"/>
        <v>4.5350557915591074E-11</v>
      </c>
      <c r="EY75" s="286">
        <f t="shared" si="134"/>
        <v>4.7928506790619197E-11</v>
      </c>
      <c r="EZ75" s="286">
        <f t="shared" si="134"/>
        <v>5.054796064253527E-11</v>
      </c>
      <c r="FA75" s="286">
        <f t="shared" si="134"/>
        <v>5.3151726243664325E-11</v>
      </c>
      <c r="FB75" s="286">
        <f t="shared" si="134"/>
        <v>5.5825887540892795E-11</v>
      </c>
      <c r="FC75" s="286">
        <f t="shared" si="134"/>
        <v>5.8572489222888269E-11</v>
      </c>
      <c r="FD75" s="286">
        <f t="shared" si="134"/>
        <v>6.136331119196387E-11</v>
      </c>
      <c r="FE75" s="286">
        <f t="shared" si="134"/>
        <v>6.4137418564246424E-11</v>
      </c>
      <c r="FF75" s="286">
        <f t="shared" si="134"/>
        <v>6.6986527011680163E-11</v>
      </c>
      <c r="FG75" s="286">
        <f t="shared" si="134"/>
        <v>6.9912814989155323E-11</v>
      </c>
      <c r="FH75" s="286">
        <f t="shared" si="134"/>
        <v>7.2886216203067832E-11</v>
      </c>
      <c r="FI75" s="286">
        <f t="shared" si="134"/>
        <v>7.584180932927528E-11</v>
      </c>
      <c r="FJ75" s="286">
        <f t="shared" si="134"/>
        <v>7.887731019964211E-11</v>
      </c>
      <c r="FK75" s="286">
        <f t="shared" si="134"/>
        <v>8.1995039786443454E-11</v>
      </c>
      <c r="FL75" s="286">
        <f t="shared" si="134"/>
        <v>8.5162964819592302E-11</v>
      </c>
      <c r="FM75" s="286">
        <f t="shared" si="134"/>
        <v>8.8346905091142418E-11</v>
      </c>
      <c r="FN75" s="286">
        <f t="shared" si="134"/>
        <v>9.1581549611516976E-11</v>
      </c>
      <c r="FO75" s="286">
        <f t="shared" si="134"/>
        <v>9.4903817452849503E-11</v>
      </c>
      <c r="FP75" s="286">
        <f t="shared" si="134"/>
        <v>9.8279573806427479E-11</v>
      </c>
      <c r="FQ75" s="286">
        <f t="shared" si="134"/>
        <v>1.0163511231488784E-10</v>
      </c>
      <c r="FR75" s="286">
        <f t="shared" si="134"/>
        <v>1.0508137153530055E-10</v>
      </c>
      <c r="FS75" s="286">
        <f t="shared" si="134"/>
        <v>1.0862098650960599E-10</v>
      </c>
      <c r="FT75" s="286">
        <f t="shared" si="134"/>
        <v>1.1221758928499775E-10</v>
      </c>
      <c r="FU75" s="286">
        <f t="shared" si="134"/>
        <v>1.1579265153724559E-10</v>
      </c>
      <c r="FV75" s="286">
        <f t="shared" si="134"/>
        <v>1.1946436956977434E-10</v>
      </c>
      <c r="FW75" s="286">
        <f t="shared" si="134"/>
        <v>1.2323555081243481E-10</v>
      </c>
      <c r="FX75" s="286">
        <f t="shared" si="134"/>
        <v>1.2706744807310212E-10</v>
      </c>
      <c r="FY75" s="286">
        <f t="shared" si="134"/>
        <v>1.3087639560126261E-10</v>
      </c>
      <c r="FZ75" s="286">
        <f t="shared" si="134"/>
        <v>1.3478832225801082E-10</v>
      </c>
      <c r="GA75" s="286">
        <f t="shared" si="134"/>
        <v>1.388062191389519E-10</v>
      </c>
      <c r="GB75" s="286">
        <f t="shared" si="134"/>
        <v>1.4288880415967612E-10</v>
      </c>
      <c r="GC75" s="286">
        <f t="shared" si="134"/>
        <v>1.4699202842271709E-10</v>
      </c>
      <c r="GD75" s="286">
        <f t="shared" si="134"/>
        <v>1.5116059653214698E-10</v>
      </c>
      <c r="GE75" s="286">
        <f t="shared" si="134"/>
        <v>1.5544208702890164E-10</v>
      </c>
      <c r="GF75" s="286">
        <f t="shared" si="134"/>
        <v>1.5979250952265406E-10</v>
      </c>
      <c r="GG75" s="286">
        <f t="shared" si="134"/>
        <v>1.64116876768645E-10</v>
      </c>
      <c r="GH75" s="286">
        <f t="shared" si="134"/>
        <v>1.6855815808798378E-10</v>
      </c>
      <c r="GI75" s="286">
        <f t="shared" si="134"/>
        <v>1.7311974932578743E-10</v>
      </c>
      <c r="GJ75" s="286">
        <f t="shared" si="134"/>
        <v>1.7775478218251972E-10</v>
      </c>
    </row>
    <row r="76" spans="1:192" s="275" customFormat="1" x14ac:dyDescent="0.25">
      <c r="A76" s="15"/>
      <c r="B76" s="15"/>
      <c r="C76" s="21"/>
      <c r="D76" s="60"/>
      <c r="E76" s="561" t="str">
        <f t="shared" ref="E76:AJ76" si="135" xml:space="preserve"> E$51</f>
        <v>Tax losses arising</v>
      </c>
      <c r="F76" s="561">
        <f t="shared" si="135"/>
        <v>0</v>
      </c>
      <c r="G76" s="561" t="str">
        <f t="shared" si="135"/>
        <v>$ 000s</v>
      </c>
      <c r="H76" s="561">
        <f t="shared" si="135"/>
        <v>21439.651885691757</v>
      </c>
      <c r="I76" s="561">
        <f t="shared" si="135"/>
        <v>0</v>
      </c>
      <c r="J76" s="561">
        <f t="shared" si="135"/>
        <v>0</v>
      </c>
      <c r="K76" s="561">
        <f t="shared" si="135"/>
        <v>0</v>
      </c>
      <c r="L76" s="561">
        <f t="shared" si="135"/>
        <v>0</v>
      </c>
      <c r="M76" s="561">
        <f t="shared" si="135"/>
        <v>1283.9236727254295</v>
      </c>
      <c r="N76" s="561">
        <f t="shared" si="135"/>
        <v>572.97812179988296</v>
      </c>
      <c r="O76" s="561">
        <f t="shared" si="135"/>
        <v>3528.7245802486887</v>
      </c>
      <c r="P76" s="561">
        <f t="shared" si="135"/>
        <v>3252.3391346963103</v>
      </c>
      <c r="Q76" s="561">
        <f t="shared" si="135"/>
        <v>320.97547254756375</v>
      </c>
      <c r="R76" s="561">
        <f t="shared" si="135"/>
        <v>0</v>
      </c>
      <c r="S76" s="561">
        <f t="shared" si="135"/>
        <v>2623.2053612888085</v>
      </c>
      <c r="T76" s="561">
        <f t="shared" si="135"/>
        <v>2389.5860007526826</v>
      </c>
      <c r="U76" s="561">
        <f t="shared" si="135"/>
        <v>0</v>
      </c>
      <c r="V76" s="561">
        <f t="shared" si="135"/>
        <v>0</v>
      </c>
      <c r="W76" s="561">
        <f t="shared" si="135"/>
        <v>1868.5653945272784</v>
      </c>
      <c r="X76" s="561">
        <f t="shared" si="135"/>
        <v>1678.6781749733927</v>
      </c>
      <c r="Y76" s="561">
        <f t="shared" si="135"/>
        <v>0</v>
      </c>
      <c r="Z76" s="561">
        <f t="shared" si="135"/>
        <v>0</v>
      </c>
      <c r="AA76" s="561">
        <f t="shared" si="135"/>
        <v>1235.8599440389976</v>
      </c>
      <c r="AB76" s="561">
        <f t="shared" si="135"/>
        <v>1066.0118613130112</v>
      </c>
      <c r="AC76" s="561">
        <f t="shared" si="135"/>
        <v>0</v>
      </c>
      <c r="AD76" s="561">
        <f t="shared" si="135"/>
        <v>0</v>
      </c>
      <c r="AE76" s="561">
        <f t="shared" si="135"/>
        <v>701.05213650903579</v>
      </c>
      <c r="AF76" s="561">
        <f t="shared" si="135"/>
        <v>554.82678741075597</v>
      </c>
      <c r="AG76" s="561">
        <f t="shared" si="135"/>
        <v>0</v>
      </c>
      <c r="AH76" s="561">
        <f t="shared" si="135"/>
        <v>0</v>
      </c>
      <c r="AI76" s="561">
        <f t="shared" si="135"/>
        <v>244.84383186544733</v>
      </c>
      <c r="AJ76" s="561">
        <f t="shared" si="135"/>
        <v>118.08141099425262</v>
      </c>
      <c r="AK76" s="561">
        <f t="shared" ref="AK76:BP76" si="136" xml:space="preserve"> AK$51</f>
        <v>0</v>
      </c>
      <c r="AL76" s="561">
        <f t="shared" si="136"/>
        <v>0</v>
      </c>
      <c r="AM76" s="561">
        <f t="shared" si="136"/>
        <v>0</v>
      </c>
      <c r="AN76" s="561">
        <f t="shared" si="136"/>
        <v>0</v>
      </c>
      <c r="AO76" s="561">
        <f t="shared" si="136"/>
        <v>0</v>
      </c>
      <c r="AP76" s="561">
        <f t="shared" si="136"/>
        <v>0</v>
      </c>
      <c r="AQ76" s="561">
        <f t="shared" si="136"/>
        <v>0</v>
      </c>
      <c r="AR76" s="561">
        <f t="shared" si="136"/>
        <v>0</v>
      </c>
      <c r="AS76" s="561">
        <f t="shared" si="136"/>
        <v>0</v>
      </c>
      <c r="AT76" s="561">
        <f t="shared" si="136"/>
        <v>0</v>
      </c>
      <c r="AU76" s="561">
        <f t="shared" si="136"/>
        <v>0</v>
      </c>
      <c r="AV76" s="561">
        <f t="shared" si="136"/>
        <v>0</v>
      </c>
      <c r="AW76" s="561">
        <f t="shared" si="136"/>
        <v>0</v>
      </c>
      <c r="AX76" s="561">
        <f t="shared" si="136"/>
        <v>0</v>
      </c>
      <c r="AY76" s="561">
        <f t="shared" si="136"/>
        <v>0</v>
      </c>
      <c r="AZ76" s="561">
        <f t="shared" si="136"/>
        <v>0</v>
      </c>
      <c r="BA76" s="561">
        <f t="shared" si="136"/>
        <v>0</v>
      </c>
      <c r="BB76" s="561">
        <f t="shared" si="136"/>
        <v>0</v>
      </c>
      <c r="BC76" s="561">
        <f t="shared" si="136"/>
        <v>0</v>
      </c>
      <c r="BD76" s="561">
        <f t="shared" si="136"/>
        <v>0</v>
      </c>
      <c r="BE76" s="561">
        <f t="shared" si="136"/>
        <v>0</v>
      </c>
      <c r="BF76" s="561">
        <f t="shared" si="136"/>
        <v>0</v>
      </c>
      <c r="BG76" s="561">
        <f t="shared" si="136"/>
        <v>0</v>
      </c>
      <c r="BH76" s="561">
        <f t="shared" si="136"/>
        <v>0</v>
      </c>
      <c r="BI76" s="561">
        <f t="shared" si="136"/>
        <v>0</v>
      </c>
      <c r="BJ76" s="561">
        <f t="shared" si="136"/>
        <v>0</v>
      </c>
      <c r="BK76" s="561">
        <f t="shared" si="136"/>
        <v>0</v>
      </c>
      <c r="BL76" s="561">
        <f t="shared" si="136"/>
        <v>0</v>
      </c>
      <c r="BM76" s="561">
        <f t="shared" si="136"/>
        <v>0</v>
      </c>
      <c r="BN76" s="561">
        <f t="shared" si="136"/>
        <v>0</v>
      </c>
      <c r="BO76" s="561">
        <f t="shared" si="136"/>
        <v>0</v>
      </c>
      <c r="BP76" s="561">
        <f t="shared" si="136"/>
        <v>0</v>
      </c>
      <c r="BQ76" s="561">
        <f t="shared" ref="BQ76:CV76" si="137" xml:space="preserve"> BQ$51</f>
        <v>0</v>
      </c>
      <c r="BR76" s="561">
        <f t="shared" si="137"/>
        <v>0</v>
      </c>
      <c r="BS76" s="561">
        <f t="shared" si="137"/>
        <v>0</v>
      </c>
      <c r="BT76" s="561">
        <f t="shared" si="137"/>
        <v>0</v>
      </c>
      <c r="BU76" s="561">
        <f t="shared" si="137"/>
        <v>0</v>
      </c>
      <c r="BV76" s="561">
        <f t="shared" si="137"/>
        <v>0</v>
      </c>
      <c r="BW76" s="561">
        <f t="shared" si="137"/>
        <v>0</v>
      </c>
      <c r="BX76" s="561">
        <f t="shared" si="137"/>
        <v>0</v>
      </c>
      <c r="BY76" s="561">
        <f t="shared" si="137"/>
        <v>0</v>
      </c>
      <c r="BZ76" s="561">
        <f t="shared" si="137"/>
        <v>0</v>
      </c>
      <c r="CA76" s="561">
        <f t="shared" si="137"/>
        <v>0</v>
      </c>
      <c r="CB76" s="561">
        <f t="shared" si="137"/>
        <v>0</v>
      </c>
      <c r="CC76" s="561">
        <f t="shared" si="137"/>
        <v>0</v>
      </c>
      <c r="CD76" s="561">
        <f t="shared" si="137"/>
        <v>0</v>
      </c>
      <c r="CE76" s="561">
        <f t="shared" si="137"/>
        <v>0</v>
      </c>
      <c r="CF76" s="561">
        <f t="shared" si="137"/>
        <v>0</v>
      </c>
      <c r="CG76" s="561">
        <f t="shared" si="137"/>
        <v>0</v>
      </c>
      <c r="CH76" s="561">
        <f t="shared" si="137"/>
        <v>0</v>
      </c>
      <c r="CI76" s="561">
        <f t="shared" si="137"/>
        <v>0</v>
      </c>
      <c r="CJ76" s="561">
        <f t="shared" si="137"/>
        <v>0</v>
      </c>
      <c r="CK76" s="561">
        <f t="shared" si="137"/>
        <v>0</v>
      </c>
      <c r="CL76" s="561">
        <f t="shared" si="137"/>
        <v>0</v>
      </c>
      <c r="CM76" s="561">
        <f t="shared" si="137"/>
        <v>0</v>
      </c>
      <c r="CN76" s="561">
        <f t="shared" si="137"/>
        <v>0</v>
      </c>
      <c r="CO76" s="561">
        <f t="shared" si="137"/>
        <v>0</v>
      </c>
      <c r="CP76" s="561">
        <f t="shared" si="137"/>
        <v>0</v>
      </c>
      <c r="CQ76" s="561">
        <f t="shared" si="137"/>
        <v>0</v>
      </c>
      <c r="CR76" s="561">
        <f t="shared" si="137"/>
        <v>0</v>
      </c>
      <c r="CS76" s="561">
        <f t="shared" si="137"/>
        <v>0</v>
      </c>
      <c r="CT76" s="561">
        <f t="shared" si="137"/>
        <v>0</v>
      </c>
      <c r="CU76" s="561">
        <f t="shared" si="137"/>
        <v>0</v>
      </c>
      <c r="CV76" s="561">
        <f t="shared" si="137"/>
        <v>0</v>
      </c>
      <c r="CW76" s="561">
        <f t="shared" ref="CW76:EB76" si="138" xml:space="preserve"> CW$51</f>
        <v>0</v>
      </c>
      <c r="CX76" s="561">
        <f t="shared" si="138"/>
        <v>0</v>
      </c>
      <c r="CY76" s="561">
        <f t="shared" si="138"/>
        <v>0</v>
      </c>
      <c r="CZ76" s="561">
        <f t="shared" si="138"/>
        <v>0</v>
      </c>
      <c r="DA76" s="561">
        <f t="shared" si="138"/>
        <v>0</v>
      </c>
      <c r="DB76" s="561">
        <f t="shared" si="138"/>
        <v>0</v>
      </c>
      <c r="DC76" s="561">
        <f t="shared" si="138"/>
        <v>0</v>
      </c>
      <c r="DD76" s="561">
        <f t="shared" si="138"/>
        <v>0</v>
      </c>
      <c r="DE76" s="561">
        <f t="shared" si="138"/>
        <v>0</v>
      </c>
      <c r="DF76" s="561">
        <f t="shared" si="138"/>
        <v>0</v>
      </c>
      <c r="DG76" s="561">
        <f t="shared" si="138"/>
        <v>0</v>
      </c>
      <c r="DH76" s="561">
        <f t="shared" si="138"/>
        <v>0</v>
      </c>
      <c r="DI76" s="561">
        <f t="shared" si="138"/>
        <v>0</v>
      </c>
      <c r="DJ76" s="561">
        <f t="shared" si="138"/>
        <v>0</v>
      </c>
      <c r="DK76" s="561">
        <f t="shared" si="138"/>
        <v>0</v>
      </c>
      <c r="DL76" s="561">
        <f t="shared" si="138"/>
        <v>0</v>
      </c>
      <c r="DM76" s="561">
        <f t="shared" si="138"/>
        <v>0</v>
      </c>
      <c r="DN76" s="561">
        <f t="shared" si="138"/>
        <v>0</v>
      </c>
      <c r="DO76" s="561">
        <f t="shared" si="138"/>
        <v>0</v>
      </c>
      <c r="DP76" s="561">
        <f t="shared" si="138"/>
        <v>0</v>
      </c>
      <c r="DQ76" s="561">
        <f t="shared" si="138"/>
        <v>0</v>
      </c>
      <c r="DR76" s="561">
        <f t="shared" si="138"/>
        <v>0</v>
      </c>
      <c r="DS76" s="561">
        <f t="shared" si="138"/>
        <v>0</v>
      </c>
      <c r="DT76" s="561">
        <f t="shared" si="138"/>
        <v>0</v>
      </c>
      <c r="DU76" s="561">
        <f t="shared" si="138"/>
        <v>0</v>
      </c>
      <c r="DV76" s="561">
        <f t="shared" si="138"/>
        <v>0</v>
      </c>
      <c r="DW76" s="561">
        <f t="shared" si="138"/>
        <v>0</v>
      </c>
      <c r="DX76" s="561">
        <f t="shared" si="138"/>
        <v>0</v>
      </c>
      <c r="DY76" s="561">
        <f t="shared" si="138"/>
        <v>0</v>
      </c>
      <c r="DZ76" s="561">
        <f t="shared" si="138"/>
        <v>0</v>
      </c>
      <c r="EA76" s="561">
        <f t="shared" si="138"/>
        <v>0</v>
      </c>
      <c r="EB76" s="561">
        <f t="shared" si="138"/>
        <v>0</v>
      </c>
      <c r="EC76" s="561">
        <f t="shared" ref="EC76:FH76" si="139" xml:space="preserve"> EC$51</f>
        <v>1.8277200567981146E-12</v>
      </c>
      <c r="ED76" s="561">
        <f t="shared" si="139"/>
        <v>1.8772311855015546E-12</v>
      </c>
      <c r="EE76" s="561">
        <f t="shared" si="139"/>
        <v>1.9074546075881294E-12</v>
      </c>
      <c r="EF76" s="561">
        <f t="shared" si="139"/>
        <v>1.9170976199575775E-12</v>
      </c>
      <c r="EG76" s="561">
        <f t="shared" si="139"/>
        <v>1.9476273995554021E-12</v>
      </c>
      <c r="EH76" s="561">
        <f t="shared" si="139"/>
        <v>2.0003866995844575E-12</v>
      </c>
      <c r="EI76" s="561">
        <f t="shared" si="139"/>
        <v>2.0325929254477672E-12</v>
      </c>
      <c r="EJ76" s="561">
        <f t="shared" si="139"/>
        <v>2.0204194612964442E-12</v>
      </c>
      <c r="EK76" s="561">
        <f t="shared" si="139"/>
        <v>2.0750437463431062E-12</v>
      </c>
      <c r="EL76" s="561">
        <f t="shared" si="139"/>
        <v>2.1312546291904732E-12</v>
      </c>
      <c r="EM76" s="561">
        <f t="shared" si="139"/>
        <v>2.1655678287204399E-12</v>
      </c>
      <c r="EN76" s="561">
        <f t="shared" si="139"/>
        <v>2.1525979605288645E-12</v>
      </c>
      <c r="EO76" s="561">
        <f t="shared" si="139"/>
        <v>2.2107958381672737E-12</v>
      </c>
      <c r="EP76" s="561">
        <f t="shared" si="139"/>
        <v>2.2706841109218466E-12</v>
      </c>
      <c r="EQ76" s="561">
        <f t="shared" si="139"/>
        <v>2.3072421251076884E-12</v>
      </c>
      <c r="ER76" s="561">
        <f t="shared" si="139"/>
        <v>2.2934237510757935E-12</v>
      </c>
      <c r="ES76" s="561">
        <f t="shared" si="139"/>
        <v>2.3554290104347397E-12</v>
      </c>
      <c r="ET76" s="561">
        <f t="shared" si="139"/>
        <v>2.419235252782242E-12</v>
      </c>
      <c r="EU76" s="561">
        <f t="shared" si="139"/>
        <v>2.4581849403520359E-12</v>
      </c>
      <c r="EV76" s="561">
        <f t="shared" si="139"/>
        <v>2.4706121340015767E-12</v>
      </c>
      <c r="EW76" s="561">
        <f t="shared" si="139"/>
        <v>2.509956632235552E-12</v>
      </c>
      <c r="EX76" s="561">
        <f t="shared" si="139"/>
        <v>2.5779488750281218E-12</v>
      </c>
      <c r="EY76" s="561">
        <f t="shared" si="139"/>
        <v>2.6194538519160745E-12</v>
      </c>
      <c r="EZ76" s="561">
        <f t="shared" si="139"/>
        <v>2.6037656011290553E-12</v>
      </c>
      <c r="FA76" s="561">
        <f t="shared" si="139"/>
        <v>2.6741612972284691E-12</v>
      </c>
      <c r="FB76" s="561">
        <f t="shared" si="139"/>
        <v>2.7466016819954796E-12</v>
      </c>
      <c r="FC76" s="561">
        <f t="shared" si="139"/>
        <v>2.7908219690756068E-12</v>
      </c>
      <c r="FD76" s="561">
        <f t="shared" si="139"/>
        <v>2.7741073722825565E-12</v>
      </c>
      <c r="FE76" s="561">
        <f t="shared" si="139"/>
        <v>2.8491084474337397E-12</v>
      </c>
      <c r="FF76" s="561">
        <f t="shared" si="139"/>
        <v>2.9262879774751567E-12</v>
      </c>
      <c r="FG76" s="561">
        <f t="shared" si="139"/>
        <v>2.9734012139125072E-12</v>
      </c>
      <c r="FH76" s="561">
        <f t="shared" si="139"/>
        <v>2.9555931262074443E-12</v>
      </c>
      <c r="FI76" s="561">
        <f t="shared" ref="FI76:GJ76" si="140" xml:space="preserve"> FI$51</f>
        <v>3.0355008703668243E-12</v>
      </c>
      <c r="FJ76" s="561">
        <f t="shared" si="140"/>
        <v>3.1177295868013438E-12</v>
      </c>
      <c r="FK76" s="561">
        <f t="shared" si="140"/>
        <v>3.1679250331488456E-12</v>
      </c>
      <c r="FL76" s="561">
        <f t="shared" si="140"/>
        <v>3.1839402715501225E-12</v>
      </c>
      <c r="FM76" s="561">
        <f t="shared" si="140"/>
        <v>3.2346445203745581E-12</v>
      </c>
      <c r="FN76" s="561">
        <f t="shared" si="140"/>
        <v>3.322267841332529E-12</v>
      </c>
      <c r="FO76" s="561">
        <f t="shared" si="140"/>
        <v>3.3757563535779827E-12</v>
      </c>
      <c r="FP76" s="561">
        <f t="shared" si="140"/>
        <v>3.3555385084603581E-12</v>
      </c>
      <c r="FQ76" s="561">
        <f t="shared" si="140"/>
        <v>3.4462592204127038E-12</v>
      </c>
      <c r="FR76" s="561">
        <f t="shared" si="140"/>
        <v>3.5396149743054443E-12</v>
      </c>
      <c r="FS76" s="561">
        <f t="shared" si="140"/>
        <v>3.5966027753917623E-12</v>
      </c>
      <c r="FT76" s="561">
        <f t="shared" si="140"/>
        <v>3.5750622522478403E-12</v>
      </c>
      <c r="FU76" s="561">
        <f t="shared" si="140"/>
        <v>3.6717180325287517E-12</v>
      </c>
      <c r="FV76" s="561">
        <f t="shared" si="140"/>
        <v>3.7711812426604729E-12</v>
      </c>
      <c r="FW76" s="561">
        <f t="shared" si="140"/>
        <v>3.8318972606673061E-12</v>
      </c>
      <c r="FX76" s="561">
        <f t="shared" si="140"/>
        <v>3.8089475281604835E-12</v>
      </c>
      <c r="FY76" s="561">
        <f t="shared" si="140"/>
        <v>3.911926656748221E-12</v>
      </c>
      <c r="FZ76" s="561">
        <f t="shared" si="140"/>
        <v>4.0178968809410796E-12</v>
      </c>
      <c r="GA76" s="561">
        <f t="shared" si="140"/>
        <v>4.0825850207242313E-12</v>
      </c>
      <c r="GB76" s="561">
        <f t="shared" si="140"/>
        <v>4.1032242630409571E-12</v>
      </c>
      <c r="GC76" s="561">
        <f t="shared" si="140"/>
        <v>4.168568109429884E-12</v>
      </c>
      <c r="GD76" s="561">
        <f t="shared" si="140"/>
        <v>4.281490496754672E-12</v>
      </c>
      <c r="GE76" s="561">
        <f t="shared" si="140"/>
        <v>4.3504224937524217E-12</v>
      </c>
      <c r="GF76" s="561">
        <f t="shared" si="140"/>
        <v>4.3243672459909263E-12</v>
      </c>
      <c r="GG76" s="561">
        <f t="shared" si="140"/>
        <v>4.4412813193387866E-12</v>
      </c>
      <c r="GH76" s="561">
        <f t="shared" si="140"/>
        <v>4.5615912378036444E-12</v>
      </c>
      <c r="GI76" s="561">
        <f t="shared" si="140"/>
        <v>4.6350328567322832E-12</v>
      </c>
      <c r="GJ76" s="561">
        <f t="shared" si="140"/>
        <v>4.6072730403838107E-12</v>
      </c>
    </row>
    <row r="77" spans="1:192" s="275" customFormat="1" x14ac:dyDescent="0.25">
      <c r="A77" s="15"/>
      <c r="B77" s="15"/>
      <c r="C77" s="21"/>
      <c r="D77" s="60"/>
      <c r="E77" s="561" t="str">
        <f t="shared" ref="E77:AJ77" si="141" xml:space="preserve"> E$55</f>
        <v>Tax losses utilised</v>
      </c>
      <c r="F77" s="561">
        <f t="shared" si="141"/>
        <v>0</v>
      </c>
      <c r="G77" s="561" t="str">
        <f t="shared" si="141"/>
        <v>$ 000s</v>
      </c>
      <c r="H77" s="561">
        <f t="shared" si="141"/>
        <v>21439.651885691539</v>
      </c>
      <c r="I77" s="561">
        <f t="shared" si="141"/>
        <v>0</v>
      </c>
      <c r="J77" s="561">
        <f t="shared" si="141"/>
        <v>0</v>
      </c>
      <c r="K77" s="561">
        <f t="shared" si="141"/>
        <v>0</v>
      </c>
      <c r="L77" s="561">
        <f t="shared" si="141"/>
        <v>0</v>
      </c>
      <c r="M77" s="561">
        <f t="shared" si="141"/>
        <v>0</v>
      </c>
      <c r="N77" s="561">
        <f t="shared" si="141"/>
        <v>0</v>
      </c>
      <c r="O77" s="561">
        <f t="shared" si="141"/>
        <v>0</v>
      </c>
      <c r="P77" s="561">
        <f t="shared" si="141"/>
        <v>0</v>
      </c>
      <c r="Q77" s="561">
        <f t="shared" si="141"/>
        <v>0</v>
      </c>
      <c r="R77" s="561">
        <f t="shared" si="141"/>
        <v>359.48218687518295</v>
      </c>
      <c r="S77" s="561">
        <f t="shared" si="141"/>
        <v>0</v>
      </c>
      <c r="T77" s="561">
        <f t="shared" si="141"/>
        <v>0</v>
      </c>
      <c r="U77" s="561">
        <f t="shared" si="141"/>
        <v>490.34970468958124</v>
      </c>
      <c r="V77" s="561">
        <f t="shared" si="141"/>
        <v>1132.8999926822607</v>
      </c>
      <c r="W77" s="561">
        <f t="shared" si="141"/>
        <v>0</v>
      </c>
      <c r="X77" s="561">
        <f t="shared" si="141"/>
        <v>0</v>
      </c>
      <c r="Y77" s="561">
        <f t="shared" si="141"/>
        <v>1166.1242456756859</v>
      </c>
      <c r="Z77" s="561">
        <f t="shared" si="141"/>
        <v>1777.7331558548469</v>
      </c>
      <c r="AA77" s="561">
        <f t="shared" si="141"/>
        <v>0</v>
      </c>
      <c r="AB77" s="561">
        <f t="shared" si="141"/>
        <v>0</v>
      </c>
      <c r="AC77" s="561">
        <f t="shared" si="141"/>
        <v>1732.3748014148296</v>
      </c>
      <c r="AD77" s="561">
        <f t="shared" si="141"/>
        <v>2319.2436127351993</v>
      </c>
      <c r="AE77" s="561">
        <f t="shared" si="141"/>
        <v>0</v>
      </c>
      <c r="AF77" s="561">
        <f t="shared" si="141"/>
        <v>0</v>
      </c>
      <c r="AG77" s="561">
        <f t="shared" si="141"/>
        <v>2210.9750928815179</v>
      </c>
      <c r="AH77" s="561">
        <f t="shared" si="141"/>
        <v>2777.7316838933702</v>
      </c>
      <c r="AI77" s="561">
        <f t="shared" si="141"/>
        <v>0</v>
      </c>
      <c r="AJ77" s="561">
        <f t="shared" si="141"/>
        <v>0</v>
      </c>
      <c r="AK77" s="561">
        <f t="shared" ref="AK77:BP77" si="142" xml:space="preserve"> AK$55</f>
        <v>2619.3262905781544</v>
      </c>
      <c r="AL77" s="561">
        <f t="shared" si="142"/>
        <v>3169.9186407327215</v>
      </c>
      <c r="AM77" s="561">
        <f t="shared" si="142"/>
        <v>148.67304154273933</v>
      </c>
      <c r="AN77" s="561">
        <f t="shared" si="142"/>
        <v>255.46066524426374</v>
      </c>
      <c r="AO77" s="561">
        <f t="shared" si="142"/>
        <v>1279.358770891185</v>
      </c>
      <c r="AP77" s="561">
        <f t="shared" si="142"/>
        <v>0</v>
      </c>
      <c r="AQ77" s="561">
        <f t="shared" si="142"/>
        <v>0</v>
      </c>
      <c r="AR77" s="561">
        <f t="shared" si="142"/>
        <v>0</v>
      </c>
      <c r="AS77" s="561">
        <f t="shared" si="142"/>
        <v>0</v>
      </c>
      <c r="AT77" s="561">
        <f t="shared" si="142"/>
        <v>0</v>
      </c>
      <c r="AU77" s="561">
        <f t="shared" si="142"/>
        <v>0</v>
      </c>
      <c r="AV77" s="561">
        <f t="shared" si="142"/>
        <v>0</v>
      </c>
      <c r="AW77" s="561">
        <f t="shared" si="142"/>
        <v>0</v>
      </c>
      <c r="AX77" s="561">
        <f t="shared" si="142"/>
        <v>0</v>
      </c>
      <c r="AY77" s="561">
        <f t="shared" si="142"/>
        <v>0</v>
      </c>
      <c r="AZ77" s="561">
        <f t="shared" si="142"/>
        <v>0</v>
      </c>
      <c r="BA77" s="561">
        <f t="shared" si="142"/>
        <v>0</v>
      </c>
      <c r="BB77" s="561">
        <f t="shared" si="142"/>
        <v>0</v>
      </c>
      <c r="BC77" s="561">
        <f t="shared" si="142"/>
        <v>0</v>
      </c>
      <c r="BD77" s="561">
        <f t="shared" si="142"/>
        <v>0</v>
      </c>
      <c r="BE77" s="561">
        <f t="shared" si="142"/>
        <v>0</v>
      </c>
      <c r="BF77" s="561">
        <f t="shared" si="142"/>
        <v>0</v>
      </c>
      <c r="BG77" s="561">
        <f t="shared" si="142"/>
        <v>0</v>
      </c>
      <c r="BH77" s="561">
        <f t="shared" si="142"/>
        <v>0</v>
      </c>
      <c r="BI77" s="561">
        <f t="shared" si="142"/>
        <v>0</v>
      </c>
      <c r="BJ77" s="561">
        <f t="shared" si="142"/>
        <v>0</v>
      </c>
      <c r="BK77" s="561">
        <f t="shared" si="142"/>
        <v>0</v>
      </c>
      <c r="BL77" s="561">
        <f t="shared" si="142"/>
        <v>0</v>
      </c>
      <c r="BM77" s="561">
        <f t="shared" si="142"/>
        <v>0</v>
      </c>
      <c r="BN77" s="561">
        <f t="shared" si="142"/>
        <v>0</v>
      </c>
      <c r="BO77" s="561">
        <f t="shared" si="142"/>
        <v>0</v>
      </c>
      <c r="BP77" s="561">
        <f t="shared" si="142"/>
        <v>0</v>
      </c>
      <c r="BQ77" s="561">
        <f t="shared" ref="BQ77:CV77" si="143" xml:space="preserve"> BQ$55</f>
        <v>0</v>
      </c>
      <c r="BR77" s="561">
        <f t="shared" si="143"/>
        <v>0</v>
      </c>
      <c r="BS77" s="561">
        <f t="shared" si="143"/>
        <v>0</v>
      </c>
      <c r="BT77" s="561">
        <f t="shared" si="143"/>
        <v>0</v>
      </c>
      <c r="BU77" s="561">
        <f t="shared" si="143"/>
        <v>0</v>
      </c>
      <c r="BV77" s="561">
        <f t="shared" si="143"/>
        <v>0</v>
      </c>
      <c r="BW77" s="561">
        <f t="shared" si="143"/>
        <v>0</v>
      </c>
      <c r="BX77" s="561">
        <f t="shared" si="143"/>
        <v>0</v>
      </c>
      <c r="BY77" s="561">
        <f t="shared" si="143"/>
        <v>0</v>
      </c>
      <c r="BZ77" s="561">
        <f t="shared" si="143"/>
        <v>0</v>
      </c>
      <c r="CA77" s="561">
        <f t="shared" si="143"/>
        <v>0</v>
      </c>
      <c r="CB77" s="561">
        <f t="shared" si="143"/>
        <v>0</v>
      </c>
      <c r="CC77" s="561">
        <f t="shared" si="143"/>
        <v>0</v>
      </c>
      <c r="CD77" s="561">
        <f t="shared" si="143"/>
        <v>0</v>
      </c>
      <c r="CE77" s="561">
        <f t="shared" si="143"/>
        <v>0</v>
      </c>
      <c r="CF77" s="561">
        <f t="shared" si="143"/>
        <v>0</v>
      </c>
      <c r="CG77" s="561">
        <f t="shared" si="143"/>
        <v>0</v>
      </c>
      <c r="CH77" s="561">
        <f t="shared" si="143"/>
        <v>0</v>
      </c>
      <c r="CI77" s="561">
        <f t="shared" si="143"/>
        <v>0</v>
      </c>
      <c r="CJ77" s="561">
        <f t="shared" si="143"/>
        <v>0</v>
      </c>
      <c r="CK77" s="561">
        <f t="shared" si="143"/>
        <v>0</v>
      </c>
      <c r="CL77" s="561">
        <f t="shared" si="143"/>
        <v>0</v>
      </c>
      <c r="CM77" s="561">
        <f t="shared" si="143"/>
        <v>0</v>
      </c>
      <c r="CN77" s="561">
        <f t="shared" si="143"/>
        <v>0</v>
      </c>
      <c r="CO77" s="561">
        <f t="shared" si="143"/>
        <v>0</v>
      </c>
      <c r="CP77" s="561">
        <f t="shared" si="143"/>
        <v>0</v>
      </c>
      <c r="CQ77" s="561">
        <f t="shared" si="143"/>
        <v>0</v>
      </c>
      <c r="CR77" s="561">
        <f t="shared" si="143"/>
        <v>0</v>
      </c>
      <c r="CS77" s="561">
        <f t="shared" si="143"/>
        <v>0</v>
      </c>
      <c r="CT77" s="561">
        <f t="shared" si="143"/>
        <v>0</v>
      </c>
      <c r="CU77" s="561">
        <f t="shared" si="143"/>
        <v>0</v>
      </c>
      <c r="CV77" s="561">
        <f t="shared" si="143"/>
        <v>0</v>
      </c>
      <c r="CW77" s="561">
        <f t="shared" ref="CW77:EB77" si="144" xml:space="preserve"> CW$55</f>
        <v>0</v>
      </c>
      <c r="CX77" s="561">
        <f t="shared" si="144"/>
        <v>0</v>
      </c>
      <c r="CY77" s="561">
        <f t="shared" si="144"/>
        <v>0</v>
      </c>
      <c r="CZ77" s="561">
        <f t="shared" si="144"/>
        <v>0</v>
      </c>
      <c r="DA77" s="561">
        <f t="shared" si="144"/>
        <v>0</v>
      </c>
      <c r="DB77" s="561">
        <f t="shared" si="144"/>
        <v>0</v>
      </c>
      <c r="DC77" s="561">
        <f t="shared" si="144"/>
        <v>0</v>
      </c>
      <c r="DD77" s="561">
        <f t="shared" si="144"/>
        <v>0</v>
      </c>
      <c r="DE77" s="561">
        <f t="shared" si="144"/>
        <v>0</v>
      </c>
      <c r="DF77" s="561">
        <f t="shared" si="144"/>
        <v>0</v>
      </c>
      <c r="DG77" s="561">
        <f t="shared" si="144"/>
        <v>0</v>
      </c>
      <c r="DH77" s="561">
        <f t="shared" si="144"/>
        <v>0</v>
      </c>
      <c r="DI77" s="561">
        <f t="shared" si="144"/>
        <v>0</v>
      </c>
      <c r="DJ77" s="561">
        <f t="shared" si="144"/>
        <v>0</v>
      </c>
      <c r="DK77" s="561">
        <f t="shared" si="144"/>
        <v>0</v>
      </c>
      <c r="DL77" s="561">
        <f t="shared" si="144"/>
        <v>0</v>
      </c>
      <c r="DM77" s="561">
        <f t="shared" si="144"/>
        <v>0</v>
      </c>
      <c r="DN77" s="561">
        <f t="shared" si="144"/>
        <v>0</v>
      </c>
      <c r="DO77" s="561">
        <f t="shared" si="144"/>
        <v>0</v>
      </c>
      <c r="DP77" s="561">
        <f t="shared" si="144"/>
        <v>0</v>
      </c>
      <c r="DQ77" s="561">
        <f t="shared" si="144"/>
        <v>0</v>
      </c>
      <c r="DR77" s="561">
        <f t="shared" si="144"/>
        <v>0</v>
      </c>
      <c r="DS77" s="561">
        <f t="shared" si="144"/>
        <v>0</v>
      </c>
      <c r="DT77" s="561">
        <f t="shared" si="144"/>
        <v>0</v>
      </c>
      <c r="DU77" s="561">
        <f t="shared" si="144"/>
        <v>0</v>
      </c>
      <c r="DV77" s="561">
        <f t="shared" si="144"/>
        <v>0</v>
      </c>
      <c r="DW77" s="561">
        <f t="shared" si="144"/>
        <v>0</v>
      </c>
      <c r="DX77" s="561">
        <f t="shared" si="144"/>
        <v>0</v>
      </c>
      <c r="DY77" s="561">
        <f t="shared" si="144"/>
        <v>0</v>
      </c>
      <c r="DZ77" s="561">
        <f t="shared" si="144"/>
        <v>0</v>
      </c>
      <c r="EA77" s="561">
        <f t="shared" si="144"/>
        <v>0</v>
      </c>
      <c r="EB77" s="561">
        <f t="shared" si="144"/>
        <v>0</v>
      </c>
      <c r="EC77" s="561">
        <f t="shared" ref="EC77:FH77" si="145" xml:space="preserve"> EC$55</f>
        <v>0</v>
      </c>
      <c r="ED77" s="561">
        <f t="shared" si="145"/>
        <v>0</v>
      </c>
      <c r="EE77" s="561">
        <f t="shared" si="145"/>
        <v>0</v>
      </c>
      <c r="EF77" s="561">
        <f t="shared" si="145"/>
        <v>0</v>
      </c>
      <c r="EG77" s="561">
        <f t="shared" si="145"/>
        <v>0</v>
      </c>
      <c r="EH77" s="561">
        <f t="shared" si="145"/>
        <v>0</v>
      </c>
      <c r="EI77" s="561">
        <f t="shared" si="145"/>
        <v>0</v>
      </c>
      <c r="EJ77" s="561">
        <f t="shared" si="145"/>
        <v>0</v>
      </c>
      <c r="EK77" s="561">
        <f t="shared" si="145"/>
        <v>0</v>
      </c>
      <c r="EL77" s="561">
        <f t="shared" si="145"/>
        <v>0</v>
      </c>
      <c r="EM77" s="561">
        <f t="shared" si="145"/>
        <v>0</v>
      </c>
      <c r="EN77" s="561">
        <f t="shared" si="145"/>
        <v>0</v>
      </c>
      <c r="EO77" s="561">
        <f t="shared" si="145"/>
        <v>0</v>
      </c>
      <c r="EP77" s="561">
        <f t="shared" si="145"/>
        <v>0</v>
      </c>
      <c r="EQ77" s="561">
        <f t="shared" si="145"/>
        <v>0</v>
      </c>
      <c r="ER77" s="561">
        <f t="shared" si="145"/>
        <v>0</v>
      </c>
      <c r="ES77" s="561">
        <f t="shared" si="145"/>
        <v>0</v>
      </c>
      <c r="ET77" s="561">
        <f t="shared" si="145"/>
        <v>0</v>
      </c>
      <c r="EU77" s="561">
        <f t="shared" si="145"/>
        <v>0</v>
      </c>
      <c r="EV77" s="561">
        <f t="shared" si="145"/>
        <v>0</v>
      </c>
      <c r="EW77" s="561">
        <f t="shared" si="145"/>
        <v>0</v>
      </c>
      <c r="EX77" s="561">
        <f t="shared" si="145"/>
        <v>0</v>
      </c>
      <c r="EY77" s="561">
        <f t="shared" si="145"/>
        <v>0</v>
      </c>
      <c r="EZ77" s="561">
        <f t="shared" si="145"/>
        <v>0</v>
      </c>
      <c r="FA77" s="561">
        <f t="shared" si="145"/>
        <v>0</v>
      </c>
      <c r="FB77" s="561">
        <f t="shared" si="145"/>
        <v>0</v>
      </c>
      <c r="FC77" s="561">
        <f t="shared" si="145"/>
        <v>0</v>
      </c>
      <c r="FD77" s="561">
        <f t="shared" si="145"/>
        <v>0</v>
      </c>
      <c r="FE77" s="561">
        <f t="shared" si="145"/>
        <v>0</v>
      </c>
      <c r="FF77" s="561">
        <f t="shared" si="145"/>
        <v>0</v>
      </c>
      <c r="FG77" s="561">
        <f t="shared" si="145"/>
        <v>0</v>
      </c>
      <c r="FH77" s="561">
        <f t="shared" si="145"/>
        <v>0</v>
      </c>
      <c r="FI77" s="561">
        <f t="shared" ref="FI77:GJ77" si="146" xml:space="preserve"> FI$55</f>
        <v>0</v>
      </c>
      <c r="FJ77" s="561">
        <f t="shared" si="146"/>
        <v>0</v>
      </c>
      <c r="FK77" s="561">
        <f t="shared" si="146"/>
        <v>0</v>
      </c>
      <c r="FL77" s="561">
        <f t="shared" si="146"/>
        <v>0</v>
      </c>
      <c r="FM77" s="561">
        <f t="shared" si="146"/>
        <v>0</v>
      </c>
      <c r="FN77" s="561">
        <f t="shared" si="146"/>
        <v>0</v>
      </c>
      <c r="FO77" s="561">
        <f t="shared" si="146"/>
        <v>0</v>
      </c>
      <c r="FP77" s="561">
        <f t="shared" si="146"/>
        <v>0</v>
      </c>
      <c r="FQ77" s="561">
        <f t="shared" si="146"/>
        <v>0</v>
      </c>
      <c r="FR77" s="561">
        <f t="shared" si="146"/>
        <v>0</v>
      </c>
      <c r="FS77" s="561">
        <f t="shared" si="146"/>
        <v>0</v>
      </c>
      <c r="FT77" s="561">
        <f t="shared" si="146"/>
        <v>0</v>
      </c>
      <c r="FU77" s="561">
        <f t="shared" si="146"/>
        <v>0</v>
      </c>
      <c r="FV77" s="561">
        <f t="shared" si="146"/>
        <v>0</v>
      </c>
      <c r="FW77" s="561">
        <f t="shared" si="146"/>
        <v>0</v>
      </c>
      <c r="FX77" s="561">
        <f t="shared" si="146"/>
        <v>0</v>
      </c>
      <c r="FY77" s="561">
        <f t="shared" si="146"/>
        <v>0</v>
      </c>
      <c r="FZ77" s="561">
        <f t="shared" si="146"/>
        <v>0</v>
      </c>
      <c r="GA77" s="561">
        <f t="shared" si="146"/>
        <v>0</v>
      </c>
      <c r="GB77" s="561">
        <f t="shared" si="146"/>
        <v>0</v>
      </c>
      <c r="GC77" s="561">
        <f t="shared" si="146"/>
        <v>0</v>
      </c>
      <c r="GD77" s="561">
        <f t="shared" si="146"/>
        <v>0</v>
      </c>
      <c r="GE77" s="561">
        <f t="shared" si="146"/>
        <v>0</v>
      </c>
      <c r="GF77" s="561">
        <f t="shared" si="146"/>
        <v>0</v>
      </c>
      <c r="GG77" s="561">
        <f t="shared" si="146"/>
        <v>0</v>
      </c>
      <c r="GH77" s="561">
        <f t="shared" si="146"/>
        <v>0</v>
      </c>
      <c r="GI77" s="561">
        <f t="shared" si="146"/>
        <v>0</v>
      </c>
      <c r="GJ77" s="561">
        <f t="shared" si="146"/>
        <v>0</v>
      </c>
    </row>
    <row r="78" spans="1:192" s="299" customFormat="1" x14ac:dyDescent="0.25">
      <c r="A78" s="294"/>
      <c r="B78" s="294"/>
      <c r="C78" s="295"/>
      <c r="D78" s="296"/>
      <c r="E78" s="297" t="s">
        <v>273</v>
      </c>
      <c r="F78" s="297"/>
      <c r="G78" s="297" t="str">
        <f xml:space="preserve"> SMU</f>
        <v>$ 000s</v>
      </c>
      <c r="H78" s="297"/>
      <c r="I78" s="298"/>
      <c r="J78" s="297">
        <f t="shared" ref="J78:BU78" si="147" xml:space="preserve"> IF( J73 = 1, $F72, J75 + J76 - J77)</f>
        <v>0</v>
      </c>
      <c r="K78" s="297">
        <f t="shared" si="147"/>
        <v>0</v>
      </c>
      <c r="L78" s="297">
        <f t="shared" si="147"/>
        <v>0</v>
      </c>
      <c r="M78" s="297">
        <f t="shared" si="147"/>
        <v>1283.9236727254295</v>
      </c>
      <c r="N78" s="297">
        <f t="shared" si="147"/>
        <v>1856.9017945253124</v>
      </c>
      <c r="O78" s="297">
        <f t="shared" si="147"/>
        <v>5385.6263747740013</v>
      </c>
      <c r="P78" s="297">
        <f t="shared" si="147"/>
        <v>8637.9655094703121</v>
      </c>
      <c r="Q78" s="297">
        <f t="shared" si="147"/>
        <v>8958.9409820178753</v>
      </c>
      <c r="R78" s="297">
        <f t="shared" si="147"/>
        <v>8599.4587951426929</v>
      </c>
      <c r="S78" s="297">
        <f t="shared" si="147"/>
        <v>11222.664156431501</v>
      </c>
      <c r="T78" s="297">
        <f t="shared" si="147"/>
        <v>13612.250157184184</v>
      </c>
      <c r="U78" s="297">
        <f t="shared" si="147"/>
        <v>13121.900452494603</v>
      </c>
      <c r="V78" s="297">
        <f t="shared" si="147"/>
        <v>11989.000459812341</v>
      </c>
      <c r="W78" s="297">
        <f t="shared" si="147"/>
        <v>13857.56585433962</v>
      </c>
      <c r="X78" s="297">
        <f t="shared" si="147"/>
        <v>15536.244029313013</v>
      </c>
      <c r="Y78" s="297">
        <f t="shared" si="147"/>
        <v>14370.119783637327</v>
      </c>
      <c r="Z78" s="297">
        <f t="shared" si="147"/>
        <v>12592.38662778248</v>
      </c>
      <c r="AA78" s="297">
        <f t="shared" si="147"/>
        <v>13828.246571821477</v>
      </c>
      <c r="AB78" s="297">
        <f t="shared" si="147"/>
        <v>14894.258433134488</v>
      </c>
      <c r="AC78" s="297">
        <f t="shared" si="147"/>
        <v>13161.883631719658</v>
      </c>
      <c r="AD78" s="297">
        <f t="shared" si="147"/>
        <v>10842.640018984459</v>
      </c>
      <c r="AE78" s="297">
        <f t="shared" si="147"/>
        <v>11543.692155493494</v>
      </c>
      <c r="AF78" s="297">
        <f t="shared" si="147"/>
        <v>12098.518942904251</v>
      </c>
      <c r="AG78" s="297">
        <f t="shared" si="147"/>
        <v>9887.5438500227337</v>
      </c>
      <c r="AH78" s="297">
        <f t="shared" si="147"/>
        <v>7109.8121661293635</v>
      </c>
      <c r="AI78" s="297">
        <f t="shared" si="147"/>
        <v>7354.6559979948106</v>
      </c>
      <c r="AJ78" s="297">
        <f t="shared" si="147"/>
        <v>7472.7374089890636</v>
      </c>
      <c r="AK78" s="297">
        <f t="shared" si="147"/>
        <v>4853.4111184109097</v>
      </c>
      <c r="AL78" s="297">
        <f t="shared" si="147"/>
        <v>1683.4924776781882</v>
      </c>
      <c r="AM78" s="297">
        <f t="shared" si="147"/>
        <v>1534.8194361354488</v>
      </c>
      <c r="AN78" s="297">
        <f t="shared" si="147"/>
        <v>1279.358770891185</v>
      </c>
      <c r="AO78" s="297">
        <f t="shared" si="147"/>
        <v>0</v>
      </c>
      <c r="AP78" s="297">
        <f t="shared" si="147"/>
        <v>0</v>
      </c>
      <c r="AQ78" s="297">
        <f t="shared" si="147"/>
        <v>0</v>
      </c>
      <c r="AR78" s="297">
        <f t="shared" si="147"/>
        <v>0</v>
      </c>
      <c r="AS78" s="297">
        <f t="shared" si="147"/>
        <v>0</v>
      </c>
      <c r="AT78" s="297">
        <f t="shared" si="147"/>
        <v>0</v>
      </c>
      <c r="AU78" s="297">
        <f t="shared" si="147"/>
        <v>0</v>
      </c>
      <c r="AV78" s="297">
        <f t="shared" si="147"/>
        <v>0</v>
      </c>
      <c r="AW78" s="297">
        <f t="shared" si="147"/>
        <v>0</v>
      </c>
      <c r="AX78" s="297">
        <f t="shared" si="147"/>
        <v>0</v>
      </c>
      <c r="AY78" s="297">
        <f t="shared" si="147"/>
        <v>0</v>
      </c>
      <c r="AZ78" s="297">
        <f t="shared" si="147"/>
        <v>0</v>
      </c>
      <c r="BA78" s="297">
        <f t="shared" si="147"/>
        <v>0</v>
      </c>
      <c r="BB78" s="297">
        <f t="shared" si="147"/>
        <v>0</v>
      </c>
      <c r="BC78" s="297">
        <f t="shared" si="147"/>
        <v>0</v>
      </c>
      <c r="BD78" s="297">
        <f t="shared" si="147"/>
        <v>0</v>
      </c>
      <c r="BE78" s="297">
        <f t="shared" si="147"/>
        <v>0</v>
      </c>
      <c r="BF78" s="297">
        <f t="shared" si="147"/>
        <v>0</v>
      </c>
      <c r="BG78" s="297">
        <f t="shared" si="147"/>
        <v>0</v>
      </c>
      <c r="BH78" s="297">
        <f t="shared" si="147"/>
        <v>0</v>
      </c>
      <c r="BI78" s="297">
        <f t="shared" si="147"/>
        <v>0</v>
      </c>
      <c r="BJ78" s="297">
        <f t="shared" si="147"/>
        <v>0</v>
      </c>
      <c r="BK78" s="297">
        <f t="shared" si="147"/>
        <v>0</v>
      </c>
      <c r="BL78" s="297">
        <f t="shared" si="147"/>
        <v>0</v>
      </c>
      <c r="BM78" s="297">
        <f t="shared" si="147"/>
        <v>0</v>
      </c>
      <c r="BN78" s="297">
        <f t="shared" si="147"/>
        <v>0</v>
      </c>
      <c r="BO78" s="297">
        <f t="shared" si="147"/>
        <v>0</v>
      </c>
      <c r="BP78" s="297">
        <f t="shared" si="147"/>
        <v>0</v>
      </c>
      <c r="BQ78" s="297">
        <f t="shared" si="147"/>
        <v>0</v>
      </c>
      <c r="BR78" s="297">
        <f t="shared" si="147"/>
        <v>0</v>
      </c>
      <c r="BS78" s="297">
        <f t="shared" si="147"/>
        <v>0</v>
      </c>
      <c r="BT78" s="297">
        <f t="shared" si="147"/>
        <v>0</v>
      </c>
      <c r="BU78" s="297">
        <f t="shared" si="147"/>
        <v>0</v>
      </c>
      <c r="BV78" s="297">
        <f t="shared" ref="BV78:EG78" si="148" xml:space="preserve"> IF( BV73 = 1, $F72, BV75 + BV76 - BV77)</f>
        <v>0</v>
      </c>
      <c r="BW78" s="297">
        <f t="shared" si="148"/>
        <v>0</v>
      </c>
      <c r="BX78" s="297">
        <f t="shared" si="148"/>
        <v>0</v>
      </c>
      <c r="BY78" s="297">
        <f t="shared" si="148"/>
        <v>0</v>
      </c>
      <c r="BZ78" s="297">
        <f t="shared" si="148"/>
        <v>0</v>
      </c>
      <c r="CA78" s="297">
        <f t="shared" si="148"/>
        <v>0</v>
      </c>
      <c r="CB78" s="297">
        <f t="shared" si="148"/>
        <v>0</v>
      </c>
      <c r="CC78" s="297">
        <f t="shared" si="148"/>
        <v>0</v>
      </c>
      <c r="CD78" s="297">
        <f t="shared" si="148"/>
        <v>0</v>
      </c>
      <c r="CE78" s="297">
        <f t="shared" si="148"/>
        <v>0</v>
      </c>
      <c r="CF78" s="297">
        <f t="shared" si="148"/>
        <v>0</v>
      </c>
      <c r="CG78" s="297">
        <f t="shared" si="148"/>
        <v>0</v>
      </c>
      <c r="CH78" s="297">
        <f t="shared" si="148"/>
        <v>0</v>
      </c>
      <c r="CI78" s="297">
        <f t="shared" si="148"/>
        <v>0</v>
      </c>
      <c r="CJ78" s="297">
        <f t="shared" si="148"/>
        <v>0</v>
      </c>
      <c r="CK78" s="297">
        <f t="shared" si="148"/>
        <v>0</v>
      </c>
      <c r="CL78" s="297">
        <f t="shared" si="148"/>
        <v>0</v>
      </c>
      <c r="CM78" s="297">
        <f t="shared" si="148"/>
        <v>0</v>
      </c>
      <c r="CN78" s="297">
        <f t="shared" si="148"/>
        <v>0</v>
      </c>
      <c r="CO78" s="297">
        <f t="shared" si="148"/>
        <v>0</v>
      </c>
      <c r="CP78" s="297">
        <f t="shared" si="148"/>
        <v>0</v>
      </c>
      <c r="CQ78" s="297">
        <f t="shared" si="148"/>
        <v>0</v>
      </c>
      <c r="CR78" s="297">
        <f t="shared" si="148"/>
        <v>0</v>
      </c>
      <c r="CS78" s="297">
        <f t="shared" si="148"/>
        <v>0</v>
      </c>
      <c r="CT78" s="297">
        <f t="shared" si="148"/>
        <v>0</v>
      </c>
      <c r="CU78" s="297">
        <f t="shared" si="148"/>
        <v>0</v>
      </c>
      <c r="CV78" s="297">
        <f t="shared" si="148"/>
        <v>0</v>
      </c>
      <c r="CW78" s="297">
        <f t="shared" si="148"/>
        <v>0</v>
      </c>
      <c r="CX78" s="297">
        <f t="shared" si="148"/>
        <v>0</v>
      </c>
      <c r="CY78" s="297">
        <f t="shared" si="148"/>
        <v>0</v>
      </c>
      <c r="CZ78" s="297">
        <f t="shared" si="148"/>
        <v>0</v>
      </c>
      <c r="DA78" s="297">
        <f t="shared" si="148"/>
        <v>0</v>
      </c>
      <c r="DB78" s="297">
        <f t="shared" si="148"/>
        <v>0</v>
      </c>
      <c r="DC78" s="297">
        <f t="shared" si="148"/>
        <v>0</v>
      </c>
      <c r="DD78" s="297">
        <f t="shared" si="148"/>
        <v>0</v>
      </c>
      <c r="DE78" s="297">
        <f t="shared" si="148"/>
        <v>0</v>
      </c>
      <c r="DF78" s="297">
        <f t="shared" si="148"/>
        <v>0</v>
      </c>
      <c r="DG78" s="297">
        <f t="shared" si="148"/>
        <v>0</v>
      </c>
      <c r="DH78" s="297">
        <f t="shared" si="148"/>
        <v>0</v>
      </c>
      <c r="DI78" s="297">
        <f t="shared" si="148"/>
        <v>0</v>
      </c>
      <c r="DJ78" s="297">
        <f t="shared" si="148"/>
        <v>0</v>
      </c>
      <c r="DK78" s="297">
        <f t="shared" si="148"/>
        <v>0</v>
      </c>
      <c r="DL78" s="297">
        <f t="shared" si="148"/>
        <v>0</v>
      </c>
      <c r="DM78" s="297">
        <f t="shared" si="148"/>
        <v>0</v>
      </c>
      <c r="DN78" s="297">
        <f t="shared" si="148"/>
        <v>0</v>
      </c>
      <c r="DO78" s="297">
        <f t="shared" si="148"/>
        <v>0</v>
      </c>
      <c r="DP78" s="297">
        <f t="shared" si="148"/>
        <v>0</v>
      </c>
      <c r="DQ78" s="297">
        <f t="shared" si="148"/>
        <v>0</v>
      </c>
      <c r="DR78" s="297">
        <f t="shared" si="148"/>
        <v>0</v>
      </c>
      <c r="DS78" s="297">
        <f t="shared" si="148"/>
        <v>0</v>
      </c>
      <c r="DT78" s="297">
        <f t="shared" si="148"/>
        <v>0</v>
      </c>
      <c r="DU78" s="297">
        <f t="shared" si="148"/>
        <v>0</v>
      </c>
      <c r="DV78" s="297">
        <f t="shared" si="148"/>
        <v>0</v>
      </c>
      <c r="DW78" s="297">
        <f t="shared" si="148"/>
        <v>0</v>
      </c>
      <c r="DX78" s="297">
        <f t="shared" si="148"/>
        <v>0</v>
      </c>
      <c r="DY78" s="297">
        <f t="shared" si="148"/>
        <v>0</v>
      </c>
      <c r="DZ78" s="297">
        <f t="shared" si="148"/>
        <v>0</v>
      </c>
      <c r="EA78" s="297">
        <f t="shared" si="148"/>
        <v>0</v>
      </c>
      <c r="EB78" s="297">
        <f t="shared" si="148"/>
        <v>0</v>
      </c>
      <c r="EC78" s="297">
        <f t="shared" si="148"/>
        <v>1.8277200567981146E-12</v>
      </c>
      <c r="ED78" s="297">
        <f t="shared" si="148"/>
        <v>3.7049512422996692E-12</v>
      </c>
      <c r="EE78" s="297">
        <f t="shared" si="148"/>
        <v>5.612405849887799E-12</v>
      </c>
      <c r="EF78" s="297">
        <f t="shared" si="148"/>
        <v>7.5295034698453761E-12</v>
      </c>
      <c r="EG78" s="297">
        <f t="shared" si="148"/>
        <v>9.4771308694007786E-12</v>
      </c>
      <c r="EH78" s="297">
        <f t="shared" ref="EH78:GJ78" si="149" xml:space="preserve"> IF( EH73 = 1, $F72, EH75 + EH76 - EH77)</f>
        <v>1.1477517568985237E-11</v>
      </c>
      <c r="EI78" s="297">
        <f t="shared" si="149"/>
        <v>1.3510110494433003E-11</v>
      </c>
      <c r="EJ78" s="297">
        <f t="shared" si="149"/>
        <v>1.5530529955729448E-11</v>
      </c>
      <c r="EK78" s="297">
        <f t="shared" si="149"/>
        <v>1.7605573702072555E-11</v>
      </c>
      <c r="EL78" s="297">
        <f t="shared" si="149"/>
        <v>1.9736828331263029E-11</v>
      </c>
      <c r="EM78" s="297">
        <f t="shared" si="149"/>
        <v>2.1902396159983468E-11</v>
      </c>
      <c r="EN78" s="297">
        <f t="shared" si="149"/>
        <v>2.4054994120512332E-11</v>
      </c>
      <c r="EO78" s="297">
        <f t="shared" si="149"/>
        <v>2.6265789958679604E-11</v>
      </c>
      <c r="EP78" s="297">
        <f t="shared" si="149"/>
        <v>2.8536474069601451E-11</v>
      </c>
      <c r="EQ78" s="297">
        <f t="shared" si="149"/>
        <v>3.084371619470914E-11</v>
      </c>
      <c r="ER78" s="297">
        <f t="shared" si="149"/>
        <v>3.3137139945784933E-11</v>
      </c>
      <c r="ES78" s="297">
        <f t="shared" si="149"/>
        <v>3.5492568956219671E-11</v>
      </c>
      <c r="ET78" s="297">
        <f t="shared" si="149"/>
        <v>3.7911804209001912E-11</v>
      </c>
      <c r="EU78" s="297">
        <f t="shared" si="149"/>
        <v>4.0369989149353947E-11</v>
      </c>
      <c r="EV78" s="297">
        <f t="shared" si="149"/>
        <v>4.2840601283355522E-11</v>
      </c>
      <c r="EW78" s="297">
        <f t="shared" si="149"/>
        <v>4.5350557915591074E-11</v>
      </c>
      <c r="EX78" s="297">
        <f t="shared" si="149"/>
        <v>4.7928506790619197E-11</v>
      </c>
      <c r="EY78" s="297">
        <f t="shared" si="149"/>
        <v>5.054796064253527E-11</v>
      </c>
      <c r="EZ78" s="297">
        <f t="shared" si="149"/>
        <v>5.3151726243664325E-11</v>
      </c>
      <c r="FA78" s="297">
        <f t="shared" si="149"/>
        <v>5.5825887540892795E-11</v>
      </c>
      <c r="FB78" s="297">
        <f t="shared" si="149"/>
        <v>5.8572489222888269E-11</v>
      </c>
      <c r="FC78" s="297">
        <f t="shared" si="149"/>
        <v>6.136331119196387E-11</v>
      </c>
      <c r="FD78" s="297">
        <f t="shared" si="149"/>
        <v>6.4137418564246424E-11</v>
      </c>
      <c r="FE78" s="297">
        <f t="shared" si="149"/>
        <v>6.6986527011680163E-11</v>
      </c>
      <c r="FF78" s="297">
        <f t="shared" si="149"/>
        <v>6.9912814989155323E-11</v>
      </c>
      <c r="FG78" s="297">
        <f t="shared" si="149"/>
        <v>7.2886216203067832E-11</v>
      </c>
      <c r="FH78" s="297">
        <f t="shared" si="149"/>
        <v>7.584180932927528E-11</v>
      </c>
      <c r="FI78" s="297">
        <f t="shared" si="149"/>
        <v>7.887731019964211E-11</v>
      </c>
      <c r="FJ78" s="297">
        <f t="shared" si="149"/>
        <v>8.1995039786443454E-11</v>
      </c>
      <c r="FK78" s="297">
        <f t="shared" si="149"/>
        <v>8.5162964819592302E-11</v>
      </c>
      <c r="FL78" s="297">
        <f t="shared" si="149"/>
        <v>8.8346905091142418E-11</v>
      </c>
      <c r="FM78" s="297">
        <f t="shared" si="149"/>
        <v>9.1581549611516976E-11</v>
      </c>
      <c r="FN78" s="297">
        <f t="shared" si="149"/>
        <v>9.4903817452849503E-11</v>
      </c>
      <c r="FO78" s="297">
        <f t="shared" si="149"/>
        <v>9.8279573806427479E-11</v>
      </c>
      <c r="FP78" s="297">
        <f t="shared" si="149"/>
        <v>1.0163511231488784E-10</v>
      </c>
      <c r="FQ78" s="297">
        <f t="shared" si="149"/>
        <v>1.0508137153530055E-10</v>
      </c>
      <c r="FR78" s="297">
        <f t="shared" si="149"/>
        <v>1.0862098650960599E-10</v>
      </c>
      <c r="FS78" s="297">
        <f t="shared" si="149"/>
        <v>1.1221758928499775E-10</v>
      </c>
      <c r="FT78" s="297">
        <f t="shared" si="149"/>
        <v>1.1579265153724559E-10</v>
      </c>
      <c r="FU78" s="297">
        <f t="shared" si="149"/>
        <v>1.1946436956977434E-10</v>
      </c>
      <c r="FV78" s="297">
        <f t="shared" si="149"/>
        <v>1.2323555081243481E-10</v>
      </c>
      <c r="FW78" s="297">
        <f t="shared" si="149"/>
        <v>1.2706744807310212E-10</v>
      </c>
      <c r="FX78" s="297">
        <f t="shared" si="149"/>
        <v>1.3087639560126261E-10</v>
      </c>
      <c r="FY78" s="297">
        <f t="shared" si="149"/>
        <v>1.3478832225801082E-10</v>
      </c>
      <c r="FZ78" s="297">
        <f t="shared" si="149"/>
        <v>1.388062191389519E-10</v>
      </c>
      <c r="GA78" s="297">
        <f t="shared" si="149"/>
        <v>1.4288880415967612E-10</v>
      </c>
      <c r="GB78" s="297">
        <f t="shared" si="149"/>
        <v>1.4699202842271709E-10</v>
      </c>
      <c r="GC78" s="297">
        <f t="shared" si="149"/>
        <v>1.5116059653214698E-10</v>
      </c>
      <c r="GD78" s="297">
        <f t="shared" si="149"/>
        <v>1.5544208702890164E-10</v>
      </c>
      <c r="GE78" s="297">
        <f t="shared" si="149"/>
        <v>1.5979250952265406E-10</v>
      </c>
      <c r="GF78" s="297">
        <f t="shared" si="149"/>
        <v>1.64116876768645E-10</v>
      </c>
      <c r="GG78" s="297">
        <f t="shared" si="149"/>
        <v>1.6855815808798378E-10</v>
      </c>
      <c r="GH78" s="297">
        <f t="shared" si="149"/>
        <v>1.7311974932578743E-10</v>
      </c>
      <c r="GI78" s="297">
        <f t="shared" si="149"/>
        <v>1.7775478218251972E-10</v>
      </c>
      <c r="GJ78" s="297">
        <f t="shared" si="149"/>
        <v>1.8236205522290352E-10</v>
      </c>
    </row>
    <row r="81" spans="1:192" x14ac:dyDescent="0.25">
      <c r="A81" s="15" t="s">
        <v>253</v>
      </c>
    </row>
    <row r="83" spans="1:192" s="293" customFormat="1" x14ac:dyDescent="0.25">
      <c r="A83" s="288"/>
      <c r="B83" s="288"/>
      <c r="C83" s="289"/>
      <c r="D83" s="290"/>
      <c r="E83" s="548" t="str">
        <f xml:space="preserve"> InpC!E$91</f>
        <v xml:space="preserve">Deferred tax - initial balance </v>
      </c>
      <c r="F83" s="548">
        <f xml:space="preserve"> InpC!F$91</f>
        <v>0</v>
      </c>
      <c r="G83" s="548" t="str">
        <f xml:space="preserve"> InpC!G$91</f>
        <v>$ 000s</v>
      </c>
      <c r="H83" s="292"/>
      <c r="I83" s="292"/>
      <c r="J83" s="291"/>
      <c r="K83" s="291"/>
      <c r="L83" s="291"/>
      <c r="M83" s="291"/>
      <c r="N83" s="291"/>
      <c r="O83" s="291"/>
      <c r="P83" s="291"/>
      <c r="Q83" s="291"/>
      <c r="R83" s="291"/>
      <c r="S83" s="291"/>
      <c r="T83" s="291"/>
      <c r="U83" s="291"/>
      <c r="V83" s="291"/>
      <c r="W83" s="291"/>
      <c r="X83" s="291"/>
      <c r="Y83" s="291"/>
      <c r="Z83" s="291"/>
      <c r="AA83" s="291"/>
      <c r="AB83" s="291"/>
      <c r="AC83" s="291"/>
      <c r="AD83" s="291"/>
      <c r="AE83" s="291"/>
      <c r="AF83" s="291"/>
      <c r="AG83" s="291"/>
      <c r="AH83" s="291"/>
      <c r="AI83" s="291"/>
      <c r="AJ83" s="291"/>
      <c r="AK83" s="291"/>
      <c r="AL83" s="291"/>
      <c r="AM83" s="291"/>
      <c r="AN83" s="291"/>
      <c r="AO83" s="291"/>
      <c r="AP83" s="291"/>
      <c r="AQ83" s="291"/>
      <c r="AR83" s="291"/>
      <c r="AS83" s="291"/>
      <c r="AT83" s="291"/>
      <c r="AU83" s="291"/>
      <c r="AV83" s="291"/>
      <c r="AW83" s="291"/>
      <c r="AX83" s="291"/>
      <c r="AY83" s="291"/>
      <c r="AZ83" s="291"/>
      <c r="BA83" s="291"/>
      <c r="BB83" s="291"/>
      <c r="BC83" s="291"/>
      <c r="BD83" s="291"/>
      <c r="BE83" s="291"/>
      <c r="BF83" s="291"/>
      <c r="BG83" s="291"/>
      <c r="BH83" s="291"/>
      <c r="BI83" s="291"/>
      <c r="BJ83" s="291"/>
      <c r="BK83" s="291"/>
      <c r="BL83" s="291"/>
      <c r="BM83" s="291"/>
      <c r="BN83" s="291"/>
      <c r="BO83" s="291"/>
      <c r="BP83" s="291"/>
      <c r="BQ83" s="291"/>
      <c r="BR83" s="291"/>
      <c r="BS83" s="291"/>
      <c r="BT83" s="291"/>
      <c r="BU83" s="291"/>
      <c r="BV83" s="291"/>
      <c r="BW83" s="291"/>
      <c r="BX83" s="291"/>
      <c r="BY83" s="291"/>
      <c r="BZ83" s="291"/>
      <c r="CA83" s="291"/>
      <c r="CB83" s="291"/>
      <c r="CC83" s="291"/>
      <c r="CD83" s="291"/>
      <c r="CE83" s="291"/>
      <c r="CF83" s="291"/>
      <c r="CG83" s="291"/>
      <c r="CH83" s="291"/>
      <c r="CI83" s="291"/>
      <c r="CJ83" s="291"/>
      <c r="CK83" s="291"/>
      <c r="CL83" s="291"/>
      <c r="CM83" s="291"/>
      <c r="CN83" s="291"/>
      <c r="CO83" s="291"/>
      <c r="CP83" s="291"/>
      <c r="CQ83" s="291"/>
      <c r="CR83" s="291"/>
      <c r="CS83" s="291"/>
      <c r="CT83" s="291"/>
      <c r="CU83" s="291"/>
      <c r="CV83" s="291"/>
      <c r="CW83" s="291"/>
      <c r="CX83" s="291"/>
      <c r="CY83" s="291"/>
      <c r="CZ83" s="291"/>
      <c r="DA83" s="291"/>
      <c r="DB83" s="291"/>
      <c r="DC83" s="291"/>
      <c r="DD83" s="291"/>
      <c r="DE83" s="291"/>
      <c r="DF83" s="291"/>
      <c r="DG83" s="291"/>
      <c r="DH83" s="291"/>
      <c r="DI83" s="291"/>
      <c r="DJ83" s="291"/>
      <c r="DK83" s="291"/>
      <c r="DL83" s="291"/>
      <c r="DM83" s="291"/>
      <c r="DN83" s="291"/>
      <c r="DO83" s="291"/>
      <c r="DP83" s="291"/>
      <c r="DQ83" s="291"/>
      <c r="DR83" s="291"/>
      <c r="DS83" s="291"/>
      <c r="DT83" s="291"/>
      <c r="DU83" s="291"/>
      <c r="DV83" s="291"/>
      <c r="DW83" s="291"/>
      <c r="DX83" s="291"/>
      <c r="DY83" s="291"/>
      <c r="DZ83" s="291"/>
      <c r="EA83" s="291"/>
      <c r="EB83" s="291"/>
      <c r="EC83" s="291"/>
      <c r="ED83" s="291"/>
      <c r="EE83" s="291"/>
      <c r="EF83" s="291"/>
      <c r="EG83" s="291"/>
      <c r="EH83" s="291"/>
      <c r="EI83" s="291"/>
      <c r="EJ83" s="291"/>
      <c r="EK83" s="291"/>
      <c r="EL83" s="291"/>
      <c r="EM83" s="291"/>
      <c r="EN83" s="291"/>
      <c r="EO83" s="291"/>
      <c r="EP83" s="291"/>
      <c r="EQ83" s="291"/>
      <c r="ER83" s="291"/>
      <c r="ES83" s="291"/>
      <c r="ET83" s="291"/>
      <c r="EU83" s="291"/>
      <c r="EV83" s="291"/>
      <c r="EW83" s="291"/>
      <c r="EX83" s="291"/>
      <c r="EY83" s="291"/>
      <c r="EZ83" s="291"/>
      <c r="FA83" s="291"/>
      <c r="FB83" s="291"/>
      <c r="FC83" s="291"/>
      <c r="FD83" s="291"/>
      <c r="FE83" s="291"/>
      <c r="FF83" s="291"/>
      <c r="FG83" s="291"/>
      <c r="FH83" s="291"/>
      <c r="FI83" s="291"/>
      <c r="FJ83" s="291"/>
      <c r="FK83" s="291"/>
      <c r="FL83" s="291"/>
      <c r="FM83" s="291"/>
      <c r="FN83" s="291"/>
      <c r="FO83" s="291"/>
      <c r="FP83" s="291"/>
      <c r="FQ83" s="291"/>
      <c r="FR83" s="291"/>
      <c r="FS83" s="291"/>
      <c r="FT83" s="291"/>
      <c r="FU83" s="291"/>
      <c r="FV83" s="291"/>
      <c r="FW83" s="291"/>
      <c r="FX83" s="291"/>
      <c r="FY83" s="291"/>
      <c r="FZ83" s="291"/>
      <c r="GA83" s="291"/>
      <c r="GB83" s="291"/>
      <c r="GC83" s="291"/>
      <c r="GD83" s="291"/>
      <c r="GE83" s="291"/>
      <c r="GF83" s="291"/>
      <c r="GG83" s="291"/>
      <c r="GH83" s="291"/>
      <c r="GI83" s="291"/>
      <c r="GJ83" s="291"/>
    </row>
    <row r="84" spans="1:192" s="275" customFormat="1" x14ac:dyDescent="0.25">
      <c r="A84" s="15"/>
      <c r="B84" s="15"/>
      <c r="C84" s="21"/>
      <c r="D84" s="60"/>
      <c r="E84" s="301" t="str">
        <f xml:space="preserve"> Time!E$76</f>
        <v>Financial close date flag</v>
      </c>
      <c r="F84" s="301">
        <f xml:space="preserve"> Time!F$76</f>
        <v>0</v>
      </c>
      <c r="G84" s="301" t="str">
        <f xml:space="preserve"> Time!G$76</f>
        <v>flag</v>
      </c>
      <c r="H84" s="301">
        <f xml:space="preserve"> Time!H$76</f>
        <v>1</v>
      </c>
      <c r="I84" s="301">
        <f xml:space="preserve"> Time!I$76</f>
        <v>0</v>
      </c>
      <c r="J84" s="301">
        <f xml:space="preserve"> Time!J$76</f>
        <v>0</v>
      </c>
      <c r="K84" s="301">
        <f xml:space="preserve"> Time!K$76</f>
        <v>0</v>
      </c>
      <c r="L84" s="301">
        <f xml:space="preserve"> Time!L$76</f>
        <v>1</v>
      </c>
      <c r="M84" s="301">
        <f xml:space="preserve"> Time!M$76</f>
        <v>0</v>
      </c>
      <c r="N84" s="301">
        <f xml:space="preserve"> Time!N$76</f>
        <v>0</v>
      </c>
      <c r="O84" s="301">
        <f xml:space="preserve"> Time!O$76</f>
        <v>0</v>
      </c>
      <c r="P84" s="301">
        <f xml:space="preserve"> Time!P$76</f>
        <v>0</v>
      </c>
      <c r="Q84" s="301">
        <f xml:space="preserve"> Time!Q$76</f>
        <v>0</v>
      </c>
      <c r="R84" s="301">
        <f xml:space="preserve"> Time!R$76</f>
        <v>0</v>
      </c>
      <c r="S84" s="301">
        <f xml:space="preserve"> Time!S$76</f>
        <v>0</v>
      </c>
      <c r="T84" s="301">
        <f xml:space="preserve"> Time!T$76</f>
        <v>0</v>
      </c>
      <c r="U84" s="301">
        <f xml:space="preserve"> Time!U$76</f>
        <v>0</v>
      </c>
      <c r="V84" s="301">
        <f xml:space="preserve"> Time!V$76</f>
        <v>0</v>
      </c>
      <c r="W84" s="301">
        <f xml:space="preserve"> Time!W$76</f>
        <v>0</v>
      </c>
      <c r="X84" s="301">
        <f xml:space="preserve"> Time!X$76</f>
        <v>0</v>
      </c>
      <c r="Y84" s="301">
        <f xml:space="preserve"> Time!Y$76</f>
        <v>0</v>
      </c>
      <c r="Z84" s="301">
        <f xml:space="preserve"> Time!Z$76</f>
        <v>0</v>
      </c>
      <c r="AA84" s="301">
        <f xml:space="preserve"> Time!AA$76</f>
        <v>0</v>
      </c>
      <c r="AB84" s="301">
        <f xml:space="preserve"> Time!AB$76</f>
        <v>0</v>
      </c>
      <c r="AC84" s="301">
        <f xml:space="preserve"> Time!AC$76</f>
        <v>0</v>
      </c>
      <c r="AD84" s="301">
        <f xml:space="preserve"> Time!AD$76</f>
        <v>0</v>
      </c>
      <c r="AE84" s="301">
        <f xml:space="preserve"> Time!AE$76</f>
        <v>0</v>
      </c>
      <c r="AF84" s="301">
        <f xml:space="preserve"> Time!AF$76</f>
        <v>0</v>
      </c>
      <c r="AG84" s="301">
        <f xml:space="preserve"> Time!AG$76</f>
        <v>0</v>
      </c>
      <c r="AH84" s="301">
        <f xml:space="preserve"> Time!AH$76</f>
        <v>0</v>
      </c>
      <c r="AI84" s="301">
        <f xml:space="preserve"> Time!AI$76</f>
        <v>0</v>
      </c>
      <c r="AJ84" s="301">
        <f xml:space="preserve"> Time!AJ$76</f>
        <v>0</v>
      </c>
      <c r="AK84" s="301">
        <f xml:space="preserve"> Time!AK$76</f>
        <v>0</v>
      </c>
      <c r="AL84" s="301">
        <f xml:space="preserve"> Time!AL$76</f>
        <v>0</v>
      </c>
      <c r="AM84" s="301">
        <f xml:space="preserve"> Time!AM$76</f>
        <v>0</v>
      </c>
      <c r="AN84" s="301">
        <f xml:space="preserve"> Time!AN$76</f>
        <v>0</v>
      </c>
      <c r="AO84" s="301">
        <f xml:space="preserve"> Time!AO$76</f>
        <v>0</v>
      </c>
      <c r="AP84" s="301">
        <f xml:space="preserve"> Time!AP$76</f>
        <v>0</v>
      </c>
      <c r="AQ84" s="301">
        <f xml:space="preserve"> Time!AQ$76</f>
        <v>0</v>
      </c>
      <c r="AR84" s="301">
        <f xml:space="preserve"> Time!AR$76</f>
        <v>0</v>
      </c>
      <c r="AS84" s="301">
        <f xml:space="preserve"> Time!AS$76</f>
        <v>0</v>
      </c>
      <c r="AT84" s="301">
        <f xml:space="preserve"> Time!AT$76</f>
        <v>0</v>
      </c>
      <c r="AU84" s="301">
        <f xml:space="preserve"> Time!AU$76</f>
        <v>0</v>
      </c>
      <c r="AV84" s="301">
        <f xml:space="preserve"> Time!AV$76</f>
        <v>0</v>
      </c>
      <c r="AW84" s="301">
        <f xml:space="preserve"> Time!AW$76</f>
        <v>0</v>
      </c>
      <c r="AX84" s="301">
        <f xml:space="preserve"> Time!AX$76</f>
        <v>0</v>
      </c>
      <c r="AY84" s="301">
        <f xml:space="preserve"> Time!AY$76</f>
        <v>0</v>
      </c>
      <c r="AZ84" s="301">
        <f xml:space="preserve"> Time!AZ$76</f>
        <v>0</v>
      </c>
      <c r="BA84" s="301">
        <f xml:space="preserve"> Time!BA$76</f>
        <v>0</v>
      </c>
      <c r="BB84" s="301">
        <f xml:space="preserve"> Time!BB$76</f>
        <v>0</v>
      </c>
      <c r="BC84" s="301">
        <f xml:space="preserve"> Time!BC$76</f>
        <v>0</v>
      </c>
      <c r="BD84" s="301">
        <f xml:space="preserve"> Time!BD$76</f>
        <v>0</v>
      </c>
      <c r="BE84" s="301">
        <f xml:space="preserve"> Time!BE$76</f>
        <v>0</v>
      </c>
      <c r="BF84" s="301">
        <f xml:space="preserve"> Time!BF$76</f>
        <v>0</v>
      </c>
      <c r="BG84" s="301">
        <f xml:space="preserve"> Time!BG$76</f>
        <v>0</v>
      </c>
      <c r="BH84" s="301">
        <f xml:space="preserve"> Time!BH$76</f>
        <v>0</v>
      </c>
      <c r="BI84" s="301">
        <f xml:space="preserve"> Time!BI$76</f>
        <v>0</v>
      </c>
      <c r="BJ84" s="301">
        <f xml:space="preserve"> Time!BJ$76</f>
        <v>0</v>
      </c>
      <c r="BK84" s="301">
        <f xml:space="preserve"> Time!BK$76</f>
        <v>0</v>
      </c>
      <c r="BL84" s="301">
        <f xml:space="preserve"> Time!BL$76</f>
        <v>0</v>
      </c>
      <c r="BM84" s="301">
        <f xml:space="preserve"> Time!BM$76</f>
        <v>0</v>
      </c>
      <c r="BN84" s="301">
        <f xml:space="preserve"> Time!BN$76</f>
        <v>0</v>
      </c>
      <c r="BO84" s="301">
        <f xml:space="preserve"> Time!BO$76</f>
        <v>0</v>
      </c>
      <c r="BP84" s="301">
        <f xml:space="preserve"> Time!BP$76</f>
        <v>0</v>
      </c>
      <c r="BQ84" s="301">
        <f xml:space="preserve"> Time!BQ$76</f>
        <v>0</v>
      </c>
      <c r="BR84" s="301">
        <f xml:space="preserve"> Time!BR$76</f>
        <v>0</v>
      </c>
      <c r="BS84" s="301">
        <f xml:space="preserve"> Time!BS$76</f>
        <v>0</v>
      </c>
      <c r="BT84" s="301">
        <f xml:space="preserve"> Time!BT$76</f>
        <v>0</v>
      </c>
      <c r="BU84" s="301">
        <f xml:space="preserve"> Time!BU$76</f>
        <v>0</v>
      </c>
      <c r="BV84" s="301">
        <f xml:space="preserve"> Time!BV$76</f>
        <v>0</v>
      </c>
      <c r="BW84" s="301">
        <f xml:space="preserve"> Time!BW$76</f>
        <v>0</v>
      </c>
      <c r="BX84" s="301">
        <f xml:space="preserve"> Time!BX$76</f>
        <v>0</v>
      </c>
      <c r="BY84" s="301">
        <f xml:space="preserve"> Time!BY$76</f>
        <v>0</v>
      </c>
      <c r="BZ84" s="301">
        <f xml:space="preserve"> Time!BZ$76</f>
        <v>0</v>
      </c>
      <c r="CA84" s="301">
        <f xml:space="preserve"> Time!CA$76</f>
        <v>0</v>
      </c>
      <c r="CB84" s="301">
        <f xml:space="preserve"> Time!CB$76</f>
        <v>0</v>
      </c>
      <c r="CC84" s="301">
        <f xml:space="preserve"> Time!CC$76</f>
        <v>0</v>
      </c>
      <c r="CD84" s="301">
        <f xml:space="preserve"> Time!CD$76</f>
        <v>0</v>
      </c>
      <c r="CE84" s="301">
        <f xml:space="preserve"> Time!CE$76</f>
        <v>0</v>
      </c>
      <c r="CF84" s="301">
        <f xml:space="preserve"> Time!CF$76</f>
        <v>0</v>
      </c>
      <c r="CG84" s="301">
        <f xml:space="preserve"> Time!CG$76</f>
        <v>0</v>
      </c>
      <c r="CH84" s="301">
        <f xml:space="preserve"> Time!CH$76</f>
        <v>0</v>
      </c>
      <c r="CI84" s="301">
        <f xml:space="preserve"> Time!CI$76</f>
        <v>0</v>
      </c>
      <c r="CJ84" s="301">
        <f xml:space="preserve"> Time!CJ$76</f>
        <v>0</v>
      </c>
      <c r="CK84" s="301">
        <f xml:space="preserve"> Time!CK$76</f>
        <v>0</v>
      </c>
      <c r="CL84" s="301">
        <f xml:space="preserve"> Time!CL$76</f>
        <v>0</v>
      </c>
      <c r="CM84" s="301">
        <f xml:space="preserve"> Time!CM$76</f>
        <v>0</v>
      </c>
      <c r="CN84" s="301">
        <f xml:space="preserve"> Time!CN$76</f>
        <v>0</v>
      </c>
      <c r="CO84" s="301">
        <f xml:space="preserve"> Time!CO$76</f>
        <v>0</v>
      </c>
      <c r="CP84" s="301">
        <f xml:space="preserve"> Time!CP$76</f>
        <v>0</v>
      </c>
      <c r="CQ84" s="301">
        <f xml:space="preserve"> Time!CQ$76</f>
        <v>0</v>
      </c>
      <c r="CR84" s="301">
        <f xml:space="preserve"> Time!CR$76</f>
        <v>0</v>
      </c>
      <c r="CS84" s="301">
        <f xml:space="preserve"> Time!CS$76</f>
        <v>0</v>
      </c>
      <c r="CT84" s="301">
        <f xml:space="preserve"> Time!CT$76</f>
        <v>0</v>
      </c>
      <c r="CU84" s="301">
        <f xml:space="preserve"> Time!CU$76</f>
        <v>0</v>
      </c>
      <c r="CV84" s="301">
        <f xml:space="preserve"> Time!CV$76</f>
        <v>0</v>
      </c>
      <c r="CW84" s="301">
        <f xml:space="preserve"> Time!CW$76</f>
        <v>0</v>
      </c>
      <c r="CX84" s="301">
        <f xml:space="preserve"> Time!CX$76</f>
        <v>0</v>
      </c>
      <c r="CY84" s="301">
        <f xml:space="preserve"> Time!CY$76</f>
        <v>0</v>
      </c>
      <c r="CZ84" s="301">
        <f xml:space="preserve"> Time!CZ$76</f>
        <v>0</v>
      </c>
      <c r="DA84" s="301">
        <f xml:space="preserve"> Time!DA$76</f>
        <v>0</v>
      </c>
      <c r="DB84" s="301">
        <f xml:space="preserve"> Time!DB$76</f>
        <v>0</v>
      </c>
      <c r="DC84" s="301">
        <f xml:space="preserve"> Time!DC$76</f>
        <v>0</v>
      </c>
      <c r="DD84" s="301">
        <f xml:space="preserve"> Time!DD$76</f>
        <v>0</v>
      </c>
      <c r="DE84" s="301">
        <f xml:space="preserve"> Time!DE$76</f>
        <v>0</v>
      </c>
      <c r="DF84" s="301">
        <f xml:space="preserve"> Time!DF$76</f>
        <v>0</v>
      </c>
      <c r="DG84" s="301">
        <f xml:space="preserve"> Time!DG$76</f>
        <v>0</v>
      </c>
      <c r="DH84" s="301">
        <f xml:space="preserve"> Time!DH$76</f>
        <v>0</v>
      </c>
      <c r="DI84" s="301">
        <f xml:space="preserve"> Time!DI$76</f>
        <v>0</v>
      </c>
      <c r="DJ84" s="301">
        <f xml:space="preserve"> Time!DJ$76</f>
        <v>0</v>
      </c>
      <c r="DK84" s="301">
        <f xml:space="preserve"> Time!DK$76</f>
        <v>0</v>
      </c>
      <c r="DL84" s="301">
        <f xml:space="preserve"> Time!DL$76</f>
        <v>0</v>
      </c>
      <c r="DM84" s="301">
        <f xml:space="preserve"> Time!DM$76</f>
        <v>0</v>
      </c>
      <c r="DN84" s="301">
        <f xml:space="preserve"> Time!DN$76</f>
        <v>0</v>
      </c>
      <c r="DO84" s="301">
        <f xml:space="preserve"> Time!DO$76</f>
        <v>0</v>
      </c>
      <c r="DP84" s="301">
        <f xml:space="preserve"> Time!DP$76</f>
        <v>0</v>
      </c>
      <c r="DQ84" s="301">
        <f xml:space="preserve"> Time!DQ$76</f>
        <v>0</v>
      </c>
      <c r="DR84" s="301">
        <f xml:space="preserve"> Time!DR$76</f>
        <v>0</v>
      </c>
      <c r="DS84" s="301">
        <f xml:space="preserve"> Time!DS$76</f>
        <v>0</v>
      </c>
      <c r="DT84" s="301">
        <f xml:space="preserve"> Time!DT$76</f>
        <v>0</v>
      </c>
      <c r="DU84" s="301">
        <f xml:space="preserve"> Time!DU$76</f>
        <v>0</v>
      </c>
      <c r="DV84" s="301">
        <f xml:space="preserve"> Time!DV$76</f>
        <v>0</v>
      </c>
      <c r="DW84" s="301">
        <f xml:space="preserve"> Time!DW$76</f>
        <v>0</v>
      </c>
      <c r="DX84" s="301">
        <f xml:space="preserve"> Time!DX$76</f>
        <v>0</v>
      </c>
      <c r="DY84" s="301">
        <f xml:space="preserve"> Time!DY$76</f>
        <v>0</v>
      </c>
      <c r="DZ84" s="301">
        <f xml:space="preserve"> Time!DZ$76</f>
        <v>0</v>
      </c>
      <c r="EA84" s="301">
        <f xml:space="preserve"> Time!EA$76</f>
        <v>0</v>
      </c>
      <c r="EB84" s="301">
        <f xml:space="preserve"> Time!EB$76</f>
        <v>0</v>
      </c>
      <c r="EC84" s="301">
        <f xml:space="preserve"> Time!EC$76</f>
        <v>0</v>
      </c>
      <c r="ED84" s="301">
        <f xml:space="preserve"> Time!ED$76</f>
        <v>0</v>
      </c>
      <c r="EE84" s="301">
        <f xml:space="preserve"> Time!EE$76</f>
        <v>0</v>
      </c>
      <c r="EF84" s="301">
        <f xml:space="preserve"> Time!EF$76</f>
        <v>0</v>
      </c>
      <c r="EG84" s="301">
        <f xml:space="preserve"> Time!EG$76</f>
        <v>0</v>
      </c>
      <c r="EH84" s="301">
        <f xml:space="preserve"> Time!EH$76</f>
        <v>0</v>
      </c>
      <c r="EI84" s="301">
        <f xml:space="preserve"> Time!EI$76</f>
        <v>0</v>
      </c>
      <c r="EJ84" s="301">
        <f xml:space="preserve"> Time!EJ$76</f>
        <v>0</v>
      </c>
      <c r="EK84" s="301">
        <f xml:space="preserve"> Time!EK$76</f>
        <v>0</v>
      </c>
      <c r="EL84" s="301">
        <f xml:space="preserve"> Time!EL$76</f>
        <v>0</v>
      </c>
      <c r="EM84" s="301">
        <f xml:space="preserve"> Time!EM$76</f>
        <v>0</v>
      </c>
      <c r="EN84" s="301">
        <f xml:space="preserve"> Time!EN$76</f>
        <v>0</v>
      </c>
      <c r="EO84" s="301">
        <f xml:space="preserve"> Time!EO$76</f>
        <v>0</v>
      </c>
      <c r="EP84" s="301">
        <f xml:space="preserve"> Time!EP$76</f>
        <v>0</v>
      </c>
      <c r="EQ84" s="301">
        <f xml:space="preserve"> Time!EQ$76</f>
        <v>0</v>
      </c>
      <c r="ER84" s="301">
        <f xml:space="preserve"> Time!ER$76</f>
        <v>0</v>
      </c>
      <c r="ES84" s="301">
        <f xml:space="preserve"> Time!ES$76</f>
        <v>0</v>
      </c>
      <c r="ET84" s="301">
        <f xml:space="preserve"> Time!ET$76</f>
        <v>0</v>
      </c>
      <c r="EU84" s="301">
        <f xml:space="preserve"> Time!EU$76</f>
        <v>0</v>
      </c>
      <c r="EV84" s="301">
        <f xml:space="preserve"> Time!EV$76</f>
        <v>0</v>
      </c>
      <c r="EW84" s="301">
        <f xml:space="preserve"> Time!EW$76</f>
        <v>0</v>
      </c>
      <c r="EX84" s="301">
        <f xml:space="preserve"> Time!EX$76</f>
        <v>0</v>
      </c>
      <c r="EY84" s="301">
        <f xml:space="preserve"> Time!EY$76</f>
        <v>0</v>
      </c>
      <c r="EZ84" s="301">
        <f xml:space="preserve"> Time!EZ$76</f>
        <v>0</v>
      </c>
      <c r="FA84" s="301">
        <f xml:space="preserve"> Time!FA$76</f>
        <v>0</v>
      </c>
      <c r="FB84" s="301">
        <f xml:space="preserve"> Time!FB$76</f>
        <v>0</v>
      </c>
      <c r="FC84" s="301">
        <f xml:space="preserve"> Time!FC$76</f>
        <v>0</v>
      </c>
      <c r="FD84" s="301">
        <f xml:space="preserve"> Time!FD$76</f>
        <v>0</v>
      </c>
      <c r="FE84" s="301">
        <f xml:space="preserve"> Time!FE$76</f>
        <v>0</v>
      </c>
      <c r="FF84" s="301">
        <f xml:space="preserve"> Time!FF$76</f>
        <v>0</v>
      </c>
      <c r="FG84" s="301">
        <f xml:space="preserve"> Time!FG$76</f>
        <v>0</v>
      </c>
      <c r="FH84" s="301">
        <f xml:space="preserve"> Time!FH$76</f>
        <v>0</v>
      </c>
      <c r="FI84" s="301">
        <f xml:space="preserve"> Time!FI$76</f>
        <v>0</v>
      </c>
      <c r="FJ84" s="301">
        <f xml:space="preserve"> Time!FJ$76</f>
        <v>0</v>
      </c>
      <c r="FK84" s="301">
        <f xml:space="preserve"> Time!FK$76</f>
        <v>0</v>
      </c>
      <c r="FL84" s="301">
        <f xml:space="preserve"> Time!FL$76</f>
        <v>0</v>
      </c>
      <c r="FM84" s="301">
        <f xml:space="preserve"> Time!FM$76</f>
        <v>0</v>
      </c>
      <c r="FN84" s="301">
        <f xml:space="preserve"> Time!FN$76</f>
        <v>0</v>
      </c>
      <c r="FO84" s="301">
        <f xml:space="preserve"> Time!FO$76</f>
        <v>0</v>
      </c>
      <c r="FP84" s="301">
        <f xml:space="preserve"> Time!FP$76</f>
        <v>0</v>
      </c>
      <c r="FQ84" s="301">
        <f xml:space="preserve"> Time!FQ$76</f>
        <v>0</v>
      </c>
      <c r="FR84" s="301">
        <f xml:space="preserve"> Time!FR$76</f>
        <v>0</v>
      </c>
      <c r="FS84" s="301">
        <f xml:space="preserve"> Time!FS$76</f>
        <v>0</v>
      </c>
      <c r="FT84" s="301">
        <f xml:space="preserve"> Time!FT$76</f>
        <v>0</v>
      </c>
      <c r="FU84" s="301">
        <f xml:space="preserve"> Time!FU$76</f>
        <v>0</v>
      </c>
      <c r="FV84" s="301">
        <f xml:space="preserve"> Time!FV$76</f>
        <v>0</v>
      </c>
      <c r="FW84" s="301">
        <f xml:space="preserve"> Time!FW$76</f>
        <v>0</v>
      </c>
      <c r="FX84" s="301">
        <f xml:space="preserve"> Time!FX$76</f>
        <v>0</v>
      </c>
      <c r="FY84" s="301">
        <f xml:space="preserve"> Time!FY$76</f>
        <v>0</v>
      </c>
      <c r="FZ84" s="301">
        <f xml:space="preserve"> Time!FZ$76</f>
        <v>0</v>
      </c>
      <c r="GA84" s="301">
        <f xml:space="preserve"> Time!GA$76</f>
        <v>0</v>
      </c>
      <c r="GB84" s="301">
        <f xml:space="preserve"> Time!GB$76</f>
        <v>0</v>
      </c>
      <c r="GC84" s="301">
        <f xml:space="preserve"> Time!GC$76</f>
        <v>0</v>
      </c>
      <c r="GD84" s="301">
        <f xml:space="preserve"> Time!GD$76</f>
        <v>0</v>
      </c>
      <c r="GE84" s="301">
        <f xml:space="preserve"> Time!GE$76</f>
        <v>0</v>
      </c>
      <c r="GF84" s="301">
        <f xml:space="preserve"> Time!GF$76</f>
        <v>0</v>
      </c>
      <c r="GG84" s="301">
        <f xml:space="preserve"> Time!GG$76</f>
        <v>0</v>
      </c>
      <c r="GH84" s="301">
        <f xml:space="preserve"> Time!GH$76</f>
        <v>0</v>
      </c>
      <c r="GI84" s="301">
        <f xml:space="preserve"> Time!GI$76</f>
        <v>0</v>
      </c>
      <c r="GJ84" s="301">
        <f xml:space="preserve"> Time!GJ$76</f>
        <v>0</v>
      </c>
    </row>
    <row r="85" spans="1:192" s="275" customFormat="1" x14ac:dyDescent="0.25">
      <c r="A85" s="15"/>
      <c r="B85" s="15"/>
      <c r="C85" s="21"/>
      <c r="D85" s="60"/>
      <c r="E85" s="286"/>
      <c r="F85" s="286"/>
      <c r="G85" s="286"/>
      <c r="H85" s="286"/>
      <c r="I85" s="43"/>
      <c r="J85" s="286"/>
      <c r="K85" s="286"/>
      <c r="L85" s="286"/>
      <c r="M85" s="286"/>
      <c r="N85" s="286"/>
      <c r="O85" s="286"/>
      <c r="P85" s="286"/>
      <c r="Q85" s="286"/>
      <c r="R85" s="286"/>
      <c r="S85" s="286"/>
      <c r="T85" s="286"/>
      <c r="U85" s="286"/>
      <c r="V85" s="286"/>
      <c r="W85" s="286"/>
      <c r="X85" s="286"/>
      <c r="Y85" s="286"/>
      <c r="Z85" s="286"/>
      <c r="AA85" s="286"/>
      <c r="AB85" s="286"/>
      <c r="AC85" s="286"/>
      <c r="AD85" s="286"/>
      <c r="AE85" s="286"/>
      <c r="AF85" s="286"/>
      <c r="AG85" s="286"/>
      <c r="AH85" s="286"/>
      <c r="AI85" s="286"/>
      <c r="AJ85" s="286"/>
      <c r="AK85" s="286"/>
      <c r="AL85" s="286"/>
      <c r="AM85" s="286"/>
      <c r="AN85" s="286"/>
      <c r="AO85" s="286"/>
      <c r="AP85" s="286"/>
      <c r="AQ85" s="286"/>
      <c r="AR85" s="286"/>
      <c r="AS85" s="286"/>
      <c r="AT85" s="286"/>
      <c r="AU85" s="286"/>
      <c r="AV85" s="286"/>
      <c r="AW85" s="286"/>
      <c r="AX85" s="286"/>
      <c r="AY85" s="286"/>
      <c r="AZ85" s="286"/>
      <c r="BA85" s="286"/>
      <c r="BB85" s="286"/>
      <c r="BC85" s="286"/>
      <c r="BD85" s="286"/>
      <c r="BE85" s="286"/>
      <c r="BF85" s="286"/>
      <c r="BG85" s="286"/>
      <c r="BH85" s="286"/>
      <c r="BI85" s="286"/>
      <c r="BJ85" s="286"/>
      <c r="BK85" s="286"/>
      <c r="BL85" s="286"/>
      <c r="BM85" s="286"/>
      <c r="BN85" s="286"/>
      <c r="BO85" s="286"/>
      <c r="BP85" s="286"/>
      <c r="BQ85" s="286"/>
      <c r="BR85" s="286"/>
      <c r="BS85" s="286"/>
      <c r="BT85" s="286"/>
      <c r="BU85" s="286"/>
      <c r="BV85" s="286"/>
      <c r="BW85" s="286"/>
      <c r="BX85" s="286"/>
      <c r="BY85" s="286"/>
      <c r="BZ85" s="286"/>
      <c r="CA85" s="286"/>
      <c r="CB85" s="286"/>
      <c r="CC85" s="286"/>
      <c r="CD85" s="286"/>
      <c r="CE85" s="286"/>
      <c r="CF85" s="286"/>
      <c r="CG85" s="286"/>
      <c r="CH85" s="286"/>
      <c r="CI85" s="286"/>
      <c r="CJ85" s="286"/>
      <c r="CK85" s="286"/>
      <c r="CL85" s="286"/>
      <c r="CM85" s="286"/>
      <c r="CN85" s="286"/>
      <c r="CO85" s="286"/>
      <c r="CP85" s="286"/>
      <c r="CQ85" s="286"/>
      <c r="CR85" s="286"/>
      <c r="CS85" s="286"/>
      <c r="CT85" s="286"/>
      <c r="CU85" s="286"/>
      <c r="CV85" s="286"/>
      <c r="CW85" s="286"/>
      <c r="CX85" s="286"/>
      <c r="CY85" s="286"/>
      <c r="CZ85" s="286"/>
      <c r="DA85" s="286"/>
      <c r="DB85" s="286"/>
      <c r="DC85" s="286"/>
      <c r="DD85" s="286"/>
      <c r="DE85" s="286"/>
      <c r="DF85" s="286"/>
      <c r="DG85" s="286"/>
      <c r="DH85" s="286"/>
      <c r="DI85" s="286"/>
      <c r="DJ85" s="286"/>
      <c r="DK85" s="286"/>
      <c r="DL85" s="286"/>
      <c r="DM85" s="286"/>
      <c r="DN85" s="286"/>
      <c r="DO85" s="286"/>
      <c r="DP85" s="286"/>
      <c r="DQ85" s="286"/>
      <c r="DR85" s="286"/>
      <c r="DS85" s="286"/>
      <c r="DT85" s="286"/>
      <c r="DU85" s="286"/>
      <c r="DV85" s="286"/>
      <c r="DW85" s="286"/>
      <c r="DX85" s="286"/>
      <c r="DY85" s="286"/>
      <c r="DZ85" s="286"/>
      <c r="EA85" s="286"/>
      <c r="EB85" s="286"/>
      <c r="EC85" s="286"/>
      <c r="ED85" s="286"/>
      <c r="EE85" s="286"/>
      <c r="EF85" s="286"/>
      <c r="EG85" s="286"/>
      <c r="EH85" s="286"/>
      <c r="EI85" s="286"/>
      <c r="EJ85" s="286"/>
      <c r="EK85" s="286"/>
      <c r="EL85" s="286"/>
      <c r="EM85" s="286"/>
      <c r="EN85" s="286"/>
      <c r="EO85" s="286"/>
      <c r="EP85" s="286"/>
      <c r="EQ85" s="286"/>
      <c r="ER85" s="286"/>
      <c r="ES85" s="286"/>
      <c r="ET85" s="286"/>
      <c r="EU85" s="286"/>
      <c r="EV85" s="286"/>
      <c r="EW85" s="286"/>
      <c r="EX85" s="286"/>
      <c r="EY85" s="286"/>
      <c r="EZ85" s="286"/>
      <c r="FA85" s="286"/>
      <c r="FB85" s="286"/>
      <c r="FC85" s="286"/>
      <c r="FD85" s="286"/>
      <c r="FE85" s="286"/>
      <c r="FF85" s="286"/>
      <c r="FG85" s="286"/>
      <c r="FH85" s="286"/>
      <c r="FI85" s="286"/>
      <c r="FJ85" s="286"/>
      <c r="FK85" s="286"/>
      <c r="FL85" s="286"/>
      <c r="FM85" s="286"/>
      <c r="FN85" s="286"/>
      <c r="FO85" s="286"/>
      <c r="FP85" s="286"/>
      <c r="FQ85" s="286"/>
      <c r="FR85" s="286"/>
      <c r="FS85" s="286"/>
      <c r="FT85" s="286"/>
      <c r="FU85" s="286"/>
      <c r="FV85" s="286"/>
      <c r="FW85" s="286"/>
      <c r="FX85" s="286"/>
      <c r="FY85" s="286"/>
      <c r="FZ85" s="286"/>
      <c r="GA85" s="286"/>
      <c r="GB85" s="286"/>
      <c r="GC85" s="286"/>
      <c r="GD85" s="286"/>
      <c r="GE85" s="286"/>
      <c r="GF85" s="286"/>
      <c r="GG85" s="286"/>
      <c r="GH85" s="286"/>
      <c r="GI85" s="286"/>
      <c r="GJ85" s="286"/>
    </row>
    <row r="86" spans="1:192" s="275" customFormat="1" x14ac:dyDescent="0.25">
      <c r="A86" s="15"/>
      <c r="B86" s="15"/>
      <c r="C86" s="21"/>
      <c r="D86" s="60"/>
      <c r="E86" s="286" t="s">
        <v>270</v>
      </c>
      <c r="F86" s="286"/>
      <c r="G86" s="286" t="str">
        <f xml:space="preserve"> SMU</f>
        <v>$ 000s</v>
      </c>
      <c r="H86" s="286"/>
      <c r="I86" s="43"/>
      <c r="J86" s="286">
        <f t="shared" ref="J86:BU86" si="150">I89</f>
        <v>0</v>
      </c>
      <c r="K86" s="286">
        <f t="shared" si="150"/>
        <v>0</v>
      </c>
      <c r="L86" s="286">
        <f t="shared" si="150"/>
        <v>0</v>
      </c>
      <c r="M86" s="286">
        <f t="shared" si="150"/>
        <v>0</v>
      </c>
      <c r="N86" s="286">
        <f t="shared" si="150"/>
        <v>543.21526545491417</v>
      </c>
      <c r="O86" s="286">
        <f t="shared" si="150"/>
        <v>1178.6196410949376</v>
      </c>
      <c r="P86" s="286">
        <f t="shared" si="150"/>
        <v>1175.3747250451997</v>
      </c>
      <c r="Q86" s="286">
        <f t="shared" si="150"/>
        <v>1182.2818981059377</v>
      </c>
      <c r="R86" s="286">
        <f t="shared" si="150"/>
        <v>1732.5930535964249</v>
      </c>
      <c r="S86" s="286">
        <f t="shared" si="150"/>
        <v>2378.2704284714614</v>
      </c>
      <c r="T86" s="286">
        <f t="shared" si="150"/>
        <v>2388.7212468386997</v>
      </c>
      <c r="U86" s="286">
        <f t="shared" si="150"/>
        <v>2409.141342781913</v>
      </c>
      <c r="V86" s="286">
        <f t="shared" si="150"/>
        <v>2970.6317150088917</v>
      </c>
      <c r="W86" s="286">
        <f t="shared" si="150"/>
        <v>3627.4611232699531</v>
      </c>
      <c r="X86" s="286">
        <f t="shared" si="150"/>
        <v>3652.4849836028761</v>
      </c>
      <c r="Y86" s="286">
        <f t="shared" si="150"/>
        <v>3685.5494408846575</v>
      </c>
      <c r="Z86" s="286">
        <f t="shared" si="150"/>
        <v>4259.1343776824315</v>
      </c>
      <c r="AA86" s="286">
        <f t="shared" si="150"/>
        <v>4928.0230921329057</v>
      </c>
      <c r="AB86" s="286">
        <f t="shared" si="150"/>
        <v>4968.5260824406359</v>
      </c>
      <c r="AC86" s="286">
        <f t="shared" si="150"/>
        <v>5018.6149403377867</v>
      </c>
      <c r="AD86" s="286">
        <f t="shared" si="150"/>
        <v>5605.2165692725184</v>
      </c>
      <c r="AE86" s="286">
        <f t="shared" si="150"/>
        <v>6287.1856270387361</v>
      </c>
      <c r="AF86" s="286">
        <f t="shared" si="150"/>
        <v>6344.1895181951477</v>
      </c>
      <c r="AG86" s="286">
        <f t="shared" si="150"/>
        <v>6410.5777632483041</v>
      </c>
      <c r="AH86" s="286">
        <f t="shared" si="150"/>
        <v>7011.2587042331497</v>
      </c>
      <c r="AI86" s="286">
        <f t="shared" si="150"/>
        <v>7707.3666672999389</v>
      </c>
      <c r="AJ86" s="286">
        <f t="shared" si="150"/>
        <v>7781.9314459005591</v>
      </c>
      <c r="AK86" s="286">
        <f t="shared" si="150"/>
        <v>7865.6720314267322</v>
      </c>
      <c r="AL86" s="286">
        <f t="shared" si="150"/>
        <v>8481.5263138811351</v>
      </c>
      <c r="AM86" s="286">
        <f t="shared" si="150"/>
        <v>9192.8996151495139</v>
      </c>
      <c r="AN86" s="286">
        <f t="shared" si="150"/>
        <v>9286.1543179238033</v>
      </c>
      <c r="AO86" s="286">
        <f t="shared" si="150"/>
        <v>9387.5905407151113</v>
      </c>
      <c r="AP86" s="286">
        <f t="shared" si="150"/>
        <v>9681.2891801486821</v>
      </c>
      <c r="AQ86" s="286">
        <f t="shared" si="150"/>
        <v>9707.2247211412468</v>
      </c>
      <c r="AR86" s="286">
        <f t="shared" si="150"/>
        <v>9721.8634850841845</v>
      </c>
      <c r="AS86" s="286">
        <f t="shared" si="150"/>
        <v>9725.7703108299756</v>
      </c>
      <c r="AT86" s="286">
        <f t="shared" si="150"/>
        <v>9719.4817952884769</v>
      </c>
      <c r="AU86" s="286">
        <f t="shared" si="150"/>
        <v>9703.5077055240527</v>
      </c>
      <c r="AV86" s="286">
        <f t="shared" si="150"/>
        <v>9678.3323202478514</v>
      </c>
      <c r="AW86" s="286">
        <f t="shared" si="150"/>
        <v>9644.4157042354582</v>
      </c>
      <c r="AX86" s="286">
        <f t="shared" si="150"/>
        <v>9602.1949190236846</v>
      </c>
      <c r="AY86" s="286">
        <f t="shared" si="150"/>
        <v>9552.0851730725008</v>
      </c>
      <c r="AZ86" s="286">
        <f t="shared" si="150"/>
        <v>9494.4809144188766</v>
      </c>
      <c r="BA86" s="286">
        <f t="shared" si="150"/>
        <v>9429.7568686979339</v>
      </c>
      <c r="BB86" s="286">
        <f t="shared" si="150"/>
        <v>9358.2690252630364</v>
      </c>
      <c r="BC86" s="286">
        <f t="shared" si="150"/>
        <v>9280.3555739998847</v>
      </c>
      <c r="BD86" s="286">
        <f t="shared" si="150"/>
        <v>9196.3377952998908</v>
      </c>
      <c r="BE86" s="286">
        <f t="shared" si="150"/>
        <v>9106.5209055348969</v>
      </c>
      <c r="BF86" s="286">
        <f t="shared" si="150"/>
        <v>9011.1948602581524</v>
      </c>
      <c r="BG86" s="286">
        <f t="shared" si="150"/>
        <v>8910.6351172452451</v>
      </c>
      <c r="BH86" s="286">
        <f t="shared" si="150"/>
        <v>8805.1033613829823</v>
      </c>
      <c r="BI86" s="286">
        <f t="shared" si="150"/>
        <v>8694.8481933138319</v>
      </c>
      <c r="BJ86" s="286">
        <f t="shared" si="150"/>
        <v>8580.1057836481414</v>
      </c>
      <c r="BK86" s="286">
        <f t="shared" si="150"/>
        <v>8461.1004944657361</v>
      </c>
      <c r="BL86" s="286">
        <f t="shared" si="150"/>
        <v>8338.0454697424484</v>
      </c>
      <c r="BM86" s="286">
        <f t="shared" si="150"/>
        <v>8211.1431962553252</v>
      </c>
      <c r="BN86" s="286">
        <f t="shared" si="150"/>
        <v>8080.586036442558</v>
      </c>
      <c r="BO86" s="286">
        <f t="shared" si="150"/>
        <v>7946.5567346204298</v>
      </c>
      <c r="BP86" s="286">
        <f t="shared" si="150"/>
        <v>7809.2288978894076</v>
      </c>
      <c r="BQ86" s="286">
        <f t="shared" si="150"/>
        <v>7668.7674529949372</v>
      </c>
      <c r="BR86" s="286">
        <f t="shared" si="150"/>
        <v>7525.329080345191</v>
      </c>
      <c r="BS86" s="286">
        <f t="shared" si="150"/>
        <v>7379.0626263279319</v>
      </c>
      <c r="BT86" s="286">
        <f t="shared" si="150"/>
        <v>7230.1094950115348</v>
      </c>
      <c r="BU86" s="286">
        <f t="shared" si="150"/>
        <v>7078.6040202609574</v>
      </c>
      <c r="BV86" s="286">
        <f t="shared" ref="BV86:EG86" si="151">BU89</f>
        <v>6924.6738192479097</v>
      </c>
      <c r="BW86" s="286">
        <f t="shared" si="151"/>
        <v>6768.4401282855142</v>
      </c>
      <c r="BX86" s="286">
        <f t="shared" si="151"/>
        <v>6610.0181218712387</v>
      </c>
      <c r="BY86" s="286">
        <f t="shared" si="151"/>
        <v>6449.5172157776769</v>
      </c>
      <c r="BZ86" s="286">
        <f t="shared" si="151"/>
        <v>6287.0413549887935</v>
      </c>
      <c r="CA86" s="286">
        <f t="shared" si="151"/>
        <v>6122.6892872393537</v>
      </c>
      <c r="CB86" s="286">
        <f t="shared" si="151"/>
        <v>5956.554822877386</v>
      </c>
      <c r="CC86" s="286">
        <f t="shared" si="151"/>
        <v>5788.7270817335166</v>
      </c>
      <c r="CD86" s="286">
        <f t="shared" si="151"/>
        <v>5619.2907276468404</v>
      </c>
      <c r="CE86" s="286">
        <f t="shared" si="151"/>
        <v>5448.3261912644994</v>
      </c>
      <c r="CF86" s="286">
        <f t="shared" si="151"/>
        <v>5275.9098817012746</v>
      </c>
      <c r="CG86" s="286">
        <f t="shared" si="151"/>
        <v>5102.1143876162105</v>
      </c>
      <c r="CH86" s="286">
        <f t="shared" si="151"/>
        <v>4927.0086682353995</v>
      </c>
      <c r="CI86" s="286">
        <f t="shared" si="151"/>
        <v>4750.6582348236298</v>
      </c>
      <c r="CJ86" s="286">
        <f t="shared" si="151"/>
        <v>4573.1253230824486</v>
      </c>
      <c r="CK86" s="286">
        <f t="shared" si="151"/>
        <v>4394.4690569283257</v>
      </c>
      <c r="CL86" s="286">
        <f t="shared" si="151"/>
        <v>4214.7456040819088</v>
      </c>
      <c r="CM86" s="286">
        <f t="shared" si="151"/>
        <v>4034.0083238778138</v>
      </c>
      <c r="CN86" s="286">
        <f t="shared" si="151"/>
        <v>3852.3079076839226</v>
      </c>
      <c r="CO86" s="286">
        <f t="shared" si="151"/>
        <v>3669.6925122997268</v>
      </c>
      <c r="CP86" s="286">
        <f t="shared" si="151"/>
        <v>3486.2078866847405</v>
      </c>
      <c r="CQ86" s="286">
        <f t="shared" si="151"/>
        <v>3301.8974923505039</v>
      </c>
      <c r="CR86" s="286">
        <f t="shared" si="151"/>
        <v>3116.8026177329784</v>
      </c>
      <c r="CS86" s="286">
        <f t="shared" si="151"/>
        <v>2930.9624868463297</v>
      </c>
      <c r="CT86" s="286">
        <f t="shared" si="151"/>
        <v>2744.4143625040133</v>
      </c>
      <c r="CU86" s="286">
        <f t="shared" si="151"/>
        <v>2557.1936443788127</v>
      </c>
      <c r="CV86" s="286">
        <f t="shared" si="151"/>
        <v>2369.3339621598725</v>
      </c>
      <c r="CW86" s="286">
        <f t="shared" si="151"/>
        <v>2180.8672640518789</v>
      </c>
      <c r="CX86" s="286">
        <f t="shared" si="151"/>
        <v>1991.8239008492851</v>
      </c>
      <c r="CY86" s="286">
        <f t="shared" si="151"/>
        <v>1802.2327058068208</v>
      </c>
      <c r="CZ86" s="286">
        <f t="shared" si="151"/>
        <v>1612.1210705164797</v>
      </c>
      <c r="DA86" s="286">
        <f t="shared" si="151"/>
        <v>1421.5150169906558</v>
      </c>
      <c r="DB86" s="286">
        <f t="shared" si="151"/>
        <v>1230.439266141123</v>
      </c>
      <c r="DC86" s="286">
        <f t="shared" si="151"/>
        <v>1038.9173028340665</v>
      </c>
      <c r="DD86" s="286">
        <f t="shared" si="151"/>
        <v>846.97143769236322</v>
      </c>
      <c r="DE86" s="286">
        <f t="shared" si="151"/>
        <v>654.62286580774503</v>
      </c>
      <c r="DF86" s="286">
        <f t="shared" si="151"/>
        <v>461.89172251735772</v>
      </c>
      <c r="DG86" s="286">
        <f t="shared" si="151"/>
        <v>268.79713639148974</v>
      </c>
      <c r="DH86" s="286">
        <f t="shared" si="151"/>
        <v>75.357279571915285</v>
      </c>
      <c r="DI86" s="286">
        <f t="shared" si="151"/>
        <v>-118.4105844066805</v>
      </c>
      <c r="DJ86" s="286">
        <f t="shared" si="151"/>
        <v>-112.49005518634647</v>
      </c>
      <c r="DK86" s="286">
        <f t="shared" si="151"/>
        <v>-106.86555242702912</v>
      </c>
      <c r="DL86" s="286">
        <f t="shared" si="151"/>
        <v>-101.52227480567768</v>
      </c>
      <c r="DM86" s="286">
        <f t="shared" si="151"/>
        <v>-96.446161065393824</v>
      </c>
      <c r="DN86" s="286">
        <f t="shared" si="151"/>
        <v>-91.623853012124073</v>
      </c>
      <c r="DO86" s="286">
        <f t="shared" si="151"/>
        <v>-87.04266036151796</v>
      </c>
      <c r="DP86" s="286">
        <f t="shared" si="151"/>
        <v>-82.690527343442056</v>
      </c>
      <c r="DQ86" s="286">
        <f t="shared" si="151"/>
        <v>-78.556000976269956</v>
      </c>
      <c r="DR86" s="286">
        <f t="shared" si="151"/>
        <v>-74.628200927456419</v>
      </c>
      <c r="DS86" s="286">
        <f t="shared" si="151"/>
        <v>-70.896790881083689</v>
      </c>
      <c r="DT86" s="286">
        <f t="shared" si="151"/>
        <v>-67.351951337029504</v>
      </c>
      <c r="DU86" s="286">
        <f t="shared" si="151"/>
        <v>-63.984353770178046</v>
      </c>
      <c r="DV86" s="286">
        <f t="shared" si="151"/>
        <v>-60.785136081669066</v>
      </c>
      <c r="DW86" s="286">
        <f t="shared" si="151"/>
        <v>-57.745879277585573</v>
      </c>
      <c r="DX86" s="286">
        <f t="shared" si="151"/>
        <v>-54.858585313706271</v>
      </c>
      <c r="DY86" s="286">
        <f t="shared" si="151"/>
        <v>-52.115656048020952</v>
      </c>
      <c r="DZ86" s="286">
        <f t="shared" si="151"/>
        <v>-49.509873245619815</v>
      </c>
      <c r="EA86" s="286">
        <f t="shared" si="151"/>
        <v>-47.034379583338819</v>
      </c>
      <c r="EB86" s="286">
        <f t="shared" si="151"/>
        <v>-44.6826606041719</v>
      </c>
      <c r="EC86" s="286">
        <f t="shared" si="151"/>
        <v>1.4210854715202004E-13</v>
      </c>
      <c r="ED86" s="286">
        <f t="shared" si="151"/>
        <v>-2.2343546420760291E-13</v>
      </c>
      <c r="EE86" s="286">
        <f t="shared" si="151"/>
        <v>-5.9888170130791385E-13</v>
      </c>
      <c r="EF86" s="286">
        <f t="shared" si="151"/>
        <v>-9.8037262282553977E-13</v>
      </c>
      <c r="EG86" s="286">
        <f t="shared" si="151"/>
        <v>-1.3637921468170553E-12</v>
      </c>
      <c r="EH86" s="286">
        <f t="shared" ref="EH86:GJ86" si="152">EG89</f>
        <v>-1.7533176267281357E-12</v>
      </c>
      <c r="EI86" s="286">
        <f t="shared" si="152"/>
        <v>-2.1533949666450271E-12</v>
      </c>
      <c r="EJ86" s="286">
        <f t="shared" si="152"/>
        <v>-2.5599135517345806E-12</v>
      </c>
      <c r="EK86" s="286">
        <f t="shared" si="152"/>
        <v>-2.9639974439938695E-12</v>
      </c>
      <c r="EL86" s="286">
        <f t="shared" si="152"/>
        <v>-3.3790061932624907E-12</v>
      </c>
      <c r="EM86" s="286">
        <f t="shared" si="152"/>
        <v>-3.8052571191005857E-12</v>
      </c>
      <c r="EN86" s="286">
        <f t="shared" si="152"/>
        <v>-4.2383706848446733E-12</v>
      </c>
      <c r="EO86" s="286">
        <f t="shared" si="152"/>
        <v>-4.6688902769504459E-12</v>
      </c>
      <c r="EP86" s="286">
        <f t="shared" si="152"/>
        <v>-5.1110494445839006E-12</v>
      </c>
      <c r="EQ86" s="286">
        <f t="shared" si="152"/>
        <v>-5.56518626676827E-12</v>
      </c>
      <c r="ER86" s="286">
        <f t="shared" si="152"/>
        <v>-6.0266346917898075E-12</v>
      </c>
      <c r="ES86" s="286">
        <f t="shared" si="152"/>
        <v>-6.4853194420049659E-12</v>
      </c>
      <c r="ET86" s="286">
        <f t="shared" si="152"/>
        <v>-6.9564052440919137E-12</v>
      </c>
      <c r="EU86" s="286">
        <f t="shared" si="152"/>
        <v>-7.440252294648362E-12</v>
      </c>
      <c r="EV86" s="286">
        <f t="shared" si="152"/>
        <v>-7.9318892827187693E-12</v>
      </c>
      <c r="EW86" s="286">
        <f t="shared" si="152"/>
        <v>-8.4260117095190848E-12</v>
      </c>
      <c r="EX86" s="286">
        <f t="shared" si="152"/>
        <v>-8.9280030359661952E-12</v>
      </c>
      <c r="EY86" s="286">
        <f t="shared" si="152"/>
        <v>-9.4435928109718187E-12</v>
      </c>
      <c r="EZ86" s="286">
        <f t="shared" si="152"/>
        <v>-9.9674835813550343E-12</v>
      </c>
      <c r="FA86" s="286">
        <f t="shared" si="152"/>
        <v>-1.0488236701580845E-11</v>
      </c>
      <c r="FB86" s="286">
        <f t="shared" si="152"/>
        <v>-1.1023068961026538E-11</v>
      </c>
      <c r="FC86" s="286">
        <f t="shared" si="152"/>
        <v>-1.1572389297425634E-11</v>
      </c>
      <c r="FD86" s="286">
        <f t="shared" si="152"/>
        <v>-1.2130553691240756E-11</v>
      </c>
      <c r="FE86" s="286">
        <f t="shared" si="152"/>
        <v>-1.2685375165697267E-11</v>
      </c>
      <c r="FF86" s="286">
        <f t="shared" si="152"/>
        <v>-1.3255196855184015E-11</v>
      </c>
      <c r="FG86" s="286">
        <f t="shared" si="152"/>
        <v>-1.3840454450679046E-11</v>
      </c>
      <c r="FH86" s="286">
        <f t="shared" si="152"/>
        <v>-1.4435134693461548E-11</v>
      </c>
      <c r="FI86" s="286">
        <f t="shared" si="152"/>
        <v>-1.5026253318703036E-11</v>
      </c>
      <c r="FJ86" s="286">
        <f t="shared" si="152"/>
        <v>-1.5633353492776402E-11</v>
      </c>
      <c r="FK86" s="286">
        <f t="shared" si="152"/>
        <v>-1.6256899410136669E-11</v>
      </c>
      <c r="FL86" s="286">
        <f t="shared" si="152"/>
        <v>-1.6890484416766438E-11</v>
      </c>
      <c r="FM86" s="286">
        <f t="shared" si="152"/>
        <v>-1.7527272471076462E-11</v>
      </c>
      <c r="FN86" s="286">
        <f t="shared" si="152"/>
        <v>-1.8174201375151374E-11</v>
      </c>
      <c r="FO86" s="286">
        <f t="shared" si="152"/>
        <v>-1.8838654943417879E-11</v>
      </c>
      <c r="FP86" s="286">
        <f t="shared" si="152"/>
        <v>-1.9513806214133475E-11</v>
      </c>
      <c r="FQ86" s="286">
        <f t="shared" si="152"/>
        <v>-2.0184913915825546E-11</v>
      </c>
      <c r="FR86" s="286">
        <f t="shared" si="152"/>
        <v>-2.0874165759908086E-11</v>
      </c>
      <c r="FS86" s="286">
        <f t="shared" si="152"/>
        <v>-2.1582088754769175E-11</v>
      </c>
      <c r="FT86" s="286">
        <f t="shared" si="152"/>
        <v>-2.2301409309847526E-11</v>
      </c>
      <c r="FU86" s="286">
        <f t="shared" si="152"/>
        <v>-2.3016421760297096E-11</v>
      </c>
      <c r="FV86" s="286">
        <f t="shared" si="152"/>
        <v>-2.3750765366802846E-11</v>
      </c>
      <c r="FW86" s="286">
        <f t="shared" si="152"/>
        <v>-2.4505001615334941E-11</v>
      </c>
      <c r="FX86" s="286">
        <f t="shared" si="152"/>
        <v>-2.5271381067468401E-11</v>
      </c>
      <c r="FY86" s="286">
        <f t="shared" si="152"/>
        <v>-2.6033170573100498E-11</v>
      </c>
      <c r="FZ86" s="286">
        <f t="shared" si="152"/>
        <v>-2.6815555904450142E-11</v>
      </c>
      <c r="GA86" s="286">
        <f t="shared" si="152"/>
        <v>-2.7619135280638357E-11</v>
      </c>
      <c r="GB86" s="286">
        <f t="shared" si="152"/>
        <v>-2.8435652284783203E-11</v>
      </c>
      <c r="GC86" s="286">
        <f t="shared" si="152"/>
        <v>-2.9256297137391397E-11</v>
      </c>
      <c r="GD86" s="286">
        <f t="shared" si="152"/>
        <v>-3.0090010759277371E-11</v>
      </c>
      <c r="GE86" s="286">
        <f t="shared" si="152"/>
        <v>-3.0946308858628309E-11</v>
      </c>
      <c r="GF86" s="286">
        <f t="shared" si="152"/>
        <v>-3.1816393357378794E-11</v>
      </c>
      <c r="GG86" s="286">
        <f t="shared" si="152"/>
        <v>-3.2681266806576976E-11</v>
      </c>
      <c r="GH86" s="286">
        <f t="shared" si="152"/>
        <v>-3.3569523070444733E-11</v>
      </c>
      <c r="GI86" s="286">
        <f t="shared" si="152"/>
        <v>-3.448184131800546E-11</v>
      </c>
      <c r="GJ86" s="286">
        <f t="shared" si="152"/>
        <v>-3.5408847889351918E-11</v>
      </c>
    </row>
    <row r="87" spans="1:192" s="275" customFormat="1" x14ac:dyDescent="0.25">
      <c r="A87" s="15"/>
      <c r="B87" s="15"/>
      <c r="C87" s="21"/>
      <c r="D87" s="60"/>
      <c r="E87" s="561" t="str">
        <f t="shared" ref="E87:AJ87" si="153" xml:space="preserve"> E$12</f>
        <v>Corporate income tax expense POS</v>
      </c>
      <c r="F87" s="561">
        <f t="shared" si="153"/>
        <v>0</v>
      </c>
      <c r="G87" s="561" t="str">
        <f t="shared" si="153"/>
        <v>$ 000s</v>
      </c>
      <c r="H87" s="561">
        <f t="shared" si="153"/>
        <v>48076.900067119692</v>
      </c>
      <c r="I87" s="561">
        <f t="shared" si="153"/>
        <v>0</v>
      </c>
      <c r="J87" s="561">
        <f t="shared" si="153"/>
        <v>0</v>
      </c>
      <c r="K87" s="561">
        <f t="shared" si="153"/>
        <v>0</v>
      </c>
      <c r="L87" s="561">
        <f t="shared" si="153"/>
        <v>0</v>
      </c>
      <c r="M87" s="561">
        <f t="shared" si="153"/>
        <v>543.21526545491417</v>
      </c>
      <c r="N87" s="561">
        <f t="shared" si="153"/>
        <v>635.40437564002343</v>
      </c>
      <c r="O87" s="561">
        <f t="shared" si="153"/>
        <v>-3.2449160497377534</v>
      </c>
      <c r="P87" s="561">
        <f t="shared" si="153"/>
        <v>6.9071730607379322</v>
      </c>
      <c r="Q87" s="561">
        <f t="shared" si="153"/>
        <v>550.31115549048729</v>
      </c>
      <c r="R87" s="561">
        <f t="shared" si="153"/>
        <v>645.67737487503666</v>
      </c>
      <c r="S87" s="561">
        <f t="shared" si="153"/>
        <v>10.450818367238277</v>
      </c>
      <c r="T87" s="561">
        <f t="shared" si="153"/>
        <v>20.420095943213393</v>
      </c>
      <c r="U87" s="561">
        <f t="shared" si="153"/>
        <v>561.49037222697871</v>
      </c>
      <c r="V87" s="561">
        <f t="shared" si="153"/>
        <v>656.82940826106153</v>
      </c>
      <c r="W87" s="561">
        <f t="shared" si="153"/>
        <v>25.023860332923235</v>
      </c>
      <c r="X87" s="561">
        <f t="shared" si="153"/>
        <v>33.064457281781436</v>
      </c>
      <c r="Y87" s="561">
        <f t="shared" si="153"/>
        <v>573.58493679777416</v>
      </c>
      <c r="Z87" s="561">
        <f t="shared" si="153"/>
        <v>668.88871445047448</v>
      </c>
      <c r="AA87" s="561">
        <f t="shared" si="153"/>
        <v>40.5029903077304</v>
      </c>
      <c r="AB87" s="561">
        <f t="shared" si="153"/>
        <v>50.088857897151144</v>
      </c>
      <c r="AC87" s="561">
        <f t="shared" si="153"/>
        <v>586.60162893473159</v>
      </c>
      <c r="AD87" s="561">
        <f t="shared" si="153"/>
        <v>681.96905776621736</v>
      </c>
      <c r="AE87" s="561">
        <f t="shared" si="153"/>
        <v>57.00389115641142</v>
      </c>
      <c r="AF87" s="561">
        <f t="shared" si="153"/>
        <v>66.388245053156467</v>
      </c>
      <c r="AG87" s="561">
        <f t="shared" si="153"/>
        <v>600.68094098484596</v>
      </c>
      <c r="AH87" s="561">
        <f t="shared" si="153"/>
        <v>696.10796306678924</v>
      </c>
      <c r="AI87" s="561">
        <f t="shared" si="153"/>
        <v>74.56477860061996</v>
      </c>
      <c r="AJ87" s="561">
        <f t="shared" si="153"/>
        <v>83.740585526173433</v>
      </c>
      <c r="AK87" s="561">
        <f t="shared" ref="AK87:BP87" si="154" xml:space="preserve"> AK$12</f>
        <v>615.85428245440369</v>
      </c>
      <c r="AL87" s="561">
        <f t="shared" si="154"/>
        <v>711.37330126837844</v>
      </c>
      <c r="AM87" s="561">
        <f t="shared" si="154"/>
        <v>93.254702774290251</v>
      </c>
      <c r="AN87" s="561">
        <f t="shared" si="154"/>
        <v>101.43622279130801</v>
      </c>
      <c r="AO87" s="561">
        <f t="shared" si="154"/>
        <v>632.21370023223358</v>
      </c>
      <c r="AP87" s="561">
        <f t="shared" si="154"/>
        <v>727.0734629092301</v>
      </c>
      <c r="AQ87" s="561">
        <f t="shared" si="154"/>
        <v>110.8139958587853</v>
      </c>
      <c r="AR87" s="561">
        <f t="shared" si="154"/>
        <v>119.35486283802048</v>
      </c>
      <c r="AS87" s="561">
        <f t="shared" si="154"/>
        <v>646.91907730550497</v>
      </c>
      <c r="AT87" s="561">
        <f t="shared" si="154"/>
        <v>741.19933531279094</v>
      </c>
      <c r="AU87" s="561">
        <f t="shared" si="154"/>
        <v>128.19086654291391</v>
      </c>
      <c r="AV87" s="561">
        <f t="shared" si="154"/>
        <v>136.39783005085934</v>
      </c>
      <c r="AW87" s="561">
        <f t="shared" si="154"/>
        <v>661.69151860740828</v>
      </c>
      <c r="AX87" s="561">
        <f t="shared" si="154"/>
        <v>755.94871081438578</v>
      </c>
      <c r="AY87" s="561">
        <f t="shared" si="154"/>
        <v>146.20188421301461</v>
      </c>
      <c r="AZ87" s="561">
        <f t="shared" si="154"/>
        <v>154.08501792225348</v>
      </c>
      <c r="BA87" s="561">
        <f t="shared" si="154"/>
        <v>677.1518882080627</v>
      </c>
      <c r="BB87" s="561">
        <f t="shared" si="154"/>
        <v>767.12561969939316</v>
      </c>
      <c r="BC87" s="561">
        <f t="shared" si="154"/>
        <v>152.30512117529904</v>
      </c>
      <c r="BD87" s="561">
        <f t="shared" si="154"/>
        <v>152.30512117529932</v>
      </c>
      <c r="BE87" s="561">
        <f t="shared" si="154"/>
        <v>669.41397369889637</v>
      </c>
      <c r="BF87" s="561">
        <f t="shared" si="154"/>
        <v>758.94007468529503</v>
      </c>
      <c r="BG87" s="561">
        <f t="shared" si="154"/>
        <v>147.17838461156924</v>
      </c>
      <c r="BH87" s="561">
        <f t="shared" si="154"/>
        <v>147.1783846115695</v>
      </c>
      <c r="BI87" s="561">
        <f t="shared" si="154"/>
        <v>661.63020690766962</v>
      </c>
      <c r="BJ87" s="561">
        <f t="shared" si="154"/>
        <v>750.71090440657383</v>
      </c>
      <c r="BK87" s="561">
        <f t="shared" si="154"/>
        <v>141.9928048307271</v>
      </c>
      <c r="BL87" s="561">
        <f t="shared" si="154"/>
        <v>141.99280483072738</v>
      </c>
      <c r="BM87" s="561">
        <f t="shared" si="154"/>
        <v>653.79870722095893</v>
      </c>
      <c r="BN87" s="561">
        <f t="shared" si="154"/>
        <v>742.43621717011729</v>
      </c>
      <c r="BO87" s="561">
        <f t="shared" si="154"/>
        <v>136.74656585086674</v>
      </c>
      <c r="BP87" s="561">
        <f t="shared" si="154"/>
        <v>136.74656585086709</v>
      </c>
      <c r="BQ87" s="561">
        <f t="shared" ref="BQ87:CV87" si="155" xml:space="preserve"> BQ$12</f>
        <v>645.91755066327164</v>
      </c>
      <c r="BR87" s="561">
        <f t="shared" si="155"/>
        <v>734.11407797586719</v>
      </c>
      <c r="BS87" s="561">
        <f t="shared" si="155"/>
        <v>131.43780800646351</v>
      </c>
      <c r="BT87" s="561">
        <f t="shared" si="155"/>
        <v>131.43780800646377</v>
      </c>
      <c r="BU87" s="561">
        <f t="shared" si="155"/>
        <v>637.98476879481734</v>
      </c>
      <c r="BV87" s="561">
        <f t="shared" si="155"/>
        <v>725.74250741431558</v>
      </c>
      <c r="BW87" s="561">
        <f t="shared" si="155"/>
        <v>126.06462684774456</v>
      </c>
      <c r="BX87" s="561">
        <f t="shared" si="155"/>
        <v>126.06462684774483</v>
      </c>
      <c r="BY87" s="561">
        <f t="shared" si="155"/>
        <v>629.99834758181578</v>
      </c>
      <c r="BZ87" s="561">
        <f t="shared" si="155"/>
        <v>717.31948053654037</v>
      </c>
      <c r="CA87" s="561">
        <f t="shared" si="155"/>
        <v>120.62507201258907</v>
      </c>
      <c r="CB87" s="561">
        <f t="shared" si="155"/>
        <v>120.62507201258934</v>
      </c>
      <c r="CC87" s="561">
        <f t="shared" si="155"/>
        <v>621.95622623865302</v>
      </c>
      <c r="CD87" s="561">
        <f t="shared" si="155"/>
        <v>708.84292569609033</v>
      </c>
      <c r="CE87" s="561">
        <f t="shared" si="155"/>
        <v>115.11714607026823</v>
      </c>
      <c r="CF87" s="561">
        <f t="shared" si="155"/>
        <v>115.1171460702685</v>
      </c>
      <c r="CG87" s="561">
        <f t="shared" si="155"/>
        <v>613.85629604117855</v>
      </c>
      <c r="CH87" s="561">
        <f t="shared" si="155"/>
        <v>700.3107233620118</v>
      </c>
      <c r="CI87" s="561">
        <f t="shared" si="155"/>
        <v>109.53880333631787</v>
      </c>
      <c r="CJ87" s="561">
        <f t="shared" si="155"/>
        <v>109.53880333631805</v>
      </c>
      <c r="CK87" s="561">
        <f t="shared" si="155"/>
        <v>605.696399110426</v>
      </c>
      <c r="CL87" s="561">
        <f t="shared" si="155"/>
        <v>691.72070490229953</v>
      </c>
      <c r="CM87" s="561">
        <f t="shared" si="155"/>
        <v>103.88794865782802</v>
      </c>
      <c r="CN87" s="561">
        <f t="shared" si="155"/>
        <v>103.8879486578283</v>
      </c>
      <c r="CO87" s="561">
        <f t="shared" si="155"/>
        <v>597.47432716601497</v>
      </c>
      <c r="CP87" s="561">
        <f t="shared" si="155"/>
        <v>683.07065133703384</v>
      </c>
      <c r="CQ87" s="561">
        <f t="shared" si="155"/>
        <v>98.162436168405364</v>
      </c>
      <c r="CR87" s="561">
        <f t="shared" si="155"/>
        <v>98.162436168405549</v>
      </c>
      <c r="CS87" s="561">
        <f t="shared" si="155"/>
        <v>589.18782024847792</v>
      </c>
      <c r="CT87" s="561">
        <f t="shared" si="155"/>
        <v>674.35829206043672</v>
      </c>
      <c r="CU87" s="561">
        <f t="shared" si="155"/>
        <v>92.360068012050093</v>
      </c>
      <c r="CV87" s="561">
        <f t="shared" si="155"/>
        <v>92.360068012050277</v>
      </c>
      <c r="CW87" s="561">
        <f t="shared" ref="CW87:EB87" si="156" xml:space="preserve"> CW$12</f>
        <v>580.83456540972657</v>
      </c>
      <c r="CX87" s="561">
        <f t="shared" si="156"/>
        <v>665.58130353107902</v>
      </c>
      <c r="CY87" s="561">
        <f t="shared" si="156"/>
        <v>86.47859303517167</v>
      </c>
      <c r="CZ87" s="561">
        <f t="shared" si="156"/>
        <v>86.47859303517194</v>
      </c>
      <c r="DA87" s="561">
        <f t="shared" si="156"/>
        <v>572.41219537087738</v>
      </c>
      <c r="DB87" s="561">
        <f t="shared" si="156"/>
        <v>656.73730792943672</v>
      </c>
      <c r="DC87" s="561">
        <f t="shared" si="156"/>
        <v>80.515705445946864</v>
      </c>
      <c r="DD87" s="561">
        <f t="shared" si="156"/>
        <v>80.515705445947049</v>
      </c>
      <c r="DE87" s="561">
        <f t="shared" si="156"/>
        <v>563.91828714659937</v>
      </c>
      <c r="DF87" s="561">
        <f t="shared" si="156"/>
        <v>647.82387178198178</v>
      </c>
      <c r="DG87" s="561">
        <f t="shared" si="156"/>
        <v>74.469043440200878</v>
      </c>
      <c r="DH87" s="561">
        <f t="shared" si="156"/>
        <v>74.469043440201148</v>
      </c>
      <c r="DI87" s="561">
        <f t="shared" si="156"/>
        <v>755.35036063516509</v>
      </c>
      <c r="DJ87" s="561">
        <f t="shared" si="156"/>
        <v>838.8385045509682</v>
      </c>
      <c r="DK87" s="561">
        <f t="shared" si="156"/>
        <v>268.33618779297746</v>
      </c>
      <c r="DL87" s="561">
        <f t="shared" si="156"/>
        <v>268.33618779297763</v>
      </c>
      <c r="DM87" s="561">
        <f t="shared" si="156"/>
        <v>746.70587717333353</v>
      </c>
      <c r="DN87" s="561">
        <f t="shared" si="156"/>
        <v>829.77865718905798</v>
      </c>
      <c r="DO87" s="561">
        <f t="shared" si="156"/>
        <v>262.11466041493765</v>
      </c>
      <c r="DP87" s="561">
        <f t="shared" si="156"/>
        <v>262.11466041493793</v>
      </c>
      <c r="DQ87" s="561">
        <f t="shared" si="156"/>
        <v>737.98223805519331</v>
      </c>
      <c r="DR87" s="561">
        <f t="shared" si="156"/>
        <v>820.64172065790444</v>
      </c>
      <c r="DS87" s="561">
        <f t="shared" si="156"/>
        <v>255.80192287270995</v>
      </c>
      <c r="DT87" s="561">
        <f t="shared" si="156"/>
        <v>255.80192287271012</v>
      </c>
      <c r="DU87" s="561">
        <f t="shared" si="156"/>
        <v>729.17678301406227</v>
      </c>
      <c r="DV87" s="561">
        <f t="shared" si="156"/>
        <v>811.42502440979513</v>
      </c>
      <c r="DW87" s="561">
        <f t="shared" si="156"/>
        <v>249.39537487228779</v>
      </c>
      <c r="DX87" s="561">
        <f t="shared" si="156"/>
        <v>249.39537487228796</v>
      </c>
      <c r="DY87" s="561">
        <f t="shared" si="156"/>
        <v>720.28678866651762</v>
      </c>
      <c r="DZ87" s="561">
        <f t="shared" si="156"/>
        <v>802.12583483142555</v>
      </c>
      <c r="EA87" s="561">
        <f t="shared" si="156"/>
        <v>242.89235270455256</v>
      </c>
      <c r="EB87" s="561">
        <f t="shared" si="156"/>
        <v>242.89235270455285</v>
      </c>
      <c r="EC87" s="561">
        <f t="shared" ref="EC87:FH87" si="157" xml:space="preserve"> EC$12</f>
        <v>-3.6554401135962295E-13</v>
      </c>
      <c r="ED87" s="561">
        <f t="shared" si="157"/>
        <v>-3.7544623710031094E-13</v>
      </c>
      <c r="EE87" s="561">
        <f t="shared" si="157"/>
        <v>-3.8149092151762592E-13</v>
      </c>
      <c r="EF87" s="561">
        <f t="shared" si="157"/>
        <v>-3.834195239915155E-13</v>
      </c>
      <c r="EG87" s="561">
        <f t="shared" si="157"/>
        <v>-3.8952547991108042E-13</v>
      </c>
      <c r="EH87" s="561">
        <f t="shared" si="157"/>
        <v>-4.0007733991689152E-13</v>
      </c>
      <c r="EI87" s="561">
        <f t="shared" si="157"/>
        <v>-4.0651858508955345E-13</v>
      </c>
      <c r="EJ87" s="561">
        <f t="shared" si="157"/>
        <v>-4.0408389225928887E-13</v>
      </c>
      <c r="EK87" s="561">
        <f t="shared" si="157"/>
        <v>-4.1500874926862123E-13</v>
      </c>
      <c r="EL87" s="561">
        <f t="shared" si="157"/>
        <v>-4.2625092583809467E-13</v>
      </c>
      <c r="EM87" s="561">
        <f t="shared" si="157"/>
        <v>-4.3311356574408801E-13</v>
      </c>
      <c r="EN87" s="561">
        <f t="shared" si="157"/>
        <v>-4.3051959210577293E-13</v>
      </c>
      <c r="EO87" s="561">
        <f t="shared" si="157"/>
        <v>-4.4215916763345474E-13</v>
      </c>
      <c r="EP87" s="561">
        <f t="shared" si="157"/>
        <v>-4.5413682218436934E-13</v>
      </c>
      <c r="EQ87" s="561">
        <f t="shared" si="157"/>
        <v>-4.6144842502153771E-13</v>
      </c>
      <c r="ER87" s="561">
        <f t="shared" si="157"/>
        <v>-4.5868475021515868E-13</v>
      </c>
      <c r="ES87" s="561">
        <f t="shared" si="157"/>
        <v>-4.7108580208694797E-13</v>
      </c>
      <c r="ET87" s="561">
        <f t="shared" si="157"/>
        <v>-4.8384705055644841E-13</v>
      </c>
      <c r="EU87" s="561">
        <f t="shared" si="157"/>
        <v>-4.9163698807040716E-13</v>
      </c>
      <c r="EV87" s="561">
        <f t="shared" si="157"/>
        <v>-4.9412242680031539E-13</v>
      </c>
      <c r="EW87" s="561">
        <f t="shared" si="157"/>
        <v>-5.019913264471104E-13</v>
      </c>
      <c r="EX87" s="561">
        <f t="shared" si="157"/>
        <v>-5.1558977500562436E-13</v>
      </c>
      <c r="EY87" s="561">
        <f t="shared" si="157"/>
        <v>-5.2389077038321495E-13</v>
      </c>
      <c r="EZ87" s="561">
        <f t="shared" si="157"/>
        <v>-5.2075312022581104E-13</v>
      </c>
      <c r="FA87" s="561">
        <f t="shared" si="157"/>
        <v>-5.348322594456938E-13</v>
      </c>
      <c r="FB87" s="561">
        <f t="shared" si="157"/>
        <v>-5.4932033639909593E-13</v>
      </c>
      <c r="FC87" s="561">
        <f t="shared" si="157"/>
        <v>-5.5816439381512142E-13</v>
      </c>
      <c r="FD87" s="561">
        <f t="shared" si="157"/>
        <v>-5.5482147445651133E-13</v>
      </c>
      <c r="FE87" s="561">
        <f t="shared" si="157"/>
        <v>-5.6982168948674794E-13</v>
      </c>
      <c r="FF87" s="561">
        <f t="shared" si="157"/>
        <v>-5.852575954950314E-13</v>
      </c>
      <c r="FG87" s="561">
        <f t="shared" si="157"/>
        <v>-5.9468024278250149E-13</v>
      </c>
      <c r="FH87" s="561">
        <f t="shared" si="157"/>
        <v>-5.911186252414889E-13</v>
      </c>
      <c r="FI87" s="561">
        <f t="shared" ref="FI87:GJ87" si="158" xml:space="preserve"> FI$12</f>
        <v>-6.0710017407336486E-13</v>
      </c>
      <c r="FJ87" s="561">
        <f t="shared" si="158"/>
        <v>-6.2354591736026879E-13</v>
      </c>
      <c r="FK87" s="561">
        <f t="shared" si="158"/>
        <v>-6.3358500662976918E-13</v>
      </c>
      <c r="FL87" s="561">
        <f t="shared" si="158"/>
        <v>-6.3678805431002452E-13</v>
      </c>
      <c r="FM87" s="561">
        <f t="shared" si="158"/>
        <v>-6.4692890407491164E-13</v>
      </c>
      <c r="FN87" s="561">
        <f t="shared" si="158"/>
        <v>-6.6445356826650587E-13</v>
      </c>
      <c r="FO87" s="561">
        <f t="shared" si="158"/>
        <v>-6.7515127071559654E-13</v>
      </c>
      <c r="FP87" s="561">
        <f t="shared" si="158"/>
        <v>-6.7110770169207169E-13</v>
      </c>
      <c r="FQ87" s="561">
        <f t="shared" si="158"/>
        <v>-6.8925184408254081E-13</v>
      </c>
      <c r="FR87" s="561">
        <f t="shared" si="158"/>
        <v>-7.0792299486108894E-13</v>
      </c>
      <c r="FS87" s="561">
        <f t="shared" si="158"/>
        <v>-7.1932055507835251E-13</v>
      </c>
      <c r="FT87" s="561">
        <f t="shared" si="158"/>
        <v>-7.1501245044956812E-13</v>
      </c>
      <c r="FU87" s="561">
        <f t="shared" si="158"/>
        <v>-7.3434360650575041E-13</v>
      </c>
      <c r="FV87" s="561">
        <f t="shared" si="158"/>
        <v>-7.5423624853209458E-13</v>
      </c>
      <c r="FW87" s="561">
        <f t="shared" si="158"/>
        <v>-7.6637945213346126E-13</v>
      </c>
      <c r="FX87" s="561">
        <f t="shared" si="158"/>
        <v>-7.6178950563209673E-13</v>
      </c>
      <c r="FY87" s="561">
        <f t="shared" si="158"/>
        <v>-7.8238533134964426E-13</v>
      </c>
      <c r="FZ87" s="561">
        <f t="shared" si="158"/>
        <v>-8.0357937618821601E-13</v>
      </c>
      <c r="GA87" s="561">
        <f t="shared" si="158"/>
        <v>-8.1651700414484627E-13</v>
      </c>
      <c r="GB87" s="561">
        <f t="shared" si="158"/>
        <v>-8.2064485260819145E-13</v>
      </c>
      <c r="GC87" s="561">
        <f t="shared" si="158"/>
        <v>-8.3371362188597686E-13</v>
      </c>
      <c r="GD87" s="561">
        <f t="shared" si="158"/>
        <v>-8.5629809935093445E-13</v>
      </c>
      <c r="GE87" s="561">
        <f t="shared" si="158"/>
        <v>-8.7008449875048435E-13</v>
      </c>
      <c r="GF87" s="561">
        <f t="shared" si="158"/>
        <v>-8.6487344919818532E-13</v>
      </c>
      <c r="GG87" s="561">
        <f t="shared" si="158"/>
        <v>-8.8825626386775734E-13</v>
      </c>
      <c r="GH87" s="561">
        <f t="shared" si="158"/>
        <v>-9.1231824756072888E-13</v>
      </c>
      <c r="GI87" s="561">
        <f t="shared" si="158"/>
        <v>-9.2700657134645668E-13</v>
      </c>
      <c r="GJ87" s="561">
        <f t="shared" si="158"/>
        <v>-9.2145460807676225E-13</v>
      </c>
    </row>
    <row r="88" spans="1:192" s="527" customFormat="1" x14ac:dyDescent="0.25">
      <c r="A88" s="15"/>
      <c r="B88" s="15"/>
      <c r="C88" s="21"/>
      <c r="D88" s="60"/>
      <c r="E88" s="561" t="str">
        <f t="shared" ref="E88:AJ88" si="159" xml:space="preserve"> E$63</f>
        <v>Corporate income tax paid POS</v>
      </c>
      <c r="F88" s="561">
        <f t="shared" si="159"/>
        <v>0</v>
      </c>
      <c r="G88" s="561" t="str">
        <f t="shared" si="159"/>
        <v>$ 000s</v>
      </c>
      <c r="H88" s="561">
        <f t="shared" si="159"/>
        <v>48076.900067119677</v>
      </c>
      <c r="I88" s="561">
        <f t="shared" si="159"/>
        <v>0</v>
      </c>
      <c r="J88" s="561">
        <f t="shared" si="159"/>
        <v>0</v>
      </c>
      <c r="K88" s="561">
        <f t="shared" si="159"/>
        <v>0</v>
      </c>
      <c r="L88" s="561">
        <f t="shared" si="159"/>
        <v>0</v>
      </c>
      <c r="M88" s="561">
        <f t="shared" si="159"/>
        <v>0</v>
      </c>
      <c r="N88" s="561">
        <f t="shared" si="159"/>
        <v>0</v>
      </c>
      <c r="O88" s="561">
        <f t="shared" si="159"/>
        <v>0</v>
      </c>
      <c r="P88" s="561">
        <f t="shared" si="159"/>
        <v>0</v>
      </c>
      <c r="Q88" s="561">
        <f t="shared" si="159"/>
        <v>0</v>
      </c>
      <c r="R88" s="561">
        <f t="shared" si="159"/>
        <v>0</v>
      </c>
      <c r="S88" s="561">
        <f t="shared" si="159"/>
        <v>0</v>
      </c>
      <c r="T88" s="561">
        <f t="shared" si="159"/>
        <v>0</v>
      </c>
      <c r="U88" s="561">
        <f t="shared" si="159"/>
        <v>0</v>
      </c>
      <c r="V88" s="561">
        <f t="shared" si="159"/>
        <v>0</v>
      </c>
      <c r="W88" s="561">
        <f t="shared" si="159"/>
        <v>0</v>
      </c>
      <c r="X88" s="561">
        <f t="shared" si="159"/>
        <v>0</v>
      </c>
      <c r="Y88" s="561">
        <f t="shared" si="159"/>
        <v>0</v>
      </c>
      <c r="Z88" s="561">
        <f t="shared" si="159"/>
        <v>0</v>
      </c>
      <c r="AA88" s="561">
        <f t="shared" si="159"/>
        <v>0</v>
      </c>
      <c r="AB88" s="561">
        <f t="shared" si="159"/>
        <v>0</v>
      </c>
      <c r="AC88" s="561">
        <f t="shared" si="159"/>
        <v>0</v>
      </c>
      <c r="AD88" s="561">
        <f t="shared" si="159"/>
        <v>0</v>
      </c>
      <c r="AE88" s="561">
        <f t="shared" si="159"/>
        <v>0</v>
      </c>
      <c r="AF88" s="561">
        <f t="shared" si="159"/>
        <v>0</v>
      </c>
      <c r="AG88" s="561">
        <f t="shared" si="159"/>
        <v>0</v>
      </c>
      <c r="AH88" s="561">
        <f t="shared" si="159"/>
        <v>0</v>
      </c>
      <c r="AI88" s="561">
        <f t="shared" si="159"/>
        <v>0</v>
      </c>
      <c r="AJ88" s="561">
        <f t="shared" si="159"/>
        <v>0</v>
      </c>
      <c r="AK88" s="561">
        <f t="shared" ref="AK88:BP88" si="160" xml:space="preserve"> AK$63</f>
        <v>0</v>
      </c>
      <c r="AL88" s="561">
        <f t="shared" si="160"/>
        <v>0</v>
      </c>
      <c r="AM88" s="561">
        <f t="shared" si="160"/>
        <v>0</v>
      </c>
      <c r="AN88" s="561">
        <f t="shared" si="160"/>
        <v>0</v>
      </c>
      <c r="AO88" s="561">
        <f t="shared" si="160"/>
        <v>338.51506079866408</v>
      </c>
      <c r="AP88" s="561">
        <f t="shared" si="160"/>
        <v>701.13792191666425</v>
      </c>
      <c r="AQ88" s="561">
        <f t="shared" si="160"/>
        <v>96.175231915847689</v>
      </c>
      <c r="AR88" s="561">
        <f t="shared" si="160"/>
        <v>115.4480370922298</v>
      </c>
      <c r="AS88" s="561">
        <f t="shared" si="160"/>
        <v>653.20759284700375</v>
      </c>
      <c r="AT88" s="561">
        <f t="shared" si="160"/>
        <v>757.1734250772148</v>
      </c>
      <c r="AU88" s="561">
        <f t="shared" si="160"/>
        <v>153.3662518191166</v>
      </c>
      <c r="AV88" s="561">
        <f t="shared" si="160"/>
        <v>170.31444606325186</v>
      </c>
      <c r="AW88" s="561">
        <f t="shared" si="160"/>
        <v>703.91230381918126</v>
      </c>
      <c r="AX88" s="561">
        <f t="shared" si="160"/>
        <v>806.0584567655701</v>
      </c>
      <c r="AY88" s="561">
        <f t="shared" si="160"/>
        <v>203.80614286663965</v>
      </c>
      <c r="AZ88" s="561">
        <f t="shared" si="160"/>
        <v>218.80906364319731</v>
      </c>
      <c r="BA88" s="561">
        <f t="shared" si="160"/>
        <v>748.6397316429593</v>
      </c>
      <c r="BB88" s="561">
        <f t="shared" si="160"/>
        <v>845.03907096254488</v>
      </c>
      <c r="BC88" s="561">
        <f t="shared" si="160"/>
        <v>236.3228998752933</v>
      </c>
      <c r="BD88" s="561">
        <f t="shared" si="160"/>
        <v>242.12201094029385</v>
      </c>
      <c r="BE88" s="561">
        <f t="shared" si="160"/>
        <v>764.74001897564108</v>
      </c>
      <c r="BF88" s="561">
        <f t="shared" si="160"/>
        <v>859.49981769820249</v>
      </c>
      <c r="BG88" s="561">
        <f t="shared" si="160"/>
        <v>252.71014047383139</v>
      </c>
      <c r="BH88" s="561">
        <f t="shared" si="160"/>
        <v>257.43355268071855</v>
      </c>
      <c r="BI88" s="561">
        <f t="shared" si="160"/>
        <v>776.37261657336126</v>
      </c>
      <c r="BJ88" s="561">
        <f t="shared" si="160"/>
        <v>869.71619358898079</v>
      </c>
      <c r="BK88" s="561">
        <f t="shared" si="160"/>
        <v>265.04782955401373</v>
      </c>
      <c r="BL88" s="561">
        <f t="shared" si="160"/>
        <v>268.89507831784971</v>
      </c>
      <c r="BM88" s="561">
        <f t="shared" si="160"/>
        <v>784.35586703372519</v>
      </c>
      <c r="BN88" s="561">
        <f t="shared" si="160"/>
        <v>876.46551899224505</v>
      </c>
      <c r="BO88" s="561">
        <f t="shared" si="160"/>
        <v>274.07440258188825</v>
      </c>
      <c r="BP88" s="561">
        <f t="shared" si="160"/>
        <v>277.2080107453375</v>
      </c>
      <c r="BQ88" s="561">
        <f t="shared" ref="BQ88:CV88" si="161" xml:space="preserve"> BQ$63</f>
        <v>789.35592331301859</v>
      </c>
      <c r="BR88" s="561">
        <f t="shared" si="161"/>
        <v>880.38053199312674</v>
      </c>
      <c r="BS88" s="561">
        <f t="shared" si="161"/>
        <v>280.39093932286011</v>
      </c>
      <c r="BT88" s="561">
        <f t="shared" si="161"/>
        <v>282.94328275704055</v>
      </c>
      <c r="BU88" s="561">
        <f t="shared" si="161"/>
        <v>791.9149698078653</v>
      </c>
      <c r="BV88" s="561">
        <f t="shared" si="161"/>
        <v>881.97619837671107</v>
      </c>
      <c r="BW88" s="561">
        <f t="shared" si="161"/>
        <v>284.48663326202035</v>
      </c>
      <c r="BX88" s="561">
        <f t="shared" si="161"/>
        <v>286.5655329413068</v>
      </c>
      <c r="BY88" s="561">
        <f t="shared" si="161"/>
        <v>792.47420837069967</v>
      </c>
      <c r="BZ88" s="561">
        <f t="shared" si="161"/>
        <v>881.67154828597995</v>
      </c>
      <c r="CA88" s="561">
        <f t="shared" si="161"/>
        <v>286.75953637455677</v>
      </c>
      <c r="CB88" s="561">
        <f t="shared" si="161"/>
        <v>288.45281315645866</v>
      </c>
      <c r="CC88" s="561">
        <f t="shared" si="161"/>
        <v>791.39258032532882</v>
      </c>
      <c r="CD88" s="561">
        <f t="shared" si="161"/>
        <v>879.80746207843231</v>
      </c>
      <c r="CE88" s="561">
        <f t="shared" si="161"/>
        <v>287.53345563349313</v>
      </c>
      <c r="CF88" s="561">
        <f t="shared" si="161"/>
        <v>288.91264015533216</v>
      </c>
      <c r="CG88" s="561">
        <f t="shared" si="161"/>
        <v>788.96201542198912</v>
      </c>
      <c r="CH88" s="561">
        <f t="shared" si="161"/>
        <v>876.66115677378184</v>
      </c>
      <c r="CI88" s="561">
        <f t="shared" si="161"/>
        <v>287.07171507749939</v>
      </c>
      <c r="CJ88" s="561">
        <f t="shared" si="161"/>
        <v>288.19506949044052</v>
      </c>
      <c r="CK88" s="561">
        <f t="shared" si="161"/>
        <v>785.41985195684231</v>
      </c>
      <c r="CL88" s="561">
        <f t="shared" si="161"/>
        <v>872.45798510639497</v>
      </c>
      <c r="CM88" s="561">
        <f t="shared" si="161"/>
        <v>285.58836485171872</v>
      </c>
      <c r="CN88" s="561">
        <f t="shared" si="161"/>
        <v>286.50334404202448</v>
      </c>
      <c r="CO88" s="561">
        <f t="shared" si="161"/>
        <v>780.95895278100136</v>
      </c>
      <c r="CP88" s="561">
        <f t="shared" si="161"/>
        <v>867.38104567127084</v>
      </c>
      <c r="CQ88" s="561">
        <f t="shared" si="161"/>
        <v>283.2573107859306</v>
      </c>
      <c r="CR88" s="561">
        <f t="shared" si="161"/>
        <v>284.0025670550545</v>
      </c>
      <c r="CS88" s="561">
        <f t="shared" si="161"/>
        <v>775.73594459079436</v>
      </c>
      <c r="CT88" s="561">
        <f t="shared" si="161"/>
        <v>861.57901018563734</v>
      </c>
      <c r="CU88" s="561">
        <f t="shared" si="161"/>
        <v>280.21975023099071</v>
      </c>
      <c r="CV88" s="561">
        <f t="shared" si="161"/>
        <v>280.82676612004383</v>
      </c>
      <c r="CW88" s="561">
        <f t="shared" ref="CW88:EB88" si="162" xml:space="preserve"> CW$63</f>
        <v>769.87792861232049</v>
      </c>
      <c r="CX88" s="561">
        <f t="shared" si="162"/>
        <v>855.17249857354329</v>
      </c>
      <c r="CY88" s="561">
        <f t="shared" si="162"/>
        <v>276.59022832551267</v>
      </c>
      <c r="CZ88" s="561">
        <f t="shared" si="162"/>
        <v>277.08464656099591</v>
      </c>
      <c r="DA88" s="561">
        <f t="shared" si="162"/>
        <v>763.48794622041021</v>
      </c>
      <c r="DB88" s="561">
        <f t="shared" si="162"/>
        <v>848.25927123649296</v>
      </c>
      <c r="DC88" s="561">
        <f t="shared" si="162"/>
        <v>272.46157058765021</v>
      </c>
      <c r="DD88" s="561">
        <f t="shared" si="162"/>
        <v>272.86427733056524</v>
      </c>
      <c r="DE88" s="561">
        <f t="shared" si="162"/>
        <v>756.64943043698668</v>
      </c>
      <c r="DF88" s="561">
        <f t="shared" si="162"/>
        <v>840.91845790784976</v>
      </c>
      <c r="DG88" s="561">
        <f t="shared" si="162"/>
        <v>267.90890025977535</v>
      </c>
      <c r="DH88" s="561">
        <f t="shared" si="162"/>
        <v>268.23690741879693</v>
      </c>
      <c r="DI88" s="561">
        <f t="shared" si="162"/>
        <v>749.42983141483103</v>
      </c>
      <c r="DJ88" s="561">
        <f t="shared" si="162"/>
        <v>833.21400179165084</v>
      </c>
      <c r="DK88" s="561">
        <f t="shared" si="162"/>
        <v>262.99291017162602</v>
      </c>
      <c r="DL88" s="561">
        <f t="shared" si="162"/>
        <v>263.26007405269377</v>
      </c>
      <c r="DM88" s="561">
        <f t="shared" si="162"/>
        <v>741.88356912006384</v>
      </c>
      <c r="DN88" s="561">
        <f t="shared" si="162"/>
        <v>825.19746453845187</v>
      </c>
      <c r="DO88" s="561">
        <f t="shared" si="162"/>
        <v>257.76252739686174</v>
      </c>
      <c r="DP88" s="561">
        <f t="shared" si="162"/>
        <v>257.98013404776583</v>
      </c>
      <c r="DQ88" s="561">
        <f t="shared" si="162"/>
        <v>734.05443800637977</v>
      </c>
      <c r="DR88" s="561">
        <f t="shared" si="162"/>
        <v>816.91031061153171</v>
      </c>
      <c r="DS88" s="561">
        <f t="shared" si="162"/>
        <v>252.25708332865577</v>
      </c>
      <c r="DT88" s="561">
        <f t="shared" si="162"/>
        <v>252.43432530585866</v>
      </c>
      <c r="DU88" s="561">
        <f t="shared" si="162"/>
        <v>725.97756532555331</v>
      </c>
      <c r="DV88" s="561">
        <f t="shared" si="162"/>
        <v>808.38576760571164</v>
      </c>
      <c r="DW88" s="561">
        <f t="shared" si="162"/>
        <v>246.50808090840849</v>
      </c>
      <c r="DX88" s="561">
        <f t="shared" si="162"/>
        <v>246.65244560660264</v>
      </c>
      <c r="DY88" s="561">
        <f t="shared" si="162"/>
        <v>717.68100586411651</v>
      </c>
      <c r="DZ88" s="561">
        <f t="shared" si="162"/>
        <v>799.65034116914455</v>
      </c>
      <c r="EA88" s="561">
        <f t="shared" si="162"/>
        <v>240.54063372538565</v>
      </c>
      <c r="EB88" s="561">
        <f t="shared" si="162"/>
        <v>198.20969210038081</v>
      </c>
      <c r="EC88" s="561">
        <f t="shared" ref="EC88:FH88" si="163" xml:space="preserve"> EC$63</f>
        <v>0</v>
      </c>
      <c r="ED88" s="561">
        <f t="shared" si="163"/>
        <v>0</v>
      </c>
      <c r="EE88" s="561">
        <f t="shared" si="163"/>
        <v>0</v>
      </c>
      <c r="EF88" s="561">
        <f t="shared" si="163"/>
        <v>0</v>
      </c>
      <c r="EG88" s="561">
        <f t="shared" si="163"/>
        <v>0</v>
      </c>
      <c r="EH88" s="561">
        <f t="shared" si="163"/>
        <v>0</v>
      </c>
      <c r="EI88" s="561">
        <f t="shared" si="163"/>
        <v>0</v>
      </c>
      <c r="EJ88" s="561">
        <f t="shared" si="163"/>
        <v>0</v>
      </c>
      <c r="EK88" s="561">
        <f t="shared" si="163"/>
        <v>0</v>
      </c>
      <c r="EL88" s="561">
        <f t="shared" si="163"/>
        <v>0</v>
      </c>
      <c r="EM88" s="561">
        <f t="shared" si="163"/>
        <v>0</v>
      </c>
      <c r="EN88" s="561">
        <f t="shared" si="163"/>
        <v>0</v>
      </c>
      <c r="EO88" s="561">
        <f t="shared" si="163"/>
        <v>0</v>
      </c>
      <c r="EP88" s="561">
        <f t="shared" si="163"/>
        <v>0</v>
      </c>
      <c r="EQ88" s="561">
        <f t="shared" si="163"/>
        <v>0</v>
      </c>
      <c r="ER88" s="561">
        <f t="shared" si="163"/>
        <v>0</v>
      </c>
      <c r="ES88" s="561">
        <f t="shared" si="163"/>
        <v>0</v>
      </c>
      <c r="ET88" s="561">
        <f t="shared" si="163"/>
        <v>0</v>
      </c>
      <c r="EU88" s="561">
        <f t="shared" si="163"/>
        <v>0</v>
      </c>
      <c r="EV88" s="561">
        <f t="shared" si="163"/>
        <v>0</v>
      </c>
      <c r="EW88" s="561">
        <f t="shared" si="163"/>
        <v>0</v>
      </c>
      <c r="EX88" s="561">
        <f t="shared" si="163"/>
        <v>0</v>
      </c>
      <c r="EY88" s="561">
        <f t="shared" si="163"/>
        <v>0</v>
      </c>
      <c r="EZ88" s="561">
        <f t="shared" si="163"/>
        <v>0</v>
      </c>
      <c r="FA88" s="561">
        <f t="shared" si="163"/>
        <v>0</v>
      </c>
      <c r="FB88" s="561">
        <f t="shared" si="163"/>
        <v>0</v>
      </c>
      <c r="FC88" s="561">
        <f t="shared" si="163"/>
        <v>0</v>
      </c>
      <c r="FD88" s="561">
        <f t="shared" si="163"/>
        <v>0</v>
      </c>
      <c r="FE88" s="561">
        <f t="shared" si="163"/>
        <v>0</v>
      </c>
      <c r="FF88" s="561">
        <f t="shared" si="163"/>
        <v>0</v>
      </c>
      <c r="FG88" s="561">
        <f t="shared" si="163"/>
        <v>0</v>
      </c>
      <c r="FH88" s="561">
        <f t="shared" si="163"/>
        <v>0</v>
      </c>
      <c r="FI88" s="561">
        <f t="shared" ref="FI88:GJ88" si="164" xml:space="preserve"> FI$63</f>
        <v>0</v>
      </c>
      <c r="FJ88" s="561">
        <f t="shared" si="164"/>
        <v>0</v>
      </c>
      <c r="FK88" s="561">
        <f t="shared" si="164"/>
        <v>0</v>
      </c>
      <c r="FL88" s="561">
        <f t="shared" si="164"/>
        <v>0</v>
      </c>
      <c r="FM88" s="561">
        <f t="shared" si="164"/>
        <v>0</v>
      </c>
      <c r="FN88" s="561">
        <f t="shared" si="164"/>
        <v>0</v>
      </c>
      <c r="FO88" s="561">
        <f t="shared" si="164"/>
        <v>0</v>
      </c>
      <c r="FP88" s="561">
        <f t="shared" si="164"/>
        <v>0</v>
      </c>
      <c r="FQ88" s="561">
        <f t="shared" si="164"/>
        <v>0</v>
      </c>
      <c r="FR88" s="561">
        <f t="shared" si="164"/>
        <v>0</v>
      </c>
      <c r="FS88" s="561">
        <f t="shared" si="164"/>
        <v>0</v>
      </c>
      <c r="FT88" s="561">
        <f t="shared" si="164"/>
        <v>0</v>
      </c>
      <c r="FU88" s="561">
        <f t="shared" si="164"/>
        <v>0</v>
      </c>
      <c r="FV88" s="561">
        <f t="shared" si="164"/>
        <v>0</v>
      </c>
      <c r="FW88" s="561">
        <f t="shared" si="164"/>
        <v>0</v>
      </c>
      <c r="FX88" s="561">
        <f t="shared" si="164"/>
        <v>0</v>
      </c>
      <c r="FY88" s="561">
        <f t="shared" si="164"/>
        <v>0</v>
      </c>
      <c r="FZ88" s="561">
        <f t="shared" si="164"/>
        <v>0</v>
      </c>
      <c r="GA88" s="561">
        <f t="shared" si="164"/>
        <v>0</v>
      </c>
      <c r="GB88" s="561">
        <f t="shared" si="164"/>
        <v>0</v>
      </c>
      <c r="GC88" s="561">
        <f t="shared" si="164"/>
        <v>0</v>
      </c>
      <c r="GD88" s="561">
        <f t="shared" si="164"/>
        <v>0</v>
      </c>
      <c r="GE88" s="561">
        <f t="shared" si="164"/>
        <v>0</v>
      </c>
      <c r="GF88" s="561">
        <f t="shared" si="164"/>
        <v>0</v>
      </c>
      <c r="GG88" s="561">
        <f t="shared" si="164"/>
        <v>0</v>
      </c>
      <c r="GH88" s="561">
        <f t="shared" si="164"/>
        <v>0</v>
      </c>
      <c r="GI88" s="561">
        <f t="shared" si="164"/>
        <v>0</v>
      </c>
      <c r="GJ88" s="561">
        <f t="shared" si="164"/>
        <v>0</v>
      </c>
    </row>
    <row r="89" spans="1:192" s="533" customFormat="1" x14ac:dyDescent="0.25">
      <c r="A89" s="528"/>
      <c r="B89" s="528"/>
      <c r="C89" s="529"/>
      <c r="D89" s="530"/>
      <c r="E89" s="531" t="s">
        <v>268</v>
      </c>
      <c r="F89" s="531"/>
      <c r="G89" s="531" t="str">
        <f xml:space="preserve"> SMU</f>
        <v>$ 000s</v>
      </c>
      <c r="H89" s="531"/>
      <c r="I89" s="532"/>
      <c r="J89" s="531">
        <f t="shared" ref="J89:BU89" si="165" xml:space="preserve"> IF( J84 = 1, $F83, J86 + J87 - J88)</f>
        <v>0</v>
      </c>
      <c r="K89" s="531">
        <f t="shared" si="165"/>
        <v>0</v>
      </c>
      <c r="L89" s="531">
        <f t="shared" si="165"/>
        <v>0</v>
      </c>
      <c r="M89" s="531">
        <f t="shared" si="165"/>
        <v>543.21526545491417</v>
      </c>
      <c r="N89" s="531">
        <f t="shared" si="165"/>
        <v>1178.6196410949376</v>
      </c>
      <c r="O89" s="531">
        <f t="shared" si="165"/>
        <v>1175.3747250451997</v>
      </c>
      <c r="P89" s="531">
        <f t="shared" si="165"/>
        <v>1182.2818981059377</v>
      </c>
      <c r="Q89" s="531">
        <f t="shared" si="165"/>
        <v>1732.5930535964249</v>
      </c>
      <c r="R89" s="531">
        <f t="shared" si="165"/>
        <v>2378.2704284714614</v>
      </c>
      <c r="S89" s="531">
        <f t="shared" si="165"/>
        <v>2388.7212468386997</v>
      </c>
      <c r="T89" s="531">
        <f t="shared" si="165"/>
        <v>2409.141342781913</v>
      </c>
      <c r="U89" s="531">
        <f t="shared" si="165"/>
        <v>2970.6317150088917</v>
      </c>
      <c r="V89" s="531">
        <f t="shared" si="165"/>
        <v>3627.4611232699531</v>
      </c>
      <c r="W89" s="531">
        <f t="shared" si="165"/>
        <v>3652.4849836028761</v>
      </c>
      <c r="X89" s="531">
        <f t="shared" si="165"/>
        <v>3685.5494408846575</v>
      </c>
      <c r="Y89" s="531">
        <f t="shared" si="165"/>
        <v>4259.1343776824315</v>
      </c>
      <c r="Z89" s="531">
        <f t="shared" si="165"/>
        <v>4928.0230921329057</v>
      </c>
      <c r="AA89" s="531">
        <f t="shared" si="165"/>
        <v>4968.5260824406359</v>
      </c>
      <c r="AB89" s="531">
        <f t="shared" si="165"/>
        <v>5018.6149403377867</v>
      </c>
      <c r="AC89" s="531">
        <f t="shared" si="165"/>
        <v>5605.2165692725184</v>
      </c>
      <c r="AD89" s="531">
        <f t="shared" si="165"/>
        <v>6287.1856270387361</v>
      </c>
      <c r="AE89" s="531">
        <f t="shared" si="165"/>
        <v>6344.1895181951477</v>
      </c>
      <c r="AF89" s="531">
        <f t="shared" si="165"/>
        <v>6410.5777632483041</v>
      </c>
      <c r="AG89" s="531">
        <f t="shared" si="165"/>
        <v>7011.2587042331497</v>
      </c>
      <c r="AH89" s="531">
        <f t="shared" si="165"/>
        <v>7707.3666672999389</v>
      </c>
      <c r="AI89" s="531">
        <f t="shared" si="165"/>
        <v>7781.9314459005591</v>
      </c>
      <c r="AJ89" s="531">
        <f t="shared" si="165"/>
        <v>7865.6720314267322</v>
      </c>
      <c r="AK89" s="531">
        <f t="shared" si="165"/>
        <v>8481.5263138811351</v>
      </c>
      <c r="AL89" s="531">
        <f t="shared" si="165"/>
        <v>9192.8996151495139</v>
      </c>
      <c r="AM89" s="531">
        <f t="shared" si="165"/>
        <v>9286.1543179238033</v>
      </c>
      <c r="AN89" s="531">
        <f t="shared" si="165"/>
        <v>9387.5905407151113</v>
      </c>
      <c r="AO89" s="531">
        <f t="shared" si="165"/>
        <v>9681.2891801486821</v>
      </c>
      <c r="AP89" s="531">
        <f t="shared" si="165"/>
        <v>9707.2247211412468</v>
      </c>
      <c r="AQ89" s="531">
        <f t="shared" si="165"/>
        <v>9721.8634850841845</v>
      </c>
      <c r="AR89" s="531">
        <f t="shared" si="165"/>
        <v>9725.7703108299756</v>
      </c>
      <c r="AS89" s="531">
        <f t="shared" si="165"/>
        <v>9719.4817952884769</v>
      </c>
      <c r="AT89" s="531">
        <f t="shared" si="165"/>
        <v>9703.5077055240527</v>
      </c>
      <c r="AU89" s="531">
        <f t="shared" si="165"/>
        <v>9678.3323202478514</v>
      </c>
      <c r="AV89" s="531">
        <f t="shared" si="165"/>
        <v>9644.4157042354582</v>
      </c>
      <c r="AW89" s="531">
        <f t="shared" si="165"/>
        <v>9602.1949190236846</v>
      </c>
      <c r="AX89" s="531">
        <f t="shared" si="165"/>
        <v>9552.0851730725008</v>
      </c>
      <c r="AY89" s="531">
        <f t="shared" si="165"/>
        <v>9494.4809144188766</v>
      </c>
      <c r="AZ89" s="531">
        <f t="shared" si="165"/>
        <v>9429.7568686979339</v>
      </c>
      <c r="BA89" s="531">
        <f t="shared" si="165"/>
        <v>9358.2690252630364</v>
      </c>
      <c r="BB89" s="531">
        <f t="shared" si="165"/>
        <v>9280.3555739998847</v>
      </c>
      <c r="BC89" s="531">
        <f t="shared" si="165"/>
        <v>9196.3377952998908</v>
      </c>
      <c r="BD89" s="531">
        <f t="shared" si="165"/>
        <v>9106.5209055348969</v>
      </c>
      <c r="BE89" s="531">
        <f t="shared" si="165"/>
        <v>9011.1948602581524</v>
      </c>
      <c r="BF89" s="531">
        <f t="shared" si="165"/>
        <v>8910.6351172452451</v>
      </c>
      <c r="BG89" s="531">
        <f t="shared" si="165"/>
        <v>8805.1033613829823</v>
      </c>
      <c r="BH89" s="531">
        <f t="shared" si="165"/>
        <v>8694.8481933138319</v>
      </c>
      <c r="BI89" s="531">
        <f t="shared" si="165"/>
        <v>8580.1057836481414</v>
      </c>
      <c r="BJ89" s="531">
        <f t="shared" si="165"/>
        <v>8461.1004944657361</v>
      </c>
      <c r="BK89" s="531">
        <f t="shared" si="165"/>
        <v>8338.0454697424484</v>
      </c>
      <c r="BL89" s="531">
        <f t="shared" si="165"/>
        <v>8211.1431962553252</v>
      </c>
      <c r="BM89" s="531">
        <f t="shared" si="165"/>
        <v>8080.586036442558</v>
      </c>
      <c r="BN89" s="531">
        <f t="shared" si="165"/>
        <v>7946.5567346204298</v>
      </c>
      <c r="BO89" s="531">
        <f t="shared" si="165"/>
        <v>7809.2288978894076</v>
      </c>
      <c r="BP89" s="531">
        <f t="shared" si="165"/>
        <v>7668.7674529949372</v>
      </c>
      <c r="BQ89" s="531">
        <f t="shared" si="165"/>
        <v>7525.329080345191</v>
      </c>
      <c r="BR89" s="531">
        <f t="shared" si="165"/>
        <v>7379.0626263279319</v>
      </c>
      <c r="BS89" s="531">
        <f t="shared" si="165"/>
        <v>7230.1094950115348</v>
      </c>
      <c r="BT89" s="531">
        <f t="shared" si="165"/>
        <v>7078.6040202609574</v>
      </c>
      <c r="BU89" s="531">
        <f t="shared" si="165"/>
        <v>6924.6738192479097</v>
      </c>
      <c r="BV89" s="531">
        <f t="shared" ref="BV89:EG89" si="166" xml:space="preserve"> IF( BV84 = 1, $F83, BV86 + BV87 - BV88)</f>
        <v>6768.4401282855142</v>
      </c>
      <c r="BW89" s="531">
        <f t="shared" si="166"/>
        <v>6610.0181218712387</v>
      </c>
      <c r="BX89" s="531">
        <f t="shared" si="166"/>
        <v>6449.5172157776769</v>
      </c>
      <c r="BY89" s="531">
        <f t="shared" si="166"/>
        <v>6287.0413549887935</v>
      </c>
      <c r="BZ89" s="531">
        <f t="shared" si="166"/>
        <v>6122.6892872393537</v>
      </c>
      <c r="CA89" s="531">
        <f t="shared" si="166"/>
        <v>5956.554822877386</v>
      </c>
      <c r="CB89" s="531">
        <f t="shared" si="166"/>
        <v>5788.7270817335166</v>
      </c>
      <c r="CC89" s="531">
        <f t="shared" si="166"/>
        <v>5619.2907276468404</v>
      </c>
      <c r="CD89" s="531">
        <f t="shared" si="166"/>
        <v>5448.3261912644994</v>
      </c>
      <c r="CE89" s="531">
        <f t="shared" si="166"/>
        <v>5275.9098817012746</v>
      </c>
      <c r="CF89" s="531">
        <f t="shared" si="166"/>
        <v>5102.1143876162105</v>
      </c>
      <c r="CG89" s="531">
        <f t="shared" si="166"/>
        <v>4927.0086682353995</v>
      </c>
      <c r="CH89" s="531">
        <f t="shared" si="166"/>
        <v>4750.6582348236298</v>
      </c>
      <c r="CI89" s="531">
        <f t="shared" si="166"/>
        <v>4573.1253230824486</v>
      </c>
      <c r="CJ89" s="531">
        <f t="shared" si="166"/>
        <v>4394.4690569283257</v>
      </c>
      <c r="CK89" s="531">
        <f t="shared" si="166"/>
        <v>4214.7456040819088</v>
      </c>
      <c r="CL89" s="531">
        <f t="shared" si="166"/>
        <v>4034.0083238778138</v>
      </c>
      <c r="CM89" s="531">
        <f t="shared" si="166"/>
        <v>3852.3079076839226</v>
      </c>
      <c r="CN89" s="531">
        <f t="shared" si="166"/>
        <v>3669.6925122997268</v>
      </c>
      <c r="CO89" s="531">
        <f t="shared" si="166"/>
        <v>3486.2078866847405</v>
      </c>
      <c r="CP89" s="531">
        <f t="shared" si="166"/>
        <v>3301.8974923505039</v>
      </c>
      <c r="CQ89" s="531">
        <f t="shared" si="166"/>
        <v>3116.8026177329784</v>
      </c>
      <c r="CR89" s="531">
        <f t="shared" si="166"/>
        <v>2930.9624868463297</v>
      </c>
      <c r="CS89" s="531">
        <f t="shared" si="166"/>
        <v>2744.4143625040133</v>
      </c>
      <c r="CT89" s="531">
        <f t="shared" si="166"/>
        <v>2557.1936443788127</v>
      </c>
      <c r="CU89" s="531">
        <f t="shared" si="166"/>
        <v>2369.3339621598725</v>
      </c>
      <c r="CV89" s="531">
        <f t="shared" si="166"/>
        <v>2180.8672640518789</v>
      </c>
      <c r="CW89" s="531">
        <f t="shared" si="166"/>
        <v>1991.8239008492851</v>
      </c>
      <c r="CX89" s="531">
        <f t="shared" si="166"/>
        <v>1802.2327058068208</v>
      </c>
      <c r="CY89" s="531">
        <f t="shared" si="166"/>
        <v>1612.1210705164797</v>
      </c>
      <c r="CZ89" s="531">
        <f t="shared" si="166"/>
        <v>1421.5150169906558</v>
      </c>
      <c r="DA89" s="531">
        <f t="shared" si="166"/>
        <v>1230.439266141123</v>
      </c>
      <c r="DB89" s="531">
        <f t="shared" si="166"/>
        <v>1038.9173028340665</v>
      </c>
      <c r="DC89" s="531">
        <f t="shared" si="166"/>
        <v>846.97143769236322</v>
      </c>
      <c r="DD89" s="531">
        <f t="shared" si="166"/>
        <v>654.62286580774503</v>
      </c>
      <c r="DE89" s="531">
        <f t="shared" si="166"/>
        <v>461.89172251735772</v>
      </c>
      <c r="DF89" s="531">
        <f t="shared" si="166"/>
        <v>268.79713639148974</v>
      </c>
      <c r="DG89" s="531">
        <f t="shared" si="166"/>
        <v>75.357279571915285</v>
      </c>
      <c r="DH89" s="531">
        <f t="shared" si="166"/>
        <v>-118.4105844066805</v>
      </c>
      <c r="DI89" s="531">
        <f t="shared" si="166"/>
        <v>-112.49005518634647</v>
      </c>
      <c r="DJ89" s="531">
        <f t="shared" si="166"/>
        <v>-106.86555242702912</v>
      </c>
      <c r="DK89" s="531">
        <f t="shared" si="166"/>
        <v>-101.52227480567768</v>
      </c>
      <c r="DL89" s="531">
        <f t="shared" si="166"/>
        <v>-96.446161065393824</v>
      </c>
      <c r="DM89" s="531">
        <f t="shared" si="166"/>
        <v>-91.623853012124073</v>
      </c>
      <c r="DN89" s="531">
        <f t="shared" si="166"/>
        <v>-87.04266036151796</v>
      </c>
      <c r="DO89" s="531">
        <f t="shared" si="166"/>
        <v>-82.690527343442056</v>
      </c>
      <c r="DP89" s="531">
        <f t="shared" si="166"/>
        <v>-78.556000976269956</v>
      </c>
      <c r="DQ89" s="531">
        <f t="shared" si="166"/>
        <v>-74.628200927456419</v>
      </c>
      <c r="DR89" s="531">
        <f t="shared" si="166"/>
        <v>-70.896790881083689</v>
      </c>
      <c r="DS89" s="531">
        <f t="shared" si="166"/>
        <v>-67.351951337029504</v>
      </c>
      <c r="DT89" s="531">
        <f t="shared" si="166"/>
        <v>-63.984353770178046</v>
      </c>
      <c r="DU89" s="531">
        <f t="shared" si="166"/>
        <v>-60.785136081669066</v>
      </c>
      <c r="DV89" s="531">
        <f t="shared" si="166"/>
        <v>-57.745879277585573</v>
      </c>
      <c r="DW89" s="531">
        <f t="shared" si="166"/>
        <v>-54.858585313706271</v>
      </c>
      <c r="DX89" s="531">
        <f t="shared" si="166"/>
        <v>-52.115656048020952</v>
      </c>
      <c r="DY89" s="531">
        <f t="shared" si="166"/>
        <v>-49.509873245619815</v>
      </c>
      <c r="DZ89" s="531">
        <f t="shared" si="166"/>
        <v>-47.034379583338819</v>
      </c>
      <c r="EA89" s="531">
        <f t="shared" si="166"/>
        <v>-44.6826606041719</v>
      </c>
      <c r="EB89" s="531">
        <f t="shared" si="166"/>
        <v>1.4210854715202004E-13</v>
      </c>
      <c r="EC89" s="531">
        <f t="shared" si="166"/>
        <v>-2.2343546420760291E-13</v>
      </c>
      <c r="ED89" s="531">
        <f t="shared" si="166"/>
        <v>-5.9888170130791385E-13</v>
      </c>
      <c r="EE89" s="531">
        <f t="shared" si="166"/>
        <v>-9.8037262282553977E-13</v>
      </c>
      <c r="EF89" s="531">
        <f t="shared" si="166"/>
        <v>-1.3637921468170553E-12</v>
      </c>
      <c r="EG89" s="531">
        <f t="shared" si="166"/>
        <v>-1.7533176267281357E-12</v>
      </c>
      <c r="EH89" s="531">
        <f t="shared" ref="EH89:GJ89" si="167" xml:space="preserve"> IF( EH84 = 1, $F83, EH86 + EH87 - EH88)</f>
        <v>-2.1533949666450271E-12</v>
      </c>
      <c r="EI89" s="531">
        <f t="shared" si="167"/>
        <v>-2.5599135517345806E-12</v>
      </c>
      <c r="EJ89" s="531">
        <f t="shared" si="167"/>
        <v>-2.9639974439938695E-12</v>
      </c>
      <c r="EK89" s="531">
        <f t="shared" si="167"/>
        <v>-3.3790061932624907E-12</v>
      </c>
      <c r="EL89" s="531">
        <f t="shared" si="167"/>
        <v>-3.8052571191005857E-12</v>
      </c>
      <c r="EM89" s="531">
        <f t="shared" si="167"/>
        <v>-4.2383706848446733E-12</v>
      </c>
      <c r="EN89" s="531">
        <f t="shared" si="167"/>
        <v>-4.6688902769504459E-12</v>
      </c>
      <c r="EO89" s="531">
        <f t="shared" si="167"/>
        <v>-5.1110494445839006E-12</v>
      </c>
      <c r="EP89" s="531">
        <f t="shared" si="167"/>
        <v>-5.56518626676827E-12</v>
      </c>
      <c r="EQ89" s="531">
        <f t="shared" si="167"/>
        <v>-6.0266346917898075E-12</v>
      </c>
      <c r="ER89" s="531">
        <f t="shared" si="167"/>
        <v>-6.4853194420049659E-12</v>
      </c>
      <c r="ES89" s="531">
        <f t="shared" si="167"/>
        <v>-6.9564052440919137E-12</v>
      </c>
      <c r="ET89" s="531">
        <f t="shared" si="167"/>
        <v>-7.440252294648362E-12</v>
      </c>
      <c r="EU89" s="531">
        <f t="shared" si="167"/>
        <v>-7.9318892827187693E-12</v>
      </c>
      <c r="EV89" s="531">
        <f t="shared" si="167"/>
        <v>-8.4260117095190848E-12</v>
      </c>
      <c r="EW89" s="531">
        <f t="shared" si="167"/>
        <v>-8.9280030359661952E-12</v>
      </c>
      <c r="EX89" s="531">
        <f t="shared" si="167"/>
        <v>-9.4435928109718187E-12</v>
      </c>
      <c r="EY89" s="531">
        <f t="shared" si="167"/>
        <v>-9.9674835813550343E-12</v>
      </c>
      <c r="EZ89" s="531">
        <f t="shared" si="167"/>
        <v>-1.0488236701580845E-11</v>
      </c>
      <c r="FA89" s="531">
        <f t="shared" si="167"/>
        <v>-1.1023068961026538E-11</v>
      </c>
      <c r="FB89" s="531">
        <f t="shared" si="167"/>
        <v>-1.1572389297425634E-11</v>
      </c>
      <c r="FC89" s="531">
        <f t="shared" si="167"/>
        <v>-1.2130553691240756E-11</v>
      </c>
      <c r="FD89" s="531">
        <f t="shared" si="167"/>
        <v>-1.2685375165697267E-11</v>
      </c>
      <c r="FE89" s="531">
        <f t="shared" si="167"/>
        <v>-1.3255196855184015E-11</v>
      </c>
      <c r="FF89" s="531">
        <f t="shared" si="167"/>
        <v>-1.3840454450679046E-11</v>
      </c>
      <c r="FG89" s="531">
        <f t="shared" si="167"/>
        <v>-1.4435134693461548E-11</v>
      </c>
      <c r="FH89" s="531">
        <f t="shared" si="167"/>
        <v>-1.5026253318703036E-11</v>
      </c>
      <c r="FI89" s="531">
        <f t="shared" si="167"/>
        <v>-1.5633353492776402E-11</v>
      </c>
      <c r="FJ89" s="531">
        <f t="shared" si="167"/>
        <v>-1.6256899410136669E-11</v>
      </c>
      <c r="FK89" s="531">
        <f t="shared" si="167"/>
        <v>-1.6890484416766438E-11</v>
      </c>
      <c r="FL89" s="531">
        <f t="shared" si="167"/>
        <v>-1.7527272471076462E-11</v>
      </c>
      <c r="FM89" s="531">
        <f t="shared" si="167"/>
        <v>-1.8174201375151374E-11</v>
      </c>
      <c r="FN89" s="531">
        <f t="shared" si="167"/>
        <v>-1.8838654943417879E-11</v>
      </c>
      <c r="FO89" s="531">
        <f t="shared" si="167"/>
        <v>-1.9513806214133475E-11</v>
      </c>
      <c r="FP89" s="531">
        <f t="shared" si="167"/>
        <v>-2.0184913915825546E-11</v>
      </c>
      <c r="FQ89" s="531">
        <f t="shared" si="167"/>
        <v>-2.0874165759908086E-11</v>
      </c>
      <c r="FR89" s="531">
        <f t="shared" si="167"/>
        <v>-2.1582088754769175E-11</v>
      </c>
      <c r="FS89" s="531">
        <f t="shared" si="167"/>
        <v>-2.2301409309847526E-11</v>
      </c>
      <c r="FT89" s="531">
        <f t="shared" si="167"/>
        <v>-2.3016421760297096E-11</v>
      </c>
      <c r="FU89" s="531">
        <f t="shared" si="167"/>
        <v>-2.3750765366802846E-11</v>
      </c>
      <c r="FV89" s="531">
        <f t="shared" si="167"/>
        <v>-2.4505001615334941E-11</v>
      </c>
      <c r="FW89" s="531">
        <f t="shared" si="167"/>
        <v>-2.5271381067468401E-11</v>
      </c>
      <c r="FX89" s="531">
        <f t="shared" si="167"/>
        <v>-2.6033170573100498E-11</v>
      </c>
      <c r="FY89" s="531">
        <f t="shared" si="167"/>
        <v>-2.6815555904450142E-11</v>
      </c>
      <c r="FZ89" s="531">
        <f t="shared" si="167"/>
        <v>-2.7619135280638357E-11</v>
      </c>
      <c r="GA89" s="531">
        <f t="shared" si="167"/>
        <v>-2.8435652284783203E-11</v>
      </c>
      <c r="GB89" s="531">
        <f t="shared" si="167"/>
        <v>-2.9256297137391397E-11</v>
      </c>
      <c r="GC89" s="531">
        <f t="shared" si="167"/>
        <v>-3.0090010759277371E-11</v>
      </c>
      <c r="GD89" s="531">
        <f t="shared" si="167"/>
        <v>-3.0946308858628309E-11</v>
      </c>
      <c r="GE89" s="531">
        <f t="shared" si="167"/>
        <v>-3.1816393357378794E-11</v>
      </c>
      <c r="GF89" s="531">
        <f t="shared" si="167"/>
        <v>-3.2681266806576976E-11</v>
      </c>
      <c r="GG89" s="531">
        <f t="shared" si="167"/>
        <v>-3.3569523070444733E-11</v>
      </c>
      <c r="GH89" s="531">
        <f t="shared" si="167"/>
        <v>-3.448184131800546E-11</v>
      </c>
      <c r="GI89" s="531">
        <f t="shared" si="167"/>
        <v>-3.5408847889351918E-11</v>
      </c>
      <c r="GJ89" s="531">
        <f t="shared" si="167"/>
        <v>-3.6330302497428679E-11</v>
      </c>
    </row>
    <row r="93" spans="1:192" x14ac:dyDescent="0.25">
      <c r="A93" s="15" t="s">
        <v>63</v>
      </c>
    </row>
  </sheetData>
  <conditionalFormatting sqref="J3:GJ3">
    <cfRule type="cellIs" dxfId="100" priority="8" stopIfTrue="1" operator="equal">
      <formula>"Construction"</formula>
    </cfRule>
    <cfRule type="cellIs" dxfId="99" priority="9" stopIfTrue="1" operator="equal">
      <formula>"Operations"</formula>
    </cfRule>
  </conditionalFormatting>
  <conditionalFormatting sqref="J3:GJ3">
    <cfRule type="cellIs" dxfId="98" priority="7" operator="equal">
      <formula>"Fin Close"</formula>
    </cfRule>
  </conditionalFormatting>
  <conditionalFormatting sqref="J3:GJ3">
    <cfRule type="cellIs" dxfId="97" priority="5" operator="equal">
      <formula>"PPA ext."</formula>
    </cfRule>
    <cfRule type="cellIs" dxfId="96" priority="6" operator="equal">
      <formula>"Delay"</formula>
    </cfRule>
  </conditionalFormatting>
  <conditionalFormatting sqref="F2:F4">
    <cfRule type="cellIs" dxfId="95" priority="1" stopIfTrue="1" operator="notEqual">
      <formula>0</formula>
    </cfRule>
    <cfRule type="cellIs" dxfId="94" priority="2" stopIfTrue="1" operator="equal">
      <formula>""</formula>
    </cfRule>
  </conditionalFormatting>
  <conditionalFormatting sqref="F2:F4">
    <cfRule type="cellIs" dxfId="93" priority="3" stopIfTrue="1" operator="notEqual">
      <formula>0</formula>
    </cfRule>
    <cfRule type="cellIs" dxfId="92" priority="4" stopIfTrue="1" operator="equal">
      <formula>""</formula>
    </cfRule>
  </conditionalFormatting>
  <dataValidations count="1">
    <dataValidation allowBlank="1" showInputMessage="1" showErrorMessage="1" sqref="E25:H25 E10:H10 E18:H18 E61:H61 E72:H72 E83:H83" xr:uid="{00000000-0002-0000-0600-000000000000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">
    <outlinePr summaryBelow="0" summaryRight="0"/>
  </sheetPr>
  <dimension ref="A1:PY84"/>
  <sheetViews>
    <sheetView defaultGridColor="0" colorId="8" workbookViewId="0">
      <pane xSplit="9" ySplit="5" topLeftCell="J62" activePane="bottomRight" state="frozen"/>
      <selection activeCell="F117" sqref="F117"/>
      <selection pane="topRight" activeCell="F117" sqref="F117"/>
      <selection pane="bottomLeft" activeCell="F117" sqref="F117"/>
      <selection pane="bottomRight" activeCell="F117" sqref="F117"/>
    </sheetView>
  </sheetViews>
  <sheetFormatPr defaultColWidth="0" defaultRowHeight="13" x14ac:dyDescent="0.25"/>
  <cols>
    <col min="1" max="2" width="1.36328125" style="15" customWidth="1"/>
    <col min="3" max="3" width="1.36328125" style="21" customWidth="1"/>
    <col min="4" max="4" width="1.36328125" style="60" customWidth="1"/>
    <col min="5" max="5" width="40.6328125" style="12" customWidth="1"/>
    <col min="6" max="6" width="12.6328125" style="12" customWidth="1"/>
    <col min="7" max="8" width="11.6328125" style="12" customWidth="1"/>
    <col min="9" max="9" width="2.6328125" style="9" customWidth="1"/>
    <col min="10" max="192" width="11.6328125" style="12" customWidth="1"/>
    <col min="193" max="255" width="11.6328125" hidden="1" customWidth="1"/>
    <col min="256" max="16384" width="11.6328125" hidden="1"/>
  </cols>
  <sheetData>
    <row r="1" spans="1:441" s="43" customFormat="1" ht="25" x14ac:dyDescent="0.25">
      <c r="A1" s="24" t="str">
        <f ca="1" xml:space="preserve"> RIGHT(CELL("filename", A1), LEN(CELL("filename", A1)) - SEARCH("]", CELL("filename", A1))) &amp; " - " &amp; InpC!F3</f>
        <v>Metrics - Scenario 1</v>
      </c>
      <c r="B1" s="15"/>
      <c r="C1" s="21"/>
      <c r="D1" s="60"/>
      <c r="E1" s="12"/>
      <c r="F1" s="12"/>
      <c r="G1" s="12"/>
      <c r="H1" s="12"/>
      <c r="I1" s="9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 s="12"/>
      <c r="BG1" s="12"/>
      <c r="BH1" s="12"/>
      <c r="BI1" s="12"/>
      <c r="BJ1" s="12"/>
      <c r="BK1" s="12"/>
      <c r="BL1" s="12"/>
      <c r="BM1" s="12"/>
      <c r="BN1" s="12"/>
      <c r="BO1" s="12"/>
      <c r="BP1" s="12"/>
      <c r="BQ1" s="12"/>
      <c r="BR1" s="12"/>
      <c r="BS1" s="12"/>
      <c r="BT1" s="12"/>
      <c r="BU1" s="12"/>
      <c r="BV1" s="12"/>
      <c r="BW1" s="12"/>
      <c r="BX1" s="12"/>
      <c r="BY1" s="12"/>
      <c r="BZ1" s="12"/>
      <c r="CA1" s="12"/>
      <c r="CB1" s="12"/>
      <c r="CC1" s="12"/>
      <c r="CD1" s="12"/>
      <c r="CE1" s="12"/>
      <c r="CF1" s="12"/>
      <c r="CG1" s="12"/>
      <c r="CH1" s="12"/>
      <c r="CI1" s="12"/>
      <c r="CJ1" s="12"/>
      <c r="CK1" s="12"/>
      <c r="CL1" s="12"/>
      <c r="CM1" s="12"/>
      <c r="CN1" s="12"/>
      <c r="CO1" s="12"/>
      <c r="CP1" s="12"/>
      <c r="CQ1" s="12"/>
      <c r="CR1" s="12"/>
      <c r="CS1" s="12"/>
      <c r="CT1" s="12"/>
      <c r="CU1" s="12"/>
      <c r="CV1" s="12"/>
      <c r="CW1" s="12"/>
      <c r="CX1" s="12"/>
      <c r="CY1" s="12"/>
      <c r="CZ1" s="12"/>
      <c r="DA1" s="12"/>
      <c r="DB1" s="12"/>
      <c r="DC1" s="12"/>
      <c r="DD1" s="12"/>
      <c r="DE1" s="12"/>
      <c r="DF1" s="12"/>
      <c r="DG1" s="12"/>
      <c r="DH1" s="12"/>
      <c r="DI1" s="12"/>
      <c r="DJ1" s="12"/>
      <c r="DK1" s="12"/>
      <c r="DL1" s="12"/>
      <c r="DM1" s="12"/>
      <c r="DN1" s="12"/>
      <c r="DO1" s="12"/>
      <c r="DP1" s="12"/>
      <c r="DQ1" s="12"/>
      <c r="DR1" s="12"/>
      <c r="DS1" s="12"/>
      <c r="DT1" s="12"/>
      <c r="DU1" s="12"/>
      <c r="DV1" s="12"/>
      <c r="DW1" s="12"/>
      <c r="DX1" s="12"/>
      <c r="DY1" s="12"/>
      <c r="DZ1" s="12"/>
      <c r="EA1" s="12"/>
      <c r="EB1" s="12"/>
      <c r="EC1" s="12"/>
      <c r="ED1" s="12"/>
      <c r="EE1" s="12"/>
      <c r="EF1" s="12"/>
      <c r="EG1" s="12"/>
      <c r="EH1" s="12"/>
      <c r="EI1" s="12"/>
      <c r="EJ1" s="12"/>
      <c r="EK1" s="12"/>
      <c r="EL1" s="12"/>
      <c r="EM1" s="12"/>
      <c r="EN1" s="12"/>
      <c r="EO1" s="12"/>
      <c r="EP1" s="12"/>
      <c r="EQ1" s="12"/>
      <c r="ER1" s="12"/>
      <c r="ES1" s="12"/>
      <c r="ET1" s="12"/>
      <c r="EU1" s="12"/>
      <c r="EV1" s="12"/>
      <c r="EW1" s="12"/>
      <c r="EX1" s="12"/>
      <c r="EY1" s="12"/>
      <c r="EZ1" s="12"/>
      <c r="FA1" s="12"/>
      <c r="FB1" s="12"/>
      <c r="FC1" s="12"/>
      <c r="FD1" s="12"/>
      <c r="FE1" s="12"/>
      <c r="FF1" s="12"/>
      <c r="FG1" s="12"/>
      <c r="FH1" s="12"/>
      <c r="FI1" s="12"/>
      <c r="FJ1" s="12"/>
      <c r="FK1" s="12"/>
      <c r="FL1" s="12"/>
      <c r="FM1" s="12"/>
      <c r="FN1" s="12"/>
      <c r="FO1" s="12"/>
      <c r="FP1" s="12"/>
      <c r="FQ1" s="12"/>
      <c r="FR1" s="12"/>
      <c r="FS1" s="12"/>
      <c r="FT1" s="12"/>
      <c r="FU1" s="12"/>
      <c r="FV1" s="12"/>
      <c r="FW1" s="12"/>
      <c r="FX1" s="12"/>
      <c r="FY1" s="12"/>
      <c r="FZ1" s="12"/>
      <c r="GA1" s="12"/>
      <c r="GB1" s="12"/>
      <c r="GC1" s="12"/>
      <c r="GD1" s="12"/>
      <c r="GE1" s="12"/>
      <c r="GF1" s="12"/>
      <c r="GG1" s="12"/>
      <c r="GH1" s="12"/>
      <c r="GI1" s="12"/>
      <c r="GJ1" s="12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</row>
    <row r="2" spans="1:441" s="53" customFormat="1" x14ac:dyDescent="0.25">
      <c r="A2" s="63"/>
      <c r="B2" s="63"/>
      <c r="C2" s="64"/>
      <c r="D2" s="65"/>
      <c r="E2" s="41" t="str">
        <f xml:space="preserve"> Time!E$25</f>
        <v>Model period ending</v>
      </c>
      <c r="F2" s="350">
        <f xml:space="preserve"> Check!$F$9</f>
        <v>0</v>
      </c>
      <c r="G2" s="42" t="s">
        <v>23</v>
      </c>
      <c r="H2" s="25"/>
      <c r="I2" s="179"/>
      <c r="J2" s="25">
        <f xml:space="preserve"> Time!J$25</f>
        <v>44104</v>
      </c>
      <c r="K2" s="25">
        <f xml:space="preserve"> Time!K$25</f>
        <v>44196</v>
      </c>
      <c r="L2" s="25">
        <f xml:space="preserve"> Time!L$25</f>
        <v>44286</v>
      </c>
      <c r="M2" s="25">
        <f xml:space="preserve"> Time!M$25</f>
        <v>44377</v>
      </c>
      <c r="N2" s="25">
        <f xml:space="preserve"> Time!N$25</f>
        <v>44469</v>
      </c>
      <c r="O2" s="25">
        <f xml:space="preserve"> Time!O$25</f>
        <v>44561</v>
      </c>
      <c r="P2" s="25">
        <f xml:space="preserve"> Time!P$25</f>
        <v>44651</v>
      </c>
      <c r="Q2" s="25">
        <f xml:space="preserve"> Time!Q$25</f>
        <v>44742</v>
      </c>
      <c r="R2" s="25">
        <f xml:space="preserve"> Time!R$25</f>
        <v>44834</v>
      </c>
      <c r="S2" s="25">
        <f xml:space="preserve"> Time!S$25</f>
        <v>44926</v>
      </c>
      <c r="T2" s="25">
        <f xml:space="preserve"> Time!T$25</f>
        <v>45016</v>
      </c>
      <c r="U2" s="25">
        <f xml:space="preserve"> Time!U$25</f>
        <v>45107</v>
      </c>
      <c r="V2" s="25">
        <f xml:space="preserve"> Time!V$25</f>
        <v>45199</v>
      </c>
      <c r="W2" s="25">
        <f xml:space="preserve"> Time!W$25</f>
        <v>45291</v>
      </c>
      <c r="X2" s="25">
        <f xml:space="preserve"> Time!X$25</f>
        <v>45382</v>
      </c>
      <c r="Y2" s="25">
        <f xml:space="preserve"> Time!Y$25</f>
        <v>45473</v>
      </c>
      <c r="Z2" s="25">
        <f xml:space="preserve"> Time!Z$25</f>
        <v>45565</v>
      </c>
      <c r="AA2" s="25">
        <f xml:space="preserve"> Time!AA$25</f>
        <v>45657</v>
      </c>
      <c r="AB2" s="25">
        <f xml:space="preserve"> Time!AB$25</f>
        <v>45747</v>
      </c>
      <c r="AC2" s="25">
        <f xml:space="preserve"> Time!AC$25</f>
        <v>45838</v>
      </c>
      <c r="AD2" s="25">
        <f xml:space="preserve"> Time!AD$25</f>
        <v>45930</v>
      </c>
      <c r="AE2" s="25">
        <f xml:space="preserve"> Time!AE$25</f>
        <v>46022</v>
      </c>
      <c r="AF2" s="25">
        <f xml:space="preserve"> Time!AF$25</f>
        <v>46112</v>
      </c>
      <c r="AG2" s="25">
        <f xml:space="preserve"> Time!AG$25</f>
        <v>46203</v>
      </c>
      <c r="AH2" s="25">
        <f xml:space="preserve"> Time!AH$25</f>
        <v>46295</v>
      </c>
      <c r="AI2" s="25">
        <f xml:space="preserve"> Time!AI$25</f>
        <v>46387</v>
      </c>
      <c r="AJ2" s="25">
        <f xml:space="preserve"> Time!AJ$25</f>
        <v>46477</v>
      </c>
      <c r="AK2" s="25">
        <f xml:space="preserve"> Time!AK$25</f>
        <v>46568</v>
      </c>
      <c r="AL2" s="25">
        <f xml:space="preserve"> Time!AL$25</f>
        <v>46660</v>
      </c>
      <c r="AM2" s="25">
        <f xml:space="preserve"> Time!AM$25</f>
        <v>46752</v>
      </c>
      <c r="AN2" s="25">
        <f xml:space="preserve"> Time!AN$25</f>
        <v>46843</v>
      </c>
      <c r="AO2" s="25">
        <f xml:space="preserve"> Time!AO$25</f>
        <v>46934</v>
      </c>
      <c r="AP2" s="25">
        <f xml:space="preserve"> Time!AP$25</f>
        <v>47026</v>
      </c>
      <c r="AQ2" s="25">
        <f xml:space="preserve"> Time!AQ$25</f>
        <v>47118</v>
      </c>
      <c r="AR2" s="25">
        <f xml:space="preserve"> Time!AR$25</f>
        <v>47208</v>
      </c>
      <c r="AS2" s="25">
        <f xml:space="preserve"> Time!AS$25</f>
        <v>47299</v>
      </c>
      <c r="AT2" s="25">
        <f xml:space="preserve"> Time!AT$25</f>
        <v>47391</v>
      </c>
      <c r="AU2" s="25">
        <f xml:space="preserve"> Time!AU$25</f>
        <v>47483</v>
      </c>
      <c r="AV2" s="25">
        <f xml:space="preserve"> Time!AV$25</f>
        <v>47573</v>
      </c>
      <c r="AW2" s="25">
        <f xml:space="preserve"> Time!AW$25</f>
        <v>47664</v>
      </c>
      <c r="AX2" s="25">
        <f xml:space="preserve"> Time!AX$25</f>
        <v>47756</v>
      </c>
      <c r="AY2" s="25">
        <f xml:space="preserve"> Time!AY$25</f>
        <v>47848</v>
      </c>
      <c r="AZ2" s="25">
        <f xml:space="preserve"> Time!AZ$25</f>
        <v>47938</v>
      </c>
      <c r="BA2" s="25">
        <f xml:space="preserve"> Time!BA$25</f>
        <v>48029</v>
      </c>
      <c r="BB2" s="25">
        <f xml:space="preserve"> Time!BB$25</f>
        <v>48121</v>
      </c>
      <c r="BC2" s="25">
        <f xml:space="preserve"> Time!BC$25</f>
        <v>48213</v>
      </c>
      <c r="BD2" s="25">
        <f xml:space="preserve"> Time!BD$25</f>
        <v>48304</v>
      </c>
      <c r="BE2" s="25">
        <f xml:space="preserve"> Time!BE$25</f>
        <v>48395</v>
      </c>
      <c r="BF2" s="25">
        <f xml:space="preserve"> Time!BF$25</f>
        <v>48487</v>
      </c>
      <c r="BG2" s="25">
        <f xml:space="preserve"> Time!BG$25</f>
        <v>48579</v>
      </c>
      <c r="BH2" s="25">
        <f xml:space="preserve"> Time!BH$25</f>
        <v>48669</v>
      </c>
      <c r="BI2" s="25">
        <f xml:space="preserve"> Time!BI$25</f>
        <v>48760</v>
      </c>
      <c r="BJ2" s="25">
        <f xml:space="preserve"> Time!BJ$25</f>
        <v>48852</v>
      </c>
      <c r="BK2" s="25">
        <f xml:space="preserve"> Time!BK$25</f>
        <v>48944</v>
      </c>
      <c r="BL2" s="25">
        <f xml:space="preserve"> Time!BL$25</f>
        <v>49034</v>
      </c>
      <c r="BM2" s="25">
        <f xml:space="preserve"> Time!BM$25</f>
        <v>49125</v>
      </c>
      <c r="BN2" s="25">
        <f xml:space="preserve"> Time!BN$25</f>
        <v>49217</v>
      </c>
      <c r="BO2" s="25">
        <f xml:space="preserve"> Time!BO$25</f>
        <v>49309</v>
      </c>
      <c r="BP2" s="25">
        <f xml:space="preserve"> Time!BP$25</f>
        <v>49399</v>
      </c>
      <c r="BQ2" s="25">
        <f xml:space="preserve"> Time!BQ$25</f>
        <v>49490</v>
      </c>
      <c r="BR2" s="25">
        <f xml:space="preserve"> Time!BR$25</f>
        <v>49582</v>
      </c>
      <c r="BS2" s="25">
        <f xml:space="preserve"> Time!BS$25</f>
        <v>49674</v>
      </c>
      <c r="BT2" s="25">
        <f xml:space="preserve"> Time!BT$25</f>
        <v>49765</v>
      </c>
      <c r="BU2" s="25">
        <f xml:space="preserve"> Time!BU$25</f>
        <v>49856</v>
      </c>
      <c r="BV2" s="25">
        <f xml:space="preserve"> Time!BV$25</f>
        <v>49948</v>
      </c>
      <c r="BW2" s="25">
        <f xml:space="preserve"> Time!BW$25</f>
        <v>50040</v>
      </c>
      <c r="BX2" s="25">
        <f xml:space="preserve"> Time!BX$25</f>
        <v>50130</v>
      </c>
      <c r="BY2" s="25">
        <f xml:space="preserve"> Time!BY$25</f>
        <v>50221</v>
      </c>
      <c r="BZ2" s="25">
        <f xml:space="preserve"> Time!BZ$25</f>
        <v>50313</v>
      </c>
      <c r="CA2" s="25">
        <f xml:space="preserve"> Time!CA$25</f>
        <v>50405</v>
      </c>
      <c r="CB2" s="25">
        <f xml:space="preserve"> Time!CB$25</f>
        <v>50495</v>
      </c>
      <c r="CC2" s="25">
        <f xml:space="preserve"> Time!CC$25</f>
        <v>50586</v>
      </c>
      <c r="CD2" s="25">
        <f xml:space="preserve"> Time!CD$25</f>
        <v>50678</v>
      </c>
      <c r="CE2" s="25">
        <f xml:space="preserve"> Time!CE$25</f>
        <v>50770</v>
      </c>
      <c r="CF2" s="25">
        <f xml:space="preserve"> Time!CF$25</f>
        <v>50860</v>
      </c>
      <c r="CG2" s="25">
        <f xml:space="preserve"> Time!CG$25</f>
        <v>50951</v>
      </c>
      <c r="CH2" s="25">
        <f xml:space="preserve"> Time!CH$25</f>
        <v>51043</v>
      </c>
      <c r="CI2" s="25">
        <f xml:space="preserve"> Time!CI$25</f>
        <v>51135</v>
      </c>
      <c r="CJ2" s="25">
        <f xml:space="preserve"> Time!CJ$25</f>
        <v>51226</v>
      </c>
      <c r="CK2" s="25">
        <f xml:space="preserve"> Time!CK$25</f>
        <v>51317</v>
      </c>
      <c r="CL2" s="25">
        <f xml:space="preserve"> Time!CL$25</f>
        <v>51409</v>
      </c>
      <c r="CM2" s="25">
        <f xml:space="preserve"> Time!CM$25</f>
        <v>51501</v>
      </c>
      <c r="CN2" s="25">
        <f xml:space="preserve"> Time!CN$25</f>
        <v>51591</v>
      </c>
      <c r="CO2" s="25">
        <f xml:space="preserve"> Time!CO$25</f>
        <v>51682</v>
      </c>
      <c r="CP2" s="25">
        <f xml:space="preserve"> Time!CP$25</f>
        <v>51774</v>
      </c>
      <c r="CQ2" s="25">
        <f xml:space="preserve"> Time!CQ$25</f>
        <v>51866</v>
      </c>
      <c r="CR2" s="25">
        <f xml:space="preserve"> Time!CR$25</f>
        <v>51956</v>
      </c>
      <c r="CS2" s="25">
        <f xml:space="preserve"> Time!CS$25</f>
        <v>52047</v>
      </c>
      <c r="CT2" s="25">
        <f xml:space="preserve"> Time!CT$25</f>
        <v>52139</v>
      </c>
      <c r="CU2" s="25">
        <f xml:space="preserve"> Time!CU$25</f>
        <v>52231</v>
      </c>
      <c r="CV2" s="25">
        <f xml:space="preserve"> Time!CV$25</f>
        <v>52321</v>
      </c>
      <c r="CW2" s="25">
        <f xml:space="preserve"> Time!CW$25</f>
        <v>52412</v>
      </c>
      <c r="CX2" s="25">
        <f xml:space="preserve"> Time!CX$25</f>
        <v>52504</v>
      </c>
      <c r="CY2" s="25">
        <f xml:space="preserve"> Time!CY$25</f>
        <v>52596</v>
      </c>
      <c r="CZ2" s="25">
        <f xml:space="preserve"> Time!CZ$25</f>
        <v>52687</v>
      </c>
      <c r="DA2" s="25">
        <f xml:space="preserve"> Time!DA$25</f>
        <v>52778</v>
      </c>
      <c r="DB2" s="25">
        <f xml:space="preserve"> Time!DB$25</f>
        <v>52870</v>
      </c>
      <c r="DC2" s="25">
        <f xml:space="preserve"> Time!DC$25</f>
        <v>52962</v>
      </c>
      <c r="DD2" s="25">
        <f xml:space="preserve"> Time!DD$25</f>
        <v>53052</v>
      </c>
      <c r="DE2" s="25">
        <f xml:space="preserve"> Time!DE$25</f>
        <v>53143</v>
      </c>
      <c r="DF2" s="25">
        <f xml:space="preserve"> Time!DF$25</f>
        <v>53235</v>
      </c>
      <c r="DG2" s="25">
        <f xml:space="preserve"> Time!DG$25</f>
        <v>53327</v>
      </c>
      <c r="DH2" s="25">
        <f xml:space="preserve"> Time!DH$25</f>
        <v>53417</v>
      </c>
      <c r="DI2" s="25">
        <f xml:space="preserve"> Time!DI$25</f>
        <v>53508</v>
      </c>
      <c r="DJ2" s="25">
        <f xml:space="preserve"> Time!DJ$25</f>
        <v>53600</v>
      </c>
      <c r="DK2" s="25">
        <f xml:space="preserve"> Time!DK$25</f>
        <v>53692</v>
      </c>
      <c r="DL2" s="25">
        <f xml:space="preserve"> Time!DL$25</f>
        <v>53782</v>
      </c>
      <c r="DM2" s="25">
        <f xml:space="preserve"> Time!DM$25</f>
        <v>53873</v>
      </c>
      <c r="DN2" s="25">
        <f xml:space="preserve"> Time!DN$25</f>
        <v>53965</v>
      </c>
      <c r="DO2" s="25">
        <f xml:space="preserve"> Time!DO$25</f>
        <v>54057</v>
      </c>
      <c r="DP2" s="25">
        <f xml:space="preserve"> Time!DP$25</f>
        <v>54148</v>
      </c>
      <c r="DQ2" s="25">
        <f xml:space="preserve"> Time!DQ$25</f>
        <v>54239</v>
      </c>
      <c r="DR2" s="25">
        <f xml:space="preserve"> Time!DR$25</f>
        <v>54331</v>
      </c>
      <c r="DS2" s="25">
        <f xml:space="preserve"> Time!DS$25</f>
        <v>54423</v>
      </c>
      <c r="DT2" s="25">
        <f xml:space="preserve"> Time!DT$25</f>
        <v>54513</v>
      </c>
      <c r="DU2" s="25">
        <f xml:space="preserve"> Time!DU$25</f>
        <v>54604</v>
      </c>
      <c r="DV2" s="25">
        <f xml:space="preserve"> Time!DV$25</f>
        <v>54696</v>
      </c>
      <c r="DW2" s="25">
        <f xml:space="preserve"> Time!DW$25</f>
        <v>54788</v>
      </c>
      <c r="DX2" s="25">
        <f xml:space="preserve"> Time!DX$25</f>
        <v>54878</v>
      </c>
      <c r="DY2" s="25">
        <f xml:space="preserve"> Time!DY$25</f>
        <v>54969</v>
      </c>
      <c r="DZ2" s="25">
        <f xml:space="preserve"> Time!DZ$25</f>
        <v>55061</v>
      </c>
      <c r="EA2" s="25">
        <f xml:space="preserve"> Time!EA$25</f>
        <v>55153</v>
      </c>
      <c r="EB2" s="25">
        <f xml:space="preserve"> Time!EB$25</f>
        <v>55243</v>
      </c>
      <c r="EC2" s="25">
        <f xml:space="preserve"> Time!EC$25</f>
        <v>55334</v>
      </c>
      <c r="ED2" s="25">
        <f xml:space="preserve"> Time!ED$25</f>
        <v>55426</v>
      </c>
      <c r="EE2" s="25">
        <f xml:space="preserve"> Time!EE$25</f>
        <v>55518</v>
      </c>
      <c r="EF2" s="25">
        <f xml:space="preserve"> Time!EF$25</f>
        <v>55609</v>
      </c>
      <c r="EG2" s="25">
        <f xml:space="preserve"> Time!EG$25</f>
        <v>55700</v>
      </c>
      <c r="EH2" s="25">
        <f xml:space="preserve"> Time!EH$25</f>
        <v>55792</v>
      </c>
      <c r="EI2" s="25">
        <f xml:space="preserve"> Time!EI$25</f>
        <v>55884</v>
      </c>
      <c r="EJ2" s="25">
        <f xml:space="preserve"> Time!EJ$25</f>
        <v>55974</v>
      </c>
      <c r="EK2" s="25">
        <f xml:space="preserve"> Time!EK$25</f>
        <v>56065</v>
      </c>
      <c r="EL2" s="25">
        <f xml:space="preserve"> Time!EL$25</f>
        <v>56157</v>
      </c>
      <c r="EM2" s="25">
        <f xml:space="preserve"> Time!EM$25</f>
        <v>56249</v>
      </c>
      <c r="EN2" s="25">
        <f xml:space="preserve"> Time!EN$25</f>
        <v>56339</v>
      </c>
      <c r="EO2" s="25">
        <f xml:space="preserve"> Time!EO$25</f>
        <v>56430</v>
      </c>
      <c r="EP2" s="25">
        <f xml:space="preserve"> Time!EP$25</f>
        <v>56522</v>
      </c>
      <c r="EQ2" s="25">
        <f xml:space="preserve"> Time!EQ$25</f>
        <v>56614</v>
      </c>
      <c r="ER2" s="25">
        <f xml:space="preserve"> Time!ER$25</f>
        <v>56704</v>
      </c>
      <c r="ES2" s="25">
        <f xml:space="preserve"> Time!ES$25</f>
        <v>56795</v>
      </c>
      <c r="ET2" s="25">
        <f xml:space="preserve"> Time!ET$25</f>
        <v>56887</v>
      </c>
      <c r="EU2" s="25">
        <f xml:space="preserve"> Time!EU$25</f>
        <v>56979</v>
      </c>
      <c r="EV2" s="25">
        <f xml:space="preserve"> Time!EV$25</f>
        <v>57070</v>
      </c>
      <c r="EW2" s="25">
        <f xml:space="preserve"> Time!EW$25</f>
        <v>57161</v>
      </c>
      <c r="EX2" s="25">
        <f xml:space="preserve"> Time!EX$25</f>
        <v>57253</v>
      </c>
      <c r="EY2" s="25">
        <f xml:space="preserve"> Time!EY$25</f>
        <v>57345</v>
      </c>
      <c r="EZ2" s="25">
        <f xml:space="preserve"> Time!EZ$25</f>
        <v>57435</v>
      </c>
      <c r="FA2" s="25">
        <f xml:space="preserve"> Time!FA$25</f>
        <v>57526</v>
      </c>
      <c r="FB2" s="25">
        <f xml:space="preserve"> Time!FB$25</f>
        <v>57618</v>
      </c>
      <c r="FC2" s="25">
        <f xml:space="preserve"> Time!FC$25</f>
        <v>57710</v>
      </c>
      <c r="FD2" s="25">
        <f xml:space="preserve"> Time!FD$25</f>
        <v>57800</v>
      </c>
      <c r="FE2" s="25">
        <f xml:space="preserve"> Time!FE$25</f>
        <v>57891</v>
      </c>
      <c r="FF2" s="25">
        <f xml:space="preserve"> Time!FF$25</f>
        <v>57983</v>
      </c>
      <c r="FG2" s="25">
        <f xml:space="preserve"> Time!FG$25</f>
        <v>58075</v>
      </c>
      <c r="FH2" s="25">
        <f xml:space="preserve"> Time!FH$25</f>
        <v>58165</v>
      </c>
      <c r="FI2" s="25">
        <f xml:space="preserve"> Time!FI$25</f>
        <v>58256</v>
      </c>
      <c r="FJ2" s="25">
        <f xml:space="preserve"> Time!FJ$25</f>
        <v>58348</v>
      </c>
      <c r="FK2" s="25">
        <f xml:space="preserve"> Time!FK$25</f>
        <v>58440</v>
      </c>
      <c r="FL2" s="25">
        <f xml:space="preserve"> Time!FL$25</f>
        <v>58531</v>
      </c>
      <c r="FM2" s="25">
        <f xml:space="preserve"> Time!FM$25</f>
        <v>58622</v>
      </c>
      <c r="FN2" s="25">
        <f xml:space="preserve"> Time!FN$25</f>
        <v>58714</v>
      </c>
      <c r="FO2" s="25">
        <f xml:space="preserve"> Time!FO$25</f>
        <v>58806</v>
      </c>
      <c r="FP2" s="25">
        <f xml:space="preserve"> Time!FP$25</f>
        <v>58896</v>
      </c>
      <c r="FQ2" s="25">
        <f xml:space="preserve"> Time!FQ$25</f>
        <v>58987</v>
      </c>
      <c r="FR2" s="25">
        <f xml:space="preserve"> Time!FR$25</f>
        <v>59079</v>
      </c>
      <c r="FS2" s="25">
        <f xml:space="preserve"> Time!FS$25</f>
        <v>59171</v>
      </c>
      <c r="FT2" s="25">
        <f xml:space="preserve"> Time!FT$25</f>
        <v>59261</v>
      </c>
      <c r="FU2" s="25">
        <f xml:space="preserve"> Time!FU$25</f>
        <v>59352</v>
      </c>
      <c r="FV2" s="25">
        <f xml:space="preserve"> Time!FV$25</f>
        <v>59444</v>
      </c>
      <c r="FW2" s="25">
        <f xml:space="preserve"> Time!FW$25</f>
        <v>59536</v>
      </c>
      <c r="FX2" s="25">
        <f xml:space="preserve"> Time!FX$25</f>
        <v>59626</v>
      </c>
      <c r="FY2" s="25">
        <f xml:space="preserve"> Time!FY$25</f>
        <v>59717</v>
      </c>
      <c r="FZ2" s="25">
        <f xml:space="preserve"> Time!FZ$25</f>
        <v>59809</v>
      </c>
      <c r="GA2" s="25">
        <f xml:space="preserve"> Time!GA$25</f>
        <v>59901</v>
      </c>
      <c r="GB2" s="25">
        <f xml:space="preserve"> Time!GB$25</f>
        <v>59992</v>
      </c>
      <c r="GC2" s="25">
        <f xml:space="preserve"> Time!GC$25</f>
        <v>60083</v>
      </c>
      <c r="GD2" s="25">
        <f xml:space="preserve"> Time!GD$25</f>
        <v>60175</v>
      </c>
      <c r="GE2" s="25">
        <f xml:space="preserve"> Time!GE$25</f>
        <v>60267</v>
      </c>
      <c r="GF2" s="25">
        <f xml:space="preserve"> Time!GF$25</f>
        <v>60357</v>
      </c>
      <c r="GG2" s="25">
        <f xml:space="preserve"> Time!GG$25</f>
        <v>60448</v>
      </c>
      <c r="GH2" s="25">
        <f xml:space="preserve"> Time!GH$25</f>
        <v>60540</v>
      </c>
      <c r="GI2" s="25">
        <f xml:space="preserve"> Time!GI$25</f>
        <v>60632</v>
      </c>
      <c r="GJ2" s="25">
        <f xml:space="preserve"> Time!GJ$25</f>
        <v>60722</v>
      </c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</row>
    <row r="3" spans="1:441" s="18" customFormat="1" x14ac:dyDescent="0.25">
      <c r="A3" s="15"/>
      <c r="B3" s="15"/>
      <c r="C3" s="21"/>
      <c r="D3" s="60"/>
      <c r="E3" s="17" t="str">
        <f xml:space="preserve"> Time!E$67</f>
        <v>Timeline label</v>
      </c>
      <c r="F3" s="350">
        <f xml:space="preserve"> Output!J2</f>
        <v>19</v>
      </c>
      <c r="G3" s="121" t="s">
        <v>25</v>
      </c>
      <c r="H3" s="17"/>
      <c r="I3" s="180"/>
      <c r="J3" s="48" t="str">
        <f xml:space="preserve"> Time!J$67</f>
        <v>Pre-fcst</v>
      </c>
      <c r="K3" s="48" t="str">
        <f xml:space="preserve"> Time!K$67</f>
        <v>Pre-fcst</v>
      </c>
      <c r="L3" s="48" t="str">
        <f xml:space="preserve"> Time!L$67</f>
        <v>Fin Close</v>
      </c>
      <c r="M3" s="48" t="str">
        <f xml:space="preserve"> Time!M$67</f>
        <v>Operations</v>
      </c>
      <c r="N3" s="48" t="str">
        <f xml:space="preserve"> Time!N$67</f>
        <v>Operations</v>
      </c>
      <c r="O3" s="48" t="str">
        <f xml:space="preserve"> Time!O$67</f>
        <v>Operations</v>
      </c>
      <c r="P3" s="48" t="str">
        <f xml:space="preserve"> Time!P$67</f>
        <v>Operations</v>
      </c>
      <c r="Q3" s="48" t="str">
        <f xml:space="preserve"> Time!Q$67</f>
        <v>Operations</v>
      </c>
      <c r="R3" s="48" t="str">
        <f xml:space="preserve"> Time!R$67</f>
        <v>Operations</v>
      </c>
      <c r="S3" s="48" t="str">
        <f xml:space="preserve"> Time!S$67</f>
        <v>Operations</v>
      </c>
      <c r="T3" s="48" t="str">
        <f xml:space="preserve"> Time!T$67</f>
        <v>Operations</v>
      </c>
      <c r="U3" s="48" t="str">
        <f xml:space="preserve"> Time!U$67</f>
        <v>Operations</v>
      </c>
      <c r="V3" s="48" t="str">
        <f xml:space="preserve"> Time!V$67</f>
        <v>Operations</v>
      </c>
      <c r="W3" s="48" t="str">
        <f xml:space="preserve"> Time!W$67</f>
        <v>Operations</v>
      </c>
      <c r="X3" s="48" t="str">
        <f xml:space="preserve"> Time!X$67</f>
        <v>Operations</v>
      </c>
      <c r="Y3" s="48" t="str">
        <f xml:space="preserve"> Time!Y$67</f>
        <v>Operations</v>
      </c>
      <c r="Z3" s="48" t="str">
        <f xml:space="preserve"> Time!Z$67</f>
        <v>Operations</v>
      </c>
      <c r="AA3" s="48" t="str">
        <f xml:space="preserve"> Time!AA$67</f>
        <v>Operations</v>
      </c>
      <c r="AB3" s="48" t="str">
        <f xml:space="preserve"> Time!AB$67</f>
        <v>Operations</v>
      </c>
      <c r="AC3" s="48" t="str">
        <f xml:space="preserve"> Time!AC$67</f>
        <v>Operations</v>
      </c>
      <c r="AD3" s="48" t="str">
        <f xml:space="preserve"> Time!AD$67</f>
        <v>Operations</v>
      </c>
      <c r="AE3" s="48" t="str">
        <f xml:space="preserve"> Time!AE$67</f>
        <v>Operations</v>
      </c>
      <c r="AF3" s="48" t="str">
        <f xml:space="preserve"> Time!AF$67</f>
        <v>Operations</v>
      </c>
      <c r="AG3" s="48" t="str">
        <f xml:space="preserve"> Time!AG$67</f>
        <v>Operations</v>
      </c>
      <c r="AH3" s="48" t="str">
        <f xml:space="preserve"> Time!AH$67</f>
        <v>Operations</v>
      </c>
      <c r="AI3" s="48" t="str">
        <f xml:space="preserve"> Time!AI$67</f>
        <v>Operations</v>
      </c>
      <c r="AJ3" s="48" t="str">
        <f xml:space="preserve"> Time!AJ$67</f>
        <v>Operations</v>
      </c>
      <c r="AK3" s="48" t="str">
        <f xml:space="preserve"> Time!AK$67</f>
        <v>Operations</v>
      </c>
      <c r="AL3" s="48" t="str">
        <f xml:space="preserve"> Time!AL$67</f>
        <v>Operations</v>
      </c>
      <c r="AM3" s="48" t="str">
        <f xml:space="preserve"> Time!AM$67</f>
        <v>Operations</v>
      </c>
      <c r="AN3" s="48" t="str">
        <f xml:space="preserve"> Time!AN$67</f>
        <v>Operations</v>
      </c>
      <c r="AO3" s="48" t="str">
        <f xml:space="preserve"> Time!AO$67</f>
        <v>Operations</v>
      </c>
      <c r="AP3" s="48" t="str">
        <f xml:space="preserve"> Time!AP$67</f>
        <v>Operations</v>
      </c>
      <c r="AQ3" s="48" t="str">
        <f xml:space="preserve"> Time!AQ$67</f>
        <v>Operations</v>
      </c>
      <c r="AR3" s="48" t="str">
        <f xml:space="preserve"> Time!AR$67</f>
        <v>Operations</v>
      </c>
      <c r="AS3" s="48" t="str">
        <f xml:space="preserve"> Time!AS$67</f>
        <v>Operations</v>
      </c>
      <c r="AT3" s="48" t="str">
        <f xml:space="preserve"> Time!AT$67</f>
        <v>Operations</v>
      </c>
      <c r="AU3" s="48" t="str">
        <f xml:space="preserve"> Time!AU$67</f>
        <v>Operations</v>
      </c>
      <c r="AV3" s="48" t="str">
        <f xml:space="preserve"> Time!AV$67</f>
        <v>Operations</v>
      </c>
      <c r="AW3" s="48" t="str">
        <f xml:space="preserve"> Time!AW$67</f>
        <v>Operations</v>
      </c>
      <c r="AX3" s="48" t="str">
        <f xml:space="preserve"> Time!AX$67</f>
        <v>Operations</v>
      </c>
      <c r="AY3" s="48" t="str">
        <f xml:space="preserve"> Time!AY$67</f>
        <v>Operations</v>
      </c>
      <c r="AZ3" s="48" t="str">
        <f xml:space="preserve"> Time!AZ$67</f>
        <v>Operations</v>
      </c>
      <c r="BA3" s="48" t="str">
        <f xml:space="preserve"> Time!BA$67</f>
        <v>Operations</v>
      </c>
      <c r="BB3" s="48" t="str">
        <f xml:space="preserve"> Time!BB$67</f>
        <v>Operations</v>
      </c>
      <c r="BC3" s="48" t="str">
        <f xml:space="preserve"> Time!BC$67</f>
        <v>Operations</v>
      </c>
      <c r="BD3" s="48" t="str">
        <f xml:space="preserve"> Time!BD$67</f>
        <v>Operations</v>
      </c>
      <c r="BE3" s="48" t="str">
        <f xml:space="preserve"> Time!BE$67</f>
        <v>Operations</v>
      </c>
      <c r="BF3" s="48" t="str">
        <f xml:space="preserve"> Time!BF$67</f>
        <v>Operations</v>
      </c>
      <c r="BG3" s="48" t="str">
        <f xml:space="preserve"> Time!BG$67</f>
        <v>Operations</v>
      </c>
      <c r="BH3" s="48" t="str">
        <f xml:space="preserve"> Time!BH$67</f>
        <v>Operations</v>
      </c>
      <c r="BI3" s="48" t="str">
        <f xml:space="preserve"> Time!BI$67</f>
        <v>Operations</v>
      </c>
      <c r="BJ3" s="48" t="str">
        <f xml:space="preserve"> Time!BJ$67</f>
        <v>Operations</v>
      </c>
      <c r="BK3" s="48" t="str">
        <f xml:space="preserve"> Time!BK$67</f>
        <v>Operations</v>
      </c>
      <c r="BL3" s="48" t="str">
        <f xml:space="preserve"> Time!BL$67</f>
        <v>Operations</v>
      </c>
      <c r="BM3" s="48" t="str">
        <f xml:space="preserve"> Time!BM$67</f>
        <v>Operations</v>
      </c>
      <c r="BN3" s="48" t="str">
        <f xml:space="preserve"> Time!BN$67</f>
        <v>Operations</v>
      </c>
      <c r="BO3" s="48" t="str">
        <f xml:space="preserve"> Time!BO$67</f>
        <v>Operations</v>
      </c>
      <c r="BP3" s="48" t="str">
        <f xml:space="preserve"> Time!BP$67</f>
        <v>Operations</v>
      </c>
      <c r="BQ3" s="48" t="str">
        <f xml:space="preserve"> Time!BQ$67</f>
        <v>Operations</v>
      </c>
      <c r="BR3" s="48" t="str">
        <f xml:space="preserve"> Time!BR$67</f>
        <v>Operations</v>
      </c>
      <c r="BS3" s="48" t="str">
        <f xml:space="preserve"> Time!BS$67</f>
        <v>Operations</v>
      </c>
      <c r="BT3" s="48" t="str">
        <f xml:space="preserve"> Time!BT$67</f>
        <v>Operations</v>
      </c>
      <c r="BU3" s="48" t="str">
        <f xml:space="preserve"> Time!BU$67</f>
        <v>Operations</v>
      </c>
      <c r="BV3" s="48" t="str">
        <f xml:space="preserve"> Time!BV$67</f>
        <v>Operations</v>
      </c>
      <c r="BW3" s="48" t="str">
        <f xml:space="preserve"> Time!BW$67</f>
        <v>Operations</v>
      </c>
      <c r="BX3" s="48" t="str">
        <f xml:space="preserve"> Time!BX$67</f>
        <v>Operations</v>
      </c>
      <c r="BY3" s="48" t="str">
        <f xml:space="preserve"> Time!BY$67</f>
        <v>Operations</v>
      </c>
      <c r="BZ3" s="48" t="str">
        <f xml:space="preserve"> Time!BZ$67</f>
        <v>Operations</v>
      </c>
      <c r="CA3" s="48" t="str">
        <f xml:space="preserve"> Time!CA$67</f>
        <v>Operations</v>
      </c>
      <c r="CB3" s="48" t="str">
        <f xml:space="preserve"> Time!CB$67</f>
        <v>Operations</v>
      </c>
      <c r="CC3" s="48" t="str">
        <f xml:space="preserve"> Time!CC$67</f>
        <v>Operations</v>
      </c>
      <c r="CD3" s="48" t="str">
        <f xml:space="preserve"> Time!CD$67</f>
        <v>Operations</v>
      </c>
      <c r="CE3" s="48" t="str">
        <f xml:space="preserve"> Time!CE$67</f>
        <v>Operations</v>
      </c>
      <c r="CF3" s="48" t="str">
        <f xml:space="preserve"> Time!CF$67</f>
        <v>Operations</v>
      </c>
      <c r="CG3" s="48" t="str">
        <f xml:space="preserve"> Time!CG$67</f>
        <v>Operations</v>
      </c>
      <c r="CH3" s="48" t="str">
        <f xml:space="preserve"> Time!CH$67</f>
        <v>Operations</v>
      </c>
      <c r="CI3" s="48" t="str">
        <f xml:space="preserve"> Time!CI$67</f>
        <v>Operations</v>
      </c>
      <c r="CJ3" s="48" t="str">
        <f xml:space="preserve"> Time!CJ$67</f>
        <v>Operations</v>
      </c>
      <c r="CK3" s="48" t="str">
        <f xml:space="preserve"> Time!CK$67</f>
        <v>Operations</v>
      </c>
      <c r="CL3" s="48" t="str">
        <f xml:space="preserve"> Time!CL$67</f>
        <v>Operations</v>
      </c>
      <c r="CM3" s="48" t="str">
        <f xml:space="preserve"> Time!CM$67</f>
        <v>Operations</v>
      </c>
      <c r="CN3" s="48" t="str">
        <f xml:space="preserve"> Time!CN$67</f>
        <v>Operations</v>
      </c>
      <c r="CO3" s="48" t="str">
        <f xml:space="preserve"> Time!CO$67</f>
        <v>Operations</v>
      </c>
      <c r="CP3" s="48" t="str">
        <f xml:space="preserve"> Time!CP$67</f>
        <v>Operations</v>
      </c>
      <c r="CQ3" s="48" t="str">
        <f xml:space="preserve"> Time!CQ$67</f>
        <v>Operations</v>
      </c>
      <c r="CR3" s="48" t="str">
        <f xml:space="preserve"> Time!CR$67</f>
        <v>Operations</v>
      </c>
      <c r="CS3" s="48" t="str">
        <f xml:space="preserve"> Time!CS$67</f>
        <v>Operations</v>
      </c>
      <c r="CT3" s="48" t="str">
        <f xml:space="preserve"> Time!CT$67</f>
        <v>Operations</v>
      </c>
      <c r="CU3" s="48" t="str">
        <f xml:space="preserve"> Time!CU$67</f>
        <v>Operations</v>
      </c>
      <c r="CV3" s="48" t="str">
        <f xml:space="preserve"> Time!CV$67</f>
        <v>Operations</v>
      </c>
      <c r="CW3" s="48" t="str">
        <f xml:space="preserve"> Time!CW$67</f>
        <v>Operations</v>
      </c>
      <c r="CX3" s="48" t="str">
        <f xml:space="preserve"> Time!CX$67</f>
        <v>Operations</v>
      </c>
      <c r="CY3" s="48" t="str">
        <f xml:space="preserve"> Time!CY$67</f>
        <v>Operations</v>
      </c>
      <c r="CZ3" s="48" t="str">
        <f xml:space="preserve"> Time!CZ$67</f>
        <v>Operations</v>
      </c>
      <c r="DA3" s="48" t="str">
        <f xml:space="preserve"> Time!DA$67</f>
        <v>Operations</v>
      </c>
      <c r="DB3" s="48" t="str">
        <f xml:space="preserve"> Time!DB$67</f>
        <v>Operations</v>
      </c>
      <c r="DC3" s="48" t="str">
        <f xml:space="preserve"> Time!DC$67</f>
        <v>Operations</v>
      </c>
      <c r="DD3" s="48" t="str">
        <f xml:space="preserve"> Time!DD$67</f>
        <v>Operations</v>
      </c>
      <c r="DE3" s="48" t="str">
        <f xml:space="preserve"> Time!DE$67</f>
        <v>Operations</v>
      </c>
      <c r="DF3" s="48" t="str">
        <f xml:space="preserve"> Time!DF$67</f>
        <v>Operations</v>
      </c>
      <c r="DG3" s="48" t="str">
        <f xml:space="preserve"> Time!DG$67</f>
        <v>Operations</v>
      </c>
      <c r="DH3" s="48" t="str">
        <f xml:space="preserve"> Time!DH$67</f>
        <v>Operations</v>
      </c>
      <c r="DI3" s="48" t="str">
        <f xml:space="preserve"> Time!DI$67</f>
        <v>Operations</v>
      </c>
      <c r="DJ3" s="48" t="str">
        <f xml:space="preserve"> Time!DJ$67</f>
        <v>Operations</v>
      </c>
      <c r="DK3" s="48" t="str">
        <f xml:space="preserve"> Time!DK$67</f>
        <v>Operations</v>
      </c>
      <c r="DL3" s="48" t="str">
        <f xml:space="preserve"> Time!DL$67</f>
        <v>Operations</v>
      </c>
      <c r="DM3" s="48" t="str">
        <f xml:space="preserve"> Time!DM$67</f>
        <v>Operations</v>
      </c>
      <c r="DN3" s="48" t="str">
        <f xml:space="preserve"> Time!DN$67</f>
        <v>Operations</v>
      </c>
      <c r="DO3" s="48" t="str">
        <f xml:space="preserve"> Time!DO$67</f>
        <v>Operations</v>
      </c>
      <c r="DP3" s="48" t="str">
        <f xml:space="preserve"> Time!DP$67</f>
        <v>Operations</v>
      </c>
      <c r="DQ3" s="48" t="str">
        <f xml:space="preserve"> Time!DQ$67</f>
        <v>Operations</v>
      </c>
      <c r="DR3" s="48" t="str">
        <f xml:space="preserve"> Time!DR$67</f>
        <v>Operations</v>
      </c>
      <c r="DS3" s="48" t="str">
        <f xml:space="preserve"> Time!DS$67</f>
        <v>Operations</v>
      </c>
      <c r="DT3" s="48" t="str">
        <f xml:space="preserve"> Time!DT$67</f>
        <v>Operations</v>
      </c>
      <c r="DU3" s="48" t="str">
        <f xml:space="preserve"> Time!DU$67</f>
        <v>Operations</v>
      </c>
      <c r="DV3" s="48" t="str">
        <f xml:space="preserve"> Time!DV$67</f>
        <v>Operations</v>
      </c>
      <c r="DW3" s="48" t="str">
        <f xml:space="preserve"> Time!DW$67</f>
        <v>Operations</v>
      </c>
      <c r="DX3" s="48" t="str">
        <f xml:space="preserve"> Time!DX$67</f>
        <v>Operations</v>
      </c>
      <c r="DY3" s="48" t="str">
        <f xml:space="preserve"> Time!DY$67</f>
        <v>Operations</v>
      </c>
      <c r="DZ3" s="48" t="str">
        <f xml:space="preserve"> Time!DZ$67</f>
        <v>Operations</v>
      </c>
      <c r="EA3" s="48" t="str">
        <f xml:space="preserve"> Time!EA$67</f>
        <v>Operations</v>
      </c>
      <c r="EB3" s="48" t="str">
        <f xml:space="preserve"> Time!EB$67</f>
        <v>Operations</v>
      </c>
      <c r="EC3" s="48" t="str">
        <f xml:space="preserve"> Time!EC$67</f>
        <v>Post ops</v>
      </c>
      <c r="ED3" s="48" t="str">
        <f xml:space="preserve"> Time!ED$67</f>
        <v>Post ops</v>
      </c>
      <c r="EE3" s="48" t="str">
        <f xml:space="preserve"> Time!EE$67</f>
        <v>Post ops</v>
      </c>
      <c r="EF3" s="48" t="str">
        <f xml:space="preserve"> Time!EF$67</f>
        <v>Post ops</v>
      </c>
      <c r="EG3" s="48" t="str">
        <f xml:space="preserve"> Time!EG$67</f>
        <v>Post ops</v>
      </c>
      <c r="EH3" s="48" t="str">
        <f xml:space="preserve"> Time!EH$67</f>
        <v>Post ops</v>
      </c>
      <c r="EI3" s="48" t="str">
        <f xml:space="preserve"> Time!EI$67</f>
        <v>Post ops</v>
      </c>
      <c r="EJ3" s="48" t="str">
        <f xml:space="preserve"> Time!EJ$67</f>
        <v>Post ops</v>
      </c>
      <c r="EK3" s="48" t="str">
        <f xml:space="preserve"> Time!EK$67</f>
        <v>Post ops</v>
      </c>
      <c r="EL3" s="48" t="str">
        <f xml:space="preserve"> Time!EL$67</f>
        <v>Post ops</v>
      </c>
      <c r="EM3" s="48" t="str">
        <f xml:space="preserve"> Time!EM$67</f>
        <v>Post ops</v>
      </c>
      <c r="EN3" s="48" t="str">
        <f xml:space="preserve"> Time!EN$67</f>
        <v>Post ops</v>
      </c>
      <c r="EO3" s="48" t="str">
        <f xml:space="preserve"> Time!EO$67</f>
        <v>Post ops</v>
      </c>
      <c r="EP3" s="48" t="str">
        <f xml:space="preserve"> Time!EP$67</f>
        <v>Post ops</v>
      </c>
      <c r="EQ3" s="48" t="str">
        <f xml:space="preserve"> Time!EQ$67</f>
        <v>Post ops</v>
      </c>
      <c r="ER3" s="48" t="str">
        <f xml:space="preserve"> Time!ER$67</f>
        <v>Post ops</v>
      </c>
      <c r="ES3" s="48" t="str">
        <f xml:space="preserve"> Time!ES$67</f>
        <v>Post ops</v>
      </c>
      <c r="ET3" s="48" t="str">
        <f xml:space="preserve"> Time!ET$67</f>
        <v>Post ops</v>
      </c>
      <c r="EU3" s="48" t="str">
        <f xml:space="preserve"> Time!EU$67</f>
        <v>Post ops</v>
      </c>
      <c r="EV3" s="48" t="str">
        <f xml:space="preserve"> Time!EV$67</f>
        <v>Post ops</v>
      </c>
      <c r="EW3" s="48" t="str">
        <f xml:space="preserve"> Time!EW$67</f>
        <v>Post ops</v>
      </c>
      <c r="EX3" s="48" t="str">
        <f xml:space="preserve"> Time!EX$67</f>
        <v>Post ops</v>
      </c>
      <c r="EY3" s="48" t="str">
        <f xml:space="preserve"> Time!EY$67</f>
        <v>Post ops</v>
      </c>
      <c r="EZ3" s="48" t="str">
        <f xml:space="preserve"> Time!EZ$67</f>
        <v>Post ops</v>
      </c>
      <c r="FA3" s="48" t="str">
        <f xml:space="preserve"> Time!FA$67</f>
        <v>Post ops</v>
      </c>
      <c r="FB3" s="48" t="str">
        <f xml:space="preserve"> Time!FB$67</f>
        <v>Post ops</v>
      </c>
      <c r="FC3" s="48" t="str">
        <f xml:space="preserve"> Time!FC$67</f>
        <v>Post ops</v>
      </c>
      <c r="FD3" s="48" t="str">
        <f xml:space="preserve"> Time!FD$67</f>
        <v>Post ops</v>
      </c>
      <c r="FE3" s="48" t="str">
        <f xml:space="preserve"> Time!FE$67</f>
        <v>Post ops</v>
      </c>
      <c r="FF3" s="48" t="str">
        <f xml:space="preserve"> Time!FF$67</f>
        <v>Post ops</v>
      </c>
      <c r="FG3" s="48" t="str">
        <f xml:space="preserve"> Time!FG$67</f>
        <v>Post ops</v>
      </c>
      <c r="FH3" s="48" t="str">
        <f xml:space="preserve"> Time!FH$67</f>
        <v>Post ops</v>
      </c>
      <c r="FI3" s="48" t="str">
        <f xml:space="preserve"> Time!FI$67</f>
        <v>Post ops</v>
      </c>
      <c r="FJ3" s="48" t="str">
        <f xml:space="preserve"> Time!FJ$67</f>
        <v>Post ops</v>
      </c>
      <c r="FK3" s="48" t="str">
        <f xml:space="preserve"> Time!FK$67</f>
        <v>Post ops</v>
      </c>
      <c r="FL3" s="48" t="str">
        <f xml:space="preserve"> Time!FL$67</f>
        <v>Post ops</v>
      </c>
      <c r="FM3" s="48" t="str">
        <f xml:space="preserve"> Time!FM$67</f>
        <v>Post ops</v>
      </c>
      <c r="FN3" s="48" t="str">
        <f xml:space="preserve"> Time!FN$67</f>
        <v>Post ops</v>
      </c>
      <c r="FO3" s="48" t="str">
        <f xml:space="preserve"> Time!FO$67</f>
        <v>Post ops</v>
      </c>
      <c r="FP3" s="48" t="str">
        <f xml:space="preserve"> Time!FP$67</f>
        <v>Post ops</v>
      </c>
      <c r="FQ3" s="48" t="str">
        <f xml:space="preserve"> Time!FQ$67</f>
        <v>Post ops</v>
      </c>
      <c r="FR3" s="48" t="str">
        <f xml:space="preserve"> Time!FR$67</f>
        <v>Post ops</v>
      </c>
      <c r="FS3" s="48" t="str">
        <f xml:space="preserve"> Time!FS$67</f>
        <v>Post ops</v>
      </c>
      <c r="FT3" s="48" t="str">
        <f xml:space="preserve"> Time!FT$67</f>
        <v>Post ops</v>
      </c>
      <c r="FU3" s="48" t="str">
        <f xml:space="preserve"> Time!FU$67</f>
        <v>Post ops</v>
      </c>
      <c r="FV3" s="48" t="str">
        <f xml:space="preserve"> Time!FV$67</f>
        <v>Post ops</v>
      </c>
      <c r="FW3" s="48" t="str">
        <f xml:space="preserve"> Time!FW$67</f>
        <v>Post ops</v>
      </c>
      <c r="FX3" s="48" t="str">
        <f xml:space="preserve"> Time!FX$67</f>
        <v>Post ops</v>
      </c>
      <c r="FY3" s="48" t="str">
        <f xml:space="preserve"> Time!FY$67</f>
        <v>Post ops</v>
      </c>
      <c r="FZ3" s="48" t="str">
        <f xml:space="preserve"> Time!FZ$67</f>
        <v>Post ops</v>
      </c>
      <c r="GA3" s="48" t="str">
        <f xml:space="preserve"> Time!GA$67</f>
        <v>Post ops</v>
      </c>
      <c r="GB3" s="48" t="str">
        <f xml:space="preserve"> Time!GB$67</f>
        <v>Post ops</v>
      </c>
      <c r="GC3" s="48" t="str">
        <f xml:space="preserve"> Time!GC$67</f>
        <v>Post ops</v>
      </c>
      <c r="GD3" s="48" t="str">
        <f xml:space="preserve"> Time!GD$67</f>
        <v>Post ops</v>
      </c>
      <c r="GE3" s="48" t="str">
        <f xml:space="preserve"> Time!GE$67</f>
        <v>Post ops</v>
      </c>
      <c r="GF3" s="48" t="str">
        <f xml:space="preserve"> Time!GF$67</f>
        <v>Post ops</v>
      </c>
      <c r="GG3" s="48" t="str">
        <f xml:space="preserve"> Time!GG$67</f>
        <v>Post ops</v>
      </c>
      <c r="GH3" s="48" t="str">
        <f xml:space="preserve"> Time!GH$67</f>
        <v>Post ops</v>
      </c>
      <c r="GI3" s="48" t="str">
        <f xml:space="preserve"> Time!GI$67</f>
        <v>Post ops</v>
      </c>
      <c r="GJ3" s="48" t="str">
        <f xml:space="preserve"> Time!GJ$67</f>
        <v>Post ops</v>
      </c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</row>
    <row r="4" spans="1:441" s="10" customFormat="1" x14ac:dyDescent="0.25">
      <c r="A4" s="15"/>
      <c r="B4" s="15"/>
      <c r="C4" s="21"/>
      <c r="D4" s="60"/>
      <c r="E4" s="266" t="str">
        <f xml:space="preserve"> Time!E$42</f>
        <v>Contract year</v>
      </c>
      <c r="F4" s="350">
        <f xml:space="preserve"> Check!$F$21</f>
        <v>0</v>
      </c>
      <c r="G4" s="121" t="s">
        <v>24</v>
      </c>
      <c r="H4" s="2"/>
      <c r="I4" s="16"/>
      <c r="J4" s="266">
        <f xml:space="preserve"> Time!J$42</f>
        <v>2020</v>
      </c>
      <c r="K4" s="266">
        <f xml:space="preserve"> Time!K$42</f>
        <v>2020</v>
      </c>
      <c r="L4" s="266">
        <f xml:space="preserve"> Time!L$42</f>
        <v>2020</v>
      </c>
      <c r="M4" s="266">
        <f xml:space="preserve"> Time!M$42</f>
        <v>2021</v>
      </c>
      <c r="N4" s="266">
        <f xml:space="preserve"> Time!N$42</f>
        <v>2021</v>
      </c>
      <c r="O4" s="266">
        <f xml:space="preserve"> Time!O$42</f>
        <v>2021</v>
      </c>
      <c r="P4" s="266">
        <f xml:space="preserve"> Time!P$42</f>
        <v>2021</v>
      </c>
      <c r="Q4" s="266">
        <f xml:space="preserve"> Time!Q$42</f>
        <v>2022</v>
      </c>
      <c r="R4" s="266">
        <f xml:space="preserve"> Time!R$42</f>
        <v>2022</v>
      </c>
      <c r="S4" s="266">
        <f xml:space="preserve"> Time!S$42</f>
        <v>2022</v>
      </c>
      <c r="T4" s="266">
        <f xml:space="preserve"> Time!T$42</f>
        <v>2022</v>
      </c>
      <c r="U4" s="266">
        <f xml:space="preserve"> Time!U$42</f>
        <v>2023</v>
      </c>
      <c r="V4" s="266">
        <f xml:space="preserve"> Time!V$42</f>
        <v>2023</v>
      </c>
      <c r="W4" s="266">
        <f xml:space="preserve"> Time!W$42</f>
        <v>2023</v>
      </c>
      <c r="X4" s="266">
        <f xml:space="preserve"> Time!X$42</f>
        <v>2023</v>
      </c>
      <c r="Y4" s="266">
        <f xml:space="preserve"> Time!Y$42</f>
        <v>2024</v>
      </c>
      <c r="Z4" s="266">
        <f xml:space="preserve"> Time!Z$42</f>
        <v>2024</v>
      </c>
      <c r="AA4" s="266">
        <f xml:space="preserve"> Time!AA$42</f>
        <v>2024</v>
      </c>
      <c r="AB4" s="266">
        <f xml:space="preserve"> Time!AB$42</f>
        <v>2024</v>
      </c>
      <c r="AC4" s="266">
        <f xml:space="preserve"> Time!AC$42</f>
        <v>2025</v>
      </c>
      <c r="AD4" s="266">
        <f xml:space="preserve"> Time!AD$42</f>
        <v>2025</v>
      </c>
      <c r="AE4" s="266">
        <f xml:space="preserve"> Time!AE$42</f>
        <v>2025</v>
      </c>
      <c r="AF4" s="266">
        <f xml:space="preserve"> Time!AF$42</f>
        <v>2025</v>
      </c>
      <c r="AG4" s="266">
        <f xml:space="preserve"> Time!AG$42</f>
        <v>2026</v>
      </c>
      <c r="AH4" s="266">
        <f xml:space="preserve"> Time!AH$42</f>
        <v>2026</v>
      </c>
      <c r="AI4" s="266">
        <f xml:space="preserve"> Time!AI$42</f>
        <v>2026</v>
      </c>
      <c r="AJ4" s="266">
        <f xml:space="preserve"> Time!AJ$42</f>
        <v>2026</v>
      </c>
      <c r="AK4" s="266">
        <f xml:space="preserve"> Time!AK$42</f>
        <v>2027</v>
      </c>
      <c r="AL4" s="266">
        <f xml:space="preserve"> Time!AL$42</f>
        <v>2027</v>
      </c>
      <c r="AM4" s="266">
        <f xml:space="preserve"> Time!AM$42</f>
        <v>2027</v>
      </c>
      <c r="AN4" s="266">
        <f xml:space="preserve"> Time!AN$42</f>
        <v>2027</v>
      </c>
      <c r="AO4" s="266">
        <f xml:space="preserve"> Time!AO$42</f>
        <v>2028</v>
      </c>
      <c r="AP4" s="266">
        <f xml:space="preserve"> Time!AP$42</f>
        <v>2028</v>
      </c>
      <c r="AQ4" s="266">
        <f xml:space="preserve"> Time!AQ$42</f>
        <v>2028</v>
      </c>
      <c r="AR4" s="266">
        <f xml:space="preserve"> Time!AR$42</f>
        <v>2028</v>
      </c>
      <c r="AS4" s="266">
        <f xml:space="preserve"> Time!AS$42</f>
        <v>2029</v>
      </c>
      <c r="AT4" s="266">
        <f xml:space="preserve"> Time!AT$42</f>
        <v>2029</v>
      </c>
      <c r="AU4" s="266">
        <f xml:space="preserve"> Time!AU$42</f>
        <v>2029</v>
      </c>
      <c r="AV4" s="266">
        <f xml:space="preserve"> Time!AV$42</f>
        <v>2029</v>
      </c>
      <c r="AW4" s="266">
        <f xml:space="preserve"> Time!AW$42</f>
        <v>2030</v>
      </c>
      <c r="AX4" s="266">
        <f xml:space="preserve"> Time!AX$42</f>
        <v>2030</v>
      </c>
      <c r="AY4" s="266">
        <f xml:space="preserve"> Time!AY$42</f>
        <v>2030</v>
      </c>
      <c r="AZ4" s="266">
        <f xml:space="preserve"> Time!AZ$42</f>
        <v>2030</v>
      </c>
      <c r="BA4" s="266">
        <f xml:space="preserve"> Time!BA$42</f>
        <v>2031</v>
      </c>
      <c r="BB4" s="266">
        <f xml:space="preserve"> Time!BB$42</f>
        <v>2031</v>
      </c>
      <c r="BC4" s="266">
        <f xml:space="preserve"> Time!BC$42</f>
        <v>2031</v>
      </c>
      <c r="BD4" s="266">
        <f xml:space="preserve"> Time!BD$42</f>
        <v>2031</v>
      </c>
      <c r="BE4" s="266">
        <f xml:space="preserve"> Time!BE$42</f>
        <v>2032</v>
      </c>
      <c r="BF4" s="266">
        <f xml:space="preserve"> Time!BF$42</f>
        <v>2032</v>
      </c>
      <c r="BG4" s="266">
        <f xml:space="preserve"> Time!BG$42</f>
        <v>2032</v>
      </c>
      <c r="BH4" s="266">
        <f xml:space="preserve"> Time!BH$42</f>
        <v>2032</v>
      </c>
      <c r="BI4" s="266">
        <f xml:space="preserve"> Time!BI$42</f>
        <v>2033</v>
      </c>
      <c r="BJ4" s="266">
        <f xml:space="preserve"> Time!BJ$42</f>
        <v>2033</v>
      </c>
      <c r="BK4" s="266">
        <f xml:space="preserve"> Time!BK$42</f>
        <v>2033</v>
      </c>
      <c r="BL4" s="266">
        <f xml:space="preserve"> Time!BL$42</f>
        <v>2033</v>
      </c>
      <c r="BM4" s="266">
        <f xml:space="preserve"> Time!BM$42</f>
        <v>2034</v>
      </c>
      <c r="BN4" s="266">
        <f xml:space="preserve"> Time!BN$42</f>
        <v>2034</v>
      </c>
      <c r="BO4" s="266">
        <f xml:space="preserve"> Time!BO$42</f>
        <v>2034</v>
      </c>
      <c r="BP4" s="266">
        <f xml:space="preserve"> Time!BP$42</f>
        <v>2034</v>
      </c>
      <c r="BQ4" s="266">
        <f xml:space="preserve"> Time!BQ$42</f>
        <v>2035</v>
      </c>
      <c r="BR4" s="266">
        <f xml:space="preserve"> Time!BR$42</f>
        <v>2035</v>
      </c>
      <c r="BS4" s="266">
        <f xml:space="preserve"> Time!BS$42</f>
        <v>2035</v>
      </c>
      <c r="BT4" s="266">
        <f xml:space="preserve"> Time!BT$42</f>
        <v>2035</v>
      </c>
      <c r="BU4" s="266">
        <f xml:space="preserve"> Time!BU$42</f>
        <v>2036</v>
      </c>
      <c r="BV4" s="266">
        <f xml:space="preserve"> Time!BV$42</f>
        <v>2036</v>
      </c>
      <c r="BW4" s="266">
        <f xml:space="preserve"> Time!BW$42</f>
        <v>2036</v>
      </c>
      <c r="BX4" s="266">
        <f xml:space="preserve"> Time!BX$42</f>
        <v>2036</v>
      </c>
      <c r="BY4" s="266">
        <f xml:space="preserve"> Time!BY$42</f>
        <v>2037</v>
      </c>
      <c r="BZ4" s="266">
        <f xml:space="preserve"> Time!BZ$42</f>
        <v>2037</v>
      </c>
      <c r="CA4" s="266">
        <f xml:space="preserve"> Time!CA$42</f>
        <v>2037</v>
      </c>
      <c r="CB4" s="266">
        <f xml:space="preserve"> Time!CB$42</f>
        <v>2037</v>
      </c>
      <c r="CC4" s="266">
        <f xml:space="preserve"> Time!CC$42</f>
        <v>2038</v>
      </c>
      <c r="CD4" s="266">
        <f xml:space="preserve"> Time!CD$42</f>
        <v>2038</v>
      </c>
      <c r="CE4" s="266">
        <f xml:space="preserve"> Time!CE$42</f>
        <v>2038</v>
      </c>
      <c r="CF4" s="266">
        <f xml:space="preserve"> Time!CF$42</f>
        <v>2038</v>
      </c>
      <c r="CG4" s="266">
        <f xml:space="preserve"> Time!CG$42</f>
        <v>2039</v>
      </c>
      <c r="CH4" s="266">
        <f xml:space="preserve"> Time!CH$42</f>
        <v>2039</v>
      </c>
      <c r="CI4" s="266">
        <f xml:space="preserve"> Time!CI$42</f>
        <v>2039</v>
      </c>
      <c r="CJ4" s="266">
        <f xml:space="preserve"> Time!CJ$42</f>
        <v>2039</v>
      </c>
      <c r="CK4" s="266">
        <f xml:space="preserve"> Time!CK$42</f>
        <v>2040</v>
      </c>
      <c r="CL4" s="266">
        <f xml:space="preserve"> Time!CL$42</f>
        <v>2040</v>
      </c>
      <c r="CM4" s="266">
        <f xml:space="preserve"> Time!CM$42</f>
        <v>2040</v>
      </c>
      <c r="CN4" s="266">
        <f xml:space="preserve"> Time!CN$42</f>
        <v>2040</v>
      </c>
      <c r="CO4" s="266">
        <f xml:space="preserve"> Time!CO$42</f>
        <v>2041</v>
      </c>
      <c r="CP4" s="266">
        <f xml:space="preserve"> Time!CP$42</f>
        <v>2041</v>
      </c>
      <c r="CQ4" s="266">
        <f xml:space="preserve"> Time!CQ$42</f>
        <v>2041</v>
      </c>
      <c r="CR4" s="266">
        <f xml:space="preserve"> Time!CR$42</f>
        <v>2041</v>
      </c>
      <c r="CS4" s="266">
        <f xml:space="preserve"> Time!CS$42</f>
        <v>2042</v>
      </c>
      <c r="CT4" s="266">
        <f xml:space="preserve"> Time!CT$42</f>
        <v>2042</v>
      </c>
      <c r="CU4" s="266">
        <f xml:space="preserve"> Time!CU$42</f>
        <v>2042</v>
      </c>
      <c r="CV4" s="266">
        <f xml:space="preserve"> Time!CV$42</f>
        <v>2042</v>
      </c>
      <c r="CW4" s="266">
        <f xml:space="preserve"> Time!CW$42</f>
        <v>2043</v>
      </c>
      <c r="CX4" s="266">
        <f xml:space="preserve"> Time!CX$42</f>
        <v>2043</v>
      </c>
      <c r="CY4" s="266">
        <f xml:space="preserve"> Time!CY$42</f>
        <v>2043</v>
      </c>
      <c r="CZ4" s="266">
        <f xml:space="preserve"> Time!CZ$42</f>
        <v>2043</v>
      </c>
      <c r="DA4" s="266">
        <f xml:space="preserve"> Time!DA$42</f>
        <v>2044</v>
      </c>
      <c r="DB4" s="266">
        <f xml:space="preserve"> Time!DB$42</f>
        <v>2044</v>
      </c>
      <c r="DC4" s="266">
        <f xml:space="preserve"> Time!DC$42</f>
        <v>2044</v>
      </c>
      <c r="DD4" s="266">
        <f xml:space="preserve"> Time!DD$42</f>
        <v>2044</v>
      </c>
      <c r="DE4" s="266">
        <f xml:space="preserve"> Time!DE$42</f>
        <v>2045</v>
      </c>
      <c r="DF4" s="266">
        <f xml:space="preserve"> Time!DF$42</f>
        <v>2045</v>
      </c>
      <c r="DG4" s="266">
        <f xml:space="preserve"> Time!DG$42</f>
        <v>2045</v>
      </c>
      <c r="DH4" s="266">
        <f xml:space="preserve"> Time!DH$42</f>
        <v>2045</v>
      </c>
      <c r="DI4" s="266">
        <f xml:space="preserve"> Time!DI$42</f>
        <v>2046</v>
      </c>
      <c r="DJ4" s="266">
        <f xml:space="preserve"> Time!DJ$42</f>
        <v>2046</v>
      </c>
      <c r="DK4" s="266">
        <f xml:space="preserve"> Time!DK$42</f>
        <v>2046</v>
      </c>
      <c r="DL4" s="266">
        <f xml:space="preserve"> Time!DL$42</f>
        <v>2046</v>
      </c>
      <c r="DM4" s="266">
        <f xml:space="preserve"> Time!DM$42</f>
        <v>2047</v>
      </c>
      <c r="DN4" s="266">
        <f xml:space="preserve"> Time!DN$42</f>
        <v>2047</v>
      </c>
      <c r="DO4" s="266">
        <f xml:space="preserve"> Time!DO$42</f>
        <v>2047</v>
      </c>
      <c r="DP4" s="266">
        <f xml:space="preserve"> Time!DP$42</f>
        <v>2047</v>
      </c>
      <c r="DQ4" s="266">
        <f xml:space="preserve"> Time!DQ$42</f>
        <v>2048</v>
      </c>
      <c r="DR4" s="266">
        <f xml:space="preserve"> Time!DR$42</f>
        <v>2048</v>
      </c>
      <c r="DS4" s="266">
        <f xml:space="preserve"> Time!DS$42</f>
        <v>2048</v>
      </c>
      <c r="DT4" s="266">
        <f xml:space="preserve"> Time!DT$42</f>
        <v>2048</v>
      </c>
      <c r="DU4" s="266">
        <f xml:space="preserve"> Time!DU$42</f>
        <v>2049</v>
      </c>
      <c r="DV4" s="266">
        <f xml:space="preserve"> Time!DV$42</f>
        <v>2049</v>
      </c>
      <c r="DW4" s="266">
        <f xml:space="preserve"> Time!DW$42</f>
        <v>2049</v>
      </c>
      <c r="DX4" s="266">
        <f xml:space="preserve"> Time!DX$42</f>
        <v>2049</v>
      </c>
      <c r="DY4" s="266">
        <f xml:space="preserve"> Time!DY$42</f>
        <v>2050</v>
      </c>
      <c r="DZ4" s="266">
        <f xml:space="preserve"> Time!DZ$42</f>
        <v>2050</v>
      </c>
      <c r="EA4" s="266">
        <f xml:space="preserve"> Time!EA$42</f>
        <v>2050</v>
      </c>
      <c r="EB4" s="266">
        <f xml:space="preserve"> Time!EB$42</f>
        <v>2050</v>
      </c>
      <c r="EC4" s="266">
        <f xml:space="preserve"> Time!EC$42</f>
        <v>2051</v>
      </c>
      <c r="ED4" s="266">
        <f xml:space="preserve"> Time!ED$42</f>
        <v>2051</v>
      </c>
      <c r="EE4" s="266">
        <f xml:space="preserve"> Time!EE$42</f>
        <v>2051</v>
      </c>
      <c r="EF4" s="266">
        <f xml:space="preserve"> Time!EF$42</f>
        <v>2051</v>
      </c>
      <c r="EG4" s="266">
        <f xml:space="preserve"> Time!EG$42</f>
        <v>2052</v>
      </c>
      <c r="EH4" s="266">
        <f xml:space="preserve"> Time!EH$42</f>
        <v>2052</v>
      </c>
      <c r="EI4" s="266">
        <f xml:space="preserve"> Time!EI$42</f>
        <v>2052</v>
      </c>
      <c r="EJ4" s="266">
        <f xml:space="preserve"> Time!EJ$42</f>
        <v>2052</v>
      </c>
      <c r="EK4" s="266">
        <f xml:space="preserve"> Time!EK$42</f>
        <v>2053</v>
      </c>
      <c r="EL4" s="266">
        <f xml:space="preserve"> Time!EL$42</f>
        <v>2053</v>
      </c>
      <c r="EM4" s="266">
        <f xml:space="preserve"> Time!EM$42</f>
        <v>2053</v>
      </c>
      <c r="EN4" s="266">
        <f xml:space="preserve"> Time!EN$42</f>
        <v>2053</v>
      </c>
      <c r="EO4" s="266">
        <f xml:space="preserve"> Time!EO$42</f>
        <v>2054</v>
      </c>
      <c r="EP4" s="266">
        <f xml:space="preserve"> Time!EP$42</f>
        <v>2054</v>
      </c>
      <c r="EQ4" s="266">
        <f xml:space="preserve"> Time!EQ$42</f>
        <v>2054</v>
      </c>
      <c r="ER4" s="266">
        <f xml:space="preserve"> Time!ER$42</f>
        <v>2054</v>
      </c>
      <c r="ES4" s="266">
        <f xml:space="preserve"> Time!ES$42</f>
        <v>2055</v>
      </c>
      <c r="ET4" s="266">
        <f xml:space="preserve"> Time!ET$42</f>
        <v>2055</v>
      </c>
      <c r="EU4" s="266">
        <f xml:space="preserve"> Time!EU$42</f>
        <v>2055</v>
      </c>
      <c r="EV4" s="266">
        <f xml:space="preserve"> Time!EV$42</f>
        <v>2055</v>
      </c>
      <c r="EW4" s="266">
        <f xml:space="preserve"> Time!EW$42</f>
        <v>2056</v>
      </c>
      <c r="EX4" s="266">
        <f xml:space="preserve"> Time!EX$42</f>
        <v>2056</v>
      </c>
      <c r="EY4" s="266">
        <f xml:space="preserve"> Time!EY$42</f>
        <v>2056</v>
      </c>
      <c r="EZ4" s="266">
        <f xml:space="preserve"> Time!EZ$42</f>
        <v>2056</v>
      </c>
      <c r="FA4" s="266">
        <f xml:space="preserve"> Time!FA$42</f>
        <v>2057</v>
      </c>
      <c r="FB4" s="266">
        <f xml:space="preserve"> Time!FB$42</f>
        <v>2057</v>
      </c>
      <c r="FC4" s="266">
        <f xml:space="preserve"> Time!FC$42</f>
        <v>2057</v>
      </c>
      <c r="FD4" s="266">
        <f xml:space="preserve"> Time!FD$42</f>
        <v>2057</v>
      </c>
      <c r="FE4" s="266">
        <f xml:space="preserve"> Time!FE$42</f>
        <v>2058</v>
      </c>
      <c r="FF4" s="266">
        <f xml:space="preserve"> Time!FF$42</f>
        <v>2058</v>
      </c>
      <c r="FG4" s="266">
        <f xml:space="preserve"> Time!FG$42</f>
        <v>2058</v>
      </c>
      <c r="FH4" s="266">
        <f xml:space="preserve"> Time!FH$42</f>
        <v>2058</v>
      </c>
      <c r="FI4" s="266">
        <f xml:space="preserve"> Time!FI$42</f>
        <v>2059</v>
      </c>
      <c r="FJ4" s="266">
        <f xml:space="preserve"> Time!FJ$42</f>
        <v>2059</v>
      </c>
      <c r="FK4" s="266">
        <f xml:space="preserve"> Time!FK$42</f>
        <v>2059</v>
      </c>
      <c r="FL4" s="266">
        <f xml:space="preserve"> Time!FL$42</f>
        <v>2059</v>
      </c>
      <c r="FM4" s="266">
        <f xml:space="preserve"> Time!FM$42</f>
        <v>2060</v>
      </c>
      <c r="FN4" s="266">
        <f xml:space="preserve"> Time!FN$42</f>
        <v>2060</v>
      </c>
      <c r="FO4" s="266">
        <f xml:space="preserve"> Time!FO$42</f>
        <v>2060</v>
      </c>
      <c r="FP4" s="266">
        <f xml:space="preserve"> Time!FP$42</f>
        <v>2060</v>
      </c>
      <c r="FQ4" s="266">
        <f xml:space="preserve"> Time!FQ$42</f>
        <v>2061</v>
      </c>
      <c r="FR4" s="266">
        <f xml:space="preserve"> Time!FR$42</f>
        <v>2061</v>
      </c>
      <c r="FS4" s="266">
        <f xml:space="preserve"> Time!FS$42</f>
        <v>2061</v>
      </c>
      <c r="FT4" s="266">
        <f xml:space="preserve"> Time!FT$42</f>
        <v>2061</v>
      </c>
      <c r="FU4" s="266">
        <f xml:space="preserve"> Time!FU$42</f>
        <v>2062</v>
      </c>
      <c r="FV4" s="266">
        <f xml:space="preserve"> Time!FV$42</f>
        <v>2062</v>
      </c>
      <c r="FW4" s="266">
        <f xml:space="preserve"> Time!FW$42</f>
        <v>2062</v>
      </c>
      <c r="FX4" s="266">
        <f xml:space="preserve"> Time!FX$42</f>
        <v>2062</v>
      </c>
      <c r="FY4" s="266">
        <f xml:space="preserve"> Time!FY$42</f>
        <v>2063</v>
      </c>
      <c r="FZ4" s="266">
        <f xml:space="preserve"> Time!FZ$42</f>
        <v>2063</v>
      </c>
      <c r="GA4" s="266">
        <f xml:space="preserve"> Time!GA$42</f>
        <v>2063</v>
      </c>
      <c r="GB4" s="266">
        <f xml:space="preserve"> Time!GB$42</f>
        <v>2063</v>
      </c>
      <c r="GC4" s="266">
        <f xml:space="preserve"> Time!GC$42</f>
        <v>2064</v>
      </c>
      <c r="GD4" s="266">
        <f xml:space="preserve"> Time!GD$42</f>
        <v>2064</v>
      </c>
      <c r="GE4" s="266">
        <f xml:space="preserve"> Time!GE$42</f>
        <v>2064</v>
      </c>
      <c r="GF4" s="266">
        <f xml:space="preserve"> Time!GF$42</f>
        <v>2064</v>
      </c>
      <c r="GG4" s="266">
        <f xml:space="preserve"> Time!GG$42</f>
        <v>2065</v>
      </c>
      <c r="GH4" s="266">
        <f xml:space="preserve"> Time!GH$42</f>
        <v>2065</v>
      </c>
      <c r="GI4" s="266">
        <f xml:space="preserve"> Time!GI$42</f>
        <v>2065</v>
      </c>
      <c r="GJ4" s="266">
        <f xml:space="preserve"> Time!GJ$42</f>
        <v>2065</v>
      </c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</row>
    <row r="5" spans="1:441" s="10" customFormat="1" x14ac:dyDescent="0.25">
      <c r="A5" s="15"/>
      <c r="B5" s="15"/>
      <c r="C5" s="21"/>
      <c r="D5" s="60"/>
      <c r="E5" s="2" t="str">
        <f xml:space="preserve"> Time!E$10</f>
        <v>Model column counter</v>
      </c>
      <c r="F5" s="44" t="s">
        <v>19</v>
      </c>
      <c r="G5" s="45" t="s">
        <v>17</v>
      </c>
      <c r="H5" s="44" t="s">
        <v>18</v>
      </c>
      <c r="I5" s="16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</row>
    <row r="6" spans="1:441" s="43" customFormat="1" x14ac:dyDescent="0.25">
      <c r="A6" s="15"/>
      <c r="B6" s="15"/>
      <c r="C6" s="21"/>
      <c r="D6" s="60"/>
      <c r="E6" s="12"/>
      <c r="F6" s="12"/>
      <c r="G6" s="12"/>
      <c r="H6" s="12"/>
      <c r="I6" s="9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 s="12"/>
      <c r="BG6" s="12"/>
      <c r="BH6" s="12"/>
      <c r="BI6" s="12"/>
      <c r="BJ6" s="12"/>
      <c r="BK6" s="12"/>
      <c r="BL6" s="12"/>
      <c r="BM6" s="12"/>
      <c r="BN6" s="12"/>
      <c r="BO6" s="12"/>
      <c r="BP6" s="12"/>
      <c r="BQ6" s="12"/>
      <c r="BR6" s="12"/>
      <c r="BS6" s="12"/>
      <c r="BT6" s="12"/>
      <c r="BU6" s="12"/>
      <c r="BV6" s="12"/>
      <c r="BW6" s="12"/>
      <c r="BX6" s="12"/>
      <c r="BY6" s="12"/>
      <c r="BZ6" s="12"/>
      <c r="CA6" s="12"/>
      <c r="CB6" s="12"/>
      <c r="CC6" s="12"/>
      <c r="CD6" s="12"/>
      <c r="CE6" s="12"/>
      <c r="CF6" s="12"/>
      <c r="CG6" s="12"/>
      <c r="CH6" s="12"/>
      <c r="CI6" s="12"/>
      <c r="CJ6" s="12"/>
      <c r="CK6" s="12"/>
      <c r="CL6" s="12"/>
      <c r="CM6" s="12"/>
      <c r="CN6" s="12"/>
      <c r="CO6" s="12"/>
      <c r="CP6" s="12"/>
      <c r="CQ6" s="12"/>
      <c r="CR6" s="12"/>
      <c r="CS6" s="12"/>
      <c r="CT6" s="12"/>
      <c r="CU6" s="12"/>
      <c r="CV6" s="12"/>
      <c r="CW6" s="12"/>
      <c r="CX6" s="12"/>
      <c r="CY6" s="12"/>
      <c r="CZ6" s="12"/>
      <c r="DA6" s="12"/>
      <c r="DB6" s="12"/>
      <c r="DC6" s="12"/>
      <c r="DD6" s="12"/>
      <c r="DE6" s="12"/>
      <c r="DF6" s="12"/>
      <c r="DG6" s="12"/>
      <c r="DH6" s="12"/>
      <c r="DI6" s="12"/>
      <c r="DJ6" s="12"/>
      <c r="DK6" s="12"/>
      <c r="DL6" s="12"/>
      <c r="DM6" s="12"/>
      <c r="DN6" s="12"/>
      <c r="DO6" s="12"/>
      <c r="DP6" s="12"/>
      <c r="DQ6" s="12"/>
      <c r="DR6" s="12"/>
      <c r="DS6" s="12"/>
      <c r="DT6" s="12"/>
      <c r="DU6" s="12"/>
      <c r="DV6" s="12"/>
      <c r="DW6" s="12"/>
      <c r="DX6" s="12"/>
      <c r="DY6" s="12"/>
      <c r="DZ6" s="12"/>
      <c r="EA6" s="12"/>
      <c r="EB6" s="12"/>
      <c r="EC6" s="12"/>
      <c r="ED6" s="12"/>
      <c r="EE6" s="12"/>
      <c r="EF6" s="12"/>
      <c r="EG6" s="12"/>
      <c r="EH6" s="12"/>
      <c r="EI6" s="12"/>
      <c r="EJ6" s="12"/>
      <c r="EK6" s="12"/>
      <c r="EL6" s="12"/>
      <c r="EM6" s="12"/>
      <c r="EN6" s="12"/>
      <c r="EO6" s="12"/>
      <c r="EP6" s="12"/>
      <c r="EQ6" s="12"/>
      <c r="ER6" s="12"/>
      <c r="ES6" s="12"/>
      <c r="ET6" s="12"/>
      <c r="EU6" s="12"/>
      <c r="EV6" s="12"/>
      <c r="EW6" s="12"/>
      <c r="EX6" s="12"/>
      <c r="EY6" s="12"/>
      <c r="EZ6" s="12"/>
      <c r="FA6" s="12"/>
      <c r="FB6" s="12"/>
      <c r="FC6" s="12"/>
      <c r="FD6" s="12"/>
      <c r="FE6" s="12"/>
      <c r="FF6" s="12"/>
      <c r="FG6" s="12"/>
      <c r="FH6" s="12"/>
      <c r="FI6" s="12"/>
      <c r="FJ6" s="12"/>
      <c r="FK6" s="12"/>
      <c r="FL6" s="12"/>
      <c r="FM6" s="12"/>
      <c r="FN6" s="12"/>
      <c r="FO6" s="12"/>
      <c r="FP6" s="12"/>
      <c r="FQ6" s="12"/>
      <c r="FR6" s="12"/>
      <c r="FS6" s="12"/>
      <c r="FT6" s="12"/>
      <c r="FU6" s="12"/>
      <c r="FV6" s="12"/>
      <c r="FW6" s="12"/>
      <c r="FX6" s="12"/>
      <c r="FY6" s="12"/>
      <c r="FZ6" s="12"/>
      <c r="GA6" s="12"/>
      <c r="GB6" s="12"/>
      <c r="GC6" s="12"/>
      <c r="GD6" s="12"/>
      <c r="GE6" s="12"/>
      <c r="GF6" s="12"/>
      <c r="GG6" s="12"/>
      <c r="GH6" s="12"/>
      <c r="GI6" s="12"/>
      <c r="GJ6" s="12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</row>
    <row r="8" spans="1:441" x14ac:dyDescent="0.25">
      <c r="A8" s="15" t="s">
        <v>192</v>
      </c>
    </row>
    <row r="10" spans="1:441" x14ac:dyDescent="0.25">
      <c r="E10" s="252" t="str">
        <f xml:space="preserve"> InpC!E$114</f>
        <v>Small negative value for IRR</v>
      </c>
      <c r="F10" s="252">
        <f xml:space="preserve"> InpC!F$114</f>
        <v>-1.0000000000000001E-9</v>
      </c>
      <c r="G10" s="252" t="str">
        <f xml:space="preserve"> InpC!G$114</f>
        <v>$ 000s</v>
      </c>
    </row>
    <row r="11" spans="1:441" s="552" customFormat="1" x14ac:dyDescent="0.25">
      <c r="A11" s="129"/>
      <c r="B11" s="129"/>
      <c r="C11" s="130"/>
      <c r="D11" s="131"/>
      <c r="E11" s="248" t="str">
        <f xml:space="preserve"> Equity!E$12</f>
        <v>Share capital drawdown</v>
      </c>
      <c r="F11" s="248">
        <f xml:space="preserve"> Equity!F$12</f>
        <v>34323.799038515674</v>
      </c>
      <c r="G11" s="252" t="str">
        <f xml:space="preserve"> Equity!G$12</f>
        <v>$ 000s</v>
      </c>
      <c r="H11" s="551"/>
      <c r="I11" s="197"/>
      <c r="J11" s="551"/>
      <c r="K11" s="551"/>
      <c r="L11" s="551"/>
      <c r="M11" s="551"/>
      <c r="N11" s="551"/>
      <c r="O11" s="551"/>
      <c r="P11" s="551"/>
      <c r="Q11" s="551"/>
      <c r="R11" s="551"/>
      <c r="S11" s="551"/>
      <c r="T11" s="551"/>
      <c r="U11" s="551"/>
      <c r="V11" s="551"/>
      <c r="W11" s="551"/>
      <c r="X11" s="551"/>
      <c r="Y11" s="551"/>
      <c r="Z11" s="551"/>
      <c r="AA11" s="551"/>
      <c r="AB11" s="551"/>
      <c r="AC11" s="551"/>
      <c r="AD11" s="551"/>
      <c r="AE11" s="551"/>
      <c r="AF11" s="551"/>
      <c r="AG11" s="551"/>
      <c r="AH11" s="551"/>
      <c r="AI11" s="551"/>
      <c r="AJ11" s="551"/>
      <c r="AK11" s="551"/>
      <c r="AL11" s="551"/>
      <c r="AM11" s="551"/>
      <c r="AN11" s="551"/>
      <c r="AO11" s="551"/>
      <c r="AP11" s="551"/>
      <c r="AQ11" s="551"/>
      <c r="AR11" s="551"/>
      <c r="AS11" s="551"/>
      <c r="AT11" s="551"/>
      <c r="AU11" s="551"/>
      <c r="AV11" s="551"/>
      <c r="AW11" s="551"/>
      <c r="AX11" s="551"/>
      <c r="AY11" s="551"/>
      <c r="AZ11" s="551"/>
      <c r="BA11" s="551"/>
      <c r="BB11" s="551"/>
      <c r="BC11" s="551"/>
      <c r="BD11" s="551"/>
      <c r="BE11" s="551"/>
      <c r="BF11" s="551"/>
      <c r="BG11" s="551"/>
      <c r="BH11" s="551"/>
      <c r="BI11" s="551"/>
      <c r="BJ11" s="551"/>
      <c r="BK11" s="551"/>
      <c r="BL11" s="551"/>
      <c r="BM11" s="551"/>
      <c r="BN11" s="551"/>
      <c r="BO11" s="551"/>
      <c r="BP11" s="551"/>
      <c r="BQ11" s="551"/>
      <c r="BR11" s="551"/>
      <c r="BS11" s="551"/>
      <c r="BT11" s="551"/>
      <c r="BU11" s="551"/>
      <c r="BV11" s="551"/>
      <c r="BW11" s="551"/>
      <c r="BX11" s="551"/>
      <c r="BY11" s="551"/>
      <c r="BZ11" s="551"/>
      <c r="CA11" s="551"/>
      <c r="CB11" s="551"/>
      <c r="CC11" s="551"/>
      <c r="CD11" s="551"/>
      <c r="CE11" s="551"/>
      <c r="CF11" s="551"/>
      <c r="CG11" s="551"/>
      <c r="CH11" s="551"/>
      <c r="CI11" s="551"/>
      <c r="CJ11" s="551"/>
      <c r="CK11" s="551"/>
      <c r="CL11" s="551"/>
      <c r="CM11" s="551"/>
      <c r="CN11" s="551"/>
      <c r="CO11" s="551"/>
      <c r="CP11" s="551"/>
      <c r="CQ11" s="551"/>
      <c r="CR11" s="551"/>
      <c r="CS11" s="551"/>
      <c r="CT11" s="551"/>
      <c r="CU11" s="551"/>
      <c r="CV11" s="551"/>
      <c r="CW11" s="551"/>
      <c r="CX11" s="551"/>
      <c r="CY11" s="551"/>
      <c r="CZ11" s="551"/>
      <c r="DA11" s="551"/>
      <c r="DB11" s="551"/>
      <c r="DC11" s="551"/>
      <c r="DD11" s="551"/>
      <c r="DE11" s="551"/>
      <c r="DF11" s="551"/>
      <c r="DG11" s="551"/>
      <c r="DH11" s="551"/>
      <c r="DI11" s="551"/>
      <c r="DJ11" s="551"/>
      <c r="DK11" s="551"/>
      <c r="DL11" s="551"/>
      <c r="DM11" s="551"/>
      <c r="DN11" s="551"/>
      <c r="DO11" s="551"/>
      <c r="DP11" s="551"/>
      <c r="DQ11" s="551"/>
      <c r="DR11" s="551"/>
      <c r="DS11" s="551"/>
      <c r="DT11" s="551"/>
      <c r="DU11" s="551"/>
      <c r="DV11" s="551"/>
      <c r="DW11" s="551"/>
      <c r="DX11" s="551"/>
      <c r="DY11" s="551"/>
      <c r="DZ11" s="551"/>
      <c r="EA11" s="551"/>
      <c r="EB11" s="551"/>
      <c r="EC11" s="551"/>
      <c r="ED11" s="551"/>
      <c r="EE11" s="551"/>
      <c r="EF11" s="551"/>
      <c r="EG11" s="551"/>
      <c r="EH11" s="551"/>
      <c r="EI11" s="551"/>
      <c r="EJ11" s="551"/>
      <c r="EK11" s="551"/>
      <c r="EL11" s="551"/>
      <c r="EM11" s="551"/>
      <c r="EN11" s="551"/>
      <c r="EO11" s="551"/>
      <c r="EP11" s="551"/>
      <c r="EQ11" s="551"/>
      <c r="ER11" s="551"/>
      <c r="ES11" s="551"/>
      <c r="ET11" s="551"/>
      <c r="EU11" s="551"/>
      <c r="EV11" s="551"/>
      <c r="EW11" s="551"/>
      <c r="EX11" s="551"/>
      <c r="EY11" s="551"/>
      <c r="EZ11" s="551"/>
      <c r="FA11" s="551"/>
      <c r="FB11" s="551"/>
      <c r="FC11" s="551"/>
      <c r="FD11" s="551"/>
      <c r="FE11" s="551"/>
      <c r="FF11" s="551"/>
      <c r="FG11" s="551"/>
      <c r="FH11" s="551"/>
      <c r="FI11" s="551"/>
      <c r="FJ11" s="551"/>
      <c r="FK11" s="551"/>
      <c r="FL11" s="551"/>
      <c r="FM11" s="551"/>
      <c r="FN11" s="551"/>
      <c r="FO11" s="551"/>
      <c r="FP11" s="551"/>
      <c r="FQ11" s="551"/>
      <c r="FR11" s="551"/>
      <c r="FS11" s="551"/>
      <c r="FT11" s="551"/>
      <c r="FU11" s="551"/>
      <c r="FV11" s="551"/>
      <c r="FW11" s="551"/>
      <c r="FX11" s="551"/>
      <c r="FY11" s="551"/>
      <c r="FZ11" s="551"/>
      <c r="GA11" s="551"/>
      <c r="GB11" s="551"/>
      <c r="GC11" s="551"/>
      <c r="GD11" s="551"/>
      <c r="GE11" s="551"/>
      <c r="GF11" s="551"/>
      <c r="GG11" s="551"/>
      <c r="GH11" s="551"/>
      <c r="GI11" s="551"/>
      <c r="GJ11" s="551"/>
    </row>
    <row r="12" spans="1:441" x14ac:dyDescent="0.25">
      <c r="E12" s="252" t="str">
        <f xml:space="preserve"> Time!E$14</f>
        <v>First model column flag</v>
      </c>
      <c r="F12" s="252">
        <f xml:space="preserve"> Time!F$14</f>
        <v>0</v>
      </c>
      <c r="G12" s="252" t="str">
        <f xml:space="preserve"> Time!G$14</f>
        <v>flag</v>
      </c>
      <c r="H12" s="252">
        <f xml:space="preserve"> Time!H$14</f>
        <v>1</v>
      </c>
      <c r="I12" s="252">
        <f xml:space="preserve"> Time!I$14</f>
        <v>0</v>
      </c>
      <c r="J12" s="252">
        <f xml:space="preserve"> Time!J$14</f>
        <v>1</v>
      </c>
      <c r="K12" s="252">
        <f xml:space="preserve"> Time!K$14</f>
        <v>0</v>
      </c>
      <c r="L12" s="252">
        <f xml:space="preserve"> Time!L$14</f>
        <v>0</v>
      </c>
      <c r="M12" s="252">
        <f xml:space="preserve"> Time!M$14</f>
        <v>0</v>
      </c>
      <c r="N12" s="252">
        <f xml:space="preserve"> Time!N$14</f>
        <v>0</v>
      </c>
      <c r="O12" s="252">
        <f xml:space="preserve"> Time!O$14</f>
        <v>0</v>
      </c>
      <c r="P12" s="252">
        <f xml:space="preserve"> Time!P$14</f>
        <v>0</v>
      </c>
      <c r="Q12" s="252">
        <f xml:space="preserve"> Time!Q$14</f>
        <v>0</v>
      </c>
      <c r="R12" s="252">
        <f xml:space="preserve"> Time!R$14</f>
        <v>0</v>
      </c>
      <c r="S12" s="252">
        <f xml:space="preserve"> Time!S$14</f>
        <v>0</v>
      </c>
      <c r="T12" s="252">
        <f xml:space="preserve"> Time!T$14</f>
        <v>0</v>
      </c>
      <c r="U12" s="252">
        <f xml:space="preserve"> Time!U$14</f>
        <v>0</v>
      </c>
      <c r="V12" s="252">
        <f xml:space="preserve"> Time!V$14</f>
        <v>0</v>
      </c>
      <c r="W12" s="252">
        <f xml:space="preserve"> Time!W$14</f>
        <v>0</v>
      </c>
      <c r="X12" s="252">
        <f xml:space="preserve"> Time!X$14</f>
        <v>0</v>
      </c>
      <c r="Y12" s="252">
        <f xml:space="preserve"> Time!Y$14</f>
        <v>0</v>
      </c>
      <c r="Z12" s="252">
        <f xml:space="preserve"> Time!Z$14</f>
        <v>0</v>
      </c>
      <c r="AA12" s="252">
        <f xml:space="preserve"> Time!AA$14</f>
        <v>0</v>
      </c>
      <c r="AB12" s="252">
        <f xml:space="preserve"> Time!AB$14</f>
        <v>0</v>
      </c>
      <c r="AC12" s="252">
        <f xml:space="preserve"> Time!AC$14</f>
        <v>0</v>
      </c>
      <c r="AD12" s="252">
        <f xml:space="preserve"> Time!AD$14</f>
        <v>0</v>
      </c>
      <c r="AE12" s="252">
        <f xml:space="preserve"> Time!AE$14</f>
        <v>0</v>
      </c>
      <c r="AF12" s="252">
        <f xml:space="preserve"> Time!AF$14</f>
        <v>0</v>
      </c>
      <c r="AG12" s="252">
        <f xml:space="preserve"> Time!AG$14</f>
        <v>0</v>
      </c>
      <c r="AH12" s="252">
        <f xml:space="preserve"> Time!AH$14</f>
        <v>0</v>
      </c>
      <c r="AI12" s="252">
        <f xml:space="preserve"> Time!AI$14</f>
        <v>0</v>
      </c>
      <c r="AJ12" s="252">
        <f xml:space="preserve"> Time!AJ$14</f>
        <v>0</v>
      </c>
      <c r="AK12" s="252">
        <f xml:space="preserve"> Time!AK$14</f>
        <v>0</v>
      </c>
      <c r="AL12" s="252">
        <f xml:space="preserve"> Time!AL$14</f>
        <v>0</v>
      </c>
      <c r="AM12" s="252">
        <f xml:space="preserve"> Time!AM$14</f>
        <v>0</v>
      </c>
      <c r="AN12" s="252">
        <f xml:space="preserve"> Time!AN$14</f>
        <v>0</v>
      </c>
      <c r="AO12" s="252">
        <f xml:space="preserve"> Time!AO$14</f>
        <v>0</v>
      </c>
      <c r="AP12" s="252">
        <f xml:space="preserve"> Time!AP$14</f>
        <v>0</v>
      </c>
      <c r="AQ12" s="252">
        <f xml:space="preserve"> Time!AQ$14</f>
        <v>0</v>
      </c>
      <c r="AR12" s="252">
        <f xml:space="preserve"> Time!AR$14</f>
        <v>0</v>
      </c>
      <c r="AS12" s="252">
        <f xml:space="preserve"> Time!AS$14</f>
        <v>0</v>
      </c>
      <c r="AT12" s="252">
        <f xml:space="preserve"> Time!AT$14</f>
        <v>0</v>
      </c>
      <c r="AU12" s="252">
        <f xml:space="preserve"> Time!AU$14</f>
        <v>0</v>
      </c>
      <c r="AV12" s="252">
        <f xml:space="preserve"> Time!AV$14</f>
        <v>0</v>
      </c>
      <c r="AW12" s="252">
        <f xml:space="preserve"> Time!AW$14</f>
        <v>0</v>
      </c>
      <c r="AX12" s="252">
        <f xml:space="preserve"> Time!AX$14</f>
        <v>0</v>
      </c>
      <c r="AY12" s="252">
        <f xml:space="preserve"> Time!AY$14</f>
        <v>0</v>
      </c>
      <c r="AZ12" s="252">
        <f xml:space="preserve"> Time!AZ$14</f>
        <v>0</v>
      </c>
      <c r="BA12" s="252">
        <f xml:space="preserve"> Time!BA$14</f>
        <v>0</v>
      </c>
      <c r="BB12" s="252">
        <f xml:space="preserve"> Time!BB$14</f>
        <v>0</v>
      </c>
      <c r="BC12" s="252">
        <f xml:space="preserve"> Time!BC$14</f>
        <v>0</v>
      </c>
      <c r="BD12" s="252">
        <f xml:space="preserve"> Time!BD$14</f>
        <v>0</v>
      </c>
      <c r="BE12" s="252">
        <f xml:space="preserve"> Time!BE$14</f>
        <v>0</v>
      </c>
      <c r="BF12" s="252">
        <f xml:space="preserve"> Time!BF$14</f>
        <v>0</v>
      </c>
      <c r="BG12" s="252">
        <f xml:space="preserve"> Time!BG$14</f>
        <v>0</v>
      </c>
      <c r="BH12" s="252">
        <f xml:space="preserve"> Time!BH$14</f>
        <v>0</v>
      </c>
      <c r="BI12" s="252">
        <f xml:space="preserve"> Time!BI$14</f>
        <v>0</v>
      </c>
      <c r="BJ12" s="252">
        <f xml:space="preserve"> Time!BJ$14</f>
        <v>0</v>
      </c>
      <c r="BK12" s="252">
        <f xml:space="preserve"> Time!BK$14</f>
        <v>0</v>
      </c>
      <c r="BL12" s="252">
        <f xml:space="preserve"> Time!BL$14</f>
        <v>0</v>
      </c>
      <c r="BM12" s="252">
        <f xml:space="preserve"> Time!BM$14</f>
        <v>0</v>
      </c>
      <c r="BN12" s="252">
        <f xml:space="preserve"> Time!BN$14</f>
        <v>0</v>
      </c>
      <c r="BO12" s="252">
        <f xml:space="preserve"> Time!BO$14</f>
        <v>0</v>
      </c>
      <c r="BP12" s="252">
        <f xml:space="preserve"> Time!BP$14</f>
        <v>0</v>
      </c>
      <c r="BQ12" s="252">
        <f xml:space="preserve"> Time!BQ$14</f>
        <v>0</v>
      </c>
      <c r="BR12" s="252">
        <f xml:space="preserve"> Time!BR$14</f>
        <v>0</v>
      </c>
      <c r="BS12" s="252">
        <f xml:space="preserve"> Time!BS$14</f>
        <v>0</v>
      </c>
      <c r="BT12" s="252">
        <f xml:space="preserve"> Time!BT$14</f>
        <v>0</v>
      </c>
      <c r="BU12" s="252">
        <f xml:space="preserve"> Time!BU$14</f>
        <v>0</v>
      </c>
      <c r="BV12" s="252">
        <f xml:space="preserve"> Time!BV$14</f>
        <v>0</v>
      </c>
      <c r="BW12" s="252">
        <f xml:space="preserve"> Time!BW$14</f>
        <v>0</v>
      </c>
      <c r="BX12" s="252">
        <f xml:space="preserve"> Time!BX$14</f>
        <v>0</v>
      </c>
      <c r="BY12" s="252">
        <f xml:space="preserve"> Time!BY$14</f>
        <v>0</v>
      </c>
      <c r="BZ12" s="252">
        <f xml:space="preserve"> Time!BZ$14</f>
        <v>0</v>
      </c>
      <c r="CA12" s="252">
        <f xml:space="preserve"> Time!CA$14</f>
        <v>0</v>
      </c>
      <c r="CB12" s="252">
        <f xml:space="preserve"> Time!CB$14</f>
        <v>0</v>
      </c>
      <c r="CC12" s="252">
        <f xml:space="preserve"> Time!CC$14</f>
        <v>0</v>
      </c>
      <c r="CD12" s="252">
        <f xml:space="preserve"> Time!CD$14</f>
        <v>0</v>
      </c>
      <c r="CE12" s="252">
        <f xml:space="preserve"> Time!CE$14</f>
        <v>0</v>
      </c>
      <c r="CF12" s="252">
        <f xml:space="preserve"> Time!CF$14</f>
        <v>0</v>
      </c>
      <c r="CG12" s="252">
        <f xml:space="preserve"> Time!CG$14</f>
        <v>0</v>
      </c>
      <c r="CH12" s="252">
        <f xml:space="preserve"> Time!CH$14</f>
        <v>0</v>
      </c>
      <c r="CI12" s="252">
        <f xml:space="preserve"> Time!CI$14</f>
        <v>0</v>
      </c>
      <c r="CJ12" s="252">
        <f xml:space="preserve"> Time!CJ$14</f>
        <v>0</v>
      </c>
      <c r="CK12" s="252">
        <f xml:space="preserve"> Time!CK$14</f>
        <v>0</v>
      </c>
      <c r="CL12" s="252">
        <f xml:space="preserve"> Time!CL$14</f>
        <v>0</v>
      </c>
      <c r="CM12" s="252">
        <f xml:space="preserve"> Time!CM$14</f>
        <v>0</v>
      </c>
      <c r="CN12" s="252">
        <f xml:space="preserve"> Time!CN$14</f>
        <v>0</v>
      </c>
      <c r="CO12" s="252">
        <f xml:space="preserve"> Time!CO$14</f>
        <v>0</v>
      </c>
      <c r="CP12" s="252">
        <f xml:space="preserve"> Time!CP$14</f>
        <v>0</v>
      </c>
      <c r="CQ12" s="252">
        <f xml:space="preserve"> Time!CQ$14</f>
        <v>0</v>
      </c>
      <c r="CR12" s="252">
        <f xml:space="preserve"> Time!CR$14</f>
        <v>0</v>
      </c>
      <c r="CS12" s="252">
        <f xml:space="preserve"> Time!CS$14</f>
        <v>0</v>
      </c>
      <c r="CT12" s="252">
        <f xml:space="preserve"> Time!CT$14</f>
        <v>0</v>
      </c>
      <c r="CU12" s="252">
        <f xml:space="preserve"> Time!CU$14</f>
        <v>0</v>
      </c>
      <c r="CV12" s="252">
        <f xml:space="preserve"> Time!CV$14</f>
        <v>0</v>
      </c>
      <c r="CW12" s="252">
        <f xml:space="preserve"> Time!CW$14</f>
        <v>0</v>
      </c>
      <c r="CX12" s="252">
        <f xml:space="preserve"> Time!CX$14</f>
        <v>0</v>
      </c>
      <c r="CY12" s="252">
        <f xml:space="preserve"> Time!CY$14</f>
        <v>0</v>
      </c>
      <c r="CZ12" s="252">
        <f xml:space="preserve"> Time!CZ$14</f>
        <v>0</v>
      </c>
      <c r="DA12" s="252">
        <f xml:space="preserve"> Time!DA$14</f>
        <v>0</v>
      </c>
      <c r="DB12" s="252">
        <f xml:space="preserve"> Time!DB$14</f>
        <v>0</v>
      </c>
      <c r="DC12" s="252">
        <f xml:space="preserve"> Time!DC$14</f>
        <v>0</v>
      </c>
      <c r="DD12" s="252">
        <f xml:space="preserve"> Time!DD$14</f>
        <v>0</v>
      </c>
      <c r="DE12" s="252">
        <f xml:space="preserve"> Time!DE$14</f>
        <v>0</v>
      </c>
      <c r="DF12" s="252">
        <f xml:space="preserve"> Time!DF$14</f>
        <v>0</v>
      </c>
      <c r="DG12" s="252">
        <f xml:space="preserve"> Time!DG$14</f>
        <v>0</v>
      </c>
      <c r="DH12" s="252">
        <f xml:space="preserve"> Time!DH$14</f>
        <v>0</v>
      </c>
      <c r="DI12" s="252">
        <f xml:space="preserve"> Time!DI$14</f>
        <v>0</v>
      </c>
      <c r="DJ12" s="252">
        <f xml:space="preserve"> Time!DJ$14</f>
        <v>0</v>
      </c>
      <c r="DK12" s="252">
        <f xml:space="preserve"> Time!DK$14</f>
        <v>0</v>
      </c>
      <c r="DL12" s="252">
        <f xml:space="preserve"> Time!DL$14</f>
        <v>0</v>
      </c>
      <c r="DM12" s="252">
        <f xml:space="preserve"> Time!DM$14</f>
        <v>0</v>
      </c>
      <c r="DN12" s="252">
        <f xml:space="preserve"> Time!DN$14</f>
        <v>0</v>
      </c>
      <c r="DO12" s="252">
        <f xml:space="preserve"> Time!DO$14</f>
        <v>0</v>
      </c>
      <c r="DP12" s="252">
        <f xml:space="preserve"> Time!DP$14</f>
        <v>0</v>
      </c>
      <c r="DQ12" s="252">
        <f xml:space="preserve"> Time!DQ$14</f>
        <v>0</v>
      </c>
      <c r="DR12" s="252">
        <f xml:space="preserve"> Time!DR$14</f>
        <v>0</v>
      </c>
      <c r="DS12" s="252">
        <f xml:space="preserve"> Time!DS$14</f>
        <v>0</v>
      </c>
      <c r="DT12" s="252">
        <f xml:space="preserve"> Time!DT$14</f>
        <v>0</v>
      </c>
      <c r="DU12" s="252">
        <f xml:space="preserve"> Time!DU$14</f>
        <v>0</v>
      </c>
      <c r="DV12" s="252">
        <f xml:space="preserve"> Time!DV$14</f>
        <v>0</v>
      </c>
      <c r="DW12" s="252">
        <f xml:space="preserve"> Time!DW$14</f>
        <v>0</v>
      </c>
      <c r="DX12" s="252">
        <f xml:space="preserve"> Time!DX$14</f>
        <v>0</v>
      </c>
      <c r="DY12" s="252">
        <f xml:space="preserve"> Time!DY$14</f>
        <v>0</v>
      </c>
      <c r="DZ12" s="252">
        <f xml:space="preserve"> Time!DZ$14</f>
        <v>0</v>
      </c>
      <c r="EA12" s="252">
        <f xml:space="preserve"> Time!EA$14</f>
        <v>0</v>
      </c>
      <c r="EB12" s="252">
        <f xml:space="preserve"> Time!EB$14</f>
        <v>0</v>
      </c>
      <c r="EC12" s="252">
        <f xml:space="preserve"> Time!EC$14</f>
        <v>0</v>
      </c>
      <c r="ED12" s="252">
        <f xml:space="preserve"> Time!ED$14</f>
        <v>0</v>
      </c>
      <c r="EE12" s="252">
        <f xml:space="preserve"> Time!EE$14</f>
        <v>0</v>
      </c>
      <c r="EF12" s="252">
        <f xml:space="preserve"> Time!EF$14</f>
        <v>0</v>
      </c>
      <c r="EG12" s="252">
        <f xml:space="preserve"> Time!EG$14</f>
        <v>0</v>
      </c>
      <c r="EH12" s="252">
        <f xml:space="preserve"> Time!EH$14</f>
        <v>0</v>
      </c>
      <c r="EI12" s="252">
        <f xml:space="preserve"> Time!EI$14</f>
        <v>0</v>
      </c>
      <c r="EJ12" s="252">
        <f xml:space="preserve"> Time!EJ$14</f>
        <v>0</v>
      </c>
      <c r="EK12" s="252">
        <f xml:space="preserve"> Time!EK$14</f>
        <v>0</v>
      </c>
      <c r="EL12" s="252">
        <f xml:space="preserve"> Time!EL$14</f>
        <v>0</v>
      </c>
      <c r="EM12" s="252">
        <f xml:space="preserve"> Time!EM$14</f>
        <v>0</v>
      </c>
      <c r="EN12" s="252">
        <f xml:space="preserve"> Time!EN$14</f>
        <v>0</v>
      </c>
      <c r="EO12" s="252">
        <f xml:space="preserve"> Time!EO$14</f>
        <v>0</v>
      </c>
      <c r="EP12" s="252">
        <f xml:space="preserve"> Time!EP$14</f>
        <v>0</v>
      </c>
      <c r="EQ12" s="252">
        <f xml:space="preserve"> Time!EQ$14</f>
        <v>0</v>
      </c>
      <c r="ER12" s="252">
        <f xml:space="preserve"> Time!ER$14</f>
        <v>0</v>
      </c>
      <c r="ES12" s="252">
        <f xml:space="preserve"> Time!ES$14</f>
        <v>0</v>
      </c>
      <c r="ET12" s="252">
        <f xml:space="preserve"> Time!ET$14</f>
        <v>0</v>
      </c>
      <c r="EU12" s="252">
        <f xml:space="preserve"> Time!EU$14</f>
        <v>0</v>
      </c>
      <c r="EV12" s="252">
        <f xml:space="preserve"> Time!EV$14</f>
        <v>0</v>
      </c>
      <c r="EW12" s="252">
        <f xml:space="preserve"> Time!EW$14</f>
        <v>0</v>
      </c>
      <c r="EX12" s="252">
        <f xml:space="preserve"> Time!EX$14</f>
        <v>0</v>
      </c>
      <c r="EY12" s="252">
        <f xml:space="preserve"> Time!EY$14</f>
        <v>0</v>
      </c>
      <c r="EZ12" s="252">
        <f xml:space="preserve"> Time!EZ$14</f>
        <v>0</v>
      </c>
      <c r="FA12" s="252">
        <f xml:space="preserve"> Time!FA$14</f>
        <v>0</v>
      </c>
      <c r="FB12" s="252">
        <f xml:space="preserve"> Time!FB$14</f>
        <v>0</v>
      </c>
      <c r="FC12" s="252">
        <f xml:space="preserve"> Time!FC$14</f>
        <v>0</v>
      </c>
      <c r="FD12" s="252">
        <f xml:space="preserve"> Time!FD$14</f>
        <v>0</v>
      </c>
      <c r="FE12" s="252">
        <f xml:space="preserve"> Time!FE$14</f>
        <v>0</v>
      </c>
      <c r="FF12" s="252">
        <f xml:space="preserve"> Time!FF$14</f>
        <v>0</v>
      </c>
      <c r="FG12" s="252">
        <f xml:space="preserve"> Time!FG$14</f>
        <v>0</v>
      </c>
      <c r="FH12" s="252">
        <f xml:space="preserve"> Time!FH$14</f>
        <v>0</v>
      </c>
      <c r="FI12" s="252">
        <f xml:space="preserve"> Time!FI$14</f>
        <v>0</v>
      </c>
      <c r="FJ12" s="252">
        <f xml:space="preserve"> Time!FJ$14</f>
        <v>0</v>
      </c>
      <c r="FK12" s="252">
        <f xml:space="preserve"> Time!FK$14</f>
        <v>0</v>
      </c>
      <c r="FL12" s="252">
        <f xml:space="preserve"> Time!FL$14</f>
        <v>0</v>
      </c>
      <c r="FM12" s="252">
        <f xml:space="preserve"> Time!FM$14</f>
        <v>0</v>
      </c>
      <c r="FN12" s="252">
        <f xml:space="preserve"> Time!FN$14</f>
        <v>0</v>
      </c>
      <c r="FO12" s="252">
        <f xml:space="preserve"> Time!FO$14</f>
        <v>0</v>
      </c>
      <c r="FP12" s="252">
        <f xml:space="preserve"> Time!FP$14</f>
        <v>0</v>
      </c>
      <c r="FQ12" s="252">
        <f xml:space="preserve"> Time!FQ$14</f>
        <v>0</v>
      </c>
      <c r="FR12" s="252">
        <f xml:space="preserve"> Time!FR$14</f>
        <v>0</v>
      </c>
      <c r="FS12" s="252">
        <f xml:space="preserve"> Time!FS$14</f>
        <v>0</v>
      </c>
      <c r="FT12" s="252">
        <f xml:space="preserve"> Time!FT$14</f>
        <v>0</v>
      </c>
      <c r="FU12" s="252">
        <f xml:space="preserve"> Time!FU$14</f>
        <v>0</v>
      </c>
      <c r="FV12" s="252">
        <f xml:space="preserve"> Time!FV$14</f>
        <v>0</v>
      </c>
      <c r="FW12" s="252">
        <f xml:space="preserve"> Time!FW$14</f>
        <v>0</v>
      </c>
      <c r="FX12" s="252">
        <f xml:space="preserve"> Time!FX$14</f>
        <v>0</v>
      </c>
      <c r="FY12" s="252">
        <f xml:space="preserve"> Time!FY$14</f>
        <v>0</v>
      </c>
      <c r="FZ12" s="252">
        <f xml:space="preserve"> Time!FZ$14</f>
        <v>0</v>
      </c>
      <c r="GA12" s="252">
        <f xml:space="preserve"> Time!GA$14</f>
        <v>0</v>
      </c>
      <c r="GB12" s="252">
        <f xml:space="preserve"> Time!GB$14</f>
        <v>0</v>
      </c>
      <c r="GC12" s="252">
        <f xml:space="preserve"> Time!GC$14</f>
        <v>0</v>
      </c>
      <c r="GD12" s="252">
        <f xml:space="preserve"> Time!GD$14</f>
        <v>0</v>
      </c>
      <c r="GE12" s="252">
        <f xml:space="preserve"> Time!GE$14</f>
        <v>0</v>
      </c>
      <c r="GF12" s="252">
        <f xml:space="preserve"> Time!GF$14</f>
        <v>0</v>
      </c>
      <c r="GG12" s="252">
        <f xml:space="preserve"> Time!GG$14</f>
        <v>0</v>
      </c>
      <c r="GH12" s="252">
        <f xml:space="preserve"> Time!GH$14</f>
        <v>0</v>
      </c>
      <c r="GI12" s="252">
        <f xml:space="preserve"> Time!GI$14</f>
        <v>0</v>
      </c>
      <c r="GJ12" s="252">
        <f xml:space="preserve"> Time!GJ$14</f>
        <v>0</v>
      </c>
    </row>
    <row r="13" spans="1:441" x14ac:dyDescent="0.25">
      <c r="E13" s="252" t="str">
        <f xml:space="preserve"> Time!E$76</f>
        <v>Financial close date flag</v>
      </c>
      <c r="F13" s="252">
        <f xml:space="preserve"> Time!F$76</f>
        <v>0</v>
      </c>
      <c r="G13" s="252" t="str">
        <f xml:space="preserve"> Time!G$76</f>
        <v>flag</v>
      </c>
      <c r="H13" s="252">
        <f xml:space="preserve"> Time!H$76</f>
        <v>1</v>
      </c>
      <c r="I13" s="252">
        <f xml:space="preserve"> Time!I$76</f>
        <v>0</v>
      </c>
      <c r="J13" s="252">
        <f xml:space="preserve"> Time!J$76</f>
        <v>0</v>
      </c>
      <c r="K13" s="252">
        <f xml:space="preserve"> Time!K$76</f>
        <v>0</v>
      </c>
      <c r="L13" s="252">
        <f xml:space="preserve"> Time!L$76</f>
        <v>1</v>
      </c>
      <c r="M13" s="252">
        <f xml:space="preserve"> Time!M$76</f>
        <v>0</v>
      </c>
      <c r="N13" s="252">
        <f xml:space="preserve"> Time!N$76</f>
        <v>0</v>
      </c>
      <c r="O13" s="252">
        <f xml:space="preserve"> Time!O$76</f>
        <v>0</v>
      </c>
      <c r="P13" s="252">
        <f xml:space="preserve"> Time!P$76</f>
        <v>0</v>
      </c>
      <c r="Q13" s="252">
        <f xml:space="preserve"> Time!Q$76</f>
        <v>0</v>
      </c>
      <c r="R13" s="252">
        <f xml:space="preserve"> Time!R$76</f>
        <v>0</v>
      </c>
      <c r="S13" s="252">
        <f xml:space="preserve"> Time!S$76</f>
        <v>0</v>
      </c>
      <c r="T13" s="252">
        <f xml:space="preserve"> Time!T$76</f>
        <v>0</v>
      </c>
      <c r="U13" s="252">
        <f xml:space="preserve"> Time!U$76</f>
        <v>0</v>
      </c>
      <c r="V13" s="252">
        <f xml:space="preserve"> Time!V$76</f>
        <v>0</v>
      </c>
      <c r="W13" s="252">
        <f xml:space="preserve"> Time!W$76</f>
        <v>0</v>
      </c>
      <c r="X13" s="252">
        <f xml:space="preserve"> Time!X$76</f>
        <v>0</v>
      </c>
      <c r="Y13" s="252">
        <f xml:space="preserve"> Time!Y$76</f>
        <v>0</v>
      </c>
      <c r="Z13" s="252">
        <f xml:space="preserve"> Time!Z$76</f>
        <v>0</v>
      </c>
      <c r="AA13" s="252">
        <f xml:space="preserve"> Time!AA$76</f>
        <v>0</v>
      </c>
      <c r="AB13" s="252">
        <f xml:space="preserve"> Time!AB$76</f>
        <v>0</v>
      </c>
      <c r="AC13" s="252">
        <f xml:space="preserve"> Time!AC$76</f>
        <v>0</v>
      </c>
      <c r="AD13" s="252">
        <f xml:space="preserve"> Time!AD$76</f>
        <v>0</v>
      </c>
      <c r="AE13" s="252">
        <f xml:space="preserve"> Time!AE$76</f>
        <v>0</v>
      </c>
      <c r="AF13" s="252">
        <f xml:space="preserve"> Time!AF$76</f>
        <v>0</v>
      </c>
      <c r="AG13" s="252">
        <f xml:space="preserve"> Time!AG$76</f>
        <v>0</v>
      </c>
      <c r="AH13" s="252">
        <f xml:space="preserve"> Time!AH$76</f>
        <v>0</v>
      </c>
      <c r="AI13" s="252">
        <f xml:space="preserve"> Time!AI$76</f>
        <v>0</v>
      </c>
      <c r="AJ13" s="252">
        <f xml:space="preserve"> Time!AJ$76</f>
        <v>0</v>
      </c>
      <c r="AK13" s="252">
        <f xml:space="preserve"> Time!AK$76</f>
        <v>0</v>
      </c>
      <c r="AL13" s="252">
        <f xml:space="preserve"> Time!AL$76</f>
        <v>0</v>
      </c>
      <c r="AM13" s="252">
        <f xml:space="preserve"> Time!AM$76</f>
        <v>0</v>
      </c>
      <c r="AN13" s="252">
        <f xml:space="preserve"> Time!AN$76</f>
        <v>0</v>
      </c>
      <c r="AO13" s="252">
        <f xml:space="preserve"> Time!AO$76</f>
        <v>0</v>
      </c>
      <c r="AP13" s="252">
        <f xml:space="preserve"> Time!AP$76</f>
        <v>0</v>
      </c>
      <c r="AQ13" s="252">
        <f xml:space="preserve"> Time!AQ$76</f>
        <v>0</v>
      </c>
      <c r="AR13" s="252">
        <f xml:space="preserve"> Time!AR$76</f>
        <v>0</v>
      </c>
      <c r="AS13" s="252">
        <f xml:space="preserve"> Time!AS$76</f>
        <v>0</v>
      </c>
      <c r="AT13" s="252">
        <f xml:space="preserve"> Time!AT$76</f>
        <v>0</v>
      </c>
      <c r="AU13" s="252">
        <f xml:space="preserve"> Time!AU$76</f>
        <v>0</v>
      </c>
      <c r="AV13" s="252">
        <f xml:space="preserve"> Time!AV$76</f>
        <v>0</v>
      </c>
      <c r="AW13" s="252">
        <f xml:space="preserve"> Time!AW$76</f>
        <v>0</v>
      </c>
      <c r="AX13" s="252">
        <f xml:space="preserve"> Time!AX$76</f>
        <v>0</v>
      </c>
      <c r="AY13" s="252">
        <f xml:space="preserve"> Time!AY$76</f>
        <v>0</v>
      </c>
      <c r="AZ13" s="252">
        <f xml:space="preserve"> Time!AZ$76</f>
        <v>0</v>
      </c>
      <c r="BA13" s="252">
        <f xml:space="preserve"> Time!BA$76</f>
        <v>0</v>
      </c>
      <c r="BB13" s="252">
        <f xml:space="preserve"> Time!BB$76</f>
        <v>0</v>
      </c>
      <c r="BC13" s="252">
        <f xml:space="preserve"> Time!BC$76</f>
        <v>0</v>
      </c>
      <c r="BD13" s="252">
        <f xml:space="preserve"> Time!BD$76</f>
        <v>0</v>
      </c>
      <c r="BE13" s="252">
        <f xml:space="preserve"> Time!BE$76</f>
        <v>0</v>
      </c>
      <c r="BF13" s="252">
        <f xml:space="preserve"> Time!BF$76</f>
        <v>0</v>
      </c>
      <c r="BG13" s="252">
        <f xml:space="preserve"> Time!BG$76</f>
        <v>0</v>
      </c>
      <c r="BH13" s="252">
        <f xml:space="preserve"> Time!BH$76</f>
        <v>0</v>
      </c>
      <c r="BI13" s="252">
        <f xml:space="preserve"> Time!BI$76</f>
        <v>0</v>
      </c>
      <c r="BJ13" s="252">
        <f xml:space="preserve"> Time!BJ$76</f>
        <v>0</v>
      </c>
      <c r="BK13" s="252">
        <f xml:space="preserve"> Time!BK$76</f>
        <v>0</v>
      </c>
      <c r="BL13" s="252">
        <f xml:space="preserve"> Time!BL$76</f>
        <v>0</v>
      </c>
      <c r="BM13" s="252">
        <f xml:space="preserve"> Time!BM$76</f>
        <v>0</v>
      </c>
      <c r="BN13" s="252">
        <f xml:space="preserve"> Time!BN$76</f>
        <v>0</v>
      </c>
      <c r="BO13" s="252">
        <f xml:space="preserve"> Time!BO$76</f>
        <v>0</v>
      </c>
      <c r="BP13" s="252">
        <f xml:space="preserve"> Time!BP$76</f>
        <v>0</v>
      </c>
      <c r="BQ13" s="252">
        <f xml:space="preserve"> Time!BQ$76</f>
        <v>0</v>
      </c>
      <c r="BR13" s="252">
        <f xml:space="preserve"> Time!BR$76</f>
        <v>0</v>
      </c>
      <c r="BS13" s="252">
        <f xml:space="preserve"> Time!BS$76</f>
        <v>0</v>
      </c>
      <c r="BT13" s="252">
        <f xml:space="preserve"> Time!BT$76</f>
        <v>0</v>
      </c>
      <c r="BU13" s="252">
        <f xml:space="preserve"> Time!BU$76</f>
        <v>0</v>
      </c>
      <c r="BV13" s="252">
        <f xml:space="preserve"> Time!BV$76</f>
        <v>0</v>
      </c>
      <c r="BW13" s="252">
        <f xml:space="preserve"> Time!BW$76</f>
        <v>0</v>
      </c>
      <c r="BX13" s="252">
        <f xml:space="preserve"> Time!BX$76</f>
        <v>0</v>
      </c>
      <c r="BY13" s="252">
        <f xml:space="preserve"> Time!BY$76</f>
        <v>0</v>
      </c>
      <c r="BZ13" s="252">
        <f xml:space="preserve"> Time!BZ$76</f>
        <v>0</v>
      </c>
      <c r="CA13" s="252">
        <f xml:space="preserve"> Time!CA$76</f>
        <v>0</v>
      </c>
      <c r="CB13" s="252">
        <f xml:space="preserve"> Time!CB$76</f>
        <v>0</v>
      </c>
      <c r="CC13" s="252">
        <f xml:space="preserve"> Time!CC$76</f>
        <v>0</v>
      </c>
      <c r="CD13" s="252">
        <f xml:space="preserve"> Time!CD$76</f>
        <v>0</v>
      </c>
      <c r="CE13" s="252">
        <f xml:space="preserve"> Time!CE$76</f>
        <v>0</v>
      </c>
      <c r="CF13" s="252">
        <f xml:space="preserve"> Time!CF$76</f>
        <v>0</v>
      </c>
      <c r="CG13" s="252">
        <f xml:space="preserve"> Time!CG$76</f>
        <v>0</v>
      </c>
      <c r="CH13" s="252">
        <f xml:space="preserve"> Time!CH$76</f>
        <v>0</v>
      </c>
      <c r="CI13" s="252">
        <f xml:space="preserve"> Time!CI$76</f>
        <v>0</v>
      </c>
      <c r="CJ13" s="252">
        <f xml:space="preserve"> Time!CJ$76</f>
        <v>0</v>
      </c>
      <c r="CK13" s="252">
        <f xml:space="preserve"> Time!CK$76</f>
        <v>0</v>
      </c>
      <c r="CL13" s="252">
        <f xml:space="preserve"> Time!CL$76</f>
        <v>0</v>
      </c>
      <c r="CM13" s="252">
        <f xml:space="preserve"> Time!CM$76</f>
        <v>0</v>
      </c>
      <c r="CN13" s="252">
        <f xml:space="preserve"> Time!CN$76</f>
        <v>0</v>
      </c>
      <c r="CO13" s="252">
        <f xml:space="preserve"> Time!CO$76</f>
        <v>0</v>
      </c>
      <c r="CP13" s="252">
        <f xml:space="preserve"> Time!CP$76</f>
        <v>0</v>
      </c>
      <c r="CQ13" s="252">
        <f xml:space="preserve"> Time!CQ$76</f>
        <v>0</v>
      </c>
      <c r="CR13" s="252">
        <f xml:space="preserve"> Time!CR$76</f>
        <v>0</v>
      </c>
      <c r="CS13" s="252">
        <f xml:space="preserve"> Time!CS$76</f>
        <v>0</v>
      </c>
      <c r="CT13" s="252">
        <f xml:space="preserve"> Time!CT$76</f>
        <v>0</v>
      </c>
      <c r="CU13" s="252">
        <f xml:space="preserve"> Time!CU$76</f>
        <v>0</v>
      </c>
      <c r="CV13" s="252">
        <f xml:space="preserve"> Time!CV$76</f>
        <v>0</v>
      </c>
      <c r="CW13" s="252">
        <f xml:space="preserve"> Time!CW$76</f>
        <v>0</v>
      </c>
      <c r="CX13" s="252">
        <f xml:space="preserve"> Time!CX$76</f>
        <v>0</v>
      </c>
      <c r="CY13" s="252">
        <f xml:space="preserve"> Time!CY$76</f>
        <v>0</v>
      </c>
      <c r="CZ13" s="252">
        <f xml:space="preserve"> Time!CZ$76</f>
        <v>0</v>
      </c>
      <c r="DA13" s="252">
        <f xml:space="preserve"> Time!DA$76</f>
        <v>0</v>
      </c>
      <c r="DB13" s="252">
        <f xml:space="preserve"> Time!DB$76</f>
        <v>0</v>
      </c>
      <c r="DC13" s="252">
        <f xml:space="preserve"> Time!DC$76</f>
        <v>0</v>
      </c>
      <c r="DD13" s="252">
        <f xml:space="preserve"> Time!DD$76</f>
        <v>0</v>
      </c>
      <c r="DE13" s="252">
        <f xml:space="preserve"> Time!DE$76</f>
        <v>0</v>
      </c>
      <c r="DF13" s="252">
        <f xml:space="preserve"> Time!DF$76</f>
        <v>0</v>
      </c>
      <c r="DG13" s="252">
        <f xml:space="preserve"> Time!DG$76</f>
        <v>0</v>
      </c>
      <c r="DH13" s="252">
        <f xml:space="preserve"> Time!DH$76</f>
        <v>0</v>
      </c>
      <c r="DI13" s="252">
        <f xml:space="preserve"> Time!DI$76</f>
        <v>0</v>
      </c>
      <c r="DJ13" s="252">
        <f xml:space="preserve"> Time!DJ$76</f>
        <v>0</v>
      </c>
      <c r="DK13" s="252">
        <f xml:space="preserve"> Time!DK$76</f>
        <v>0</v>
      </c>
      <c r="DL13" s="252">
        <f xml:space="preserve"> Time!DL$76</f>
        <v>0</v>
      </c>
      <c r="DM13" s="252">
        <f xml:space="preserve"> Time!DM$76</f>
        <v>0</v>
      </c>
      <c r="DN13" s="252">
        <f xml:space="preserve"> Time!DN$76</f>
        <v>0</v>
      </c>
      <c r="DO13" s="252">
        <f xml:space="preserve"> Time!DO$76</f>
        <v>0</v>
      </c>
      <c r="DP13" s="252">
        <f xml:space="preserve"> Time!DP$76</f>
        <v>0</v>
      </c>
      <c r="DQ13" s="252">
        <f xml:space="preserve"> Time!DQ$76</f>
        <v>0</v>
      </c>
      <c r="DR13" s="252">
        <f xml:space="preserve"> Time!DR$76</f>
        <v>0</v>
      </c>
      <c r="DS13" s="252">
        <f xml:space="preserve"> Time!DS$76</f>
        <v>0</v>
      </c>
      <c r="DT13" s="252">
        <f xml:space="preserve"> Time!DT$76</f>
        <v>0</v>
      </c>
      <c r="DU13" s="252">
        <f xml:space="preserve"> Time!DU$76</f>
        <v>0</v>
      </c>
      <c r="DV13" s="252">
        <f xml:space="preserve"> Time!DV$76</f>
        <v>0</v>
      </c>
      <c r="DW13" s="252">
        <f xml:space="preserve"> Time!DW$76</f>
        <v>0</v>
      </c>
      <c r="DX13" s="252">
        <f xml:space="preserve"> Time!DX$76</f>
        <v>0</v>
      </c>
      <c r="DY13" s="252">
        <f xml:space="preserve"> Time!DY$76</f>
        <v>0</v>
      </c>
      <c r="DZ13" s="252">
        <f xml:space="preserve"> Time!DZ$76</f>
        <v>0</v>
      </c>
      <c r="EA13" s="252">
        <f xml:space="preserve"> Time!EA$76</f>
        <v>0</v>
      </c>
      <c r="EB13" s="252">
        <f xml:space="preserve"> Time!EB$76</f>
        <v>0</v>
      </c>
      <c r="EC13" s="252">
        <f xml:space="preserve"> Time!EC$76</f>
        <v>0</v>
      </c>
      <c r="ED13" s="252">
        <f xml:space="preserve"> Time!ED$76</f>
        <v>0</v>
      </c>
      <c r="EE13" s="252">
        <f xml:space="preserve"> Time!EE$76</f>
        <v>0</v>
      </c>
      <c r="EF13" s="252">
        <f xml:space="preserve"> Time!EF$76</f>
        <v>0</v>
      </c>
      <c r="EG13" s="252">
        <f xml:space="preserve"> Time!EG$76</f>
        <v>0</v>
      </c>
      <c r="EH13" s="252">
        <f xml:space="preserve"> Time!EH$76</f>
        <v>0</v>
      </c>
      <c r="EI13" s="252">
        <f xml:space="preserve"> Time!EI$76</f>
        <v>0</v>
      </c>
      <c r="EJ13" s="252">
        <f xml:space="preserve"> Time!EJ$76</f>
        <v>0</v>
      </c>
      <c r="EK13" s="252">
        <f xml:space="preserve"> Time!EK$76</f>
        <v>0</v>
      </c>
      <c r="EL13" s="252">
        <f xml:space="preserve"> Time!EL$76</f>
        <v>0</v>
      </c>
      <c r="EM13" s="252">
        <f xml:space="preserve"> Time!EM$76</f>
        <v>0</v>
      </c>
      <c r="EN13" s="252">
        <f xml:space="preserve"> Time!EN$76</f>
        <v>0</v>
      </c>
      <c r="EO13" s="252">
        <f xml:space="preserve"> Time!EO$76</f>
        <v>0</v>
      </c>
      <c r="EP13" s="252">
        <f xml:space="preserve"> Time!EP$76</f>
        <v>0</v>
      </c>
      <c r="EQ13" s="252">
        <f xml:space="preserve"> Time!EQ$76</f>
        <v>0</v>
      </c>
      <c r="ER13" s="252">
        <f xml:space="preserve"> Time!ER$76</f>
        <v>0</v>
      </c>
      <c r="ES13" s="252">
        <f xml:space="preserve"> Time!ES$76</f>
        <v>0</v>
      </c>
      <c r="ET13" s="252">
        <f xml:space="preserve"> Time!ET$76</f>
        <v>0</v>
      </c>
      <c r="EU13" s="252">
        <f xml:space="preserve"> Time!EU$76</f>
        <v>0</v>
      </c>
      <c r="EV13" s="252">
        <f xml:space="preserve"> Time!EV$76</f>
        <v>0</v>
      </c>
      <c r="EW13" s="252">
        <f xml:space="preserve"> Time!EW$76</f>
        <v>0</v>
      </c>
      <c r="EX13" s="252">
        <f xml:space="preserve"> Time!EX$76</f>
        <v>0</v>
      </c>
      <c r="EY13" s="252">
        <f xml:space="preserve"> Time!EY$76</f>
        <v>0</v>
      </c>
      <c r="EZ13" s="252">
        <f xml:space="preserve"> Time!EZ$76</f>
        <v>0</v>
      </c>
      <c r="FA13" s="252">
        <f xml:space="preserve"> Time!FA$76</f>
        <v>0</v>
      </c>
      <c r="FB13" s="252">
        <f xml:space="preserve"> Time!FB$76</f>
        <v>0</v>
      </c>
      <c r="FC13" s="252">
        <f xml:space="preserve"> Time!FC$76</f>
        <v>0</v>
      </c>
      <c r="FD13" s="252">
        <f xml:space="preserve"> Time!FD$76</f>
        <v>0</v>
      </c>
      <c r="FE13" s="252">
        <f xml:space="preserve"> Time!FE$76</f>
        <v>0</v>
      </c>
      <c r="FF13" s="252">
        <f xml:space="preserve"> Time!FF$76</f>
        <v>0</v>
      </c>
      <c r="FG13" s="252">
        <f xml:space="preserve"> Time!FG$76</f>
        <v>0</v>
      </c>
      <c r="FH13" s="252">
        <f xml:space="preserve"> Time!FH$76</f>
        <v>0</v>
      </c>
      <c r="FI13" s="252">
        <f xml:space="preserve"> Time!FI$76</f>
        <v>0</v>
      </c>
      <c r="FJ13" s="252">
        <f xml:space="preserve"> Time!FJ$76</f>
        <v>0</v>
      </c>
      <c r="FK13" s="252">
        <f xml:space="preserve"> Time!FK$76</f>
        <v>0</v>
      </c>
      <c r="FL13" s="252">
        <f xml:space="preserve"> Time!FL$76</f>
        <v>0</v>
      </c>
      <c r="FM13" s="252">
        <f xml:space="preserve"> Time!FM$76</f>
        <v>0</v>
      </c>
      <c r="FN13" s="252">
        <f xml:space="preserve"> Time!FN$76</f>
        <v>0</v>
      </c>
      <c r="FO13" s="252">
        <f xml:space="preserve"> Time!FO$76</f>
        <v>0</v>
      </c>
      <c r="FP13" s="252">
        <f xml:space="preserve"> Time!FP$76</f>
        <v>0</v>
      </c>
      <c r="FQ13" s="252">
        <f xml:space="preserve"> Time!FQ$76</f>
        <v>0</v>
      </c>
      <c r="FR13" s="252">
        <f xml:space="preserve"> Time!FR$76</f>
        <v>0</v>
      </c>
      <c r="FS13" s="252">
        <f xml:space="preserve"> Time!FS$76</f>
        <v>0</v>
      </c>
      <c r="FT13" s="252">
        <f xml:space="preserve"> Time!FT$76</f>
        <v>0</v>
      </c>
      <c r="FU13" s="252">
        <f xml:space="preserve"> Time!FU$76</f>
        <v>0</v>
      </c>
      <c r="FV13" s="252">
        <f xml:space="preserve"> Time!FV$76</f>
        <v>0</v>
      </c>
      <c r="FW13" s="252">
        <f xml:space="preserve"> Time!FW$76</f>
        <v>0</v>
      </c>
      <c r="FX13" s="252">
        <f xml:space="preserve"> Time!FX$76</f>
        <v>0</v>
      </c>
      <c r="FY13" s="252">
        <f xml:space="preserve"> Time!FY$76</f>
        <v>0</v>
      </c>
      <c r="FZ13" s="252">
        <f xml:space="preserve"> Time!FZ$76</f>
        <v>0</v>
      </c>
      <c r="GA13" s="252">
        <f xml:space="preserve"> Time!GA$76</f>
        <v>0</v>
      </c>
      <c r="GB13" s="252">
        <f xml:space="preserve"> Time!GB$76</f>
        <v>0</v>
      </c>
      <c r="GC13" s="252">
        <f xml:space="preserve"> Time!GC$76</f>
        <v>0</v>
      </c>
      <c r="GD13" s="252">
        <f xml:space="preserve"> Time!GD$76</f>
        <v>0</v>
      </c>
      <c r="GE13" s="252">
        <f xml:space="preserve"> Time!GE$76</f>
        <v>0</v>
      </c>
      <c r="GF13" s="252">
        <f xml:space="preserve"> Time!GF$76</f>
        <v>0</v>
      </c>
      <c r="GG13" s="252">
        <f xml:space="preserve"> Time!GG$76</f>
        <v>0</v>
      </c>
      <c r="GH13" s="252">
        <f xml:space="preserve"> Time!GH$76</f>
        <v>0</v>
      </c>
      <c r="GI13" s="252">
        <f xml:space="preserve"> Time!GI$76</f>
        <v>0</v>
      </c>
      <c r="GJ13" s="252">
        <f xml:space="preserve"> Time!GJ$76</f>
        <v>0</v>
      </c>
    </row>
    <row r="14" spans="1:441" x14ac:dyDescent="0.25">
      <c r="E14" s="252" t="str">
        <f xml:space="preserve"> Equity!E$62</f>
        <v>Dividends paid POS</v>
      </c>
      <c r="F14" s="252">
        <f xml:space="preserve"> Equity!F$62</f>
        <v>0</v>
      </c>
      <c r="G14" s="252" t="str">
        <f xml:space="preserve"> Equity!G$62</f>
        <v>$ 000s</v>
      </c>
      <c r="H14" s="252">
        <f xml:space="preserve"> Equity!H$62</f>
        <v>192307.60026847883</v>
      </c>
      <c r="I14" s="252">
        <f xml:space="preserve"> Equity!I$62</f>
        <v>0</v>
      </c>
      <c r="J14" s="252">
        <f xml:space="preserve"> Equity!J$62</f>
        <v>0</v>
      </c>
      <c r="K14" s="252">
        <f xml:space="preserve"> Equity!K$62</f>
        <v>0</v>
      </c>
      <c r="L14" s="252">
        <f xml:space="preserve"> Equity!L$62</f>
        <v>0</v>
      </c>
      <c r="M14" s="252">
        <f xml:space="preserve"> Equity!M$62</f>
        <v>458.46255602304973</v>
      </c>
      <c r="N14" s="252">
        <f xml:space="preserve"> Equity!N$62</f>
        <v>1539.9780103317044</v>
      </c>
      <c r="O14" s="252">
        <f xml:space="preserve"> Equity!O$62</f>
        <v>1275.7996691309513</v>
      </c>
      <c r="P14" s="252">
        <f xml:space="preserve"> Equity!P$62</f>
        <v>611.78577521583998</v>
      </c>
      <c r="Q14" s="252">
        <f xml:space="preserve"> Equity!Q$62</f>
        <v>913.44553428939298</v>
      </c>
      <c r="R14" s="252">
        <f xml:space="preserve"> Equity!R$62</f>
        <v>1528.2118252706632</v>
      </c>
      <c r="S14" s="252">
        <f xml:space="preserve"> Equity!S$62</f>
        <v>1265.3624599820523</v>
      </c>
      <c r="T14" s="252">
        <f xml:space="preserve"> Equity!T$62</f>
        <v>604.68175507588421</v>
      </c>
      <c r="U14" s="252">
        <f xml:space="preserve"> Equity!U$62</f>
        <v>904.72756021648911</v>
      </c>
      <c r="V14" s="252">
        <f xml:space="preserve"> Equity!V$62</f>
        <v>1516.4015633707545</v>
      </c>
      <c r="W14" s="252">
        <f xml:space="preserve"> Equity!W$62</f>
        <v>1254.8749285689933</v>
      </c>
      <c r="X14" s="252">
        <f xml:space="preserve"> Equity!X$62</f>
        <v>602.48613963601133</v>
      </c>
      <c r="Y14" s="252">
        <f xml:space="preserve"> Equity!Y$62</f>
        <v>890.97405336405473</v>
      </c>
      <c r="Z14" s="252">
        <f xml:space="preserve"> Equity!Z$62</f>
        <v>1504.544878542908</v>
      </c>
      <c r="AA14" s="252">
        <f xml:space="preserve"> Equity!AA$62</f>
        <v>1244.3347690343521</v>
      </c>
      <c r="AB14" s="252">
        <f xml:space="preserve"> Equity!AB$62</f>
        <v>590.27301319344679</v>
      </c>
      <c r="AC14" s="252">
        <f xml:space="preserve"> Equity!AC$62</f>
        <v>887.10641580115589</v>
      </c>
      <c r="AD14" s="252">
        <f xml:space="preserve"> Equity!AD$62</f>
        <v>1492.6393722357197</v>
      </c>
      <c r="AE14" s="252">
        <f xml:space="preserve"> Equity!AE$62</f>
        <v>1233.7396230872114</v>
      </c>
      <c r="AF14" s="252">
        <f xml:space="preserve"> Equity!AF$62</f>
        <v>582.96382196086188</v>
      </c>
      <c r="AG14" s="252">
        <f xml:space="preserve"> Equity!AG$62</f>
        <v>878.19858148451158</v>
      </c>
      <c r="AH14" s="252">
        <f xml:space="preserve"> Equity!AH$62</f>
        <v>1480.6825920930951</v>
      </c>
      <c r="AI14" s="252">
        <f xml:space="preserve"> Equity!AI$62</f>
        <v>1223.0870786663804</v>
      </c>
      <c r="AJ14" s="252">
        <f xml:space="preserve"> Equity!AJ$62</f>
        <v>575.58168212439</v>
      </c>
      <c r="AK14" s="252">
        <f xml:space="preserve"> Equity!AK$62</f>
        <v>869.22270551249699</v>
      </c>
      <c r="AL14" s="252">
        <f xml:space="preserve"> Equity!AL$62</f>
        <v>1468.6720305784884</v>
      </c>
      <c r="AM14" s="252">
        <f xml:space="preserve"> Equity!AM$62</f>
        <v>1212.3746685703418</v>
      </c>
      <c r="AN14" s="252">
        <f xml:space="preserve"> Equity!AN$62</f>
        <v>572.93564864823338</v>
      </c>
      <c r="AO14" s="252">
        <f xml:space="preserve"> Equity!AO$62</f>
        <v>750.3084596683118</v>
      </c>
      <c r="AP14" s="252">
        <f xml:space="preserve"> Equity!AP$62</f>
        <v>1239.0105960734581</v>
      </c>
      <c r="AQ14" s="252">
        <f xml:space="preserve"> Equity!AQ$62</f>
        <v>1171.7523832860297</v>
      </c>
      <c r="AR14" s="252">
        <f xml:space="preserve"> Equity!AR$62</f>
        <v>524.7603193828129</v>
      </c>
      <c r="AS14" s="252">
        <f xml:space="preserve"> Equity!AS$62</f>
        <v>648.33729102747407</v>
      </c>
      <c r="AT14" s="252">
        <f xml:space="preserve"> Equity!AT$62</f>
        <v>1209.4943928313519</v>
      </c>
      <c r="AU14" s="252">
        <f xml:space="preserve"> Equity!AU$62</f>
        <v>1143.1636754064698</v>
      </c>
      <c r="AV14" s="252">
        <f xml:space="preserve"> Equity!AV$62</f>
        <v>500.1173806150523</v>
      </c>
      <c r="AW14" s="252">
        <f xml:space="preserve"> Equity!AW$62</f>
        <v>623.40628931123251</v>
      </c>
      <c r="AX14" s="252">
        <f xml:space="preserve"> Equity!AX$62</f>
        <v>1182.1356520847048</v>
      </c>
      <c r="AY14" s="252">
        <f xml:space="preserve"> Equity!AY$62</f>
        <v>1116.6025331082528</v>
      </c>
      <c r="AZ14" s="252">
        <f xml:space="preserve"> Equity!AZ$62</f>
        <v>477.36912126117636</v>
      </c>
      <c r="BA14" s="252">
        <f xml:space="preserve"> Equity!BA$62</f>
        <v>1934.1454283198477</v>
      </c>
      <c r="BB14" s="252">
        <f xml:space="preserve"> Equity!BB$62</f>
        <v>3730.6447574052504</v>
      </c>
      <c r="BC14" s="252">
        <f xml:space="preserve"> Equity!BC$62</f>
        <v>3530.0521577102054</v>
      </c>
      <c r="BD14" s="252">
        <f xml:space="preserve"> Equity!BD$62</f>
        <v>1504.7624804973495</v>
      </c>
      <c r="BE14" s="252">
        <f xml:space="preserve"> Equity!BE$62</f>
        <v>1872.9369638010792</v>
      </c>
      <c r="BF14" s="252">
        <f xml:space="preserve"> Equity!BF$62</f>
        <v>3676.4890896214538</v>
      </c>
      <c r="BG14" s="252">
        <f xml:space="preserve"> Equity!BG$62</f>
        <v>3478.0568589113823</v>
      </c>
      <c r="BH14" s="252">
        <f xml:space="preserve"> Equity!BH$62</f>
        <v>1449.1203302910922</v>
      </c>
      <c r="BI14" s="252">
        <f xml:space="preserve"> Equity!BI$62</f>
        <v>1845.8592299519053</v>
      </c>
      <c r="BJ14" s="252">
        <f xml:space="preserve"> Equity!BJ$62</f>
        <v>3626.3520217297519</v>
      </c>
      <c r="BK14" s="252">
        <f xml:space="preserve"> Equity!BK$62</f>
        <v>3429.8665193034708</v>
      </c>
      <c r="BL14" s="252">
        <f xml:space="preserve"> Equity!BL$62</f>
        <v>1412.0021677473178</v>
      </c>
      <c r="BM14" s="252">
        <f xml:space="preserve"> Equity!BM$62</f>
        <v>1807.185312797159</v>
      </c>
      <c r="BN14" s="252">
        <f xml:space="preserve"> Equity!BN$62</f>
        <v>3579.446775158297</v>
      </c>
      <c r="BO14" s="252">
        <f xml:space="preserve"> Equity!BO$62</f>
        <v>3384.7333766265233</v>
      </c>
      <c r="BP14" s="252">
        <f xml:space="preserve"> Equity!BP$62</f>
        <v>1377.7310853958993</v>
      </c>
      <c r="BQ14" s="252">
        <f xml:space="preserve"> Equity!BQ$62</f>
        <v>1771.2061612797906</v>
      </c>
      <c r="BR14" s="252">
        <f xml:space="preserve"> Equity!BR$62</f>
        <v>3535.1309361269427</v>
      </c>
      <c r="BS14" s="252">
        <f xml:space="preserve"> Equity!BS$62</f>
        <v>3342.0468071314267</v>
      </c>
      <c r="BT14" s="252">
        <f xml:space="preserve"> Equity!BT$62</f>
        <v>1255.1903057619875</v>
      </c>
      <c r="BU14" s="252">
        <f xml:space="preserve"> Equity!BU$62</f>
        <v>1827.9066138066905</v>
      </c>
      <c r="BV14" s="252">
        <f xml:space="preserve"> Equity!BV$62</f>
        <v>3492.8796401436357</v>
      </c>
      <c r="BW14" s="252">
        <f xml:space="preserve"> Equity!BW$62</f>
        <v>638.38135827718327</v>
      </c>
      <c r="BX14" s="252">
        <f xml:space="preserve"> Equity!BX$62</f>
        <v>504.25850739097933</v>
      </c>
      <c r="BY14" s="252">
        <f xml:space="preserve"> Equity!BY$62</f>
        <v>2519.9933903272627</v>
      </c>
      <c r="BZ14" s="252">
        <f xml:space="preserve"> Equity!BZ$62</f>
        <v>2869.2779221461615</v>
      </c>
      <c r="CA14" s="252">
        <f xml:space="preserve"> Equity!CA$62</f>
        <v>482.50028805035629</v>
      </c>
      <c r="CB14" s="252">
        <f xml:space="preserve"> Equity!CB$62</f>
        <v>482.50028805035737</v>
      </c>
      <c r="CC14" s="252">
        <f xml:space="preserve"> Equity!CC$62</f>
        <v>2487.8249049546116</v>
      </c>
      <c r="CD14" s="252">
        <f xml:space="preserve"> Equity!CD$62</f>
        <v>2835.3717027843609</v>
      </c>
      <c r="CE14" s="252">
        <f xml:space="preserve"> Equity!CE$62</f>
        <v>460.46858428107288</v>
      </c>
      <c r="CF14" s="252">
        <f xml:space="preserve"> Equity!CF$62</f>
        <v>460.46858428107396</v>
      </c>
      <c r="CG14" s="252">
        <f xml:space="preserve"> Equity!CG$62</f>
        <v>2455.4251841647142</v>
      </c>
      <c r="CH14" s="252">
        <f xml:space="preserve"> Equity!CH$62</f>
        <v>2801.2428934480472</v>
      </c>
      <c r="CI14" s="252">
        <f xml:space="preserve"> Equity!CI$62</f>
        <v>438.15521334527148</v>
      </c>
      <c r="CJ14" s="252">
        <f xml:space="preserve"> Equity!CJ$62</f>
        <v>438.15521334527222</v>
      </c>
      <c r="CK14" s="252">
        <f xml:space="preserve"> Equity!CK$62</f>
        <v>2422.785596441704</v>
      </c>
      <c r="CL14" s="252">
        <f xml:space="preserve"> Equity!CL$62</f>
        <v>2766.8828196091977</v>
      </c>
      <c r="CM14" s="252">
        <f xml:space="preserve"> Equity!CM$62</f>
        <v>415.55179463131208</v>
      </c>
      <c r="CN14" s="252">
        <f xml:space="preserve"> Equity!CN$62</f>
        <v>415.55179463131316</v>
      </c>
      <c r="CO14" s="252">
        <f xml:space="preserve"> Equity!CO$62</f>
        <v>2389.8973086640599</v>
      </c>
      <c r="CP14" s="252">
        <f xml:space="preserve"> Equity!CP$62</f>
        <v>2732.2826053481353</v>
      </c>
      <c r="CQ14" s="252">
        <f xml:space="preserve"> Equity!CQ$62</f>
        <v>392.64974467362146</v>
      </c>
      <c r="CR14" s="252">
        <f xml:space="preserve"> Equity!CR$62</f>
        <v>392.64974467362219</v>
      </c>
      <c r="CS14" s="252">
        <f xml:space="preserve"> Equity!CS$62</f>
        <v>2356.7512809939117</v>
      </c>
      <c r="CT14" s="252">
        <f xml:space="preserve"> Equity!CT$62</f>
        <v>2697.4331682417469</v>
      </c>
      <c r="CU14" s="252">
        <f xml:space="preserve"> Equity!CU$62</f>
        <v>369.44027204820037</v>
      </c>
      <c r="CV14" s="252">
        <f xml:space="preserve"> Equity!CV$62</f>
        <v>369.44027204820111</v>
      </c>
      <c r="CW14" s="252">
        <f xml:space="preserve"> Equity!CW$62</f>
        <v>2323.3382616389063</v>
      </c>
      <c r="CX14" s="252">
        <f xml:space="preserve"> Equity!CX$62</f>
        <v>2662.3252141243161</v>
      </c>
      <c r="CY14" s="252">
        <f xml:space="preserve"> Equity!CY$62</f>
        <v>345.91437214068662</v>
      </c>
      <c r="CZ14" s="252">
        <f xml:space="preserve"> Equity!CZ$62</f>
        <v>345.91437214068776</v>
      </c>
      <c r="DA14" s="252">
        <f xml:space="preserve"> Equity!DA$62</f>
        <v>2289.6487814835095</v>
      </c>
      <c r="DB14" s="252">
        <f xml:space="preserve"> Equity!DB$62</f>
        <v>2626.9492317177469</v>
      </c>
      <c r="DC14" s="252">
        <f xml:space="preserve"> Equity!DC$62</f>
        <v>322.0628217837874</v>
      </c>
      <c r="DD14" s="252">
        <f xml:space="preserve"> Equity!DD$62</f>
        <v>322.06282178378819</v>
      </c>
      <c r="DE14" s="252">
        <f xml:space="preserve"> Equity!DE$62</f>
        <v>2255.6731485863975</v>
      </c>
      <c r="DF14" s="252">
        <f xml:space="preserve"> Equity!DF$62</f>
        <v>2591.2954871279271</v>
      </c>
      <c r="DG14" s="252">
        <f xml:space="preserve"> Equity!DG$62</f>
        <v>297.87617376080345</v>
      </c>
      <c r="DH14" s="252">
        <f xml:space="preserve"> Equity!DH$62</f>
        <v>297.87617376080459</v>
      </c>
      <c r="DI14" s="252">
        <f xml:space="preserve"> Equity!DI$62</f>
        <v>3021.4014425406599</v>
      </c>
      <c r="DJ14" s="252">
        <f xml:space="preserve"> Equity!DJ$62</f>
        <v>3355.3540182038728</v>
      </c>
      <c r="DK14" s="252">
        <f xml:space="preserve"> Equity!DK$62</f>
        <v>1073.3447511719098</v>
      </c>
      <c r="DL14" s="252">
        <f xml:space="preserve"> Equity!DL$62</f>
        <v>1073.3447511719105</v>
      </c>
      <c r="DM14" s="252">
        <f xml:space="preserve"> Equity!DM$62</f>
        <v>2986.8235086933337</v>
      </c>
      <c r="DN14" s="252">
        <f xml:space="preserve"> Equity!DN$62</f>
        <v>3319.1146287562319</v>
      </c>
      <c r="DO14" s="252">
        <f xml:space="preserve"> Equity!DO$62</f>
        <v>1048.4586416597506</v>
      </c>
      <c r="DP14" s="252">
        <f xml:space="preserve"> Equity!DP$62</f>
        <v>1048.4586416597517</v>
      </c>
      <c r="DQ14" s="252">
        <f xml:space="preserve"> Equity!DQ$62</f>
        <v>2951.9289522207732</v>
      </c>
      <c r="DR14" s="252">
        <f xml:space="preserve"> Equity!DR$62</f>
        <v>3282.5668826316178</v>
      </c>
      <c r="DS14" s="252">
        <f xml:space="preserve"> Equity!DS$62</f>
        <v>1023.2076914908397</v>
      </c>
      <c r="DT14" s="252">
        <f xml:space="preserve"> Equity!DT$62</f>
        <v>1023.2076914908405</v>
      </c>
      <c r="DU14" s="252">
        <f xml:space="preserve"> Equity!DU$62</f>
        <v>2916.7071320562491</v>
      </c>
      <c r="DV14" s="252">
        <f xml:space="preserve"> Equity!DV$62</f>
        <v>3245.7000976391801</v>
      </c>
      <c r="DW14" s="252">
        <f xml:space="preserve"> Equity!DW$62</f>
        <v>997.58149948915104</v>
      </c>
      <c r="DX14" s="252">
        <f xml:space="preserve"> Equity!DX$62</f>
        <v>997.58149948915184</v>
      </c>
      <c r="DY14" s="252">
        <f xml:space="preserve"> Equity!DY$62</f>
        <v>2881.14715466607</v>
      </c>
      <c r="DZ14" s="252">
        <f xml:space="preserve"> Equity!DZ$62</f>
        <v>3208.5033393257022</v>
      </c>
      <c r="EA14" s="252">
        <f xml:space="preserve"> Equity!EA$62</f>
        <v>971.56941081821026</v>
      </c>
      <c r="EB14" s="252">
        <f xml:space="preserve"> Equity!EB$62</f>
        <v>0</v>
      </c>
      <c r="EC14" s="252">
        <f xml:space="preserve"> Equity!EC$62</f>
        <v>971.5694108182098</v>
      </c>
      <c r="ED14" s="252">
        <f xml:space="preserve"> Equity!ED$62</f>
        <v>0</v>
      </c>
      <c r="EE14" s="252">
        <f xml:space="preserve"> Equity!EE$62</f>
        <v>0</v>
      </c>
      <c r="EF14" s="252">
        <f xml:space="preserve"> Equity!EF$62</f>
        <v>0</v>
      </c>
      <c r="EG14" s="252">
        <f xml:space="preserve"> Equity!EG$62</f>
        <v>0</v>
      </c>
      <c r="EH14" s="252">
        <f xml:space="preserve"> Equity!EH$62</f>
        <v>0</v>
      </c>
      <c r="EI14" s="252">
        <f xml:space="preserve"> Equity!EI$62</f>
        <v>0</v>
      </c>
      <c r="EJ14" s="252">
        <f xml:space="preserve"> Equity!EJ$62</f>
        <v>0</v>
      </c>
      <c r="EK14" s="252">
        <f xml:space="preserve"> Equity!EK$62</f>
        <v>0</v>
      </c>
      <c r="EL14" s="252">
        <f xml:space="preserve"> Equity!EL$62</f>
        <v>0</v>
      </c>
      <c r="EM14" s="252">
        <f xml:space="preserve"> Equity!EM$62</f>
        <v>0</v>
      </c>
      <c r="EN14" s="252">
        <f xml:space="preserve"> Equity!EN$62</f>
        <v>0</v>
      </c>
      <c r="EO14" s="252">
        <f xml:space="preserve"> Equity!EO$62</f>
        <v>0</v>
      </c>
      <c r="EP14" s="252">
        <f xml:space="preserve"> Equity!EP$62</f>
        <v>0</v>
      </c>
      <c r="EQ14" s="252">
        <f xml:space="preserve"> Equity!EQ$62</f>
        <v>0</v>
      </c>
      <c r="ER14" s="252">
        <f xml:space="preserve"> Equity!ER$62</f>
        <v>0</v>
      </c>
      <c r="ES14" s="252">
        <f xml:space="preserve"> Equity!ES$62</f>
        <v>0</v>
      </c>
      <c r="ET14" s="252">
        <f xml:space="preserve"> Equity!ET$62</f>
        <v>0</v>
      </c>
      <c r="EU14" s="252">
        <f xml:space="preserve"> Equity!EU$62</f>
        <v>0</v>
      </c>
      <c r="EV14" s="252">
        <f xml:space="preserve"> Equity!EV$62</f>
        <v>0</v>
      </c>
      <c r="EW14" s="252">
        <f xml:space="preserve"> Equity!EW$62</f>
        <v>0</v>
      </c>
      <c r="EX14" s="252">
        <f xml:space="preserve"> Equity!EX$62</f>
        <v>0</v>
      </c>
      <c r="EY14" s="252">
        <f xml:space="preserve"> Equity!EY$62</f>
        <v>0</v>
      </c>
      <c r="EZ14" s="252">
        <f xml:space="preserve"> Equity!EZ$62</f>
        <v>0</v>
      </c>
      <c r="FA14" s="252">
        <f xml:space="preserve"> Equity!FA$62</f>
        <v>0</v>
      </c>
      <c r="FB14" s="252">
        <f xml:space="preserve"> Equity!FB$62</f>
        <v>0</v>
      </c>
      <c r="FC14" s="252">
        <f xml:space="preserve"> Equity!FC$62</f>
        <v>0</v>
      </c>
      <c r="FD14" s="252">
        <f xml:space="preserve"> Equity!FD$62</f>
        <v>0</v>
      </c>
      <c r="FE14" s="252">
        <f xml:space="preserve"> Equity!FE$62</f>
        <v>0</v>
      </c>
      <c r="FF14" s="252">
        <f xml:space="preserve"> Equity!FF$62</f>
        <v>0</v>
      </c>
      <c r="FG14" s="252">
        <f xml:space="preserve"> Equity!FG$62</f>
        <v>0</v>
      </c>
      <c r="FH14" s="252">
        <f xml:space="preserve"> Equity!FH$62</f>
        <v>0</v>
      </c>
      <c r="FI14" s="252">
        <f xml:space="preserve"> Equity!FI$62</f>
        <v>0</v>
      </c>
      <c r="FJ14" s="252">
        <f xml:space="preserve"> Equity!FJ$62</f>
        <v>0</v>
      </c>
      <c r="FK14" s="252">
        <f xml:space="preserve"> Equity!FK$62</f>
        <v>0</v>
      </c>
      <c r="FL14" s="252">
        <f xml:space="preserve"> Equity!FL$62</f>
        <v>0</v>
      </c>
      <c r="FM14" s="252">
        <f xml:space="preserve"> Equity!FM$62</f>
        <v>0</v>
      </c>
      <c r="FN14" s="252">
        <f xml:space="preserve"> Equity!FN$62</f>
        <v>0</v>
      </c>
      <c r="FO14" s="252">
        <f xml:space="preserve"> Equity!FO$62</f>
        <v>0</v>
      </c>
      <c r="FP14" s="252">
        <f xml:space="preserve"> Equity!FP$62</f>
        <v>0</v>
      </c>
      <c r="FQ14" s="252">
        <f xml:space="preserve"> Equity!FQ$62</f>
        <v>0</v>
      </c>
      <c r="FR14" s="252">
        <f xml:space="preserve"> Equity!FR$62</f>
        <v>0</v>
      </c>
      <c r="FS14" s="252">
        <f xml:space="preserve"> Equity!FS$62</f>
        <v>0</v>
      </c>
      <c r="FT14" s="252">
        <f xml:space="preserve"> Equity!FT$62</f>
        <v>0</v>
      </c>
      <c r="FU14" s="252">
        <f xml:space="preserve"> Equity!FU$62</f>
        <v>0</v>
      </c>
      <c r="FV14" s="252">
        <f xml:space="preserve"> Equity!FV$62</f>
        <v>0</v>
      </c>
      <c r="FW14" s="252">
        <f xml:space="preserve"> Equity!FW$62</f>
        <v>0</v>
      </c>
      <c r="FX14" s="252">
        <f xml:space="preserve"> Equity!FX$62</f>
        <v>0</v>
      </c>
      <c r="FY14" s="252">
        <f xml:space="preserve"> Equity!FY$62</f>
        <v>0</v>
      </c>
      <c r="FZ14" s="252">
        <f xml:space="preserve"> Equity!FZ$62</f>
        <v>0</v>
      </c>
      <c r="GA14" s="252">
        <f xml:space="preserve"> Equity!GA$62</f>
        <v>0</v>
      </c>
      <c r="GB14" s="252">
        <f xml:space="preserve"> Equity!GB$62</f>
        <v>0</v>
      </c>
      <c r="GC14" s="252">
        <f xml:space="preserve"> Equity!GC$62</f>
        <v>0</v>
      </c>
      <c r="GD14" s="252">
        <f xml:space="preserve"> Equity!GD$62</f>
        <v>0</v>
      </c>
      <c r="GE14" s="252">
        <f xml:space="preserve"> Equity!GE$62</f>
        <v>0</v>
      </c>
      <c r="GF14" s="252">
        <f xml:space="preserve"> Equity!GF$62</f>
        <v>0</v>
      </c>
      <c r="GG14" s="252">
        <f xml:space="preserve"> Equity!GG$62</f>
        <v>0</v>
      </c>
      <c r="GH14" s="252">
        <f xml:space="preserve"> Equity!GH$62</f>
        <v>0</v>
      </c>
      <c r="GI14" s="252">
        <f xml:space="preserve"> Equity!GI$62</f>
        <v>0</v>
      </c>
      <c r="GJ14" s="252">
        <f xml:space="preserve"> Equity!GJ$62</f>
        <v>0</v>
      </c>
    </row>
    <row r="15" spans="1:441" x14ac:dyDescent="0.25">
      <c r="E15" s="252" t="str">
        <f xml:space="preserve"> Equity!E$16</f>
        <v>Share capital redemption POS</v>
      </c>
      <c r="F15" s="252">
        <f xml:space="preserve"> Equity!F$16</f>
        <v>0</v>
      </c>
      <c r="G15" s="252" t="str">
        <f xml:space="preserve"> Equity!G$16</f>
        <v>$ 000s</v>
      </c>
      <c r="H15" s="252">
        <f xml:space="preserve"> Equity!H$16</f>
        <v>34323.799038515674</v>
      </c>
      <c r="I15" s="252">
        <f xml:space="preserve"> Equity!I$16</f>
        <v>0</v>
      </c>
      <c r="J15" s="252">
        <f xml:space="preserve"> Equity!J$16</f>
        <v>0</v>
      </c>
      <c r="K15" s="252">
        <f xml:space="preserve"> Equity!K$16</f>
        <v>0</v>
      </c>
      <c r="L15" s="252">
        <f xml:space="preserve"> Equity!L$16</f>
        <v>0</v>
      </c>
      <c r="M15" s="252">
        <f xml:space="preserve"> Equity!M$16</f>
        <v>0</v>
      </c>
      <c r="N15" s="252">
        <f xml:space="preserve"> Equity!N$16</f>
        <v>0</v>
      </c>
      <c r="O15" s="252">
        <f xml:space="preserve"> Equity!O$16</f>
        <v>0</v>
      </c>
      <c r="P15" s="252">
        <f xml:space="preserve"> Equity!P$16</f>
        <v>0</v>
      </c>
      <c r="Q15" s="252">
        <f xml:space="preserve"> Equity!Q$16</f>
        <v>0</v>
      </c>
      <c r="R15" s="252">
        <f xml:space="preserve"> Equity!R$16</f>
        <v>0</v>
      </c>
      <c r="S15" s="252">
        <f xml:space="preserve"> Equity!S$16</f>
        <v>0</v>
      </c>
      <c r="T15" s="252">
        <f xml:space="preserve"> Equity!T$16</f>
        <v>0</v>
      </c>
      <c r="U15" s="252">
        <f xml:space="preserve"> Equity!U$16</f>
        <v>0</v>
      </c>
      <c r="V15" s="252">
        <f xml:space="preserve"> Equity!V$16</f>
        <v>0</v>
      </c>
      <c r="W15" s="252">
        <f xml:space="preserve"> Equity!W$16</f>
        <v>0</v>
      </c>
      <c r="X15" s="252">
        <f xml:space="preserve"> Equity!X$16</f>
        <v>0</v>
      </c>
      <c r="Y15" s="252">
        <f xml:space="preserve"> Equity!Y$16</f>
        <v>0</v>
      </c>
      <c r="Z15" s="252">
        <f xml:space="preserve"> Equity!Z$16</f>
        <v>0</v>
      </c>
      <c r="AA15" s="252">
        <f xml:space="preserve"> Equity!AA$16</f>
        <v>0</v>
      </c>
      <c r="AB15" s="252">
        <f xml:space="preserve"> Equity!AB$16</f>
        <v>0</v>
      </c>
      <c r="AC15" s="252">
        <f xml:space="preserve"> Equity!AC$16</f>
        <v>0</v>
      </c>
      <c r="AD15" s="252">
        <f xml:space="preserve"> Equity!AD$16</f>
        <v>0</v>
      </c>
      <c r="AE15" s="252">
        <f xml:space="preserve"> Equity!AE$16</f>
        <v>0</v>
      </c>
      <c r="AF15" s="252">
        <f xml:space="preserve"> Equity!AF$16</f>
        <v>0</v>
      </c>
      <c r="AG15" s="252">
        <f xml:space="preserve"> Equity!AG$16</f>
        <v>0</v>
      </c>
      <c r="AH15" s="252">
        <f xml:space="preserve"> Equity!AH$16</f>
        <v>0</v>
      </c>
      <c r="AI15" s="252">
        <f xml:space="preserve"> Equity!AI$16</f>
        <v>0</v>
      </c>
      <c r="AJ15" s="252">
        <f xml:space="preserve"> Equity!AJ$16</f>
        <v>0</v>
      </c>
      <c r="AK15" s="252">
        <f xml:space="preserve"> Equity!AK$16</f>
        <v>0</v>
      </c>
      <c r="AL15" s="252">
        <f xml:space="preserve"> Equity!AL$16</f>
        <v>0</v>
      </c>
      <c r="AM15" s="252">
        <f xml:space="preserve"> Equity!AM$16</f>
        <v>0</v>
      </c>
      <c r="AN15" s="252">
        <f xml:space="preserve"> Equity!AN$16</f>
        <v>0</v>
      </c>
      <c r="AO15" s="252">
        <f xml:space="preserve"> Equity!AO$16</f>
        <v>0</v>
      </c>
      <c r="AP15" s="252">
        <f xml:space="preserve"> Equity!AP$16</f>
        <v>0</v>
      </c>
      <c r="AQ15" s="252">
        <f xml:space="preserve"> Equity!AQ$16</f>
        <v>0</v>
      </c>
      <c r="AR15" s="252">
        <f xml:space="preserve"> Equity!AR$16</f>
        <v>0</v>
      </c>
      <c r="AS15" s="252">
        <f xml:space="preserve"> Equity!AS$16</f>
        <v>0</v>
      </c>
      <c r="AT15" s="252">
        <f xml:space="preserve"> Equity!AT$16</f>
        <v>0</v>
      </c>
      <c r="AU15" s="252">
        <f xml:space="preserve"> Equity!AU$16</f>
        <v>0</v>
      </c>
      <c r="AV15" s="252">
        <f xml:space="preserve"> Equity!AV$16</f>
        <v>0</v>
      </c>
      <c r="AW15" s="252">
        <f xml:space="preserve"> Equity!AW$16</f>
        <v>0</v>
      </c>
      <c r="AX15" s="252">
        <f xml:space="preserve"> Equity!AX$16</f>
        <v>0</v>
      </c>
      <c r="AY15" s="252">
        <f xml:space="preserve"> Equity!AY$16</f>
        <v>0</v>
      </c>
      <c r="AZ15" s="252">
        <f xml:space="preserve"> Equity!AZ$16</f>
        <v>0</v>
      </c>
      <c r="BA15" s="252">
        <f xml:space="preserve"> Equity!BA$16</f>
        <v>0</v>
      </c>
      <c r="BB15" s="252">
        <f xml:space="preserve"> Equity!BB$16</f>
        <v>0</v>
      </c>
      <c r="BC15" s="252">
        <f xml:space="preserve"> Equity!BC$16</f>
        <v>0</v>
      </c>
      <c r="BD15" s="252">
        <f xml:space="preserve"> Equity!BD$16</f>
        <v>0</v>
      </c>
      <c r="BE15" s="252">
        <f xml:space="preserve"> Equity!BE$16</f>
        <v>0</v>
      </c>
      <c r="BF15" s="252">
        <f xml:space="preserve"> Equity!BF$16</f>
        <v>0</v>
      </c>
      <c r="BG15" s="252">
        <f xml:space="preserve"> Equity!BG$16</f>
        <v>0</v>
      </c>
      <c r="BH15" s="252">
        <f xml:space="preserve"> Equity!BH$16</f>
        <v>0</v>
      </c>
      <c r="BI15" s="252">
        <f xml:space="preserve"> Equity!BI$16</f>
        <v>0</v>
      </c>
      <c r="BJ15" s="252">
        <f xml:space="preserve"> Equity!BJ$16</f>
        <v>0</v>
      </c>
      <c r="BK15" s="252">
        <f xml:space="preserve"> Equity!BK$16</f>
        <v>0</v>
      </c>
      <c r="BL15" s="252">
        <f xml:space="preserve"> Equity!BL$16</f>
        <v>0</v>
      </c>
      <c r="BM15" s="252">
        <f xml:space="preserve"> Equity!BM$16</f>
        <v>0</v>
      </c>
      <c r="BN15" s="252">
        <f xml:space="preserve"> Equity!BN$16</f>
        <v>0</v>
      </c>
      <c r="BO15" s="252">
        <f xml:space="preserve"> Equity!BO$16</f>
        <v>0</v>
      </c>
      <c r="BP15" s="252">
        <f xml:space="preserve"> Equity!BP$16</f>
        <v>0</v>
      </c>
      <c r="BQ15" s="252">
        <f xml:space="preserve"> Equity!BQ$16</f>
        <v>0</v>
      </c>
      <c r="BR15" s="252">
        <f xml:space="preserve"> Equity!BR$16</f>
        <v>0</v>
      </c>
      <c r="BS15" s="252">
        <f xml:space="preserve"> Equity!BS$16</f>
        <v>0</v>
      </c>
      <c r="BT15" s="252">
        <f xml:space="preserve"> Equity!BT$16</f>
        <v>0</v>
      </c>
      <c r="BU15" s="252">
        <f xml:space="preserve"> Equity!BU$16</f>
        <v>0</v>
      </c>
      <c r="BV15" s="252">
        <f xml:space="preserve"> Equity!BV$16</f>
        <v>0</v>
      </c>
      <c r="BW15" s="252">
        <f xml:space="preserve"> Equity!BW$16</f>
        <v>0</v>
      </c>
      <c r="BX15" s="252">
        <f xml:space="preserve"> Equity!BX$16</f>
        <v>0</v>
      </c>
      <c r="BY15" s="252">
        <f xml:space="preserve"> Equity!BY$16</f>
        <v>0</v>
      </c>
      <c r="BZ15" s="252">
        <f xml:space="preserve"> Equity!BZ$16</f>
        <v>0</v>
      </c>
      <c r="CA15" s="252">
        <f xml:space="preserve"> Equity!CA$16</f>
        <v>0</v>
      </c>
      <c r="CB15" s="252">
        <f xml:space="preserve"> Equity!CB$16</f>
        <v>0</v>
      </c>
      <c r="CC15" s="252">
        <f xml:space="preserve"> Equity!CC$16</f>
        <v>0</v>
      </c>
      <c r="CD15" s="252">
        <f xml:space="preserve"> Equity!CD$16</f>
        <v>0</v>
      </c>
      <c r="CE15" s="252">
        <f xml:space="preserve"> Equity!CE$16</f>
        <v>0</v>
      </c>
      <c r="CF15" s="252">
        <f xml:space="preserve"> Equity!CF$16</f>
        <v>0</v>
      </c>
      <c r="CG15" s="252">
        <f xml:space="preserve"> Equity!CG$16</f>
        <v>0</v>
      </c>
      <c r="CH15" s="252">
        <f xml:space="preserve"> Equity!CH$16</f>
        <v>0</v>
      </c>
      <c r="CI15" s="252">
        <f xml:space="preserve"> Equity!CI$16</f>
        <v>0</v>
      </c>
      <c r="CJ15" s="252">
        <f xml:space="preserve"> Equity!CJ$16</f>
        <v>0</v>
      </c>
      <c r="CK15" s="252">
        <f xml:space="preserve"> Equity!CK$16</f>
        <v>0</v>
      </c>
      <c r="CL15" s="252">
        <f xml:space="preserve"> Equity!CL$16</f>
        <v>0</v>
      </c>
      <c r="CM15" s="252">
        <f xml:space="preserve"> Equity!CM$16</f>
        <v>0</v>
      </c>
      <c r="CN15" s="252">
        <f xml:space="preserve"> Equity!CN$16</f>
        <v>0</v>
      </c>
      <c r="CO15" s="252">
        <f xml:space="preserve"> Equity!CO$16</f>
        <v>0</v>
      </c>
      <c r="CP15" s="252">
        <f xml:space="preserve"> Equity!CP$16</f>
        <v>0</v>
      </c>
      <c r="CQ15" s="252">
        <f xml:space="preserve"> Equity!CQ$16</f>
        <v>0</v>
      </c>
      <c r="CR15" s="252">
        <f xml:space="preserve"> Equity!CR$16</f>
        <v>0</v>
      </c>
      <c r="CS15" s="252">
        <f xml:space="preserve"> Equity!CS$16</f>
        <v>0</v>
      </c>
      <c r="CT15" s="252">
        <f xml:space="preserve"> Equity!CT$16</f>
        <v>0</v>
      </c>
      <c r="CU15" s="252">
        <f xml:space="preserve"> Equity!CU$16</f>
        <v>0</v>
      </c>
      <c r="CV15" s="252">
        <f xml:space="preserve"> Equity!CV$16</f>
        <v>0</v>
      </c>
      <c r="CW15" s="252">
        <f xml:space="preserve"> Equity!CW$16</f>
        <v>0</v>
      </c>
      <c r="CX15" s="252">
        <f xml:space="preserve"> Equity!CX$16</f>
        <v>0</v>
      </c>
      <c r="CY15" s="252">
        <f xml:space="preserve"> Equity!CY$16</f>
        <v>0</v>
      </c>
      <c r="CZ15" s="252">
        <f xml:space="preserve"> Equity!CZ$16</f>
        <v>0</v>
      </c>
      <c r="DA15" s="252">
        <f xml:space="preserve"> Equity!DA$16</f>
        <v>0</v>
      </c>
      <c r="DB15" s="252">
        <f xml:space="preserve"> Equity!DB$16</f>
        <v>0</v>
      </c>
      <c r="DC15" s="252">
        <f xml:space="preserve"> Equity!DC$16</f>
        <v>0</v>
      </c>
      <c r="DD15" s="252">
        <f xml:space="preserve"> Equity!DD$16</f>
        <v>0</v>
      </c>
      <c r="DE15" s="252">
        <f xml:space="preserve"> Equity!DE$16</f>
        <v>0</v>
      </c>
      <c r="DF15" s="252">
        <f xml:space="preserve"> Equity!DF$16</f>
        <v>0</v>
      </c>
      <c r="DG15" s="252">
        <f xml:space="preserve"> Equity!DG$16</f>
        <v>0</v>
      </c>
      <c r="DH15" s="252">
        <f xml:space="preserve"> Equity!DH$16</f>
        <v>0</v>
      </c>
      <c r="DI15" s="252">
        <f xml:space="preserve"> Equity!DI$16</f>
        <v>0</v>
      </c>
      <c r="DJ15" s="252">
        <f xml:space="preserve"> Equity!DJ$16</f>
        <v>0</v>
      </c>
      <c r="DK15" s="252">
        <f xml:space="preserve"> Equity!DK$16</f>
        <v>0</v>
      </c>
      <c r="DL15" s="252">
        <f xml:space="preserve"> Equity!DL$16</f>
        <v>0</v>
      </c>
      <c r="DM15" s="252">
        <f xml:space="preserve"> Equity!DM$16</f>
        <v>0</v>
      </c>
      <c r="DN15" s="252">
        <f xml:space="preserve"> Equity!DN$16</f>
        <v>0</v>
      </c>
      <c r="DO15" s="252">
        <f xml:space="preserve"> Equity!DO$16</f>
        <v>0</v>
      </c>
      <c r="DP15" s="252">
        <f xml:space="preserve"> Equity!DP$16</f>
        <v>0</v>
      </c>
      <c r="DQ15" s="252">
        <f xml:space="preserve"> Equity!DQ$16</f>
        <v>0</v>
      </c>
      <c r="DR15" s="252">
        <f xml:space="preserve"> Equity!DR$16</f>
        <v>0</v>
      </c>
      <c r="DS15" s="252">
        <f xml:space="preserve"> Equity!DS$16</f>
        <v>0</v>
      </c>
      <c r="DT15" s="252">
        <f xml:space="preserve"> Equity!DT$16</f>
        <v>0</v>
      </c>
      <c r="DU15" s="252">
        <f xml:space="preserve"> Equity!DU$16</f>
        <v>0</v>
      </c>
      <c r="DV15" s="252">
        <f xml:space="preserve"> Equity!DV$16</f>
        <v>0</v>
      </c>
      <c r="DW15" s="252">
        <f xml:space="preserve"> Equity!DW$16</f>
        <v>0</v>
      </c>
      <c r="DX15" s="252">
        <f xml:space="preserve"> Equity!DX$16</f>
        <v>0</v>
      </c>
      <c r="DY15" s="252">
        <f xml:space="preserve"> Equity!DY$16</f>
        <v>0</v>
      </c>
      <c r="DZ15" s="252">
        <f xml:space="preserve"> Equity!DZ$16</f>
        <v>0</v>
      </c>
      <c r="EA15" s="252">
        <f xml:space="preserve"> Equity!EA$16</f>
        <v>0</v>
      </c>
      <c r="EB15" s="252">
        <f xml:space="preserve"> Equity!EB$16</f>
        <v>34323.799038515674</v>
      </c>
      <c r="EC15" s="252">
        <f xml:space="preserve"> Equity!EC$16</f>
        <v>0</v>
      </c>
      <c r="ED15" s="252">
        <f xml:space="preserve"> Equity!ED$16</f>
        <v>0</v>
      </c>
      <c r="EE15" s="252">
        <f xml:space="preserve"> Equity!EE$16</f>
        <v>0</v>
      </c>
      <c r="EF15" s="252">
        <f xml:space="preserve"> Equity!EF$16</f>
        <v>0</v>
      </c>
      <c r="EG15" s="252">
        <f xml:space="preserve"> Equity!EG$16</f>
        <v>0</v>
      </c>
      <c r="EH15" s="252">
        <f xml:space="preserve"> Equity!EH$16</f>
        <v>0</v>
      </c>
      <c r="EI15" s="252">
        <f xml:space="preserve"> Equity!EI$16</f>
        <v>0</v>
      </c>
      <c r="EJ15" s="252">
        <f xml:space="preserve"> Equity!EJ$16</f>
        <v>0</v>
      </c>
      <c r="EK15" s="252">
        <f xml:space="preserve"> Equity!EK$16</f>
        <v>0</v>
      </c>
      <c r="EL15" s="252">
        <f xml:space="preserve"> Equity!EL$16</f>
        <v>0</v>
      </c>
      <c r="EM15" s="252">
        <f xml:space="preserve"> Equity!EM$16</f>
        <v>0</v>
      </c>
      <c r="EN15" s="252">
        <f xml:space="preserve"> Equity!EN$16</f>
        <v>0</v>
      </c>
      <c r="EO15" s="252">
        <f xml:space="preserve"> Equity!EO$16</f>
        <v>0</v>
      </c>
      <c r="EP15" s="252">
        <f xml:space="preserve"> Equity!EP$16</f>
        <v>0</v>
      </c>
      <c r="EQ15" s="252">
        <f xml:space="preserve"> Equity!EQ$16</f>
        <v>0</v>
      </c>
      <c r="ER15" s="252">
        <f xml:space="preserve"> Equity!ER$16</f>
        <v>0</v>
      </c>
      <c r="ES15" s="252">
        <f xml:space="preserve"> Equity!ES$16</f>
        <v>0</v>
      </c>
      <c r="ET15" s="252">
        <f xml:space="preserve"> Equity!ET$16</f>
        <v>0</v>
      </c>
      <c r="EU15" s="252">
        <f xml:space="preserve"> Equity!EU$16</f>
        <v>0</v>
      </c>
      <c r="EV15" s="252">
        <f xml:space="preserve"> Equity!EV$16</f>
        <v>0</v>
      </c>
      <c r="EW15" s="252">
        <f xml:space="preserve"> Equity!EW$16</f>
        <v>0</v>
      </c>
      <c r="EX15" s="252">
        <f xml:space="preserve"> Equity!EX$16</f>
        <v>0</v>
      </c>
      <c r="EY15" s="252">
        <f xml:space="preserve"> Equity!EY$16</f>
        <v>0</v>
      </c>
      <c r="EZ15" s="252">
        <f xml:space="preserve"> Equity!EZ$16</f>
        <v>0</v>
      </c>
      <c r="FA15" s="252">
        <f xml:space="preserve"> Equity!FA$16</f>
        <v>0</v>
      </c>
      <c r="FB15" s="252">
        <f xml:space="preserve"> Equity!FB$16</f>
        <v>0</v>
      </c>
      <c r="FC15" s="252">
        <f xml:space="preserve"> Equity!FC$16</f>
        <v>0</v>
      </c>
      <c r="FD15" s="252">
        <f xml:space="preserve"> Equity!FD$16</f>
        <v>0</v>
      </c>
      <c r="FE15" s="252">
        <f xml:space="preserve"> Equity!FE$16</f>
        <v>0</v>
      </c>
      <c r="FF15" s="252">
        <f xml:space="preserve"> Equity!FF$16</f>
        <v>0</v>
      </c>
      <c r="FG15" s="252">
        <f xml:space="preserve"> Equity!FG$16</f>
        <v>0</v>
      </c>
      <c r="FH15" s="252">
        <f xml:space="preserve"> Equity!FH$16</f>
        <v>0</v>
      </c>
      <c r="FI15" s="252">
        <f xml:space="preserve"> Equity!FI$16</f>
        <v>0</v>
      </c>
      <c r="FJ15" s="252">
        <f xml:space="preserve"> Equity!FJ$16</f>
        <v>0</v>
      </c>
      <c r="FK15" s="252">
        <f xml:space="preserve"> Equity!FK$16</f>
        <v>0</v>
      </c>
      <c r="FL15" s="252">
        <f xml:space="preserve"> Equity!FL$16</f>
        <v>0</v>
      </c>
      <c r="FM15" s="252">
        <f xml:space="preserve"> Equity!FM$16</f>
        <v>0</v>
      </c>
      <c r="FN15" s="252">
        <f xml:space="preserve"> Equity!FN$16</f>
        <v>0</v>
      </c>
      <c r="FO15" s="252">
        <f xml:space="preserve"> Equity!FO$16</f>
        <v>0</v>
      </c>
      <c r="FP15" s="252">
        <f xml:space="preserve"> Equity!FP$16</f>
        <v>0</v>
      </c>
      <c r="FQ15" s="252">
        <f xml:space="preserve"> Equity!FQ$16</f>
        <v>0</v>
      </c>
      <c r="FR15" s="252">
        <f xml:space="preserve"> Equity!FR$16</f>
        <v>0</v>
      </c>
      <c r="FS15" s="252">
        <f xml:space="preserve"> Equity!FS$16</f>
        <v>0</v>
      </c>
      <c r="FT15" s="252">
        <f xml:space="preserve"> Equity!FT$16</f>
        <v>0</v>
      </c>
      <c r="FU15" s="252">
        <f xml:space="preserve"> Equity!FU$16</f>
        <v>0</v>
      </c>
      <c r="FV15" s="252">
        <f xml:space="preserve"> Equity!FV$16</f>
        <v>0</v>
      </c>
      <c r="FW15" s="252">
        <f xml:space="preserve"> Equity!FW$16</f>
        <v>0</v>
      </c>
      <c r="FX15" s="252">
        <f xml:space="preserve"> Equity!FX$16</f>
        <v>0</v>
      </c>
      <c r="FY15" s="252">
        <f xml:space="preserve"> Equity!FY$16</f>
        <v>0</v>
      </c>
      <c r="FZ15" s="252">
        <f xml:space="preserve"> Equity!FZ$16</f>
        <v>0</v>
      </c>
      <c r="GA15" s="252">
        <f xml:space="preserve"> Equity!GA$16</f>
        <v>0</v>
      </c>
      <c r="GB15" s="252">
        <f xml:space="preserve"> Equity!GB$16</f>
        <v>0</v>
      </c>
      <c r="GC15" s="252">
        <f xml:space="preserve"> Equity!GC$16</f>
        <v>0</v>
      </c>
      <c r="GD15" s="252">
        <f xml:space="preserve"> Equity!GD$16</f>
        <v>0</v>
      </c>
      <c r="GE15" s="252">
        <f xml:space="preserve"> Equity!GE$16</f>
        <v>0</v>
      </c>
      <c r="GF15" s="252">
        <f xml:space="preserve"> Equity!GF$16</f>
        <v>0</v>
      </c>
      <c r="GG15" s="252">
        <f xml:space="preserve"> Equity!GG$16</f>
        <v>0</v>
      </c>
      <c r="GH15" s="252">
        <f xml:space="preserve"> Equity!GH$16</f>
        <v>0</v>
      </c>
      <c r="GI15" s="252">
        <f xml:space="preserve"> Equity!GI$16</f>
        <v>0</v>
      </c>
      <c r="GJ15" s="252">
        <f xml:space="preserve"> Equity!GJ$16</f>
        <v>0</v>
      </c>
    </row>
    <row r="16" spans="1:441" x14ac:dyDescent="0.25">
      <c r="E16" s="12" t="s">
        <v>237</v>
      </c>
      <c r="G16" s="12" t="str">
        <f xml:space="preserve"> SMU</f>
        <v>$ 000s</v>
      </c>
      <c r="H16" s="12">
        <f xml:space="preserve"> SUM(J16:GJ16)</f>
        <v>192307.60026847781</v>
      </c>
      <c r="J16" s="9">
        <f t="shared" ref="J16:AO16" si="0" xml:space="preserve"> $F10 * J12 - $F11 * J13 + J14 + J15</f>
        <v>-1.0000000000000001E-9</v>
      </c>
      <c r="K16" s="12">
        <f t="shared" si="0"/>
        <v>0</v>
      </c>
      <c r="L16" s="12">
        <f t="shared" si="0"/>
        <v>-34323.799038515674</v>
      </c>
      <c r="M16" s="12">
        <f t="shared" si="0"/>
        <v>458.46255602304973</v>
      </c>
      <c r="N16" s="12">
        <f t="shared" si="0"/>
        <v>1539.9780103317044</v>
      </c>
      <c r="O16" s="12">
        <f t="shared" si="0"/>
        <v>1275.7996691309513</v>
      </c>
      <c r="P16" s="12">
        <f t="shared" si="0"/>
        <v>611.78577521583998</v>
      </c>
      <c r="Q16" s="12">
        <f t="shared" si="0"/>
        <v>913.44553428939298</v>
      </c>
      <c r="R16" s="12">
        <f t="shared" si="0"/>
        <v>1528.2118252706632</v>
      </c>
      <c r="S16" s="12">
        <f t="shared" si="0"/>
        <v>1265.3624599820523</v>
      </c>
      <c r="T16" s="12">
        <f t="shared" si="0"/>
        <v>604.68175507588421</v>
      </c>
      <c r="U16" s="12">
        <f t="shared" si="0"/>
        <v>904.72756021648911</v>
      </c>
      <c r="V16" s="12">
        <f t="shared" si="0"/>
        <v>1516.4015633707545</v>
      </c>
      <c r="W16" s="12">
        <f t="shared" si="0"/>
        <v>1254.8749285689933</v>
      </c>
      <c r="X16" s="12">
        <f t="shared" si="0"/>
        <v>602.48613963601133</v>
      </c>
      <c r="Y16" s="12">
        <f t="shared" si="0"/>
        <v>890.97405336405473</v>
      </c>
      <c r="Z16" s="12">
        <f t="shared" si="0"/>
        <v>1504.544878542908</v>
      </c>
      <c r="AA16" s="12">
        <f t="shared" si="0"/>
        <v>1244.3347690343521</v>
      </c>
      <c r="AB16" s="12">
        <f t="shared" si="0"/>
        <v>590.27301319344679</v>
      </c>
      <c r="AC16" s="12">
        <f t="shared" si="0"/>
        <v>887.10641580115589</v>
      </c>
      <c r="AD16" s="12">
        <f t="shared" si="0"/>
        <v>1492.6393722357197</v>
      </c>
      <c r="AE16" s="12">
        <f t="shared" si="0"/>
        <v>1233.7396230872114</v>
      </c>
      <c r="AF16" s="12">
        <f t="shared" si="0"/>
        <v>582.96382196086188</v>
      </c>
      <c r="AG16" s="12">
        <f t="shared" si="0"/>
        <v>878.19858148451158</v>
      </c>
      <c r="AH16" s="12">
        <f t="shared" si="0"/>
        <v>1480.6825920930951</v>
      </c>
      <c r="AI16" s="12">
        <f t="shared" si="0"/>
        <v>1223.0870786663804</v>
      </c>
      <c r="AJ16" s="12">
        <f t="shared" si="0"/>
        <v>575.58168212439</v>
      </c>
      <c r="AK16" s="12">
        <f t="shared" si="0"/>
        <v>869.22270551249699</v>
      </c>
      <c r="AL16" s="12">
        <f t="shared" si="0"/>
        <v>1468.6720305784884</v>
      </c>
      <c r="AM16" s="12">
        <f t="shared" si="0"/>
        <v>1212.3746685703418</v>
      </c>
      <c r="AN16" s="12">
        <f t="shared" si="0"/>
        <v>572.93564864823338</v>
      </c>
      <c r="AO16" s="12">
        <f t="shared" si="0"/>
        <v>750.3084596683118</v>
      </c>
      <c r="AP16" s="12">
        <f t="shared" ref="AP16:BU16" si="1" xml:space="preserve"> $F10 * AP12 - $F11 * AP13 + AP14 + AP15</f>
        <v>1239.0105960734581</v>
      </c>
      <c r="AQ16" s="12">
        <f t="shared" si="1"/>
        <v>1171.7523832860297</v>
      </c>
      <c r="AR16" s="12">
        <f t="shared" si="1"/>
        <v>524.7603193828129</v>
      </c>
      <c r="AS16" s="12">
        <f t="shared" si="1"/>
        <v>648.33729102747407</v>
      </c>
      <c r="AT16" s="12">
        <f t="shared" si="1"/>
        <v>1209.4943928313519</v>
      </c>
      <c r="AU16" s="12">
        <f t="shared" si="1"/>
        <v>1143.1636754064698</v>
      </c>
      <c r="AV16" s="12">
        <f t="shared" si="1"/>
        <v>500.1173806150523</v>
      </c>
      <c r="AW16" s="12">
        <f t="shared" si="1"/>
        <v>623.40628931123251</v>
      </c>
      <c r="AX16" s="12">
        <f t="shared" si="1"/>
        <v>1182.1356520847048</v>
      </c>
      <c r="AY16" s="12">
        <f t="shared" si="1"/>
        <v>1116.6025331082528</v>
      </c>
      <c r="AZ16" s="12">
        <f t="shared" si="1"/>
        <v>477.36912126117636</v>
      </c>
      <c r="BA16" s="12">
        <f t="shared" si="1"/>
        <v>1934.1454283198477</v>
      </c>
      <c r="BB16" s="12">
        <f t="shared" si="1"/>
        <v>3730.6447574052504</v>
      </c>
      <c r="BC16" s="12">
        <f t="shared" si="1"/>
        <v>3530.0521577102054</v>
      </c>
      <c r="BD16" s="12">
        <f t="shared" si="1"/>
        <v>1504.7624804973495</v>
      </c>
      <c r="BE16" s="12">
        <f t="shared" si="1"/>
        <v>1872.9369638010792</v>
      </c>
      <c r="BF16" s="12">
        <f t="shared" si="1"/>
        <v>3676.4890896214538</v>
      </c>
      <c r="BG16" s="12">
        <f t="shared" si="1"/>
        <v>3478.0568589113823</v>
      </c>
      <c r="BH16" s="12">
        <f t="shared" si="1"/>
        <v>1449.1203302910922</v>
      </c>
      <c r="BI16" s="12">
        <f t="shared" si="1"/>
        <v>1845.8592299519053</v>
      </c>
      <c r="BJ16" s="12">
        <f t="shared" si="1"/>
        <v>3626.3520217297519</v>
      </c>
      <c r="BK16" s="12">
        <f t="shared" si="1"/>
        <v>3429.8665193034708</v>
      </c>
      <c r="BL16" s="12">
        <f t="shared" si="1"/>
        <v>1412.0021677473178</v>
      </c>
      <c r="BM16" s="12">
        <f t="shared" si="1"/>
        <v>1807.185312797159</v>
      </c>
      <c r="BN16" s="12">
        <f t="shared" si="1"/>
        <v>3579.446775158297</v>
      </c>
      <c r="BO16" s="12">
        <f t="shared" si="1"/>
        <v>3384.7333766265233</v>
      </c>
      <c r="BP16" s="12">
        <f t="shared" si="1"/>
        <v>1377.7310853958993</v>
      </c>
      <c r="BQ16" s="12">
        <f t="shared" si="1"/>
        <v>1771.2061612797906</v>
      </c>
      <c r="BR16" s="12">
        <f t="shared" si="1"/>
        <v>3535.1309361269427</v>
      </c>
      <c r="BS16" s="12">
        <f t="shared" si="1"/>
        <v>3342.0468071314267</v>
      </c>
      <c r="BT16" s="12">
        <f t="shared" si="1"/>
        <v>1255.1903057619875</v>
      </c>
      <c r="BU16" s="12">
        <f t="shared" si="1"/>
        <v>1827.9066138066905</v>
      </c>
      <c r="BV16" s="12">
        <f t="shared" ref="BV16:DA16" si="2" xml:space="preserve"> $F10 * BV12 - $F11 * BV13 + BV14 + BV15</f>
        <v>3492.8796401436357</v>
      </c>
      <c r="BW16" s="12">
        <f t="shared" si="2"/>
        <v>638.38135827718327</v>
      </c>
      <c r="BX16" s="12">
        <f t="shared" si="2"/>
        <v>504.25850739097933</v>
      </c>
      <c r="BY16" s="12">
        <f t="shared" si="2"/>
        <v>2519.9933903272627</v>
      </c>
      <c r="BZ16" s="12">
        <f t="shared" si="2"/>
        <v>2869.2779221461615</v>
      </c>
      <c r="CA16" s="12">
        <f t="shared" si="2"/>
        <v>482.50028805035629</v>
      </c>
      <c r="CB16" s="12">
        <f t="shared" si="2"/>
        <v>482.50028805035737</v>
      </c>
      <c r="CC16" s="12">
        <f t="shared" si="2"/>
        <v>2487.8249049546116</v>
      </c>
      <c r="CD16" s="12">
        <f t="shared" si="2"/>
        <v>2835.3717027843609</v>
      </c>
      <c r="CE16" s="12">
        <f t="shared" si="2"/>
        <v>460.46858428107288</v>
      </c>
      <c r="CF16" s="12">
        <f t="shared" si="2"/>
        <v>460.46858428107396</v>
      </c>
      <c r="CG16" s="12">
        <f t="shared" si="2"/>
        <v>2455.4251841647142</v>
      </c>
      <c r="CH16" s="12">
        <f t="shared" si="2"/>
        <v>2801.2428934480472</v>
      </c>
      <c r="CI16" s="12">
        <f t="shared" si="2"/>
        <v>438.15521334527148</v>
      </c>
      <c r="CJ16" s="12">
        <f t="shared" si="2"/>
        <v>438.15521334527222</v>
      </c>
      <c r="CK16" s="12">
        <f t="shared" si="2"/>
        <v>2422.785596441704</v>
      </c>
      <c r="CL16" s="12">
        <f t="shared" si="2"/>
        <v>2766.8828196091977</v>
      </c>
      <c r="CM16" s="12">
        <f t="shared" si="2"/>
        <v>415.55179463131208</v>
      </c>
      <c r="CN16" s="12">
        <f t="shared" si="2"/>
        <v>415.55179463131316</v>
      </c>
      <c r="CO16" s="12">
        <f t="shared" si="2"/>
        <v>2389.8973086640599</v>
      </c>
      <c r="CP16" s="12">
        <f t="shared" si="2"/>
        <v>2732.2826053481353</v>
      </c>
      <c r="CQ16" s="12">
        <f t="shared" si="2"/>
        <v>392.64974467362146</v>
      </c>
      <c r="CR16" s="12">
        <f t="shared" si="2"/>
        <v>392.64974467362219</v>
      </c>
      <c r="CS16" s="12">
        <f t="shared" si="2"/>
        <v>2356.7512809939117</v>
      </c>
      <c r="CT16" s="12">
        <f t="shared" si="2"/>
        <v>2697.4331682417469</v>
      </c>
      <c r="CU16" s="12">
        <f t="shared" si="2"/>
        <v>369.44027204820037</v>
      </c>
      <c r="CV16" s="12">
        <f t="shared" si="2"/>
        <v>369.44027204820111</v>
      </c>
      <c r="CW16" s="12">
        <f t="shared" si="2"/>
        <v>2323.3382616389063</v>
      </c>
      <c r="CX16" s="12">
        <f t="shared" si="2"/>
        <v>2662.3252141243161</v>
      </c>
      <c r="CY16" s="12">
        <f t="shared" si="2"/>
        <v>345.91437214068662</v>
      </c>
      <c r="CZ16" s="12">
        <f t="shared" si="2"/>
        <v>345.91437214068776</v>
      </c>
      <c r="DA16" s="12">
        <f t="shared" si="2"/>
        <v>2289.6487814835095</v>
      </c>
      <c r="DB16" s="12">
        <f t="shared" ref="DB16:EG16" si="3" xml:space="preserve"> $F10 * DB12 - $F11 * DB13 + DB14 + DB15</f>
        <v>2626.9492317177469</v>
      </c>
      <c r="DC16" s="12">
        <f t="shared" si="3"/>
        <v>322.0628217837874</v>
      </c>
      <c r="DD16" s="12">
        <f t="shared" si="3"/>
        <v>322.06282178378819</v>
      </c>
      <c r="DE16" s="12">
        <f t="shared" si="3"/>
        <v>2255.6731485863975</v>
      </c>
      <c r="DF16" s="12">
        <f t="shared" si="3"/>
        <v>2591.2954871279271</v>
      </c>
      <c r="DG16" s="12">
        <f t="shared" si="3"/>
        <v>297.87617376080345</v>
      </c>
      <c r="DH16" s="12">
        <f t="shared" si="3"/>
        <v>297.87617376080459</v>
      </c>
      <c r="DI16" s="12">
        <f t="shared" si="3"/>
        <v>3021.4014425406599</v>
      </c>
      <c r="DJ16" s="12">
        <f t="shared" si="3"/>
        <v>3355.3540182038728</v>
      </c>
      <c r="DK16" s="12">
        <f t="shared" si="3"/>
        <v>1073.3447511719098</v>
      </c>
      <c r="DL16" s="12">
        <f t="shared" si="3"/>
        <v>1073.3447511719105</v>
      </c>
      <c r="DM16" s="12">
        <f t="shared" si="3"/>
        <v>2986.8235086933337</v>
      </c>
      <c r="DN16" s="12">
        <f t="shared" si="3"/>
        <v>3319.1146287562319</v>
      </c>
      <c r="DO16" s="12">
        <f t="shared" si="3"/>
        <v>1048.4586416597506</v>
      </c>
      <c r="DP16" s="12">
        <f t="shared" si="3"/>
        <v>1048.4586416597517</v>
      </c>
      <c r="DQ16" s="12">
        <f t="shared" si="3"/>
        <v>2951.9289522207732</v>
      </c>
      <c r="DR16" s="12">
        <f t="shared" si="3"/>
        <v>3282.5668826316178</v>
      </c>
      <c r="DS16" s="12">
        <f t="shared" si="3"/>
        <v>1023.2076914908397</v>
      </c>
      <c r="DT16" s="12">
        <f t="shared" si="3"/>
        <v>1023.2076914908405</v>
      </c>
      <c r="DU16" s="12">
        <f t="shared" si="3"/>
        <v>2916.7071320562491</v>
      </c>
      <c r="DV16" s="12">
        <f t="shared" si="3"/>
        <v>3245.7000976391801</v>
      </c>
      <c r="DW16" s="12">
        <f t="shared" si="3"/>
        <v>997.58149948915104</v>
      </c>
      <c r="DX16" s="12">
        <f t="shared" si="3"/>
        <v>997.58149948915184</v>
      </c>
      <c r="DY16" s="12">
        <f t="shared" si="3"/>
        <v>2881.14715466607</v>
      </c>
      <c r="DZ16" s="12">
        <f t="shared" si="3"/>
        <v>3208.5033393257022</v>
      </c>
      <c r="EA16" s="12">
        <f t="shared" si="3"/>
        <v>971.56941081821026</v>
      </c>
      <c r="EB16" s="12">
        <f t="shared" si="3"/>
        <v>34323.799038515674</v>
      </c>
      <c r="EC16" s="12">
        <f t="shared" si="3"/>
        <v>971.5694108182098</v>
      </c>
      <c r="ED16" s="12">
        <f t="shared" si="3"/>
        <v>0</v>
      </c>
      <c r="EE16" s="12">
        <f t="shared" si="3"/>
        <v>0</v>
      </c>
      <c r="EF16" s="12">
        <f t="shared" si="3"/>
        <v>0</v>
      </c>
      <c r="EG16" s="12">
        <f t="shared" si="3"/>
        <v>0</v>
      </c>
      <c r="EH16" s="12">
        <f t="shared" ref="EH16:FM16" si="4" xml:space="preserve"> $F10 * EH12 - $F11 * EH13 + EH14 + EH15</f>
        <v>0</v>
      </c>
      <c r="EI16" s="12">
        <f t="shared" si="4"/>
        <v>0</v>
      </c>
      <c r="EJ16" s="12">
        <f t="shared" si="4"/>
        <v>0</v>
      </c>
      <c r="EK16" s="12">
        <f t="shared" si="4"/>
        <v>0</v>
      </c>
      <c r="EL16" s="12">
        <f t="shared" si="4"/>
        <v>0</v>
      </c>
      <c r="EM16" s="12">
        <f t="shared" si="4"/>
        <v>0</v>
      </c>
      <c r="EN16" s="12">
        <f t="shared" si="4"/>
        <v>0</v>
      </c>
      <c r="EO16" s="12">
        <f t="shared" si="4"/>
        <v>0</v>
      </c>
      <c r="EP16" s="12">
        <f t="shared" si="4"/>
        <v>0</v>
      </c>
      <c r="EQ16" s="12">
        <f t="shared" si="4"/>
        <v>0</v>
      </c>
      <c r="ER16" s="12">
        <f t="shared" si="4"/>
        <v>0</v>
      </c>
      <c r="ES16" s="12">
        <f t="shared" si="4"/>
        <v>0</v>
      </c>
      <c r="ET16" s="12">
        <f t="shared" si="4"/>
        <v>0</v>
      </c>
      <c r="EU16" s="12">
        <f t="shared" si="4"/>
        <v>0</v>
      </c>
      <c r="EV16" s="12">
        <f t="shared" si="4"/>
        <v>0</v>
      </c>
      <c r="EW16" s="12">
        <f t="shared" si="4"/>
        <v>0</v>
      </c>
      <c r="EX16" s="12">
        <f t="shared" si="4"/>
        <v>0</v>
      </c>
      <c r="EY16" s="12">
        <f t="shared" si="4"/>
        <v>0</v>
      </c>
      <c r="EZ16" s="12">
        <f t="shared" si="4"/>
        <v>0</v>
      </c>
      <c r="FA16" s="12">
        <f t="shared" si="4"/>
        <v>0</v>
      </c>
      <c r="FB16" s="12">
        <f t="shared" si="4"/>
        <v>0</v>
      </c>
      <c r="FC16" s="12">
        <f t="shared" si="4"/>
        <v>0</v>
      </c>
      <c r="FD16" s="12">
        <f t="shared" si="4"/>
        <v>0</v>
      </c>
      <c r="FE16" s="12">
        <f t="shared" si="4"/>
        <v>0</v>
      </c>
      <c r="FF16" s="12">
        <f t="shared" si="4"/>
        <v>0</v>
      </c>
      <c r="FG16" s="12">
        <f t="shared" si="4"/>
        <v>0</v>
      </c>
      <c r="FH16" s="12">
        <f t="shared" si="4"/>
        <v>0</v>
      </c>
      <c r="FI16" s="12">
        <f t="shared" si="4"/>
        <v>0</v>
      </c>
      <c r="FJ16" s="12">
        <f t="shared" si="4"/>
        <v>0</v>
      </c>
      <c r="FK16" s="12">
        <f t="shared" si="4"/>
        <v>0</v>
      </c>
      <c r="FL16" s="12">
        <f t="shared" si="4"/>
        <v>0</v>
      </c>
      <c r="FM16" s="12">
        <f t="shared" si="4"/>
        <v>0</v>
      </c>
      <c r="FN16" s="12">
        <f t="shared" ref="FN16:GJ16" si="5" xml:space="preserve"> $F10 * FN12 - $F11 * FN13 + FN14 + FN15</f>
        <v>0</v>
      </c>
      <c r="FO16" s="12">
        <f t="shared" si="5"/>
        <v>0</v>
      </c>
      <c r="FP16" s="12">
        <f t="shared" si="5"/>
        <v>0</v>
      </c>
      <c r="FQ16" s="12">
        <f t="shared" si="5"/>
        <v>0</v>
      </c>
      <c r="FR16" s="12">
        <f t="shared" si="5"/>
        <v>0</v>
      </c>
      <c r="FS16" s="12">
        <f t="shared" si="5"/>
        <v>0</v>
      </c>
      <c r="FT16" s="12">
        <f t="shared" si="5"/>
        <v>0</v>
      </c>
      <c r="FU16" s="12">
        <f t="shared" si="5"/>
        <v>0</v>
      </c>
      <c r="FV16" s="12">
        <f t="shared" si="5"/>
        <v>0</v>
      </c>
      <c r="FW16" s="12">
        <f t="shared" si="5"/>
        <v>0</v>
      </c>
      <c r="FX16" s="12">
        <f t="shared" si="5"/>
        <v>0</v>
      </c>
      <c r="FY16" s="12">
        <f t="shared" si="5"/>
        <v>0</v>
      </c>
      <c r="FZ16" s="12">
        <f t="shared" si="5"/>
        <v>0</v>
      </c>
      <c r="GA16" s="12">
        <f t="shared" si="5"/>
        <v>0</v>
      </c>
      <c r="GB16" s="12">
        <f t="shared" si="5"/>
        <v>0</v>
      </c>
      <c r="GC16" s="12">
        <f t="shared" si="5"/>
        <v>0</v>
      </c>
      <c r="GD16" s="12">
        <f t="shared" si="5"/>
        <v>0</v>
      </c>
      <c r="GE16" s="12">
        <f t="shared" si="5"/>
        <v>0</v>
      </c>
      <c r="GF16" s="12">
        <f t="shared" si="5"/>
        <v>0</v>
      </c>
      <c r="GG16" s="12">
        <f t="shared" si="5"/>
        <v>0</v>
      </c>
      <c r="GH16" s="12">
        <f t="shared" si="5"/>
        <v>0</v>
      </c>
      <c r="GI16" s="12">
        <f t="shared" si="5"/>
        <v>0</v>
      </c>
      <c r="GJ16" s="12">
        <f t="shared" si="5"/>
        <v>0</v>
      </c>
    </row>
    <row r="18" spans="1:192" x14ac:dyDescent="0.25">
      <c r="E18" s="556" t="str">
        <f xml:space="preserve"> Time!E$25</f>
        <v>Model period ending</v>
      </c>
      <c r="F18" s="556">
        <f xml:space="preserve"> Time!F$25</f>
        <v>0</v>
      </c>
      <c r="G18" s="556" t="str">
        <f xml:space="preserve"> Time!G$25</f>
        <v>date</v>
      </c>
      <c r="H18" s="556">
        <f xml:space="preserve"> Time!H$25</f>
        <v>0</v>
      </c>
      <c r="I18" s="556">
        <f xml:space="preserve"> Time!I$25</f>
        <v>0</v>
      </c>
      <c r="J18" s="556">
        <f xml:space="preserve"> Time!J$25</f>
        <v>44104</v>
      </c>
      <c r="K18" s="556">
        <f xml:space="preserve"> Time!K$25</f>
        <v>44196</v>
      </c>
      <c r="L18" s="556">
        <f xml:space="preserve"> Time!L$25</f>
        <v>44286</v>
      </c>
      <c r="M18" s="556">
        <f xml:space="preserve"> Time!M$25</f>
        <v>44377</v>
      </c>
      <c r="N18" s="556">
        <f xml:space="preserve"> Time!N$25</f>
        <v>44469</v>
      </c>
      <c r="O18" s="556">
        <f xml:space="preserve"> Time!O$25</f>
        <v>44561</v>
      </c>
      <c r="P18" s="556">
        <f xml:space="preserve"> Time!P$25</f>
        <v>44651</v>
      </c>
      <c r="Q18" s="556">
        <f xml:space="preserve"> Time!Q$25</f>
        <v>44742</v>
      </c>
      <c r="R18" s="556">
        <f xml:space="preserve"> Time!R$25</f>
        <v>44834</v>
      </c>
      <c r="S18" s="556">
        <f xml:space="preserve"> Time!S$25</f>
        <v>44926</v>
      </c>
      <c r="T18" s="556">
        <f xml:space="preserve"> Time!T$25</f>
        <v>45016</v>
      </c>
      <c r="U18" s="556">
        <f xml:space="preserve"> Time!U$25</f>
        <v>45107</v>
      </c>
      <c r="V18" s="556">
        <f xml:space="preserve"> Time!V$25</f>
        <v>45199</v>
      </c>
      <c r="W18" s="556">
        <f xml:space="preserve"> Time!W$25</f>
        <v>45291</v>
      </c>
      <c r="X18" s="556">
        <f xml:space="preserve"> Time!X$25</f>
        <v>45382</v>
      </c>
      <c r="Y18" s="556">
        <f xml:space="preserve"> Time!Y$25</f>
        <v>45473</v>
      </c>
      <c r="Z18" s="556">
        <f xml:space="preserve"> Time!Z$25</f>
        <v>45565</v>
      </c>
      <c r="AA18" s="556">
        <f xml:space="preserve"> Time!AA$25</f>
        <v>45657</v>
      </c>
      <c r="AB18" s="556">
        <f xml:space="preserve"> Time!AB$25</f>
        <v>45747</v>
      </c>
      <c r="AC18" s="556">
        <f xml:space="preserve"> Time!AC$25</f>
        <v>45838</v>
      </c>
      <c r="AD18" s="556">
        <f xml:space="preserve"> Time!AD$25</f>
        <v>45930</v>
      </c>
      <c r="AE18" s="556">
        <f xml:space="preserve"> Time!AE$25</f>
        <v>46022</v>
      </c>
      <c r="AF18" s="556">
        <f xml:space="preserve"> Time!AF$25</f>
        <v>46112</v>
      </c>
      <c r="AG18" s="556">
        <f xml:space="preserve"> Time!AG$25</f>
        <v>46203</v>
      </c>
      <c r="AH18" s="556">
        <f xml:space="preserve"> Time!AH$25</f>
        <v>46295</v>
      </c>
      <c r="AI18" s="556">
        <f xml:space="preserve"> Time!AI$25</f>
        <v>46387</v>
      </c>
      <c r="AJ18" s="556">
        <f xml:space="preserve"> Time!AJ$25</f>
        <v>46477</v>
      </c>
      <c r="AK18" s="556">
        <f xml:space="preserve"> Time!AK$25</f>
        <v>46568</v>
      </c>
      <c r="AL18" s="556">
        <f xml:space="preserve"> Time!AL$25</f>
        <v>46660</v>
      </c>
      <c r="AM18" s="556">
        <f xml:space="preserve"> Time!AM$25</f>
        <v>46752</v>
      </c>
      <c r="AN18" s="556">
        <f xml:space="preserve"> Time!AN$25</f>
        <v>46843</v>
      </c>
      <c r="AO18" s="556">
        <f xml:space="preserve"> Time!AO$25</f>
        <v>46934</v>
      </c>
      <c r="AP18" s="556">
        <f xml:space="preserve"> Time!AP$25</f>
        <v>47026</v>
      </c>
      <c r="AQ18" s="556">
        <f xml:space="preserve"> Time!AQ$25</f>
        <v>47118</v>
      </c>
      <c r="AR18" s="556">
        <f xml:space="preserve"> Time!AR$25</f>
        <v>47208</v>
      </c>
      <c r="AS18" s="556">
        <f xml:space="preserve"> Time!AS$25</f>
        <v>47299</v>
      </c>
      <c r="AT18" s="556">
        <f xml:space="preserve"> Time!AT$25</f>
        <v>47391</v>
      </c>
      <c r="AU18" s="556">
        <f xml:space="preserve"> Time!AU$25</f>
        <v>47483</v>
      </c>
      <c r="AV18" s="556">
        <f xml:space="preserve"> Time!AV$25</f>
        <v>47573</v>
      </c>
      <c r="AW18" s="556">
        <f xml:space="preserve"> Time!AW$25</f>
        <v>47664</v>
      </c>
      <c r="AX18" s="556">
        <f xml:space="preserve"> Time!AX$25</f>
        <v>47756</v>
      </c>
      <c r="AY18" s="556">
        <f xml:space="preserve"> Time!AY$25</f>
        <v>47848</v>
      </c>
      <c r="AZ18" s="556">
        <f xml:space="preserve"> Time!AZ$25</f>
        <v>47938</v>
      </c>
      <c r="BA18" s="556">
        <f xml:space="preserve"> Time!BA$25</f>
        <v>48029</v>
      </c>
      <c r="BB18" s="556">
        <f xml:space="preserve"> Time!BB$25</f>
        <v>48121</v>
      </c>
      <c r="BC18" s="556">
        <f xml:space="preserve"> Time!BC$25</f>
        <v>48213</v>
      </c>
      <c r="BD18" s="556">
        <f xml:space="preserve"> Time!BD$25</f>
        <v>48304</v>
      </c>
      <c r="BE18" s="556">
        <f xml:space="preserve"> Time!BE$25</f>
        <v>48395</v>
      </c>
      <c r="BF18" s="556">
        <f xml:space="preserve"> Time!BF$25</f>
        <v>48487</v>
      </c>
      <c r="BG18" s="556">
        <f xml:space="preserve"> Time!BG$25</f>
        <v>48579</v>
      </c>
      <c r="BH18" s="556">
        <f xml:space="preserve"> Time!BH$25</f>
        <v>48669</v>
      </c>
      <c r="BI18" s="556">
        <f xml:space="preserve"> Time!BI$25</f>
        <v>48760</v>
      </c>
      <c r="BJ18" s="556">
        <f xml:space="preserve"> Time!BJ$25</f>
        <v>48852</v>
      </c>
      <c r="BK18" s="556">
        <f xml:space="preserve"> Time!BK$25</f>
        <v>48944</v>
      </c>
      <c r="BL18" s="556">
        <f xml:space="preserve"> Time!BL$25</f>
        <v>49034</v>
      </c>
      <c r="BM18" s="556">
        <f xml:space="preserve"> Time!BM$25</f>
        <v>49125</v>
      </c>
      <c r="BN18" s="556">
        <f xml:space="preserve"> Time!BN$25</f>
        <v>49217</v>
      </c>
      <c r="BO18" s="556">
        <f xml:space="preserve"> Time!BO$25</f>
        <v>49309</v>
      </c>
      <c r="BP18" s="556">
        <f xml:space="preserve"> Time!BP$25</f>
        <v>49399</v>
      </c>
      <c r="BQ18" s="556">
        <f xml:space="preserve"> Time!BQ$25</f>
        <v>49490</v>
      </c>
      <c r="BR18" s="556">
        <f xml:space="preserve"> Time!BR$25</f>
        <v>49582</v>
      </c>
      <c r="BS18" s="556">
        <f xml:space="preserve"> Time!BS$25</f>
        <v>49674</v>
      </c>
      <c r="BT18" s="556">
        <f xml:space="preserve"> Time!BT$25</f>
        <v>49765</v>
      </c>
      <c r="BU18" s="556">
        <f xml:space="preserve"> Time!BU$25</f>
        <v>49856</v>
      </c>
      <c r="BV18" s="556">
        <f xml:space="preserve"> Time!BV$25</f>
        <v>49948</v>
      </c>
      <c r="BW18" s="556">
        <f xml:space="preserve"> Time!BW$25</f>
        <v>50040</v>
      </c>
      <c r="BX18" s="556">
        <f xml:space="preserve"> Time!BX$25</f>
        <v>50130</v>
      </c>
      <c r="BY18" s="556">
        <f xml:space="preserve"> Time!BY$25</f>
        <v>50221</v>
      </c>
      <c r="BZ18" s="556">
        <f xml:space="preserve"> Time!BZ$25</f>
        <v>50313</v>
      </c>
      <c r="CA18" s="556">
        <f xml:space="preserve"> Time!CA$25</f>
        <v>50405</v>
      </c>
      <c r="CB18" s="556">
        <f xml:space="preserve"> Time!CB$25</f>
        <v>50495</v>
      </c>
      <c r="CC18" s="556">
        <f xml:space="preserve"> Time!CC$25</f>
        <v>50586</v>
      </c>
      <c r="CD18" s="556">
        <f xml:space="preserve"> Time!CD$25</f>
        <v>50678</v>
      </c>
      <c r="CE18" s="556">
        <f xml:space="preserve"> Time!CE$25</f>
        <v>50770</v>
      </c>
      <c r="CF18" s="556">
        <f xml:space="preserve"> Time!CF$25</f>
        <v>50860</v>
      </c>
      <c r="CG18" s="556">
        <f xml:space="preserve"> Time!CG$25</f>
        <v>50951</v>
      </c>
      <c r="CH18" s="556">
        <f xml:space="preserve"> Time!CH$25</f>
        <v>51043</v>
      </c>
      <c r="CI18" s="556">
        <f xml:space="preserve"> Time!CI$25</f>
        <v>51135</v>
      </c>
      <c r="CJ18" s="556">
        <f xml:space="preserve"> Time!CJ$25</f>
        <v>51226</v>
      </c>
      <c r="CK18" s="556">
        <f xml:space="preserve"> Time!CK$25</f>
        <v>51317</v>
      </c>
      <c r="CL18" s="556">
        <f xml:space="preserve"> Time!CL$25</f>
        <v>51409</v>
      </c>
      <c r="CM18" s="556">
        <f xml:space="preserve"> Time!CM$25</f>
        <v>51501</v>
      </c>
      <c r="CN18" s="556">
        <f xml:space="preserve"> Time!CN$25</f>
        <v>51591</v>
      </c>
      <c r="CO18" s="556">
        <f xml:space="preserve"> Time!CO$25</f>
        <v>51682</v>
      </c>
      <c r="CP18" s="556">
        <f xml:space="preserve"> Time!CP$25</f>
        <v>51774</v>
      </c>
      <c r="CQ18" s="556">
        <f xml:space="preserve"> Time!CQ$25</f>
        <v>51866</v>
      </c>
      <c r="CR18" s="556">
        <f xml:space="preserve"> Time!CR$25</f>
        <v>51956</v>
      </c>
      <c r="CS18" s="556">
        <f xml:space="preserve"> Time!CS$25</f>
        <v>52047</v>
      </c>
      <c r="CT18" s="556">
        <f xml:space="preserve"> Time!CT$25</f>
        <v>52139</v>
      </c>
      <c r="CU18" s="556">
        <f xml:space="preserve"> Time!CU$25</f>
        <v>52231</v>
      </c>
      <c r="CV18" s="556">
        <f xml:space="preserve"> Time!CV$25</f>
        <v>52321</v>
      </c>
      <c r="CW18" s="556">
        <f xml:space="preserve"> Time!CW$25</f>
        <v>52412</v>
      </c>
      <c r="CX18" s="556">
        <f xml:space="preserve"> Time!CX$25</f>
        <v>52504</v>
      </c>
      <c r="CY18" s="556">
        <f xml:space="preserve"> Time!CY$25</f>
        <v>52596</v>
      </c>
      <c r="CZ18" s="556">
        <f xml:space="preserve"> Time!CZ$25</f>
        <v>52687</v>
      </c>
      <c r="DA18" s="556">
        <f xml:space="preserve"> Time!DA$25</f>
        <v>52778</v>
      </c>
      <c r="DB18" s="556">
        <f xml:space="preserve"> Time!DB$25</f>
        <v>52870</v>
      </c>
      <c r="DC18" s="556">
        <f xml:space="preserve"> Time!DC$25</f>
        <v>52962</v>
      </c>
      <c r="DD18" s="556">
        <f xml:space="preserve"> Time!DD$25</f>
        <v>53052</v>
      </c>
      <c r="DE18" s="556">
        <f xml:space="preserve"> Time!DE$25</f>
        <v>53143</v>
      </c>
      <c r="DF18" s="556">
        <f xml:space="preserve"> Time!DF$25</f>
        <v>53235</v>
      </c>
      <c r="DG18" s="556">
        <f xml:space="preserve"> Time!DG$25</f>
        <v>53327</v>
      </c>
      <c r="DH18" s="556">
        <f xml:space="preserve"> Time!DH$25</f>
        <v>53417</v>
      </c>
      <c r="DI18" s="556">
        <f xml:space="preserve"> Time!DI$25</f>
        <v>53508</v>
      </c>
      <c r="DJ18" s="556">
        <f xml:space="preserve"> Time!DJ$25</f>
        <v>53600</v>
      </c>
      <c r="DK18" s="556">
        <f xml:space="preserve"> Time!DK$25</f>
        <v>53692</v>
      </c>
      <c r="DL18" s="556">
        <f xml:space="preserve"> Time!DL$25</f>
        <v>53782</v>
      </c>
      <c r="DM18" s="556">
        <f xml:space="preserve"> Time!DM$25</f>
        <v>53873</v>
      </c>
      <c r="DN18" s="556">
        <f xml:space="preserve"> Time!DN$25</f>
        <v>53965</v>
      </c>
      <c r="DO18" s="556">
        <f xml:space="preserve"> Time!DO$25</f>
        <v>54057</v>
      </c>
      <c r="DP18" s="556">
        <f xml:space="preserve"> Time!DP$25</f>
        <v>54148</v>
      </c>
      <c r="DQ18" s="556">
        <f xml:space="preserve"> Time!DQ$25</f>
        <v>54239</v>
      </c>
      <c r="DR18" s="556">
        <f xml:space="preserve"> Time!DR$25</f>
        <v>54331</v>
      </c>
      <c r="DS18" s="556">
        <f xml:space="preserve"> Time!DS$25</f>
        <v>54423</v>
      </c>
      <c r="DT18" s="556">
        <f xml:space="preserve"> Time!DT$25</f>
        <v>54513</v>
      </c>
      <c r="DU18" s="556">
        <f xml:space="preserve"> Time!DU$25</f>
        <v>54604</v>
      </c>
      <c r="DV18" s="556">
        <f xml:space="preserve"> Time!DV$25</f>
        <v>54696</v>
      </c>
      <c r="DW18" s="556">
        <f xml:space="preserve"> Time!DW$25</f>
        <v>54788</v>
      </c>
      <c r="DX18" s="556">
        <f xml:space="preserve"> Time!DX$25</f>
        <v>54878</v>
      </c>
      <c r="DY18" s="556">
        <f xml:space="preserve"> Time!DY$25</f>
        <v>54969</v>
      </c>
      <c r="DZ18" s="556">
        <f xml:space="preserve"> Time!DZ$25</f>
        <v>55061</v>
      </c>
      <c r="EA18" s="556">
        <f xml:space="preserve"> Time!EA$25</f>
        <v>55153</v>
      </c>
      <c r="EB18" s="556">
        <f xml:space="preserve"> Time!EB$25</f>
        <v>55243</v>
      </c>
      <c r="EC18" s="556">
        <f xml:space="preserve"> Time!EC$25</f>
        <v>55334</v>
      </c>
      <c r="ED18" s="556">
        <f xml:space="preserve"> Time!ED$25</f>
        <v>55426</v>
      </c>
      <c r="EE18" s="556">
        <f xml:space="preserve"> Time!EE$25</f>
        <v>55518</v>
      </c>
      <c r="EF18" s="556">
        <f xml:space="preserve"> Time!EF$25</f>
        <v>55609</v>
      </c>
      <c r="EG18" s="556">
        <f xml:space="preserve"> Time!EG$25</f>
        <v>55700</v>
      </c>
      <c r="EH18" s="556">
        <f xml:space="preserve"> Time!EH$25</f>
        <v>55792</v>
      </c>
      <c r="EI18" s="556">
        <f xml:space="preserve"> Time!EI$25</f>
        <v>55884</v>
      </c>
      <c r="EJ18" s="556">
        <f xml:space="preserve"> Time!EJ$25</f>
        <v>55974</v>
      </c>
      <c r="EK18" s="556">
        <f xml:space="preserve"> Time!EK$25</f>
        <v>56065</v>
      </c>
      <c r="EL18" s="556">
        <f xml:space="preserve"> Time!EL$25</f>
        <v>56157</v>
      </c>
      <c r="EM18" s="556">
        <f xml:space="preserve"> Time!EM$25</f>
        <v>56249</v>
      </c>
      <c r="EN18" s="556">
        <f xml:space="preserve"> Time!EN$25</f>
        <v>56339</v>
      </c>
      <c r="EO18" s="556">
        <f xml:space="preserve"> Time!EO$25</f>
        <v>56430</v>
      </c>
      <c r="EP18" s="556">
        <f xml:space="preserve"> Time!EP$25</f>
        <v>56522</v>
      </c>
      <c r="EQ18" s="556">
        <f xml:space="preserve"> Time!EQ$25</f>
        <v>56614</v>
      </c>
      <c r="ER18" s="556">
        <f xml:space="preserve"> Time!ER$25</f>
        <v>56704</v>
      </c>
      <c r="ES18" s="556">
        <f xml:space="preserve"> Time!ES$25</f>
        <v>56795</v>
      </c>
      <c r="ET18" s="556">
        <f xml:space="preserve"> Time!ET$25</f>
        <v>56887</v>
      </c>
      <c r="EU18" s="556">
        <f xml:space="preserve"> Time!EU$25</f>
        <v>56979</v>
      </c>
      <c r="EV18" s="556">
        <f xml:space="preserve"> Time!EV$25</f>
        <v>57070</v>
      </c>
      <c r="EW18" s="556">
        <f xml:space="preserve"> Time!EW$25</f>
        <v>57161</v>
      </c>
      <c r="EX18" s="556">
        <f xml:space="preserve"> Time!EX$25</f>
        <v>57253</v>
      </c>
      <c r="EY18" s="556">
        <f xml:space="preserve"> Time!EY$25</f>
        <v>57345</v>
      </c>
      <c r="EZ18" s="556">
        <f xml:space="preserve"> Time!EZ$25</f>
        <v>57435</v>
      </c>
      <c r="FA18" s="556">
        <f xml:space="preserve"> Time!FA$25</f>
        <v>57526</v>
      </c>
      <c r="FB18" s="556">
        <f xml:space="preserve"> Time!FB$25</f>
        <v>57618</v>
      </c>
      <c r="FC18" s="556">
        <f xml:space="preserve"> Time!FC$25</f>
        <v>57710</v>
      </c>
      <c r="FD18" s="556">
        <f xml:space="preserve"> Time!FD$25</f>
        <v>57800</v>
      </c>
      <c r="FE18" s="556">
        <f xml:space="preserve"> Time!FE$25</f>
        <v>57891</v>
      </c>
      <c r="FF18" s="556">
        <f xml:space="preserve"> Time!FF$25</f>
        <v>57983</v>
      </c>
      <c r="FG18" s="556">
        <f xml:space="preserve"> Time!FG$25</f>
        <v>58075</v>
      </c>
      <c r="FH18" s="556">
        <f xml:space="preserve"> Time!FH$25</f>
        <v>58165</v>
      </c>
      <c r="FI18" s="556">
        <f xml:space="preserve"> Time!FI$25</f>
        <v>58256</v>
      </c>
      <c r="FJ18" s="556">
        <f xml:space="preserve"> Time!FJ$25</f>
        <v>58348</v>
      </c>
      <c r="FK18" s="556">
        <f xml:space="preserve"> Time!FK$25</f>
        <v>58440</v>
      </c>
      <c r="FL18" s="556">
        <f xml:space="preserve"> Time!FL$25</f>
        <v>58531</v>
      </c>
      <c r="FM18" s="556">
        <f xml:space="preserve"> Time!FM$25</f>
        <v>58622</v>
      </c>
      <c r="FN18" s="556">
        <f xml:space="preserve"> Time!FN$25</f>
        <v>58714</v>
      </c>
      <c r="FO18" s="556">
        <f xml:space="preserve"> Time!FO$25</f>
        <v>58806</v>
      </c>
      <c r="FP18" s="556">
        <f xml:space="preserve"> Time!FP$25</f>
        <v>58896</v>
      </c>
      <c r="FQ18" s="556">
        <f xml:space="preserve"> Time!FQ$25</f>
        <v>58987</v>
      </c>
      <c r="FR18" s="556">
        <f xml:space="preserve"> Time!FR$25</f>
        <v>59079</v>
      </c>
      <c r="FS18" s="556">
        <f xml:space="preserve"> Time!FS$25</f>
        <v>59171</v>
      </c>
      <c r="FT18" s="556">
        <f xml:space="preserve"> Time!FT$25</f>
        <v>59261</v>
      </c>
      <c r="FU18" s="556">
        <f xml:space="preserve"> Time!FU$25</f>
        <v>59352</v>
      </c>
      <c r="FV18" s="556">
        <f xml:space="preserve"> Time!FV$25</f>
        <v>59444</v>
      </c>
      <c r="FW18" s="556">
        <f xml:space="preserve"> Time!FW$25</f>
        <v>59536</v>
      </c>
      <c r="FX18" s="556">
        <f xml:space="preserve"> Time!FX$25</f>
        <v>59626</v>
      </c>
      <c r="FY18" s="556">
        <f xml:space="preserve"> Time!FY$25</f>
        <v>59717</v>
      </c>
      <c r="FZ18" s="556">
        <f xml:space="preserve"> Time!FZ$25</f>
        <v>59809</v>
      </c>
      <c r="GA18" s="556">
        <f xml:space="preserve"> Time!GA$25</f>
        <v>59901</v>
      </c>
      <c r="GB18" s="556">
        <f xml:space="preserve"> Time!GB$25</f>
        <v>59992</v>
      </c>
      <c r="GC18" s="556">
        <f xml:space="preserve"> Time!GC$25</f>
        <v>60083</v>
      </c>
      <c r="GD18" s="556">
        <f xml:space="preserve"> Time!GD$25</f>
        <v>60175</v>
      </c>
      <c r="GE18" s="556">
        <f xml:space="preserve"> Time!GE$25</f>
        <v>60267</v>
      </c>
      <c r="GF18" s="556">
        <f xml:space="preserve"> Time!GF$25</f>
        <v>60357</v>
      </c>
      <c r="GG18" s="556">
        <f xml:space="preserve"> Time!GG$25</f>
        <v>60448</v>
      </c>
      <c r="GH18" s="556">
        <f xml:space="preserve"> Time!GH$25</f>
        <v>60540</v>
      </c>
      <c r="GI18" s="556">
        <f xml:space="preserve"> Time!GI$25</f>
        <v>60632</v>
      </c>
      <c r="GJ18" s="556">
        <f xml:space="preserve"> Time!GJ$25</f>
        <v>60722</v>
      </c>
    </row>
    <row r="19" spans="1:192" x14ac:dyDescent="0.25">
      <c r="E19" s="268" t="str">
        <f t="shared" ref="E19:AJ19" si="6" xml:space="preserve"> E$16</f>
        <v>Cashflow for blended equity IRR</v>
      </c>
      <c r="F19" s="268">
        <f t="shared" si="6"/>
        <v>0</v>
      </c>
      <c r="G19" s="268" t="str">
        <f t="shared" si="6"/>
        <v>$ 000s</v>
      </c>
      <c r="H19" s="268">
        <f t="shared" si="6"/>
        <v>192307.60026847781</v>
      </c>
      <c r="I19" s="268">
        <f t="shared" si="6"/>
        <v>0</v>
      </c>
      <c r="J19" s="268">
        <f t="shared" si="6"/>
        <v>-1.0000000000000001E-9</v>
      </c>
      <c r="K19" s="268">
        <f t="shared" si="6"/>
        <v>0</v>
      </c>
      <c r="L19" s="268">
        <f t="shared" si="6"/>
        <v>-34323.799038515674</v>
      </c>
      <c r="M19" s="268">
        <f t="shared" si="6"/>
        <v>458.46255602304973</v>
      </c>
      <c r="N19" s="268">
        <f t="shared" si="6"/>
        <v>1539.9780103317044</v>
      </c>
      <c r="O19" s="268">
        <f t="shared" si="6"/>
        <v>1275.7996691309513</v>
      </c>
      <c r="P19" s="268">
        <f t="shared" si="6"/>
        <v>611.78577521583998</v>
      </c>
      <c r="Q19" s="268">
        <f t="shared" si="6"/>
        <v>913.44553428939298</v>
      </c>
      <c r="R19" s="268">
        <f t="shared" si="6"/>
        <v>1528.2118252706632</v>
      </c>
      <c r="S19" s="268">
        <f t="shared" si="6"/>
        <v>1265.3624599820523</v>
      </c>
      <c r="T19" s="268">
        <f t="shared" si="6"/>
        <v>604.68175507588421</v>
      </c>
      <c r="U19" s="268">
        <f t="shared" si="6"/>
        <v>904.72756021648911</v>
      </c>
      <c r="V19" s="268">
        <f t="shared" si="6"/>
        <v>1516.4015633707545</v>
      </c>
      <c r="W19" s="268">
        <f t="shared" si="6"/>
        <v>1254.8749285689933</v>
      </c>
      <c r="X19" s="268">
        <f t="shared" si="6"/>
        <v>602.48613963601133</v>
      </c>
      <c r="Y19" s="268">
        <f t="shared" si="6"/>
        <v>890.97405336405473</v>
      </c>
      <c r="Z19" s="268">
        <f t="shared" si="6"/>
        <v>1504.544878542908</v>
      </c>
      <c r="AA19" s="268">
        <f t="shared" si="6"/>
        <v>1244.3347690343521</v>
      </c>
      <c r="AB19" s="268">
        <f t="shared" si="6"/>
        <v>590.27301319344679</v>
      </c>
      <c r="AC19" s="268">
        <f t="shared" si="6"/>
        <v>887.10641580115589</v>
      </c>
      <c r="AD19" s="268">
        <f t="shared" si="6"/>
        <v>1492.6393722357197</v>
      </c>
      <c r="AE19" s="268">
        <f t="shared" si="6"/>
        <v>1233.7396230872114</v>
      </c>
      <c r="AF19" s="268">
        <f t="shared" si="6"/>
        <v>582.96382196086188</v>
      </c>
      <c r="AG19" s="268">
        <f t="shared" si="6"/>
        <v>878.19858148451158</v>
      </c>
      <c r="AH19" s="268">
        <f t="shared" si="6"/>
        <v>1480.6825920930951</v>
      </c>
      <c r="AI19" s="268">
        <f t="shared" si="6"/>
        <v>1223.0870786663804</v>
      </c>
      <c r="AJ19" s="268">
        <f t="shared" si="6"/>
        <v>575.58168212439</v>
      </c>
      <c r="AK19" s="268">
        <f t="shared" ref="AK19:BP19" si="7" xml:space="preserve"> AK$16</f>
        <v>869.22270551249699</v>
      </c>
      <c r="AL19" s="268">
        <f t="shared" si="7"/>
        <v>1468.6720305784884</v>
      </c>
      <c r="AM19" s="268">
        <f t="shared" si="7"/>
        <v>1212.3746685703418</v>
      </c>
      <c r="AN19" s="268">
        <f t="shared" si="7"/>
        <v>572.93564864823338</v>
      </c>
      <c r="AO19" s="268">
        <f t="shared" si="7"/>
        <v>750.3084596683118</v>
      </c>
      <c r="AP19" s="268">
        <f t="shared" si="7"/>
        <v>1239.0105960734581</v>
      </c>
      <c r="AQ19" s="268">
        <f t="shared" si="7"/>
        <v>1171.7523832860297</v>
      </c>
      <c r="AR19" s="268">
        <f t="shared" si="7"/>
        <v>524.7603193828129</v>
      </c>
      <c r="AS19" s="268">
        <f t="shared" si="7"/>
        <v>648.33729102747407</v>
      </c>
      <c r="AT19" s="268">
        <f t="shared" si="7"/>
        <v>1209.4943928313519</v>
      </c>
      <c r="AU19" s="268">
        <f t="shared" si="7"/>
        <v>1143.1636754064698</v>
      </c>
      <c r="AV19" s="268">
        <f t="shared" si="7"/>
        <v>500.1173806150523</v>
      </c>
      <c r="AW19" s="268">
        <f t="shared" si="7"/>
        <v>623.40628931123251</v>
      </c>
      <c r="AX19" s="268">
        <f t="shared" si="7"/>
        <v>1182.1356520847048</v>
      </c>
      <c r="AY19" s="268">
        <f t="shared" si="7"/>
        <v>1116.6025331082528</v>
      </c>
      <c r="AZ19" s="268">
        <f t="shared" si="7"/>
        <v>477.36912126117636</v>
      </c>
      <c r="BA19" s="268">
        <f t="shared" si="7"/>
        <v>1934.1454283198477</v>
      </c>
      <c r="BB19" s="268">
        <f t="shared" si="7"/>
        <v>3730.6447574052504</v>
      </c>
      <c r="BC19" s="268">
        <f t="shared" si="7"/>
        <v>3530.0521577102054</v>
      </c>
      <c r="BD19" s="268">
        <f t="shared" si="7"/>
        <v>1504.7624804973495</v>
      </c>
      <c r="BE19" s="268">
        <f t="shared" si="7"/>
        <v>1872.9369638010792</v>
      </c>
      <c r="BF19" s="268">
        <f t="shared" si="7"/>
        <v>3676.4890896214538</v>
      </c>
      <c r="BG19" s="268">
        <f t="shared" si="7"/>
        <v>3478.0568589113823</v>
      </c>
      <c r="BH19" s="268">
        <f t="shared" si="7"/>
        <v>1449.1203302910922</v>
      </c>
      <c r="BI19" s="268">
        <f t="shared" si="7"/>
        <v>1845.8592299519053</v>
      </c>
      <c r="BJ19" s="268">
        <f t="shared" si="7"/>
        <v>3626.3520217297519</v>
      </c>
      <c r="BK19" s="268">
        <f t="shared" si="7"/>
        <v>3429.8665193034708</v>
      </c>
      <c r="BL19" s="268">
        <f t="shared" si="7"/>
        <v>1412.0021677473178</v>
      </c>
      <c r="BM19" s="268">
        <f t="shared" si="7"/>
        <v>1807.185312797159</v>
      </c>
      <c r="BN19" s="268">
        <f t="shared" si="7"/>
        <v>3579.446775158297</v>
      </c>
      <c r="BO19" s="268">
        <f t="shared" si="7"/>
        <v>3384.7333766265233</v>
      </c>
      <c r="BP19" s="268">
        <f t="shared" si="7"/>
        <v>1377.7310853958993</v>
      </c>
      <c r="BQ19" s="268">
        <f t="shared" ref="BQ19:CV19" si="8" xml:space="preserve"> BQ$16</f>
        <v>1771.2061612797906</v>
      </c>
      <c r="BR19" s="268">
        <f t="shared" si="8"/>
        <v>3535.1309361269427</v>
      </c>
      <c r="BS19" s="268">
        <f t="shared" si="8"/>
        <v>3342.0468071314267</v>
      </c>
      <c r="BT19" s="268">
        <f t="shared" si="8"/>
        <v>1255.1903057619875</v>
      </c>
      <c r="BU19" s="268">
        <f t="shared" si="8"/>
        <v>1827.9066138066905</v>
      </c>
      <c r="BV19" s="268">
        <f t="shared" si="8"/>
        <v>3492.8796401436357</v>
      </c>
      <c r="BW19" s="268">
        <f t="shared" si="8"/>
        <v>638.38135827718327</v>
      </c>
      <c r="BX19" s="268">
        <f t="shared" si="8"/>
        <v>504.25850739097933</v>
      </c>
      <c r="BY19" s="268">
        <f t="shared" si="8"/>
        <v>2519.9933903272627</v>
      </c>
      <c r="BZ19" s="268">
        <f t="shared" si="8"/>
        <v>2869.2779221461615</v>
      </c>
      <c r="CA19" s="268">
        <f t="shared" si="8"/>
        <v>482.50028805035629</v>
      </c>
      <c r="CB19" s="268">
        <f t="shared" si="8"/>
        <v>482.50028805035737</v>
      </c>
      <c r="CC19" s="268">
        <f t="shared" si="8"/>
        <v>2487.8249049546116</v>
      </c>
      <c r="CD19" s="268">
        <f t="shared" si="8"/>
        <v>2835.3717027843609</v>
      </c>
      <c r="CE19" s="268">
        <f t="shared" si="8"/>
        <v>460.46858428107288</v>
      </c>
      <c r="CF19" s="268">
        <f t="shared" si="8"/>
        <v>460.46858428107396</v>
      </c>
      <c r="CG19" s="268">
        <f t="shared" si="8"/>
        <v>2455.4251841647142</v>
      </c>
      <c r="CH19" s="268">
        <f t="shared" si="8"/>
        <v>2801.2428934480472</v>
      </c>
      <c r="CI19" s="268">
        <f t="shared" si="8"/>
        <v>438.15521334527148</v>
      </c>
      <c r="CJ19" s="268">
        <f t="shared" si="8"/>
        <v>438.15521334527222</v>
      </c>
      <c r="CK19" s="268">
        <f t="shared" si="8"/>
        <v>2422.785596441704</v>
      </c>
      <c r="CL19" s="268">
        <f t="shared" si="8"/>
        <v>2766.8828196091977</v>
      </c>
      <c r="CM19" s="268">
        <f t="shared" si="8"/>
        <v>415.55179463131208</v>
      </c>
      <c r="CN19" s="268">
        <f t="shared" si="8"/>
        <v>415.55179463131316</v>
      </c>
      <c r="CO19" s="268">
        <f t="shared" si="8"/>
        <v>2389.8973086640599</v>
      </c>
      <c r="CP19" s="268">
        <f t="shared" si="8"/>
        <v>2732.2826053481353</v>
      </c>
      <c r="CQ19" s="268">
        <f t="shared" si="8"/>
        <v>392.64974467362146</v>
      </c>
      <c r="CR19" s="268">
        <f t="shared" si="8"/>
        <v>392.64974467362219</v>
      </c>
      <c r="CS19" s="268">
        <f t="shared" si="8"/>
        <v>2356.7512809939117</v>
      </c>
      <c r="CT19" s="268">
        <f t="shared" si="8"/>
        <v>2697.4331682417469</v>
      </c>
      <c r="CU19" s="268">
        <f t="shared" si="8"/>
        <v>369.44027204820037</v>
      </c>
      <c r="CV19" s="268">
        <f t="shared" si="8"/>
        <v>369.44027204820111</v>
      </c>
      <c r="CW19" s="268">
        <f t="shared" ref="CW19:EB19" si="9" xml:space="preserve"> CW$16</f>
        <v>2323.3382616389063</v>
      </c>
      <c r="CX19" s="268">
        <f t="shared" si="9"/>
        <v>2662.3252141243161</v>
      </c>
      <c r="CY19" s="268">
        <f t="shared" si="9"/>
        <v>345.91437214068662</v>
      </c>
      <c r="CZ19" s="268">
        <f t="shared" si="9"/>
        <v>345.91437214068776</v>
      </c>
      <c r="DA19" s="268">
        <f t="shared" si="9"/>
        <v>2289.6487814835095</v>
      </c>
      <c r="DB19" s="268">
        <f t="shared" si="9"/>
        <v>2626.9492317177469</v>
      </c>
      <c r="DC19" s="268">
        <f t="shared" si="9"/>
        <v>322.0628217837874</v>
      </c>
      <c r="DD19" s="268">
        <f t="shared" si="9"/>
        <v>322.06282178378819</v>
      </c>
      <c r="DE19" s="268">
        <f t="shared" si="9"/>
        <v>2255.6731485863975</v>
      </c>
      <c r="DF19" s="268">
        <f t="shared" si="9"/>
        <v>2591.2954871279271</v>
      </c>
      <c r="DG19" s="268">
        <f t="shared" si="9"/>
        <v>297.87617376080345</v>
      </c>
      <c r="DH19" s="268">
        <f t="shared" si="9"/>
        <v>297.87617376080459</v>
      </c>
      <c r="DI19" s="268">
        <f t="shared" si="9"/>
        <v>3021.4014425406599</v>
      </c>
      <c r="DJ19" s="268">
        <f t="shared" si="9"/>
        <v>3355.3540182038728</v>
      </c>
      <c r="DK19" s="268">
        <f t="shared" si="9"/>
        <v>1073.3447511719098</v>
      </c>
      <c r="DL19" s="268">
        <f t="shared" si="9"/>
        <v>1073.3447511719105</v>
      </c>
      <c r="DM19" s="268">
        <f t="shared" si="9"/>
        <v>2986.8235086933337</v>
      </c>
      <c r="DN19" s="268">
        <f t="shared" si="9"/>
        <v>3319.1146287562319</v>
      </c>
      <c r="DO19" s="268">
        <f t="shared" si="9"/>
        <v>1048.4586416597506</v>
      </c>
      <c r="DP19" s="268">
        <f t="shared" si="9"/>
        <v>1048.4586416597517</v>
      </c>
      <c r="DQ19" s="268">
        <f t="shared" si="9"/>
        <v>2951.9289522207732</v>
      </c>
      <c r="DR19" s="268">
        <f t="shared" si="9"/>
        <v>3282.5668826316178</v>
      </c>
      <c r="DS19" s="268">
        <f t="shared" si="9"/>
        <v>1023.2076914908397</v>
      </c>
      <c r="DT19" s="268">
        <f t="shared" si="9"/>
        <v>1023.2076914908405</v>
      </c>
      <c r="DU19" s="268">
        <f t="shared" si="9"/>
        <v>2916.7071320562491</v>
      </c>
      <c r="DV19" s="268">
        <f t="shared" si="9"/>
        <v>3245.7000976391801</v>
      </c>
      <c r="DW19" s="268">
        <f t="shared" si="9"/>
        <v>997.58149948915104</v>
      </c>
      <c r="DX19" s="268">
        <f t="shared" si="9"/>
        <v>997.58149948915184</v>
      </c>
      <c r="DY19" s="268">
        <f t="shared" si="9"/>
        <v>2881.14715466607</v>
      </c>
      <c r="DZ19" s="268">
        <f t="shared" si="9"/>
        <v>3208.5033393257022</v>
      </c>
      <c r="EA19" s="268">
        <f t="shared" si="9"/>
        <v>971.56941081821026</v>
      </c>
      <c r="EB19" s="268">
        <f t="shared" si="9"/>
        <v>34323.799038515674</v>
      </c>
      <c r="EC19" s="268">
        <f t="shared" ref="EC19:FH19" si="10" xml:space="preserve"> EC$16</f>
        <v>971.5694108182098</v>
      </c>
      <c r="ED19" s="268">
        <f t="shared" si="10"/>
        <v>0</v>
      </c>
      <c r="EE19" s="268">
        <f t="shared" si="10"/>
        <v>0</v>
      </c>
      <c r="EF19" s="268">
        <f t="shared" si="10"/>
        <v>0</v>
      </c>
      <c r="EG19" s="268">
        <f t="shared" si="10"/>
        <v>0</v>
      </c>
      <c r="EH19" s="268">
        <f t="shared" si="10"/>
        <v>0</v>
      </c>
      <c r="EI19" s="268">
        <f t="shared" si="10"/>
        <v>0</v>
      </c>
      <c r="EJ19" s="268">
        <f t="shared" si="10"/>
        <v>0</v>
      </c>
      <c r="EK19" s="268">
        <f t="shared" si="10"/>
        <v>0</v>
      </c>
      <c r="EL19" s="268">
        <f t="shared" si="10"/>
        <v>0</v>
      </c>
      <c r="EM19" s="268">
        <f t="shared" si="10"/>
        <v>0</v>
      </c>
      <c r="EN19" s="268">
        <f t="shared" si="10"/>
        <v>0</v>
      </c>
      <c r="EO19" s="268">
        <f t="shared" si="10"/>
        <v>0</v>
      </c>
      <c r="EP19" s="268">
        <f t="shared" si="10"/>
        <v>0</v>
      </c>
      <c r="EQ19" s="268">
        <f t="shared" si="10"/>
        <v>0</v>
      </c>
      <c r="ER19" s="268">
        <f t="shared" si="10"/>
        <v>0</v>
      </c>
      <c r="ES19" s="268">
        <f t="shared" si="10"/>
        <v>0</v>
      </c>
      <c r="ET19" s="268">
        <f t="shared" si="10"/>
        <v>0</v>
      </c>
      <c r="EU19" s="268">
        <f t="shared" si="10"/>
        <v>0</v>
      </c>
      <c r="EV19" s="268">
        <f t="shared" si="10"/>
        <v>0</v>
      </c>
      <c r="EW19" s="268">
        <f t="shared" si="10"/>
        <v>0</v>
      </c>
      <c r="EX19" s="268">
        <f t="shared" si="10"/>
        <v>0</v>
      </c>
      <c r="EY19" s="268">
        <f t="shared" si="10"/>
        <v>0</v>
      </c>
      <c r="EZ19" s="268">
        <f t="shared" si="10"/>
        <v>0</v>
      </c>
      <c r="FA19" s="268">
        <f t="shared" si="10"/>
        <v>0</v>
      </c>
      <c r="FB19" s="268">
        <f t="shared" si="10"/>
        <v>0</v>
      </c>
      <c r="FC19" s="268">
        <f t="shared" si="10"/>
        <v>0</v>
      </c>
      <c r="FD19" s="268">
        <f t="shared" si="10"/>
        <v>0</v>
      </c>
      <c r="FE19" s="268">
        <f t="shared" si="10"/>
        <v>0</v>
      </c>
      <c r="FF19" s="268">
        <f t="shared" si="10"/>
        <v>0</v>
      </c>
      <c r="FG19" s="268">
        <f t="shared" si="10"/>
        <v>0</v>
      </c>
      <c r="FH19" s="268">
        <f t="shared" si="10"/>
        <v>0</v>
      </c>
      <c r="FI19" s="268">
        <f t="shared" ref="FI19:GJ19" si="11" xml:space="preserve"> FI$16</f>
        <v>0</v>
      </c>
      <c r="FJ19" s="268">
        <f t="shared" si="11"/>
        <v>0</v>
      </c>
      <c r="FK19" s="268">
        <f t="shared" si="11"/>
        <v>0</v>
      </c>
      <c r="FL19" s="268">
        <f t="shared" si="11"/>
        <v>0</v>
      </c>
      <c r="FM19" s="268">
        <f t="shared" si="11"/>
        <v>0</v>
      </c>
      <c r="FN19" s="268">
        <f t="shared" si="11"/>
        <v>0</v>
      </c>
      <c r="FO19" s="268">
        <f t="shared" si="11"/>
        <v>0</v>
      </c>
      <c r="FP19" s="268">
        <f t="shared" si="11"/>
        <v>0</v>
      </c>
      <c r="FQ19" s="268">
        <f t="shared" si="11"/>
        <v>0</v>
      </c>
      <c r="FR19" s="268">
        <f t="shared" si="11"/>
        <v>0</v>
      </c>
      <c r="FS19" s="268">
        <f t="shared" si="11"/>
        <v>0</v>
      </c>
      <c r="FT19" s="268">
        <f t="shared" si="11"/>
        <v>0</v>
      </c>
      <c r="FU19" s="268">
        <f t="shared" si="11"/>
        <v>0</v>
      </c>
      <c r="FV19" s="268">
        <f t="shared" si="11"/>
        <v>0</v>
      </c>
      <c r="FW19" s="268">
        <f t="shared" si="11"/>
        <v>0</v>
      </c>
      <c r="FX19" s="268">
        <f t="shared" si="11"/>
        <v>0</v>
      </c>
      <c r="FY19" s="268">
        <f t="shared" si="11"/>
        <v>0</v>
      </c>
      <c r="FZ19" s="268">
        <f t="shared" si="11"/>
        <v>0</v>
      </c>
      <c r="GA19" s="268">
        <f t="shared" si="11"/>
        <v>0</v>
      </c>
      <c r="GB19" s="268">
        <f t="shared" si="11"/>
        <v>0</v>
      </c>
      <c r="GC19" s="268">
        <f t="shared" si="11"/>
        <v>0</v>
      </c>
      <c r="GD19" s="268">
        <f t="shared" si="11"/>
        <v>0</v>
      </c>
      <c r="GE19" s="268">
        <f t="shared" si="11"/>
        <v>0</v>
      </c>
      <c r="GF19" s="268">
        <f t="shared" si="11"/>
        <v>0</v>
      </c>
      <c r="GG19" s="268">
        <f t="shared" si="11"/>
        <v>0</v>
      </c>
      <c r="GH19" s="268">
        <f t="shared" si="11"/>
        <v>0</v>
      </c>
      <c r="GI19" s="268">
        <f t="shared" si="11"/>
        <v>0</v>
      </c>
      <c r="GJ19" s="268">
        <f t="shared" si="11"/>
        <v>0</v>
      </c>
    </row>
    <row r="20" spans="1:192" s="547" customFormat="1" x14ac:dyDescent="0.25">
      <c r="A20" s="189"/>
      <c r="B20" s="189"/>
      <c r="C20" s="190"/>
      <c r="D20" s="191"/>
      <c r="E20" s="249" t="s">
        <v>194</v>
      </c>
      <c r="F20" s="585">
        <f xml:space="preserve"> XIRR(J19:GJ19, J18:GJ18)</f>
        <v>0.15667154192924501</v>
      </c>
      <c r="G20" s="249" t="s">
        <v>108</v>
      </c>
      <c r="H20" s="249"/>
      <c r="I20" s="192"/>
      <c r="J20" s="249"/>
      <c r="K20" s="249"/>
      <c r="L20" s="249"/>
      <c r="M20" s="249"/>
      <c r="N20" s="249"/>
      <c r="O20" s="249"/>
      <c r="P20" s="249"/>
      <c r="Q20" s="249"/>
      <c r="R20" s="249"/>
      <c r="S20" s="249"/>
      <c r="T20" s="249"/>
      <c r="U20" s="249"/>
      <c r="V20" s="249"/>
      <c r="W20" s="249"/>
      <c r="X20" s="249"/>
      <c r="Y20" s="249"/>
      <c r="Z20" s="249"/>
      <c r="AA20" s="249"/>
      <c r="AB20" s="249"/>
      <c r="AC20" s="249"/>
      <c r="AD20" s="249"/>
      <c r="AE20" s="249"/>
      <c r="AF20" s="249"/>
      <c r="AG20" s="249"/>
      <c r="AH20" s="249"/>
      <c r="AI20" s="249"/>
      <c r="AJ20" s="249"/>
      <c r="AK20" s="249"/>
      <c r="AL20" s="249"/>
      <c r="AM20" s="249"/>
      <c r="AN20" s="249"/>
      <c r="AO20" s="249"/>
      <c r="AP20" s="249"/>
      <c r="AQ20" s="249"/>
      <c r="AR20" s="249"/>
      <c r="AS20" s="249"/>
      <c r="AT20" s="249"/>
      <c r="AU20" s="249"/>
      <c r="AV20" s="249"/>
      <c r="AW20" s="249"/>
      <c r="AX20" s="249"/>
      <c r="AY20" s="249"/>
      <c r="AZ20" s="249"/>
      <c r="BA20" s="249"/>
      <c r="BB20" s="249"/>
      <c r="BC20" s="249"/>
      <c r="BD20" s="249"/>
      <c r="BE20" s="249"/>
      <c r="BF20" s="249"/>
      <c r="BG20" s="249"/>
      <c r="BH20" s="249"/>
      <c r="BI20" s="249"/>
      <c r="BJ20" s="249"/>
      <c r="BK20" s="249"/>
      <c r="BL20" s="249"/>
      <c r="BM20" s="249"/>
      <c r="BN20" s="249"/>
      <c r="BO20" s="249"/>
      <c r="BP20" s="249"/>
      <c r="BQ20" s="249"/>
      <c r="BR20" s="249"/>
      <c r="BS20" s="249"/>
      <c r="BT20" s="249"/>
      <c r="BU20" s="249"/>
      <c r="BV20" s="249"/>
      <c r="BW20" s="249"/>
      <c r="BX20" s="249"/>
      <c r="BY20" s="249"/>
      <c r="BZ20" s="249"/>
      <c r="CA20" s="249"/>
      <c r="CB20" s="249"/>
      <c r="CC20" s="249"/>
      <c r="CD20" s="249"/>
      <c r="CE20" s="249"/>
      <c r="CF20" s="249"/>
      <c r="CG20" s="249"/>
      <c r="CH20" s="249"/>
      <c r="CI20" s="249"/>
      <c r="CJ20" s="249"/>
      <c r="CK20" s="249"/>
      <c r="CL20" s="249"/>
      <c r="CM20" s="249"/>
      <c r="CN20" s="249"/>
      <c r="CO20" s="249"/>
      <c r="CP20" s="249"/>
      <c r="CQ20" s="249"/>
      <c r="CR20" s="249"/>
      <c r="CS20" s="249"/>
      <c r="CT20" s="249"/>
      <c r="CU20" s="249"/>
      <c r="CV20" s="249"/>
      <c r="CW20" s="249"/>
      <c r="CX20" s="249"/>
      <c r="CY20" s="249"/>
      <c r="CZ20" s="249"/>
      <c r="DA20" s="249"/>
      <c r="DB20" s="249"/>
      <c r="DC20" s="249"/>
      <c r="DD20" s="249"/>
      <c r="DE20" s="249"/>
      <c r="DF20" s="249"/>
      <c r="DG20" s="249"/>
      <c r="DH20" s="249"/>
      <c r="DI20" s="249"/>
      <c r="DJ20" s="249"/>
      <c r="DK20" s="249"/>
      <c r="DL20" s="249"/>
      <c r="DM20" s="249"/>
      <c r="DN20" s="249"/>
      <c r="DO20" s="249"/>
      <c r="DP20" s="249"/>
      <c r="DQ20" s="249"/>
      <c r="DR20" s="249"/>
      <c r="DS20" s="249"/>
      <c r="DT20" s="249"/>
      <c r="DU20" s="249"/>
      <c r="DV20" s="249"/>
      <c r="DW20" s="249"/>
      <c r="DX20" s="249"/>
      <c r="DY20" s="249"/>
      <c r="DZ20" s="249"/>
      <c r="EA20" s="249"/>
      <c r="EB20" s="249"/>
      <c r="EC20" s="249"/>
      <c r="ED20" s="249"/>
      <c r="EE20" s="249"/>
      <c r="EF20" s="249"/>
      <c r="EG20" s="249"/>
      <c r="EH20" s="249"/>
      <c r="EI20" s="249"/>
      <c r="EJ20" s="249"/>
      <c r="EK20" s="249"/>
      <c r="EL20" s="249"/>
      <c r="EM20" s="249"/>
      <c r="EN20" s="249"/>
      <c r="EO20" s="249"/>
      <c r="EP20" s="249"/>
      <c r="EQ20" s="249"/>
      <c r="ER20" s="249"/>
      <c r="ES20" s="249"/>
      <c r="ET20" s="249"/>
      <c r="EU20" s="249"/>
      <c r="EV20" s="249"/>
      <c r="EW20" s="249"/>
      <c r="EX20" s="249"/>
      <c r="EY20" s="249"/>
      <c r="EZ20" s="249"/>
      <c r="FA20" s="249"/>
      <c r="FB20" s="249"/>
      <c r="FC20" s="249"/>
      <c r="FD20" s="249"/>
      <c r="FE20" s="249"/>
      <c r="FF20" s="249"/>
      <c r="FG20" s="249"/>
      <c r="FH20" s="249"/>
      <c r="FI20" s="249"/>
      <c r="FJ20" s="249"/>
      <c r="FK20" s="249"/>
      <c r="FL20" s="249"/>
      <c r="FM20" s="249"/>
      <c r="FN20" s="249"/>
      <c r="FO20" s="249"/>
      <c r="FP20" s="249"/>
      <c r="FQ20" s="249"/>
      <c r="FR20" s="249"/>
      <c r="FS20" s="249"/>
      <c r="FT20" s="249"/>
      <c r="FU20" s="249"/>
      <c r="FV20" s="249"/>
      <c r="FW20" s="249"/>
      <c r="FX20" s="249"/>
      <c r="FY20" s="249"/>
      <c r="FZ20" s="249"/>
      <c r="GA20" s="249"/>
      <c r="GB20" s="249"/>
      <c r="GC20" s="249"/>
      <c r="GD20" s="249"/>
      <c r="GE20" s="249"/>
      <c r="GF20" s="249"/>
      <c r="GG20" s="249"/>
      <c r="GH20" s="249"/>
      <c r="GI20" s="249"/>
      <c r="GJ20" s="249"/>
    </row>
    <row r="23" spans="1:192" x14ac:dyDescent="0.25">
      <c r="A23" s="15" t="s">
        <v>230</v>
      </c>
    </row>
    <row r="24" spans="1:192" x14ac:dyDescent="0.25">
      <c r="B24" s="15" t="s">
        <v>245</v>
      </c>
    </row>
    <row r="25" spans="1:192" s="552" customFormat="1" x14ac:dyDescent="0.25">
      <c r="A25" s="129"/>
      <c r="B25" s="129"/>
      <c r="C25" s="130"/>
      <c r="D25" s="131"/>
      <c r="E25" s="248" t="str">
        <f xml:space="preserve"> Equity!E$12</f>
        <v>Share capital drawdown</v>
      </c>
      <c r="F25" s="248">
        <f xml:space="preserve"> Equity!F$12</f>
        <v>34323.799038515674</v>
      </c>
      <c r="G25" s="252" t="str">
        <f xml:space="preserve"> Equity!G$12</f>
        <v>$ 000s</v>
      </c>
      <c r="H25" s="551"/>
      <c r="I25" s="197"/>
      <c r="J25" s="551"/>
      <c r="K25" s="551"/>
      <c r="L25" s="551"/>
      <c r="M25" s="551"/>
      <c r="N25" s="551"/>
      <c r="O25" s="551"/>
      <c r="P25" s="551"/>
      <c r="Q25" s="551"/>
      <c r="R25" s="551"/>
      <c r="S25" s="551"/>
      <c r="T25" s="551"/>
      <c r="U25" s="551"/>
      <c r="V25" s="551"/>
      <c r="W25" s="551"/>
      <c r="X25" s="551"/>
      <c r="Y25" s="551"/>
      <c r="Z25" s="551"/>
      <c r="AA25" s="551"/>
      <c r="AB25" s="551"/>
      <c r="AC25" s="551"/>
      <c r="AD25" s="551"/>
      <c r="AE25" s="551"/>
      <c r="AF25" s="551"/>
      <c r="AG25" s="551"/>
      <c r="AH25" s="551"/>
      <c r="AI25" s="551"/>
      <c r="AJ25" s="551"/>
      <c r="AK25" s="551"/>
      <c r="AL25" s="551"/>
      <c r="AM25" s="551"/>
      <c r="AN25" s="551"/>
      <c r="AO25" s="551"/>
      <c r="AP25" s="551"/>
      <c r="AQ25" s="551"/>
      <c r="AR25" s="551"/>
      <c r="AS25" s="551"/>
      <c r="AT25" s="551"/>
      <c r="AU25" s="551"/>
      <c r="AV25" s="551"/>
      <c r="AW25" s="551"/>
      <c r="AX25" s="551"/>
      <c r="AY25" s="551"/>
      <c r="AZ25" s="551"/>
      <c r="BA25" s="551"/>
      <c r="BB25" s="551"/>
      <c r="BC25" s="551"/>
      <c r="BD25" s="551"/>
      <c r="BE25" s="551"/>
      <c r="BF25" s="551"/>
      <c r="BG25" s="551"/>
      <c r="BH25" s="551"/>
      <c r="BI25" s="551"/>
      <c r="BJ25" s="551"/>
      <c r="BK25" s="551"/>
      <c r="BL25" s="551"/>
      <c r="BM25" s="551"/>
      <c r="BN25" s="551"/>
      <c r="BO25" s="551"/>
      <c r="BP25" s="551"/>
      <c r="BQ25" s="551"/>
      <c r="BR25" s="551"/>
      <c r="BS25" s="551"/>
      <c r="BT25" s="551"/>
      <c r="BU25" s="551"/>
      <c r="BV25" s="551"/>
      <c r="BW25" s="551"/>
      <c r="BX25" s="551"/>
      <c r="BY25" s="551"/>
      <c r="BZ25" s="551"/>
      <c r="CA25" s="551"/>
      <c r="CB25" s="551"/>
      <c r="CC25" s="551"/>
      <c r="CD25" s="551"/>
      <c r="CE25" s="551"/>
      <c r="CF25" s="551"/>
      <c r="CG25" s="551"/>
      <c r="CH25" s="551"/>
      <c r="CI25" s="551"/>
      <c r="CJ25" s="551"/>
      <c r="CK25" s="551"/>
      <c r="CL25" s="551"/>
      <c r="CM25" s="551"/>
      <c r="CN25" s="551"/>
      <c r="CO25" s="551"/>
      <c r="CP25" s="551"/>
      <c r="CQ25" s="551"/>
      <c r="CR25" s="551"/>
      <c r="CS25" s="551"/>
      <c r="CT25" s="551"/>
      <c r="CU25" s="551"/>
      <c r="CV25" s="551"/>
      <c r="CW25" s="551"/>
      <c r="CX25" s="551"/>
      <c r="CY25" s="551"/>
      <c r="CZ25" s="551"/>
      <c r="DA25" s="551"/>
      <c r="DB25" s="551"/>
      <c r="DC25" s="551"/>
      <c r="DD25" s="551"/>
      <c r="DE25" s="551"/>
      <c r="DF25" s="551"/>
      <c r="DG25" s="551"/>
      <c r="DH25" s="551"/>
      <c r="DI25" s="551"/>
      <c r="DJ25" s="551"/>
      <c r="DK25" s="551"/>
      <c r="DL25" s="551"/>
      <c r="DM25" s="551"/>
      <c r="DN25" s="551"/>
      <c r="DO25" s="551"/>
      <c r="DP25" s="551"/>
      <c r="DQ25" s="551"/>
      <c r="DR25" s="551"/>
      <c r="DS25" s="551"/>
      <c r="DT25" s="551"/>
      <c r="DU25" s="551"/>
      <c r="DV25" s="551"/>
      <c r="DW25" s="551"/>
      <c r="DX25" s="551"/>
      <c r="DY25" s="551"/>
      <c r="DZ25" s="551"/>
      <c r="EA25" s="551"/>
      <c r="EB25" s="551"/>
      <c r="EC25" s="551"/>
      <c r="ED25" s="551"/>
      <c r="EE25" s="551"/>
      <c r="EF25" s="551"/>
      <c r="EG25" s="551"/>
      <c r="EH25" s="551"/>
      <c r="EI25" s="551"/>
      <c r="EJ25" s="551"/>
      <c r="EK25" s="551"/>
      <c r="EL25" s="551"/>
      <c r="EM25" s="551"/>
      <c r="EN25" s="551"/>
      <c r="EO25" s="551"/>
      <c r="EP25" s="551"/>
      <c r="EQ25" s="551"/>
      <c r="ER25" s="551"/>
      <c r="ES25" s="551"/>
      <c r="ET25" s="551"/>
      <c r="EU25" s="551"/>
      <c r="EV25" s="551"/>
      <c r="EW25" s="551"/>
      <c r="EX25" s="551"/>
      <c r="EY25" s="551"/>
      <c r="EZ25" s="551"/>
      <c r="FA25" s="551"/>
      <c r="FB25" s="551"/>
      <c r="FC25" s="551"/>
      <c r="FD25" s="551"/>
      <c r="FE25" s="551"/>
      <c r="FF25" s="551"/>
      <c r="FG25" s="551"/>
      <c r="FH25" s="551"/>
      <c r="FI25" s="551"/>
      <c r="FJ25" s="551"/>
      <c r="FK25" s="551"/>
      <c r="FL25" s="551"/>
      <c r="FM25" s="551"/>
      <c r="FN25" s="551"/>
      <c r="FO25" s="551"/>
      <c r="FP25" s="551"/>
      <c r="FQ25" s="551"/>
      <c r="FR25" s="551"/>
      <c r="FS25" s="551"/>
      <c r="FT25" s="551"/>
      <c r="FU25" s="551"/>
      <c r="FV25" s="551"/>
      <c r="FW25" s="551"/>
      <c r="FX25" s="551"/>
      <c r="FY25" s="551"/>
      <c r="FZ25" s="551"/>
      <c r="GA25" s="551"/>
      <c r="GB25" s="551"/>
      <c r="GC25" s="551"/>
      <c r="GD25" s="551"/>
      <c r="GE25" s="551"/>
      <c r="GF25" s="551"/>
      <c r="GG25" s="551"/>
      <c r="GH25" s="551"/>
      <c r="GI25" s="551"/>
      <c r="GJ25" s="551"/>
    </row>
    <row r="26" spans="1:192" x14ac:dyDescent="0.25">
      <c r="E26" s="198" t="str">
        <f xml:space="preserve"> InpC!E$68</f>
        <v>Aurelius share of ProjectCo</v>
      </c>
      <c r="F26" s="427">
        <f xml:space="preserve"> InpC!F$68</f>
        <v>0.4</v>
      </c>
      <c r="G26" s="198" t="str">
        <f xml:space="preserve"> InpC!G$68</f>
        <v>%</v>
      </c>
      <c r="H26" s="43"/>
    </row>
    <row r="27" spans="1:192" x14ac:dyDescent="0.25">
      <c r="E27" s="12" t="s">
        <v>232</v>
      </c>
      <c r="F27" s="12">
        <f xml:space="preserve"> F25 * F26</f>
        <v>13729.519615406271</v>
      </c>
      <c r="G27" s="12" t="str">
        <f xml:space="preserve"> SMU</f>
        <v>$ 000s</v>
      </c>
    </row>
    <row r="29" spans="1:192" x14ac:dyDescent="0.25">
      <c r="E29" s="198" t="str">
        <f xml:space="preserve"> InpC!E$68</f>
        <v>Aurelius share of ProjectCo</v>
      </c>
      <c r="F29" s="427">
        <f xml:space="preserve"> InpC!F$68</f>
        <v>0.4</v>
      </c>
      <c r="G29" s="198" t="str">
        <f xml:space="preserve"> InpC!G$68</f>
        <v>%</v>
      </c>
      <c r="H29" s="43"/>
    </row>
    <row r="30" spans="1:192" x14ac:dyDescent="0.25">
      <c r="E30" s="252" t="str">
        <f xml:space="preserve"> Equity!E$62</f>
        <v>Dividends paid POS</v>
      </c>
      <c r="F30" s="252">
        <f xml:space="preserve"> Equity!F$62</f>
        <v>0</v>
      </c>
      <c r="G30" s="252" t="str">
        <f xml:space="preserve"> Equity!G$62</f>
        <v>$ 000s</v>
      </c>
      <c r="H30" s="252">
        <f xml:space="preserve"> Equity!H$62</f>
        <v>192307.60026847883</v>
      </c>
      <c r="I30" s="252">
        <f xml:space="preserve"> Equity!I$62</f>
        <v>0</v>
      </c>
      <c r="J30" s="252">
        <f xml:space="preserve"> Equity!J$62</f>
        <v>0</v>
      </c>
      <c r="K30" s="252">
        <f xml:space="preserve"> Equity!K$62</f>
        <v>0</v>
      </c>
      <c r="L30" s="252">
        <f xml:space="preserve"> Equity!L$62</f>
        <v>0</v>
      </c>
      <c r="M30" s="252">
        <f xml:space="preserve"> Equity!M$62</f>
        <v>458.46255602304973</v>
      </c>
      <c r="N30" s="252">
        <f xml:space="preserve"> Equity!N$62</f>
        <v>1539.9780103317044</v>
      </c>
      <c r="O30" s="252">
        <f xml:space="preserve"> Equity!O$62</f>
        <v>1275.7996691309513</v>
      </c>
      <c r="P30" s="252">
        <f xml:space="preserve"> Equity!P$62</f>
        <v>611.78577521583998</v>
      </c>
      <c r="Q30" s="252">
        <f xml:space="preserve"> Equity!Q$62</f>
        <v>913.44553428939298</v>
      </c>
      <c r="R30" s="252">
        <f xml:space="preserve"> Equity!R$62</f>
        <v>1528.2118252706632</v>
      </c>
      <c r="S30" s="252">
        <f xml:space="preserve"> Equity!S$62</f>
        <v>1265.3624599820523</v>
      </c>
      <c r="T30" s="252">
        <f xml:space="preserve"> Equity!T$62</f>
        <v>604.68175507588421</v>
      </c>
      <c r="U30" s="252">
        <f xml:space="preserve"> Equity!U$62</f>
        <v>904.72756021648911</v>
      </c>
      <c r="V30" s="252">
        <f xml:space="preserve"> Equity!V$62</f>
        <v>1516.4015633707545</v>
      </c>
      <c r="W30" s="252">
        <f xml:space="preserve"> Equity!W$62</f>
        <v>1254.8749285689933</v>
      </c>
      <c r="X30" s="252">
        <f xml:space="preserve"> Equity!X$62</f>
        <v>602.48613963601133</v>
      </c>
      <c r="Y30" s="252">
        <f xml:space="preserve"> Equity!Y$62</f>
        <v>890.97405336405473</v>
      </c>
      <c r="Z30" s="252">
        <f xml:space="preserve"> Equity!Z$62</f>
        <v>1504.544878542908</v>
      </c>
      <c r="AA30" s="252">
        <f xml:space="preserve"> Equity!AA$62</f>
        <v>1244.3347690343521</v>
      </c>
      <c r="AB30" s="252">
        <f xml:space="preserve"> Equity!AB$62</f>
        <v>590.27301319344679</v>
      </c>
      <c r="AC30" s="252">
        <f xml:space="preserve"> Equity!AC$62</f>
        <v>887.10641580115589</v>
      </c>
      <c r="AD30" s="252">
        <f xml:space="preserve"> Equity!AD$62</f>
        <v>1492.6393722357197</v>
      </c>
      <c r="AE30" s="252">
        <f xml:space="preserve"> Equity!AE$62</f>
        <v>1233.7396230872114</v>
      </c>
      <c r="AF30" s="252">
        <f xml:space="preserve"> Equity!AF$62</f>
        <v>582.96382196086188</v>
      </c>
      <c r="AG30" s="252">
        <f xml:space="preserve"> Equity!AG$62</f>
        <v>878.19858148451158</v>
      </c>
      <c r="AH30" s="252">
        <f xml:space="preserve"> Equity!AH$62</f>
        <v>1480.6825920930951</v>
      </c>
      <c r="AI30" s="252">
        <f xml:space="preserve"> Equity!AI$62</f>
        <v>1223.0870786663804</v>
      </c>
      <c r="AJ30" s="252">
        <f xml:space="preserve"> Equity!AJ$62</f>
        <v>575.58168212439</v>
      </c>
      <c r="AK30" s="252">
        <f xml:space="preserve"> Equity!AK$62</f>
        <v>869.22270551249699</v>
      </c>
      <c r="AL30" s="252">
        <f xml:space="preserve"> Equity!AL$62</f>
        <v>1468.6720305784884</v>
      </c>
      <c r="AM30" s="252">
        <f xml:space="preserve"> Equity!AM$62</f>
        <v>1212.3746685703418</v>
      </c>
      <c r="AN30" s="252">
        <f xml:space="preserve"> Equity!AN$62</f>
        <v>572.93564864823338</v>
      </c>
      <c r="AO30" s="252">
        <f xml:space="preserve"> Equity!AO$62</f>
        <v>750.3084596683118</v>
      </c>
      <c r="AP30" s="252">
        <f xml:space="preserve"> Equity!AP$62</f>
        <v>1239.0105960734581</v>
      </c>
      <c r="AQ30" s="252">
        <f xml:space="preserve"> Equity!AQ$62</f>
        <v>1171.7523832860297</v>
      </c>
      <c r="AR30" s="252">
        <f xml:space="preserve"> Equity!AR$62</f>
        <v>524.7603193828129</v>
      </c>
      <c r="AS30" s="252">
        <f xml:space="preserve"> Equity!AS$62</f>
        <v>648.33729102747407</v>
      </c>
      <c r="AT30" s="252">
        <f xml:space="preserve"> Equity!AT$62</f>
        <v>1209.4943928313519</v>
      </c>
      <c r="AU30" s="252">
        <f xml:space="preserve"> Equity!AU$62</f>
        <v>1143.1636754064698</v>
      </c>
      <c r="AV30" s="252">
        <f xml:space="preserve"> Equity!AV$62</f>
        <v>500.1173806150523</v>
      </c>
      <c r="AW30" s="252">
        <f xml:space="preserve"> Equity!AW$62</f>
        <v>623.40628931123251</v>
      </c>
      <c r="AX30" s="252">
        <f xml:space="preserve"> Equity!AX$62</f>
        <v>1182.1356520847048</v>
      </c>
      <c r="AY30" s="252">
        <f xml:space="preserve"> Equity!AY$62</f>
        <v>1116.6025331082528</v>
      </c>
      <c r="AZ30" s="252">
        <f xml:space="preserve"> Equity!AZ$62</f>
        <v>477.36912126117636</v>
      </c>
      <c r="BA30" s="252">
        <f xml:space="preserve"> Equity!BA$62</f>
        <v>1934.1454283198477</v>
      </c>
      <c r="BB30" s="252">
        <f xml:space="preserve"> Equity!BB$62</f>
        <v>3730.6447574052504</v>
      </c>
      <c r="BC30" s="252">
        <f xml:space="preserve"> Equity!BC$62</f>
        <v>3530.0521577102054</v>
      </c>
      <c r="BD30" s="252">
        <f xml:space="preserve"> Equity!BD$62</f>
        <v>1504.7624804973495</v>
      </c>
      <c r="BE30" s="252">
        <f xml:space="preserve"> Equity!BE$62</f>
        <v>1872.9369638010792</v>
      </c>
      <c r="BF30" s="252">
        <f xml:space="preserve"> Equity!BF$62</f>
        <v>3676.4890896214538</v>
      </c>
      <c r="BG30" s="252">
        <f xml:space="preserve"> Equity!BG$62</f>
        <v>3478.0568589113823</v>
      </c>
      <c r="BH30" s="252">
        <f xml:space="preserve"> Equity!BH$62</f>
        <v>1449.1203302910922</v>
      </c>
      <c r="BI30" s="252">
        <f xml:space="preserve"> Equity!BI$62</f>
        <v>1845.8592299519053</v>
      </c>
      <c r="BJ30" s="252">
        <f xml:space="preserve"> Equity!BJ$62</f>
        <v>3626.3520217297519</v>
      </c>
      <c r="BK30" s="252">
        <f xml:space="preserve"> Equity!BK$62</f>
        <v>3429.8665193034708</v>
      </c>
      <c r="BL30" s="252">
        <f xml:space="preserve"> Equity!BL$62</f>
        <v>1412.0021677473178</v>
      </c>
      <c r="BM30" s="252">
        <f xml:space="preserve"> Equity!BM$62</f>
        <v>1807.185312797159</v>
      </c>
      <c r="BN30" s="252">
        <f xml:space="preserve"> Equity!BN$62</f>
        <v>3579.446775158297</v>
      </c>
      <c r="BO30" s="252">
        <f xml:space="preserve"> Equity!BO$62</f>
        <v>3384.7333766265233</v>
      </c>
      <c r="BP30" s="252">
        <f xml:space="preserve"> Equity!BP$62</f>
        <v>1377.7310853958993</v>
      </c>
      <c r="BQ30" s="252">
        <f xml:space="preserve"> Equity!BQ$62</f>
        <v>1771.2061612797906</v>
      </c>
      <c r="BR30" s="252">
        <f xml:space="preserve"> Equity!BR$62</f>
        <v>3535.1309361269427</v>
      </c>
      <c r="BS30" s="252">
        <f xml:space="preserve"> Equity!BS$62</f>
        <v>3342.0468071314267</v>
      </c>
      <c r="BT30" s="252">
        <f xml:space="preserve"> Equity!BT$62</f>
        <v>1255.1903057619875</v>
      </c>
      <c r="BU30" s="252">
        <f xml:space="preserve"> Equity!BU$62</f>
        <v>1827.9066138066905</v>
      </c>
      <c r="BV30" s="252">
        <f xml:space="preserve"> Equity!BV$62</f>
        <v>3492.8796401436357</v>
      </c>
      <c r="BW30" s="252">
        <f xml:space="preserve"> Equity!BW$62</f>
        <v>638.38135827718327</v>
      </c>
      <c r="BX30" s="252">
        <f xml:space="preserve"> Equity!BX$62</f>
        <v>504.25850739097933</v>
      </c>
      <c r="BY30" s="252">
        <f xml:space="preserve"> Equity!BY$62</f>
        <v>2519.9933903272627</v>
      </c>
      <c r="BZ30" s="252">
        <f xml:space="preserve"> Equity!BZ$62</f>
        <v>2869.2779221461615</v>
      </c>
      <c r="CA30" s="252">
        <f xml:space="preserve"> Equity!CA$62</f>
        <v>482.50028805035629</v>
      </c>
      <c r="CB30" s="252">
        <f xml:space="preserve"> Equity!CB$62</f>
        <v>482.50028805035737</v>
      </c>
      <c r="CC30" s="252">
        <f xml:space="preserve"> Equity!CC$62</f>
        <v>2487.8249049546116</v>
      </c>
      <c r="CD30" s="252">
        <f xml:space="preserve"> Equity!CD$62</f>
        <v>2835.3717027843609</v>
      </c>
      <c r="CE30" s="252">
        <f xml:space="preserve"> Equity!CE$62</f>
        <v>460.46858428107288</v>
      </c>
      <c r="CF30" s="252">
        <f xml:space="preserve"> Equity!CF$62</f>
        <v>460.46858428107396</v>
      </c>
      <c r="CG30" s="252">
        <f xml:space="preserve"> Equity!CG$62</f>
        <v>2455.4251841647142</v>
      </c>
      <c r="CH30" s="252">
        <f xml:space="preserve"> Equity!CH$62</f>
        <v>2801.2428934480472</v>
      </c>
      <c r="CI30" s="252">
        <f xml:space="preserve"> Equity!CI$62</f>
        <v>438.15521334527148</v>
      </c>
      <c r="CJ30" s="252">
        <f xml:space="preserve"> Equity!CJ$62</f>
        <v>438.15521334527222</v>
      </c>
      <c r="CK30" s="252">
        <f xml:space="preserve"> Equity!CK$62</f>
        <v>2422.785596441704</v>
      </c>
      <c r="CL30" s="252">
        <f xml:space="preserve"> Equity!CL$62</f>
        <v>2766.8828196091977</v>
      </c>
      <c r="CM30" s="252">
        <f xml:space="preserve"> Equity!CM$62</f>
        <v>415.55179463131208</v>
      </c>
      <c r="CN30" s="252">
        <f xml:space="preserve"> Equity!CN$62</f>
        <v>415.55179463131316</v>
      </c>
      <c r="CO30" s="252">
        <f xml:space="preserve"> Equity!CO$62</f>
        <v>2389.8973086640599</v>
      </c>
      <c r="CP30" s="252">
        <f xml:space="preserve"> Equity!CP$62</f>
        <v>2732.2826053481353</v>
      </c>
      <c r="CQ30" s="252">
        <f xml:space="preserve"> Equity!CQ$62</f>
        <v>392.64974467362146</v>
      </c>
      <c r="CR30" s="252">
        <f xml:space="preserve"> Equity!CR$62</f>
        <v>392.64974467362219</v>
      </c>
      <c r="CS30" s="252">
        <f xml:space="preserve"> Equity!CS$62</f>
        <v>2356.7512809939117</v>
      </c>
      <c r="CT30" s="252">
        <f xml:space="preserve"> Equity!CT$62</f>
        <v>2697.4331682417469</v>
      </c>
      <c r="CU30" s="252">
        <f xml:space="preserve"> Equity!CU$62</f>
        <v>369.44027204820037</v>
      </c>
      <c r="CV30" s="252">
        <f xml:space="preserve"> Equity!CV$62</f>
        <v>369.44027204820111</v>
      </c>
      <c r="CW30" s="252">
        <f xml:space="preserve"> Equity!CW$62</f>
        <v>2323.3382616389063</v>
      </c>
      <c r="CX30" s="252">
        <f xml:space="preserve"> Equity!CX$62</f>
        <v>2662.3252141243161</v>
      </c>
      <c r="CY30" s="252">
        <f xml:space="preserve"> Equity!CY$62</f>
        <v>345.91437214068662</v>
      </c>
      <c r="CZ30" s="252">
        <f xml:space="preserve"> Equity!CZ$62</f>
        <v>345.91437214068776</v>
      </c>
      <c r="DA30" s="252">
        <f xml:space="preserve"> Equity!DA$62</f>
        <v>2289.6487814835095</v>
      </c>
      <c r="DB30" s="252">
        <f xml:space="preserve"> Equity!DB$62</f>
        <v>2626.9492317177469</v>
      </c>
      <c r="DC30" s="252">
        <f xml:space="preserve"> Equity!DC$62</f>
        <v>322.0628217837874</v>
      </c>
      <c r="DD30" s="252">
        <f xml:space="preserve"> Equity!DD$62</f>
        <v>322.06282178378819</v>
      </c>
      <c r="DE30" s="252">
        <f xml:space="preserve"> Equity!DE$62</f>
        <v>2255.6731485863975</v>
      </c>
      <c r="DF30" s="252">
        <f xml:space="preserve"> Equity!DF$62</f>
        <v>2591.2954871279271</v>
      </c>
      <c r="DG30" s="252">
        <f xml:space="preserve"> Equity!DG$62</f>
        <v>297.87617376080345</v>
      </c>
      <c r="DH30" s="252">
        <f xml:space="preserve"> Equity!DH$62</f>
        <v>297.87617376080459</v>
      </c>
      <c r="DI30" s="252">
        <f xml:space="preserve"> Equity!DI$62</f>
        <v>3021.4014425406599</v>
      </c>
      <c r="DJ30" s="252">
        <f xml:space="preserve"> Equity!DJ$62</f>
        <v>3355.3540182038728</v>
      </c>
      <c r="DK30" s="252">
        <f xml:space="preserve"> Equity!DK$62</f>
        <v>1073.3447511719098</v>
      </c>
      <c r="DL30" s="252">
        <f xml:space="preserve"> Equity!DL$62</f>
        <v>1073.3447511719105</v>
      </c>
      <c r="DM30" s="252">
        <f xml:space="preserve"> Equity!DM$62</f>
        <v>2986.8235086933337</v>
      </c>
      <c r="DN30" s="252">
        <f xml:space="preserve"> Equity!DN$62</f>
        <v>3319.1146287562319</v>
      </c>
      <c r="DO30" s="252">
        <f xml:space="preserve"> Equity!DO$62</f>
        <v>1048.4586416597506</v>
      </c>
      <c r="DP30" s="252">
        <f xml:space="preserve"> Equity!DP$62</f>
        <v>1048.4586416597517</v>
      </c>
      <c r="DQ30" s="252">
        <f xml:space="preserve"> Equity!DQ$62</f>
        <v>2951.9289522207732</v>
      </c>
      <c r="DR30" s="252">
        <f xml:space="preserve"> Equity!DR$62</f>
        <v>3282.5668826316178</v>
      </c>
      <c r="DS30" s="252">
        <f xml:space="preserve"> Equity!DS$62</f>
        <v>1023.2076914908397</v>
      </c>
      <c r="DT30" s="252">
        <f xml:space="preserve"> Equity!DT$62</f>
        <v>1023.2076914908405</v>
      </c>
      <c r="DU30" s="252">
        <f xml:space="preserve"> Equity!DU$62</f>
        <v>2916.7071320562491</v>
      </c>
      <c r="DV30" s="252">
        <f xml:space="preserve"> Equity!DV$62</f>
        <v>3245.7000976391801</v>
      </c>
      <c r="DW30" s="252">
        <f xml:space="preserve"> Equity!DW$62</f>
        <v>997.58149948915104</v>
      </c>
      <c r="DX30" s="252">
        <f xml:space="preserve"> Equity!DX$62</f>
        <v>997.58149948915184</v>
      </c>
      <c r="DY30" s="252">
        <f xml:space="preserve"> Equity!DY$62</f>
        <v>2881.14715466607</v>
      </c>
      <c r="DZ30" s="252">
        <f xml:space="preserve"> Equity!DZ$62</f>
        <v>3208.5033393257022</v>
      </c>
      <c r="EA30" s="252">
        <f xml:space="preserve"> Equity!EA$62</f>
        <v>971.56941081821026</v>
      </c>
      <c r="EB30" s="252">
        <f xml:space="preserve"> Equity!EB$62</f>
        <v>0</v>
      </c>
      <c r="EC30" s="252">
        <f xml:space="preserve"> Equity!EC$62</f>
        <v>971.5694108182098</v>
      </c>
      <c r="ED30" s="252">
        <f xml:space="preserve"> Equity!ED$62</f>
        <v>0</v>
      </c>
      <c r="EE30" s="252">
        <f xml:space="preserve"> Equity!EE$62</f>
        <v>0</v>
      </c>
      <c r="EF30" s="252">
        <f xml:space="preserve"> Equity!EF$62</f>
        <v>0</v>
      </c>
      <c r="EG30" s="252">
        <f xml:space="preserve"> Equity!EG$62</f>
        <v>0</v>
      </c>
      <c r="EH30" s="252">
        <f xml:space="preserve"> Equity!EH$62</f>
        <v>0</v>
      </c>
      <c r="EI30" s="252">
        <f xml:space="preserve"> Equity!EI$62</f>
        <v>0</v>
      </c>
      <c r="EJ30" s="252">
        <f xml:space="preserve"> Equity!EJ$62</f>
        <v>0</v>
      </c>
      <c r="EK30" s="252">
        <f xml:space="preserve"> Equity!EK$62</f>
        <v>0</v>
      </c>
      <c r="EL30" s="252">
        <f xml:space="preserve"> Equity!EL$62</f>
        <v>0</v>
      </c>
      <c r="EM30" s="252">
        <f xml:space="preserve"> Equity!EM$62</f>
        <v>0</v>
      </c>
      <c r="EN30" s="252">
        <f xml:space="preserve"> Equity!EN$62</f>
        <v>0</v>
      </c>
      <c r="EO30" s="252">
        <f xml:space="preserve"> Equity!EO$62</f>
        <v>0</v>
      </c>
      <c r="EP30" s="252">
        <f xml:space="preserve"> Equity!EP$62</f>
        <v>0</v>
      </c>
      <c r="EQ30" s="252">
        <f xml:space="preserve"> Equity!EQ$62</f>
        <v>0</v>
      </c>
      <c r="ER30" s="252">
        <f xml:space="preserve"> Equity!ER$62</f>
        <v>0</v>
      </c>
      <c r="ES30" s="252">
        <f xml:space="preserve"> Equity!ES$62</f>
        <v>0</v>
      </c>
      <c r="ET30" s="252">
        <f xml:space="preserve"> Equity!ET$62</f>
        <v>0</v>
      </c>
      <c r="EU30" s="252">
        <f xml:space="preserve"> Equity!EU$62</f>
        <v>0</v>
      </c>
      <c r="EV30" s="252">
        <f xml:space="preserve"> Equity!EV$62</f>
        <v>0</v>
      </c>
      <c r="EW30" s="252">
        <f xml:space="preserve"> Equity!EW$62</f>
        <v>0</v>
      </c>
      <c r="EX30" s="252">
        <f xml:space="preserve"> Equity!EX$62</f>
        <v>0</v>
      </c>
      <c r="EY30" s="252">
        <f xml:space="preserve"> Equity!EY$62</f>
        <v>0</v>
      </c>
      <c r="EZ30" s="252">
        <f xml:space="preserve"> Equity!EZ$62</f>
        <v>0</v>
      </c>
      <c r="FA30" s="252">
        <f xml:space="preserve"> Equity!FA$62</f>
        <v>0</v>
      </c>
      <c r="FB30" s="252">
        <f xml:space="preserve"> Equity!FB$62</f>
        <v>0</v>
      </c>
      <c r="FC30" s="252">
        <f xml:space="preserve"> Equity!FC$62</f>
        <v>0</v>
      </c>
      <c r="FD30" s="252">
        <f xml:space="preserve"> Equity!FD$62</f>
        <v>0</v>
      </c>
      <c r="FE30" s="252">
        <f xml:space="preserve"> Equity!FE$62</f>
        <v>0</v>
      </c>
      <c r="FF30" s="252">
        <f xml:space="preserve"> Equity!FF$62</f>
        <v>0</v>
      </c>
      <c r="FG30" s="252">
        <f xml:space="preserve"> Equity!FG$62</f>
        <v>0</v>
      </c>
      <c r="FH30" s="252">
        <f xml:space="preserve"> Equity!FH$62</f>
        <v>0</v>
      </c>
      <c r="FI30" s="252">
        <f xml:space="preserve"> Equity!FI$62</f>
        <v>0</v>
      </c>
      <c r="FJ30" s="252">
        <f xml:space="preserve"> Equity!FJ$62</f>
        <v>0</v>
      </c>
      <c r="FK30" s="252">
        <f xml:space="preserve"> Equity!FK$62</f>
        <v>0</v>
      </c>
      <c r="FL30" s="252">
        <f xml:space="preserve"> Equity!FL$62</f>
        <v>0</v>
      </c>
      <c r="FM30" s="252">
        <f xml:space="preserve"> Equity!FM$62</f>
        <v>0</v>
      </c>
      <c r="FN30" s="252">
        <f xml:space="preserve"> Equity!FN$62</f>
        <v>0</v>
      </c>
      <c r="FO30" s="252">
        <f xml:space="preserve"> Equity!FO$62</f>
        <v>0</v>
      </c>
      <c r="FP30" s="252">
        <f xml:space="preserve"> Equity!FP$62</f>
        <v>0</v>
      </c>
      <c r="FQ30" s="252">
        <f xml:space="preserve"> Equity!FQ$62</f>
        <v>0</v>
      </c>
      <c r="FR30" s="252">
        <f xml:space="preserve"> Equity!FR$62</f>
        <v>0</v>
      </c>
      <c r="FS30" s="252">
        <f xml:space="preserve"> Equity!FS$62</f>
        <v>0</v>
      </c>
      <c r="FT30" s="252">
        <f xml:space="preserve"> Equity!FT$62</f>
        <v>0</v>
      </c>
      <c r="FU30" s="252">
        <f xml:space="preserve"> Equity!FU$62</f>
        <v>0</v>
      </c>
      <c r="FV30" s="252">
        <f xml:space="preserve"> Equity!FV$62</f>
        <v>0</v>
      </c>
      <c r="FW30" s="252">
        <f xml:space="preserve"> Equity!FW$62</f>
        <v>0</v>
      </c>
      <c r="FX30" s="252">
        <f xml:space="preserve"> Equity!FX$62</f>
        <v>0</v>
      </c>
      <c r="FY30" s="252">
        <f xml:space="preserve"> Equity!FY$62</f>
        <v>0</v>
      </c>
      <c r="FZ30" s="252">
        <f xml:space="preserve"> Equity!FZ$62</f>
        <v>0</v>
      </c>
      <c r="GA30" s="252">
        <f xml:space="preserve"> Equity!GA$62</f>
        <v>0</v>
      </c>
      <c r="GB30" s="252">
        <f xml:space="preserve"> Equity!GB$62</f>
        <v>0</v>
      </c>
      <c r="GC30" s="252">
        <f xml:space="preserve"> Equity!GC$62</f>
        <v>0</v>
      </c>
      <c r="GD30" s="252">
        <f xml:space="preserve"> Equity!GD$62</f>
        <v>0</v>
      </c>
      <c r="GE30" s="252">
        <f xml:space="preserve"> Equity!GE$62</f>
        <v>0</v>
      </c>
      <c r="GF30" s="252">
        <f xml:space="preserve"> Equity!GF$62</f>
        <v>0</v>
      </c>
      <c r="GG30" s="252">
        <f xml:space="preserve"> Equity!GG$62</f>
        <v>0</v>
      </c>
      <c r="GH30" s="252">
        <f xml:space="preserve"> Equity!GH$62</f>
        <v>0</v>
      </c>
      <c r="GI30" s="252">
        <f xml:space="preserve"> Equity!GI$62</f>
        <v>0</v>
      </c>
      <c r="GJ30" s="252">
        <f xml:space="preserve"> Equity!GJ$62</f>
        <v>0</v>
      </c>
    </row>
    <row r="31" spans="1:192" x14ac:dyDescent="0.25">
      <c r="E31" s="252" t="str">
        <f xml:space="preserve"> Equity!E$16</f>
        <v>Share capital redemption POS</v>
      </c>
      <c r="F31" s="252">
        <f xml:space="preserve"> Equity!F$16</f>
        <v>0</v>
      </c>
      <c r="G31" s="252" t="str">
        <f xml:space="preserve"> Equity!G$16</f>
        <v>$ 000s</v>
      </c>
      <c r="H31" s="252">
        <f xml:space="preserve"> Equity!H$16</f>
        <v>34323.799038515674</v>
      </c>
      <c r="I31" s="252">
        <f xml:space="preserve"> Equity!I$16</f>
        <v>0</v>
      </c>
      <c r="J31" s="252">
        <f xml:space="preserve"> Equity!J$16</f>
        <v>0</v>
      </c>
      <c r="K31" s="252">
        <f xml:space="preserve"> Equity!K$16</f>
        <v>0</v>
      </c>
      <c r="L31" s="252">
        <f xml:space="preserve"> Equity!L$16</f>
        <v>0</v>
      </c>
      <c r="M31" s="252">
        <f xml:space="preserve"> Equity!M$16</f>
        <v>0</v>
      </c>
      <c r="N31" s="252">
        <f xml:space="preserve"> Equity!N$16</f>
        <v>0</v>
      </c>
      <c r="O31" s="252">
        <f xml:space="preserve"> Equity!O$16</f>
        <v>0</v>
      </c>
      <c r="P31" s="252">
        <f xml:space="preserve"> Equity!P$16</f>
        <v>0</v>
      </c>
      <c r="Q31" s="252">
        <f xml:space="preserve"> Equity!Q$16</f>
        <v>0</v>
      </c>
      <c r="R31" s="252">
        <f xml:space="preserve"> Equity!R$16</f>
        <v>0</v>
      </c>
      <c r="S31" s="252">
        <f xml:space="preserve"> Equity!S$16</f>
        <v>0</v>
      </c>
      <c r="T31" s="252">
        <f xml:space="preserve"> Equity!T$16</f>
        <v>0</v>
      </c>
      <c r="U31" s="252">
        <f xml:space="preserve"> Equity!U$16</f>
        <v>0</v>
      </c>
      <c r="V31" s="252">
        <f xml:space="preserve"> Equity!V$16</f>
        <v>0</v>
      </c>
      <c r="W31" s="252">
        <f xml:space="preserve"> Equity!W$16</f>
        <v>0</v>
      </c>
      <c r="X31" s="252">
        <f xml:space="preserve"> Equity!X$16</f>
        <v>0</v>
      </c>
      <c r="Y31" s="252">
        <f xml:space="preserve"> Equity!Y$16</f>
        <v>0</v>
      </c>
      <c r="Z31" s="252">
        <f xml:space="preserve"> Equity!Z$16</f>
        <v>0</v>
      </c>
      <c r="AA31" s="252">
        <f xml:space="preserve"> Equity!AA$16</f>
        <v>0</v>
      </c>
      <c r="AB31" s="252">
        <f xml:space="preserve"> Equity!AB$16</f>
        <v>0</v>
      </c>
      <c r="AC31" s="252">
        <f xml:space="preserve"> Equity!AC$16</f>
        <v>0</v>
      </c>
      <c r="AD31" s="252">
        <f xml:space="preserve"> Equity!AD$16</f>
        <v>0</v>
      </c>
      <c r="AE31" s="252">
        <f xml:space="preserve"> Equity!AE$16</f>
        <v>0</v>
      </c>
      <c r="AF31" s="252">
        <f xml:space="preserve"> Equity!AF$16</f>
        <v>0</v>
      </c>
      <c r="AG31" s="252">
        <f xml:space="preserve"> Equity!AG$16</f>
        <v>0</v>
      </c>
      <c r="AH31" s="252">
        <f xml:space="preserve"> Equity!AH$16</f>
        <v>0</v>
      </c>
      <c r="AI31" s="252">
        <f xml:space="preserve"> Equity!AI$16</f>
        <v>0</v>
      </c>
      <c r="AJ31" s="252">
        <f xml:space="preserve"> Equity!AJ$16</f>
        <v>0</v>
      </c>
      <c r="AK31" s="252">
        <f xml:space="preserve"> Equity!AK$16</f>
        <v>0</v>
      </c>
      <c r="AL31" s="252">
        <f xml:space="preserve"> Equity!AL$16</f>
        <v>0</v>
      </c>
      <c r="AM31" s="252">
        <f xml:space="preserve"> Equity!AM$16</f>
        <v>0</v>
      </c>
      <c r="AN31" s="252">
        <f xml:space="preserve"> Equity!AN$16</f>
        <v>0</v>
      </c>
      <c r="AO31" s="252">
        <f xml:space="preserve"> Equity!AO$16</f>
        <v>0</v>
      </c>
      <c r="AP31" s="252">
        <f xml:space="preserve"> Equity!AP$16</f>
        <v>0</v>
      </c>
      <c r="AQ31" s="252">
        <f xml:space="preserve"> Equity!AQ$16</f>
        <v>0</v>
      </c>
      <c r="AR31" s="252">
        <f xml:space="preserve"> Equity!AR$16</f>
        <v>0</v>
      </c>
      <c r="AS31" s="252">
        <f xml:space="preserve"> Equity!AS$16</f>
        <v>0</v>
      </c>
      <c r="AT31" s="252">
        <f xml:space="preserve"> Equity!AT$16</f>
        <v>0</v>
      </c>
      <c r="AU31" s="252">
        <f xml:space="preserve"> Equity!AU$16</f>
        <v>0</v>
      </c>
      <c r="AV31" s="252">
        <f xml:space="preserve"> Equity!AV$16</f>
        <v>0</v>
      </c>
      <c r="AW31" s="252">
        <f xml:space="preserve"> Equity!AW$16</f>
        <v>0</v>
      </c>
      <c r="AX31" s="252">
        <f xml:space="preserve"> Equity!AX$16</f>
        <v>0</v>
      </c>
      <c r="AY31" s="252">
        <f xml:space="preserve"> Equity!AY$16</f>
        <v>0</v>
      </c>
      <c r="AZ31" s="252">
        <f xml:space="preserve"> Equity!AZ$16</f>
        <v>0</v>
      </c>
      <c r="BA31" s="252">
        <f xml:space="preserve"> Equity!BA$16</f>
        <v>0</v>
      </c>
      <c r="BB31" s="252">
        <f xml:space="preserve"> Equity!BB$16</f>
        <v>0</v>
      </c>
      <c r="BC31" s="252">
        <f xml:space="preserve"> Equity!BC$16</f>
        <v>0</v>
      </c>
      <c r="BD31" s="252">
        <f xml:space="preserve"> Equity!BD$16</f>
        <v>0</v>
      </c>
      <c r="BE31" s="252">
        <f xml:space="preserve"> Equity!BE$16</f>
        <v>0</v>
      </c>
      <c r="BF31" s="252">
        <f xml:space="preserve"> Equity!BF$16</f>
        <v>0</v>
      </c>
      <c r="BG31" s="252">
        <f xml:space="preserve"> Equity!BG$16</f>
        <v>0</v>
      </c>
      <c r="BH31" s="252">
        <f xml:space="preserve"> Equity!BH$16</f>
        <v>0</v>
      </c>
      <c r="BI31" s="252">
        <f xml:space="preserve"> Equity!BI$16</f>
        <v>0</v>
      </c>
      <c r="BJ31" s="252">
        <f xml:space="preserve"> Equity!BJ$16</f>
        <v>0</v>
      </c>
      <c r="BK31" s="252">
        <f xml:space="preserve"> Equity!BK$16</f>
        <v>0</v>
      </c>
      <c r="BL31" s="252">
        <f xml:space="preserve"> Equity!BL$16</f>
        <v>0</v>
      </c>
      <c r="BM31" s="252">
        <f xml:space="preserve"> Equity!BM$16</f>
        <v>0</v>
      </c>
      <c r="BN31" s="252">
        <f xml:space="preserve"> Equity!BN$16</f>
        <v>0</v>
      </c>
      <c r="BO31" s="252">
        <f xml:space="preserve"> Equity!BO$16</f>
        <v>0</v>
      </c>
      <c r="BP31" s="252">
        <f xml:space="preserve"> Equity!BP$16</f>
        <v>0</v>
      </c>
      <c r="BQ31" s="252">
        <f xml:space="preserve"> Equity!BQ$16</f>
        <v>0</v>
      </c>
      <c r="BR31" s="252">
        <f xml:space="preserve"> Equity!BR$16</f>
        <v>0</v>
      </c>
      <c r="BS31" s="252">
        <f xml:space="preserve"> Equity!BS$16</f>
        <v>0</v>
      </c>
      <c r="BT31" s="252">
        <f xml:space="preserve"> Equity!BT$16</f>
        <v>0</v>
      </c>
      <c r="BU31" s="252">
        <f xml:space="preserve"> Equity!BU$16</f>
        <v>0</v>
      </c>
      <c r="BV31" s="252">
        <f xml:space="preserve"> Equity!BV$16</f>
        <v>0</v>
      </c>
      <c r="BW31" s="252">
        <f xml:space="preserve"> Equity!BW$16</f>
        <v>0</v>
      </c>
      <c r="BX31" s="252">
        <f xml:space="preserve"> Equity!BX$16</f>
        <v>0</v>
      </c>
      <c r="BY31" s="252">
        <f xml:space="preserve"> Equity!BY$16</f>
        <v>0</v>
      </c>
      <c r="BZ31" s="252">
        <f xml:space="preserve"> Equity!BZ$16</f>
        <v>0</v>
      </c>
      <c r="CA31" s="252">
        <f xml:space="preserve"> Equity!CA$16</f>
        <v>0</v>
      </c>
      <c r="CB31" s="252">
        <f xml:space="preserve"> Equity!CB$16</f>
        <v>0</v>
      </c>
      <c r="CC31" s="252">
        <f xml:space="preserve"> Equity!CC$16</f>
        <v>0</v>
      </c>
      <c r="CD31" s="252">
        <f xml:space="preserve"> Equity!CD$16</f>
        <v>0</v>
      </c>
      <c r="CE31" s="252">
        <f xml:space="preserve"> Equity!CE$16</f>
        <v>0</v>
      </c>
      <c r="CF31" s="252">
        <f xml:space="preserve"> Equity!CF$16</f>
        <v>0</v>
      </c>
      <c r="CG31" s="252">
        <f xml:space="preserve"> Equity!CG$16</f>
        <v>0</v>
      </c>
      <c r="CH31" s="252">
        <f xml:space="preserve"> Equity!CH$16</f>
        <v>0</v>
      </c>
      <c r="CI31" s="252">
        <f xml:space="preserve"> Equity!CI$16</f>
        <v>0</v>
      </c>
      <c r="CJ31" s="252">
        <f xml:space="preserve"> Equity!CJ$16</f>
        <v>0</v>
      </c>
      <c r="CK31" s="252">
        <f xml:space="preserve"> Equity!CK$16</f>
        <v>0</v>
      </c>
      <c r="CL31" s="252">
        <f xml:space="preserve"> Equity!CL$16</f>
        <v>0</v>
      </c>
      <c r="CM31" s="252">
        <f xml:space="preserve"> Equity!CM$16</f>
        <v>0</v>
      </c>
      <c r="CN31" s="252">
        <f xml:space="preserve"> Equity!CN$16</f>
        <v>0</v>
      </c>
      <c r="CO31" s="252">
        <f xml:space="preserve"> Equity!CO$16</f>
        <v>0</v>
      </c>
      <c r="CP31" s="252">
        <f xml:space="preserve"> Equity!CP$16</f>
        <v>0</v>
      </c>
      <c r="CQ31" s="252">
        <f xml:space="preserve"> Equity!CQ$16</f>
        <v>0</v>
      </c>
      <c r="CR31" s="252">
        <f xml:space="preserve"> Equity!CR$16</f>
        <v>0</v>
      </c>
      <c r="CS31" s="252">
        <f xml:space="preserve"> Equity!CS$16</f>
        <v>0</v>
      </c>
      <c r="CT31" s="252">
        <f xml:space="preserve"> Equity!CT$16</f>
        <v>0</v>
      </c>
      <c r="CU31" s="252">
        <f xml:space="preserve"> Equity!CU$16</f>
        <v>0</v>
      </c>
      <c r="CV31" s="252">
        <f xml:space="preserve"> Equity!CV$16</f>
        <v>0</v>
      </c>
      <c r="CW31" s="252">
        <f xml:space="preserve"> Equity!CW$16</f>
        <v>0</v>
      </c>
      <c r="CX31" s="252">
        <f xml:space="preserve"> Equity!CX$16</f>
        <v>0</v>
      </c>
      <c r="CY31" s="252">
        <f xml:space="preserve"> Equity!CY$16</f>
        <v>0</v>
      </c>
      <c r="CZ31" s="252">
        <f xml:space="preserve"> Equity!CZ$16</f>
        <v>0</v>
      </c>
      <c r="DA31" s="252">
        <f xml:space="preserve"> Equity!DA$16</f>
        <v>0</v>
      </c>
      <c r="DB31" s="252">
        <f xml:space="preserve"> Equity!DB$16</f>
        <v>0</v>
      </c>
      <c r="DC31" s="252">
        <f xml:space="preserve"> Equity!DC$16</f>
        <v>0</v>
      </c>
      <c r="DD31" s="252">
        <f xml:space="preserve"> Equity!DD$16</f>
        <v>0</v>
      </c>
      <c r="DE31" s="252">
        <f xml:space="preserve"> Equity!DE$16</f>
        <v>0</v>
      </c>
      <c r="DF31" s="252">
        <f xml:space="preserve"> Equity!DF$16</f>
        <v>0</v>
      </c>
      <c r="DG31" s="252">
        <f xml:space="preserve"> Equity!DG$16</f>
        <v>0</v>
      </c>
      <c r="DH31" s="252">
        <f xml:space="preserve"> Equity!DH$16</f>
        <v>0</v>
      </c>
      <c r="DI31" s="252">
        <f xml:space="preserve"> Equity!DI$16</f>
        <v>0</v>
      </c>
      <c r="DJ31" s="252">
        <f xml:space="preserve"> Equity!DJ$16</f>
        <v>0</v>
      </c>
      <c r="DK31" s="252">
        <f xml:space="preserve"> Equity!DK$16</f>
        <v>0</v>
      </c>
      <c r="DL31" s="252">
        <f xml:space="preserve"> Equity!DL$16</f>
        <v>0</v>
      </c>
      <c r="DM31" s="252">
        <f xml:space="preserve"> Equity!DM$16</f>
        <v>0</v>
      </c>
      <c r="DN31" s="252">
        <f xml:space="preserve"> Equity!DN$16</f>
        <v>0</v>
      </c>
      <c r="DO31" s="252">
        <f xml:space="preserve"> Equity!DO$16</f>
        <v>0</v>
      </c>
      <c r="DP31" s="252">
        <f xml:space="preserve"> Equity!DP$16</f>
        <v>0</v>
      </c>
      <c r="DQ31" s="252">
        <f xml:space="preserve"> Equity!DQ$16</f>
        <v>0</v>
      </c>
      <c r="DR31" s="252">
        <f xml:space="preserve"> Equity!DR$16</f>
        <v>0</v>
      </c>
      <c r="DS31" s="252">
        <f xml:space="preserve"> Equity!DS$16</f>
        <v>0</v>
      </c>
      <c r="DT31" s="252">
        <f xml:space="preserve"> Equity!DT$16</f>
        <v>0</v>
      </c>
      <c r="DU31" s="252">
        <f xml:space="preserve"> Equity!DU$16</f>
        <v>0</v>
      </c>
      <c r="DV31" s="252">
        <f xml:space="preserve"> Equity!DV$16</f>
        <v>0</v>
      </c>
      <c r="DW31" s="252">
        <f xml:space="preserve"> Equity!DW$16</f>
        <v>0</v>
      </c>
      <c r="DX31" s="252">
        <f xml:space="preserve"> Equity!DX$16</f>
        <v>0</v>
      </c>
      <c r="DY31" s="252">
        <f xml:space="preserve"> Equity!DY$16</f>
        <v>0</v>
      </c>
      <c r="DZ31" s="252">
        <f xml:space="preserve"> Equity!DZ$16</f>
        <v>0</v>
      </c>
      <c r="EA31" s="252">
        <f xml:space="preserve"> Equity!EA$16</f>
        <v>0</v>
      </c>
      <c r="EB31" s="252">
        <f xml:space="preserve"> Equity!EB$16</f>
        <v>34323.799038515674</v>
      </c>
      <c r="EC31" s="252">
        <f xml:space="preserve"> Equity!EC$16</f>
        <v>0</v>
      </c>
      <c r="ED31" s="252">
        <f xml:space="preserve"> Equity!ED$16</f>
        <v>0</v>
      </c>
      <c r="EE31" s="252">
        <f xml:space="preserve"> Equity!EE$16</f>
        <v>0</v>
      </c>
      <c r="EF31" s="252">
        <f xml:space="preserve"> Equity!EF$16</f>
        <v>0</v>
      </c>
      <c r="EG31" s="252">
        <f xml:space="preserve"> Equity!EG$16</f>
        <v>0</v>
      </c>
      <c r="EH31" s="252">
        <f xml:space="preserve"> Equity!EH$16</f>
        <v>0</v>
      </c>
      <c r="EI31" s="252">
        <f xml:space="preserve"> Equity!EI$16</f>
        <v>0</v>
      </c>
      <c r="EJ31" s="252">
        <f xml:space="preserve"> Equity!EJ$16</f>
        <v>0</v>
      </c>
      <c r="EK31" s="252">
        <f xml:space="preserve"> Equity!EK$16</f>
        <v>0</v>
      </c>
      <c r="EL31" s="252">
        <f xml:space="preserve"> Equity!EL$16</f>
        <v>0</v>
      </c>
      <c r="EM31" s="252">
        <f xml:space="preserve"> Equity!EM$16</f>
        <v>0</v>
      </c>
      <c r="EN31" s="252">
        <f xml:space="preserve"> Equity!EN$16</f>
        <v>0</v>
      </c>
      <c r="EO31" s="252">
        <f xml:space="preserve"> Equity!EO$16</f>
        <v>0</v>
      </c>
      <c r="EP31" s="252">
        <f xml:space="preserve"> Equity!EP$16</f>
        <v>0</v>
      </c>
      <c r="EQ31" s="252">
        <f xml:space="preserve"> Equity!EQ$16</f>
        <v>0</v>
      </c>
      <c r="ER31" s="252">
        <f xml:space="preserve"> Equity!ER$16</f>
        <v>0</v>
      </c>
      <c r="ES31" s="252">
        <f xml:space="preserve"> Equity!ES$16</f>
        <v>0</v>
      </c>
      <c r="ET31" s="252">
        <f xml:space="preserve"> Equity!ET$16</f>
        <v>0</v>
      </c>
      <c r="EU31" s="252">
        <f xml:space="preserve"> Equity!EU$16</f>
        <v>0</v>
      </c>
      <c r="EV31" s="252">
        <f xml:space="preserve"> Equity!EV$16</f>
        <v>0</v>
      </c>
      <c r="EW31" s="252">
        <f xml:space="preserve"> Equity!EW$16</f>
        <v>0</v>
      </c>
      <c r="EX31" s="252">
        <f xml:space="preserve"> Equity!EX$16</f>
        <v>0</v>
      </c>
      <c r="EY31" s="252">
        <f xml:space="preserve"> Equity!EY$16</f>
        <v>0</v>
      </c>
      <c r="EZ31" s="252">
        <f xml:space="preserve"> Equity!EZ$16</f>
        <v>0</v>
      </c>
      <c r="FA31" s="252">
        <f xml:space="preserve"> Equity!FA$16</f>
        <v>0</v>
      </c>
      <c r="FB31" s="252">
        <f xml:space="preserve"> Equity!FB$16</f>
        <v>0</v>
      </c>
      <c r="FC31" s="252">
        <f xml:space="preserve"> Equity!FC$16</f>
        <v>0</v>
      </c>
      <c r="FD31" s="252">
        <f xml:space="preserve"> Equity!FD$16</f>
        <v>0</v>
      </c>
      <c r="FE31" s="252">
        <f xml:space="preserve"> Equity!FE$16</f>
        <v>0</v>
      </c>
      <c r="FF31" s="252">
        <f xml:space="preserve"> Equity!FF$16</f>
        <v>0</v>
      </c>
      <c r="FG31" s="252">
        <f xml:space="preserve"> Equity!FG$16</f>
        <v>0</v>
      </c>
      <c r="FH31" s="252">
        <f xml:space="preserve"> Equity!FH$16</f>
        <v>0</v>
      </c>
      <c r="FI31" s="252">
        <f xml:space="preserve"> Equity!FI$16</f>
        <v>0</v>
      </c>
      <c r="FJ31" s="252">
        <f xml:space="preserve"> Equity!FJ$16</f>
        <v>0</v>
      </c>
      <c r="FK31" s="252">
        <f xml:space="preserve"> Equity!FK$16</f>
        <v>0</v>
      </c>
      <c r="FL31" s="252">
        <f xml:space="preserve"> Equity!FL$16</f>
        <v>0</v>
      </c>
      <c r="FM31" s="252">
        <f xml:space="preserve"> Equity!FM$16</f>
        <v>0</v>
      </c>
      <c r="FN31" s="252">
        <f xml:space="preserve"> Equity!FN$16</f>
        <v>0</v>
      </c>
      <c r="FO31" s="252">
        <f xml:space="preserve"> Equity!FO$16</f>
        <v>0</v>
      </c>
      <c r="FP31" s="252">
        <f xml:space="preserve"> Equity!FP$16</f>
        <v>0</v>
      </c>
      <c r="FQ31" s="252">
        <f xml:space="preserve"> Equity!FQ$16</f>
        <v>0</v>
      </c>
      <c r="FR31" s="252">
        <f xml:space="preserve"> Equity!FR$16</f>
        <v>0</v>
      </c>
      <c r="FS31" s="252">
        <f xml:space="preserve"> Equity!FS$16</f>
        <v>0</v>
      </c>
      <c r="FT31" s="252">
        <f xml:space="preserve"> Equity!FT$16</f>
        <v>0</v>
      </c>
      <c r="FU31" s="252">
        <f xml:space="preserve"> Equity!FU$16</f>
        <v>0</v>
      </c>
      <c r="FV31" s="252">
        <f xml:space="preserve"> Equity!FV$16</f>
        <v>0</v>
      </c>
      <c r="FW31" s="252">
        <f xml:space="preserve"> Equity!FW$16</f>
        <v>0</v>
      </c>
      <c r="FX31" s="252">
        <f xml:space="preserve"> Equity!FX$16</f>
        <v>0</v>
      </c>
      <c r="FY31" s="252">
        <f xml:space="preserve"> Equity!FY$16</f>
        <v>0</v>
      </c>
      <c r="FZ31" s="252">
        <f xml:space="preserve"> Equity!FZ$16</f>
        <v>0</v>
      </c>
      <c r="GA31" s="252">
        <f xml:space="preserve"> Equity!GA$16</f>
        <v>0</v>
      </c>
      <c r="GB31" s="252">
        <f xml:space="preserve"> Equity!GB$16</f>
        <v>0</v>
      </c>
      <c r="GC31" s="252">
        <f xml:space="preserve"> Equity!GC$16</f>
        <v>0</v>
      </c>
      <c r="GD31" s="252">
        <f xml:space="preserve"> Equity!GD$16</f>
        <v>0</v>
      </c>
      <c r="GE31" s="252">
        <f xml:space="preserve"> Equity!GE$16</f>
        <v>0</v>
      </c>
      <c r="GF31" s="252">
        <f xml:space="preserve"> Equity!GF$16</f>
        <v>0</v>
      </c>
      <c r="GG31" s="252">
        <f xml:space="preserve"> Equity!GG$16</f>
        <v>0</v>
      </c>
      <c r="GH31" s="252">
        <f xml:space="preserve"> Equity!GH$16</f>
        <v>0</v>
      </c>
      <c r="GI31" s="252">
        <f xml:space="preserve"> Equity!GI$16</f>
        <v>0</v>
      </c>
      <c r="GJ31" s="252">
        <f xml:space="preserve"> Equity!GJ$16</f>
        <v>0</v>
      </c>
    </row>
    <row r="32" spans="1:192" x14ac:dyDescent="0.25">
      <c r="E32" s="12" t="s">
        <v>233</v>
      </c>
      <c r="G32" s="12" t="str">
        <f xml:space="preserve"> SMU</f>
        <v>$ 000s</v>
      </c>
      <c r="H32" s="12">
        <f xml:space="preserve"> SUM(J32:GJ32)</f>
        <v>90652.559722797727</v>
      </c>
      <c r="J32" s="12">
        <f t="shared" ref="J32:AO32" si="12" xml:space="preserve"> SUM(J30:J31) * $F29</f>
        <v>0</v>
      </c>
      <c r="K32" s="12">
        <f t="shared" si="12"/>
        <v>0</v>
      </c>
      <c r="L32" s="12">
        <f t="shared" si="12"/>
        <v>0</v>
      </c>
      <c r="M32" s="12">
        <f t="shared" si="12"/>
        <v>183.38502240921991</v>
      </c>
      <c r="N32" s="12">
        <f t="shared" si="12"/>
        <v>615.99120413268179</v>
      </c>
      <c r="O32" s="12">
        <f t="shared" si="12"/>
        <v>510.31986765238054</v>
      </c>
      <c r="P32" s="12">
        <f t="shared" si="12"/>
        <v>244.71431008633601</v>
      </c>
      <c r="Q32" s="12">
        <f t="shared" si="12"/>
        <v>365.37821371575723</v>
      </c>
      <c r="R32" s="12">
        <f t="shared" si="12"/>
        <v>611.28473010826531</v>
      </c>
      <c r="S32" s="12">
        <f t="shared" si="12"/>
        <v>506.14498399282093</v>
      </c>
      <c r="T32" s="12">
        <f t="shared" si="12"/>
        <v>241.87270203035371</v>
      </c>
      <c r="U32" s="12">
        <f t="shared" si="12"/>
        <v>361.89102408659568</v>
      </c>
      <c r="V32" s="12">
        <f t="shared" si="12"/>
        <v>606.56062534830187</v>
      </c>
      <c r="W32" s="12">
        <f t="shared" si="12"/>
        <v>501.94997142759735</v>
      </c>
      <c r="X32" s="12">
        <f t="shared" si="12"/>
        <v>240.99445585440455</v>
      </c>
      <c r="Y32" s="12">
        <f t="shared" si="12"/>
        <v>356.38962134562189</v>
      </c>
      <c r="Z32" s="12">
        <f t="shared" si="12"/>
        <v>601.81795141716327</v>
      </c>
      <c r="AA32" s="12">
        <f t="shared" si="12"/>
        <v>497.73390761374088</v>
      </c>
      <c r="AB32" s="12">
        <f t="shared" si="12"/>
        <v>236.10920527737872</v>
      </c>
      <c r="AC32" s="12">
        <f t="shared" si="12"/>
        <v>354.84256632046237</v>
      </c>
      <c r="AD32" s="12">
        <f t="shared" si="12"/>
        <v>597.05574889428794</v>
      </c>
      <c r="AE32" s="12">
        <f t="shared" si="12"/>
        <v>493.49584923488459</v>
      </c>
      <c r="AF32" s="12">
        <f t="shared" si="12"/>
        <v>233.18552878434477</v>
      </c>
      <c r="AG32" s="12">
        <f t="shared" si="12"/>
        <v>351.27943259380464</v>
      </c>
      <c r="AH32" s="12">
        <f t="shared" si="12"/>
        <v>592.27303683723801</v>
      </c>
      <c r="AI32" s="12">
        <f t="shared" si="12"/>
        <v>489.23483146655218</v>
      </c>
      <c r="AJ32" s="12">
        <f t="shared" si="12"/>
        <v>230.232672849756</v>
      </c>
      <c r="AK32" s="12">
        <f t="shared" si="12"/>
        <v>347.68908220499884</v>
      </c>
      <c r="AL32" s="12">
        <f t="shared" si="12"/>
        <v>587.46881223139542</v>
      </c>
      <c r="AM32" s="12">
        <f t="shared" si="12"/>
        <v>484.94986742813671</v>
      </c>
      <c r="AN32" s="12">
        <f t="shared" si="12"/>
        <v>229.17425945929335</v>
      </c>
      <c r="AO32" s="12">
        <f t="shared" si="12"/>
        <v>300.12338386732472</v>
      </c>
      <c r="AP32" s="12">
        <f t="shared" ref="AP32:BU32" si="13" xml:space="preserve"> SUM(AP30:AP31) * $F29</f>
        <v>495.60423842938326</v>
      </c>
      <c r="AQ32" s="12">
        <f t="shared" si="13"/>
        <v>468.70095331441189</v>
      </c>
      <c r="AR32" s="12">
        <f t="shared" si="13"/>
        <v>209.90412775312518</v>
      </c>
      <c r="AS32" s="12">
        <f t="shared" si="13"/>
        <v>259.33491641098965</v>
      </c>
      <c r="AT32" s="12">
        <f t="shared" si="13"/>
        <v>483.79775713254077</v>
      </c>
      <c r="AU32" s="12">
        <f t="shared" si="13"/>
        <v>457.26547016258792</v>
      </c>
      <c r="AV32" s="12">
        <f t="shared" si="13"/>
        <v>200.04695224602094</v>
      </c>
      <c r="AW32" s="12">
        <f t="shared" si="13"/>
        <v>249.36251572449302</v>
      </c>
      <c r="AX32" s="12">
        <f t="shared" si="13"/>
        <v>472.85426083388194</v>
      </c>
      <c r="AY32" s="12">
        <f t="shared" si="13"/>
        <v>446.64101324330113</v>
      </c>
      <c r="AZ32" s="12">
        <f t="shared" si="13"/>
        <v>190.94764850447055</v>
      </c>
      <c r="BA32" s="12">
        <f t="shared" si="13"/>
        <v>773.65817132793916</v>
      </c>
      <c r="BB32" s="12">
        <f t="shared" si="13"/>
        <v>1492.2579029621002</v>
      </c>
      <c r="BC32" s="12">
        <f t="shared" si="13"/>
        <v>1412.0208630840823</v>
      </c>
      <c r="BD32" s="12">
        <f t="shared" si="13"/>
        <v>601.90499219893979</v>
      </c>
      <c r="BE32" s="12">
        <f t="shared" si="13"/>
        <v>749.17478552043167</v>
      </c>
      <c r="BF32" s="12">
        <f t="shared" si="13"/>
        <v>1470.5956358485817</v>
      </c>
      <c r="BG32" s="12">
        <f t="shared" si="13"/>
        <v>1391.222743564553</v>
      </c>
      <c r="BH32" s="12">
        <f t="shared" si="13"/>
        <v>579.64813211643684</v>
      </c>
      <c r="BI32" s="12">
        <f t="shared" si="13"/>
        <v>738.34369198076217</v>
      </c>
      <c r="BJ32" s="12">
        <f t="shared" si="13"/>
        <v>1450.5408086919008</v>
      </c>
      <c r="BK32" s="12">
        <f t="shared" si="13"/>
        <v>1371.9466077213883</v>
      </c>
      <c r="BL32" s="12">
        <f t="shared" si="13"/>
        <v>564.80086709892714</v>
      </c>
      <c r="BM32" s="12">
        <f t="shared" si="13"/>
        <v>722.87412511886362</v>
      </c>
      <c r="BN32" s="12">
        <f t="shared" si="13"/>
        <v>1431.7787100633188</v>
      </c>
      <c r="BO32" s="12">
        <f t="shared" si="13"/>
        <v>1353.8933506506094</v>
      </c>
      <c r="BP32" s="12">
        <f t="shared" si="13"/>
        <v>551.09243415835977</v>
      </c>
      <c r="BQ32" s="12">
        <f t="shared" si="13"/>
        <v>708.48246451191631</v>
      </c>
      <c r="BR32" s="12">
        <f t="shared" si="13"/>
        <v>1414.0523744507773</v>
      </c>
      <c r="BS32" s="12">
        <f t="shared" si="13"/>
        <v>1336.8187228525708</v>
      </c>
      <c r="BT32" s="12">
        <f t="shared" si="13"/>
        <v>502.07612230479504</v>
      </c>
      <c r="BU32" s="12">
        <f t="shared" si="13"/>
        <v>731.16264552267626</v>
      </c>
      <c r="BV32" s="12">
        <f t="shared" ref="BV32:DA32" si="14" xml:space="preserve"> SUM(BV30:BV31) * $F29</f>
        <v>1397.1518560574543</v>
      </c>
      <c r="BW32" s="12">
        <f t="shared" si="14"/>
        <v>255.35254331087333</v>
      </c>
      <c r="BX32" s="12">
        <f t="shared" si="14"/>
        <v>201.70340295639176</v>
      </c>
      <c r="BY32" s="12">
        <f t="shared" si="14"/>
        <v>1007.9973561309051</v>
      </c>
      <c r="BZ32" s="12">
        <f t="shared" si="14"/>
        <v>1147.7111688584646</v>
      </c>
      <c r="CA32" s="12">
        <f t="shared" si="14"/>
        <v>193.00011522014253</v>
      </c>
      <c r="CB32" s="12">
        <f t="shared" si="14"/>
        <v>193.00011522014296</v>
      </c>
      <c r="CC32" s="12">
        <f t="shared" si="14"/>
        <v>995.12996198184464</v>
      </c>
      <c r="CD32" s="12">
        <f t="shared" si="14"/>
        <v>1134.1486811137445</v>
      </c>
      <c r="CE32" s="12">
        <f t="shared" si="14"/>
        <v>184.18743371242917</v>
      </c>
      <c r="CF32" s="12">
        <f t="shared" si="14"/>
        <v>184.18743371242959</v>
      </c>
      <c r="CG32" s="12">
        <f t="shared" si="14"/>
        <v>982.17007366588575</v>
      </c>
      <c r="CH32" s="12">
        <f t="shared" si="14"/>
        <v>1120.4971573792188</v>
      </c>
      <c r="CI32" s="12">
        <f t="shared" si="14"/>
        <v>175.26208533810859</v>
      </c>
      <c r="CJ32" s="12">
        <f t="shared" si="14"/>
        <v>175.2620853381089</v>
      </c>
      <c r="CK32" s="12">
        <f t="shared" si="14"/>
        <v>969.1142385766816</v>
      </c>
      <c r="CL32" s="12">
        <f t="shared" si="14"/>
        <v>1106.7531278436791</v>
      </c>
      <c r="CM32" s="12">
        <f t="shared" si="14"/>
        <v>166.22071785252484</v>
      </c>
      <c r="CN32" s="12">
        <f t="shared" si="14"/>
        <v>166.22071785252527</v>
      </c>
      <c r="CO32" s="12">
        <f t="shared" si="14"/>
        <v>955.95892346562403</v>
      </c>
      <c r="CP32" s="12">
        <f t="shared" si="14"/>
        <v>1092.9130421392542</v>
      </c>
      <c r="CQ32" s="12">
        <f t="shared" si="14"/>
        <v>157.0598978694486</v>
      </c>
      <c r="CR32" s="12">
        <f t="shared" si="14"/>
        <v>157.05989786944889</v>
      </c>
      <c r="CS32" s="12">
        <f t="shared" si="14"/>
        <v>942.70051239756469</v>
      </c>
      <c r="CT32" s="12">
        <f t="shared" si="14"/>
        <v>1078.9732672966989</v>
      </c>
      <c r="CU32" s="12">
        <f t="shared" si="14"/>
        <v>147.77610881928015</v>
      </c>
      <c r="CV32" s="12">
        <f t="shared" si="14"/>
        <v>147.77610881928044</v>
      </c>
      <c r="CW32" s="12">
        <f t="shared" si="14"/>
        <v>929.3353046555626</v>
      </c>
      <c r="CX32" s="12">
        <f t="shared" si="14"/>
        <v>1064.9300856497264</v>
      </c>
      <c r="CY32" s="12">
        <f t="shared" si="14"/>
        <v>138.36574885627465</v>
      </c>
      <c r="CZ32" s="12">
        <f t="shared" si="14"/>
        <v>138.3657488562751</v>
      </c>
      <c r="DA32" s="12">
        <f t="shared" si="14"/>
        <v>915.85951259340391</v>
      </c>
      <c r="DB32" s="12">
        <f t="shared" ref="DB32:EG32" si="15" xml:space="preserve"> SUM(DB30:DB31) * $F29</f>
        <v>1050.7796926870988</v>
      </c>
      <c r="DC32" s="12">
        <f t="shared" si="15"/>
        <v>128.82512871351497</v>
      </c>
      <c r="DD32" s="12">
        <f t="shared" si="15"/>
        <v>128.82512871351528</v>
      </c>
      <c r="DE32" s="12">
        <f t="shared" si="15"/>
        <v>902.26925943455899</v>
      </c>
      <c r="DF32" s="12">
        <f t="shared" si="15"/>
        <v>1036.5181948511708</v>
      </c>
      <c r="DG32" s="12">
        <f t="shared" si="15"/>
        <v>119.15046950432139</v>
      </c>
      <c r="DH32" s="12">
        <f t="shared" si="15"/>
        <v>119.15046950432185</v>
      </c>
      <c r="DI32" s="12">
        <f t="shared" si="15"/>
        <v>1208.560577016264</v>
      </c>
      <c r="DJ32" s="12">
        <f t="shared" si="15"/>
        <v>1342.1416072815491</v>
      </c>
      <c r="DK32" s="12">
        <f t="shared" si="15"/>
        <v>429.33790046876396</v>
      </c>
      <c r="DL32" s="12">
        <f t="shared" si="15"/>
        <v>429.33790046876425</v>
      </c>
      <c r="DM32" s="12">
        <f t="shared" si="15"/>
        <v>1194.7294034773336</v>
      </c>
      <c r="DN32" s="12">
        <f t="shared" si="15"/>
        <v>1327.6458515024929</v>
      </c>
      <c r="DO32" s="12">
        <f t="shared" si="15"/>
        <v>419.38345666390023</v>
      </c>
      <c r="DP32" s="12">
        <f t="shared" si="15"/>
        <v>419.38345666390069</v>
      </c>
      <c r="DQ32" s="12">
        <f t="shared" si="15"/>
        <v>1180.7715808883092</v>
      </c>
      <c r="DR32" s="12">
        <f t="shared" si="15"/>
        <v>1313.0267530526471</v>
      </c>
      <c r="DS32" s="12">
        <f t="shared" si="15"/>
        <v>409.28307659633589</v>
      </c>
      <c r="DT32" s="12">
        <f t="shared" si="15"/>
        <v>409.28307659633623</v>
      </c>
      <c r="DU32" s="12">
        <f t="shared" si="15"/>
        <v>1166.6828528224996</v>
      </c>
      <c r="DV32" s="12">
        <f t="shared" si="15"/>
        <v>1298.2800390556722</v>
      </c>
      <c r="DW32" s="12">
        <f t="shared" si="15"/>
        <v>399.03259979566042</v>
      </c>
      <c r="DX32" s="12">
        <f t="shared" si="15"/>
        <v>399.03259979566076</v>
      </c>
      <c r="DY32" s="12">
        <f t="shared" si="15"/>
        <v>1152.4588618664282</v>
      </c>
      <c r="DZ32" s="12">
        <f t="shared" si="15"/>
        <v>1283.4013357302811</v>
      </c>
      <c r="EA32" s="12">
        <f t="shared" si="15"/>
        <v>388.62776432728413</v>
      </c>
      <c r="EB32" s="12">
        <f t="shared" si="15"/>
        <v>13729.519615406271</v>
      </c>
      <c r="EC32" s="12">
        <f t="shared" si="15"/>
        <v>388.62776432728396</v>
      </c>
      <c r="ED32" s="12">
        <f t="shared" si="15"/>
        <v>0</v>
      </c>
      <c r="EE32" s="12">
        <f t="shared" si="15"/>
        <v>0</v>
      </c>
      <c r="EF32" s="12">
        <f t="shared" si="15"/>
        <v>0</v>
      </c>
      <c r="EG32" s="12">
        <f t="shared" si="15"/>
        <v>0</v>
      </c>
      <c r="EH32" s="12">
        <f t="shared" ref="EH32:FM32" si="16" xml:space="preserve"> SUM(EH30:EH31) * $F29</f>
        <v>0</v>
      </c>
      <c r="EI32" s="12">
        <f t="shared" si="16"/>
        <v>0</v>
      </c>
      <c r="EJ32" s="12">
        <f t="shared" si="16"/>
        <v>0</v>
      </c>
      <c r="EK32" s="12">
        <f t="shared" si="16"/>
        <v>0</v>
      </c>
      <c r="EL32" s="12">
        <f t="shared" si="16"/>
        <v>0</v>
      </c>
      <c r="EM32" s="12">
        <f t="shared" si="16"/>
        <v>0</v>
      </c>
      <c r="EN32" s="12">
        <f t="shared" si="16"/>
        <v>0</v>
      </c>
      <c r="EO32" s="12">
        <f t="shared" si="16"/>
        <v>0</v>
      </c>
      <c r="EP32" s="12">
        <f t="shared" si="16"/>
        <v>0</v>
      </c>
      <c r="EQ32" s="12">
        <f t="shared" si="16"/>
        <v>0</v>
      </c>
      <c r="ER32" s="12">
        <f t="shared" si="16"/>
        <v>0</v>
      </c>
      <c r="ES32" s="12">
        <f t="shared" si="16"/>
        <v>0</v>
      </c>
      <c r="ET32" s="12">
        <f t="shared" si="16"/>
        <v>0</v>
      </c>
      <c r="EU32" s="12">
        <f t="shared" si="16"/>
        <v>0</v>
      </c>
      <c r="EV32" s="12">
        <f t="shared" si="16"/>
        <v>0</v>
      </c>
      <c r="EW32" s="12">
        <f t="shared" si="16"/>
        <v>0</v>
      </c>
      <c r="EX32" s="12">
        <f t="shared" si="16"/>
        <v>0</v>
      </c>
      <c r="EY32" s="12">
        <f t="shared" si="16"/>
        <v>0</v>
      </c>
      <c r="EZ32" s="12">
        <f t="shared" si="16"/>
        <v>0</v>
      </c>
      <c r="FA32" s="12">
        <f t="shared" si="16"/>
        <v>0</v>
      </c>
      <c r="FB32" s="12">
        <f t="shared" si="16"/>
        <v>0</v>
      </c>
      <c r="FC32" s="12">
        <f t="shared" si="16"/>
        <v>0</v>
      </c>
      <c r="FD32" s="12">
        <f t="shared" si="16"/>
        <v>0</v>
      </c>
      <c r="FE32" s="12">
        <f t="shared" si="16"/>
        <v>0</v>
      </c>
      <c r="FF32" s="12">
        <f t="shared" si="16"/>
        <v>0</v>
      </c>
      <c r="FG32" s="12">
        <f t="shared" si="16"/>
        <v>0</v>
      </c>
      <c r="FH32" s="12">
        <f t="shared" si="16"/>
        <v>0</v>
      </c>
      <c r="FI32" s="12">
        <f t="shared" si="16"/>
        <v>0</v>
      </c>
      <c r="FJ32" s="12">
        <f t="shared" si="16"/>
        <v>0</v>
      </c>
      <c r="FK32" s="12">
        <f t="shared" si="16"/>
        <v>0</v>
      </c>
      <c r="FL32" s="12">
        <f t="shared" si="16"/>
        <v>0</v>
      </c>
      <c r="FM32" s="12">
        <f t="shared" si="16"/>
        <v>0</v>
      </c>
      <c r="FN32" s="12">
        <f t="shared" ref="FN32:GJ32" si="17" xml:space="preserve"> SUM(FN30:FN31) * $F29</f>
        <v>0</v>
      </c>
      <c r="FO32" s="12">
        <f t="shared" si="17"/>
        <v>0</v>
      </c>
      <c r="FP32" s="12">
        <f t="shared" si="17"/>
        <v>0</v>
      </c>
      <c r="FQ32" s="12">
        <f t="shared" si="17"/>
        <v>0</v>
      </c>
      <c r="FR32" s="12">
        <f t="shared" si="17"/>
        <v>0</v>
      </c>
      <c r="FS32" s="12">
        <f t="shared" si="17"/>
        <v>0</v>
      </c>
      <c r="FT32" s="12">
        <f t="shared" si="17"/>
        <v>0</v>
      </c>
      <c r="FU32" s="12">
        <f t="shared" si="17"/>
        <v>0</v>
      </c>
      <c r="FV32" s="12">
        <f t="shared" si="17"/>
        <v>0</v>
      </c>
      <c r="FW32" s="12">
        <f t="shared" si="17"/>
        <v>0</v>
      </c>
      <c r="FX32" s="12">
        <f t="shared" si="17"/>
        <v>0</v>
      </c>
      <c r="FY32" s="12">
        <f t="shared" si="17"/>
        <v>0</v>
      </c>
      <c r="FZ32" s="12">
        <f t="shared" si="17"/>
        <v>0</v>
      </c>
      <c r="GA32" s="12">
        <f t="shared" si="17"/>
        <v>0</v>
      </c>
      <c r="GB32" s="12">
        <f t="shared" si="17"/>
        <v>0</v>
      </c>
      <c r="GC32" s="12">
        <f t="shared" si="17"/>
        <v>0</v>
      </c>
      <c r="GD32" s="12">
        <f t="shared" si="17"/>
        <v>0</v>
      </c>
      <c r="GE32" s="12">
        <f t="shared" si="17"/>
        <v>0</v>
      </c>
      <c r="GF32" s="12">
        <f t="shared" si="17"/>
        <v>0</v>
      </c>
      <c r="GG32" s="12">
        <f t="shared" si="17"/>
        <v>0</v>
      </c>
      <c r="GH32" s="12">
        <f t="shared" si="17"/>
        <v>0</v>
      </c>
      <c r="GI32" s="12">
        <f t="shared" si="17"/>
        <v>0</v>
      </c>
      <c r="GJ32" s="12">
        <f t="shared" si="17"/>
        <v>0</v>
      </c>
    </row>
    <row r="34" spans="1:192" x14ac:dyDescent="0.25">
      <c r="E34" s="252" t="str">
        <f xml:space="preserve"> InpC!E$114</f>
        <v>Small negative value for IRR</v>
      </c>
      <c r="F34" s="252">
        <f xml:space="preserve"> InpC!F$114</f>
        <v>-1.0000000000000001E-9</v>
      </c>
      <c r="G34" s="252" t="str">
        <f xml:space="preserve"> InpC!G$114</f>
        <v>$ 000s</v>
      </c>
    </row>
    <row r="35" spans="1:192" s="573" customFormat="1" x14ac:dyDescent="0.25">
      <c r="A35" s="313"/>
      <c r="B35" s="313"/>
      <c r="C35" s="314"/>
      <c r="D35" s="315"/>
      <c r="E35" s="416" t="s">
        <v>235</v>
      </c>
      <c r="F35" s="593">
        <v>10298.576221025642</v>
      </c>
      <c r="G35" s="416" t="str">
        <f xml:space="preserve"> SMU</f>
        <v>$ 000s</v>
      </c>
      <c r="H35" s="310"/>
      <c r="I35" s="312"/>
      <c r="J35" s="310"/>
      <c r="K35" s="310"/>
      <c r="L35" s="310"/>
      <c r="M35" s="310"/>
      <c r="N35" s="310"/>
      <c r="O35" s="310"/>
      <c r="P35" s="310"/>
      <c r="Q35" s="310"/>
      <c r="R35" s="310"/>
      <c r="S35" s="310"/>
      <c r="T35" s="310"/>
      <c r="U35" s="310"/>
      <c r="V35" s="310"/>
      <c r="W35" s="310"/>
      <c r="X35" s="310"/>
      <c r="Y35" s="310"/>
      <c r="Z35" s="310"/>
      <c r="AA35" s="310"/>
      <c r="AB35" s="310"/>
      <c r="AC35" s="310"/>
      <c r="AD35" s="310"/>
      <c r="AE35" s="310"/>
      <c r="AF35" s="310"/>
      <c r="AG35" s="310"/>
      <c r="AH35" s="310"/>
      <c r="AI35" s="310"/>
      <c r="AJ35" s="310"/>
      <c r="AK35" s="310"/>
      <c r="AL35" s="310"/>
      <c r="AM35" s="310"/>
      <c r="AN35" s="310"/>
      <c r="AO35" s="310"/>
      <c r="AP35" s="310"/>
      <c r="AQ35" s="310"/>
      <c r="AR35" s="310"/>
      <c r="AS35" s="310"/>
      <c r="AT35" s="310"/>
      <c r="AU35" s="310"/>
      <c r="AV35" s="310"/>
      <c r="AW35" s="310"/>
      <c r="AX35" s="310"/>
      <c r="AY35" s="310"/>
      <c r="AZ35" s="310"/>
      <c r="BA35" s="310"/>
      <c r="BB35" s="310"/>
      <c r="BC35" s="310"/>
      <c r="BD35" s="310"/>
      <c r="BE35" s="310"/>
      <c r="BF35" s="310"/>
      <c r="BG35" s="310"/>
      <c r="BH35" s="310"/>
      <c r="BI35" s="310"/>
      <c r="BJ35" s="310"/>
      <c r="BK35" s="310"/>
      <c r="BL35" s="310"/>
      <c r="BM35" s="310"/>
      <c r="BN35" s="310"/>
      <c r="BO35" s="310"/>
      <c r="BP35" s="310"/>
      <c r="BQ35" s="310"/>
      <c r="BR35" s="310"/>
      <c r="BS35" s="310"/>
      <c r="BT35" s="310"/>
      <c r="BU35" s="310"/>
      <c r="BV35" s="310"/>
      <c r="BW35" s="310"/>
      <c r="BX35" s="310"/>
      <c r="BY35" s="310"/>
      <c r="BZ35" s="310"/>
      <c r="CA35" s="310"/>
      <c r="CB35" s="310"/>
      <c r="CC35" s="310"/>
      <c r="CD35" s="310"/>
      <c r="CE35" s="310"/>
      <c r="CF35" s="310"/>
      <c r="CG35" s="310"/>
      <c r="CH35" s="310"/>
      <c r="CI35" s="310"/>
      <c r="CJ35" s="310"/>
      <c r="CK35" s="310"/>
      <c r="CL35" s="310"/>
      <c r="CM35" s="310"/>
      <c r="CN35" s="310"/>
      <c r="CO35" s="310"/>
      <c r="CP35" s="310"/>
      <c r="CQ35" s="310"/>
      <c r="CR35" s="310"/>
      <c r="CS35" s="310"/>
      <c r="CT35" s="310"/>
      <c r="CU35" s="310"/>
      <c r="CV35" s="310"/>
      <c r="CW35" s="310"/>
      <c r="CX35" s="310"/>
      <c r="CY35" s="310"/>
      <c r="CZ35" s="310"/>
      <c r="DA35" s="310"/>
      <c r="DB35" s="310"/>
      <c r="DC35" s="310"/>
      <c r="DD35" s="310"/>
      <c r="DE35" s="310"/>
      <c r="DF35" s="310"/>
      <c r="DG35" s="310"/>
      <c r="DH35" s="310"/>
      <c r="DI35" s="310"/>
      <c r="DJ35" s="310"/>
      <c r="DK35" s="310"/>
      <c r="DL35" s="310"/>
      <c r="DM35" s="310"/>
      <c r="DN35" s="310"/>
      <c r="DO35" s="310"/>
      <c r="DP35" s="310"/>
      <c r="DQ35" s="310"/>
      <c r="DR35" s="310"/>
      <c r="DS35" s="310"/>
      <c r="DT35" s="310"/>
      <c r="DU35" s="310"/>
      <c r="DV35" s="310"/>
      <c r="DW35" s="310"/>
      <c r="DX35" s="310"/>
      <c r="DY35" s="310"/>
      <c r="DZ35" s="310"/>
      <c r="EA35" s="310"/>
      <c r="EB35" s="310"/>
      <c r="EC35" s="310"/>
      <c r="ED35" s="310"/>
      <c r="EE35" s="310"/>
      <c r="EF35" s="310"/>
      <c r="EG35" s="310"/>
      <c r="EH35" s="310"/>
      <c r="EI35" s="310"/>
      <c r="EJ35" s="310"/>
      <c r="EK35" s="310"/>
      <c r="EL35" s="310"/>
      <c r="EM35" s="310"/>
      <c r="EN35" s="310"/>
      <c r="EO35" s="310"/>
      <c r="EP35" s="310"/>
      <c r="EQ35" s="310"/>
      <c r="ER35" s="310"/>
      <c r="ES35" s="310"/>
      <c r="ET35" s="310"/>
      <c r="EU35" s="310"/>
      <c r="EV35" s="310"/>
      <c r="EW35" s="310"/>
      <c r="EX35" s="310"/>
      <c r="EY35" s="310"/>
      <c r="EZ35" s="310"/>
      <c r="FA35" s="310"/>
      <c r="FB35" s="310"/>
      <c r="FC35" s="310"/>
      <c r="FD35" s="310"/>
      <c r="FE35" s="310"/>
      <c r="FF35" s="310"/>
      <c r="FG35" s="310"/>
      <c r="FH35" s="310"/>
      <c r="FI35" s="310"/>
      <c r="FJ35" s="310"/>
      <c r="FK35" s="310"/>
      <c r="FL35" s="310"/>
      <c r="FM35" s="310"/>
      <c r="FN35" s="310"/>
      <c r="FO35" s="310"/>
      <c r="FP35" s="310"/>
      <c r="FQ35" s="310"/>
      <c r="FR35" s="310"/>
      <c r="FS35" s="310"/>
      <c r="FT35" s="310"/>
      <c r="FU35" s="310"/>
      <c r="FV35" s="310"/>
      <c r="FW35" s="310"/>
      <c r="FX35" s="310"/>
      <c r="FY35" s="310"/>
      <c r="FZ35" s="310"/>
      <c r="GA35" s="310"/>
      <c r="GB35" s="310"/>
      <c r="GC35" s="310"/>
      <c r="GD35" s="310"/>
      <c r="GE35" s="310"/>
      <c r="GF35" s="310"/>
      <c r="GG35" s="310"/>
      <c r="GH35" s="310"/>
      <c r="GI35" s="310"/>
      <c r="GJ35" s="310"/>
    </row>
    <row r="36" spans="1:192" s="552" customFormat="1" x14ac:dyDescent="0.25">
      <c r="A36" s="129"/>
      <c r="B36" s="129"/>
      <c r="C36" s="130"/>
      <c r="D36" s="131"/>
      <c r="E36" s="126" t="str">
        <f xml:space="preserve"> E$27</f>
        <v>Aurelius investment capital</v>
      </c>
      <c r="F36" s="126">
        <f xml:space="preserve"> F$27</f>
        <v>13729.519615406271</v>
      </c>
      <c r="G36" s="126" t="str">
        <f xml:space="preserve"> G$27</f>
        <v>$ 000s</v>
      </c>
      <c r="H36" s="551"/>
      <c r="I36" s="197"/>
      <c r="J36" s="551"/>
      <c r="K36" s="551"/>
      <c r="L36" s="551"/>
      <c r="M36" s="551"/>
      <c r="N36" s="551"/>
      <c r="O36" s="551"/>
      <c r="P36" s="551"/>
      <c r="Q36" s="551"/>
      <c r="R36" s="551"/>
      <c r="S36" s="551"/>
      <c r="T36" s="551"/>
      <c r="U36" s="551"/>
      <c r="V36" s="551"/>
      <c r="W36" s="551"/>
      <c r="X36" s="551"/>
      <c r="Y36" s="551"/>
      <c r="Z36" s="551"/>
      <c r="AA36" s="551"/>
      <c r="AB36" s="551"/>
      <c r="AC36" s="551"/>
      <c r="AD36" s="551"/>
      <c r="AE36" s="551"/>
      <c r="AF36" s="551"/>
      <c r="AG36" s="551"/>
      <c r="AH36" s="551"/>
      <c r="AI36" s="551"/>
      <c r="AJ36" s="551"/>
      <c r="AK36" s="551"/>
      <c r="AL36" s="551"/>
      <c r="AM36" s="551"/>
      <c r="AN36" s="551"/>
      <c r="AO36" s="551"/>
      <c r="AP36" s="551"/>
      <c r="AQ36" s="551"/>
      <c r="AR36" s="551"/>
      <c r="AS36" s="551"/>
      <c r="AT36" s="551"/>
      <c r="AU36" s="551"/>
      <c r="AV36" s="551"/>
      <c r="AW36" s="551"/>
      <c r="AX36" s="551"/>
      <c r="AY36" s="551"/>
      <c r="AZ36" s="551"/>
      <c r="BA36" s="551"/>
      <c r="BB36" s="551"/>
      <c r="BC36" s="551"/>
      <c r="BD36" s="551"/>
      <c r="BE36" s="551"/>
      <c r="BF36" s="551"/>
      <c r="BG36" s="551"/>
      <c r="BH36" s="551"/>
      <c r="BI36" s="551"/>
      <c r="BJ36" s="551"/>
      <c r="BK36" s="551"/>
      <c r="BL36" s="551"/>
      <c r="BM36" s="551"/>
      <c r="BN36" s="551"/>
      <c r="BO36" s="551"/>
      <c r="BP36" s="551"/>
      <c r="BQ36" s="551"/>
      <c r="BR36" s="551"/>
      <c r="BS36" s="551"/>
      <c r="BT36" s="551"/>
      <c r="BU36" s="551"/>
      <c r="BV36" s="551"/>
      <c r="BW36" s="551"/>
      <c r="BX36" s="551"/>
      <c r="BY36" s="551"/>
      <c r="BZ36" s="551"/>
      <c r="CA36" s="551"/>
      <c r="CB36" s="551"/>
      <c r="CC36" s="551"/>
      <c r="CD36" s="551"/>
      <c r="CE36" s="551"/>
      <c r="CF36" s="551"/>
      <c r="CG36" s="551"/>
      <c r="CH36" s="551"/>
      <c r="CI36" s="551"/>
      <c r="CJ36" s="551"/>
      <c r="CK36" s="551"/>
      <c r="CL36" s="551"/>
      <c r="CM36" s="551"/>
      <c r="CN36" s="551"/>
      <c r="CO36" s="551"/>
      <c r="CP36" s="551"/>
      <c r="CQ36" s="551"/>
      <c r="CR36" s="551"/>
      <c r="CS36" s="551"/>
      <c r="CT36" s="551"/>
      <c r="CU36" s="551"/>
      <c r="CV36" s="551"/>
      <c r="CW36" s="551"/>
      <c r="CX36" s="551"/>
      <c r="CY36" s="551"/>
      <c r="CZ36" s="551"/>
      <c r="DA36" s="551"/>
      <c r="DB36" s="551"/>
      <c r="DC36" s="551"/>
      <c r="DD36" s="551"/>
      <c r="DE36" s="551"/>
      <c r="DF36" s="551"/>
      <c r="DG36" s="551"/>
      <c r="DH36" s="551"/>
      <c r="DI36" s="551"/>
      <c r="DJ36" s="551"/>
      <c r="DK36" s="551"/>
      <c r="DL36" s="551"/>
      <c r="DM36" s="551"/>
      <c r="DN36" s="551"/>
      <c r="DO36" s="551"/>
      <c r="DP36" s="551"/>
      <c r="DQ36" s="551"/>
      <c r="DR36" s="551"/>
      <c r="DS36" s="551"/>
      <c r="DT36" s="551"/>
      <c r="DU36" s="551"/>
      <c r="DV36" s="551"/>
      <c r="DW36" s="551"/>
      <c r="DX36" s="551"/>
      <c r="DY36" s="551"/>
      <c r="DZ36" s="551"/>
      <c r="EA36" s="551"/>
      <c r="EB36" s="551"/>
      <c r="EC36" s="551"/>
      <c r="ED36" s="551"/>
      <c r="EE36" s="551"/>
      <c r="EF36" s="551"/>
      <c r="EG36" s="551"/>
      <c r="EH36" s="551"/>
      <c r="EI36" s="551"/>
      <c r="EJ36" s="551"/>
      <c r="EK36" s="551"/>
      <c r="EL36" s="551"/>
      <c r="EM36" s="551"/>
      <c r="EN36" s="551"/>
      <c r="EO36" s="551"/>
      <c r="EP36" s="551"/>
      <c r="EQ36" s="551"/>
      <c r="ER36" s="551"/>
      <c r="ES36" s="551"/>
      <c r="ET36" s="551"/>
      <c r="EU36" s="551"/>
      <c r="EV36" s="551"/>
      <c r="EW36" s="551"/>
      <c r="EX36" s="551"/>
      <c r="EY36" s="551"/>
      <c r="EZ36" s="551"/>
      <c r="FA36" s="551"/>
      <c r="FB36" s="551"/>
      <c r="FC36" s="551"/>
      <c r="FD36" s="551"/>
      <c r="FE36" s="551"/>
      <c r="FF36" s="551"/>
      <c r="FG36" s="551"/>
      <c r="FH36" s="551"/>
      <c r="FI36" s="551"/>
      <c r="FJ36" s="551"/>
      <c r="FK36" s="551"/>
      <c r="FL36" s="551"/>
      <c r="FM36" s="551"/>
      <c r="FN36" s="551"/>
      <c r="FO36" s="551"/>
      <c r="FP36" s="551"/>
      <c r="FQ36" s="551"/>
      <c r="FR36" s="551"/>
      <c r="FS36" s="551"/>
      <c r="FT36" s="551"/>
      <c r="FU36" s="551"/>
      <c r="FV36" s="551"/>
      <c r="FW36" s="551"/>
      <c r="FX36" s="551"/>
      <c r="FY36" s="551"/>
      <c r="FZ36" s="551"/>
      <c r="GA36" s="551"/>
      <c r="GB36" s="551"/>
      <c r="GC36" s="551"/>
      <c r="GD36" s="551"/>
      <c r="GE36" s="551"/>
      <c r="GF36" s="551"/>
      <c r="GG36" s="551"/>
      <c r="GH36" s="551"/>
      <c r="GI36" s="551"/>
      <c r="GJ36" s="551"/>
    </row>
    <row r="37" spans="1:192" x14ac:dyDescent="0.25">
      <c r="E37" s="252" t="str">
        <f xml:space="preserve"> Time!E$14</f>
        <v>First model column flag</v>
      </c>
      <c r="F37" s="252">
        <f xml:space="preserve"> Time!F$14</f>
        <v>0</v>
      </c>
      <c r="G37" s="252" t="str">
        <f xml:space="preserve"> Time!G$14</f>
        <v>flag</v>
      </c>
      <c r="H37" s="252">
        <f xml:space="preserve"> Time!H$14</f>
        <v>1</v>
      </c>
      <c r="I37" s="252">
        <f xml:space="preserve"> Time!I$14</f>
        <v>0</v>
      </c>
      <c r="J37" s="252">
        <f xml:space="preserve"> Time!J$14</f>
        <v>1</v>
      </c>
      <c r="K37" s="252">
        <f xml:space="preserve"> Time!K$14</f>
        <v>0</v>
      </c>
      <c r="L37" s="252">
        <f xml:space="preserve"> Time!L$14</f>
        <v>0</v>
      </c>
      <c r="M37" s="252">
        <f xml:space="preserve"> Time!M$14</f>
        <v>0</v>
      </c>
      <c r="N37" s="252">
        <f xml:space="preserve"> Time!N$14</f>
        <v>0</v>
      </c>
      <c r="O37" s="252">
        <f xml:space="preserve"> Time!O$14</f>
        <v>0</v>
      </c>
      <c r="P37" s="252">
        <f xml:space="preserve"> Time!P$14</f>
        <v>0</v>
      </c>
      <c r="Q37" s="252">
        <f xml:space="preserve"> Time!Q$14</f>
        <v>0</v>
      </c>
      <c r="R37" s="252">
        <f xml:space="preserve"> Time!R$14</f>
        <v>0</v>
      </c>
      <c r="S37" s="252">
        <f xml:space="preserve"> Time!S$14</f>
        <v>0</v>
      </c>
      <c r="T37" s="252">
        <f xml:space="preserve"> Time!T$14</f>
        <v>0</v>
      </c>
      <c r="U37" s="252">
        <f xml:space="preserve"> Time!U$14</f>
        <v>0</v>
      </c>
      <c r="V37" s="252">
        <f xml:space="preserve"> Time!V$14</f>
        <v>0</v>
      </c>
      <c r="W37" s="252">
        <f xml:space="preserve"> Time!W$14</f>
        <v>0</v>
      </c>
      <c r="X37" s="252">
        <f xml:space="preserve"> Time!X$14</f>
        <v>0</v>
      </c>
      <c r="Y37" s="252">
        <f xml:space="preserve"> Time!Y$14</f>
        <v>0</v>
      </c>
      <c r="Z37" s="252">
        <f xml:space="preserve"> Time!Z$14</f>
        <v>0</v>
      </c>
      <c r="AA37" s="252">
        <f xml:space="preserve"> Time!AA$14</f>
        <v>0</v>
      </c>
      <c r="AB37" s="252">
        <f xml:space="preserve"> Time!AB$14</f>
        <v>0</v>
      </c>
      <c r="AC37" s="252">
        <f xml:space="preserve"> Time!AC$14</f>
        <v>0</v>
      </c>
      <c r="AD37" s="252">
        <f xml:space="preserve"> Time!AD$14</f>
        <v>0</v>
      </c>
      <c r="AE37" s="252">
        <f xml:space="preserve"> Time!AE$14</f>
        <v>0</v>
      </c>
      <c r="AF37" s="252">
        <f xml:space="preserve"> Time!AF$14</f>
        <v>0</v>
      </c>
      <c r="AG37" s="252">
        <f xml:space="preserve"> Time!AG$14</f>
        <v>0</v>
      </c>
      <c r="AH37" s="252">
        <f xml:space="preserve"> Time!AH$14</f>
        <v>0</v>
      </c>
      <c r="AI37" s="252">
        <f xml:space="preserve"> Time!AI$14</f>
        <v>0</v>
      </c>
      <c r="AJ37" s="252">
        <f xml:space="preserve"> Time!AJ$14</f>
        <v>0</v>
      </c>
      <c r="AK37" s="252">
        <f xml:space="preserve"> Time!AK$14</f>
        <v>0</v>
      </c>
      <c r="AL37" s="252">
        <f xml:space="preserve"> Time!AL$14</f>
        <v>0</v>
      </c>
      <c r="AM37" s="252">
        <f xml:space="preserve"> Time!AM$14</f>
        <v>0</v>
      </c>
      <c r="AN37" s="252">
        <f xml:space="preserve"> Time!AN$14</f>
        <v>0</v>
      </c>
      <c r="AO37" s="252">
        <f xml:space="preserve"> Time!AO$14</f>
        <v>0</v>
      </c>
      <c r="AP37" s="252">
        <f xml:space="preserve"> Time!AP$14</f>
        <v>0</v>
      </c>
      <c r="AQ37" s="252">
        <f xml:space="preserve"> Time!AQ$14</f>
        <v>0</v>
      </c>
      <c r="AR37" s="252">
        <f xml:space="preserve"> Time!AR$14</f>
        <v>0</v>
      </c>
      <c r="AS37" s="252">
        <f xml:space="preserve"> Time!AS$14</f>
        <v>0</v>
      </c>
      <c r="AT37" s="252">
        <f xml:space="preserve"> Time!AT$14</f>
        <v>0</v>
      </c>
      <c r="AU37" s="252">
        <f xml:space="preserve"> Time!AU$14</f>
        <v>0</v>
      </c>
      <c r="AV37" s="252">
        <f xml:space="preserve"> Time!AV$14</f>
        <v>0</v>
      </c>
      <c r="AW37" s="252">
        <f xml:space="preserve"> Time!AW$14</f>
        <v>0</v>
      </c>
      <c r="AX37" s="252">
        <f xml:space="preserve"> Time!AX$14</f>
        <v>0</v>
      </c>
      <c r="AY37" s="252">
        <f xml:space="preserve"> Time!AY$14</f>
        <v>0</v>
      </c>
      <c r="AZ37" s="252">
        <f xml:space="preserve"> Time!AZ$14</f>
        <v>0</v>
      </c>
      <c r="BA37" s="252">
        <f xml:space="preserve"> Time!BA$14</f>
        <v>0</v>
      </c>
      <c r="BB37" s="252">
        <f xml:space="preserve"> Time!BB$14</f>
        <v>0</v>
      </c>
      <c r="BC37" s="252">
        <f xml:space="preserve"> Time!BC$14</f>
        <v>0</v>
      </c>
      <c r="BD37" s="252">
        <f xml:space="preserve"> Time!BD$14</f>
        <v>0</v>
      </c>
      <c r="BE37" s="252">
        <f xml:space="preserve"> Time!BE$14</f>
        <v>0</v>
      </c>
      <c r="BF37" s="252">
        <f xml:space="preserve"> Time!BF$14</f>
        <v>0</v>
      </c>
      <c r="BG37" s="252">
        <f xml:space="preserve"> Time!BG$14</f>
        <v>0</v>
      </c>
      <c r="BH37" s="252">
        <f xml:space="preserve"> Time!BH$14</f>
        <v>0</v>
      </c>
      <c r="BI37" s="252">
        <f xml:space="preserve"> Time!BI$14</f>
        <v>0</v>
      </c>
      <c r="BJ37" s="252">
        <f xml:space="preserve"> Time!BJ$14</f>
        <v>0</v>
      </c>
      <c r="BK37" s="252">
        <f xml:space="preserve"> Time!BK$14</f>
        <v>0</v>
      </c>
      <c r="BL37" s="252">
        <f xml:space="preserve"> Time!BL$14</f>
        <v>0</v>
      </c>
      <c r="BM37" s="252">
        <f xml:space="preserve"> Time!BM$14</f>
        <v>0</v>
      </c>
      <c r="BN37" s="252">
        <f xml:space="preserve"> Time!BN$14</f>
        <v>0</v>
      </c>
      <c r="BO37" s="252">
        <f xml:space="preserve"> Time!BO$14</f>
        <v>0</v>
      </c>
      <c r="BP37" s="252">
        <f xml:space="preserve"> Time!BP$14</f>
        <v>0</v>
      </c>
      <c r="BQ37" s="252">
        <f xml:space="preserve"> Time!BQ$14</f>
        <v>0</v>
      </c>
      <c r="BR37" s="252">
        <f xml:space="preserve"> Time!BR$14</f>
        <v>0</v>
      </c>
      <c r="BS37" s="252">
        <f xml:space="preserve"> Time!BS$14</f>
        <v>0</v>
      </c>
      <c r="BT37" s="252">
        <f xml:space="preserve"> Time!BT$14</f>
        <v>0</v>
      </c>
      <c r="BU37" s="252">
        <f xml:space="preserve"> Time!BU$14</f>
        <v>0</v>
      </c>
      <c r="BV37" s="252">
        <f xml:space="preserve"> Time!BV$14</f>
        <v>0</v>
      </c>
      <c r="BW37" s="252">
        <f xml:space="preserve"> Time!BW$14</f>
        <v>0</v>
      </c>
      <c r="BX37" s="252">
        <f xml:space="preserve"> Time!BX$14</f>
        <v>0</v>
      </c>
      <c r="BY37" s="252">
        <f xml:space="preserve"> Time!BY$14</f>
        <v>0</v>
      </c>
      <c r="BZ37" s="252">
        <f xml:space="preserve"> Time!BZ$14</f>
        <v>0</v>
      </c>
      <c r="CA37" s="252">
        <f xml:space="preserve"> Time!CA$14</f>
        <v>0</v>
      </c>
      <c r="CB37" s="252">
        <f xml:space="preserve"> Time!CB$14</f>
        <v>0</v>
      </c>
      <c r="CC37" s="252">
        <f xml:space="preserve"> Time!CC$14</f>
        <v>0</v>
      </c>
      <c r="CD37" s="252">
        <f xml:space="preserve"> Time!CD$14</f>
        <v>0</v>
      </c>
      <c r="CE37" s="252">
        <f xml:space="preserve"> Time!CE$14</f>
        <v>0</v>
      </c>
      <c r="CF37" s="252">
        <f xml:space="preserve"> Time!CF$14</f>
        <v>0</v>
      </c>
      <c r="CG37" s="252">
        <f xml:space="preserve"> Time!CG$14</f>
        <v>0</v>
      </c>
      <c r="CH37" s="252">
        <f xml:space="preserve"> Time!CH$14</f>
        <v>0</v>
      </c>
      <c r="CI37" s="252">
        <f xml:space="preserve"> Time!CI$14</f>
        <v>0</v>
      </c>
      <c r="CJ37" s="252">
        <f xml:space="preserve"> Time!CJ$14</f>
        <v>0</v>
      </c>
      <c r="CK37" s="252">
        <f xml:space="preserve"> Time!CK$14</f>
        <v>0</v>
      </c>
      <c r="CL37" s="252">
        <f xml:space="preserve"> Time!CL$14</f>
        <v>0</v>
      </c>
      <c r="CM37" s="252">
        <f xml:space="preserve"> Time!CM$14</f>
        <v>0</v>
      </c>
      <c r="CN37" s="252">
        <f xml:space="preserve"> Time!CN$14</f>
        <v>0</v>
      </c>
      <c r="CO37" s="252">
        <f xml:space="preserve"> Time!CO$14</f>
        <v>0</v>
      </c>
      <c r="CP37" s="252">
        <f xml:space="preserve"> Time!CP$14</f>
        <v>0</v>
      </c>
      <c r="CQ37" s="252">
        <f xml:space="preserve"> Time!CQ$14</f>
        <v>0</v>
      </c>
      <c r="CR37" s="252">
        <f xml:space="preserve"> Time!CR$14</f>
        <v>0</v>
      </c>
      <c r="CS37" s="252">
        <f xml:space="preserve"> Time!CS$14</f>
        <v>0</v>
      </c>
      <c r="CT37" s="252">
        <f xml:space="preserve"> Time!CT$14</f>
        <v>0</v>
      </c>
      <c r="CU37" s="252">
        <f xml:space="preserve"> Time!CU$14</f>
        <v>0</v>
      </c>
      <c r="CV37" s="252">
        <f xml:space="preserve"> Time!CV$14</f>
        <v>0</v>
      </c>
      <c r="CW37" s="252">
        <f xml:space="preserve"> Time!CW$14</f>
        <v>0</v>
      </c>
      <c r="CX37" s="252">
        <f xml:space="preserve"> Time!CX$14</f>
        <v>0</v>
      </c>
      <c r="CY37" s="252">
        <f xml:space="preserve"> Time!CY$14</f>
        <v>0</v>
      </c>
      <c r="CZ37" s="252">
        <f xml:space="preserve"> Time!CZ$14</f>
        <v>0</v>
      </c>
      <c r="DA37" s="252">
        <f xml:space="preserve"> Time!DA$14</f>
        <v>0</v>
      </c>
      <c r="DB37" s="252">
        <f xml:space="preserve"> Time!DB$14</f>
        <v>0</v>
      </c>
      <c r="DC37" s="252">
        <f xml:space="preserve"> Time!DC$14</f>
        <v>0</v>
      </c>
      <c r="DD37" s="252">
        <f xml:space="preserve"> Time!DD$14</f>
        <v>0</v>
      </c>
      <c r="DE37" s="252">
        <f xml:space="preserve"> Time!DE$14</f>
        <v>0</v>
      </c>
      <c r="DF37" s="252">
        <f xml:space="preserve"> Time!DF$14</f>
        <v>0</v>
      </c>
      <c r="DG37" s="252">
        <f xml:space="preserve"> Time!DG$14</f>
        <v>0</v>
      </c>
      <c r="DH37" s="252">
        <f xml:space="preserve"> Time!DH$14</f>
        <v>0</v>
      </c>
      <c r="DI37" s="252">
        <f xml:space="preserve"> Time!DI$14</f>
        <v>0</v>
      </c>
      <c r="DJ37" s="252">
        <f xml:space="preserve"> Time!DJ$14</f>
        <v>0</v>
      </c>
      <c r="DK37" s="252">
        <f xml:space="preserve"> Time!DK$14</f>
        <v>0</v>
      </c>
      <c r="DL37" s="252">
        <f xml:space="preserve"> Time!DL$14</f>
        <v>0</v>
      </c>
      <c r="DM37" s="252">
        <f xml:space="preserve"> Time!DM$14</f>
        <v>0</v>
      </c>
      <c r="DN37" s="252">
        <f xml:space="preserve"> Time!DN$14</f>
        <v>0</v>
      </c>
      <c r="DO37" s="252">
        <f xml:space="preserve"> Time!DO$14</f>
        <v>0</v>
      </c>
      <c r="DP37" s="252">
        <f xml:space="preserve"> Time!DP$14</f>
        <v>0</v>
      </c>
      <c r="DQ37" s="252">
        <f xml:space="preserve"> Time!DQ$14</f>
        <v>0</v>
      </c>
      <c r="DR37" s="252">
        <f xml:space="preserve"> Time!DR$14</f>
        <v>0</v>
      </c>
      <c r="DS37" s="252">
        <f xml:space="preserve"> Time!DS$14</f>
        <v>0</v>
      </c>
      <c r="DT37" s="252">
        <f xml:space="preserve"> Time!DT$14</f>
        <v>0</v>
      </c>
      <c r="DU37" s="252">
        <f xml:space="preserve"> Time!DU$14</f>
        <v>0</v>
      </c>
      <c r="DV37" s="252">
        <f xml:space="preserve"> Time!DV$14</f>
        <v>0</v>
      </c>
      <c r="DW37" s="252">
        <f xml:space="preserve"> Time!DW$14</f>
        <v>0</v>
      </c>
      <c r="DX37" s="252">
        <f xml:space="preserve"> Time!DX$14</f>
        <v>0</v>
      </c>
      <c r="DY37" s="252">
        <f xml:space="preserve"> Time!DY$14</f>
        <v>0</v>
      </c>
      <c r="DZ37" s="252">
        <f xml:space="preserve"> Time!DZ$14</f>
        <v>0</v>
      </c>
      <c r="EA37" s="252">
        <f xml:space="preserve"> Time!EA$14</f>
        <v>0</v>
      </c>
      <c r="EB37" s="252">
        <f xml:space="preserve"> Time!EB$14</f>
        <v>0</v>
      </c>
      <c r="EC37" s="252">
        <f xml:space="preserve"> Time!EC$14</f>
        <v>0</v>
      </c>
      <c r="ED37" s="252">
        <f xml:space="preserve"> Time!ED$14</f>
        <v>0</v>
      </c>
      <c r="EE37" s="252">
        <f xml:space="preserve"> Time!EE$14</f>
        <v>0</v>
      </c>
      <c r="EF37" s="252">
        <f xml:space="preserve"> Time!EF$14</f>
        <v>0</v>
      </c>
      <c r="EG37" s="252">
        <f xml:space="preserve"> Time!EG$14</f>
        <v>0</v>
      </c>
      <c r="EH37" s="252">
        <f xml:space="preserve"> Time!EH$14</f>
        <v>0</v>
      </c>
      <c r="EI37" s="252">
        <f xml:space="preserve"> Time!EI$14</f>
        <v>0</v>
      </c>
      <c r="EJ37" s="252">
        <f xml:space="preserve"> Time!EJ$14</f>
        <v>0</v>
      </c>
      <c r="EK37" s="252">
        <f xml:space="preserve"> Time!EK$14</f>
        <v>0</v>
      </c>
      <c r="EL37" s="252">
        <f xml:space="preserve"> Time!EL$14</f>
        <v>0</v>
      </c>
      <c r="EM37" s="252">
        <f xml:space="preserve"> Time!EM$14</f>
        <v>0</v>
      </c>
      <c r="EN37" s="252">
        <f xml:space="preserve"> Time!EN$14</f>
        <v>0</v>
      </c>
      <c r="EO37" s="252">
        <f xml:space="preserve"> Time!EO$14</f>
        <v>0</v>
      </c>
      <c r="EP37" s="252">
        <f xml:space="preserve"> Time!EP$14</f>
        <v>0</v>
      </c>
      <c r="EQ37" s="252">
        <f xml:space="preserve"> Time!EQ$14</f>
        <v>0</v>
      </c>
      <c r="ER37" s="252">
        <f xml:space="preserve"> Time!ER$14</f>
        <v>0</v>
      </c>
      <c r="ES37" s="252">
        <f xml:space="preserve"> Time!ES$14</f>
        <v>0</v>
      </c>
      <c r="ET37" s="252">
        <f xml:space="preserve"> Time!ET$14</f>
        <v>0</v>
      </c>
      <c r="EU37" s="252">
        <f xml:space="preserve"> Time!EU$14</f>
        <v>0</v>
      </c>
      <c r="EV37" s="252">
        <f xml:space="preserve"> Time!EV$14</f>
        <v>0</v>
      </c>
      <c r="EW37" s="252">
        <f xml:space="preserve"> Time!EW$14</f>
        <v>0</v>
      </c>
      <c r="EX37" s="252">
        <f xml:space="preserve"> Time!EX$14</f>
        <v>0</v>
      </c>
      <c r="EY37" s="252">
        <f xml:space="preserve"> Time!EY$14</f>
        <v>0</v>
      </c>
      <c r="EZ37" s="252">
        <f xml:space="preserve"> Time!EZ$14</f>
        <v>0</v>
      </c>
      <c r="FA37" s="252">
        <f xml:space="preserve"> Time!FA$14</f>
        <v>0</v>
      </c>
      <c r="FB37" s="252">
        <f xml:space="preserve"> Time!FB$14</f>
        <v>0</v>
      </c>
      <c r="FC37" s="252">
        <f xml:space="preserve"> Time!FC$14</f>
        <v>0</v>
      </c>
      <c r="FD37" s="252">
        <f xml:space="preserve"> Time!FD$14</f>
        <v>0</v>
      </c>
      <c r="FE37" s="252">
        <f xml:space="preserve"> Time!FE$14</f>
        <v>0</v>
      </c>
      <c r="FF37" s="252">
        <f xml:space="preserve"> Time!FF$14</f>
        <v>0</v>
      </c>
      <c r="FG37" s="252">
        <f xml:space="preserve"> Time!FG$14</f>
        <v>0</v>
      </c>
      <c r="FH37" s="252">
        <f xml:space="preserve"> Time!FH$14</f>
        <v>0</v>
      </c>
      <c r="FI37" s="252">
        <f xml:space="preserve"> Time!FI$14</f>
        <v>0</v>
      </c>
      <c r="FJ37" s="252">
        <f xml:space="preserve"> Time!FJ$14</f>
        <v>0</v>
      </c>
      <c r="FK37" s="252">
        <f xml:space="preserve"> Time!FK$14</f>
        <v>0</v>
      </c>
      <c r="FL37" s="252">
        <f xml:space="preserve"> Time!FL$14</f>
        <v>0</v>
      </c>
      <c r="FM37" s="252">
        <f xml:space="preserve"> Time!FM$14</f>
        <v>0</v>
      </c>
      <c r="FN37" s="252">
        <f xml:space="preserve"> Time!FN$14</f>
        <v>0</v>
      </c>
      <c r="FO37" s="252">
        <f xml:space="preserve"> Time!FO$14</f>
        <v>0</v>
      </c>
      <c r="FP37" s="252">
        <f xml:space="preserve"> Time!FP$14</f>
        <v>0</v>
      </c>
      <c r="FQ37" s="252">
        <f xml:space="preserve"> Time!FQ$14</f>
        <v>0</v>
      </c>
      <c r="FR37" s="252">
        <f xml:space="preserve"> Time!FR$14</f>
        <v>0</v>
      </c>
      <c r="FS37" s="252">
        <f xml:space="preserve"> Time!FS$14</f>
        <v>0</v>
      </c>
      <c r="FT37" s="252">
        <f xml:space="preserve"> Time!FT$14</f>
        <v>0</v>
      </c>
      <c r="FU37" s="252">
        <f xml:space="preserve"> Time!FU$14</f>
        <v>0</v>
      </c>
      <c r="FV37" s="252">
        <f xml:space="preserve"> Time!FV$14</f>
        <v>0</v>
      </c>
      <c r="FW37" s="252">
        <f xml:space="preserve"> Time!FW$14</f>
        <v>0</v>
      </c>
      <c r="FX37" s="252">
        <f xml:space="preserve"> Time!FX$14</f>
        <v>0</v>
      </c>
      <c r="FY37" s="252">
        <f xml:space="preserve"> Time!FY$14</f>
        <v>0</v>
      </c>
      <c r="FZ37" s="252">
        <f xml:space="preserve"> Time!FZ$14</f>
        <v>0</v>
      </c>
      <c r="GA37" s="252">
        <f xml:space="preserve"> Time!GA$14</f>
        <v>0</v>
      </c>
      <c r="GB37" s="252">
        <f xml:space="preserve"> Time!GB$14</f>
        <v>0</v>
      </c>
      <c r="GC37" s="252">
        <f xml:space="preserve"> Time!GC$14</f>
        <v>0</v>
      </c>
      <c r="GD37" s="252">
        <f xml:space="preserve"> Time!GD$14</f>
        <v>0</v>
      </c>
      <c r="GE37" s="252">
        <f xml:space="preserve"> Time!GE$14</f>
        <v>0</v>
      </c>
      <c r="GF37" s="252">
        <f xml:space="preserve"> Time!GF$14</f>
        <v>0</v>
      </c>
      <c r="GG37" s="252">
        <f xml:space="preserve"> Time!GG$14</f>
        <v>0</v>
      </c>
      <c r="GH37" s="252">
        <f xml:space="preserve"> Time!GH$14</f>
        <v>0</v>
      </c>
      <c r="GI37" s="252">
        <f xml:space="preserve"> Time!GI$14</f>
        <v>0</v>
      </c>
      <c r="GJ37" s="252">
        <f xml:space="preserve"> Time!GJ$14</f>
        <v>0</v>
      </c>
    </row>
    <row r="38" spans="1:192" x14ac:dyDescent="0.25">
      <c r="E38" s="252" t="str">
        <f xml:space="preserve"> Time!E$76</f>
        <v>Financial close date flag</v>
      </c>
      <c r="F38" s="252">
        <f xml:space="preserve"> Time!F$76</f>
        <v>0</v>
      </c>
      <c r="G38" s="252" t="str">
        <f xml:space="preserve"> Time!G$76</f>
        <v>flag</v>
      </c>
      <c r="H38" s="252">
        <f xml:space="preserve"> Time!H$76</f>
        <v>1</v>
      </c>
      <c r="I38" s="252">
        <f xml:space="preserve"> Time!I$76</f>
        <v>0</v>
      </c>
      <c r="J38" s="252">
        <f xml:space="preserve"> Time!J$76</f>
        <v>0</v>
      </c>
      <c r="K38" s="252">
        <f xml:space="preserve"> Time!K$76</f>
        <v>0</v>
      </c>
      <c r="L38" s="252">
        <f xml:space="preserve"> Time!L$76</f>
        <v>1</v>
      </c>
      <c r="M38" s="252">
        <f xml:space="preserve"> Time!M$76</f>
        <v>0</v>
      </c>
      <c r="N38" s="252">
        <f xml:space="preserve"> Time!N$76</f>
        <v>0</v>
      </c>
      <c r="O38" s="252">
        <f xml:space="preserve"> Time!O$76</f>
        <v>0</v>
      </c>
      <c r="P38" s="252">
        <f xml:space="preserve"> Time!P$76</f>
        <v>0</v>
      </c>
      <c r="Q38" s="252">
        <f xml:space="preserve"> Time!Q$76</f>
        <v>0</v>
      </c>
      <c r="R38" s="252">
        <f xml:space="preserve"> Time!R$76</f>
        <v>0</v>
      </c>
      <c r="S38" s="252">
        <f xml:space="preserve"> Time!S$76</f>
        <v>0</v>
      </c>
      <c r="T38" s="252">
        <f xml:space="preserve"> Time!T$76</f>
        <v>0</v>
      </c>
      <c r="U38" s="252">
        <f xml:space="preserve"> Time!U$76</f>
        <v>0</v>
      </c>
      <c r="V38" s="252">
        <f xml:space="preserve"> Time!V$76</f>
        <v>0</v>
      </c>
      <c r="W38" s="252">
        <f xml:space="preserve"> Time!W$76</f>
        <v>0</v>
      </c>
      <c r="X38" s="252">
        <f xml:space="preserve"> Time!X$76</f>
        <v>0</v>
      </c>
      <c r="Y38" s="252">
        <f xml:space="preserve"> Time!Y$76</f>
        <v>0</v>
      </c>
      <c r="Z38" s="252">
        <f xml:space="preserve"> Time!Z$76</f>
        <v>0</v>
      </c>
      <c r="AA38" s="252">
        <f xml:space="preserve"> Time!AA$76</f>
        <v>0</v>
      </c>
      <c r="AB38" s="252">
        <f xml:space="preserve"> Time!AB$76</f>
        <v>0</v>
      </c>
      <c r="AC38" s="252">
        <f xml:space="preserve"> Time!AC$76</f>
        <v>0</v>
      </c>
      <c r="AD38" s="252">
        <f xml:space="preserve"> Time!AD$76</f>
        <v>0</v>
      </c>
      <c r="AE38" s="252">
        <f xml:space="preserve"> Time!AE$76</f>
        <v>0</v>
      </c>
      <c r="AF38" s="252">
        <f xml:space="preserve"> Time!AF$76</f>
        <v>0</v>
      </c>
      <c r="AG38" s="252">
        <f xml:space="preserve"> Time!AG$76</f>
        <v>0</v>
      </c>
      <c r="AH38" s="252">
        <f xml:space="preserve"> Time!AH$76</f>
        <v>0</v>
      </c>
      <c r="AI38" s="252">
        <f xml:space="preserve"> Time!AI$76</f>
        <v>0</v>
      </c>
      <c r="AJ38" s="252">
        <f xml:space="preserve"> Time!AJ$76</f>
        <v>0</v>
      </c>
      <c r="AK38" s="252">
        <f xml:space="preserve"> Time!AK$76</f>
        <v>0</v>
      </c>
      <c r="AL38" s="252">
        <f xml:space="preserve"> Time!AL$76</f>
        <v>0</v>
      </c>
      <c r="AM38" s="252">
        <f xml:space="preserve"> Time!AM$76</f>
        <v>0</v>
      </c>
      <c r="AN38" s="252">
        <f xml:space="preserve"> Time!AN$76</f>
        <v>0</v>
      </c>
      <c r="AO38" s="252">
        <f xml:space="preserve"> Time!AO$76</f>
        <v>0</v>
      </c>
      <c r="AP38" s="252">
        <f xml:space="preserve"> Time!AP$76</f>
        <v>0</v>
      </c>
      <c r="AQ38" s="252">
        <f xml:space="preserve"> Time!AQ$76</f>
        <v>0</v>
      </c>
      <c r="AR38" s="252">
        <f xml:space="preserve"> Time!AR$76</f>
        <v>0</v>
      </c>
      <c r="AS38" s="252">
        <f xml:space="preserve"> Time!AS$76</f>
        <v>0</v>
      </c>
      <c r="AT38" s="252">
        <f xml:space="preserve"> Time!AT$76</f>
        <v>0</v>
      </c>
      <c r="AU38" s="252">
        <f xml:space="preserve"> Time!AU$76</f>
        <v>0</v>
      </c>
      <c r="AV38" s="252">
        <f xml:space="preserve"> Time!AV$76</f>
        <v>0</v>
      </c>
      <c r="AW38" s="252">
        <f xml:space="preserve"> Time!AW$76</f>
        <v>0</v>
      </c>
      <c r="AX38" s="252">
        <f xml:space="preserve"> Time!AX$76</f>
        <v>0</v>
      </c>
      <c r="AY38" s="252">
        <f xml:space="preserve"> Time!AY$76</f>
        <v>0</v>
      </c>
      <c r="AZ38" s="252">
        <f xml:space="preserve"> Time!AZ$76</f>
        <v>0</v>
      </c>
      <c r="BA38" s="252">
        <f xml:space="preserve"> Time!BA$76</f>
        <v>0</v>
      </c>
      <c r="BB38" s="252">
        <f xml:space="preserve"> Time!BB$76</f>
        <v>0</v>
      </c>
      <c r="BC38" s="252">
        <f xml:space="preserve"> Time!BC$76</f>
        <v>0</v>
      </c>
      <c r="BD38" s="252">
        <f xml:space="preserve"> Time!BD$76</f>
        <v>0</v>
      </c>
      <c r="BE38" s="252">
        <f xml:space="preserve"> Time!BE$76</f>
        <v>0</v>
      </c>
      <c r="BF38" s="252">
        <f xml:space="preserve"> Time!BF$76</f>
        <v>0</v>
      </c>
      <c r="BG38" s="252">
        <f xml:space="preserve"> Time!BG$76</f>
        <v>0</v>
      </c>
      <c r="BH38" s="252">
        <f xml:space="preserve"> Time!BH$76</f>
        <v>0</v>
      </c>
      <c r="BI38" s="252">
        <f xml:space="preserve"> Time!BI$76</f>
        <v>0</v>
      </c>
      <c r="BJ38" s="252">
        <f xml:space="preserve"> Time!BJ$76</f>
        <v>0</v>
      </c>
      <c r="BK38" s="252">
        <f xml:space="preserve"> Time!BK$76</f>
        <v>0</v>
      </c>
      <c r="BL38" s="252">
        <f xml:space="preserve"> Time!BL$76</f>
        <v>0</v>
      </c>
      <c r="BM38" s="252">
        <f xml:space="preserve"> Time!BM$76</f>
        <v>0</v>
      </c>
      <c r="BN38" s="252">
        <f xml:space="preserve"> Time!BN$76</f>
        <v>0</v>
      </c>
      <c r="BO38" s="252">
        <f xml:space="preserve"> Time!BO$76</f>
        <v>0</v>
      </c>
      <c r="BP38" s="252">
        <f xml:space="preserve"> Time!BP$76</f>
        <v>0</v>
      </c>
      <c r="BQ38" s="252">
        <f xml:space="preserve"> Time!BQ$76</f>
        <v>0</v>
      </c>
      <c r="BR38" s="252">
        <f xml:space="preserve"> Time!BR$76</f>
        <v>0</v>
      </c>
      <c r="BS38" s="252">
        <f xml:space="preserve"> Time!BS$76</f>
        <v>0</v>
      </c>
      <c r="BT38" s="252">
        <f xml:space="preserve"> Time!BT$76</f>
        <v>0</v>
      </c>
      <c r="BU38" s="252">
        <f xml:space="preserve"> Time!BU$76</f>
        <v>0</v>
      </c>
      <c r="BV38" s="252">
        <f xml:space="preserve"> Time!BV$76</f>
        <v>0</v>
      </c>
      <c r="BW38" s="252">
        <f xml:space="preserve"> Time!BW$76</f>
        <v>0</v>
      </c>
      <c r="BX38" s="252">
        <f xml:space="preserve"> Time!BX$76</f>
        <v>0</v>
      </c>
      <c r="BY38" s="252">
        <f xml:space="preserve"> Time!BY$76</f>
        <v>0</v>
      </c>
      <c r="BZ38" s="252">
        <f xml:space="preserve"> Time!BZ$76</f>
        <v>0</v>
      </c>
      <c r="CA38" s="252">
        <f xml:space="preserve"> Time!CA$76</f>
        <v>0</v>
      </c>
      <c r="CB38" s="252">
        <f xml:space="preserve"> Time!CB$76</f>
        <v>0</v>
      </c>
      <c r="CC38" s="252">
        <f xml:space="preserve"> Time!CC$76</f>
        <v>0</v>
      </c>
      <c r="CD38" s="252">
        <f xml:space="preserve"> Time!CD$76</f>
        <v>0</v>
      </c>
      <c r="CE38" s="252">
        <f xml:space="preserve"> Time!CE$76</f>
        <v>0</v>
      </c>
      <c r="CF38" s="252">
        <f xml:space="preserve"> Time!CF$76</f>
        <v>0</v>
      </c>
      <c r="CG38" s="252">
        <f xml:space="preserve"> Time!CG$76</f>
        <v>0</v>
      </c>
      <c r="CH38" s="252">
        <f xml:space="preserve"> Time!CH$76</f>
        <v>0</v>
      </c>
      <c r="CI38" s="252">
        <f xml:space="preserve"> Time!CI$76</f>
        <v>0</v>
      </c>
      <c r="CJ38" s="252">
        <f xml:space="preserve"> Time!CJ$76</f>
        <v>0</v>
      </c>
      <c r="CK38" s="252">
        <f xml:space="preserve"> Time!CK$76</f>
        <v>0</v>
      </c>
      <c r="CL38" s="252">
        <f xml:space="preserve"> Time!CL$76</f>
        <v>0</v>
      </c>
      <c r="CM38" s="252">
        <f xml:space="preserve"> Time!CM$76</f>
        <v>0</v>
      </c>
      <c r="CN38" s="252">
        <f xml:space="preserve"> Time!CN$76</f>
        <v>0</v>
      </c>
      <c r="CO38" s="252">
        <f xml:space="preserve"> Time!CO$76</f>
        <v>0</v>
      </c>
      <c r="CP38" s="252">
        <f xml:space="preserve"> Time!CP$76</f>
        <v>0</v>
      </c>
      <c r="CQ38" s="252">
        <f xml:space="preserve"> Time!CQ$76</f>
        <v>0</v>
      </c>
      <c r="CR38" s="252">
        <f xml:space="preserve"> Time!CR$76</f>
        <v>0</v>
      </c>
      <c r="CS38" s="252">
        <f xml:space="preserve"> Time!CS$76</f>
        <v>0</v>
      </c>
      <c r="CT38" s="252">
        <f xml:space="preserve"> Time!CT$76</f>
        <v>0</v>
      </c>
      <c r="CU38" s="252">
        <f xml:space="preserve"> Time!CU$76</f>
        <v>0</v>
      </c>
      <c r="CV38" s="252">
        <f xml:space="preserve"> Time!CV$76</f>
        <v>0</v>
      </c>
      <c r="CW38" s="252">
        <f xml:space="preserve"> Time!CW$76</f>
        <v>0</v>
      </c>
      <c r="CX38" s="252">
        <f xml:space="preserve"> Time!CX$76</f>
        <v>0</v>
      </c>
      <c r="CY38" s="252">
        <f xml:space="preserve"> Time!CY$76</f>
        <v>0</v>
      </c>
      <c r="CZ38" s="252">
        <f xml:space="preserve"> Time!CZ$76</f>
        <v>0</v>
      </c>
      <c r="DA38" s="252">
        <f xml:space="preserve"> Time!DA$76</f>
        <v>0</v>
      </c>
      <c r="DB38" s="252">
        <f xml:space="preserve"> Time!DB$76</f>
        <v>0</v>
      </c>
      <c r="DC38" s="252">
        <f xml:space="preserve"> Time!DC$76</f>
        <v>0</v>
      </c>
      <c r="DD38" s="252">
        <f xml:space="preserve"> Time!DD$76</f>
        <v>0</v>
      </c>
      <c r="DE38" s="252">
        <f xml:space="preserve"> Time!DE$76</f>
        <v>0</v>
      </c>
      <c r="DF38" s="252">
        <f xml:space="preserve"> Time!DF$76</f>
        <v>0</v>
      </c>
      <c r="DG38" s="252">
        <f xml:space="preserve"> Time!DG$76</f>
        <v>0</v>
      </c>
      <c r="DH38" s="252">
        <f xml:space="preserve"> Time!DH$76</f>
        <v>0</v>
      </c>
      <c r="DI38" s="252">
        <f xml:space="preserve"> Time!DI$76</f>
        <v>0</v>
      </c>
      <c r="DJ38" s="252">
        <f xml:space="preserve"> Time!DJ$76</f>
        <v>0</v>
      </c>
      <c r="DK38" s="252">
        <f xml:space="preserve"> Time!DK$76</f>
        <v>0</v>
      </c>
      <c r="DL38" s="252">
        <f xml:space="preserve"> Time!DL$76</f>
        <v>0</v>
      </c>
      <c r="DM38" s="252">
        <f xml:space="preserve"> Time!DM$76</f>
        <v>0</v>
      </c>
      <c r="DN38" s="252">
        <f xml:space="preserve"> Time!DN$76</f>
        <v>0</v>
      </c>
      <c r="DO38" s="252">
        <f xml:space="preserve"> Time!DO$76</f>
        <v>0</v>
      </c>
      <c r="DP38" s="252">
        <f xml:space="preserve"> Time!DP$76</f>
        <v>0</v>
      </c>
      <c r="DQ38" s="252">
        <f xml:space="preserve"> Time!DQ$76</f>
        <v>0</v>
      </c>
      <c r="DR38" s="252">
        <f xml:space="preserve"> Time!DR$76</f>
        <v>0</v>
      </c>
      <c r="DS38" s="252">
        <f xml:space="preserve"> Time!DS$76</f>
        <v>0</v>
      </c>
      <c r="DT38" s="252">
        <f xml:space="preserve"> Time!DT$76</f>
        <v>0</v>
      </c>
      <c r="DU38" s="252">
        <f xml:space="preserve"> Time!DU$76</f>
        <v>0</v>
      </c>
      <c r="DV38" s="252">
        <f xml:space="preserve"> Time!DV$76</f>
        <v>0</v>
      </c>
      <c r="DW38" s="252">
        <f xml:space="preserve"> Time!DW$76</f>
        <v>0</v>
      </c>
      <c r="DX38" s="252">
        <f xml:space="preserve"> Time!DX$76</f>
        <v>0</v>
      </c>
      <c r="DY38" s="252">
        <f xml:space="preserve"> Time!DY$76</f>
        <v>0</v>
      </c>
      <c r="DZ38" s="252">
        <f xml:space="preserve"> Time!DZ$76</f>
        <v>0</v>
      </c>
      <c r="EA38" s="252">
        <f xml:space="preserve"> Time!EA$76</f>
        <v>0</v>
      </c>
      <c r="EB38" s="252">
        <f xml:space="preserve"> Time!EB$76</f>
        <v>0</v>
      </c>
      <c r="EC38" s="252">
        <f xml:space="preserve"> Time!EC$76</f>
        <v>0</v>
      </c>
      <c r="ED38" s="252">
        <f xml:space="preserve"> Time!ED$76</f>
        <v>0</v>
      </c>
      <c r="EE38" s="252">
        <f xml:space="preserve"> Time!EE$76</f>
        <v>0</v>
      </c>
      <c r="EF38" s="252">
        <f xml:space="preserve"> Time!EF$76</f>
        <v>0</v>
      </c>
      <c r="EG38" s="252">
        <f xml:space="preserve"> Time!EG$76</f>
        <v>0</v>
      </c>
      <c r="EH38" s="252">
        <f xml:space="preserve"> Time!EH$76</f>
        <v>0</v>
      </c>
      <c r="EI38" s="252">
        <f xml:space="preserve"> Time!EI$76</f>
        <v>0</v>
      </c>
      <c r="EJ38" s="252">
        <f xml:space="preserve"> Time!EJ$76</f>
        <v>0</v>
      </c>
      <c r="EK38" s="252">
        <f xml:space="preserve"> Time!EK$76</f>
        <v>0</v>
      </c>
      <c r="EL38" s="252">
        <f xml:space="preserve"> Time!EL$76</f>
        <v>0</v>
      </c>
      <c r="EM38" s="252">
        <f xml:space="preserve"> Time!EM$76</f>
        <v>0</v>
      </c>
      <c r="EN38" s="252">
        <f xml:space="preserve"> Time!EN$76</f>
        <v>0</v>
      </c>
      <c r="EO38" s="252">
        <f xml:space="preserve"> Time!EO$76</f>
        <v>0</v>
      </c>
      <c r="EP38" s="252">
        <f xml:space="preserve"> Time!EP$76</f>
        <v>0</v>
      </c>
      <c r="EQ38" s="252">
        <f xml:space="preserve"> Time!EQ$76</f>
        <v>0</v>
      </c>
      <c r="ER38" s="252">
        <f xml:space="preserve"> Time!ER$76</f>
        <v>0</v>
      </c>
      <c r="ES38" s="252">
        <f xml:space="preserve"> Time!ES$76</f>
        <v>0</v>
      </c>
      <c r="ET38" s="252">
        <f xml:space="preserve"> Time!ET$76</f>
        <v>0</v>
      </c>
      <c r="EU38" s="252">
        <f xml:space="preserve"> Time!EU$76</f>
        <v>0</v>
      </c>
      <c r="EV38" s="252">
        <f xml:space="preserve"> Time!EV$76</f>
        <v>0</v>
      </c>
      <c r="EW38" s="252">
        <f xml:space="preserve"> Time!EW$76</f>
        <v>0</v>
      </c>
      <c r="EX38" s="252">
        <f xml:space="preserve"> Time!EX$76</f>
        <v>0</v>
      </c>
      <c r="EY38" s="252">
        <f xml:space="preserve"> Time!EY$76</f>
        <v>0</v>
      </c>
      <c r="EZ38" s="252">
        <f xml:space="preserve"> Time!EZ$76</f>
        <v>0</v>
      </c>
      <c r="FA38" s="252">
        <f xml:space="preserve"> Time!FA$76</f>
        <v>0</v>
      </c>
      <c r="FB38" s="252">
        <f xml:space="preserve"> Time!FB$76</f>
        <v>0</v>
      </c>
      <c r="FC38" s="252">
        <f xml:space="preserve"> Time!FC$76</f>
        <v>0</v>
      </c>
      <c r="FD38" s="252">
        <f xml:space="preserve"> Time!FD$76</f>
        <v>0</v>
      </c>
      <c r="FE38" s="252">
        <f xml:space="preserve"> Time!FE$76</f>
        <v>0</v>
      </c>
      <c r="FF38" s="252">
        <f xml:space="preserve"> Time!FF$76</f>
        <v>0</v>
      </c>
      <c r="FG38" s="252">
        <f xml:space="preserve"> Time!FG$76</f>
        <v>0</v>
      </c>
      <c r="FH38" s="252">
        <f xml:space="preserve"> Time!FH$76</f>
        <v>0</v>
      </c>
      <c r="FI38" s="252">
        <f xml:space="preserve"> Time!FI$76</f>
        <v>0</v>
      </c>
      <c r="FJ38" s="252">
        <f xml:space="preserve"> Time!FJ$76</f>
        <v>0</v>
      </c>
      <c r="FK38" s="252">
        <f xml:space="preserve"> Time!FK$76</f>
        <v>0</v>
      </c>
      <c r="FL38" s="252">
        <f xml:space="preserve"> Time!FL$76</f>
        <v>0</v>
      </c>
      <c r="FM38" s="252">
        <f xml:space="preserve"> Time!FM$76</f>
        <v>0</v>
      </c>
      <c r="FN38" s="252">
        <f xml:space="preserve"> Time!FN$76</f>
        <v>0</v>
      </c>
      <c r="FO38" s="252">
        <f xml:space="preserve"> Time!FO$76</f>
        <v>0</v>
      </c>
      <c r="FP38" s="252">
        <f xml:space="preserve"> Time!FP$76</f>
        <v>0</v>
      </c>
      <c r="FQ38" s="252">
        <f xml:space="preserve"> Time!FQ$76</f>
        <v>0</v>
      </c>
      <c r="FR38" s="252">
        <f xml:space="preserve"> Time!FR$76</f>
        <v>0</v>
      </c>
      <c r="FS38" s="252">
        <f xml:space="preserve"> Time!FS$76</f>
        <v>0</v>
      </c>
      <c r="FT38" s="252">
        <f xml:space="preserve"> Time!FT$76</f>
        <v>0</v>
      </c>
      <c r="FU38" s="252">
        <f xml:space="preserve"> Time!FU$76</f>
        <v>0</v>
      </c>
      <c r="FV38" s="252">
        <f xml:space="preserve"> Time!FV$76</f>
        <v>0</v>
      </c>
      <c r="FW38" s="252">
        <f xml:space="preserve"> Time!FW$76</f>
        <v>0</v>
      </c>
      <c r="FX38" s="252">
        <f xml:space="preserve"> Time!FX$76</f>
        <v>0</v>
      </c>
      <c r="FY38" s="252">
        <f xml:space="preserve"> Time!FY$76</f>
        <v>0</v>
      </c>
      <c r="FZ38" s="252">
        <f xml:space="preserve"> Time!FZ$76</f>
        <v>0</v>
      </c>
      <c r="GA38" s="252">
        <f xml:space="preserve"> Time!GA$76</f>
        <v>0</v>
      </c>
      <c r="GB38" s="252">
        <f xml:space="preserve"> Time!GB$76</f>
        <v>0</v>
      </c>
      <c r="GC38" s="252">
        <f xml:space="preserve"> Time!GC$76</f>
        <v>0</v>
      </c>
      <c r="GD38" s="252">
        <f xml:space="preserve"> Time!GD$76</f>
        <v>0</v>
      </c>
      <c r="GE38" s="252">
        <f xml:space="preserve"> Time!GE$76</f>
        <v>0</v>
      </c>
      <c r="GF38" s="252">
        <f xml:space="preserve"> Time!GF$76</f>
        <v>0</v>
      </c>
      <c r="GG38" s="252">
        <f xml:space="preserve"> Time!GG$76</f>
        <v>0</v>
      </c>
      <c r="GH38" s="252">
        <f xml:space="preserve"> Time!GH$76</f>
        <v>0</v>
      </c>
      <c r="GI38" s="252">
        <f xml:space="preserve"> Time!GI$76</f>
        <v>0</v>
      </c>
      <c r="GJ38" s="252">
        <f xml:space="preserve"> Time!GJ$76</f>
        <v>0</v>
      </c>
    </row>
    <row r="39" spans="1:192" x14ac:dyDescent="0.25">
      <c r="E39" s="126" t="str">
        <f t="shared" ref="E39:AJ39" si="18" xml:space="preserve"> E$32</f>
        <v>Aurelius share of Projectco distributions</v>
      </c>
      <c r="F39" s="126">
        <f t="shared" si="18"/>
        <v>0</v>
      </c>
      <c r="G39" s="126" t="str">
        <f t="shared" si="18"/>
        <v>$ 000s</v>
      </c>
      <c r="H39" s="126">
        <f t="shared" si="18"/>
        <v>90652.559722797727</v>
      </c>
      <c r="I39" s="126">
        <f t="shared" si="18"/>
        <v>0</v>
      </c>
      <c r="J39" s="126">
        <f t="shared" si="18"/>
        <v>0</v>
      </c>
      <c r="K39" s="126">
        <f t="shared" si="18"/>
        <v>0</v>
      </c>
      <c r="L39" s="126">
        <f t="shared" si="18"/>
        <v>0</v>
      </c>
      <c r="M39" s="126">
        <f t="shared" si="18"/>
        <v>183.38502240921991</v>
      </c>
      <c r="N39" s="126">
        <f t="shared" si="18"/>
        <v>615.99120413268179</v>
      </c>
      <c r="O39" s="126">
        <f t="shared" si="18"/>
        <v>510.31986765238054</v>
      </c>
      <c r="P39" s="126">
        <f t="shared" si="18"/>
        <v>244.71431008633601</v>
      </c>
      <c r="Q39" s="126">
        <f t="shared" si="18"/>
        <v>365.37821371575723</v>
      </c>
      <c r="R39" s="126">
        <f t="shared" si="18"/>
        <v>611.28473010826531</v>
      </c>
      <c r="S39" s="126">
        <f t="shared" si="18"/>
        <v>506.14498399282093</v>
      </c>
      <c r="T39" s="126">
        <f t="shared" si="18"/>
        <v>241.87270203035371</v>
      </c>
      <c r="U39" s="126">
        <f t="shared" si="18"/>
        <v>361.89102408659568</v>
      </c>
      <c r="V39" s="126">
        <f t="shared" si="18"/>
        <v>606.56062534830187</v>
      </c>
      <c r="W39" s="126">
        <f t="shared" si="18"/>
        <v>501.94997142759735</v>
      </c>
      <c r="X39" s="126">
        <f t="shared" si="18"/>
        <v>240.99445585440455</v>
      </c>
      <c r="Y39" s="126">
        <f t="shared" si="18"/>
        <v>356.38962134562189</v>
      </c>
      <c r="Z39" s="126">
        <f t="shared" si="18"/>
        <v>601.81795141716327</v>
      </c>
      <c r="AA39" s="126">
        <f t="shared" si="18"/>
        <v>497.73390761374088</v>
      </c>
      <c r="AB39" s="126">
        <f t="shared" si="18"/>
        <v>236.10920527737872</v>
      </c>
      <c r="AC39" s="126">
        <f t="shared" si="18"/>
        <v>354.84256632046237</v>
      </c>
      <c r="AD39" s="126">
        <f t="shared" si="18"/>
        <v>597.05574889428794</v>
      </c>
      <c r="AE39" s="126">
        <f t="shared" si="18"/>
        <v>493.49584923488459</v>
      </c>
      <c r="AF39" s="126">
        <f t="shared" si="18"/>
        <v>233.18552878434477</v>
      </c>
      <c r="AG39" s="126">
        <f t="shared" si="18"/>
        <v>351.27943259380464</v>
      </c>
      <c r="AH39" s="126">
        <f t="shared" si="18"/>
        <v>592.27303683723801</v>
      </c>
      <c r="AI39" s="126">
        <f t="shared" si="18"/>
        <v>489.23483146655218</v>
      </c>
      <c r="AJ39" s="126">
        <f t="shared" si="18"/>
        <v>230.232672849756</v>
      </c>
      <c r="AK39" s="126">
        <f t="shared" ref="AK39:BP39" si="19" xml:space="preserve"> AK$32</f>
        <v>347.68908220499884</v>
      </c>
      <c r="AL39" s="126">
        <f t="shared" si="19"/>
        <v>587.46881223139542</v>
      </c>
      <c r="AM39" s="126">
        <f t="shared" si="19"/>
        <v>484.94986742813671</v>
      </c>
      <c r="AN39" s="126">
        <f t="shared" si="19"/>
        <v>229.17425945929335</v>
      </c>
      <c r="AO39" s="126">
        <f t="shared" si="19"/>
        <v>300.12338386732472</v>
      </c>
      <c r="AP39" s="126">
        <f t="shared" si="19"/>
        <v>495.60423842938326</v>
      </c>
      <c r="AQ39" s="126">
        <f t="shared" si="19"/>
        <v>468.70095331441189</v>
      </c>
      <c r="AR39" s="126">
        <f t="shared" si="19"/>
        <v>209.90412775312518</v>
      </c>
      <c r="AS39" s="126">
        <f t="shared" si="19"/>
        <v>259.33491641098965</v>
      </c>
      <c r="AT39" s="126">
        <f t="shared" si="19"/>
        <v>483.79775713254077</v>
      </c>
      <c r="AU39" s="126">
        <f t="shared" si="19"/>
        <v>457.26547016258792</v>
      </c>
      <c r="AV39" s="126">
        <f t="shared" si="19"/>
        <v>200.04695224602094</v>
      </c>
      <c r="AW39" s="126">
        <f t="shared" si="19"/>
        <v>249.36251572449302</v>
      </c>
      <c r="AX39" s="126">
        <f t="shared" si="19"/>
        <v>472.85426083388194</v>
      </c>
      <c r="AY39" s="126">
        <f t="shared" si="19"/>
        <v>446.64101324330113</v>
      </c>
      <c r="AZ39" s="126">
        <f t="shared" si="19"/>
        <v>190.94764850447055</v>
      </c>
      <c r="BA39" s="126">
        <f t="shared" si="19"/>
        <v>773.65817132793916</v>
      </c>
      <c r="BB39" s="126">
        <f t="shared" si="19"/>
        <v>1492.2579029621002</v>
      </c>
      <c r="BC39" s="126">
        <f t="shared" si="19"/>
        <v>1412.0208630840823</v>
      </c>
      <c r="BD39" s="126">
        <f t="shared" si="19"/>
        <v>601.90499219893979</v>
      </c>
      <c r="BE39" s="126">
        <f t="shared" si="19"/>
        <v>749.17478552043167</v>
      </c>
      <c r="BF39" s="126">
        <f t="shared" si="19"/>
        <v>1470.5956358485817</v>
      </c>
      <c r="BG39" s="126">
        <f t="shared" si="19"/>
        <v>1391.222743564553</v>
      </c>
      <c r="BH39" s="126">
        <f t="shared" si="19"/>
        <v>579.64813211643684</v>
      </c>
      <c r="BI39" s="126">
        <f t="shared" si="19"/>
        <v>738.34369198076217</v>
      </c>
      <c r="BJ39" s="126">
        <f t="shared" si="19"/>
        <v>1450.5408086919008</v>
      </c>
      <c r="BK39" s="126">
        <f t="shared" si="19"/>
        <v>1371.9466077213883</v>
      </c>
      <c r="BL39" s="126">
        <f t="shared" si="19"/>
        <v>564.80086709892714</v>
      </c>
      <c r="BM39" s="126">
        <f t="shared" si="19"/>
        <v>722.87412511886362</v>
      </c>
      <c r="BN39" s="126">
        <f t="shared" si="19"/>
        <v>1431.7787100633188</v>
      </c>
      <c r="BO39" s="126">
        <f t="shared" si="19"/>
        <v>1353.8933506506094</v>
      </c>
      <c r="BP39" s="126">
        <f t="shared" si="19"/>
        <v>551.09243415835977</v>
      </c>
      <c r="BQ39" s="126">
        <f t="shared" ref="BQ39:CV39" si="20" xml:space="preserve"> BQ$32</f>
        <v>708.48246451191631</v>
      </c>
      <c r="BR39" s="126">
        <f t="shared" si="20"/>
        <v>1414.0523744507773</v>
      </c>
      <c r="BS39" s="126">
        <f t="shared" si="20"/>
        <v>1336.8187228525708</v>
      </c>
      <c r="BT39" s="126">
        <f t="shared" si="20"/>
        <v>502.07612230479504</v>
      </c>
      <c r="BU39" s="126">
        <f t="shared" si="20"/>
        <v>731.16264552267626</v>
      </c>
      <c r="BV39" s="126">
        <f t="shared" si="20"/>
        <v>1397.1518560574543</v>
      </c>
      <c r="BW39" s="126">
        <f t="shared" si="20"/>
        <v>255.35254331087333</v>
      </c>
      <c r="BX39" s="126">
        <f t="shared" si="20"/>
        <v>201.70340295639176</v>
      </c>
      <c r="BY39" s="126">
        <f t="shared" si="20"/>
        <v>1007.9973561309051</v>
      </c>
      <c r="BZ39" s="126">
        <f t="shared" si="20"/>
        <v>1147.7111688584646</v>
      </c>
      <c r="CA39" s="126">
        <f t="shared" si="20"/>
        <v>193.00011522014253</v>
      </c>
      <c r="CB39" s="126">
        <f t="shared" si="20"/>
        <v>193.00011522014296</v>
      </c>
      <c r="CC39" s="126">
        <f t="shared" si="20"/>
        <v>995.12996198184464</v>
      </c>
      <c r="CD39" s="126">
        <f t="shared" si="20"/>
        <v>1134.1486811137445</v>
      </c>
      <c r="CE39" s="126">
        <f t="shared" si="20"/>
        <v>184.18743371242917</v>
      </c>
      <c r="CF39" s="126">
        <f t="shared" si="20"/>
        <v>184.18743371242959</v>
      </c>
      <c r="CG39" s="126">
        <f t="shared" si="20"/>
        <v>982.17007366588575</v>
      </c>
      <c r="CH39" s="126">
        <f t="shared" si="20"/>
        <v>1120.4971573792188</v>
      </c>
      <c r="CI39" s="126">
        <f t="shared" si="20"/>
        <v>175.26208533810859</v>
      </c>
      <c r="CJ39" s="126">
        <f t="shared" si="20"/>
        <v>175.2620853381089</v>
      </c>
      <c r="CK39" s="126">
        <f t="shared" si="20"/>
        <v>969.1142385766816</v>
      </c>
      <c r="CL39" s="126">
        <f t="shared" si="20"/>
        <v>1106.7531278436791</v>
      </c>
      <c r="CM39" s="126">
        <f t="shared" si="20"/>
        <v>166.22071785252484</v>
      </c>
      <c r="CN39" s="126">
        <f t="shared" si="20"/>
        <v>166.22071785252527</v>
      </c>
      <c r="CO39" s="126">
        <f t="shared" si="20"/>
        <v>955.95892346562403</v>
      </c>
      <c r="CP39" s="126">
        <f t="shared" si="20"/>
        <v>1092.9130421392542</v>
      </c>
      <c r="CQ39" s="126">
        <f t="shared" si="20"/>
        <v>157.0598978694486</v>
      </c>
      <c r="CR39" s="126">
        <f t="shared" si="20"/>
        <v>157.05989786944889</v>
      </c>
      <c r="CS39" s="126">
        <f t="shared" si="20"/>
        <v>942.70051239756469</v>
      </c>
      <c r="CT39" s="126">
        <f t="shared" si="20"/>
        <v>1078.9732672966989</v>
      </c>
      <c r="CU39" s="126">
        <f t="shared" si="20"/>
        <v>147.77610881928015</v>
      </c>
      <c r="CV39" s="126">
        <f t="shared" si="20"/>
        <v>147.77610881928044</v>
      </c>
      <c r="CW39" s="126">
        <f t="shared" ref="CW39:EB39" si="21" xml:space="preserve"> CW$32</f>
        <v>929.3353046555626</v>
      </c>
      <c r="CX39" s="126">
        <f t="shared" si="21"/>
        <v>1064.9300856497264</v>
      </c>
      <c r="CY39" s="126">
        <f t="shared" si="21"/>
        <v>138.36574885627465</v>
      </c>
      <c r="CZ39" s="126">
        <f t="shared" si="21"/>
        <v>138.3657488562751</v>
      </c>
      <c r="DA39" s="126">
        <f t="shared" si="21"/>
        <v>915.85951259340391</v>
      </c>
      <c r="DB39" s="126">
        <f t="shared" si="21"/>
        <v>1050.7796926870988</v>
      </c>
      <c r="DC39" s="126">
        <f t="shared" si="21"/>
        <v>128.82512871351497</v>
      </c>
      <c r="DD39" s="126">
        <f t="shared" si="21"/>
        <v>128.82512871351528</v>
      </c>
      <c r="DE39" s="126">
        <f t="shared" si="21"/>
        <v>902.26925943455899</v>
      </c>
      <c r="DF39" s="126">
        <f t="shared" si="21"/>
        <v>1036.5181948511708</v>
      </c>
      <c r="DG39" s="126">
        <f t="shared" si="21"/>
        <v>119.15046950432139</v>
      </c>
      <c r="DH39" s="126">
        <f t="shared" si="21"/>
        <v>119.15046950432185</v>
      </c>
      <c r="DI39" s="126">
        <f t="shared" si="21"/>
        <v>1208.560577016264</v>
      </c>
      <c r="DJ39" s="126">
        <f t="shared" si="21"/>
        <v>1342.1416072815491</v>
      </c>
      <c r="DK39" s="126">
        <f t="shared" si="21"/>
        <v>429.33790046876396</v>
      </c>
      <c r="DL39" s="126">
        <f t="shared" si="21"/>
        <v>429.33790046876425</v>
      </c>
      <c r="DM39" s="126">
        <f t="shared" si="21"/>
        <v>1194.7294034773336</v>
      </c>
      <c r="DN39" s="126">
        <f t="shared" si="21"/>
        <v>1327.6458515024929</v>
      </c>
      <c r="DO39" s="126">
        <f t="shared" si="21"/>
        <v>419.38345666390023</v>
      </c>
      <c r="DP39" s="126">
        <f t="shared" si="21"/>
        <v>419.38345666390069</v>
      </c>
      <c r="DQ39" s="126">
        <f t="shared" si="21"/>
        <v>1180.7715808883092</v>
      </c>
      <c r="DR39" s="126">
        <f t="shared" si="21"/>
        <v>1313.0267530526471</v>
      </c>
      <c r="DS39" s="126">
        <f t="shared" si="21"/>
        <v>409.28307659633589</v>
      </c>
      <c r="DT39" s="126">
        <f t="shared" si="21"/>
        <v>409.28307659633623</v>
      </c>
      <c r="DU39" s="126">
        <f t="shared" si="21"/>
        <v>1166.6828528224996</v>
      </c>
      <c r="DV39" s="126">
        <f t="shared" si="21"/>
        <v>1298.2800390556722</v>
      </c>
      <c r="DW39" s="126">
        <f t="shared" si="21"/>
        <v>399.03259979566042</v>
      </c>
      <c r="DX39" s="126">
        <f t="shared" si="21"/>
        <v>399.03259979566076</v>
      </c>
      <c r="DY39" s="126">
        <f t="shared" si="21"/>
        <v>1152.4588618664282</v>
      </c>
      <c r="DZ39" s="126">
        <f t="shared" si="21"/>
        <v>1283.4013357302811</v>
      </c>
      <c r="EA39" s="126">
        <f t="shared" si="21"/>
        <v>388.62776432728413</v>
      </c>
      <c r="EB39" s="126">
        <f t="shared" si="21"/>
        <v>13729.519615406271</v>
      </c>
      <c r="EC39" s="126">
        <f t="shared" ref="EC39:FH39" si="22" xml:space="preserve"> EC$32</f>
        <v>388.62776432728396</v>
      </c>
      <c r="ED39" s="126">
        <f t="shared" si="22"/>
        <v>0</v>
      </c>
      <c r="EE39" s="126">
        <f t="shared" si="22"/>
        <v>0</v>
      </c>
      <c r="EF39" s="126">
        <f t="shared" si="22"/>
        <v>0</v>
      </c>
      <c r="EG39" s="126">
        <f t="shared" si="22"/>
        <v>0</v>
      </c>
      <c r="EH39" s="126">
        <f t="shared" si="22"/>
        <v>0</v>
      </c>
      <c r="EI39" s="126">
        <f t="shared" si="22"/>
        <v>0</v>
      </c>
      <c r="EJ39" s="126">
        <f t="shared" si="22"/>
        <v>0</v>
      </c>
      <c r="EK39" s="126">
        <f t="shared" si="22"/>
        <v>0</v>
      </c>
      <c r="EL39" s="126">
        <f t="shared" si="22"/>
        <v>0</v>
      </c>
      <c r="EM39" s="126">
        <f t="shared" si="22"/>
        <v>0</v>
      </c>
      <c r="EN39" s="126">
        <f t="shared" si="22"/>
        <v>0</v>
      </c>
      <c r="EO39" s="126">
        <f t="shared" si="22"/>
        <v>0</v>
      </c>
      <c r="EP39" s="126">
        <f t="shared" si="22"/>
        <v>0</v>
      </c>
      <c r="EQ39" s="126">
        <f t="shared" si="22"/>
        <v>0</v>
      </c>
      <c r="ER39" s="126">
        <f t="shared" si="22"/>
        <v>0</v>
      </c>
      <c r="ES39" s="126">
        <f t="shared" si="22"/>
        <v>0</v>
      </c>
      <c r="ET39" s="126">
        <f t="shared" si="22"/>
        <v>0</v>
      </c>
      <c r="EU39" s="126">
        <f t="shared" si="22"/>
        <v>0</v>
      </c>
      <c r="EV39" s="126">
        <f t="shared" si="22"/>
        <v>0</v>
      </c>
      <c r="EW39" s="126">
        <f t="shared" si="22"/>
        <v>0</v>
      </c>
      <c r="EX39" s="126">
        <f t="shared" si="22"/>
        <v>0</v>
      </c>
      <c r="EY39" s="126">
        <f t="shared" si="22"/>
        <v>0</v>
      </c>
      <c r="EZ39" s="126">
        <f t="shared" si="22"/>
        <v>0</v>
      </c>
      <c r="FA39" s="126">
        <f t="shared" si="22"/>
        <v>0</v>
      </c>
      <c r="FB39" s="126">
        <f t="shared" si="22"/>
        <v>0</v>
      </c>
      <c r="FC39" s="126">
        <f t="shared" si="22"/>
        <v>0</v>
      </c>
      <c r="FD39" s="126">
        <f t="shared" si="22"/>
        <v>0</v>
      </c>
      <c r="FE39" s="126">
        <f t="shared" si="22"/>
        <v>0</v>
      </c>
      <c r="FF39" s="126">
        <f t="shared" si="22"/>
        <v>0</v>
      </c>
      <c r="FG39" s="126">
        <f t="shared" si="22"/>
        <v>0</v>
      </c>
      <c r="FH39" s="126">
        <f t="shared" si="22"/>
        <v>0</v>
      </c>
      <c r="FI39" s="126">
        <f t="shared" ref="FI39:GJ39" si="23" xml:space="preserve"> FI$32</f>
        <v>0</v>
      </c>
      <c r="FJ39" s="126">
        <f t="shared" si="23"/>
        <v>0</v>
      </c>
      <c r="FK39" s="126">
        <f t="shared" si="23"/>
        <v>0</v>
      </c>
      <c r="FL39" s="126">
        <f t="shared" si="23"/>
        <v>0</v>
      </c>
      <c r="FM39" s="126">
        <f t="shared" si="23"/>
        <v>0</v>
      </c>
      <c r="FN39" s="126">
        <f t="shared" si="23"/>
        <v>0</v>
      </c>
      <c r="FO39" s="126">
        <f t="shared" si="23"/>
        <v>0</v>
      </c>
      <c r="FP39" s="126">
        <f t="shared" si="23"/>
        <v>0</v>
      </c>
      <c r="FQ39" s="126">
        <f t="shared" si="23"/>
        <v>0</v>
      </c>
      <c r="FR39" s="126">
        <f t="shared" si="23"/>
        <v>0</v>
      </c>
      <c r="FS39" s="126">
        <f t="shared" si="23"/>
        <v>0</v>
      </c>
      <c r="FT39" s="126">
        <f t="shared" si="23"/>
        <v>0</v>
      </c>
      <c r="FU39" s="126">
        <f t="shared" si="23"/>
        <v>0</v>
      </c>
      <c r="FV39" s="126">
        <f t="shared" si="23"/>
        <v>0</v>
      </c>
      <c r="FW39" s="126">
        <f t="shared" si="23"/>
        <v>0</v>
      </c>
      <c r="FX39" s="126">
        <f t="shared" si="23"/>
        <v>0</v>
      </c>
      <c r="FY39" s="126">
        <f t="shared" si="23"/>
        <v>0</v>
      </c>
      <c r="FZ39" s="126">
        <f t="shared" si="23"/>
        <v>0</v>
      </c>
      <c r="GA39" s="126">
        <f t="shared" si="23"/>
        <v>0</v>
      </c>
      <c r="GB39" s="126">
        <f t="shared" si="23"/>
        <v>0</v>
      </c>
      <c r="GC39" s="126">
        <f t="shared" si="23"/>
        <v>0</v>
      </c>
      <c r="GD39" s="126">
        <f t="shared" si="23"/>
        <v>0</v>
      </c>
      <c r="GE39" s="126">
        <f t="shared" si="23"/>
        <v>0</v>
      </c>
      <c r="GF39" s="126">
        <f t="shared" si="23"/>
        <v>0</v>
      </c>
      <c r="GG39" s="126">
        <f t="shared" si="23"/>
        <v>0</v>
      </c>
      <c r="GH39" s="126">
        <f t="shared" si="23"/>
        <v>0</v>
      </c>
      <c r="GI39" s="126">
        <f t="shared" si="23"/>
        <v>0</v>
      </c>
      <c r="GJ39" s="126">
        <f t="shared" si="23"/>
        <v>0</v>
      </c>
    </row>
    <row r="40" spans="1:192" x14ac:dyDescent="0.25">
      <c r="E40" s="12" t="s">
        <v>234</v>
      </c>
      <c r="G40" s="12" t="str">
        <f xml:space="preserve"> SMU</f>
        <v>$ 000s</v>
      </c>
      <c r="H40" s="12">
        <f xml:space="preserve"> SUM(J40:GJ40)</f>
        <v>66624.463886364858</v>
      </c>
      <c r="J40" s="12">
        <f t="shared" ref="J40:AO40" si="24" xml:space="preserve"> IF( J37 = 1, $F34, -1 * J38 * (SUM($F35:$F36)) + J39)</f>
        <v>-1.0000000000000001E-9</v>
      </c>
      <c r="K40" s="12">
        <f t="shared" si="24"/>
        <v>0</v>
      </c>
      <c r="L40" s="12">
        <f t="shared" si="24"/>
        <v>-24028.095836431912</v>
      </c>
      <c r="M40" s="12">
        <f t="shared" si="24"/>
        <v>183.38502240921991</v>
      </c>
      <c r="N40" s="12">
        <f t="shared" si="24"/>
        <v>615.99120413268179</v>
      </c>
      <c r="O40" s="12">
        <f t="shared" si="24"/>
        <v>510.31986765238054</v>
      </c>
      <c r="P40" s="12">
        <f t="shared" si="24"/>
        <v>244.71431008633601</v>
      </c>
      <c r="Q40" s="12">
        <f t="shared" si="24"/>
        <v>365.37821371575723</v>
      </c>
      <c r="R40" s="12">
        <f t="shared" si="24"/>
        <v>611.28473010826531</v>
      </c>
      <c r="S40" s="12">
        <f t="shared" si="24"/>
        <v>506.14498399282093</v>
      </c>
      <c r="T40" s="12">
        <f t="shared" si="24"/>
        <v>241.87270203035371</v>
      </c>
      <c r="U40" s="12">
        <f t="shared" si="24"/>
        <v>361.89102408659568</v>
      </c>
      <c r="V40" s="12">
        <f t="shared" si="24"/>
        <v>606.56062534830187</v>
      </c>
      <c r="W40" s="12">
        <f t="shared" si="24"/>
        <v>501.94997142759735</v>
      </c>
      <c r="X40" s="12">
        <f t="shared" si="24"/>
        <v>240.99445585440455</v>
      </c>
      <c r="Y40" s="12">
        <f t="shared" si="24"/>
        <v>356.38962134562189</v>
      </c>
      <c r="Z40" s="12">
        <f t="shared" si="24"/>
        <v>601.81795141716327</v>
      </c>
      <c r="AA40" s="12">
        <f t="shared" si="24"/>
        <v>497.73390761374088</v>
      </c>
      <c r="AB40" s="12">
        <f t="shared" si="24"/>
        <v>236.10920527737872</v>
      </c>
      <c r="AC40" s="12">
        <f t="shared" si="24"/>
        <v>354.84256632046237</v>
      </c>
      <c r="AD40" s="12">
        <f t="shared" si="24"/>
        <v>597.05574889428794</v>
      </c>
      <c r="AE40" s="12">
        <f t="shared" si="24"/>
        <v>493.49584923488459</v>
      </c>
      <c r="AF40" s="12">
        <f t="shared" si="24"/>
        <v>233.18552878434477</v>
      </c>
      <c r="AG40" s="12">
        <f t="shared" si="24"/>
        <v>351.27943259380464</v>
      </c>
      <c r="AH40" s="12">
        <f t="shared" si="24"/>
        <v>592.27303683723801</v>
      </c>
      <c r="AI40" s="12">
        <f t="shared" si="24"/>
        <v>489.23483146655218</v>
      </c>
      <c r="AJ40" s="12">
        <f t="shared" si="24"/>
        <v>230.232672849756</v>
      </c>
      <c r="AK40" s="12">
        <f t="shared" si="24"/>
        <v>347.68908220499884</v>
      </c>
      <c r="AL40" s="12">
        <f t="shared" si="24"/>
        <v>587.46881223139542</v>
      </c>
      <c r="AM40" s="12">
        <f t="shared" si="24"/>
        <v>484.94986742813671</v>
      </c>
      <c r="AN40" s="12">
        <f t="shared" si="24"/>
        <v>229.17425945929335</v>
      </c>
      <c r="AO40" s="12">
        <f t="shared" si="24"/>
        <v>300.12338386732472</v>
      </c>
      <c r="AP40" s="12">
        <f t="shared" ref="AP40:BU40" si="25" xml:space="preserve"> IF( AP37 = 1, $F34, -1 * AP38 * (SUM($F35:$F36)) + AP39)</f>
        <v>495.60423842938326</v>
      </c>
      <c r="AQ40" s="12">
        <f t="shared" si="25"/>
        <v>468.70095331441189</v>
      </c>
      <c r="AR40" s="12">
        <f t="shared" si="25"/>
        <v>209.90412775312518</v>
      </c>
      <c r="AS40" s="12">
        <f t="shared" si="25"/>
        <v>259.33491641098965</v>
      </c>
      <c r="AT40" s="12">
        <f t="shared" si="25"/>
        <v>483.79775713254077</v>
      </c>
      <c r="AU40" s="12">
        <f t="shared" si="25"/>
        <v>457.26547016258792</v>
      </c>
      <c r="AV40" s="12">
        <f t="shared" si="25"/>
        <v>200.04695224602094</v>
      </c>
      <c r="AW40" s="12">
        <f t="shared" si="25"/>
        <v>249.36251572449302</v>
      </c>
      <c r="AX40" s="12">
        <f t="shared" si="25"/>
        <v>472.85426083388194</v>
      </c>
      <c r="AY40" s="12">
        <f t="shared" si="25"/>
        <v>446.64101324330113</v>
      </c>
      <c r="AZ40" s="12">
        <f t="shared" si="25"/>
        <v>190.94764850447055</v>
      </c>
      <c r="BA40" s="12">
        <f t="shared" si="25"/>
        <v>773.65817132793916</v>
      </c>
      <c r="BB40" s="12">
        <f t="shared" si="25"/>
        <v>1492.2579029621002</v>
      </c>
      <c r="BC40" s="12">
        <f t="shared" si="25"/>
        <v>1412.0208630840823</v>
      </c>
      <c r="BD40" s="12">
        <f t="shared" si="25"/>
        <v>601.90499219893979</v>
      </c>
      <c r="BE40" s="12">
        <f t="shared" si="25"/>
        <v>749.17478552043167</v>
      </c>
      <c r="BF40" s="12">
        <f t="shared" si="25"/>
        <v>1470.5956358485817</v>
      </c>
      <c r="BG40" s="12">
        <f t="shared" si="25"/>
        <v>1391.222743564553</v>
      </c>
      <c r="BH40" s="12">
        <f t="shared" si="25"/>
        <v>579.64813211643684</v>
      </c>
      <c r="BI40" s="12">
        <f t="shared" si="25"/>
        <v>738.34369198076217</v>
      </c>
      <c r="BJ40" s="12">
        <f t="shared" si="25"/>
        <v>1450.5408086919008</v>
      </c>
      <c r="BK40" s="12">
        <f t="shared" si="25"/>
        <v>1371.9466077213883</v>
      </c>
      <c r="BL40" s="12">
        <f t="shared" si="25"/>
        <v>564.80086709892714</v>
      </c>
      <c r="BM40" s="12">
        <f t="shared" si="25"/>
        <v>722.87412511886362</v>
      </c>
      <c r="BN40" s="12">
        <f t="shared" si="25"/>
        <v>1431.7787100633188</v>
      </c>
      <c r="BO40" s="12">
        <f t="shared" si="25"/>
        <v>1353.8933506506094</v>
      </c>
      <c r="BP40" s="12">
        <f t="shared" si="25"/>
        <v>551.09243415835977</v>
      </c>
      <c r="BQ40" s="12">
        <f t="shared" si="25"/>
        <v>708.48246451191631</v>
      </c>
      <c r="BR40" s="12">
        <f t="shared" si="25"/>
        <v>1414.0523744507773</v>
      </c>
      <c r="BS40" s="12">
        <f t="shared" si="25"/>
        <v>1336.8187228525708</v>
      </c>
      <c r="BT40" s="12">
        <f t="shared" si="25"/>
        <v>502.07612230479504</v>
      </c>
      <c r="BU40" s="12">
        <f t="shared" si="25"/>
        <v>731.16264552267626</v>
      </c>
      <c r="BV40" s="12">
        <f t="shared" ref="BV40:DA40" si="26" xml:space="preserve"> IF( BV37 = 1, $F34, -1 * BV38 * (SUM($F35:$F36)) + BV39)</f>
        <v>1397.1518560574543</v>
      </c>
      <c r="BW40" s="12">
        <f t="shared" si="26"/>
        <v>255.35254331087333</v>
      </c>
      <c r="BX40" s="12">
        <f t="shared" si="26"/>
        <v>201.70340295639176</v>
      </c>
      <c r="BY40" s="12">
        <f t="shared" si="26"/>
        <v>1007.9973561309051</v>
      </c>
      <c r="BZ40" s="12">
        <f t="shared" si="26"/>
        <v>1147.7111688584646</v>
      </c>
      <c r="CA40" s="12">
        <f t="shared" si="26"/>
        <v>193.00011522014253</v>
      </c>
      <c r="CB40" s="12">
        <f t="shared" si="26"/>
        <v>193.00011522014296</v>
      </c>
      <c r="CC40" s="12">
        <f t="shared" si="26"/>
        <v>995.12996198184464</v>
      </c>
      <c r="CD40" s="12">
        <f t="shared" si="26"/>
        <v>1134.1486811137445</v>
      </c>
      <c r="CE40" s="12">
        <f t="shared" si="26"/>
        <v>184.18743371242917</v>
      </c>
      <c r="CF40" s="12">
        <f t="shared" si="26"/>
        <v>184.18743371242959</v>
      </c>
      <c r="CG40" s="12">
        <f t="shared" si="26"/>
        <v>982.17007366588575</v>
      </c>
      <c r="CH40" s="12">
        <f t="shared" si="26"/>
        <v>1120.4971573792188</v>
      </c>
      <c r="CI40" s="12">
        <f t="shared" si="26"/>
        <v>175.26208533810859</v>
      </c>
      <c r="CJ40" s="12">
        <f t="shared" si="26"/>
        <v>175.2620853381089</v>
      </c>
      <c r="CK40" s="12">
        <f t="shared" si="26"/>
        <v>969.1142385766816</v>
      </c>
      <c r="CL40" s="12">
        <f t="shared" si="26"/>
        <v>1106.7531278436791</v>
      </c>
      <c r="CM40" s="12">
        <f t="shared" si="26"/>
        <v>166.22071785252484</v>
      </c>
      <c r="CN40" s="12">
        <f t="shared" si="26"/>
        <v>166.22071785252527</v>
      </c>
      <c r="CO40" s="12">
        <f t="shared" si="26"/>
        <v>955.95892346562403</v>
      </c>
      <c r="CP40" s="12">
        <f t="shared" si="26"/>
        <v>1092.9130421392542</v>
      </c>
      <c r="CQ40" s="12">
        <f t="shared" si="26"/>
        <v>157.0598978694486</v>
      </c>
      <c r="CR40" s="12">
        <f t="shared" si="26"/>
        <v>157.05989786944889</v>
      </c>
      <c r="CS40" s="12">
        <f t="shared" si="26"/>
        <v>942.70051239756469</v>
      </c>
      <c r="CT40" s="12">
        <f t="shared" si="26"/>
        <v>1078.9732672966989</v>
      </c>
      <c r="CU40" s="12">
        <f t="shared" si="26"/>
        <v>147.77610881928015</v>
      </c>
      <c r="CV40" s="12">
        <f t="shared" si="26"/>
        <v>147.77610881928044</v>
      </c>
      <c r="CW40" s="12">
        <f t="shared" si="26"/>
        <v>929.3353046555626</v>
      </c>
      <c r="CX40" s="12">
        <f t="shared" si="26"/>
        <v>1064.9300856497264</v>
      </c>
      <c r="CY40" s="12">
        <f t="shared" si="26"/>
        <v>138.36574885627465</v>
      </c>
      <c r="CZ40" s="12">
        <f t="shared" si="26"/>
        <v>138.3657488562751</v>
      </c>
      <c r="DA40" s="12">
        <f t="shared" si="26"/>
        <v>915.85951259340391</v>
      </c>
      <c r="DB40" s="12">
        <f t="shared" ref="DB40:EG40" si="27" xml:space="preserve"> IF( DB37 = 1, $F34, -1 * DB38 * (SUM($F35:$F36)) + DB39)</f>
        <v>1050.7796926870988</v>
      </c>
      <c r="DC40" s="12">
        <f t="shared" si="27"/>
        <v>128.82512871351497</v>
      </c>
      <c r="DD40" s="12">
        <f t="shared" si="27"/>
        <v>128.82512871351528</v>
      </c>
      <c r="DE40" s="12">
        <f t="shared" si="27"/>
        <v>902.26925943455899</v>
      </c>
      <c r="DF40" s="12">
        <f t="shared" si="27"/>
        <v>1036.5181948511708</v>
      </c>
      <c r="DG40" s="12">
        <f t="shared" si="27"/>
        <v>119.15046950432139</v>
      </c>
      <c r="DH40" s="12">
        <f t="shared" si="27"/>
        <v>119.15046950432185</v>
      </c>
      <c r="DI40" s="12">
        <f t="shared" si="27"/>
        <v>1208.560577016264</v>
      </c>
      <c r="DJ40" s="12">
        <f t="shared" si="27"/>
        <v>1342.1416072815491</v>
      </c>
      <c r="DK40" s="12">
        <f t="shared" si="27"/>
        <v>429.33790046876396</v>
      </c>
      <c r="DL40" s="12">
        <f t="shared" si="27"/>
        <v>429.33790046876425</v>
      </c>
      <c r="DM40" s="12">
        <f t="shared" si="27"/>
        <v>1194.7294034773336</v>
      </c>
      <c r="DN40" s="12">
        <f t="shared" si="27"/>
        <v>1327.6458515024929</v>
      </c>
      <c r="DO40" s="12">
        <f t="shared" si="27"/>
        <v>419.38345666390023</v>
      </c>
      <c r="DP40" s="12">
        <f t="shared" si="27"/>
        <v>419.38345666390069</v>
      </c>
      <c r="DQ40" s="12">
        <f t="shared" si="27"/>
        <v>1180.7715808883092</v>
      </c>
      <c r="DR40" s="12">
        <f t="shared" si="27"/>
        <v>1313.0267530526471</v>
      </c>
      <c r="DS40" s="12">
        <f t="shared" si="27"/>
        <v>409.28307659633589</v>
      </c>
      <c r="DT40" s="12">
        <f t="shared" si="27"/>
        <v>409.28307659633623</v>
      </c>
      <c r="DU40" s="12">
        <f t="shared" si="27"/>
        <v>1166.6828528224996</v>
      </c>
      <c r="DV40" s="12">
        <f t="shared" si="27"/>
        <v>1298.2800390556722</v>
      </c>
      <c r="DW40" s="12">
        <f t="shared" si="27"/>
        <v>399.03259979566042</v>
      </c>
      <c r="DX40" s="12">
        <f t="shared" si="27"/>
        <v>399.03259979566076</v>
      </c>
      <c r="DY40" s="12">
        <f t="shared" si="27"/>
        <v>1152.4588618664282</v>
      </c>
      <c r="DZ40" s="12">
        <f t="shared" si="27"/>
        <v>1283.4013357302811</v>
      </c>
      <c r="EA40" s="12">
        <f t="shared" si="27"/>
        <v>388.62776432728413</v>
      </c>
      <c r="EB40" s="12">
        <f t="shared" si="27"/>
        <v>13729.519615406271</v>
      </c>
      <c r="EC40" s="12">
        <f t="shared" si="27"/>
        <v>388.62776432728396</v>
      </c>
      <c r="ED40" s="12">
        <f t="shared" si="27"/>
        <v>0</v>
      </c>
      <c r="EE40" s="12">
        <f t="shared" si="27"/>
        <v>0</v>
      </c>
      <c r="EF40" s="12">
        <f t="shared" si="27"/>
        <v>0</v>
      </c>
      <c r="EG40" s="12">
        <f t="shared" si="27"/>
        <v>0</v>
      </c>
      <c r="EH40" s="12">
        <f t="shared" ref="EH40:FM40" si="28" xml:space="preserve"> IF( EH37 = 1, $F34, -1 * EH38 * (SUM($F35:$F36)) + EH39)</f>
        <v>0</v>
      </c>
      <c r="EI40" s="12">
        <f t="shared" si="28"/>
        <v>0</v>
      </c>
      <c r="EJ40" s="12">
        <f t="shared" si="28"/>
        <v>0</v>
      </c>
      <c r="EK40" s="12">
        <f t="shared" si="28"/>
        <v>0</v>
      </c>
      <c r="EL40" s="12">
        <f t="shared" si="28"/>
        <v>0</v>
      </c>
      <c r="EM40" s="12">
        <f t="shared" si="28"/>
        <v>0</v>
      </c>
      <c r="EN40" s="12">
        <f t="shared" si="28"/>
        <v>0</v>
      </c>
      <c r="EO40" s="12">
        <f t="shared" si="28"/>
        <v>0</v>
      </c>
      <c r="EP40" s="12">
        <f t="shared" si="28"/>
        <v>0</v>
      </c>
      <c r="EQ40" s="12">
        <f t="shared" si="28"/>
        <v>0</v>
      </c>
      <c r="ER40" s="12">
        <f t="shared" si="28"/>
        <v>0</v>
      </c>
      <c r="ES40" s="12">
        <f t="shared" si="28"/>
        <v>0</v>
      </c>
      <c r="ET40" s="12">
        <f t="shared" si="28"/>
        <v>0</v>
      </c>
      <c r="EU40" s="12">
        <f t="shared" si="28"/>
        <v>0</v>
      </c>
      <c r="EV40" s="12">
        <f t="shared" si="28"/>
        <v>0</v>
      </c>
      <c r="EW40" s="12">
        <f t="shared" si="28"/>
        <v>0</v>
      </c>
      <c r="EX40" s="12">
        <f t="shared" si="28"/>
        <v>0</v>
      </c>
      <c r="EY40" s="12">
        <f t="shared" si="28"/>
        <v>0</v>
      </c>
      <c r="EZ40" s="12">
        <f t="shared" si="28"/>
        <v>0</v>
      </c>
      <c r="FA40" s="12">
        <f t="shared" si="28"/>
        <v>0</v>
      </c>
      <c r="FB40" s="12">
        <f t="shared" si="28"/>
        <v>0</v>
      </c>
      <c r="FC40" s="12">
        <f t="shared" si="28"/>
        <v>0</v>
      </c>
      <c r="FD40" s="12">
        <f t="shared" si="28"/>
        <v>0</v>
      </c>
      <c r="FE40" s="12">
        <f t="shared" si="28"/>
        <v>0</v>
      </c>
      <c r="FF40" s="12">
        <f t="shared" si="28"/>
        <v>0</v>
      </c>
      <c r="FG40" s="12">
        <f t="shared" si="28"/>
        <v>0</v>
      </c>
      <c r="FH40" s="12">
        <f t="shared" si="28"/>
        <v>0</v>
      </c>
      <c r="FI40" s="12">
        <f t="shared" si="28"/>
        <v>0</v>
      </c>
      <c r="FJ40" s="12">
        <f t="shared" si="28"/>
        <v>0</v>
      </c>
      <c r="FK40" s="12">
        <f t="shared" si="28"/>
        <v>0</v>
      </c>
      <c r="FL40" s="12">
        <f t="shared" si="28"/>
        <v>0</v>
      </c>
      <c r="FM40" s="12">
        <f t="shared" si="28"/>
        <v>0</v>
      </c>
      <c r="FN40" s="12">
        <f t="shared" ref="FN40:GJ40" si="29" xml:space="preserve"> IF( FN37 = 1, $F34, -1 * FN38 * (SUM($F35:$F36)) + FN39)</f>
        <v>0</v>
      </c>
      <c r="FO40" s="12">
        <f t="shared" si="29"/>
        <v>0</v>
      </c>
      <c r="FP40" s="12">
        <f t="shared" si="29"/>
        <v>0</v>
      </c>
      <c r="FQ40" s="12">
        <f t="shared" si="29"/>
        <v>0</v>
      </c>
      <c r="FR40" s="12">
        <f t="shared" si="29"/>
        <v>0</v>
      </c>
      <c r="FS40" s="12">
        <f t="shared" si="29"/>
        <v>0</v>
      </c>
      <c r="FT40" s="12">
        <f t="shared" si="29"/>
        <v>0</v>
      </c>
      <c r="FU40" s="12">
        <f t="shared" si="29"/>
        <v>0</v>
      </c>
      <c r="FV40" s="12">
        <f t="shared" si="29"/>
        <v>0</v>
      </c>
      <c r="FW40" s="12">
        <f t="shared" si="29"/>
        <v>0</v>
      </c>
      <c r="FX40" s="12">
        <f t="shared" si="29"/>
        <v>0</v>
      </c>
      <c r="FY40" s="12">
        <f t="shared" si="29"/>
        <v>0</v>
      </c>
      <c r="FZ40" s="12">
        <f t="shared" si="29"/>
        <v>0</v>
      </c>
      <c r="GA40" s="12">
        <f t="shared" si="29"/>
        <v>0</v>
      </c>
      <c r="GB40" s="12">
        <f t="shared" si="29"/>
        <v>0</v>
      </c>
      <c r="GC40" s="12">
        <f t="shared" si="29"/>
        <v>0</v>
      </c>
      <c r="GD40" s="12">
        <f t="shared" si="29"/>
        <v>0</v>
      </c>
      <c r="GE40" s="12">
        <f t="shared" si="29"/>
        <v>0</v>
      </c>
      <c r="GF40" s="12">
        <f t="shared" si="29"/>
        <v>0</v>
      </c>
      <c r="GG40" s="12">
        <f t="shared" si="29"/>
        <v>0</v>
      </c>
      <c r="GH40" s="12">
        <f t="shared" si="29"/>
        <v>0</v>
      </c>
      <c r="GI40" s="12">
        <f t="shared" si="29"/>
        <v>0</v>
      </c>
      <c r="GJ40" s="12">
        <f t="shared" si="29"/>
        <v>0</v>
      </c>
    </row>
    <row r="42" spans="1:192" x14ac:dyDescent="0.25">
      <c r="E42" s="556" t="str">
        <f xml:space="preserve"> Time!E$25</f>
        <v>Model period ending</v>
      </c>
      <c r="F42" s="556">
        <f xml:space="preserve"> Time!F$25</f>
        <v>0</v>
      </c>
      <c r="G42" s="556" t="str">
        <f xml:space="preserve"> Time!G$25</f>
        <v>date</v>
      </c>
      <c r="H42" s="556">
        <f xml:space="preserve"> Time!H$25</f>
        <v>0</v>
      </c>
      <c r="I42" s="556">
        <f xml:space="preserve"> Time!I$25</f>
        <v>0</v>
      </c>
      <c r="J42" s="556">
        <f xml:space="preserve"> Time!J$25</f>
        <v>44104</v>
      </c>
      <c r="K42" s="556">
        <f xml:space="preserve"> Time!K$25</f>
        <v>44196</v>
      </c>
      <c r="L42" s="556">
        <f xml:space="preserve"> Time!L$25</f>
        <v>44286</v>
      </c>
      <c r="M42" s="556">
        <f xml:space="preserve"> Time!M$25</f>
        <v>44377</v>
      </c>
      <c r="N42" s="556">
        <f xml:space="preserve"> Time!N$25</f>
        <v>44469</v>
      </c>
      <c r="O42" s="556">
        <f xml:space="preserve"> Time!O$25</f>
        <v>44561</v>
      </c>
      <c r="P42" s="556">
        <f xml:space="preserve"> Time!P$25</f>
        <v>44651</v>
      </c>
      <c r="Q42" s="556">
        <f xml:space="preserve"> Time!Q$25</f>
        <v>44742</v>
      </c>
      <c r="R42" s="556">
        <f xml:space="preserve"> Time!R$25</f>
        <v>44834</v>
      </c>
      <c r="S42" s="556">
        <f xml:space="preserve"> Time!S$25</f>
        <v>44926</v>
      </c>
      <c r="T42" s="556">
        <f xml:space="preserve"> Time!T$25</f>
        <v>45016</v>
      </c>
      <c r="U42" s="556">
        <f xml:space="preserve"> Time!U$25</f>
        <v>45107</v>
      </c>
      <c r="V42" s="556">
        <f xml:space="preserve"> Time!V$25</f>
        <v>45199</v>
      </c>
      <c r="W42" s="556">
        <f xml:space="preserve"> Time!W$25</f>
        <v>45291</v>
      </c>
      <c r="X42" s="556">
        <f xml:space="preserve"> Time!X$25</f>
        <v>45382</v>
      </c>
      <c r="Y42" s="556">
        <f xml:space="preserve"> Time!Y$25</f>
        <v>45473</v>
      </c>
      <c r="Z42" s="556">
        <f xml:space="preserve"> Time!Z$25</f>
        <v>45565</v>
      </c>
      <c r="AA42" s="556">
        <f xml:space="preserve"> Time!AA$25</f>
        <v>45657</v>
      </c>
      <c r="AB42" s="556">
        <f xml:space="preserve"> Time!AB$25</f>
        <v>45747</v>
      </c>
      <c r="AC42" s="556">
        <f xml:space="preserve"> Time!AC$25</f>
        <v>45838</v>
      </c>
      <c r="AD42" s="556">
        <f xml:space="preserve"> Time!AD$25</f>
        <v>45930</v>
      </c>
      <c r="AE42" s="556">
        <f xml:space="preserve"> Time!AE$25</f>
        <v>46022</v>
      </c>
      <c r="AF42" s="556">
        <f xml:space="preserve"> Time!AF$25</f>
        <v>46112</v>
      </c>
      <c r="AG42" s="556">
        <f xml:space="preserve"> Time!AG$25</f>
        <v>46203</v>
      </c>
      <c r="AH42" s="556">
        <f xml:space="preserve"> Time!AH$25</f>
        <v>46295</v>
      </c>
      <c r="AI42" s="556">
        <f xml:space="preserve"> Time!AI$25</f>
        <v>46387</v>
      </c>
      <c r="AJ42" s="556">
        <f xml:space="preserve"> Time!AJ$25</f>
        <v>46477</v>
      </c>
      <c r="AK42" s="556">
        <f xml:space="preserve"> Time!AK$25</f>
        <v>46568</v>
      </c>
      <c r="AL42" s="556">
        <f xml:space="preserve"> Time!AL$25</f>
        <v>46660</v>
      </c>
      <c r="AM42" s="556">
        <f xml:space="preserve"> Time!AM$25</f>
        <v>46752</v>
      </c>
      <c r="AN42" s="556">
        <f xml:space="preserve"> Time!AN$25</f>
        <v>46843</v>
      </c>
      <c r="AO42" s="556">
        <f xml:space="preserve"> Time!AO$25</f>
        <v>46934</v>
      </c>
      <c r="AP42" s="556">
        <f xml:space="preserve"> Time!AP$25</f>
        <v>47026</v>
      </c>
      <c r="AQ42" s="556">
        <f xml:space="preserve"> Time!AQ$25</f>
        <v>47118</v>
      </c>
      <c r="AR42" s="556">
        <f xml:space="preserve"> Time!AR$25</f>
        <v>47208</v>
      </c>
      <c r="AS42" s="556">
        <f xml:space="preserve"> Time!AS$25</f>
        <v>47299</v>
      </c>
      <c r="AT42" s="556">
        <f xml:space="preserve"> Time!AT$25</f>
        <v>47391</v>
      </c>
      <c r="AU42" s="556">
        <f xml:space="preserve"> Time!AU$25</f>
        <v>47483</v>
      </c>
      <c r="AV42" s="556">
        <f xml:space="preserve"> Time!AV$25</f>
        <v>47573</v>
      </c>
      <c r="AW42" s="556">
        <f xml:space="preserve"> Time!AW$25</f>
        <v>47664</v>
      </c>
      <c r="AX42" s="556">
        <f xml:space="preserve"> Time!AX$25</f>
        <v>47756</v>
      </c>
      <c r="AY42" s="556">
        <f xml:space="preserve"> Time!AY$25</f>
        <v>47848</v>
      </c>
      <c r="AZ42" s="556">
        <f xml:space="preserve"> Time!AZ$25</f>
        <v>47938</v>
      </c>
      <c r="BA42" s="556">
        <f xml:space="preserve"> Time!BA$25</f>
        <v>48029</v>
      </c>
      <c r="BB42" s="556">
        <f xml:space="preserve"> Time!BB$25</f>
        <v>48121</v>
      </c>
      <c r="BC42" s="556">
        <f xml:space="preserve"> Time!BC$25</f>
        <v>48213</v>
      </c>
      <c r="BD42" s="556">
        <f xml:space="preserve"> Time!BD$25</f>
        <v>48304</v>
      </c>
      <c r="BE42" s="556">
        <f xml:space="preserve"> Time!BE$25</f>
        <v>48395</v>
      </c>
      <c r="BF42" s="556">
        <f xml:space="preserve"> Time!BF$25</f>
        <v>48487</v>
      </c>
      <c r="BG42" s="556">
        <f xml:space="preserve"> Time!BG$25</f>
        <v>48579</v>
      </c>
      <c r="BH42" s="556">
        <f xml:space="preserve"> Time!BH$25</f>
        <v>48669</v>
      </c>
      <c r="BI42" s="556">
        <f xml:space="preserve"> Time!BI$25</f>
        <v>48760</v>
      </c>
      <c r="BJ42" s="556">
        <f xml:space="preserve"> Time!BJ$25</f>
        <v>48852</v>
      </c>
      <c r="BK42" s="556">
        <f xml:space="preserve"> Time!BK$25</f>
        <v>48944</v>
      </c>
      <c r="BL42" s="556">
        <f xml:space="preserve"> Time!BL$25</f>
        <v>49034</v>
      </c>
      <c r="BM42" s="556">
        <f xml:space="preserve"> Time!BM$25</f>
        <v>49125</v>
      </c>
      <c r="BN42" s="556">
        <f xml:space="preserve"> Time!BN$25</f>
        <v>49217</v>
      </c>
      <c r="BO42" s="556">
        <f xml:space="preserve"> Time!BO$25</f>
        <v>49309</v>
      </c>
      <c r="BP42" s="556">
        <f xml:space="preserve"> Time!BP$25</f>
        <v>49399</v>
      </c>
      <c r="BQ42" s="556">
        <f xml:space="preserve"> Time!BQ$25</f>
        <v>49490</v>
      </c>
      <c r="BR42" s="556">
        <f xml:space="preserve"> Time!BR$25</f>
        <v>49582</v>
      </c>
      <c r="BS42" s="556">
        <f xml:space="preserve"> Time!BS$25</f>
        <v>49674</v>
      </c>
      <c r="BT42" s="556">
        <f xml:space="preserve"> Time!BT$25</f>
        <v>49765</v>
      </c>
      <c r="BU42" s="556">
        <f xml:space="preserve"> Time!BU$25</f>
        <v>49856</v>
      </c>
      <c r="BV42" s="556">
        <f xml:space="preserve"> Time!BV$25</f>
        <v>49948</v>
      </c>
      <c r="BW42" s="556">
        <f xml:space="preserve"> Time!BW$25</f>
        <v>50040</v>
      </c>
      <c r="BX42" s="556">
        <f xml:space="preserve"> Time!BX$25</f>
        <v>50130</v>
      </c>
      <c r="BY42" s="556">
        <f xml:space="preserve"> Time!BY$25</f>
        <v>50221</v>
      </c>
      <c r="BZ42" s="556">
        <f xml:space="preserve"> Time!BZ$25</f>
        <v>50313</v>
      </c>
      <c r="CA42" s="556">
        <f xml:space="preserve"> Time!CA$25</f>
        <v>50405</v>
      </c>
      <c r="CB42" s="556">
        <f xml:space="preserve"> Time!CB$25</f>
        <v>50495</v>
      </c>
      <c r="CC42" s="556">
        <f xml:space="preserve"> Time!CC$25</f>
        <v>50586</v>
      </c>
      <c r="CD42" s="556">
        <f xml:space="preserve"> Time!CD$25</f>
        <v>50678</v>
      </c>
      <c r="CE42" s="556">
        <f xml:space="preserve"> Time!CE$25</f>
        <v>50770</v>
      </c>
      <c r="CF42" s="556">
        <f xml:space="preserve"> Time!CF$25</f>
        <v>50860</v>
      </c>
      <c r="CG42" s="556">
        <f xml:space="preserve"> Time!CG$25</f>
        <v>50951</v>
      </c>
      <c r="CH42" s="556">
        <f xml:space="preserve"> Time!CH$25</f>
        <v>51043</v>
      </c>
      <c r="CI42" s="556">
        <f xml:space="preserve"> Time!CI$25</f>
        <v>51135</v>
      </c>
      <c r="CJ42" s="556">
        <f xml:space="preserve"> Time!CJ$25</f>
        <v>51226</v>
      </c>
      <c r="CK42" s="556">
        <f xml:space="preserve"> Time!CK$25</f>
        <v>51317</v>
      </c>
      <c r="CL42" s="556">
        <f xml:space="preserve"> Time!CL$25</f>
        <v>51409</v>
      </c>
      <c r="CM42" s="556">
        <f xml:space="preserve"> Time!CM$25</f>
        <v>51501</v>
      </c>
      <c r="CN42" s="556">
        <f xml:space="preserve"> Time!CN$25</f>
        <v>51591</v>
      </c>
      <c r="CO42" s="556">
        <f xml:space="preserve"> Time!CO$25</f>
        <v>51682</v>
      </c>
      <c r="CP42" s="556">
        <f xml:space="preserve"> Time!CP$25</f>
        <v>51774</v>
      </c>
      <c r="CQ42" s="556">
        <f xml:space="preserve"> Time!CQ$25</f>
        <v>51866</v>
      </c>
      <c r="CR42" s="556">
        <f xml:space="preserve"> Time!CR$25</f>
        <v>51956</v>
      </c>
      <c r="CS42" s="556">
        <f xml:space="preserve"> Time!CS$25</f>
        <v>52047</v>
      </c>
      <c r="CT42" s="556">
        <f xml:space="preserve"> Time!CT$25</f>
        <v>52139</v>
      </c>
      <c r="CU42" s="556">
        <f xml:space="preserve"> Time!CU$25</f>
        <v>52231</v>
      </c>
      <c r="CV42" s="556">
        <f xml:space="preserve"> Time!CV$25</f>
        <v>52321</v>
      </c>
      <c r="CW42" s="556">
        <f xml:space="preserve"> Time!CW$25</f>
        <v>52412</v>
      </c>
      <c r="CX42" s="556">
        <f xml:space="preserve"> Time!CX$25</f>
        <v>52504</v>
      </c>
      <c r="CY42" s="556">
        <f xml:space="preserve"> Time!CY$25</f>
        <v>52596</v>
      </c>
      <c r="CZ42" s="556">
        <f xml:space="preserve"> Time!CZ$25</f>
        <v>52687</v>
      </c>
      <c r="DA42" s="556">
        <f xml:space="preserve"> Time!DA$25</f>
        <v>52778</v>
      </c>
      <c r="DB42" s="556">
        <f xml:space="preserve"> Time!DB$25</f>
        <v>52870</v>
      </c>
      <c r="DC42" s="556">
        <f xml:space="preserve"> Time!DC$25</f>
        <v>52962</v>
      </c>
      <c r="DD42" s="556">
        <f xml:space="preserve"> Time!DD$25</f>
        <v>53052</v>
      </c>
      <c r="DE42" s="556">
        <f xml:space="preserve"> Time!DE$25</f>
        <v>53143</v>
      </c>
      <c r="DF42" s="556">
        <f xml:space="preserve"> Time!DF$25</f>
        <v>53235</v>
      </c>
      <c r="DG42" s="556">
        <f xml:space="preserve"> Time!DG$25</f>
        <v>53327</v>
      </c>
      <c r="DH42" s="556">
        <f xml:space="preserve"> Time!DH$25</f>
        <v>53417</v>
      </c>
      <c r="DI42" s="556">
        <f xml:space="preserve"> Time!DI$25</f>
        <v>53508</v>
      </c>
      <c r="DJ42" s="556">
        <f xml:space="preserve"> Time!DJ$25</f>
        <v>53600</v>
      </c>
      <c r="DK42" s="556">
        <f xml:space="preserve"> Time!DK$25</f>
        <v>53692</v>
      </c>
      <c r="DL42" s="556">
        <f xml:space="preserve"> Time!DL$25</f>
        <v>53782</v>
      </c>
      <c r="DM42" s="556">
        <f xml:space="preserve"> Time!DM$25</f>
        <v>53873</v>
      </c>
      <c r="DN42" s="556">
        <f xml:space="preserve"> Time!DN$25</f>
        <v>53965</v>
      </c>
      <c r="DO42" s="556">
        <f xml:space="preserve"> Time!DO$25</f>
        <v>54057</v>
      </c>
      <c r="DP42" s="556">
        <f xml:space="preserve"> Time!DP$25</f>
        <v>54148</v>
      </c>
      <c r="DQ42" s="556">
        <f xml:space="preserve"> Time!DQ$25</f>
        <v>54239</v>
      </c>
      <c r="DR42" s="556">
        <f xml:space="preserve"> Time!DR$25</f>
        <v>54331</v>
      </c>
      <c r="DS42" s="556">
        <f xml:space="preserve"> Time!DS$25</f>
        <v>54423</v>
      </c>
      <c r="DT42" s="556">
        <f xml:space="preserve"> Time!DT$25</f>
        <v>54513</v>
      </c>
      <c r="DU42" s="556">
        <f xml:space="preserve"> Time!DU$25</f>
        <v>54604</v>
      </c>
      <c r="DV42" s="556">
        <f xml:space="preserve"> Time!DV$25</f>
        <v>54696</v>
      </c>
      <c r="DW42" s="556">
        <f xml:space="preserve"> Time!DW$25</f>
        <v>54788</v>
      </c>
      <c r="DX42" s="556">
        <f xml:space="preserve"> Time!DX$25</f>
        <v>54878</v>
      </c>
      <c r="DY42" s="556">
        <f xml:space="preserve"> Time!DY$25</f>
        <v>54969</v>
      </c>
      <c r="DZ42" s="556">
        <f xml:space="preserve"> Time!DZ$25</f>
        <v>55061</v>
      </c>
      <c r="EA42" s="556">
        <f xml:space="preserve"> Time!EA$25</f>
        <v>55153</v>
      </c>
      <c r="EB42" s="556">
        <f xml:space="preserve"> Time!EB$25</f>
        <v>55243</v>
      </c>
      <c r="EC42" s="556">
        <f xml:space="preserve"> Time!EC$25</f>
        <v>55334</v>
      </c>
      <c r="ED42" s="556">
        <f xml:space="preserve"> Time!ED$25</f>
        <v>55426</v>
      </c>
      <c r="EE42" s="556">
        <f xml:space="preserve"> Time!EE$25</f>
        <v>55518</v>
      </c>
      <c r="EF42" s="556">
        <f xml:space="preserve"> Time!EF$25</f>
        <v>55609</v>
      </c>
      <c r="EG42" s="556">
        <f xml:space="preserve"> Time!EG$25</f>
        <v>55700</v>
      </c>
      <c r="EH42" s="556">
        <f xml:space="preserve"> Time!EH$25</f>
        <v>55792</v>
      </c>
      <c r="EI42" s="556">
        <f xml:space="preserve"> Time!EI$25</f>
        <v>55884</v>
      </c>
      <c r="EJ42" s="556">
        <f xml:space="preserve"> Time!EJ$25</f>
        <v>55974</v>
      </c>
      <c r="EK42" s="556">
        <f xml:space="preserve"> Time!EK$25</f>
        <v>56065</v>
      </c>
      <c r="EL42" s="556">
        <f xml:space="preserve"> Time!EL$25</f>
        <v>56157</v>
      </c>
      <c r="EM42" s="556">
        <f xml:space="preserve"> Time!EM$25</f>
        <v>56249</v>
      </c>
      <c r="EN42" s="556">
        <f xml:space="preserve"> Time!EN$25</f>
        <v>56339</v>
      </c>
      <c r="EO42" s="556">
        <f xml:space="preserve"> Time!EO$25</f>
        <v>56430</v>
      </c>
      <c r="EP42" s="556">
        <f xml:space="preserve"> Time!EP$25</f>
        <v>56522</v>
      </c>
      <c r="EQ42" s="556">
        <f xml:space="preserve"> Time!EQ$25</f>
        <v>56614</v>
      </c>
      <c r="ER42" s="556">
        <f xml:space="preserve"> Time!ER$25</f>
        <v>56704</v>
      </c>
      <c r="ES42" s="556">
        <f xml:space="preserve"> Time!ES$25</f>
        <v>56795</v>
      </c>
      <c r="ET42" s="556">
        <f xml:space="preserve"> Time!ET$25</f>
        <v>56887</v>
      </c>
      <c r="EU42" s="556">
        <f xml:space="preserve"> Time!EU$25</f>
        <v>56979</v>
      </c>
      <c r="EV42" s="556">
        <f xml:space="preserve"> Time!EV$25</f>
        <v>57070</v>
      </c>
      <c r="EW42" s="556">
        <f xml:space="preserve"> Time!EW$25</f>
        <v>57161</v>
      </c>
      <c r="EX42" s="556">
        <f xml:space="preserve"> Time!EX$25</f>
        <v>57253</v>
      </c>
      <c r="EY42" s="556">
        <f xml:space="preserve"> Time!EY$25</f>
        <v>57345</v>
      </c>
      <c r="EZ42" s="556">
        <f xml:space="preserve"> Time!EZ$25</f>
        <v>57435</v>
      </c>
      <c r="FA42" s="556">
        <f xml:space="preserve"> Time!FA$25</f>
        <v>57526</v>
      </c>
      <c r="FB42" s="556">
        <f xml:space="preserve"> Time!FB$25</f>
        <v>57618</v>
      </c>
      <c r="FC42" s="556">
        <f xml:space="preserve"> Time!FC$25</f>
        <v>57710</v>
      </c>
      <c r="FD42" s="556">
        <f xml:space="preserve"> Time!FD$25</f>
        <v>57800</v>
      </c>
      <c r="FE42" s="556">
        <f xml:space="preserve"> Time!FE$25</f>
        <v>57891</v>
      </c>
      <c r="FF42" s="556">
        <f xml:space="preserve"> Time!FF$25</f>
        <v>57983</v>
      </c>
      <c r="FG42" s="556">
        <f xml:space="preserve"> Time!FG$25</f>
        <v>58075</v>
      </c>
      <c r="FH42" s="556">
        <f xml:space="preserve"> Time!FH$25</f>
        <v>58165</v>
      </c>
      <c r="FI42" s="556">
        <f xml:space="preserve"> Time!FI$25</f>
        <v>58256</v>
      </c>
      <c r="FJ42" s="556">
        <f xml:space="preserve"> Time!FJ$25</f>
        <v>58348</v>
      </c>
      <c r="FK42" s="556">
        <f xml:space="preserve"> Time!FK$25</f>
        <v>58440</v>
      </c>
      <c r="FL42" s="556">
        <f xml:space="preserve"> Time!FL$25</f>
        <v>58531</v>
      </c>
      <c r="FM42" s="556">
        <f xml:space="preserve"> Time!FM$25</f>
        <v>58622</v>
      </c>
      <c r="FN42" s="556">
        <f xml:space="preserve"> Time!FN$25</f>
        <v>58714</v>
      </c>
      <c r="FO42" s="556">
        <f xml:space="preserve"> Time!FO$25</f>
        <v>58806</v>
      </c>
      <c r="FP42" s="556">
        <f xml:space="preserve"> Time!FP$25</f>
        <v>58896</v>
      </c>
      <c r="FQ42" s="556">
        <f xml:space="preserve"> Time!FQ$25</f>
        <v>58987</v>
      </c>
      <c r="FR42" s="556">
        <f xml:space="preserve"> Time!FR$25</f>
        <v>59079</v>
      </c>
      <c r="FS42" s="556">
        <f xml:space="preserve"> Time!FS$25</f>
        <v>59171</v>
      </c>
      <c r="FT42" s="556">
        <f xml:space="preserve"> Time!FT$25</f>
        <v>59261</v>
      </c>
      <c r="FU42" s="556">
        <f xml:space="preserve"> Time!FU$25</f>
        <v>59352</v>
      </c>
      <c r="FV42" s="556">
        <f xml:space="preserve"> Time!FV$25</f>
        <v>59444</v>
      </c>
      <c r="FW42" s="556">
        <f xml:space="preserve"> Time!FW$25</f>
        <v>59536</v>
      </c>
      <c r="FX42" s="556">
        <f xml:space="preserve"> Time!FX$25</f>
        <v>59626</v>
      </c>
      <c r="FY42" s="556">
        <f xml:space="preserve"> Time!FY$25</f>
        <v>59717</v>
      </c>
      <c r="FZ42" s="556">
        <f xml:space="preserve"> Time!FZ$25</f>
        <v>59809</v>
      </c>
      <c r="GA42" s="556">
        <f xml:space="preserve"> Time!GA$25</f>
        <v>59901</v>
      </c>
      <c r="GB42" s="556">
        <f xml:space="preserve"> Time!GB$25</f>
        <v>59992</v>
      </c>
      <c r="GC42" s="556">
        <f xml:space="preserve"> Time!GC$25</f>
        <v>60083</v>
      </c>
      <c r="GD42" s="556">
        <f xml:space="preserve"> Time!GD$25</f>
        <v>60175</v>
      </c>
      <c r="GE42" s="556">
        <f xml:space="preserve"> Time!GE$25</f>
        <v>60267</v>
      </c>
      <c r="GF42" s="556">
        <f xml:space="preserve"> Time!GF$25</f>
        <v>60357</v>
      </c>
      <c r="GG42" s="556">
        <f xml:space="preserve"> Time!GG$25</f>
        <v>60448</v>
      </c>
      <c r="GH42" s="556">
        <f xml:space="preserve"> Time!GH$25</f>
        <v>60540</v>
      </c>
      <c r="GI42" s="556">
        <f xml:space="preserve"> Time!GI$25</f>
        <v>60632</v>
      </c>
      <c r="GJ42" s="556">
        <f xml:space="preserve"> Time!GJ$25</f>
        <v>60722</v>
      </c>
    </row>
    <row r="43" spans="1:192" x14ac:dyDescent="0.25">
      <c r="E43" s="126" t="str">
        <f t="shared" ref="E43:AJ43" si="30" xml:space="preserve"> E$40</f>
        <v>Aurelius cashflow for IRR</v>
      </c>
      <c r="F43" s="126">
        <f t="shared" si="30"/>
        <v>0</v>
      </c>
      <c r="G43" s="126" t="str">
        <f t="shared" si="30"/>
        <v>$ 000s</v>
      </c>
      <c r="H43" s="126">
        <f t="shared" si="30"/>
        <v>66624.463886364858</v>
      </c>
      <c r="I43" s="126">
        <f t="shared" si="30"/>
        <v>0</v>
      </c>
      <c r="J43" s="126">
        <f t="shared" si="30"/>
        <v>-1.0000000000000001E-9</v>
      </c>
      <c r="K43" s="126">
        <f t="shared" si="30"/>
        <v>0</v>
      </c>
      <c r="L43" s="126">
        <f t="shared" si="30"/>
        <v>-24028.095836431912</v>
      </c>
      <c r="M43" s="126">
        <f t="shared" si="30"/>
        <v>183.38502240921991</v>
      </c>
      <c r="N43" s="126">
        <f t="shared" si="30"/>
        <v>615.99120413268179</v>
      </c>
      <c r="O43" s="126">
        <f t="shared" si="30"/>
        <v>510.31986765238054</v>
      </c>
      <c r="P43" s="126">
        <f t="shared" si="30"/>
        <v>244.71431008633601</v>
      </c>
      <c r="Q43" s="126">
        <f t="shared" si="30"/>
        <v>365.37821371575723</v>
      </c>
      <c r="R43" s="126">
        <f t="shared" si="30"/>
        <v>611.28473010826531</v>
      </c>
      <c r="S43" s="126">
        <f t="shared" si="30"/>
        <v>506.14498399282093</v>
      </c>
      <c r="T43" s="126">
        <f t="shared" si="30"/>
        <v>241.87270203035371</v>
      </c>
      <c r="U43" s="126">
        <f t="shared" si="30"/>
        <v>361.89102408659568</v>
      </c>
      <c r="V43" s="126">
        <f t="shared" si="30"/>
        <v>606.56062534830187</v>
      </c>
      <c r="W43" s="126">
        <f t="shared" si="30"/>
        <v>501.94997142759735</v>
      </c>
      <c r="X43" s="126">
        <f t="shared" si="30"/>
        <v>240.99445585440455</v>
      </c>
      <c r="Y43" s="126">
        <f t="shared" si="30"/>
        <v>356.38962134562189</v>
      </c>
      <c r="Z43" s="126">
        <f t="shared" si="30"/>
        <v>601.81795141716327</v>
      </c>
      <c r="AA43" s="126">
        <f t="shared" si="30"/>
        <v>497.73390761374088</v>
      </c>
      <c r="AB43" s="126">
        <f t="shared" si="30"/>
        <v>236.10920527737872</v>
      </c>
      <c r="AC43" s="126">
        <f t="shared" si="30"/>
        <v>354.84256632046237</v>
      </c>
      <c r="AD43" s="126">
        <f t="shared" si="30"/>
        <v>597.05574889428794</v>
      </c>
      <c r="AE43" s="126">
        <f t="shared" si="30"/>
        <v>493.49584923488459</v>
      </c>
      <c r="AF43" s="126">
        <f t="shared" si="30"/>
        <v>233.18552878434477</v>
      </c>
      <c r="AG43" s="126">
        <f t="shared" si="30"/>
        <v>351.27943259380464</v>
      </c>
      <c r="AH43" s="126">
        <f t="shared" si="30"/>
        <v>592.27303683723801</v>
      </c>
      <c r="AI43" s="126">
        <f t="shared" si="30"/>
        <v>489.23483146655218</v>
      </c>
      <c r="AJ43" s="126">
        <f t="shared" si="30"/>
        <v>230.232672849756</v>
      </c>
      <c r="AK43" s="126">
        <f t="shared" ref="AK43:BP43" si="31" xml:space="preserve"> AK$40</f>
        <v>347.68908220499884</v>
      </c>
      <c r="AL43" s="126">
        <f t="shared" si="31"/>
        <v>587.46881223139542</v>
      </c>
      <c r="AM43" s="126">
        <f t="shared" si="31"/>
        <v>484.94986742813671</v>
      </c>
      <c r="AN43" s="126">
        <f t="shared" si="31"/>
        <v>229.17425945929335</v>
      </c>
      <c r="AO43" s="126">
        <f t="shared" si="31"/>
        <v>300.12338386732472</v>
      </c>
      <c r="AP43" s="126">
        <f t="shared" si="31"/>
        <v>495.60423842938326</v>
      </c>
      <c r="AQ43" s="126">
        <f t="shared" si="31"/>
        <v>468.70095331441189</v>
      </c>
      <c r="AR43" s="126">
        <f t="shared" si="31"/>
        <v>209.90412775312518</v>
      </c>
      <c r="AS43" s="126">
        <f t="shared" si="31"/>
        <v>259.33491641098965</v>
      </c>
      <c r="AT43" s="126">
        <f t="shared" si="31"/>
        <v>483.79775713254077</v>
      </c>
      <c r="AU43" s="126">
        <f t="shared" si="31"/>
        <v>457.26547016258792</v>
      </c>
      <c r="AV43" s="126">
        <f t="shared" si="31"/>
        <v>200.04695224602094</v>
      </c>
      <c r="AW43" s="126">
        <f t="shared" si="31"/>
        <v>249.36251572449302</v>
      </c>
      <c r="AX43" s="126">
        <f t="shared" si="31"/>
        <v>472.85426083388194</v>
      </c>
      <c r="AY43" s="126">
        <f t="shared" si="31"/>
        <v>446.64101324330113</v>
      </c>
      <c r="AZ43" s="126">
        <f t="shared" si="31"/>
        <v>190.94764850447055</v>
      </c>
      <c r="BA43" s="126">
        <f t="shared" si="31"/>
        <v>773.65817132793916</v>
      </c>
      <c r="BB43" s="126">
        <f t="shared" si="31"/>
        <v>1492.2579029621002</v>
      </c>
      <c r="BC43" s="126">
        <f t="shared" si="31"/>
        <v>1412.0208630840823</v>
      </c>
      <c r="BD43" s="126">
        <f t="shared" si="31"/>
        <v>601.90499219893979</v>
      </c>
      <c r="BE43" s="126">
        <f t="shared" si="31"/>
        <v>749.17478552043167</v>
      </c>
      <c r="BF43" s="126">
        <f t="shared" si="31"/>
        <v>1470.5956358485817</v>
      </c>
      <c r="BG43" s="126">
        <f t="shared" si="31"/>
        <v>1391.222743564553</v>
      </c>
      <c r="BH43" s="126">
        <f t="shared" si="31"/>
        <v>579.64813211643684</v>
      </c>
      <c r="BI43" s="126">
        <f t="shared" si="31"/>
        <v>738.34369198076217</v>
      </c>
      <c r="BJ43" s="126">
        <f t="shared" si="31"/>
        <v>1450.5408086919008</v>
      </c>
      <c r="BK43" s="126">
        <f t="shared" si="31"/>
        <v>1371.9466077213883</v>
      </c>
      <c r="BL43" s="126">
        <f t="shared" si="31"/>
        <v>564.80086709892714</v>
      </c>
      <c r="BM43" s="126">
        <f t="shared" si="31"/>
        <v>722.87412511886362</v>
      </c>
      <c r="BN43" s="126">
        <f t="shared" si="31"/>
        <v>1431.7787100633188</v>
      </c>
      <c r="BO43" s="126">
        <f t="shared" si="31"/>
        <v>1353.8933506506094</v>
      </c>
      <c r="BP43" s="126">
        <f t="shared" si="31"/>
        <v>551.09243415835977</v>
      </c>
      <c r="BQ43" s="126">
        <f t="shared" ref="BQ43:CV43" si="32" xml:space="preserve"> BQ$40</f>
        <v>708.48246451191631</v>
      </c>
      <c r="BR43" s="126">
        <f t="shared" si="32"/>
        <v>1414.0523744507773</v>
      </c>
      <c r="BS43" s="126">
        <f t="shared" si="32"/>
        <v>1336.8187228525708</v>
      </c>
      <c r="BT43" s="126">
        <f t="shared" si="32"/>
        <v>502.07612230479504</v>
      </c>
      <c r="BU43" s="126">
        <f t="shared" si="32"/>
        <v>731.16264552267626</v>
      </c>
      <c r="BV43" s="126">
        <f t="shared" si="32"/>
        <v>1397.1518560574543</v>
      </c>
      <c r="BW43" s="126">
        <f t="shared" si="32"/>
        <v>255.35254331087333</v>
      </c>
      <c r="BX43" s="126">
        <f t="shared" si="32"/>
        <v>201.70340295639176</v>
      </c>
      <c r="BY43" s="126">
        <f t="shared" si="32"/>
        <v>1007.9973561309051</v>
      </c>
      <c r="BZ43" s="126">
        <f t="shared" si="32"/>
        <v>1147.7111688584646</v>
      </c>
      <c r="CA43" s="126">
        <f t="shared" si="32"/>
        <v>193.00011522014253</v>
      </c>
      <c r="CB43" s="126">
        <f t="shared" si="32"/>
        <v>193.00011522014296</v>
      </c>
      <c r="CC43" s="126">
        <f t="shared" si="32"/>
        <v>995.12996198184464</v>
      </c>
      <c r="CD43" s="126">
        <f t="shared" si="32"/>
        <v>1134.1486811137445</v>
      </c>
      <c r="CE43" s="126">
        <f t="shared" si="32"/>
        <v>184.18743371242917</v>
      </c>
      <c r="CF43" s="126">
        <f t="shared" si="32"/>
        <v>184.18743371242959</v>
      </c>
      <c r="CG43" s="126">
        <f t="shared" si="32"/>
        <v>982.17007366588575</v>
      </c>
      <c r="CH43" s="126">
        <f t="shared" si="32"/>
        <v>1120.4971573792188</v>
      </c>
      <c r="CI43" s="126">
        <f t="shared" si="32"/>
        <v>175.26208533810859</v>
      </c>
      <c r="CJ43" s="126">
        <f t="shared" si="32"/>
        <v>175.2620853381089</v>
      </c>
      <c r="CK43" s="126">
        <f t="shared" si="32"/>
        <v>969.1142385766816</v>
      </c>
      <c r="CL43" s="126">
        <f t="shared" si="32"/>
        <v>1106.7531278436791</v>
      </c>
      <c r="CM43" s="126">
        <f t="shared" si="32"/>
        <v>166.22071785252484</v>
      </c>
      <c r="CN43" s="126">
        <f t="shared" si="32"/>
        <v>166.22071785252527</v>
      </c>
      <c r="CO43" s="126">
        <f t="shared" si="32"/>
        <v>955.95892346562403</v>
      </c>
      <c r="CP43" s="126">
        <f t="shared" si="32"/>
        <v>1092.9130421392542</v>
      </c>
      <c r="CQ43" s="126">
        <f t="shared" si="32"/>
        <v>157.0598978694486</v>
      </c>
      <c r="CR43" s="126">
        <f t="shared" si="32"/>
        <v>157.05989786944889</v>
      </c>
      <c r="CS43" s="126">
        <f t="shared" si="32"/>
        <v>942.70051239756469</v>
      </c>
      <c r="CT43" s="126">
        <f t="shared" si="32"/>
        <v>1078.9732672966989</v>
      </c>
      <c r="CU43" s="126">
        <f t="shared" si="32"/>
        <v>147.77610881928015</v>
      </c>
      <c r="CV43" s="126">
        <f t="shared" si="32"/>
        <v>147.77610881928044</v>
      </c>
      <c r="CW43" s="126">
        <f t="shared" ref="CW43:EB43" si="33" xml:space="preserve"> CW$40</f>
        <v>929.3353046555626</v>
      </c>
      <c r="CX43" s="126">
        <f t="shared" si="33"/>
        <v>1064.9300856497264</v>
      </c>
      <c r="CY43" s="126">
        <f t="shared" si="33"/>
        <v>138.36574885627465</v>
      </c>
      <c r="CZ43" s="126">
        <f t="shared" si="33"/>
        <v>138.3657488562751</v>
      </c>
      <c r="DA43" s="126">
        <f t="shared" si="33"/>
        <v>915.85951259340391</v>
      </c>
      <c r="DB43" s="126">
        <f t="shared" si="33"/>
        <v>1050.7796926870988</v>
      </c>
      <c r="DC43" s="126">
        <f t="shared" si="33"/>
        <v>128.82512871351497</v>
      </c>
      <c r="DD43" s="126">
        <f t="shared" si="33"/>
        <v>128.82512871351528</v>
      </c>
      <c r="DE43" s="126">
        <f t="shared" si="33"/>
        <v>902.26925943455899</v>
      </c>
      <c r="DF43" s="126">
        <f t="shared" si="33"/>
        <v>1036.5181948511708</v>
      </c>
      <c r="DG43" s="126">
        <f t="shared" si="33"/>
        <v>119.15046950432139</v>
      </c>
      <c r="DH43" s="126">
        <f t="shared" si="33"/>
        <v>119.15046950432185</v>
      </c>
      <c r="DI43" s="126">
        <f t="shared" si="33"/>
        <v>1208.560577016264</v>
      </c>
      <c r="DJ43" s="126">
        <f t="shared" si="33"/>
        <v>1342.1416072815491</v>
      </c>
      <c r="DK43" s="126">
        <f t="shared" si="33"/>
        <v>429.33790046876396</v>
      </c>
      <c r="DL43" s="126">
        <f t="shared" si="33"/>
        <v>429.33790046876425</v>
      </c>
      <c r="DM43" s="126">
        <f t="shared" si="33"/>
        <v>1194.7294034773336</v>
      </c>
      <c r="DN43" s="126">
        <f t="shared" si="33"/>
        <v>1327.6458515024929</v>
      </c>
      <c r="DO43" s="126">
        <f t="shared" si="33"/>
        <v>419.38345666390023</v>
      </c>
      <c r="DP43" s="126">
        <f t="shared" si="33"/>
        <v>419.38345666390069</v>
      </c>
      <c r="DQ43" s="126">
        <f t="shared" si="33"/>
        <v>1180.7715808883092</v>
      </c>
      <c r="DR43" s="126">
        <f t="shared" si="33"/>
        <v>1313.0267530526471</v>
      </c>
      <c r="DS43" s="126">
        <f t="shared" si="33"/>
        <v>409.28307659633589</v>
      </c>
      <c r="DT43" s="126">
        <f t="shared" si="33"/>
        <v>409.28307659633623</v>
      </c>
      <c r="DU43" s="126">
        <f t="shared" si="33"/>
        <v>1166.6828528224996</v>
      </c>
      <c r="DV43" s="126">
        <f t="shared" si="33"/>
        <v>1298.2800390556722</v>
      </c>
      <c r="DW43" s="126">
        <f t="shared" si="33"/>
        <v>399.03259979566042</v>
      </c>
      <c r="DX43" s="126">
        <f t="shared" si="33"/>
        <v>399.03259979566076</v>
      </c>
      <c r="DY43" s="126">
        <f t="shared" si="33"/>
        <v>1152.4588618664282</v>
      </c>
      <c r="DZ43" s="126">
        <f t="shared" si="33"/>
        <v>1283.4013357302811</v>
      </c>
      <c r="EA43" s="126">
        <f t="shared" si="33"/>
        <v>388.62776432728413</v>
      </c>
      <c r="EB43" s="126">
        <f t="shared" si="33"/>
        <v>13729.519615406271</v>
      </c>
      <c r="EC43" s="126">
        <f t="shared" ref="EC43:FH43" si="34" xml:space="preserve"> EC$40</f>
        <v>388.62776432728396</v>
      </c>
      <c r="ED43" s="126">
        <f t="shared" si="34"/>
        <v>0</v>
      </c>
      <c r="EE43" s="126">
        <f t="shared" si="34"/>
        <v>0</v>
      </c>
      <c r="EF43" s="126">
        <f t="shared" si="34"/>
        <v>0</v>
      </c>
      <c r="EG43" s="126">
        <f t="shared" si="34"/>
        <v>0</v>
      </c>
      <c r="EH43" s="126">
        <f t="shared" si="34"/>
        <v>0</v>
      </c>
      <c r="EI43" s="126">
        <f t="shared" si="34"/>
        <v>0</v>
      </c>
      <c r="EJ43" s="126">
        <f t="shared" si="34"/>
        <v>0</v>
      </c>
      <c r="EK43" s="126">
        <f t="shared" si="34"/>
        <v>0</v>
      </c>
      <c r="EL43" s="126">
        <f t="shared" si="34"/>
        <v>0</v>
      </c>
      <c r="EM43" s="126">
        <f t="shared" si="34"/>
        <v>0</v>
      </c>
      <c r="EN43" s="126">
        <f t="shared" si="34"/>
        <v>0</v>
      </c>
      <c r="EO43" s="126">
        <f t="shared" si="34"/>
        <v>0</v>
      </c>
      <c r="EP43" s="126">
        <f t="shared" si="34"/>
        <v>0</v>
      </c>
      <c r="EQ43" s="126">
        <f t="shared" si="34"/>
        <v>0</v>
      </c>
      <c r="ER43" s="126">
        <f t="shared" si="34"/>
        <v>0</v>
      </c>
      <c r="ES43" s="126">
        <f t="shared" si="34"/>
        <v>0</v>
      </c>
      <c r="ET43" s="126">
        <f t="shared" si="34"/>
        <v>0</v>
      </c>
      <c r="EU43" s="126">
        <f t="shared" si="34"/>
        <v>0</v>
      </c>
      <c r="EV43" s="126">
        <f t="shared" si="34"/>
        <v>0</v>
      </c>
      <c r="EW43" s="126">
        <f t="shared" si="34"/>
        <v>0</v>
      </c>
      <c r="EX43" s="126">
        <f t="shared" si="34"/>
        <v>0</v>
      </c>
      <c r="EY43" s="126">
        <f t="shared" si="34"/>
        <v>0</v>
      </c>
      <c r="EZ43" s="126">
        <f t="shared" si="34"/>
        <v>0</v>
      </c>
      <c r="FA43" s="126">
        <f t="shared" si="34"/>
        <v>0</v>
      </c>
      <c r="FB43" s="126">
        <f t="shared" si="34"/>
        <v>0</v>
      </c>
      <c r="FC43" s="126">
        <f t="shared" si="34"/>
        <v>0</v>
      </c>
      <c r="FD43" s="126">
        <f t="shared" si="34"/>
        <v>0</v>
      </c>
      <c r="FE43" s="126">
        <f t="shared" si="34"/>
        <v>0</v>
      </c>
      <c r="FF43" s="126">
        <f t="shared" si="34"/>
        <v>0</v>
      </c>
      <c r="FG43" s="126">
        <f t="shared" si="34"/>
        <v>0</v>
      </c>
      <c r="FH43" s="126">
        <f t="shared" si="34"/>
        <v>0</v>
      </c>
      <c r="FI43" s="126">
        <f t="shared" ref="FI43:GJ43" si="35" xml:space="preserve"> FI$40</f>
        <v>0</v>
      </c>
      <c r="FJ43" s="126">
        <f t="shared" si="35"/>
        <v>0</v>
      </c>
      <c r="FK43" s="126">
        <f t="shared" si="35"/>
        <v>0</v>
      </c>
      <c r="FL43" s="126">
        <f t="shared" si="35"/>
        <v>0</v>
      </c>
      <c r="FM43" s="126">
        <f t="shared" si="35"/>
        <v>0</v>
      </c>
      <c r="FN43" s="126">
        <f t="shared" si="35"/>
        <v>0</v>
      </c>
      <c r="FO43" s="126">
        <f t="shared" si="35"/>
        <v>0</v>
      </c>
      <c r="FP43" s="126">
        <f t="shared" si="35"/>
        <v>0</v>
      </c>
      <c r="FQ43" s="126">
        <f t="shared" si="35"/>
        <v>0</v>
      </c>
      <c r="FR43" s="126">
        <f t="shared" si="35"/>
        <v>0</v>
      </c>
      <c r="FS43" s="126">
        <f t="shared" si="35"/>
        <v>0</v>
      </c>
      <c r="FT43" s="126">
        <f t="shared" si="35"/>
        <v>0</v>
      </c>
      <c r="FU43" s="126">
        <f t="shared" si="35"/>
        <v>0</v>
      </c>
      <c r="FV43" s="126">
        <f t="shared" si="35"/>
        <v>0</v>
      </c>
      <c r="FW43" s="126">
        <f t="shared" si="35"/>
        <v>0</v>
      </c>
      <c r="FX43" s="126">
        <f t="shared" si="35"/>
        <v>0</v>
      </c>
      <c r="FY43" s="126">
        <f t="shared" si="35"/>
        <v>0</v>
      </c>
      <c r="FZ43" s="126">
        <f t="shared" si="35"/>
        <v>0</v>
      </c>
      <c r="GA43" s="126">
        <f t="shared" si="35"/>
        <v>0</v>
      </c>
      <c r="GB43" s="126">
        <f t="shared" si="35"/>
        <v>0</v>
      </c>
      <c r="GC43" s="126">
        <f t="shared" si="35"/>
        <v>0</v>
      </c>
      <c r="GD43" s="126">
        <f t="shared" si="35"/>
        <v>0</v>
      </c>
      <c r="GE43" s="126">
        <f t="shared" si="35"/>
        <v>0</v>
      </c>
      <c r="GF43" s="126">
        <f t="shared" si="35"/>
        <v>0</v>
      </c>
      <c r="GG43" s="126">
        <f t="shared" si="35"/>
        <v>0</v>
      </c>
      <c r="GH43" s="126">
        <f t="shared" si="35"/>
        <v>0</v>
      </c>
      <c r="GI43" s="126">
        <f t="shared" si="35"/>
        <v>0</v>
      </c>
      <c r="GJ43" s="126">
        <f t="shared" si="35"/>
        <v>0</v>
      </c>
    </row>
    <row r="44" spans="1:192" s="573" customFormat="1" x14ac:dyDescent="0.25">
      <c r="A44" s="313"/>
      <c r="B44" s="313"/>
      <c r="C44" s="314"/>
      <c r="D44" s="315"/>
      <c r="E44" s="310" t="s">
        <v>236</v>
      </c>
      <c r="F44" s="420">
        <f xml:space="preserve"> XIRR(J43:GJ43, J42:GJ42)</f>
        <v>9.2882880568504314E-2</v>
      </c>
      <c r="G44" s="310" t="s">
        <v>108</v>
      </c>
      <c r="H44" s="310"/>
      <c r="I44" s="312"/>
      <c r="J44" s="310"/>
      <c r="K44" s="310"/>
      <c r="L44" s="310"/>
      <c r="M44" s="310"/>
      <c r="N44" s="310"/>
      <c r="O44" s="310"/>
      <c r="P44" s="310"/>
      <c r="Q44" s="310"/>
      <c r="R44" s="310"/>
      <c r="S44" s="310"/>
      <c r="T44" s="310"/>
      <c r="U44" s="310"/>
      <c r="V44" s="310"/>
      <c r="W44" s="310"/>
      <c r="X44" s="310"/>
      <c r="Y44" s="310"/>
      <c r="Z44" s="310"/>
      <c r="AA44" s="310"/>
      <c r="AB44" s="310"/>
      <c r="AC44" s="310"/>
      <c r="AD44" s="310"/>
      <c r="AE44" s="310"/>
      <c r="AF44" s="310"/>
      <c r="AG44" s="310"/>
      <c r="AH44" s="310"/>
      <c r="AI44" s="310"/>
      <c r="AJ44" s="310"/>
      <c r="AK44" s="310"/>
      <c r="AL44" s="310"/>
      <c r="AM44" s="310"/>
      <c r="AN44" s="310"/>
      <c r="AO44" s="310"/>
      <c r="AP44" s="310"/>
      <c r="AQ44" s="310"/>
      <c r="AR44" s="310"/>
      <c r="AS44" s="310"/>
      <c r="AT44" s="310"/>
      <c r="AU44" s="310"/>
      <c r="AV44" s="310"/>
      <c r="AW44" s="310"/>
      <c r="AX44" s="310"/>
      <c r="AY44" s="310"/>
      <c r="AZ44" s="310"/>
      <c r="BA44" s="310"/>
      <c r="BB44" s="310"/>
      <c r="BC44" s="310"/>
      <c r="BD44" s="310"/>
      <c r="BE44" s="310"/>
      <c r="BF44" s="310"/>
      <c r="BG44" s="310"/>
      <c r="BH44" s="310"/>
      <c r="BI44" s="310"/>
      <c r="BJ44" s="310"/>
      <c r="BK44" s="310"/>
      <c r="BL44" s="310"/>
      <c r="BM44" s="310"/>
      <c r="BN44" s="310"/>
      <c r="BO44" s="310"/>
      <c r="BP44" s="310"/>
      <c r="BQ44" s="310"/>
      <c r="BR44" s="310"/>
      <c r="BS44" s="310"/>
      <c r="BT44" s="310"/>
      <c r="BU44" s="310"/>
      <c r="BV44" s="310"/>
      <c r="BW44" s="310"/>
      <c r="BX44" s="310"/>
      <c r="BY44" s="310"/>
      <c r="BZ44" s="310"/>
      <c r="CA44" s="310"/>
      <c r="CB44" s="310"/>
      <c r="CC44" s="310"/>
      <c r="CD44" s="310"/>
      <c r="CE44" s="310"/>
      <c r="CF44" s="310"/>
      <c r="CG44" s="310"/>
      <c r="CH44" s="310"/>
      <c r="CI44" s="310"/>
      <c r="CJ44" s="310"/>
      <c r="CK44" s="310"/>
      <c r="CL44" s="310"/>
      <c r="CM44" s="310"/>
      <c r="CN44" s="310"/>
      <c r="CO44" s="310"/>
      <c r="CP44" s="310"/>
      <c r="CQ44" s="310"/>
      <c r="CR44" s="310"/>
      <c r="CS44" s="310"/>
      <c r="CT44" s="310"/>
      <c r="CU44" s="310"/>
      <c r="CV44" s="310"/>
      <c r="CW44" s="310"/>
      <c r="CX44" s="310"/>
      <c r="CY44" s="310"/>
      <c r="CZ44" s="310"/>
      <c r="DA44" s="310"/>
      <c r="DB44" s="310"/>
      <c r="DC44" s="310"/>
      <c r="DD44" s="310"/>
      <c r="DE44" s="310"/>
      <c r="DF44" s="310"/>
      <c r="DG44" s="310"/>
      <c r="DH44" s="310"/>
      <c r="DI44" s="310"/>
      <c r="DJ44" s="310"/>
      <c r="DK44" s="310"/>
      <c r="DL44" s="310"/>
      <c r="DM44" s="310"/>
      <c r="DN44" s="310"/>
      <c r="DO44" s="310"/>
      <c r="DP44" s="310"/>
      <c r="DQ44" s="310"/>
      <c r="DR44" s="310"/>
      <c r="DS44" s="310"/>
      <c r="DT44" s="310"/>
      <c r="DU44" s="310"/>
      <c r="DV44" s="310"/>
      <c r="DW44" s="310"/>
      <c r="DX44" s="310"/>
      <c r="DY44" s="310"/>
      <c r="DZ44" s="310"/>
      <c r="EA44" s="310"/>
      <c r="EB44" s="310"/>
      <c r="EC44" s="310"/>
      <c r="ED44" s="310"/>
      <c r="EE44" s="310"/>
      <c r="EF44" s="310"/>
      <c r="EG44" s="310"/>
      <c r="EH44" s="310"/>
      <c r="EI44" s="310"/>
      <c r="EJ44" s="310"/>
      <c r="EK44" s="310"/>
      <c r="EL44" s="310"/>
      <c r="EM44" s="310"/>
      <c r="EN44" s="310"/>
      <c r="EO44" s="310"/>
      <c r="EP44" s="310"/>
      <c r="EQ44" s="310"/>
      <c r="ER44" s="310"/>
      <c r="ES44" s="310"/>
      <c r="ET44" s="310"/>
      <c r="EU44" s="310"/>
      <c r="EV44" s="310"/>
      <c r="EW44" s="310"/>
      <c r="EX44" s="310"/>
      <c r="EY44" s="310"/>
      <c r="EZ44" s="310"/>
      <c r="FA44" s="310"/>
      <c r="FB44" s="310"/>
      <c r="FC44" s="310"/>
      <c r="FD44" s="310"/>
      <c r="FE44" s="310"/>
      <c r="FF44" s="310"/>
      <c r="FG44" s="310"/>
      <c r="FH44" s="310"/>
      <c r="FI44" s="310"/>
      <c r="FJ44" s="310"/>
      <c r="FK44" s="310"/>
      <c r="FL44" s="310"/>
      <c r="FM44" s="310"/>
      <c r="FN44" s="310"/>
      <c r="FO44" s="310"/>
      <c r="FP44" s="310"/>
      <c r="FQ44" s="310"/>
      <c r="FR44" s="310"/>
      <c r="FS44" s="310"/>
      <c r="FT44" s="310"/>
      <c r="FU44" s="310"/>
      <c r="FV44" s="310"/>
      <c r="FW44" s="310"/>
      <c r="FX44" s="310"/>
      <c r="FY44" s="310"/>
      <c r="FZ44" s="310"/>
      <c r="GA44" s="310"/>
      <c r="GB44" s="310"/>
      <c r="GC44" s="310"/>
      <c r="GD44" s="310"/>
      <c r="GE44" s="310"/>
      <c r="GF44" s="310"/>
      <c r="GG44" s="310"/>
      <c r="GH44" s="310"/>
      <c r="GI44" s="310"/>
      <c r="GJ44" s="310"/>
    </row>
    <row r="45" spans="1:192" x14ac:dyDescent="0.25">
      <c r="E45" s="198" t="str">
        <f xml:space="preserve"> InpC!E$69</f>
        <v xml:space="preserve">Aurelius target IRR </v>
      </c>
      <c r="F45" s="427">
        <f xml:space="preserve"> InpC!F$69</f>
        <v>0.12</v>
      </c>
      <c r="G45" s="198" t="str">
        <f xml:space="preserve"> InpC!G$69</f>
        <v>%</v>
      </c>
      <c r="H45" s="43"/>
    </row>
    <row r="46" spans="1:192" x14ac:dyDescent="0.25">
      <c r="E46" s="12" t="s">
        <v>239</v>
      </c>
      <c r="F46" s="12">
        <f xml:space="preserve"> (F44 - F45) * 1000</f>
        <v>-27.117119431495681</v>
      </c>
      <c r="G46" s="12" t="s">
        <v>108</v>
      </c>
    </row>
    <row r="48" spans="1:192" x14ac:dyDescent="0.25">
      <c r="B48" s="15" t="s">
        <v>240</v>
      </c>
    </row>
    <row r="49" spans="1:192" x14ac:dyDescent="0.25">
      <c r="E49" s="586" t="str">
        <f xml:space="preserve"> InpC!E$108</f>
        <v>Days in year</v>
      </c>
      <c r="F49" s="587">
        <f xml:space="preserve"> InpC!F$108</f>
        <v>365</v>
      </c>
      <c r="G49" s="586" t="str">
        <f xml:space="preserve"> InpC!G$108</f>
        <v>days</v>
      </c>
      <c r="H49" s="43"/>
    </row>
    <row r="50" spans="1:192" x14ac:dyDescent="0.25">
      <c r="E50" s="248" t="str">
        <f xml:space="preserve"> Time!E$157</f>
        <v>Cumulative days since financial close</v>
      </c>
      <c r="F50" s="248">
        <f xml:space="preserve"> Time!F$157</f>
        <v>0</v>
      </c>
      <c r="G50" s="248" t="str">
        <f xml:space="preserve"> Time!G$157</f>
        <v>days</v>
      </c>
      <c r="H50" s="248">
        <f xml:space="preserve"> Time!H$157</f>
        <v>0</v>
      </c>
      <c r="I50" s="248">
        <f xml:space="preserve"> Time!I$157</f>
        <v>0</v>
      </c>
      <c r="J50" s="248">
        <f xml:space="preserve"> Time!J$157</f>
        <v>0</v>
      </c>
      <c r="K50" s="248">
        <f xml:space="preserve"> Time!K$157</f>
        <v>0</v>
      </c>
      <c r="L50" s="248">
        <f xml:space="preserve"> Time!L$157</f>
        <v>0</v>
      </c>
      <c r="M50" s="248">
        <f xml:space="preserve"> Time!M$157</f>
        <v>91</v>
      </c>
      <c r="N50" s="248">
        <f xml:space="preserve"> Time!N$157</f>
        <v>183</v>
      </c>
      <c r="O50" s="248">
        <f xml:space="preserve"> Time!O$157</f>
        <v>275</v>
      </c>
      <c r="P50" s="248">
        <f xml:space="preserve"> Time!P$157</f>
        <v>365</v>
      </c>
      <c r="Q50" s="248">
        <f xml:space="preserve"> Time!Q$157</f>
        <v>456</v>
      </c>
      <c r="R50" s="248">
        <f xml:space="preserve"> Time!R$157</f>
        <v>548</v>
      </c>
      <c r="S50" s="248">
        <f xml:space="preserve"> Time!S$157</f>
        <v>640</v>
      </c>
      <c r="T50" s="248">
        <f xml:space="preserve"> Time!T$157</f>
        <v>730</v>
      </c>
      <c r="U50" s="248">
        <f xml:space="preserve"> Time!U$157</f>
        <v>821</v>
      </c>
      <c r="V50" s="248">
        <f xml:space="preserve"> Time!V$157</f>
        <v>913</v>
      </c>
      <c r="W50" s="248">
        <f xml:space="preserve"> Time!W$157</f>
        <v>1005</v>
      </c>
      <c r="X50" s="248">
        <f xml:space="preserve"> Time!X$157</f>
        <v>1096</v>
      </c>
      <c r="Y50" s="248">
        <f xml:space="preserve"> Time!Y$157</f>
        <v>1187</v>
      </c>
      <c r="Z50" s="248">
        <f xml:space="preserve"> Time!Z$157</f>
        <v>1279</v>
      </c>
      <c r="AA50" s="248">
        <f xml:space="preserve"> Time!AA$157</f>
        <v>1371</v>
      </c>
      <c r="AB50" s="248">
        <f xml:space="preserve"> Time!AB$157</f>
        <v>1461</v>
      </c>
      <c r="AC50" s="248">
        <f xml:space="preserve"> Time!AC$157</f>
        <v>1552</v>
      </c>
      <c r="AD50" s="248">
        <f xml:space="preserve"> Time!AD$157</f>
        <v>1644</v>
      </c>
      <c r="AE50" s="248">
        <f xml:space="preserve"> Time!AE$157</f>
        <v>1736</v>
      </c>
      <c r="AF50" s="248">
        <f xml:space="preserve"> Time!AF$157</f>
        <v>1826</v>
      </c>
      <c r="AG50" s="248">
        <f xml:space="preserve"> Time!AG$157</f>
        <v>1917</v>
      </c>
      <c r="AH50" s="248">
        <f xml:space="preserve"> Time!AH$157</f>
        <v>2009</v>
      </c>
      <c r="AI50" s="248">
        <f xml:space="preserve"> Time!AI$157</f>
        <v>2101</v>
      </c>
      <c r="AJ50" s="248">
        <f xml:space="preserve"> Time!AJ$157</f>
        <v>2191</v>
      </c>
      <c r="AK50" s="248">
        <f xml:space="preserve"> Time!AK$157</f>
        <v>2282</v>
      </c>
      <c r="AL50" s="248">
        <f xml:space="preserve"> Time!AL$157</f>
        <v>2374</v>
      </c>
      <c r="AM50" s="248">
        <f xml:space="preserve"> Time!AM$157</f>
        <v>2466</v>
      </c>
      <c r="AN50" s="248">
        <f xml:space="preserve"> Time!AN$157</f>
        <v>2557</v>
      </c>
      <c r="AO50" s="248">
        <f xml:space="preserve"> Time!AO$157</f>
        <v>2648</v>
      </c>
      <c r="AP50" s="248">
        <f xml:space="preserve"> Time!AP$157</f>
        <v>2740</v>
      </c>
      <c r="AQ50" s="248">
        <f xml:space="preserve"> Time!AQ$157</f>
        <v>2832</v>
      </c>
      <c r="AR50" s="248">
        <f xml:space="preserve"> Time!AR$157</f>
        <v>2922</v>
      </c>
      <c r="AS50" s="248">
        <f xml:space="preserve"> Time!AS$157</f>
        <v>3013</v>
      </c>
      <c r="AT50" s="248">
        <f xml:space="preserve"> Time!AT$157</f>
        <v>3105</v>
      </c>
      <c r="AU50" s="248">
        <f xml:space="preserve"> Time!AU$157</f>
        <v>3197</v>
      </c>
      <c r="AV50" s="248">
        <f xml:space="preserve"> Time!AV$157</f>
        <v>3287</v>
      </c>
      <c r="AW50" s="248">
        <f xml:space="preserve"> Time!AW$157</f>
        <v>3378</v>
      </c>
      <c r="AX50" s="248">
        <f xml:space="preserve"> Time!AX$157</f>
        <v>3470</v>
      </c>
      <c r="AY50" s="248">
        <f xml:space="preserve"> Time!AY$157</f>
        <v>3562</v>
      </c>
      <c r="AZ50" s="248">
        <f xml:space="preserve"> Time!AZ$157</f>
        <v>3652</v>
      </c>
      <c r="BA50" s="248">
        <f xml:space="preserve"> Time!BA$157</f>
        <v>3743</v>
      </c>
      <c r="BB50" s="248">
        <f xml:space="preserve"> Time!BB$157</f>
        <v>3835</v>
      </c>
      <c r="BC50" s="248">
        <f xml:space="preserve"> Time!BC$157</f>
        <v>3927</v>
      </c>
      <c r="BD50" s="248">
        <f xml:space="preserve"> Time!BD$157</f>
        <v>4018</v>
      </c>
      <c r="BE50" s="248">
        <f xml:space="preserve"> Time!BE$157</f>
        <v>4109</v>
      </c>
      <c r="BF50" s="248">
        <f xml:space="preserve"> Time!BF$157</f>
        <v>4201</v>
      </c>
      <c r="BG50" s="248">
        <f xml:space="preserve"> Time!BG$157</f>
        <v>4293</v>
      </c>
      <c r="BH50" s="248">
        <f xml:space="preserve"> Time!BH$157</f>
        <v>4383</v>
      </c>
      <c r="BI50" s="248">
        <f xml:space="preserve"> Time!BI$157</f>
        <v>4474</v>
      </c>
      <c r="BJ50" s="248">
        <f xml:space="preserve"> Time!BJ$157</f>
        <v>4566</v>
      </c>
      <c r="BK50" s="248">
        <f xml:space="preserve"> Time!BK$157</f>
        <v>4658</v>
      </c>
      <c r="BL50" s="248">
        <f xml:space="preserve"> Time!BL$157</f>
        <v>4748</v>
      </c>
      <c r="BM50" s="248">
        <f xml:space="preserve"> Time!BM$157</f>
        <v>4839</v>
      </c>
      <c r="BN50" s="248">
        <f xml:space="preserve"> Time!BN$157</f>
        <v>4931</v>
      </c>
      <c r="BO50" s="248">
        <f xml:space="preserve"> Time!BO$157</f>
        <v>5023</v>
      </c>
      <c r="BP50" s="248">
        <f xml:space="preserve"> Time!BP$157</f>
        <v>5113</v>
      </c>
      <c r="BQ50" s="248">
        <f xml:space="preserve"> Time!BQ$157</f>
        <v>5204</v>
      </c>
      <c r="BR50" s="248">
        <f xml:space="preserve"> Time!BR$157</f>
        <v>5296</v>
      </c>
      <c r="BS50" s="248">
        <f xml:space="preserve"> Time!BS$157</f>
        <v>5388</v>
      </c>
      <c r="BT50" s="248">
        <f xml:space="preserve"> Time!BT$157</f>
        <v>5479</v>
      </c>
      <c r="BU50" s="248">
        <f xml:space="preserve"> Time!BU$157</f>
        <v>5570</v>
      </c>
      <c r="BV50" s="248">
        <f xml:space="preserve"> Time!BV$157</f>
        <v>5662</v>
      </c>
      <c r="BW50" s="248">
        <f xml:space="preserve"> Time!BW$157</f>
        <v>5754</v>
      </c>
      <c r="BX50" s="248">
        <f xml:space="preserve"> Time!BX$157</f>
        <v>5844</v>
      </c>
      <c r="BY50" s="248">
        <f xml:space="preserve"> Time!BY$157</f>
        <v>5935</v>
      </c>
      <c r="BZ50" s="248">
        <f xml:space="preserve"> Time!BZ$157</f>
        <v>6027</v>
      </c>
      <c r="CA50" s="248">
        <f xml:space="preserve"> Time!CA$157</f>
        <v>6119</v>
      </c>
      <c r="CB50" s="248">
        <f xml:space="preserve"> Time!CB$157</f>
        <v>6209</v>
      </c>
      <c r="CC50" s="248">
        <f xml:space="preserve"> Time!CC$157</f>
        <v>6300</v>
      </c>
      <c r="CD50" s="248">
        <f xml:space="preserve"> Time!CD$157</f>
        <v>6392</v>
      </c>
      <c r="CE50" s="248">
        <f xml:space="preserve"> Time!CE$157</f>
        <v>6484</v>
      </c>
      <c r="CF50" s="248">
        <f xml:space="preserve"> Time!CF$157</f>
        <v>6574</v>
      </c>
      <c r="CG50" s="248">
        <f xml:space="preserve"> Time!CG$157</f>
        <v>6665</v>
      </c>
      <c r="CH50" s="248">
        <f xml:space="preserve"> Time!CH$157</f>
        <v>6757</v>
      </c>
      <c r="CI50" s="248">
        <f xml:space="preserve"> Time!CI$157</f>
        <v>6849</v>
      </c>
      <c r="CJ50" s="248">
        <f xml:space="preserve"> Time!CJ$157</f>
        <v>6940</v>
      </c>
      <c r="CK50" s="248">
        <f xml:space="preserve"> Time!CK$157</f>
        <v>7031</v>
      </c>
      <c r="CL50" s="248">
        <f xml:space="preserve"> Time!CL$157</f>
        <v>7123</v>
      </c>
      <c r="CM50" s="248">
        <f xml:space="preserve"> Time!CM$157</f>
        <v>7215</v>
      </c>
      <c r="CN50" s="248">
        <f xml:space="preserve"> Time!CN$157</f>
        <v>7305</v>
      </c>
      <c r="CO50" s="248">
        <f xml:space="preserve"> Time!CO$157</f>
        <v>7396</v>
      </c>
      <c r="CP50" s="248">
        <f xml:space="preserve"> Time!CP$157</f>
        <v>7488</v>
      </c>
      <c r="CQ50" s="248">
        <f xml:space="preserve"> Time!CQ$157</f>
        <v>7580</v>
      </c>
      <c r="CR50" s="248">
        <f xml:space="preserve"> Time!CR$157</f>
        <v>7670</v>
      </c>
      <c r="CS50" s="248">
        <f xml:space="preserve"> Time!CS$157</f>
        <v>7761</v>
      </c>
      <c r="CT50" s="248">
        <f xml:space="preserve"> Time!CT$157</f>
        <v>7853</v>
      </c>
      <c r="CU50" s="248">
        <f xml:space="preserve"> Time!CU$157</f>
        <v>7945</v>
      </c>
      <c r="CV50" s="248">
        <f xml:space="preserve"> Time!CV$157</f>
        <v>8035</v>
      </c>
      <c r="CW50" s="248">
        <f xml:space="preserve"> Time!CW$157</f>
        <v>8126</v>
      </c>
      <c r="CX50" s="248">
        <f xml:space="preserve"> Time!CX$157</f>
        <v>8218</v>
      </c>
      <c r="CY50" s="248">
        <f xml:space="preserve"> Time!CY$157</f>
        <v>8310</v>
      </c>
      <c r="CZ50" s="248">
        <f xml:space="preserve"> Time!CZ$157</f>
        <v>8401</v>
      </c>
      <c r="DA50" s="248">
        <f xml:space="preserve"> Time!DA$157</f>
        <v>8492</v>
      </c>
      <c r="DB50" s="248">
        <f xml:space="preserve"> Time!DB$157</f>
        <v>8584</v>
      </c>
      <c r="DC50" s="248">
        <f xml:space="preserve"> Time!DC$157</f>
        <v>8676</v>
      </c>
      <c r="DD50" s="248">
        <f xml:space="preserve"> Time!DD$157</f>
        <v>8766</v>
      </c>
      <c r="DE50" s="248">
        <f xml:space="preserve"> Time!DE$157</f>
        <v>8857</v>
      </c>
      <c r="DF50" s="248">
        <f xml:space="preserve"> Time!DF$157</f>
        <v>8949</v>
      </c>
      <c r="DG50" s="248">
        <f xml:space="preserve"> Time!DG$157</f>
        <v>9041</v>
      </c>
      <c r="DH50" s="248">
        <f xml:space="preserve"> Time!DH$157</f>
        <v>9131</v>
      </c>
      <c r="DI50" s="248">
        <f xml:space="preserve"> Time!DI$157</f>
        <v>9222</v>
      </c>
      <c r="DJ50" s="248">
        <f xml:space="preserve"> Time!DJ$157</f>
        <v>9314</v>
      </c>
      <c r="DK50" s="248">
        <f xml:space="preserve"> Time!DK$157</f>
        <v>9406</v>
      </c>
      <c r="DL50" s="248">
        <f xml:space="preserve"> Time!DL$157</f>
        <v>9496</v>
      </c>
      <c r="DM50" s="248">
        <f xml:space="preserve"> Time!DM$157</f>
        <v>9587</v>
      </c>
      <c r="DN50" s="248">
        <f xml:space="preserve"> Time!DN$157</f>
        <v>9679</v>
      </c>
      <c r="DO50" s="248">
        <f xml:space="preserve"> Time!DO$157</f>
        <v>9771</v>
      </c>
      <c r="DP50" s="248">
        <f xml:space="preserve"> Time!DP$157</f>
        <v>9862</v>
      </c>
      <c r="DQ50" s="248">
        <f xml:space="preserve"> Time!DQ$157</f>
        <v>9953</v>
      </c>
      <c r="DR50" s="248">
        <f xml:space="preserve"> Time!DR$157</f>
        <v>10045</v>
      </c>
      <c r="DS50" s="248">
        <f xml:space="preserve"> Time!DS$157</f>
        <v>10137</v>
      </c>
      <c r="DT50" s="248">
        <f xml:space="preserve"> Time!DT$157</f>
        <v>10227</v>
      </c>
      <c r="DU50" s="248">
        <f xml:space="preserve"> Time!DU$157</f>
        <v>10318</v>
      </c>
      <c r="DV50" s="248">
        <f xml:space="preserve"> Time!DV$157</f>
        <v>10410</v>
      </c>
      <c r="DW50" s="248">
        <f xml:space="preserve"> Time!DW$157</f>
        <v>10502</v>
      </c>
      <c r="DX50" s="248">
        <f xml:space="preserve"> Time!DX$157</f>
        <v>10592</v>
      </c>
      <c r="DY50" s="248">
        <f xml:space="preserve"> Time!DY$157</f>
        <v>10683</v>
      </c>
      <c r="DZ50" s="248">
        <f xml:space="preserve"> Time!DZ$157</f>
        <v>10775</v>
      </c>
      <c r="EA50" s="248">
        <f xml:space="preserve"> Time!EA$157</f>
        <v>10867</v>
      </c>
      <c r="EB50" s="248">
        <f xml:space="preserve"> Time!EB$157</f>
        <v>10957</v>
      </c>
      <c r="EC50" s="248">
        <f xml:space="preserve"> Time!EC$157</f>
        <v>10957</v>
      </c>
      <c r="ED50" s="248">
        <f xml:space="preserve"> Time!ED$157</f>
        <v>10957</v>
      </c>
      <c r="EE50" s="248">
        <f xml:space="preserve"> Time!EE$157</f>
        <v>10957</v>
      </c>
      <c r="EF50" s="248">
        <f xml:space="preserve"> Time!EF$157</f>
        <v>10957</v>
      </c>
      <c r="EG50" s="248">
        <f xml:space="preserve"> Time!EG$157</f>
        <v>10957</v>
      </c>
      <c r="EH50" s="248">
        <f xml:space="preserve"> Time!EH$157</f>
        <v>10957</v>
      </c>
      <c r="EI50" s="248">
        <f xml:space="preserve"> Time!EI$157</f>
        <v>10957</v>
      </c>
      <c r="EJ50" s="248">
        <f xml:space="preserve"> Time!EJ$157</f>
        <v>10957</v>
      </c>
      <c r="EK50" s="248">
        <f xml:space="preserve"> Time!EK$157</f>
        <v>10957</v>
      </c>
      <c r="EL50" s="248">
        <f xml:space="preserve"> Time!EL$157</f>
        <v>10957</v>
      </c>
      <c r="EM50" s="248">
        <f xml:space="preserve"> Time!EM$157</f>
        <v>10957</v>
      </c>
      <c r="EN50" s="248">
        <f xml:space="preserve"> Time!EN$157</f>
        <v>10957</v>
      </c>
      <c r="EO50" s="248">
        <f xml:space="preserve"> Time!EO$157</f>
        <v>10957</v>
      </c>
      <c r="EP50" s="248">
        <f xml:space="preserve"> Time!EP$157</f>
        <v>10957</v>
      </c>
      <c r="EQ50" s="248">
        <f xml:space="preserve"> Time!EQ$157</f>
        <v>10957</v>
      </c>
      <c r="ER50" s="248">
        <f xml:space="preserve"> Time!ER$157</f>
        <v>10957</v>
      </c>
      <c r="ES50" s="248">
        <f xml:space="preserve"> Time!ES$157</f>
        <v>10957</v>
      </c>
      <c r="ET50" s="248">
        <f xml:space="preserve"> Time!ET$157</f>
        <v>10957</v>
      </c>
      <c r="EU50" s="248">
        <f xml:space="preserve"> Time!EU$157</f>
        <v>10957</v>
      </c>
      <c r="EV50" s="248">
        <f xml:space="preserve"> Time!EV$157</f>
        <v>10957</v>
      </c>
      <c r="EW50" s="248">
        <f xml:space="preserve"> Time!EW$157</f>
        <v>10957</v>
      </c>
      <c r="EX50" s="248">
        <f xml:space="preserve"> Time!EX$157</f>
        <v>10957</v>
      </c>
      <c r="EY50" s="248">
        <f xml:space="preserve"> Time!EY$157</f>
        <v>10957</v>
      </c>
      <c r="EZ50" s="248">
        <f xml:space="preserve"> Time!EZ$157</f>
        <v>10957</v>
      </c>
      <c r="FA50" s="248">
        <f xml:space="preserve"> Time!FA$157</f>
        <v>10957</v>
      </c>
      <c r="FB50" s="248">
        <f xml:space="preserve"> Time!FB$157</f>
        <v>10957</v>
      </c>
      <c r="FC50" s="248">
        <f xml:space="preserve"> Time!FC$157</f>
        <v>10957</v>
      </c>
      <c r="FD50" s="248">
        <f xml:space="preserve"> Time!FD$157</f>
        <v>10957</v>
      </c>
      <c r="FE50" s="248">
        <f xml:space="preserve"> Time!FE$157</f>
        <v>10957</v>
      </c>
      <c r="FF50" s="248">
        <f xml:space="preserve"> Time!FF$157</f>
        <v>10957</v>
      </c>
      <c r="FG50" s="248">
        <f xml:space="preserve"> Time!FG$157</f>
        <v>10957</v>
      </c>
      <c r="FH50" s="248">
        <f xml:space="preserve"> Time!FH$157</f>
        <v>10957</v>
      </c>
      <c r="FI50" s="248">
        <f xml:space="preserve"> Time!FI$157</f>
        <v>10957</v>
      </c>
      <c r="FJ50" s="248">
        <f xml:space="preserve"> Time!FJ$157</f>
        <v>10957</v>
      </c>
      <c r="FK50" s="248">
        <f xml:space="preserve"> Time!FK$157</f>
        <v>10957</v>
      </c>
      <c r="FL50" s="248">
        <f xml:space="preserve"> Time!FL$157</f>
        <v>10957</v>
      </c>
      <c r="FM50" s="248">
        <f xml:space="preserve"> Time!FM$157</f>
        <v>10957</v>
      </c>
      <c r="FN50" s="248">
        <f xml:space="preserve"> Time!FN$157</f>
        <v>10957</v>
      </c>
      <c r="FO50" s="248">
        <f xml:space="preserve"> Time!FO$157</f>
        <v>10957</v>
      </c>
      <c r="FP50" s="248">
        <f xml:space="preserve"> Time!FP$157</f>
        <v>10957</v>
      </c>
      <c r="FQ50" s="248">
        <f xml:space="preserve"> Time!FQ$157</f>
        <v>10957</v>
      </c>
      <c r="FR50" s="248">
        <f xml:space="preserve"> Time!FR$157</f>
        <v>10957</v>
      </c>
      <c r="FS50" s="248">
        <f xml:space="preserve"> Time!FS$157</f>
        <v>10957</v>
      </c>
      <c r="FT50" s="248">
        <f xml:space="preserve"> Time!FT$157</f>
        <v>10957</v>
      </c>
      <c r="FU50" s="248">
        <f xml:space="preserve"> Time!FU$157</f>
        <v>10957</v>
      </c>
      <c r="FV50" s="248">
        <f xml:space="preserve"> Time!FV$157</f>
        <v>10957</v>
      </c>
      <c r="FW50" s="248">
        <f xml:space="preserve"> Time!FW$157</f>
        <v>10957</v>
      </c>
      <c r="FX50" s="248">
        <f xml:space="preserve"> Time!FX$157</f>
        <v>10957</v>
      </c>
      <c r="FY50" s="248">
        <f xml:space="preserve"> Time!FY$157</f>
        <v>10957</v>
      </c>
      <c r="FZ50" s="248">
        <f xml:space="preserve"> Time!FZ$157</f>
        <v>10957</v>
      </c>
      <c r="GA50" s="248">
        <f xml:space="preserve"> Time!GA$157</f>
        <v>10957</v>
      </c>
      <c r="GB50" s="248">
        <f xml:space="preserve"> Time!GB$157</f>
        <v>10957</v>
      </c>
      <c r="GC50" s="248">
        <f xml:space="preserve"> Time!GC$157</f>
        <v>10957</v>
      </c>
      <c r="GD50" s="248">
        <f xml:space="preserve"> Time!GD$157</f>
        <v>10957</v>
      </c>
      <c r="GE50" s="248">
        <f xml:space="preserve"> Time!GE$157</f>
        <v>10957</v>
      </c>
      <c r="GF50" s="248">
        <f xml:space="preserve"> Time!GF$157</f>
        <v>10957</v>
      </c>
      <c r="GG50" s="248">
        <f xml:space="preserve"> Time!GG$157</f>
        <v>10957</v>
      </c>
      <c r="GH50" s="248">
        <f xml:space="preserve"> Time!GH$157</f>
        <v>10957</v>
      </c>
      <c r="GI50" s="248">
        <f xml:space="preserve"> Time!GI$157</f>
        <v>10957</v>
      </c>
      <c r="GJ50" s="248">
        <f xml:space="preserve"> Time!GJ$157</f>
        <v>10957</v>
      </c>
    </row>
    <row r="51" spans="1:192" x14ac:dyDescent="0.25">
      <c r="E51" s="12" t="s">
        <v>243</v>
      </c>
      <c r="G51" s="12" t="s">
        <v>29</v>
      </c>
      <c r="J51" s="124">
        <f t="shared" ref="J51:AO51" si="36" xml:space="preserve"> J50 / $F49</f>
        <v>0</v>
      </c>
      <c r="K51" s="124">
        <f t="shared" si="36"/>
        <v>0</v>
      </c>
      <c r="L51" s="124">
        <f t="shared" si="36"/>
        <v>0</v>
      </c>
      <c r="M51" s="124">
        <f t="shared" si="36"/>
        <v>0.24931506849315069</v>
      </c>
      <c r="N51" s="124">
        <f t="shared" si="36"/>
        <v>0.50136986301369868</v>
      </c>
      <c r="O51" s="124">
        <f t="shared" si="36"/>
        <v>0.75342465753424659</v>
      </c>
      <c r="P51" s="124">
        <f t="shared" si="36"/>
        <v>1</v>
      </c>
      <c r="Q51" s="124">
        <f t="shared" si="36"/>
        <v>1.2493150684931507</v>
      </c>
      <c r="R51" s="124">
        <f t="shared" si="36"/>
        <v>1.5013698630136987</v>
      </c>
      <c r="S51" s="124">
        <f t="shared" si="36"/>
        <v>1.7534246575342465</v>
      </c>
      <c r="T51" s="124">
        <f t="shared" si="36"/>
        <v>2</v>
      </c>
      <c r="U51" s="124">
        <f t="shared" si="36"/>
        <v>2.2493150684931509</v>
      </c>
      <c r="V51" s="124">
        <f t="shared" si="36"/>
        <v>2.5013698630136987</v>
      </c>
      <c r="W51" s="124">
        <f t="shared" si="36"/>
        <v>2.7534246575342465</v>
      </c>
      <c r="X51" s="124">
        <f t="shared" si="36"/>
        <v>3.0027397260273974</v>
      </c>
      <c r="Y51" s="124">
        <f t="shared" si="36"/>
        <v>3.2520547945205478</v>
      </c>
      <c r="Z51" s="124">
        <f t="shared" si="36"/>
        <v>3.504109589041096</v>
      </c>
      <c r="AA51" s="124">
        <f t="shared" si="36"/>
        <v>3.7561643835616438</v>
      </c>
      <c r="AB51" s="124">
        <f t="shared" si="36"/>
        <v>4.0027397260273974</v>
      </c>
      <c r="AC51" s="124">
        <f t="shared" si="36"/>
        <v>4.2520547945205482</v>
      </c>
      <c r="AD51" s="124">
        <f t="shared" si="36"/>
        <v>4.5041095890410956</v>
      </c>
      <c r="AE51" s="124">
        <f t="shared" si="36"/>
        <v>4.7561643835616438</v>
      </c>
      <c r="AF51" s="124">
        <f t="shared" si="36"/>
        <v>5.0027397260273974</v>
      </c>
      <c r="AG51" s="124">
        <f t="shared" si="36"/>
        <v>5.2520547945205482</v>
      </c>
      <c r="AH51" s="124">
        <f t="shared" si="36"/>
        <v>5.5041095890410956</v>
      </c>
      <c r="AI51" s="124">
        <f t="shared" si="36"/>
        <v>5.7561643835616438</v>
      </c>
      <c r="AJ51" s="124">
        <f t="shared" si="36"/>
        <v>6.0027397260273974</v>
      </c>
      <c r="AK51" s="124">
        <f t="shared" si="36"/>
        <v>6.2520547945205482</v>
      </c>
      <c r="AL51" s="124">
        <f t="shared" si="36"/>
        <v>6.5041095890410956</v>
      </c>
      <c r="AM51" s="124">
        <f t="shared" si="36"/>
        <v>6.7561643835616438</v>
      </c>
      <c r="AN51" s="124">
        <f t="shared" si="36"/>
        <v>7.0054794520547947</v>
      </c>
      <c r="AO51" s="124">
        <f t="shared" si="36"/>
        <v>7.2547945205479456</v>
      </c>
      <c r="AP51" s="124">
        <f t="shared" ref="AP51:BU51" si="37" xml:space="preserve"> AP50 / $F49</f>
        <v>7.506849315068493</v>
      </c>
      <c r="AQ51" s="124">
        <f t="shared" si="37"/>
        <v>7.7589041095890412</v>
      </c>
      <c r="AR51" s="124">
        <f t="shared" si="37"/>
        <v>8.0054794520547947</v>
      </c>
      <c r="AS51" s="124">
        <f t="shared" si="37"/>
        <v>8.2547945205479447</v>
      </c>
      <c r="AT51" s="124">
        <f t="shared" si="37"/>
        <v>8.506849315068493</v>
      </c>
      <c r="AU51" s="124">
        <f t="shared" si="37"/>
        <v>8.7589041095890412</v>
      </c>
      <c r="AV51" s="124">
        <f t="shared" si="37"/>
        <v>9.0054794520547947</v>
      </c>
      <c r="AW51" s="124">
        <f t="shared" si="37"/>
        <v>9.2547945205479447</v>
      </c>
      <c r="AX51" s="124">
        <f t="shared" si="37"/>
        <v>9.506849315068493</v>
      </c>
      <c r="AY51" s="124">
        <f t="shared" si="37"/>
        <v>9.7589041095890412</v>
      </c>
      <c r="AZ51" s="124">
        <f t="shared" si="37"/>
        <v>10.005479452054795</v>
      </c>
      <c r="BA51" s="124">
        <f t="shared" si="37"/>
        <v>10.254794520547945</v>
      </c>
      <c r="BB51" s="124">
        <f t="shared" si="37"/>
        <v>10.506849315068493</v>
      </c>
      <c r="BC51" s="124">
        <f t="shared" si="37"/>
        <v>10.758904109589041</v>
      </c>
      <c r="BD51" s="124">
        <f t="shared" si="37"/>
        <v>11.008219178082191</v>
      </c>
      <c r="BE51" s="124">
        <f t="shared" si="37"/>
        <v>11.257534246575343</v>
      </c>
      <c r="BF51" s="124">
        <f t="shared" si="37"/>
        <v>11.509589041095891</v>
      </c>
      <c r="BG51" s="124">
        <f t="shared" si="37"/>
        <v>11.761643835616438</v>
      </c>
      <c r="BH51" s="124">
        <f t="shared" si="37"/>
        <v>12.008219178082191</v>
      </c>
      <c r="BI51" s="124">
        <f t="shared" si="37"/>
        <v>12.257534246575343</v>
      </c>
      <c r="BJ51" s="124">
        <f t="shared" si="37"/>
        <v>12.509589041095891</v>
      </c>
      <c r="BK51" s="124">
        <f t="shared" si="37"/>
        <v>12.761643835616438</v>
      </c>
      <c r="BL51" s="124">
        <f t="shared" si="37"/>
        <v>13.008219178082191</v>
      </c>
      <c r="BM51" s="124">
        <f t="shared" si="37"/>
        <v>13.257534246575343</v>
      </c>
      <c r="BN51" s="124">
        <f t="shared" si="37"/>
        <v>13.509589041095891</v>
      </c>
      <c r="BO51" s="124">
        <f t="shared" si="37"/>
        <v>13.761643835616438</v>
      </c>
      <c r="BP51" s="124">
        <f t="shared" si="37"/>
        <v>14.008219178082191</v>
      </c>
      <c r="BQ51" s="124">
        <f t="shared" si="37"/>
        <v>14.257534246575343</v>
      </c>
      <c r="BR51" s="124">
        <f t="shared" si="37"/>
        <v>14.509589041095891</v>
      </c>
      <c r="BS51" s="124">
        <f t="shared" si="37"/>
        <v>14.761643835616438</v>
      </c>
      <c r="BT51" s="124">
        <f t="shared" si="37"/>
        <v>15.010958904109589</v>
      </c>
      <c r="BU51" s="124">
        <f t="shared" si="37"/>
        <v>15.260273972602739</v>
      </c>
      <c r="BV51" s="124">
        <f t="shared" ref="BV51:DA51" si="38" xml:space="preserve"> BV50 / $F49</f>
        <v>15.512328767123288</v>
      </c>
      <c r="BW51" s="124">
        <f t="shared" si="38"/>
        <v>15.764383561643836</v>
      </c>
      <c r="BX51" s="124">
        <f t="shared" si="38"/>
        <v>16.010958904109589</v>
      </c>
      <c r="BY51" s="124">
        <f t="shared" si="38"/>
        <v>16.260273972602739</v>
      </c>
      <c r="BZ51" s="124">
        <f t="shared" si="38"/>
        <v>16.512328767123286</v>
      </c>
      <c r="CA51" s="124">
        <f t="shared" si="38"/>
        <v>16.764383561643836</v>
      </c>
      <c r="CB51" s="124">
        <f t="shared" si="38"/>
        <v>17.010958904109589</v>
      </c>
      <c r="CC51" s="124">
        <f t="shared" si="38"/>
        <v>17.260273972602739</v>
      </c>
      <c r="CD51" s="124">
        <f t="shared" si="38"/>
        <v>17.512328767123286</v>
      </c>
      <c r="CE51" s="124">
        <f t="shared" si="38"/>
        <v>17.764383561643836</v>
      </c>
      <c r="CF51" s="124">
        <f t="shared" si="38"/>
        <v>18.010958904109589</v>
      </c>
      <c r="CG51" s="124">
        <f t="shared" si="38"/>
        <v>18.260273972602739</v>
      </c>
      <c r="CH51" s="124">
        <f t="shared" si="38"/>
        <v>18.512328767123286</v>
      </c>
      <c r="CI51" s="124">
        <f t="shared" si="38"/>
        <v>18.764383561643836</v>
      </c>
      <c r="CJ51" s="124">
        <f t="shared" si="38"/>
        <v>19.013698630136986</v>
      </c>
      <c r="CK51" s="124">
        <f t="shared" si="38"/>
        <v>19.263013698630136</v>
      </c>
      <c r="CL51" s="124">
        <f t="shared" si="38"/>
        <v>19.515068493150686</v>
      </c>
      <c r="CM51" s="124">
        <f t="shared" si="38"/>
        <v>19.767123287671232</v>
      </c>
      <c r="CN51" s="124">
        <f t="shared" si="38"/>
        <v>20.013698630136986</v>
      </c>
      <c r="CO51" s="124">
        <f t="shared" si="38"/>
        <v>20.263013698630136</v>
      </c>
      <c r="CP51" s="124">
        <f t="shared" si="38"/>
        <v>20.515068493150686</v>
      </c>
      <c r="CQ51" s="124">
        <f t="shared" si="38"/>
        <v>20.767123287671232</v>
      </c>
      <c r="CR51" s="124">
        <f t="shared" si="38"/>
        <v>21.013698630136986</v>
      </c>
      <c r="CS51" s="124">
        <f t="shared" si="38"/>
        <v>21.263013698630136</v>
      </c>
      <c r="CT51" s="124">
        <f t="shared" si="38"/>
        <v>21.515068493150686</v>
      </c>
      <c r="CU51" s="124">
        <f t="shared" si="38"/>
        <v>21.767123287671232</v>
      </c>
      <c r="CV51" s="124">
        <f t="shared" si="38"/>
        <v>22.013698630136986</v>
      </c>
      <c r="CW51" s="124">
        <f t="shared" si="38"/>
        <v>22.263013698630136</v>
      </c>
      <c r="CX51" s="124">
        <f t="shared" si="38"/>
        <v>22.515068493150686</v>
      </c>
      <c r="CY51" s="124">
        <f t="shared" si="38"/>
        <v>22.767123287671232</v>
      </c>
      <c r="CZ51" s="124">
        <f t="shared" si="38"/>
        <v>23.016438356164382</v>
      </c>
      <c r="DA51" s="124">
        <f t="shared" si="38"/>
        <v>23.265753424657536</v>
      </c>
      <c r="DB51" s="124">
        <f t="shared" ref="DB51:EG51" si="39" xml:space="preserve"> DB50 / $F49</f>
        <v>23.517808219178082</v>
      </c>
      <c r="DC51" s="124">
        <f t="shared" si="39"/>
        <v>23.769863013698629</v>
      </c>
      <c r="DD51" s="124">
        <f t="shared" si="39"/>
        <v>24.016438356164382</v>
      </c>
      <c r="DE51" s="124">
        <f t="shared" si="39"/>
        <v>24.265753424657536</v>
      </c>
      <c r="DF51" s="124">
        <f t="shared" si="39"/>
        <v>24.517808219178082</v>
      </c>
      <c r="DG51" s="124">
        <f t="shared" si="39"/>
        <v>24.769863013698629</v>
      </c>
      <c r="DH51" s="124">
        <f t="shared" si="39"/>
        <v>25.016438356164382</v>
      </c>
      <c r="DI51" s="124">
        <f t="shared" si="39"/>
        <v>25.265753424657536</v>
      </c>
      <c r="DJ51" s="124">
        <f t="shared" si="39"/>
        <v>25.517808219178082</v>
      </c>
      <c r="DK51" s="124">
        <f t="shared" si="39"/>
        <v>25.769863013698629</v>
      </c>
      <c r="DL51" s="124">
        <f t="shared" si="39"/>
        <v>26.016438356164382</v>
      </c>
      <c r="DM51" s="124">
        <f t="shared" si="39"/>
        <v>26.265753424657536</v>
      </c>
      <c r="DN51" s="124">
        <f t="shared" si="39"/>
        <v>26.517808219178082</v>
      </c>
      <c r="DO51" s="124">
        <f t="shared" si="39"/>
        <v>26.769863013698629</v>
      </c>
      <c r="DP51" s="124">
        <f t="shared" si="39"/>
        <v>27.019178082191782</v>
      </c>
      <c r="DQ51" s="124">
        <f t="shared" si="39"/>
        <v>27.268493150684932</v>
      </c>
      <c r="DR51" s="124">
        <f t="shared" si="39"/>
        <v>27.520547945205479</v>
      </c>
      <c r="DS51" s="124">
        <f t="shared" si="39"/>
        <v>27.772602739726029</v>
      </c>
      <c r="DT51" s="124">
        <f t="shared" si="39"/>
        <v>28.019178082191782</v>
      </c>
      <c r="DU51" s="124">
        <f t="shared" si="39"/>
        <v>28.268493150684932</v>
      </c>
      <c r="DV51" s="124">
        <f t="shared" si="39"/>
        <v>28.520547945205479</v>
      </c>
      <c r="DW51" s="124">
        <f t="shared" si="39"/>
        <v>28.772602739726029</v>
      </c>
      <c r="DX51" s="124">
        <f t="shared" si="39"/>
        <v>29.019178082191782</v>
      </c>
      <c r="DY51" s="124">
        <f t="shared" si="39"/>
        <v>29.268493150684932</v>
      </c>
      <c r="DZ51" s="124">
        <f t="shared" si="39"/>
        <v>29.520547945205479</v>
      </c>
      <c r="EA51" s="124">
        <f t="shared" si="39"/>
        <v>29.772602739726029</v>
      </c>
      <c r="EB51" s="124">
        <f t="shared" si="39"/>
        <v>30.019178082191782</v>
      </c>
      <c r="EC51" s="124">
        <f t="shared" si="39"/>
        <v>30.019178082191782</v>
      </c>
      <c r="ED51" s="124">
        <f t="shared" si="39"/>
        <v>30.019178082191782</v>
      </c>
      <c r="EE51" s="124">
        <f t="shared" si="39"/>
        <v>30.019178082191782</v>
      </c>
      <c r="EF51" s="124">
        <f t="shared" si="39"/>
        <v>30.019178082191782</v>
      </c>
      <c r="EG51" s="124">
        <f t="shared" si="39"/>
        <v>30.019178082191782</v>
      </c>
      <c r="EH51" s="124">
        <f t="shared" ref="EH51:FM51" si="40" xml:space="preserve"> EH50 / $F49</f>
        <v>30.019178082191782</v>
      </c>
      <c r="EI51" s="124">
        <f t="shared" si="40"/>
        <v>30.019178082191782</v>
      </c>
      <c r="EJ51" s="124">
        <f t="shared" si="40"/>
        <v>30.019178082191782</v>
      </c>
      <c r="EK51" s="124">
        <f t="shared" si="40"/>
        <v>30.019178082191782</v>
      </c>
      <c r="EL51" s="124">
        <f t="shared" si="40"/>
        <v>30.019178082191782</v>
      </c>
      <c r="EM51" s="124">
        <f t="shared" si="40"/>
        <v>30.019178082191782</v>
      </c>
      <c r="EN51" s="124">
        <f t="shared" si="40"/>
        <v>30.019178082191782</v>
      </c>
      <c r="EO51" s="124">
        <f t="shared" si="40"/>
        <v>30.019178082191782</v>
      </c>
      <c r="EP51" s="124">
        <f t="shared" si="40"/>
        <v>30.019178082191782</v>
      </c>
      <c r="EQ51" s="124">
        <f t="shared" si="40"/>
        <v>30.019178082191782</v>
      </c>
      <c r="ER51" s="124">
        <f t="shared" si="40"/>
        <v>30.019178082191782</v>
      </c>
      <c r="ES51" s="124">
        <f t="shared" si="40"/>
        <v>30.019178082191782</v>
      </c>
      <c r="ET51" s="124">
        <f t="shared" si="40"/>
        <v>30.019178082191782</v>
      </c>
      <c r="EU51" s="124">
        <f t="shared" si="40"/>
        <v>30.019178082191782</v>
      </c>
      <c r="EV51" s="124">
        <f t="shared" si="40"/>
        <v>30.019178082191782</v>
      </c>
      <c r="EW51" s="124">
        <f t="shared" si="40"/>
        <v>30.019178082191782</v>
      </c>
      <c r="EX51" s="124">
        <f t="shared" si="40"/>
        <v>30.019178082191782</v>
      </c>
      <c r="EY51" s="124">
        <f t="shared" si="40"/>
        <v>30.019178082191782</v>
      </c>
      <c r="EZ51" s="124">
        <f t="shared" si="40"/>
        <v>30.019178082191782</v>
      </c>
      <c r="FA51" s="124">
        <f t="shared" si="40"/>
        <v>30.019178082191782</v>
      </c>
      <c r="FB51" s="124">
        <f t="shared" si="40"/>
        <v>30.019178082191782</v>
      </c>
      <c r="FC51" s="124">
        <f t="shared" si="40"/>
        <v>30.019178082191782</v>
      </c>
      <c r="FD51" s="124">
        <f t="shared" si="40"/>
        <v>30.019178082191782</v>
      </c>
      <c r="FE51" s="124">
        <f t="shared" si="40"/>
        <v>30.019178082191782</v>
      </c>
      <c r="FF51" s="124">
        <f t="shared" si="40"/>
        <v>30.019178082191782</v>
      </c>
      <c r="FG51" s="124">
        <f t="shared" si="40"/>
        <v>30.019178082191782</v>
      </c>
      <c r="FH51" s="124">
        <f t="shared" si="40"/>
        <v>30.019178082191782</v>
      </c>
      <c r="FI51" s="124">
        <f t="shared" si="40"/>
        <v>30.019178082191782</v>
      </c>
      <c r="FJ51" s="124">
        <f t="shared" si="40"/>
        <v>30.019178082191782</v>
      </c>
      <c r="FK51" s="124">
        <f t="shared" si="40"/>
        <v>30.019178082191782</v>
      </c>
      <c r="FL51" s="124">
        <f t="shared" si="40"/>
        <v>30.019178082191782</v>
      </c>
      <c r="FM51" s="124">
        <f t="shared" si="40"/>
        <v>30.019178082191782</v>
      </c>
      <c r="FN51" s="124">
        <f t="shared" ref="FN51:GJ51" si="41" xml:space="preserve"> FN50 / $F49</f>
        <v>30.019178082191782</v>
      </c>
      <c r="FO51" s="124">
        <f t="shared" si="41"/>
        <v>30.019178082191782</v>
      </c>
      <c r="FP51" s="124">
        <f t="shared" si="41"/>
        <v>30.019178082191782</v>
      </c>
      <c r="FQ51" s="124">
        <f t="shared" si="41"/>
        <v>30.019178082191782</v>
      </c>
      <c r="FR51" s="124">
        <f t="shared" si="41"/>
        <v>30.019178082191782</v>
      </c>
      <c r="FS51" s="124">
        <f t="shared" si="41"/>
        <v>30.019178082191782</v>
      </c>
      <c r="FT51" s="124">
        <f t="shared" si="41"/>
        <v>30.019178082191782</v>
      </c>
      <c r="FU51" s="124">
        <f t="shared" si="41"/>
        <v>30.019178082191782</v>
      </c>
      <c r="FV51" s="124">
        <f t="shared" si="41"/>
        <v>30.019178082191782</v>
      </c>
      <c r="FW51" s="124">
        <f t="shared" si="41"/>
        <v>30.019178082191782</v>
      </c>
      <c r="FX51" s="124">
        <f t="shared" si="41"/>
        <v>30.019178082191782</v>
      </c>
      <c r="FY51" s="124">
        <f t="shared" si="41"/>
        <v>30.019178082191782</v>
      </c>
      <c r="FZ51" s="124">
        <f t="shared" si="41"/>
        <v>30.019178082191782</v>
      </c>
      <c r="GA51" s="124">
        <f t="shared" si="41"/>
        <v>30.019178082191782</v>
      </c>
      <c r="GB51" s="124">
        <f t="shared" si="41"/>
        <v>30.019178082191782</v>
      </c>
      <c r="GC51" s="124">
        <f t="shared" si="41"/>
        <v>30.019178082191782</v>
      </c>
      <c r="GD51" s="124">
        <f t="shared" si="41"/>
        <v>30.019178082191782</v>
      </c>
      <c r="GE51" s="124">
        <f t="shared" si="41"/>
        <v>30.019178082191782</v>
      </c>
      <c r="GF51" s="124">
        <f t="shared" si="41"/>
        <v>30.019178082191782</v>
      </c>
      <c r="GG51" s="124">
        <f t="shared" si="41"/>
        <v>30.019178082191782</v>
      </c>
      <c r="GH51" s="124">
        <f t="shared" si="41"/>
        <v>30.019178082191782</v>
      </c>
      <c r="GI51" s="124">
        <f t="shared" si="41"/>
        <v>30.019178082191782</v>
      </c>
      <c r="GJ51" s="124">
        <f t="shared" si="41"/>
        <v>30.019178082191782</v>
      </c>
    </row>
    <row r="53" spans="1:192" x14ac:dyDescent="0.25">
      <c r="E53" s="198" t="str">
        <f xml:space="preserve"> InpC!E$69</f>
        <v xml:space="preserve">Aurelius target IRR </v>
      </c>
      <c r="F53" s="427">
        <f xml:space="preserve"> InpC!F$69</f>
        <v>0.12</v>
      </c>
      <c r="G53" s="198" t="str">
        <f xml:space="preserve"> InpC!G$69</f>
        <v>%</v>
      </c>
      <c r="H53" s="43"/>
    </row>
    <row r="54" spans="1:192" x14ac:dyDescent="0.25">
      <c r="E54" s="124" t="str">
        <f t="shared" ref="E54:AJ54" si="42" xml:space="preserve"> E$51</f>
        <v>Years since financial close</v>
      </c>
      <c r="F54" s="124">
        <f t="shared" si="42"/>
        <v>0</v>
      </c>
      <c r="G54" s="124" t="str">
        <f t="shared" si="42"/>
        <v>years</v>
      </c>
      <c r="H54" s="124">
        <f t="shared" si="42"/>
        <v>0</v>
      </c>
      <c r="I54" s="124">
        <f t="shared" si="42"/>
        <v>0</v>
      </c>
      <c r="J54" s="124">
        <f t="shared" si="42"/>
        <v>0</v>
      </c>
      <c r="K54" s="124">
        <f t="shared" si="42"/>
        <v>0</v>
      </c>
      <c r="L54" s="124">
        <f t="shared" si="42"/>
        <v>0</v>
      </c>
      <c r="M54" s="124">
        <f t="shared" si="42"/>
        <v>0.24931506849315069</v>
      </c>
      <c r="N54" s="124">
        <f t="shared" si="42"/>
        <v>0.50136986301369868</v>
      </c>
      <c r="O54" s="124">
        <f t="shared" si="42"/>
        <v>0.75342465753424659</v>
      </c>
      <c r="P54" s="124">
        <f t="shared" si="42"/>
        <v>1</v>
      </c>
      <c r="Q54" s="124">
        <f t="shared" si="42"/>
        <v>1.2493150684931507</v>
      </c>
      <c r="R54" s="124">
        <f t="shared" si="42"/>
        <v>1.5013698630136987</v>
      </c>
      <c r="S54" s="124">
        <f t="shared" si="42"/>
        <v>1.7534246575342465</v>
      </c>
      <c r="T54" s="124">
        <f t="shared" si="42"/>
        <v>2</v>
      </c>
      <c r="U54" s="124">
        <f t="shared" si="42"/>
        <v>2.2493150684931509</v>
      </c>
      <c r="V54" s="124">
        <f t="shared" si="42"/>
        <v>2.5013698630136987</v>
      </c>
      <c r="W54" s="124">
        <f t="shared" si="42"/>
        <v>2.7534246575342465</v>
      </c>
      <c r="X54" s="124">
        <f t="shared" si="42"/>
        <v>3.0027397260273974</v>
      </c>
      <c r="Y54" s="124">
        <f t="shared" si="42"/>
        <v>3.2520547945205478</v>
      </c>
      <c r="Z54" s="124">
        <f t="shared" si="42"/>
        <v>3.504109589041096</v>
      </c>
      <c r="AA54" s="124">
        <f t="shared" si="42"/>
        <v>3.7561643835616438</v>
      </c>
      <c r="AB54" s="124">
        <f t="shared" si="42"/>
        <v>4.0027397260273974</v>
      </c>
      <c r="AC54" s="124">
        <f t="shared" si="42"/>
        <v>4.2520547945205482</v>
      </c>
      <c r="AD54" s="124">
        <f t="shared" si="42"/>
        <v>4.5041095890410956</v>
      </c>
      <c r="AE54" s="124">
        <f t="shared" si="42"/>
        <v>4.7561643835616438</v>
      </c>
      <c r="AF54" s="124">
        <f t="shared" si="42"/>
        <v>5.0027397260273974</v>
      </c>
      <c r="AG54" s="124">
        <f t="shared" si="42"/>
        <v>5.2520547945205482</v>
      </c>
      <c r="AH54" s="124">
        <f t="shared" si="42"/>
        <v>5.5041095890410956</v>
      </c>
      <c r="AI54" s="124">
        <f t="shared" si="42"/>
        <v>5.7561643835616438</v>
      </c>
      <c r="AJ54" s="124">
        <f t="shared" si="42"/>
        <v>6.0027397260273974</v>
      </c>
      <c r="AK54" s="124">
        <f t="shared" ref="AK54:BP54" si="43" xml:space="preserve"> AK$51</f>
        <v>6.2520547945205482</v>
      </c>
      <c r="AL54" s="124">
        <f t="shared" si="43"/>
        <v>6.5041095890410956</v>
      </c>
      <c r="AM54" s="124">
        <f t="shared" si="43"/>
        <v>6.7561643835616438</v>
      </c>
      <c r="AN54" s="124">
        <f t="shared" si="43"/>
        <v>7.0054794520547947</v>
      </c>
      <c r="AO54" s="124">
        <f t="shared" si="43"/>
        <v>7.2547945205479456</v>
      </c>
      <c r="AP54" s="124">
        <f t="shared" si="43"/>
        <v>7.506849315068493</v>
      </c>
      <c r="AQ54" s="124">
        <f t="shared" si="43"/>
        <v>7.7589041095890412</v>
      </c>
      <c r="AR54" s="124">
        <f t="shared" si="43"/>
        <v>8.0054794520547947</v>
      </c>
      <c r="AS54" s="124">
        <f t="shared" si="43"/>
        <v>8.2547945205479447</v>
      </c>
      <c r="AT54" s="124">
        <f t="shared" si="43"/>
        <v>8.506849315068493</v>
      </c>
      <c r="AU54" s="124">
        <f t="shared" si="43"/>
        <v>8.7589041095890412</v>
      </c>
      <c r="AV54" s="124">
        <f t="shared" si="43"/>
        <v>9.0054794520547947</v>
      </c>
      <c r="AW54" s="124">
        <f t="shared" si="43"/>
        <v>9.2547945205479447</v>
      </c>
      <c r="AX54" s="124">
        <f t="shared" si="43"/>
        <v>9.506849315068493</v>
      </c>
      <c r="AY54" s="124">
        <f t="shared" si="43"/>
        <v>9.7589041095890412</v>
      </c>
      <c r="AZ54" s="124">
        <f t="shared" si="43"/>
        <v>10.005479452054795</v>
      </c>
      <c r="BA54" s="124">
        <f t="shared" si="43"/>
        <v>10.254794520547945</v>
      </c>
      <c r="BB54" s="124">
        <f t="shared" si="43"/>
        <v>10.506849315068493</v>
      </c>
      <c r="BC54" s="124">
        <f t="shared" si="43"/>
        <v>10.758904109589041</v>
      </c>
      <c r="BD54" s="124">
        <f t="shared" si="43"/>
        <v>11.008219178082191</v>
      </c>
      <c r="BE54" s="124">
        <f t="shared" si="43"/>
        <v>11.257534246575343</v>
      </c>
      <c r="BF54" s="124">
        <f t="shared" si="43"/>
        <v>11.509589041095891</v>
      </c>
      <c r="BG54" s="124">
        <f t="shared" si="43"/>
        <v>11.761643835616438</v>
      </c>
      <c r="BH54" s="124">
        <f t="shared" si="43"/>
        <v>12.008219178082191</v>
      </c>
      <c r="BI54" s="124">
        <f t="shared" si="43"/>
        <v>12.257534246575343</v>
      </c>
      <c r="BJ54" s="124">
        <f t="shared" si="43"/>
        <v>12.509589041095891</v>
      </c>
      <c r="BK54" s="124">
        <f t="shared" si="43"/>
        <v>12.761643835616438</v>
      </c>
      <c r="BL54" s="124">
        <f t="shared" si="43"/>
        <v>13.008219178082191</v>
      </c>
      <c r="BM54" s="124">
        <f t="shared" si="43"/>
        <v>13.257534246575343</v>
      </c>
      <c r="BN54" s="124">
        <f t="shared" si="43"/>
        <v>13.509589041095891</v>
      </c>
      <c r="BO54" s="124">
        <f t="shared" si="43"/>
        <v>13.761643835616438</v>
      </c>
      <c r="BP54" s="124">
        <f t="shared" si="43"/>
        <v>14.008219178082191</v>
      </c>
      <c r="BQ54" s="124">
        <f t="shared" ref="BQ54:CV54" si="44" xml:space="preserve"> BQ$51</f>
        <v>14.257534246575343</v>
      </c>
      <c r="BR54" s="124">
        <f t="shared" si="44"/>
        <v>14.509589041095891</v>
      </c>
      <c r="BS54" s="124">
        <f t="shared" si="44"/>
        <v>14.761643835616438</v>
      </c>
      <c r="BT54" s="124">
        <f t="shared" si="44"/>
        <v>15.010958904109589</v>
      </c>
      <c r="BU54" s="124">
        <f t="shared" si="44"/>
        <v>15.260273972602739</v>
      </c>
      <c r="BV54" s="124">
        <f t="shared" si="44"/>
        <v>15.512328767123288</v>
      </c>
      <c r="BW54" s="124">
        <f t="shared" si="44"/>
        <v>15.764383561643836</v>
      </c>
      <c r="BX54" s="124">
        <f t="shared" si="44"/>
        <v>16.010958904109589</v>
      </c>
      <c r="BY54" s="124">
        <f t="shared" si="44"/>
        <v>16.260273972602739</v>
      </c>
      <c r="BZ54" s="124">
        <f t="shared" si="44"/>
        <v>16.512328767123286</v>
      </c>
      <c r="CA54" s="124">
        <f t="shared" si="44"/>
        <v>16.764383561643836</v>
      </c>
      <c r="CB54" s="124">
        <f t="shared" si="44"/>
        <v>17.010958904109589</v>
      </c>
      <c r="CC54" s="124">
        <f t="shared" si="44"/>
        <v>17.260273972602739</v>
      </c>
      <c r="CD54" s="124">
        <f t="shared" si="44"/>
        <v>17.512328767123286</v>
      </c>
      <c r="CE54" s="124">
        <f t="shared" si="44"/>
        <v>17.764383561643836</v>
      </c>
      <c r="CF54" s="124">
        <f t="shared" si="44"/>
        <v>18.010958904109589</v>
      </c>
      <c r="CG54" s="124">
        <f t="shared" si="44"/>
        <v>18.260273972602739</v>
      </c>
      <c r="CH54" s="124">
        <f t="shared" si="44"/>
        <v>18.512328767123286</v>
      </c>
      <c r="CI54" s="124">
        <f t="shared" si="44"/>
        <v>18.764383561643836</v>
      </c>
      <c r="CJ54" s="124">
        <f t="shared" si="44"/>
        <v>19.013698630136986</v>
      </c>
      <c r="CK54" s="124">
        <f t="shared" si="44"/>
        <v>19.263013698630136</v>
      </c>
      <c r="CL54" s="124">
        <f t="shared" si="44"/>
        <v>19.515068493150686</v>
      </c>
      <c r="CM54" s="124">
        <f t="shared" si="44"/>
        <v>19.767123287671232</v>
      </c>
      <c r="CN54" s="124">
        <f t="shared" si="44"/>
        <v>20.013698630136986</v>
      </c>
      <c r="CO54" s="124">
        <f t="shared" si="44"/>
        <v>20.263013698630136</v>
      </c>
      <c r="CP54" s="124">
        <f t="shared" si="44"/>
        <v>20.515068493150686</v>
      </c>
      <c r="CQ54" s="124">
        <f t="shared" si="44"/>
        <v>20.767123287671232</v>
      </c>
      <c r="CR54" s="124">
        <f t="shared" si="44"/>
        <v>21.013698630136986</v>
      </c>
      <c r="CS54" s="124">
        <f t="shared" si="44"/>
        <v>21.263013698630136</v>
      </c>
      <c r="CT54" s="124">
        <f t="shared" si="44"/>
        <v>21.515068493150686</v>
      </c>
      <c r="CU54" s="124">
        <f t="shared" si="44"/>
        <v>21.767123287671232</v>
      </c>
      <c r="CV54" s="124">
        <f t="shared" si="44"/>
        <v>22.013698630136986</v>
      </c>
      <c r="CW54" s="124">
        <f t="shared" ref="CW54:EB54" si="45" xml:space="preserve"> CW$51</f>
        <v>22.263013698630136</v>
      </c>
      <c r="CX54" s="124">
        <f t="shared" si="45"/>
        <v>22.515068493150686</v>
      </c>
      <c r="CY54" s="124">
        <f t="shared" si="45"/>
        <v>22.767123287671232</v>
      </c>
      <c r="CZ54" s="124">
        <f t="shared" si="45"/>
        <v>23.016438356164382</v>
      </c>
      <c r="DA54" s="124">
        <f t="shared" si="45"/>
        <v>23.265753424657536</v>
      </c>
      <c r="DB54" s="124">
        <f t="shared" si="45"/>
        <v>23.517808219178082</v>
      </c>
      <c r="DC54" s="124">
        <f t="shared" si="45"/>
        <v>23.769863013698629</v>
      </c>
      <c r="DD54" s="124">
        <f t="shared" si="45"/>
        <v>24.016438356164382</v>
      </c>
      <c r="DE54" s="124">
        <f t="shared" si="45"/>
        <v>24.265753424657536</v>
      </c>
      <c r="DF54" s="124">
        <f t="shared" si="45"/>
        <v>24.517808219178082</v>
      </c>
      <c r="DG54" s="124">
        <f t="shared" si="45"/>
        <v>24.769863013698629</v>
      </c>
      <c r="DH54" s="124">
        <f t="shared" si="45"/>
        <v>25.016438356164382</v>
      </c>
      <c r="DI54" s="124">
        <f t="shared" si="45"/>
        <v>25.265753424657536</v>
      </c>
      <c r="DJ54" s="124">
        <f t="shared" si="45"/>
        <v>25.517808219178082</v>
      </c>
      <c r="DK54" s="124">
        <f t="shared" si="45"/>
        <v>25.769863013698629</v>
      </c>
      <c r="DL54" s="124">
        <f t="shared" si="45"/>
        <v>26.016438356164382</v>
      </c>
      <c r="DM54" s="124">
        <f t="shared" si="45"/>
        <v>26.265753424657536</v>
      </c>
      <c r="DN54" s="124">
        <f t="shared" si="45"/>
        <v>26.517808219178082</v>
      </c>
      <c r="DO54" s="124">
        <f t="shared" si="45"/>
        <v>26.769863013698629</v>
      </c>
      <c r="DP54" s="124">
        <f t="shared" si="45"/>
        <v>27.019178082191782</v>
      </c>
      <c r="DQ54" s="124">
        <f t="shared" si="45"/>
        <v>27.268493150684932</v>
      </c>
      <c r="DR54" s="124">
        <f t="shared" si="45"/>
        <v>27.520547945205479</v>
      </c>
      <c r="DS54" s="124">
        <f t="shared" si="45"/>
        <v>27.772602739726029</v>
      </c>
      <c r="DT54" s="124">
        <f t="shared" si="45"/>
        <v>28.019178082191782</v>
      </c>
      <c r="DU54" s="124">
        <f t="shared" si="45"/>
        <v>28.268493150684932</v>
      </c>
      <c r="DV54" s="124">
        <f t="shared" si="45"/>
        <v>28.520547945205479</v>
      </c>
      <c r="DW54" s="124">
        <f t="shared" si="45"/>
        <v>28.772602739726029</v>
      </c>
      <c r="DX54" s="124">
        <f t="shared" si="45"/>
        <v>29.019178082191782</v>
      </c>
      <c r="DY54" s="124">
        <f t="shared" si="45"/>
        <v>29.268493150684932</v>
      </c>
      <c r="DZ54" s="124">
        <f t="shared" si="45"/>
        <v>29.520547945205479</v>
      </c>
      <c r="EA54" s="124">
        <f t="shared" si="45"/>
        <v>29.772602739726029</v>
      </c>
      <c r="EB54" s="124">
        <f t="shared" si="45"/>
        <v>30.019178082191782</v>
      </c>
      <c r="EC54" s="124">
        <f t="shared" ref="EC54:FH54" si="46" xml:space="preserve"> EC$51</f>
        <v>30.019178082191782</v>
      </c>
      <c r="ED54" s="124">
        <f t="shared" si="46"/>
        <v>30.019178082191782</v>
      </c>
      <c r="EE54" s="124">
        <f t="shared" si="46"/>
        <v>30.019178082191782</v>
      </c>
      <c r="EF54" s="124">
        <f t="shared" si="46"/>
        <v>30.019178082191782</v>
      </c>
      <c r="EG54" s="124">
        <f t="shared" si="46"/>
        <v>30.019178082191782</v>
      </c>
      <c r="EH54" s="124">
        <f t="shared" si="46"/>
        <v>30.019178082191782</v>
      </c>
      <c r="EI54" s="124">
        <f t="shared" si="46"/>
        <v>30.019178082191782</v>
      </c>
      <c r="EJ54" s="124">
        <f t="shared" si="46"/>
        <v>30.019178082191782</v>
      </c>
      <c r="EK54" s="124">
        <f t="shared" si="46"/>
        <v>30.019178082191782</v>
      </c>
      <c r="EL54" s="124">
        <f t="shared" si="46"/>
        <v>30.019178082191782</v>
      </c>
      <c r="EM54" s="124">
        <f t="shared" si="46"/>
        <v>30.019178082191782</v>
      </c>
      <c r="EN54" s="124">
        <f t="shared" si="46"/>
        <v>30.019178082191782</v>
      </c>
      <c r="EO54" s="124">
        <f t="shared" si="46"/>
        <v>30.019178082191782</v>
      </c>
      <c r="EP54" s="124">
        <f t="shared" si="46"/>
        <v>30.019178082191782</v>
      </c>
      <c r="EQ54" s="124">
        <f t="shared" si="46"/>
        <v>30.019178082191782</v>
      </c>
      <c r="ER54" s="124">
        <f t="shared" si="46"/>
        <v>30.019178082191782</v>
      </c>
      <c r="ES54" s="124">
        <f t="shared" si="46"/>
        <v>30.019178082191782</v>
      </c>
      <c r="ET54" s="124">
        <f t="shared" si="46"/>
        <v>30.019178082191782</v>
      </c>
      <c r="EU54" s="124">
        <f t="shared" si="46"/>
        <v>30.019178082191782</v>
      </c>
      <c r="EV54" s="124">
        <f t="shared" si="46"/>
        <v>30.019178082191782</v>
      </c>
      <c r="EW54" s="124">
        <f t="shared" si="46"/>
        <v>30.019178082191782</v>
      </c>
      <c r="EX54" s="124">
        <f t="shared" si="46"/>
        <v>30.019178082191782</v>
      </c>
      <c r="EY54" s="124">
        <f t="shared" si="46"/>
        <v>30.019178082191782</v>
      </c>
      <c r="EZ54" s="124">
        <f t="shared" si="46"/>
        <v>30.019178082191782</v>
      </c>
      <c r="FA54" s="124">
        <f t="shared" si="46"/>
        <v>30.019178082191782</v>
      </c>
      <c r="FB54" s="124">
        <f t="shared" si="46"/>
        <v>30.019178082191782</v>
      </c>
      <c r="FC54" s="124">
        <f t="shared" si="46"/>
        <v>30.019178082191782</v>
      </c>
      <c r="FD54" s="124">
        <f t="shared" si="46"/>
        <v>30.019178082191782</v>
      </c>
      <c r="FE54" s="124">
        <f t="shared" si="46"/>
        <v>30.019178082191782</v>
      </c>
      <c r="FF54" s="124">
        <f t="shared" si="46"/>
        <v>30.019178082191782</v>
      </c>
      <c r="FG54" s="124">
        <f t="shared" si="46"/>
        <v>30.019178082191782</v>
      </c>
      <c r="FH54" s="124">
        <f t="shared" si="46"/>
        <v>30.019178082191782</v>
      </c>
      <c r="FI54" s="124">
        <f t="shared" ref="FI54:GJ54" si="47" xml:space="preserve"> FI$51</f>
        <v>30.019178082191782</v>
      </c>
      <c r="FJ54" s="124">
        <f t="shared" si="47"/>
        <v>30.019178082191782</v>
      </c>
      <c r="FK54" s="124">
        <f t="shared" si="47"/>
        <v>30.019178082191782</v>
      </c>
      <c r="FL54" s="124">
        <f t="shared" si="47"/>
        <v>30.019178082191782</v>
      </c>
      <c r="FM54" s="124">
        <f t="shared" si="47"/>
        <v>30.019178082191782</v>
      </c>
      <c r="FN54" s="124">
        <f t="shared" si="47"/>
        <v>30.019178082191782</v>
      </c>
      <c r="FO54" s="124">
        <f t="shared" si="47"/>
        <v>30.019178082191782</v>
      </c>
      <c r="FP54" s="124">
        <f t="shared" si="47"/>
        <v>30.019178082191782</v>
      </c>
      <c r="FQ54" s="124">
        <f t="shared" si="47"/>
        <v>30.019178082191782</v>
      </c>
      <c r="FR54" s="124">
        <f t="shared" si="47"/>
        <v>30.019178082191782</v>
      </c>
      <c r="FS54" s="124">
        <f t="shared" si="47"/>
        <v>30.019178082191782</v>
      </c>
      <c r="FT54" s="124">
        <f t="shared" si="47"/>
        <v>30.019178082191782</v>
      </c>
      <c r="FU54" s="124">
        <f t="shared" si="47"/>
        <v>30.019178082191782</v>
      </c>
      <c r="FV54" s="124">
        <f t="shared" si="47"/>
        <v>30.019178082191782</v>
      </c>
      <c r="FW54" s="124">
        <f t="shared" si="47"/>
        <v>30.019178082191782</v>
      </c>
      <c r="FX54" s="124">
        <f t="shared" si="47"/>
        <v>30.019178082191782</v>
      </c>
      <c r="FY54" s="124">
        <f t="shared" si="47"/>
        <v>30.019178082191782</v>
      </c>
      <c r="FZ54" s="124">
        <f t="shared" si="47"/>
        <v>30.019178082191782</v>
      </c>
      <c r="GA54" s="124">
        <f t="shared" si="47"/>
        <v>30.019178082191782</v>
      </c>
      <c r="GB54" s="124">
        <f t="shared" si="47"/>
        <v>30.019178082191782</v>
      </c>
      <c r="GC54" s="124">
        <f t="shared" si="47"/>
        <v>30.019178082191782</v>
      </c>
      <c r="GD54" s="124">
        <f t="shared" si="47"/>
        <v>30.019178082191782</v>
      </c>
      <c r="GE54" s="124">
        <f t="shared" si="47"/>
        <v>30.019178082191782</v>
      </c>
      <c r="GF54" s="124">
        <f t="shared" si="47"/>
        <v>30.019178082191782</v>
      </c>
      <c r="GG54" s="124">
        <f t="shared" si="47"/>
        <v>30.019178082191782</v>
      </c>
      <c r="GH54" s="124">
        <f t="shared" si="47"/>
        <v>30.019178082191782</v>
      </c>
      <c r="GI54" s="124">
        <f t="shared" si="47"/>
        <v>30.019178082191782</v>
      </c>
      <c r="GJ54" s="124">
        <f t="shared" si="47"/>
        <v>30.019178082191782</v>
      </c>
    </row>
    <row r="55" spans="1:192" x14ac:dyDescent="0.25">
      <c r="E55" s="252" t="str">
        <f xml:space="preserve"> Time!E$76</f>
        <v>Financial close date flag</v>
      </c>
      <c r="F55" s="252">
        <f xml:space="preserve"> Time!F$76</f>
        <v>0</v>
      </c>
      <c r="G55" s="252" t="str">
        <f xml:space="preserve"> Time!G$76</f>
        <v>flag</v>
      </c>
      <c r="H55" s="252">
        <f xml:space="preserve"> Time!H$76</f>
        <v>1</v>
      </c>
      <c r="I55" s="252">
        <f xml:space="preserve"> Time!I$76</f>
        <v>0</v>
      </c>
      <c r="J55" s="252">
        <f xml:space="preserve"> Time!J$76</f>
        <v>0</v>
      </c>
      <c r="K55" s="252">
        <f xml:space="preserve"> Time!K$76</f>
        <v>0</v>
      </c>
      <c r="L55" s="252">
        <f xml:space="preserve"> Time!L$76</f>
        <v>1</v>
      </c>
      <c r="M55" s="252">
        <f xml:space="preserve"> Time!M$76</f>
        <v>0</v>
      </c>
      <c r="N55" s="252">
        <f xml:space="preserve"> Time!N$76</f>
        <v>0</v>
      </c>
      <c r="O55" s="252">
        <f xml:space="preserve"> Time!O$76</f>
        <v>0</v>
      </c>
      <c r="P55" s="252">
        <f xml:space="preserve"> Time!P$76</f>
        <v>0</v>
      </c>
      <c r="Q55" s="252">
        <f xml:space="preserve"> Time!Q$76</f>
        <v>0</v>
      </c>
      <c r="R55" s="252">
        <f xml:space="preserve"> Time!R$76</f>
        <v>0</v>
      </c>
      <c r="S55" s="252">
        <f xml:space="preserve"> Time!S$76</f>
        <v>0</v>
      </c>
      <c r="T55" s="252">
        <f xml:space="preserve"> Time!T$76</f>
        <v>0</v>
      </c>
      <c r="U55" s="252">
        <f xml:space="preserve"> Time!U$76</f>
        <v>0</v>
      </c>
      <c r="V55" s="252">
        <f xml:space="preserve"> Time!V$76</f>
        <v>0</v>
      </c>
      <c r="W55" s="252">
        <f xml:space="preserve"> Time!W$76</f>
        <v>0</v>
      </c>
      <c r="X55" s="252">
        <f xml:space="preserve"> Time!X$76</f>
        <v>0</v>
      </c>
      <c r="Y55" s="252">
        <f xml:space="preserve"> Time!Y$76</f>
        <v>0</v>
      </c>
      <c r="Z55" s="252">
        <f xml:space="preserve"> Time!Z$76</f>
        <v>0</v>
      </c>
      <c r="AA55" s="252">
        <f xml:space="preserve"> Time!AA$76</f>
        <v>0</v>
      </c>
      <c r="AB55" s="252">
        <f xml:space="preserve"> Time!AB$76</f>
        <v>0</v>
      </c>
      <c r="AC55" s="252">
        <f xml:space="preserve"> Time!AC$76</f>
        <v>0</v>
      </c>
      <c r="AD55" s="252">
        <f xml:space="preserve"> Time!AD$76</f>
        <v>0</v>
      </c>
      <c r="AE55" s="252">
        <f xml:space="preserve"> Time!AE$76</f>
        <v>0</v>
      </c>
      <c r="AF55" s="252">
        <f xml:space="preserve"> Time!AF$76</f>
        <v>0</v>
      </c>
      <c r="AG55" s="252">
        <f xml:space="preserve"> Time!AG$76</f>
        <v>0</v>
      </c>
      <c r="AH55" s="252">
        <f xml:space="preserve"> Time!AH$76</f>
        <v>0</v>
      </c>
      <c r="AI55" s="252">
        <f xml:space="preserve"> Time!AI$76</f>
        <v>0</v>
      </c>
      <c r="AJ55" s="252">
        <f xml:space="preserve"> Time!AJ$76</f>
        <v>0</v>
      </c>
      <c r="AK55" s="252">
        <f xml:space="preserve"> Time!AK$76</f>
        <v>0</v>
      </c>
      <c r="AL55" s="252">
        <f xml:space="preserve"> Time!AL$76</f>
        <v>0</v>
      </c>
      <c r="AM55" s="252">
        <f xml:space="preserve"> Time!AM$76</f>
        <v>0</v>
      </c>
      <c r="AN55" s="252">
        <f xml:space="preserve"> Time!AN$76</f>
        <v>0</v>
      </c>
      <c r="AO55" s="252">
        <f xml:space="preserve"> Time!AO$76</f>
        <v>0</v>
      </c>
      <c r="AP55" s="252">
        <f xml:space="preserve"> Time!AP$76</f>
        <v>0</v>
      </c>
      <c r="AQ55" s="252">
        <f xml:space="preserve"> Time!AQ$76</f>
        <v>0</v>
      </c>
      <c r="AR55" s="252">
        <f xml:space="preserve"> Time!AR$76</f>
        <v>0</v>
      </c>
      <c r="AS55" s="252">
        <f xml:space="preserve"> Time!AS$76</f>
        <v>0</v>
      </c>
      <c r="AT55" s="252">
        <f xml:space="preserve"> Time!AT$76</f>
        <v>0</v>
      </c>
      <c r="AU55" s="252">
        <f xml:space="preserve"> Time!AU$76</f>
        <v>0</v>
      </c>
      <c r="AV55" s="252">
        <f xml:space="preserve"> Time!AV$76</f>
        <v>0</v>
      </c>
      <c r="AW55" s="252">
        <f xml:space="preserve"> Time!AW$76</f>
        <v>0</v>
      </c>
      <c r="AX55" s="252">
        <f xml:space="preserve"> Time!AX$76</f>
        <v>0</v>
      </c>
      <c r="AY55" s="252">
        <f xml:space="preserve"> Time!AY$76</f>
        <v>0</v>
      </c>
      <c r="AZ55" s="252">
        <f xml:space="preserve"> Time!AZ$76</f>
        <v>0</v>
      </c>
      <c r="BA55" s="252">
        <f xml:space="preserve"> Time!BA$76</f>
        <v>0</v>
      </c>
      <c r="BB55" s="252">
        <f xml:space="preserve"> Time!BB$76</f>
        <v>0</v>
      </c>
      <c r="BC55" s="252">
        <f xml:space="preserve"> Time!BC$76</f>
        <v>0</v>
      </c>
      <c r="BD55" s="252">
        <f xml:space="preserve"> Time!BD$76</f>
        <v>0</v>
      </c>
      <c r="BE55" s="252">
        <f xml:space="preserve"> Time!BE$76</f>
        <v>0</v>
      </c>
      <c r="BF55" s="252">
        <f xml:space="preserve"> Time!BF$76</f>
        <v>0</v>
      </c>
      <c r="BG55" s="252">
        <f xml:space="preserve"> Time!BG$76</f>
        <v>0</v>
      </c>
      <c r="BH55" s="252">
        <f xml:space="preserve"> Time!BH$76</f>
        <v>0</v>
      </c>
      <c r="BI55" s="252">
        <f xml:space="preserve"> Time!BI$76</f>
        <v>0</v>
      </c>
      <c r="BJ55" s="252">
        <f xml:space="preserve"> Time!BJ$76</f>
        <v>0</v>
      </c>
      <c r="BK55" s="252">
        <f xml:space="preserve"> Time!BK$76</f>
        <v>0</v>
      </c>
      <c r="BL55" s="252">
        <f xml:space="preserve"> Time!BL$76</f>
        <v>0</v>
      </c>
      <c r="BM55" s="252">
        <f xml:space="preserve"> Time!BM$76</f>
        <v>0</v>
      </c>
      <c r="BN55" s="252">
        <f xml:space="preserve"> Time!BN$76</f>
        <v>0</v>
      </c>
      <c r="BO55" s="252">
        <f xml:space="preserve"> Time!BO$76</f>
        <v>0</v>
      </c>
      <c r="BP55" s="252">
        <f xml:space="preserve"> Time!BP$76</f>
        <v>0</v>
      </c>
      <c r="BQ55" s="252">
        <f xml:space="preserve"> Time!BQ$76</f>
        <v>0</v>
      </c>
      <c r="BR55" s="252">
        <f xml:space="preserve"> Time!BR$76</f>
        <v>0</v>
      </c>
      <c r="BS55" s="252">
        <f xml:space="preserve"> Time!BS$76</f>
        <v>0</v>
      </c>
      <c r="BT55" s="252">
        <f xml:space="preserve"> Time!BT$76</f>
        <v>0</v>
      </c>
      <c r="BU55" s="252">
        <f xml:space="preserve"> Time!BU$76</f>
        <v>0</v>
      </c>
      <c r="BV55" s="252">
        <f xml:space="preserve"> Time!BV$76</f>
        <v>0</v>
      </c>
      <c r="BW55" s="252">
        <f xml:space="preserve"> Time!BW$76</f>
        <v>0</v>
      </c>
      <c r="BX55" s="252">
        <f xml:space="preserve"> Time!BX$76</f>
        <v>0</v>
      </c>
      <c r="BY55" s="252">
        <f xml:space="preserve"> Time!BY$76</f>
        <v>0</v>
      </c>
      <c r="BZ55" s="252">
        <f xml:space="preserve"> Time!BZ$76</f>
        <v>0</v>
      </c>
      <c r="CA55" s="252">
        <f xml:space="preserve"> Time!CA$76</f>
        <v>0</v>
      </c>
      <c r="CB55" s="252">
        <f xml:space="preserve"> Time!CB$76</f>
        <v>0</v>
      </c>
      <c r="CC55" s="252">
        <f xml:space="preserve"> Time!CC$76</f>
        <v>0</v>
      </c>
      <c r="CD55" s="252">
        <f xml:space="preserve"> Time!CD$76</f>
        <v>0</v>
      </c>
      <c r="CE55" s="252">
        <f xml:space="preserve"> Time!CE$76</f>
        <v>0</v>
      </c>
      <c r="CF55" s="252">
        <f xml:space="preserve"> Time!CF$76</f>
        <v>0</v>
      </c>
      <c r="CG55" s="252">
        <f xml:space="preserve"> Time!CG$76</f>
        <v>0</v>
      </c>
      <c r="CH55" s="252">
        <f xml:space="preserve"> Time!CH$76</f>
        <v>0</v>
      </c>
      <c r="CI55" s="252">
        <f xml:space="preserve"> Time!CI$76</f>
        <v>0</v>
      </c>
      <c r="CJ55" s="252">
        <f xml:space="preserve"> Time!CJ$76</f>
        <v>0</v>
      </c>
      <c r="CK55" s="252">
        <f xml:space="preserve"> Time!CK$76</f>
        <v>0</v>
      </c>
      <c r="CL55" s="252">
        <f xml:space="preserve"> Time!CL$76</f>
        <v>0</v>
      </c>
      <c r="CM55" s="252">
        <f xml:space="preserve"> Time!CM$76</f>
        <v>0</v>
      </c>
      <c r="CN55" s="252">
        <f xml:space="preserve"> Time!CN$76</f>
        <v>0</v>
      </c>
      <c r="CO55" s="252">
        <f xml:space="preserve"> Time!CO$76</f>
        <v>0</v>
      </c>
      <c r="CP55" s="252">
        <f xml:space="preserve"> Time!CP$76</f>
        <v>0</v>
      </c>
      <c r="CQ55" s="252">
        <f xml:space="preserve"> Time!CQ$76</f>
        <v>0</v>
      </c>
      <c r="CR55" s="252">
        <f xml:space="preserve"> Time!CR$76</f>
        <v>0</v>
      </c>
      <c r="CS55" s="252">
        <f xml:space="preserve"> Time!CS$76</f>
        <v>0</v>
      </c>
      <c r="CT55" s="252">
        <f xml:space="preserve"> Time!CT$76</f>
        <v>0</v>
      </c>
      <c r="CU55" s="252">
        <f xml:space="preserve"> Time!CU$76</f>
        <v>0</v>
      </c>
      <c r="CV55" s="252">
        <f xml:space="preserve"> Time!CV$76</f>
        <v>0</v>
      </c>
      <c r="CW55" s="252">
        <f xml:space="preserve"> Time!CW$76</f>
        <v>0</v>
      </c>
      <c r="CX55" s="252">
        <f xml:space="preserve"> Time!CX$76</f>
        <v>0</v>
      </c>
      <c r="CY55" s="252">
        <f xml:space="preserve"> Time!CY$76</f>
        <v>0</v>
      </c>
      <c r="CZ55" s="252">
        <f xml:space="preserve"> Time!CZ$76</f>
        <v>0</v>
      </c>
      <c r="DA55" s="252">
        <f xml:space="preserve"> Time!DA$76</f>
        <v>0</v>
      </c>
      <c r="DB55" s="252">
        <f xml:space="preserve"> Time!DB$76</f>
        <v>0</v>
      </c>
      <c r="DC55" s="252">
        <f xml:space="preserve"> Time!DC$76</f>
        <v>0</v>
      </c>
      <c r="DD55" s="252">
        <f xml:space="preserve"> Time!DD$76</f>
        <v>0</v>
      </c>
      <c r="DE55" s="252">
        <f xml:space="preserve"> Time!DE$76</f>
        <v>0</v>
      </c>
      <c r="DF55" s="252">
        <f xml:space="preserve"> Time!DF$76</f>
        <v>0</v>
      </c>
      <c r="DG55" s="252">
        <f xml:space="preserve"> Time!DG$76</f>
        <v>0</v>
      </c>
      <c r="DH55" s="252">
        <f xml:space="preserve"> Time!DH$76</f>
        <v>0</v>
      </c>
      <c r="DI55" s="252">
        <f xml:space="preserve"> Time!DI$76</f>
        <v>0</v>
      </c>
      <c r="DJ55" s="252">
        <f xml:space="preserve"> Time!DJ$76</f>
        <v>0</v>
      </c>
      <c r="DK55" s="252">
        <f xml:space="preserve"> Time!DK$76</f>
        <v>0</v>
      </c>
      <c r="DL55" s="252">
        <f xml:space="preserve"> Time!DL$76</f>
        <v>0</v>
      </c>
      <c r="DM55" s="252">
        <f xml:space="preserve"> Time!DM$76</f>
        <v>0</v>
      </c>
      <c r="DN55" s="252">
        <f xml:space="preserve"> Time!DN$76</f>
        <v>0</v>
      </c>
      <c r="DO55" s="252">
        <f xml:space="preserve"> Time!DO$76</f>
        <v>0</v>
      </c>
      <c r="DP55" s="252">
        <f xml:space="preserve"> Time!DP$76</f>
        <v>0</v>
      </c>
      <c r="DQ55" s="252">
        <f xml:space="preserve"> Time!DQ$76</f>
        <v>0</v>
      </c>
      <c r="DR55" s="252">
        <f xml:space="preserve"> Time!DR$76</f>
        <v>0</v>
      </c>
      <c r="DS55" s="252">
        <f xml:space="preserve"> Time!DS$76</f>
        <v>0</v>
      </c>
      <c r="DT55" s="252">
        <f xml:space="preserve"> Time!DT$76</f>
        <v>0</v>
      </c>
      <c r="DU55" s="252">
        <f xml:space="preserve"> Time!DU$76</f>
        <v>0</v>
      </c>
      <c r="DV55" s="252">
        <f xml:space="preserve"> Time!DV$76</f>
        <v>0</v>
      </c>
      <c r="DW55" s="252">
        <f xml:space="preserve"> Time!DW$76</f>
        <v>0</v>
      </c>
      <c r="DX55" s="252">
        <f xml:space="preserve"> Time!DX$76</f>
        <v>0</v>
      </c>
      <c r="DY55" s="252">
        <f xml:space="preserve"> Time!DY$76</f>
        <v>0</v>
      </c>
      <c r="DZ55" s="252">
        <f xml:space="preserve"> Time!DZ$76</f>
        <v>0</v>
      </c>
      <c r="EA55" s="252">
        <f xml:space="preserve"> Time!EA$76</f>
        <v>0</v>
      </c>
      <c r="EB55" s="252">
        <f xml:space="preserve"> Time!EB$76</f>
        <v>0</v>
      </c>
      <c r="EC55" s="252">
        <f xml:space="preserve"> Time!EC$76</f>
        <v>0</v>
      </c>
      <c r="ED55" s="252">
        <f xml:space="preserve"> Time!ED$76</f>
        <v>0</v>
      </c>
      <c r="EE55" s="252">
        <f xml:space="preserve"> Time!EE$76</f>
        <v>0</v>
      </c>
      <c r="EF55" s="252">
        <f xml:space="preserve"> Time!EF$76</f>
        <v>0</v>
      </c>
      <c r="EG55" s="252">
        <f xml:space="preserve"> Time!EG$76</f>
        <v>0</v>
      </c>
      <c r="EH55" s="252">
        <f xml:space="preserve"> Time!EH$76</f>
        <v>0</v>
      </c>
      <c r="EI55" s="252">
        <f xml:space="preserve"> Time!EI$76</f>
        <v>0</v>
      </c>
      <c r="EJ55" s="252">
        <f xml:space="preserve"> Time!EJ$76</f>
        <v>0</v>
      </c>
      <c r="EK55" s="252">
        <f xml:space="preserve"> Time!EK$76</f>
        <v>0</v>
      </c>
      <c r="EL55" s="252">
        <f xml:space="preserve"> Time!EL$76</f>
        <v>0</v>
      </c>
      <c r="EM55" s="252">
        <f xml:space="preserve"> Time!EM$76</f>
        <v>0</v>
      </c>
      <c r="EN55" s="252">
        <f xml:space="preserve"> Time!EN$76</f>
        <v>0</v>
      </c>
      <c r="EO55" s="252">
        <f xml:space="preserve"> Time!EO$76</f>
        <v>0</v>
      </c>
      <c r="EP55" s="252">
        <f xml:space="preserve"> Time!EP$76</f>
        <v>0</v>
      </c>
      <c r="EQ55" s="252">
        <f xml:space="preserve"> Time!EQ$76</f>
        <v>0</v>
      </c>
      <c r="ER55" s="252">
        <f xml:space="preserve"> Time!ER$76</f>
        <v>0</v>
      </c>
      <c r="ES55" s="252">
        <f xml:space="preserve"> Time!ES$76</f>
        <v>0</v>
      </c>
      <c r="ET55" s="252">
        <f xml:space="preserve"> Time!ET$76</f>
        <v>0</v>
      </c>
      <c r="EU55" s="252">
        <f xml:space="preserve"> Time!EU$76</f>
        <v>0</v>
      </c>
      <c r="EV55" s="252">
        <f xml:space="preserve"> Time!EV$76</f>
        <v>0</v>
      </c>
      <c r="EW55" s="252">
        <f xml:space="preserve"> Time!EW$76</f>
        <v>0</v>
      </c>
      <c r="EX55" s="252">
        <f xml:space="preserve"> Time!EX$76</f>
        <v>0</v>
      </c>
      <c r="EY55" s="252">
        <f xml:space="preserve"> Time!EY$76</f>
        <v>0</v>
      </c>
      <c r="EZ55" s="252">
        <f xml:space="preserve"> Time!EZ$76</f>
        <v>0</v>
      </c>
      <c r="FA55" s="252">
        <f xml:space="preserve"> Time!FA$76</f>
        <v>0</v>
      </c>
      <c r="FB55" s="252">
        <f xml:space="preserve"> Time!FB$76</f>
        <v>0</v>
      </c>
      <c r="FC55" s="252">
        <f xml:space="preserve"> Time!FC$76</f>
        <v>0</v>
      </c>
      <c r="FD55" s="252">
        <f xml:space="preserve"> Time!FD$76</f>
        <v>0</v>
      </c>
      <c r="FE55" s="252">
        <f xml:space="preserve"> Time!FE$76</f>
        <v>0</v>
      </c>
      <c r="FF55" s="252">
        <f xml:space="preserve"> Time!FF$76</f>
        <v>0</v>
      </c>
      <c r="FG55" s="252">
        <f xml:space="preserve"> Time!FG$76</f>
        <v>0</v>
      </c>
      <c r="FH55" s="252">
        <f xml:space="preserve"> Time!FH$76</f>
        <v>0</v>
      </c>
      <c r="FI55" s="252">
        <f xml:space="preserve"> Time!FI$76</f>
        <v>0</v>
      </c>
      <c r="FJ55" s="252">
        <f xml:space="preserve"> Time!FJ$76</f>
        <v>0</v>
      </c>
      <c r="FK55" s="252">
        <f xml:space="preserve"> Time!FK$76</f>
        <v>0</v>
      </c>
      <c r="FL55" s="252">
        <f xml:space="preserve"> Time!FL$76</f>
        <v>0</v>
      </c>
      <c r="FM55" s="252">
        <f xml:space="preserve"> Time!FM$76</f>
        <v>0</v>
      </c>
      <c r="FN55" s="252">
        <f xml:space="preserve"> Time!FN$76</f>
        <v>0</v>
      </c>
      <c r="FO55" s="252">
        <f xml:space="preserve"> Time!FO$76</f>
        <v>0</v>
      </c>
      <c r="FP55" s="252">
        <f xml:space="preserve"> Time!FP$76</f>
        <v>0</v>
      </c>
      <c r="FQ55" s="252">
        <f xml:space="preserve"> Time!FQ$76</f>
        <v>0</v>
      </c>
      <c r="FR55" s="252">
        <f xml:space="preserve"> Time!FR$76</f>
        <v>0</v>
      </c>
      <c r="FS55" s="252">
        <f xml:space="preserve"> Time!FS$76</f>
        <v>0</v>
      </c>
      <c r="FT55" s="252">
        <f xml:space="preserve"> Time!FT$76</f>
        <v>0</v>
      </c>
      <c r="FU55" s="252">
        <f xml:space="preserve"> Time!FU$76</f>
        <v>0</v>
      </c>
      <c r="FV55" s="252">
        <f xml:space="preserve"> Time!FV$76</f>
        <v>0</v>
      </c>
      <c r="FW55" s="252">
        <f xml:space="preserve"> Time!FW$76</f>
        <v>0</v>
      </c>
      <c r="FX55" s="252">
        <f xml:space="preserve"> Time!FX$76</f>
        <v>0</v>
      </c>
      <c r="FY55" s="252">
        <f xml:space="preserve"> Time!FY$76</f>
        <v>0</v>
      </c>
      <c r="FZ55" s="252">
        <f xml:space="preserve"> Time!FZ$76</f>
        <v>0</v>
      </c>
      <c r="GA55" s="252">
        <f xml:space="preserve"> Time!GA$76</f>
        <v>0</v>
      </c>
      <c r="GB55" s="252">
        <f xml:space="preserve"> Time!GB$76</f>
        <v>0</v>
      </c>
      <c r="GC55" s="252">
        <f xml:space="preserve"> Time!GC$76</f>
        <v>0</v>
      </c>
      <c r="GD55" s="252">
        <f xml:space="preserve"> Time!GD$76</f>
        <v>0</v>
      </c>
      <c r="GE55" s="252">
        <f xml:space="preserve"> Time!GE$76</f>
        <v>0</v>
      </c>
      <c r="GF55" s="252">
        <f xml:space="preserve"> Time!GF$76</f>
        <v>0</v>
      </c>
      <c r="GG55" s="252">
        <f xml:space="preserve"> Time!GG$76</f>
        <v>0</v>
      </c>
      <c r="GH55" s="252">
        <f xml:space="preserve"> Time!GH$76</f>
        <v>0</v>
      </c>
      <c r="GI55" s="252">
        <f xml:space="preserve"> Time!GI$76</f>
        <v>0</v>
      </c>
      <c r="GJ55" s="252">
        <f xml:space="preserve"> Time!GJ$76</f>
        <v>0</v>
      </c>
    </row>
    <row r="56" spans="1:192" s="514" customFormat="1" x14ac:dyDescent="0.25">
      <c r="A56" s="313"/>
      <c r="B56" s="313"/>
      <c r="C56" s="314"/>
      <c r="D56" s="315"/>
      <c r="E56" s="526" t="str">
        <f xml:space="preserve"> Time!E$97</f>
        <v>Operating period flag</v>
      </c>
      <c r="F56" s="526">
        <f xml:space="preserve"> Time!F$97</f>
        <v>0</v>
      </c>
      <c r="G56" s="526" t="str">
        <f xml:space="preserve"> Time!G$97</f>
        <v>flag</v>
      </c>
      <c r="H56" s="526">
        <f xml:space="preserve"> Time!H$97</f>
        <v>120</v>
      </c>
      <c r="I56" s="526">
        <f xml:space="preserve"> Time!I$97</f>
        <v>0</v>
      </c>
      <c r="J56" s="526">
        <f xml:space="preserve"> Time!J$97</f>
        <v>0</v>
      </c>
      <c r="K56" s="526">
        <f xml:space="preserve"> Time!K$97</f>
        <v>0</v>
      </c>
      <c r="L56" s="526">
        <f xml:space="preserve"> Time!L$97</f>
        <v>0</v>
      </c>
      <c r="M56" s="526">
        <f xml:space="preserve"> Time!M$97</f>
        <v>1</v>
      </c>
      <c r="N56" s="526">
        <f xml:space="preserve"> Time!N$97</f>
        <v>1</v>
      </c>
      <c r="O56" s="526">
        <f xml:space="preserve"> Time!O$97</f>
        <v>1</v>
      </c>
      <c r="P56" s="526">
        <f xml:space="preserve"> Time!P$97</f>
        <v>1</v>
      </c>
      <c r="Q56" s="526">
        <f xml:space="preserve"> Time!Q$97</f>
        <v>1</v>
      </c>
      <c r="R56" s="526">
        <f xml:space="preserve"> Time!R$97</f>
        <v>1</v>
      </c>
      <c r="S56" s="526">
        <f xml:space="preserve"> Time!S$97</f>
        <v>1</v>
      </c>
      <c r="T56" s="526">
        <f xml:space="preserve"> Time!T$97</f>
        <v>1</v>
      </c>
      <c r="U56" s="526">
        <f xml:space="preserve"> Time!U$97</f>
        <v>1</v>
      </c>
      <c r="V56" s="526">
        <f xml:space="preserve"> Time!V$97</f>
        <v>1</v>
      </c>
      <c r="W56" s="526">
        <f xml:space="preserve"> Time!W$97</f>
        <v>1</v>
      </c>
      <c r="X56" s="526">
        <f xml:space="preserve"> Time!X$97</f>
        <v>1</v>
      </c>
      <c r="Y56" s="526">
        <f xml:space="preserve"> Time!Y$97</f>
        <v>1</v>
      </c>
      <c r="Z56" s="526">
        <f xml:space="preserve"> Time!Z$97</f>
        <v>1</v>
      </c>
      <c r="AA56" s="526">
        <f xml:space="preserve"> Time!AA$97</f>
        <v>1</v>
      </c>
      <c r="AB56" s="526">
        <f xml:space="preserve"> Time!AB$97</f>
        <v>1</v>
      </c>
      <c r="AC56" s="526">
        <f xml:space="preserve"> Time!AC$97</f>
        <v>1</v>
      </c>
      <c r="AD56" s="526">
        <f xml:space="preserve"> Time!AD$97</f>
        <v>1</v>
      </c>
      <c r="AE56" s="526">
        <f xml:space="preserve"> Time!AE$97</f>
        <v>1</v>
      </c>
      <c r="AF56" s="526">
        <f xml:space="preserve"> Time!AF$97</f>
        <v>1</v>
      </c>
      <c r="AG56" s="526">
        <f xml:space="preserve"> Time!AG$97</f>
        <v>1</v>
      </c>
      <c r="AH56" s="526">
        <f xml:space="preserve"> Time!AH$97</f>
        <v>1</v>
      </c>
      <c r="AI56" s="526">
        <f xml:space="preserve"> Time!AI$97</f>
        <v>1</v>
      </c>
      <c r="AJ56" s="526">
        <f xml:space="preserve"> Time!AJ$97</f>
        <v>1</v>
      </c>
      <c r="AK56" s="526">
        <f xml:space="preserve"> Time!AK$97</f>
        <v>1</v>
      </c>
      <c r="AL56" s="526">
        <f xml:space="preserve"> Time!AL$97</f>
        <v>1</v>
      </c>
      <c r="AM56" s="526">
        <f xml:space="preserve"> Time!AM$97</f>
        <v>1</v>
      </c>
      <c r="AN56" s="526">
        <f xml:space="preserve"> Time!AN$97</f>
        <v>1</v>
      </c>
      <c r="AO56" s="526">
        <f xml:space="preserve"> Time!AO$97</f>
        <v>1</v>
      </c>
      <c r="AP56" s="526">
        <f xml:space="preserve"> Time!AP$97</f>
        <v>1</v>
      </c>
      <c r="AQ56" s="526">
        <f xml:space="preserve"> Time!AQ$97</f>
        <v>1</v>
      </c>
      <c r="AR56" s="526">
        <f xml:space="preserve"> Time!AR$97</f>
        <v>1</v>
      </c>
      <c r="AS56" s="526">
        <f xml:space="preserve"> Time!AS$97</f>
        <v>1</v>
      </c>
      <c r="AT56" s="526">
        <f xml:space="preserve"> Time!AT$97</f>
        <v>1</v>
      </c>
      <c r="AU56" s="526">
        <f xml:space="preserve"> Time!AU$97</f>
        <v>1</v>
      </c>
      <c r="AV56" s="526">
        <f xml:space="preserve"> Time!AV$97</f>
        <v>1</v>
      </c>
      <c r="AW56" s="526">
        <f xml:space="preserve"> Time!AW$97</f>
        <v>1</v>
      </c>
      <c r="AX56" s="526">
        <f xml:space="preserve"> Time!AX$97</f>
        <v>1</v>
      </c>
      <c r="AY56" s="526">
        <f xml:space="preserve"> Time!AY$97</f>
        <v>1</v>
      </c>
      <c r="AZ56" s="526">
        <f xml:space="preserve"> Time!AZ$97</f>
        <v>1</v>
      </c>
      <c r="BA56" s="526">
        <f xml:space="preserve"> Time!BA$97</f>
        <v>1</v>
      </c>
      <c r="BB56" s="526">
        <f xml:space="preserve"> Time!BB$97</f>
        <v>1</v>
      </c>
      <c r="BC56" s="526">
        <f xml:space="preserve"> Time!BC$97</f>
        <v>1</v>
      </c>
      <c r="BD56" s="526">
        <f xml:space="preserve"> Time!BD$97</f>
        <v>1</v>
      </c>
      <c r="BE56" s="526">
        <f xml:space="preserve"> Time!BE$97</f>
        <v>1</v>
      </c>
      <c r="BF56" s="526">
        <f xml:space="preserve"> Time!BF$97</f>
        <v>1</v>
      </c>
      <c r="BG56" s="526">
        <f xml:space="preserve"> Time!BG$97</f>
        <v>1</v>
      </c>
      <c r="BH56" s="526">
        <f xml:space="preserve"> Time!BH$97</f>
        <v>1</v>
      </c>
      <c r="BI56" s="526">
        <f xml:space="preserve"> Time!BI$97</f>
        <v>1</v>
      </c>
      <c r="BJ56" s="526">
        <f xml:space="preserve"> Time!BJ$97</f>
        <v>1</v>
      </c>
      <c r="BK56" s="526">
        <f xml:space="preserve"> Time!BK$97</f>
        <v>1</v>
      </c>
      <c r="BL56" s="526">
        <f xml:space="preserve"> Time!BL$97</f>
        <v>1</v>
      </c>
      <c r="BM56" s="526">
        <f xml:space="preserve"> Time!BM$97</f>
        <v>1</v>
      </c>
      <c r="BN56" s="526">
        <f xml:space="preserve"> Time!BN$97</f>
        <v>1</v>
      </c>
      <c r="BO56" s="526">
        <f xml:space="preserve"> Time!BO$97</f>
        <v>1</v>
      </c>
      <c r="BP56" s="526">
        <f xml:space="preserve"> Time!BP$97</f>
        <v>1</v>
      </c>
      <c r="BQ56" s="526">
        <f xml:space="preserve"> Time!BQ$97</f>
        <v>1</v>
      </c>
      <c r="BR56" s="526">
        <f xml:space="preserve"> Time!BR$97</f>
        <v>1</v>
      </c>
      <c r="BS56" s="526">
        <f xml:space="preserve"> Time!BS$97</f>
        <v>1</v>
      </c>
      <c r="BT56" s="526">
        <f xml:space="preserve"> Time!BT$97</f>
        <v>1</v>
      </c>
      <c r="BU56" s="526">
        <f xml:space="preserve"> Time!BU$97</f>
        <v>1</v>
      </c>
      <c r="BV56" s="526">
        <f xml:space="preserve"> Time!BV$97</f>
        <v>1</v>
      </c>
      <c r="BW56" s="526">
        <f xml:space="preserve"> Time!BW$97</f>
        <v>1</v>
      </c>
      <c r="BX56" s="526">
        <f xml:space="preserve"> Time!BX$97</f>
        <v>1</v>
      </c>
      <c r="BY56" s="526">
        <f xml:space="preserve"> Time!BY$97</f>
        <v>1</v>
      </c>
      <c r="BZ56" s="526">
        <f xml:space="preserve"> Time!BZ$97</f>
        <v>1</v>
      </c>
      <c r="CA56" s="526">
        <f xml:space="preserve"> Time!CA$97</f>
        <v>1</v>
      </c>
      <c r="CB56" s="526">
        <f xml:space="preserve"> Time!CB$97</f>
        <v>1</v>
      </c>
      <c r="CC56" s="526">
        <f xml:space="preserve"> Time!CC$97</f>
        <v>1</v>
      </c>
      <c r="CD56" s="526">
        <f xml:space="preserve"> Time!CD$97</f>
        <v>1</v>
      </c>
      <c r="CE56" s="526">
        <f xml:space="preserve"> Time!CE$97</f>
        <v>1</v>
      </c>
      <c r="CF56" s="526">
        <f xml:space="preserve"> Time!CF$97</f>
        <v>1</v>
      </c>
      <c r="CG56" s="526">
        <f xml:space="preserve"> Time!CG$97</f>
        <v>1</v>
      </c>
      <c r="CH56" s="526">
        <f xml:space="preserve"> Time!CH$97</f>
        <v>1</v>
      </c>
      <c r="CI56" s="526">
        <f xml:space="preserve"> Time!CI$97</f>
        <v>1</v>
      </c>
      <c r="CJ56" s="526">
        <f xml:space="preserve"> Time!CJ$97</f>
        <v>1</v>
      </c>
      <c r="CK56" s="526">
        <f xml:space="preserve"> Time!CK$97</f>
        <v>1</v>
      </c>
      <c r="CL56" s="526">
        <f xml:space="preserve"> Time!CL$97</f>
        <v>1</v>
      </c>
      <c r="CM56" s="526">
        <f xml:space="preserve"> Time!CM$97</f>
        <v>1</v>
      </c>
      <c r="CN56" s="526">
        <f xml:space="preserve"> Time!CN$97</f>
        <v>1</v>
      </c>
      <c r="CO56" s="526">
        <f xml:space="preserve"> Time!CO$97</f>
        <v>1</v>
      </c>
      <c r="CP56" s="526">
        <f xml:space="preserve"> Time!CP$97</f>
        <v>1</v>
      </c>
      <c r="CQ56" s="526">
        <f xml:space="preserve"> Time!CQ$97</f>
        <v>1</v>
      </c>
      <c r="CR56" s="526">
        <f xml:space="preserve"> Time!CR$97</f>
        <v>1</v>
      </c>
      <c r="CS56" s="526">
        <f xml:space="preserve"> Time!CS$97</f>
        <v>1</v>
      </c>
      <c r="CT56" s="526">
        <f xml:space="preserve"> Time!CT$97</f>
        <v>1</v>
      </c>
      <c r="CU56" s="526">
        <f xml:space="preserve"> Time!CU$97</f>
        <v>1</v>
      </c>
      <c r="CV56" s="526">
        <f xml:space="preserve"> Time!CV$97</f>
        <v>1</v>
      </c>
      <c r="CW56" s="526">
        <f xml:space="preserve"> Time!CW$97</f>
        <v>1</v>
      </c>
      <c r="CX56" s="526">
        <f xml:space="preserve"> Time!CX$97</f>
        <v>1</v>
      </c>
      <c r="CY56" s="526">
        <f xml:space="preserve"> Time!CY$97</f>
        <v>1</v>
      </c>
      <c r="CZ56" s="526">
        <f xml:space="preserve"> Time!CZ$97</f>
        <v>1</v>
      </c>
      <c r="DA56" s="526">
        <f xml:space="preserve"> Time!DA$97</f>
        <v>1</v>
      </c>
      <c r="DB56" s="526">
        <f xml:space="preserve"> Time!DB$97</f>
        <v>1</v>
      </c>
      <c r="DC56" s="526">
        <f xml:space="preserve"> Time!DC$97</f>
        <v>1</v>
      </c>
      <c r="DD56" s="526">
        <f xml:space="preserve"> Time!DD$97</f>
        <v>1</v>
      </c>
      <c r="DE56" s="526">
        <f xml:space="preserve"> Time!DE$97</f>
        <v>1</v>
      </c>
      <c r="DF56" s="526">
        <f xml:space="preserve"> Time!DF$97</f>
        <v>1</v>
      </c>
      <c r="DG56" s="526">
        <f xml:space="preserve"> Time!DG$97</f>
        <v>1</v>
      </c>
      <c r="DH56" s="526">
        <f xml:space="preserve"> Time!DH$97</f>
        <v>1</v>
      </c>
      <c r="DI56" s="526">
        <f xml:space="preserve"> Time!DI$97</f>
        <v>1</v>
      </c>
      <c r="DJ56" s="526">
        <f xml:space="preserve"> Time!DJ$97</f>
        <v>1</v>
      </c>
      <c r="DK56" s="526">
        <f xml:space="preserve"> Time!DK$97</f>
        <v>1</v>
      </c>
      <c r="DL56" s="526">
        <f xml:space="preserve"> Time!DL$97</f>
        <v>1</v>
      </c>
      <c r="DM56" s="526">
        <f xml:space="preserve"> Time!DM$97</f>
        <v>1</v>
      </c>
      <c r="DN56" s="526">
        <f xml:space="preserve"> Time!DN$97</f>
        <v>1</v>
      </c>
      <c r="DO56" s="526">
        <f xml:space="preserve"> Time!DO$97</f>
        <v>1</v>
      </c>
      <c r="DP56" s="526">
        <f xml:space="preserve"> Time!DP$97</f>
        <v>1</v>
      </c>
      <c r="DQ56" s="526">
        <f xml:space="preserve"> Time!DQ$97</f>
        <v>1</v>
      </c>
      <c r="DR56" s="526">
        <f xml:space="preserve"> Time!DR$97</f>
        <v>1</v>
      </c>
      <c r="DS56" s="526">
        <f xml:space="preserve"> Time!DS$97</f>
        <v>1</v>
      </c>
      <c r="DT56" s="526">
        <f xml:space="preserve"> Time!DT$97</f>
        <v>1</v>
      </c>
      <c r="DU56" s="526">
        <f xml:space="preserve"> Time!DU$97</f>
        <v>1</v>
      </c>
      <c r="DV56" s="526">
        <f xml:space="preserve"> Time!DV$97</f>
        <v>1</v>
      </c>
      <c r="DW56" s="526">
        <f xml:space="preserve"> Time!DW$97</f>
        <v>1</v>
      </c>
      <c r="DX56" s="526">
        <f xml:space="preserve"> Time!DX$97</f>
        <v>1</v>
      </c>
      <c r="DY56" s="526">
        <f xml:space="preserve"> Time!DY$97</f>
        <v>1</v>
      </c>
      <c r="DZ56" s="526">
        <f xml:space="preserve"> Time!DZ$97</f>
        <v>1</v>
      </c>
      <c r="EA56" s="526">
        <f xml:space="preserve"> Time!EA$97</f>
        <v>1</v>
      </c>
      <c r="EB56" s="526">
        <f xml:space="preserve"> Time!EB$97</f>
        <v>1</v>
      </c>
      <c r="EC56" s="526">
        <f xml:space="preserve"> Time!EC$97</f>
        <v>0</v>
      </c>
      <c r="ED56" s="526">
        <f xml:space="preserve"> Time!ED$97</f>
        <v>0</v>
      </c>
      <c r="EE56" s="526">
        <f xml:space="preserve"> Time!EE$97</f>
        <v>0</v>
      </c>
      <c r="EF56" s="526">
        <f xml:space="preserve"> Time!EF$97</f>
        <v>0</v>
      </c>
      <c r="EG56" s="526">
        <f xml:space="preserve"> Time!EG$97</f>
        <v>0</v>
      </c>
      <c r="EH56" s="526">
        <f xml:space="preserve"> Time!EH$97</f>
        <v>0</v>
      </c>
      <c r="EI56" s="526">
        <f xml:space="preserve"> Time!EI$97</f>
        <v>0</v>
      </c>
      <c r="EJ56" s="526">
        <f xml:space="preserve"> Time!EJ$97</f>
        <v>0</v>
      </c>
      <c r="EK56" s="526">
        <f xml:space="preserve"> Time!EK$97</f>
        <v>0</v>
      </c>
      <c r="EL56" s="526">
        <f xml:space="preserve"> Time!EL$97</f>
        <v>0</v>
      </c>
      <c r="EM56" s="526">
        <f xml:space="preserve"> Time!EM$97</f>
        <v>0</v>
      </c>
      <c r="EN56" s="526">
        <f xml:space="preserve"> Time!EN$97</f>
        <v>0</v>
      </c>
      <c r="EO56" s="526">
        <f xml:space="preserve"> Time!EO$97</f>
        <v>0</v>
      </c>
      <c r="EP56" s="526">
        <f xml:space="preserve"> Time!EP$97</f>
        <v>0</v>
      </c>
      <c r="EQ56" s="526">
        <f xml:space="preserve"> Time!EQ$97</f>
        <v>0</v>
      </c>
      <c r="ER56" s="526">
        <f xml:space="preserve"> Time!ER$97</f>
        <v>0</v>
      </c>
      <c r="ES56" s="526">
        <f xml:space="preserve"> Time!ES$97</f>
        <v>0</v>
      </c>
      <c r="ET56" s="526">
        <f xml:space="preserve"> Time!ET$97</f>
        <v>0</v>
      </c>
      <c r="EU56" s="526">
        <f xml:space="preserve"> Time!EU$97</f>
        <v>0</v>
      </c>
      <c r="EV56" s="526">
        <f xml:space="preserve"> Time!EV$97</f>
        <v>0</v>
      </c>
      <c r="EW56" s="526">
        <f xml:space="preserve"> Time!EW$97</f>
        <v>0</v>
      </c>
      <c r="EX56" s="526">
        <f xml:space="preserve"> Time!EX$97</f>
        <v>0</v>
      </c>
      <c r="EY56" s="526">
        <f xml:space="preserve"> Time!EY$97</f>
        <v>0</v>
      </c>
      <c r="EZ56" s="526">
        <f xml:space="preserve"> Time!EZ$97</f>
        <v>0</v>
      </c>
      <c r="FA56" s="526">
        <f xml:space="preserve"> Time!FA$97</f>
        <v>0</v>
      </c>
      <c r="FB56" s="526">
        <f xml:space="preserve"> Time!FB$97</f>
        <v>0</v>
      </c>
      <c r="FC56" s="526">
        <f xml:space="preserve"> Time!FC$97</f>
        <v>0</v>
      </c>
      <c r="FD56" s="526">
        <f xml:space="preserve"> Time!FD$97</f>
        <v>0</v>
      </c>
      <c r="FE56" s="526">
        <f xml:space="preserve"> Time!FE$97</f>
        <v>0</v>
      </c>
      <c r="FF56" s="526">
        <f xml:space="preserve"> Time!FF$97</f>
        <v>0</v>
      </c>
      <c r="FG56" s="526">
        <f xml:space="preserve"> Time!FG$97</f>
        <v>0</v>
      </c>
      <c r="FH56" s="526">
        <f xml:space="preserve"> Time!FH$97</f>
        <v>0</v>
      </c>
      <c r="FI56" s="526">
        <f xml:space="preserve"> Time!FI$97</f>
        <v>0</v>
      </c>
      <c r="FJ56" s="526">
        <f xml:space="preserve"> Time!FJ$97</f>
        <v>0</v>
      </c>
      <c r="FK56" s="526">
        <f xml:space="preserve"> Time!FK$97</f>
        <v>0</v>
      </c>
      <c r="FL56" s="526">
        <f xml:space="preserve"> Time!FL$97</f>
        <v>0</v>
      </c>
      <c r="FM56" s="526">
        <f xml:space="preserve"> Time!FM$97</f>
        <v>0</v>
      </c>
      <c r="FN56" s="526">
        <f xml:space="preserve"> Time!FN$97</f>
        <v>0</v>
      </c>
      <c r="FO56" s="526">
        <f xml:space="preserve"> Time!FO$97</f>
        <v>0</v>
      </c>
      <c r="FP56" s="526">
        <f xml:space="preserve"> Time!FP$97</f>
        <v>0</v>
      </c>
      <c r="FQ56" s="526">
        <f xml:space="preserve"> Time!FQ$97</f>
        <v>0</v>
      </c>
      <c r="FR56" s="526">
        <f xml:space="preserve"> Time!FR$97</f>
        <v>0</v>
      </c>
      <c r="FS56" s="526">
        <f xml:space="preserve"> Time!FS$97</f>
        <v>0</v>
      </c>
      <c r="FT56" s="526">
        <f xml:space="preserve"> Time!FT$97</f>
        <v>0</v>
      </c>
      <c r="FU56" s="526">
        <f xml:space="preserve"> Time!FU$97</f>
        <v>0</v>
      </c>
      <c r="FV56" s="526">
        <f xml:space="preserve"> Time!FV$97</f>
        <v>0</v>
      </c>
      <c r="FW56" s="526">
        <f xml:space="preserve"> Time!FW$97</f>
        <v>0</v>
      </c>
      <c r="FX56" s="526">
        <f xml:space="preserve"> Time!FX$97</f>
        <v>0</v>
      </c>
      <c r="FY56" s="526">
        <f xml:space="preserve"> Time!FY$97</f>
        <v>0</v>
      </c>
      <c r="FZ56" s="526">
        <f xml:space="preserve"> Time!FZ$97</f>
        <v>0</v>
      </c>
      <c r="GA56" s="526">
        <f xml:space="preserve"> Time!GA$97</f>
        <v>0</v>
      </c>
      <c r="GB56" s="526">
        <f xml:space="preserve"> Time!GB$97</f>
        <v>0</v>
      </c>
      <c r="GC56" s="526">
        <f xml:space="preserve"> Time!GC$97</f>
        <v>0</v>
      </c>
      <c r="GD56" s="526">
        <f xml:space="preserve"> Time!GD$97</f>
        <v>0</v>
      </c>
      <c r="GE56" s="526">
        <f xml:space="preserve"> Time!GE$97</f>
        <v>0</v>
      </c>
      <c r="GF56" s="526">
        <f xml:space="preserve"> Time!GF$97</f>
        <v>0</v>
      </c>
      <c r="GG56" s="526">
        <f xml:space="preserve"> Time!GG$97</f>
        <v>0</v>
      </c>
      <c r="GH56" s="526">
        <f xml:space="preserve"> Time!GH$97</f>
        <v>0</v>
      </c>
      <c r="GI56" s="526">
        <f xml:space="preserve"> Time!GI$97</f>
        <v>0</v>
      </c>
      <c r="GJ56" s="526">
        <f xml:space="preserve"> Time!GJ$97</f>
        <v>0</v>
      </c>
    </row>
    <row r="57" spans="1:192" x14ac:dyDescent="0.25">
      <c r="E57" s="12" t="s">
        <v>242</v>
      </c>
      <c r="J57" s="124">
        <f t="shared" ref="J57:AO57" si="48" xml:space="preserve"> (1 / (1 + $F53) ^ J54) * MAX(J55:J56)</f>
        <v>0</v>
      </c>
      <c r="K57" s="124">
        <f t="shared" si="48"/>
        <v>0</v>
      </c>
      <c r="L57" s="124">
        <f t="shared" si="48"/>
        <v>1</v>
      </c>
      <c r="M57" s="124">
        <f t="shared" si="48"/>
        <v>0.97214087787400094</v>
      </c>
      <c r="N57" s="124">
        <f t="shared" si="48"/>
        <v>0.9447645013857503</v>
      </c>
      <c r="O57" s="124">
        <f t="shared" si="48"/>
        <v>0.91815906870480601</v>
      </c>
      <c r="P57" s="124">
        <f t="shared" si="48"/>
        <v>0.89285714285714279</v>
      </c>
      <c r="Q57" s="124">
        <f t="shared" si="48"/>
        <v>0.86798292667321519</v>
      </c>
      <c r="R57" s="124">
        <f t="shared" si="48"/>
        <v>0.8435397333801341</v>
      </c>
      <c r="S57" s="124">
        <f t="shared" si="48"/>
        <v>0.81978488277214812</v>
      </c>
      <c r="T57" s="124">
        <f t="shared" si="48"/>
        <v>0.79719387755102034</v>
      </c>
      <c r="U57" s="124">
        <f t="shared" si="48"/>
        <v>0.77498475595822769</v>
      </c>
      <c r="V57" s="124">
        <f t="shared" si="48"/>
        <v>0.75316047623226257</v>
      </c>
      <c r="W57" s="124">
        <f t="shared" si="48"/>
        <v>0.73195078818941794</v>
      </c>
      <c r="X57" s="124">
        <f t="shared" si="48"/>
        <v>0.71155928179102779</v>
      </c>
      <c r="Y57" s="124">
        <f t="shared" si="48"/>
        <v>0.69173586485972338</v>
      </c>
      <c r="Z57" s="124">
        <f t="shared" si="48"/>
        <v>0.67225595006770289</v>
      </c>
      <c r="AA57" s="124">
        <f t="shared" si="48"/>
        <v>0.65332460749751065</v>
      </c>
      <c r="AB57" s="124">
        <f t="shared" si="48"/>
        <v>0.63532078731341757</v>
      </c>
      <c r="AC57" s="124">
        <f t="shared" si="48"/>
        <v>0.61762130791046721</v>
      </c>
      <c r="AD57" s="124">
        <f t="shared" si="48"/>
        <v>0.60022852684616324</v>
      </c>
      <c r="AE57" s="124">
        <f t="shared" si="48"/>
        <v>0.58332554240849155</v>
      </c>
      <c r="AF57" s="124">
        <f t="shared" si="48"/>
        <v>0.56725070295840851</v>
      </c>
      <c r="AG57" s="124">
        <f t="shared" si="48"/>
        <v>0.5514475963486315</v>
      </c>
      <c r="AH57" s="124">
        <f t="shared" si="48"/>
        <v>0.53591832754121715</v>
      </c>
      <c r="AI57" s="124">
        <f t="shared" si="48"/>
        <v>0.52082637715043889</v>
      </c>
      <c r="AJ57" s="124">
        <f t="shared" si="48"/>
        <v>0.50647384192715039</v>
      </c>
      <c r="AK57" s="124">
        <f t="shared" si="48"/>
        <v>0.49236392531127798</v>
      </c>
      <c r="AL57" s="124">
        <f t="shared" si="48"/>
        <v>0.47849850673322958</v>
      </c>
      <c r="AM57" s="124">
        <f t="shared" si="48"/>
        <v>0.46502355102717746</v>
      </c>
      <c r="AN57" s="124">
        <f t="shared" si="48"/>
        <v>0.45206840312764562</v>
      </c>
      <c r="AO57" s="124">
        <f t="shared" si="48"/>
        <v>0.43947417427560731</v>
      </c>
      <c r="AP57" s="124">
        <f t="shared" ref="AP57:BU57" si="49" xml:space="preserve"> (1 / (1 + $F53) ^ AP54) * MAX(AP55:AP56)</f>
        <v>0.42709817947314249</v>
      </c>
      <c r="AQ57" s="124">
        <f t="shared" si="49"/>
        <v>0.41507070400654794</v>
      </c>
      <c r="AR57" s="124">
        <f t="shared" si="49"/>
        <v>0.40363250279254076</v>
      </c>
      <c r="AS57" s="124">
        <f t="shared" si="49"/>
        <v>0.39238765560322081</v>
      </c>
      <c r="AT57" s="124">
        <f t="shared" si="49"/>
        <v>0.38133766024387727</v>
      </c>
      <c r="AU57" s="124">
        <f t="shared" si="49"/>
        <v>0.37059884286298922</v>
      </c>
      <c r="AV57" s="124">
        <f t="shared" si="49"/>
        <v>0.36038616320762562</v>
      </c>
      <c r="AW57" s="124">
        <f t="shared" si="49"/>
        <v>0.35034612107430418</v>
      </c>
      <c r="AX57" s="124">
        <f t="shared" si="49"/>
        <v>0.34048005378917612</v>
      </c>
      <c r="AY57" s="124">
        <f t="shared" si="49"/>
        <v>0.33089182398481176</v>
      </c>
      <c r="AZ57" s="124">
        <f t="shared" si="49"/>
        <v>0.32177336000680862</v>
      </c>
      <c r="BA57" s="124">
        <f t="shared" si="49"/>
        <v>0.31280903667348586</v>
      </c>
      <c r="BB57" s="124">
        <f t="shared" si="49"/>
        <v>0.30400004802605007</v>
      </c>
      <c r="BC57" s="124">
        <f t="shared" si="49"/>
        <v>0.29543912855786764</v>
      </c>
      <c r="BD57" s="124">
        <f t="shared" si="49"/>
        <v>0.28720845379457532</v>
      </c>
      <c r="BE57" s="124">
        <f t="shared" si="49"/>
        <v>0.27920707840469289</v>
      </c>
      <c r="BF57" s="124">
        <f t="shared" si="49"/>
        <v>0.27134435164300424</v>
      </c>
      <c r="BG57" s="124">
        <f t="shared" si="49"/>
        <v>0.26370304646017462</v>
      </c>
      <c r="BH57" s="124">
        <f t="shared" si="49"/>
        <v>0.25643611945944222</v>
      </c>
      <c r="BI57" s="124">
        <f t="shared" si="49"/>
        <v>0.24929203428990437</v>
      </c>
      <c r="BJ57" s="124">
        <f t="shared" si="49"/>
        <v>0.24227174253839659</v>
      </c>
      <c r="BK57" s="124">
        <f t="shared" si="49"/>
        <v>0.23544914862515584</v>
      </c>
      <c r="BL57" s="124">
        <f t="shared" si="49"/>
        <v>0.22896082094593051</v>
      </c>
      <c r="BM57" s="124">
        <f t="shared" si="49"/>
        <v>0.22258217347312886</v>
      </c>
      <c r="BN57" s="124">
        <f t="shared" si="49"/>
        <v>0.21631405583785404</v>
      </c>
      <c r="BO57" s="124">
        <f t="shared" si="49"/>
        <v>0.21022245412960344</v>
      </c>
      <c r="BP57" s="124">
        <f t="shared" si="49"/>
        <v>0.20442930441600937</v>
      </c>
      <c r="BQ57" s="124">
        <f t="shared" si="49"/>
        <v>0.19873408345815077</v>
      </c>
      <c r="BR57" s="124">
        <f t="shared" si="49"/>
        <v>0.19313754985522683</v>
      </c>
      <c r="BS57" s="124">
        <f t="shared" si="49"/>
        <v>0.18769861975857449</v>
      </c>
      <c r="BT57" s="124">
        <f t="shared" si="49"/>
        <v>0.18246950098783887</v>
      </c>
      <c r="BU57" s="124">
        <f t="shared" si="49"/>
        <v>0.17738606087554862</v>
      </c>
      <c r="BV57" s="124">
        <f t="shared" ref="BV57:DA57" si="50" xml:space="preserve"> (1 / (1 + $F53) ^ BV54) * MAX(BV55:BV56)</f>
        <v>0.17239070711888227</v>
      </c>
      <c r="BW57" s="124">
        <f t="shared" si="50"/>
        <v>0.16753602709402482</v>
      </c>
      <c r="BX57" s="124">
        <f t="shared" si="50"/>
        <v>0.16291919731057042</v>
      </c>
      <c r="BY57" s="124">
        <f t="shared" si="50"/>
        <v>0.15838041149602552</v>
      </c>
      <c r="BZ57" s="124">
        <f t="shared" si="50"/>
        <v>0.15392027421328777</v>
      </c>
      <c r="CA57" s="124">
        <f t="shared" si="50"/>
        <v>0.14958573847680787</v>
      </c>
      <c r="CB57" s="124">
        <f t="shared" si="50"/>
        <v>0.14546356902729501</v>
      </c>
      <c r="CC57" s="124">
        <f t="shared" si="50"/>
        <v>0.14141108169287991</v>
      </c>
      <c r="CD57" s="124">
        <f t="shared" si="50"/>
        <v>0.1374288162618641</v>
      </c>
      <c r="CE57" s="124">
        <f t="shared" si="50"/>
        <v>0.13355869506857845</v>
      </c>
      <c r="CF57" s="124">
        <f t="shared" si="50"/>
        <v>0.1298781866315134</v>
      </c>
      <c r="CG57" s="124">
        <f t="shared" si="50"/>
        <v>0.12625989436864277</v>
      </c>
      <c r="CH57" s="124">
        <f t="shared" si="50"/>
        <v>0.12270430023380718</v>
      </c>
      <c r="CI57" s="124">
        <f t="shared" si="50"/>
        <v>0.11924883488265935</v>
      </c>
      <c r="CJ57" s="124">
        <f t="shared" si="50"/>
        <v>0.11592666702828024</v>
      </c>
      <c r="CK57" s="124">
        <f t="shared" si="50"/>
        <v>0.11269705185387936</v>
      </c>
      <c r="CL57" s="124">
        <f t="shared" si="50"/>
        <v>0.10952339977228503</v>
      </c>
      <c r="CM57" s="124">
        <f t="shared" si="50"/>
        <v>0.1064391206367379</v>
      </c>
      <c r="CN57" s="124">
        <f t="shared" si="50"/>
        <v>0.10350595270382165</v>
      </c>
      <c r="CO57" s="124">
        <f t="shared" si="50"/>
        <v>0.10062236772667801</v>
      </c>
      <c r="CP57" s="124">
        <f t="shared" si="50"/>
        <v>9.7788749796683075E-2</v>
      </c>
      <c r="CQ57" s="124">
        <f t="shared" si="50"/>
        <v>9.5034929139944546E-2</v>
      </c>
      <c r="CR57" s="124">
        <f t="shared" si="50"/>
        <v>9.2416029199840752E-2</v>
      </c>
      <c r="CS57" s="124">
        <f t="shared" si="50"/>
        <v>8.9841399755962489E-2</v>
      </c>
      <c r="CT57" s="124">
        <f t="shared" si="50"/>
        <v>8.7311383747038451E-2</v>
      </c>
      <c r="CU57" s="124">
        <f t="shared" si="50"/>
        <v>8.4852615303521908E-2</v>
      </c>
      <c r="CV57" s="124">
        <f t="shared" si="50"/>
        <v>8.2514311785572086E-2</v>
      </c>
      <c r="CW57" s="124">
        <f t="shared" si="50"/>
        <v>8.0215535496395082E-2</v>
      </c>
      <c r="CX57" s="124">
        <f t="shared" si="50"/>
        <v>7.7956592631284322E-2</v>
      </c>
      <c r="CY57" s="124">
        <f t="shared" si="50"/>
        <v>7.5761263663858852E-2</v>
      </c>
      <c r="CZ57" s="124">
        <f t="shared" si="50"/>
        <v>7.3650621367027394E-2</v>
      </c>
      <c r="DA57" s="124">
        <f t="shared" si="50"/>
        <v>7.159877971170768E-2</v>
      </c>
      <c r="DB57" s="124">
        <f t="shared" ref="DB57:EG57" si="51" xml:space="preserve"> (1 / (1 + $F53) ^ DB54) * MAX(DB55:DB56)</f>
        <v>6.958249257257032E-2</v>
      </c>
      <c r="DC57" s="124">
        <f t="shared" si="51"/>
        <v>6.7622985923880163E-2</v>
      </c>
      <c r="DD57" s="124">
        <f t="shared" si="51"/>
        <v>6.5759483363417304E-2</v>
      </c>
      <c r="DE57" s="124">
        <f t="shared" si="51"/>
        <v>6.3927481885453274E-2</v>
      </c>
      <c r="DF57" s="124">
        <f t="shared" si="51"/>
        <v>6.2127225511223502E-2</v>
      </c>
      <c r="DG57" s="124">
        <f t="shared" si="51"/>
        <v>6.0377666003464434E-2</v>
      </c>
      <c r="DH57" s="124">
        <f t="shared" si="51"/>
        <v>5.8713824431622597E-2</v>
      </c>
      <c r="DI57" s="124">
        <f t="shared" si="51"/>
        <v>5.7078108826297561E-2</v>
      </c>
      <c r="DJ57" s="124">
        <f t="shared" si="51"/>
        <v>5.5470737063592408E-2</v>
      </c>
      <c r="DK57" s="124">
        <f t="shared" si="51"/>
        <v>5.3908630360236097E-2</v>
      </c>
      <c r="DL57" s="124">
        <f t="shared" si="51"/>
        <v>5.2423057528234465E-2</v>
      </c>
      <c r="DM57" s="124">
        <f t="shared" si="51"/>
        <v>5.0962597166337102E-2</v>
      </c>
      <c r="DN57" s="124">
        <f t="shared" si="51"/>
        <v>4.9527443806778933E-2</v>
      </c>
      <c r="DO57" s="124">
        <f t="shared" si="51"/>
        <v>4.813270567878223E-2</v>
      </c>
      <c r="DP57" s="124">
        <f t="shared" si="51"/>
        <v>4.6791770753022252E-2</v>
      </c>
      <c r="DQ57" s="124">
        <f t="shared" si="51"/>
        <v>4.5488193097122077E-2</v>
      </c>
      <c r="DR57" s="124">
        <f t="shared" si="51"/>
        <v>4.4207203964435414E-2</v>
      </c>
      <c r="DS57" s="124">
        <f t="shared" si="51"/>
        <v>4.2962288657643698E-2</v>
      </c>
      <c r="DT57" s="124">
        <f t="shared" si="51"/>
        <v>4.1778366743769862E-2</v>
      </c>
      <c r="DU57" s="124">
        <f t="shared" si="51"/>
        <v>4.0614458122430405E-2</v>
      </c>
      <c r="DV57" s="124">
        <f t="shared" si="51"/>
        <v>3.9470717825388767E-2</v>
      </c>
      <c r="DW57" s="124">
        <f t="shared" si="51"/>
        <v>3.8359186301467577E-2</v>
      </c>
      <c r="DX57" s="124">
        <f t="shared" si="51"/>
        <v>3.7302113164080233E-2</v>
      </c>
      <c r="DY57" s="124">
        <f t="shared" si="51"/>
        <v>3.6262909037884289E-2</v>
      </c>
      <c r="DZ57" s="124">
        <f t="shared" si="51"/>
        <v>3.5241712344097106E-2</v>
      </c>
      <c r="EA57" s="124">
        <f t="shared" si="51"/>
        <v>3.4249273483453191E-2</v>
      </c>
      <c r="EB57" s="124">
        <f t="shared" si="51"/>
        <v>3.330545818221449E-2</v>
      </c>
      <c r="EC57" s="124">
        <f t="shared" si="51"/>
        <v>0</v>
      </c>
      <c r="ED57" s="124">
        <f t="shared" si="51"/>
        <v>0</v>
      </c>
      <c r="EE57" s="124">
        <f t="shared" si="51"/>
        <v>0</v>
      </c>
      <c r="EF57" s="124">
        <f t="shared" si="51"/>
        <v>0</v>
      </c>
      <c r="EG57" s="124">
        <f t="shared" si="51"/>
        <v>0</v>
      </c>
      <c r="EH57" s="124">
        <f t="shared" ref="EH57:FM57" si="52" xml:space="preserve"> (1 / (1 + $F53) ^ EH54) * MAX(EH55:EH56)</f>
        <v>0</v>
      </c>
      <c r="EI57" s="124">
        <f t="shared" si="52"/>
        <v>0</v>
      </c>
      <c r="EJ57" s="124">
        <f t="shared" si="52"/>
        <v>0</v>
      </c>
      <c r="EK57" s="124">
        <f t="shared" si="52"/>
        <v>0</v>
      </c>
      <c r="EL57" s="124">
        <f t="shared" si="52"/>
        <v>0</v>
      </c>
      <c r="EM57" s="124">
        <f t="shared" si="52"/>
        <v>0</v>
      </c>
      <c r="EN57" s="124">
        <f t="shared" si="52"/>
        <v>0</v>
      </c>
      <c r="EO57" s="124">
        <f t="shared" si="52"/>
        <v>0</v>
      </c>
      <c r="EP57" s="124">
        <f t="shared" si="52"/>
        <v>0</v>
      </c>
      <c r="EQ57" s="124">
        <f t="shared" si="52"/>
        <v>0</v>
      </c>
      <c r="ER57" s="124">
        <f t="shared" si="52"/>
        <v>0</v>
      </c>
      <c r="ES57" s="124">
        <f t="shared" si="52"/>
        <v>0</v>
      </c>
      <c r="ET57" s="124">
        <f t="shared" si="52"/>
        <v>0</v>
      </c>
      <c r="EU57" s="124">
        <f t="shared" si="52"/>
        <v>0</v>
      </c>
      <c r="EV57" s="124">
        <f t="shared" si="52"/>
        <v>0</v>
      </c>
      <c r="EW57" s="124">
        <f t="shared" si="52"/>
        <v>0</v>
      </c>
      <c r="EX57" s="124">
        <f t="shared" si="52"/>
        <v>0</v>
      </c>
      <c r="EY57" s="124">
        <f t="shared" si="52"/>
        <v>0</v>
      </c>
      <c r="EZ57" s="124">
        <f t="shared" si="52"/>
        <v>0</v>
      </c>
      <c r="FA57" s="124">
        <f t="shared" si="52"/>
        <v>0</v>
      </c>
      <c r="FB57" s="124">
        <f t="shared" si="52"/>
        <v>0</v>
      </c>
      <c r="FC57" s="124">
        <f t="shared" si="52"/>
        <v>0</v>
      </c>
      <c r="FD57" s="124">
        <f t="shared" si="52"/>
        <v>0</v>
      </c>
      <c r="FE57" s="124">
        <f t="shared" si="52"/>
        <v>0</v>
      </c>
      <c r="FF57" s="124">
        <f t="shared" si="52"/>
        <v>0</v>
      </c>
      <c r="FG57" s="124">
        <f t="shared" si="52"/>
        <v>0</v>
      </c>
      <c r="FH57" s="124">
        <f t="shared" si="52"/>
        <v>0</v>
      </c>
      <c r="FI57" s="124">
        <f t="shared" si="52"/>
        <v>0</v>
      </c>
      <c r="FJ57" s="124">
        <f t="shared" si="52"/>
        <v>0</v>
      </c>
      <c r="FK57" s="124">
        <f t="shared" si="52"/>
        <v>0</v>
      </c>
      <c r="FL57" s="124">
        <f t="shared" si="52"/>
        <v>0</v>
      </c>
      <c r="FM57" s="124">
        <f t="shared" si="52"/>
        <v>0</v>
      </c>
      <c r="FN57" s="124">
        <f t="shared" ref="FN57:GJ57" si="53" xml:space="preserve"> (1 / (1 + $F53) ^ FN54) * MAX(FN55:FN56)</f>
        <v>0</v>
      </c>
      <c r="FO57" s="124">
        <f t="shared" si="53"/>
        <v>0</v>
      </c>
      <c r="FP57" s="124">
        <f t="shared" si="53"/>
        <v>0</v>
      </c>
      <c r="FQ57" s="124">
        <f t="shared" si="53"/>
        <v>0</v>
      </c>
      <c r="FR57" s="124">
        <f t="shared" si="53"/>
        <v>0</v>
      </c>
      <c r="FS57" s="124">
        <f t="shared" si="53"/>
        <v>0</v>
      </c>
      <c r="FT57" s="124">
        <f t="shared" si="53"/>
        <v>0</v>
      </c>
      <c r="FU57" s="124">
        <f t="shared" si="53"/>
        <v>0</v>
      </c>
      <c r="FV57" s="124">
        <f t="shared" si="53"/>
        <v>0</v>
      </c>
      <c r="FW57" s="124">
        <f t="shared" si="53"/>
        <v>0</v>
      </c>
      <c r="FX57" s="124">
        <f t="shared" si="53"/>
        <v>0</v>
      </c>
      <c r="FY57" s="124">
        <f t="shared" si="53"/>
        <v>0</v>
      </c>
      <c r="FZ57" s="124">
        <f t="shared" si="53"/>
        <v>0</v>
      </c>
      <c r="GA57" s="124">
        <f t="shared" si="53"/>
        <v>0</v>
      </c>
      <c r="GB57" s="124">
        <f t="shared" si="53"/>
        <v>0</v>
      </c>
      <c r="GC57" s="124">
        <f t="shared" si="53"/>
        <v>0</v>
      </c>
      <c r="GD57" s="124">
        <f t="shared" si="53"/>
        <v>0</v>
      </c>
      <c r="GE57" s="124">
        <f t="shared" si="53"/>
        <v>0</v>
      </c>
      <c r="GF57" s="124">
        <f t="shared" si="53"/>
        <v>0</v>
      </c>
      <c r="GG57" s="124">
        <f t="shared" si="53"/>
        <v>0</v>
      </c>
      <c r="GH57" s="124">
        <f t="shared" si="53"/>
        <v>0</v>
      </c>
      <c r="GI57" s="124">
        <f t="shared" si="53"/>
        <v>0</v>
      </c>
      <c r="GJ57" s="124">
        <f t="shared" si="53"/>
        <v>0</v>
      </c>
    </row>
    <row r="58" spans="1:192" x14ac:dyDescent="0.25">
      <c r="P58" s="124"/>
    </row>
    <row r="59" spans="1:192" s="552" customFormat="1" x14ac:dyDescent="0.25">
      <c r="A59" s="129"/>
      <c r="B59" s="129"/>
      <c r="C59" s="130"/>
      <c r="D59" s="131"/>
      <c r="E59" s="126" t="str">
        <f xml:space="preserve"> E$27</f>
        <v>Aurelius investment capital</v>
      </c>
      <c r="F59" s="126">
        <f xml:space="preserve"> F$27</f>
        <v>13729.519615406271</v>
      </c>
      <c r="G59" s="126" t="str">
        <f xml:space="preserve"> G$27</f>
        <v>$ 000s</v>
      </c>
      <c r="H59" s="551"/>
      <c r="I59" s="197"/>
      <c r="J59" s="551"/>
      <c r="K59" s="551"/>
      <c r="L59" s="551"/>
      <c r="M59" s="551"/>
      <c r="N59" s="551"/>
      <c r="O59" s="551"/>
      <c r="P59" s="551"/>
      <c r="Q59" s="551"/>
      <c r="R59" s="551"/>
      <c r="S59" s="551"/>
      <c r="T59" s="551"/>
      <c r="U59" s="551"/>
      <c r="V59" s="551"/>
      <c r="W59" s="551"/>
      <c r="X59" s="551"/>
      <c r="Y59" s="551"/>
      <c r="Z59" s="551"/>
      <c r="AA59" s="551"/>
      <c r="AB59" s="551"/>
      <c r="AC59" s="551"/>
      <c r="AD59" s="551"/>
      <c r="AE59" s="551"/>
      <c r="AF59" s="551"/>
      <c r="AG59" s="551"/>
      <c r="AH59" s="551"/>
      <c r="AI59" s="551"/>
      <c r="AJ59" s="551"/>
      <c r="AK59" s="551"/>
      <c r="AL59" s="551"/>
      <c r="AM59" s="551"/>
      <c r="AN59" s="551"/>
      <c r="AO59" s="551"/>
      <c r="AP59" s="551"/>
      <c r="AQ59" s="551"/>
      <c r="AR59" s="551"/>
      <c r="AS59" s="551"/>
      <c r="AT59" s="551"/>
      <c r="AU59" s="551"/>
      <c r="AV59" s="551"/>
      <c r="AW59" s="551"/>
      <c r="AX59" s="551"/>
      <c r="AY59" s="551"/>
      <c r="AZ59" s="551"/>
      <c r="BA59" s="551"/>
      <c r="BB59" s="551"/>
      <c r="BC59" s="551"/>
      <c r="BD59" s="551"/>
      <c r="BE59" s="551"/>
      <c r="BF59" s="551"/>
      <c r="BG59" s="551"/>
      <c r="BH59" s="551"/>
      <c r="BI59" s="551"/>
      <c r="BJ59" s="551"/>
      <c r="BK59" s="551"/>
      <c r="BL59" s="551"/>
      <c r="BM59" s="551"/>
      <c r="BN59" s="551"/>
      <c r="BO59" s="551"/>
      <c r="BP59" s="551"/>
      <c r="BQ59" s="551"/>
      <c r="BR59" s="551"/>
      <c r="BS59" s="551"/>
      <c r="BT59" s="551"/>
      <c r="BU59" s="551"/>
      <c r="BV59" s="551"/>
      <c r="BW59" s="551"/>
      <c r="BX59" s="551"/>
      <c r="BY59" s="551"/>
      <c r="BZ59" s="551"/>
      <c r="CA59" s="551"/>
      <c r="CB59" s="551"/>
      <c r="CC59" s="551"/>
      <c r="CD59" s="551"/>
      <c r="CE59" s="551"/>
      <c r="CF59" s="551"/>
      <c r="CG59" s="551"/>
      <c r="CH59" s="551"/>
      <c r="CI59" s="551"/>
      <c r="CJ59" s="551"/>
      <c r="CK59" s="551"/>
      <c r="CL59" s="551"/>
      <c r="CM59" s="551"/>
      <c r="CN59" s="551"/>
      <c r="CO59" s="551"/>
      <c r="CP59" s="551"/>
      <c r="CQ59" s="551"/>
      <c r="CR59" s="551"/>
      <c r="CS59" s="551"/>
      <c r="CT59" s="551"/>
      <c r="CU59" s="551"/>
      <c r="CV59" s="551"/>
      <c r="CW59" s="551"/>
      <c r="CX59" s="551"/>
      <c r="CY59" s="551"/>
      <c r="CZ59" s="551"/>
      <c r="DA59" s="551"/>
      <c r="DB59" s="551"/>
      <c r="DC59" s="551"/>
      <c r="DD59" s="551"/>
      <c r="DE59" s="551"/>
      <c r="DF59" s="551"/>
      <c r="DG59" s="551"/>
      <c r="DH59" s="551"/>
      <c r="DI59" s="551"/>
      <c r="DJ59" s="551"/>
      <c r="DK59" s="551"/>
      <c r="DL59" s="551"/>
      <c r="DM59" s="551"/>
      <c r="DN59" s="551"/>
      <c r="DO59" s="551"/>
      <c r="DP59" s="551"/>
      <c r="DQ59" s="551"/>
      <c r="DR59" s="551"/>
      <c r="DS59" s="551"/>
      <c r="DT59" s="551"/>
      <c r="DU59" s="551"/>
      <c r="DV59" s="551"/>
      <c r="DW59" s="551"/>
      <c r="DX59" s="551"/>
      <c r="DY59" s="551"/>
      <c r="DZ59" s="551"/>
      <c r="EA59" s="551"/>
      <c r="EB59" s="551"/>
      <c r="EC59" s="551"/>
      <c r="ED59" s="551"/>
      <c r="EE59" s="551"/>
      <c r="EF59" s="551"/>
      <c r="EG59" s="551"/>
      <c r="EH59" s="551"/>
      <c r="EI59" s="551"/>
      <c r="EJ59" s="551"/>
      <c r="EK59" s="551"/>
      <c r="EL59" s="551"/>
      <c r="EM59" s="551"/>
      <c r="EN59" s="551"/>
      <c r="EO59" s="551"/>
      <c r="EP59" s="551"/>
      <c r="EQ59" s="551"/>
      <c r="ER59" s="551"/>
      <c r="ES59" s="551"/>
      <c r="ET59" s="551"/>
      <c r="EU59" s="551"/>
      <c r="EV59" s="551"/>
      <c r="EW59" s="551"/>
      <c r="EX59" s="551"/>
      <c r="EY59" s="551"/>
      <c r="EZ59" s="551"/>
      <c r="FA59" s="551"/>
      <c r="FB59" s="551"/>
      <c r="FC59" s="551"/>
      <c r="FD59" s="551"/>
      <c r="FE59" s="551"/>
      <c r="FF59" s="551"/>
      <c r="FG59" s="551"/>
      <c r="FH59" s="551"/>
      <c r="FI59" s="551"/>
      <c r="FJ59" s="551"/>
      <c r="FK59" s="551"/>
      <c r="FL59" s="551"/>
      <c r="FM59" s="551"/>
      <c r="FN59" s="551"/>
      <c r="FO59" s="551"/>
      <c r="FP59" s="551"/>
      <c r="FQ59" s="551"/>
      <c r="FR59" s="551"/>
      <c r="FS59" s="551"/>
      <c r="FT59" s="551"/>
      <c r="FU59" s="551"/>
      <c r="FV59" s="551"/>
      <c r="FW59" s="551"/>
      <c r="FX59" s="551"/>
      <c r="FY59" s="551"/>
      <c r="FZ59" s="551"/>
      <c r="GA59" s="551"/>
      <c r="GB59" s="551"/>
      <c r="GC59" s="551"/>
      <c r="GD59" s="551"/>
      <c r="GE59" s="551"/>
      <c r="GF59" s="551"/>
      <c r="GG59" s="551"/>
      <c r="GH59" s="551"/>
      <c r="GI59" s="551"/>
      <c r="GJ59" s="551"/>
    </row>
    <row r="60" spans="1:192" x14ac:dyDescent="0.25">
      <c r="E60" s="126" t="str">
        <f t="shared" ref="E60:BP60" si="54" xml:space="preserve"> E$32</f>
        <v>Aurelius share of Projectco distributions</v>
      </c>
      <c r="F60" s="126">
        <f t="shared" si="54"/>
        <v>0</v>
      </c>
      <c r="G60" s="126" t="str">
        <f t="shared" si="54"/>
        <v>$ 000s</v>
      </c>
      <c r="H60" s="126">
        <f t="shared" si="54"/>
        <v>90652.559722797727</v>
      </c>
      <c r="I60" s="126">
        <f t="shared" si="54"/>
        <v>0</v>
      </c>
      <c r="J60" s="126">
        <f t="shared" si="54"/>
        <v>0</v>
      </c>
      <c r="K60" s="126">
        <f t="shared" si="54"/>
        <v>0</v>
      </c>
      <c r="L60" s="126">
        <f t="shared" si="54"/>
        <v>0</v>
      </c>
      <c r="M60" s="126">
        <f t="shared" si="54"/>
        <v>183.38502240921991</v>
      </c>
      <c r="N60" s="126">
        <f t="shared" si="54"/>
        <v>615.99120413268179</v>
      </c>
      <c r="O60" s="126">
        <f t="shared" si="54"/>
        <v>510.31986765238054</v>
      </c>
      <c r="P60" s="126">
        <f t="shared" si="54"/>
        <v>244.71431008633601</v>
      </c>
      <c r="Q60" s="126">
        <f t="shared" si="54"/>
        <v>365.37821371575723</v>
      </c>
      <c r="R60" s="126">
        <f t="shared" si="54"/>
        <v>611.28473010826531</v>
      </c>
      <c r="S60" s="126">
        <f t="shared" si="54"/>
        <v>506.14498399282093</v>
      </c>
      <c r="T60" s="126">
        <f t="shared" si="54"/>
        <v>241.87270203035371</v>
      </c>
      <c r="U60" s="126">
        <f t="shared" si="54"/>
        <v>361.89102408659568</v>
      </c>
      <c r="V60" s="126">
        <f t="shared" si="54"/>
        <v>606.56062534830187</v>
      </c>
      <c r="W60" s="126">
        <f t="shared" si="54"/>
        <v>501.94997142759735</v>
      </c>
      <c r="X60" s="126">
        <f t="shared" si="54"/>
        <v>240.99445585440455</v>
      </c>
      <c r="Y60" s="126">
        <f t="shared" si="54"/>
        <v>356.38962134562189</v>
      </c>
      <c r="Z60" s="126">
        <f t="shared" si="54"/>
        <v>601.81795141716327</v>
      </c>
      <c r="AA60" s="126">
        <f t="shared" si="54"/>
        <v>497.73390761374088</v>
      </c>
      <c r="AB60" s="126">
        <f t="shared" si="54"/>
        <v>236.10920527737872</v>
      </c>
      <c r="AC60" s="126">
        <f t="shared" si="54"/>
        <v>354.84256632046237</v>
      </c>
      <c r="AD60" s="126">
        <f t="shared" si="54"/>
        <v>597.05574889428794</v>
      </c>
      <c r="AE60" s="126">
        <f t="shared" si="54"/>
        <v>493.49584923488459</v>
      </c>
      <c r="AF60" s="126">
        <f t="shared" si="54"/>
        <v>233.18552878434477</v>
      </c>
      <c r="AG60" s="126">
        <f t="shared" si="54"/>
        <v>351.27943259380464</v>
      </c>
      <c r="AH60" s="126">
        <f t="shared" si="54"/>
        <v>592.27303683723801</v>
      </c>
      <c r="AI60" s="126">
        <f t="shared" si="54"/>
        <v>489.23483146655218</v>
      </c>
      <c r="AJ60" s="126">
        <f t="shared" si="54"/>
        <v>230.232672849756</v>
      </c>
      <c r="AK60" s="126">
        <f t="shared" si="54"/>
        <v>347.68908220499884</v>
      </c>
      <c r="AL60" s="126">
        <f t="shared" si="54"/>
        <v>587.46881223139542</v>
      </c>
      <c r="AM60" s="126">
        <f t="shared" si="54"/>
        <v>484.94986742813671</v>
      </c>
      <c r="AN60" s="126">
        <f t="shared" si="54"/>
        <v>229.17425945929335</v>
      </c>
      <c r="AO60" s="126">
        <f t="shared" si="54"/>
        <v>300.12338386732472</v>
      </c>
      <c r="AP60" s="126">
        <f t="shared" si="54"/>
        <v>495.60423842938326</v>
      </c>
      <c r="AQ60" s="126">
        <f t="shared" si="54"/>
        <v>468.70095331441189</v>
      </c>
      <c r="AR60" s="126">
        <f t="shared" si="54"/>
        <v>209.90412775312518</v>
      </c>
      <c r="AS60" s="126">
        <f t="shared" si="54"/>
        <v>259.33491641098965</v>
      </c>
      <c r="AT60" s="126">
        <f t="shared" si="54"/>
        <v>483.79775713254077</v>
      </c>
      <c r="AU60" s="126">
        <f t="shared" si="54"/>
        <v>457.26547016258792</v>
      </c>
      <c r="AV60" s="126">
        <f t="shared" si="54"/>
        <v>200.04695224602094</v>
      </c>
      <c r="AW60" s="126">
        <f t="shared" si="54"/>
        <v>249.36251572449302</v>
      </c>
      <c r="AX60" s="126">
        <f t="shared" si="54"/>
        <v>472.85426083388194</v>
      </c>
      <c r="AY60" s="126">
        <f t="shared" si="54"/>
        <v>446.64101324330113</v>
      </c>
      <c r="AZ60" s="126">
        <f t="shared" si="54"/>
        <v>190.94764850447055</v>
      </c>
      <c r="BA60" s="126">
        <f t="shared" si="54"/>
        <v>773.65817132793916</v>
      </c>
      <c r="BB60" s="126">
        <f t="shared" si="54"/>
        <v>1492.2579029621002</v>
      </c>
      <c r="BC60" s="126">
        <f t="shared" si="54"/>
        <v>1412.0208630840823</v>
      </c>
      <c r="BD60" s="126">
        <f t="shared" si="54"/>
        <v>601.90499219893979</v>
      </c>
      <c r="BE60" s="126">
        <f t="shared" si="54"/>
        <v>749.17478552043167</v>
      </c>
      <c r="BF60" s="126">
        <f t="shared" si="54"/>
        <v>1470.5956358485817</v>
      </c>
      <c r="BG60" s="126">
        <f t="shared" si="54"/>
        <v>1391.222743564553</v>
      </c>
      <c r="BH60" s="126">
        <f t="shared" si="54"/>
        <v>579.64813211643684</v>
      </c>
      <c r="BI60" s="126">
        <f t="shared" si="54"/>
        <v>738.34369198076217</v>
      </c>
      <c r="BJ60" s="126">
        <f t="shared" si="54"/>
        <v>1450.5408086919008</v>
      </c>
      <c r="BK60" s="126">
        <f t="shared" si="54"/>
        <v>1371.9466077213883</v>
      </c>
      <c r="BL60" s="126">
        <f t="shared" si="54"/>
        <v>564.80086709892714</v>
      </c>
      <c r="BM60" s="126">
        <f t="shared" si="54"/>
        <v>722.87412511886362</v>
      </c>
      <c r="BN60" s="126">
        <f t="shared" si="54"/>
        <v>1431.7787100633188</v>
      </c>
      <c r="BO60" s="126">
        <f t="shared" si="54"/>
        <v>1353.8933506506094</v>
      </c>
      <c r="BP60" s="126">
        <f t="shared" si="54"/>
        <v>551.09243415835977</v>
      </c>
      <c r="BQ60" s="126">
        <f t="shared" ref="BQ60:EB60" si="55" xml:space="preserve"> BQ$32</f>
        <v>708.48246451191631</v>
      </c>
      <c r="BR60" s="126">
        <f t="shared" si="55"/>
        <v>1414.0523744507773</v>
      </c>
      <c r="BS60" s="126">
        <f t="shared" si="55"/>
        <v>1336.8187228525708</v>
      </c>
      <c r="BT60" s="126">
        <f t="shared" si="55"/>
        <v>502.07612230479504</v>
      </c>
      <c r="BU60" s="126">
        <f t="shared" si="55"/>
        <v>731.16264552267626</v>
      </c>
      <c r="BV60" s="126">
        <f t="shared" si="55"/>
        <v>1397.1518560574543</v>
      </c>
      <c r="BW60" s="126">
        <f t="shared" si="55"/>
        <v>255.35254331087333</v>
      </c>
      <c r="BX60" s="126">
        <f t="shared" si="55"/>
        <v>201.70340295639176</v>
      </c>
      <c r="BY60" s="126">
        <f t="shared" si="55"/>
        <v>1007.9973561309051</v>
      </c>
      <c r="BZ60" s="126">
        <f t="shared" si="55"/>
        <v>1147.7111688584646</v>
      </c>
      <c r="CA60" s="126">
        <f t="shared" si="55"/>
        <v>193.00011522014253</v>
      </c>
      <c r="CB60" s="126">
        <f t="shared" si="55"/>
        <v>193.00011522014296</v>
      </c>
      <c r="CC60" s="126">
        <f t="shared" si="55"/>
        <v>995.12996198184464</v>
      </c>
      <c r="CD60" s="126">
        <f t="shared" si="55"/>
        <v>1134.1486811137445</v>
      </c>
      <c r="CE60" s="126">
        <f t="shared" si="55"/>
        <v>184.18743371242917</v>
      </c>
      <c r="CF60" s="126">
        <f t="shared" si="55"/>
        <v>184.18743371242959</v>
      </c>
      <c r="CG60" s="126">
        <f t="shared" si="55"/>
        <v>982.17007366588575</v>
      </c>
      <c r="CH60" s="126">
        <f t="shared" si="55"/>
        <v>1120.4971573792188</v>
      </c>
      <c r="CI60" s="126">
        <f t="shared" si="55"/>
        <v>175.26208533810859</v>
      </c>
      <c r="CJ60" s="126">
        <f t="shared" si="55"/>
        <v>175.2620853381089</v>
      </c>
      <c r="CK60" s="126">
        <f t="shared" si="55"/>
        <v>969.1142385766816</v>
      </c>
      <c r="CL60" s="126">
        <f t="shared" si="55"/>
        <v>1106.7531278436791</v>
      </c>
      <c r="CM60" s="126">
        <f t="shared" si="55"/>
        <v>166.22071785252484</v>
      </c>
      <c r="CN60" s="126">
        <f t="shared" si="55"/>
        <v>166.22071785252527</v>
      </c>
      <c r="CO60" s="126">
        <f t="shared" si="55"/>
        <v>955.95892346562403</v>
      </c>
      <c r="CP60" s="126">
        <f t="shared" si="55"/>
        <v>1092.9130421392542</v>
      </c>
      <c r="CQ60" s="126">
        <f t="shared" si="55"/>
        <v>157.0598978694486</v>
      </c>
      <c r="CR60" s="126">
        <f t="shared" si="55"/>
        <v>157.05989786944889</v>
      </c>
      <c r="CS60" s="126">
        <f t="shared" si="55"/>
        <v>942.70051239756469</v>
      </c>
      <c r="CT60" s="126">
        <f t="shared" si="55"/>
        <v>1078.9732672966989</v>
      </c>
      <c r="CU60" s="126">
        <f t="shared" si="55"/>
        <v>147.77610881928015</v>
      </c>
      <c r="CV60" s="126">
        <f t="shared" si="55"/>
        <v>147.77610881928044</v>
      </c>
      <c r="CW60" s="126">
        <f t="shared" si="55"/>
        <v>929.3353046555626</v>
      </c>
      <c r="CX60" s="126">
        <f t="shared" si="55"/>
        <v>1064.9300856497264</v>
      </c>
      <c r="CY60" s="126">
        <f t="shared" si="55"/>
        <v>138.36574885627465</v>
      </c>
      <c r="CZ60" s="126">
        <f t="shared" si="55"/>
        <v>138.3657488562751</v>
      </c>
      <c r="DA60" s="126">
        <f t="shared" si="55"/>
        <v>915.85951259340391</v>
      </c>
      <c r="DB60" s="126">
        <f t="shared" si="55"/>
        <v>1050.7796926870988</v>
      </c>
      <c r="DC60" s="126">
        <f t="shared" si="55"/>
        <v>128.82512871351497</v>
      </c>
      <c r="DD60" s="126">
        <f t="shared" si="55"/>
        <v>128.82512871351528</v>
      </c>
      <c r="DE60" s="126">
        <f t="shared" si="55"/>
        <v>902.26925943455899</v>
      </c>
      <c r="DF60" s="126">
        <f t="shared" si="55"/>
        <v>1036.5181948511708</v>
      </c>
      <c r="DG60" s="126">
        <f t="shared" si="55"/>
        <v>119.15046950432139</v>
      </c>
      <c r="DH60" s="126">
        <f t="shared" si="55"/>
        <v>119.15046950432185</v>
      </c>
      <c r="DI60" s="126">
        <f t="shared" si="55"/>
        <v>1208.560577016264</v>
      </c>
      <c r="DJ60" s="126">
        <f t="shared" si="55"/>
        <v>1342.1416072815491</v>
      </c>
      <c r="DK60" s="126">
        <f t="shared" si="55"/>
        <v>429.33790046876396</v>
      </c>
      <c r="DL60" s="126">
        <f t="shared" si="55"/>
        <v>429.33790046876425</v>
      </c>
      <c r="DM60" s="126">
        <f t="shared" si="55"/>
        <v>1194.7294034773336</v>
      </c>
      <c r="DN60" s="126">
        <f t="shared" si="55"/>
        <v>1327.6458515024929</v>
      </c>
      <c r="DO60" s="126">
        <f t="shared" si="55"/>
        <v>419.38345666390023</v>
      </c>
      <c r="DP60" s="126">
        <f t="shared" si="55"/>
        <v>419.38345666390069</v>
      </c>
      <c r="DQ60" s="126">
        <f t="shared" si="55"/>
        <v>1180.7715808883092</v>
      </c>
      <c r="DR60" s="126">
        <f t="shared" si="55"/>
        <v>1313.0267530526471</v>
      </c>
      <c r="DS60" s="126">
        <f t="shared" si="55"/>
        <v>409.28307659633589</v>
      </c>
      <c r="DT60" s="126">
        <f t="shared" si="55"/>
        <v>409.28307659633623</v>
      </c>
      <c r="DU60" s="126">
        <f t="shared" si="55"/>
        <v>1166.6828528224996</v>
      </c>
      <c r="DV60" s="126">
        <f t="shared" si="55"/>
        <v>1298.2800390556722</v>
      </c>
      <c r="DW60" s="126">
        <f t="shared" si="55"/>
        <v>399.03259979566042</v>
      </c>
      <c r="DX60" s="126">
        <f t="shared" si="55"/>
        <v>399.03259979566076</v>
      </c>
      <c r="DY60" s="126">
        <f t="shared" si="55"/>
        <v>1152.4588618664282</v>
      </c>
      <c r="DZ60" s="126">
        <f t="shared" si="55"/>
        <v>1283.4013357302811</v>
      </c>
      <c r="EA60" s="126">
        <f t="shared" si="55"/>
        <v>388.62776432728413</v>
      </c>
      <c r="EB60" s="126">
        <f t="shared" si="55"/>
        <v>13729.519615406271</v>
      </c>
      <c r="EC60" s="126">
        <f t="shared" ref="EC60:GJ60" si="56" xml:space="preserve"> EC$32</f>
        <v>388.62776432728396</v>
      </c>
      <c r="ED60" s="126">
        <f t="shared" si="56"/>
        <v>0</v>
      </c>
      <c r="EE60" s="126">
        <f t="shared" si="56"/>
        <v>0</v>
      </c>
      <c r="EF60" s="126">
        <f t="shared" si="56"/>
        <v>0</v>
      </c>
      <c r="EG60" s="126">
        <f t="shared" si="56"/>
        <v>0</v>
      </c>
      <c r="EH60" s="126">
        <f t="shared" si="56"/>
        <v>0</v>
      </c>
      <c r="EI60" s="126">
        <f t="shared" si="56"/>
        <v>0</v>
      </c>
      <c r="EJ60" s="126">
        <f t="shared" si="56"/>
        <v>0</v>
      </c>
      <c r="EK60" s="126">
        <f t="shared" si="56"/>
        <v>0</v>
      </c>
      <c r="EL60" s="126">
        <f t="shared" si="56"/>
        <v>0</v>
      </c>
      <c r="EM60" s="126">
        <f t="shared" si="56"/>
        <v>0</v>
      </c>
      <c r="EN60" s="126">
        <f t="shared" si="56"/>
        <v>0</v>
      </c>
      <c r="EO60" s="126">
        <f t="shared" si="56"/>
        <v>0</v>
      </c>
      <c r="EP60" s="126">
        <f t="shared" si="56"/>
        <v>0</v>
      </c>
      <c r="EQ60" s="126">
        <f t="shared" si="56"/>
        <v>0</v>
      </c>
      <c r="ER60" s="126">
        <f t="shared" si="56"/>
        <v>0</v>
      </c>
      <c r="ES60" s="126">
        <f t="shared" si="56"/>
        <v>0</v>
      </c>
      <c r="ET60" s="126">
        <f t="shared" si="56"/>
        <v>0</v>
      </c>
      <c r="EU60" s="126">
        <f t="shared" si="56"/>
        <v>0</v>
      </c>
      <c r="EV60" s="126">
        <f t="shared" si="56"/>
        <v>0</v>
      </c>
      <c r="EW60" s="126">
        <f t="shared" si="56"/>
        <v>0</v>
      </c>
      <c r="EX60" s="126">
        <f t="shared" si="56"/>
        <v>0</v>
      </c>
      <c r="EY60" s="126">
        <f t="shared" si="56"/>
        <v>0</v>
      </c>
      <c r="EZ60" s="126">
        <f t="shared" si="56"/>
        <v>0</v>
      </c>
      <c r="FA60" s="126">
        <f t="shared" si="56"/>
        <v>0</v>
      </c>
      <c r="FB60" s="126">
        <f t="shared" si="56"/>
        <v>0</v>
      </c>
      <c r="FC60" s="126">
        <f t="shared" si="56"/>
        <v>0</v>
      </c>
      <c r="FD60" s="126">
        <f t="shared" si="56"/>
        <v>0</v>
      </c>
      <c r="FE60" s="126">
        <f t="shared" si="56"/>
        <v>0</v>
      </c>
      <c r="FF60" s="126">
        <f t="shared" si="56"/>
        <v>0</v>
      </c>
      <c r="FG60" s="126">
        <f t="shared" si="56"/>
        <v>0</v>
      </c>
      <c r="FH60" s="126">
        <f t="shared" si="56"/>
        <v>0</v>
      </c>
      <c r="FI60" s="126">
        <f t="shared" si="56"/>
        <v>0</v>
      </c>
      <c r="FJ60" s="126">
        <f t="shared" si="56"/>
        <v>0</v>
      </c>
      <c r="FK60" s="126">
        <f t="shared" si="56"/>
        <v>0</v>
      </c>
      <c r="FL60" s="126">
        <f t="shared" si="56"/>
        <v>0</v>
      </c>
      <c r="FM60" s="126">
        <f t="shared" si="56"/>
        <v>0</v>
      </c>
      <c r="FN60" s="126">
        <f t="shared" si="56"/>
        <v>0</v>
      </c>
      <c r="FO60" s="126">
        <f t="shared" si="56"/>
        <v>0</v>
      </c>
      <c r="FP60" s="126">
        <f t="shared" si="56"/>
        <v>0</v>
      </c>
      <c r="FQ60" s="126">
        <f t="shared" si="56"/>
        <v>0</v>
      </c>
      <c r="FR60" s="126">
        <f t="shared" si="56"/>
        <v>0</v>
      </c>
      <c r="FS60" s="126">
        <f t="shared" si="56"/>
        <v>0</v>
      </c>
      <c r="FT60" s="126">
        <f t="shared" si="56"/>
        <v>0</v>
      </c>
      <c r="FU60" s="126">
        <f t="shared" si="56"/>
        <v>0</v>
      </c>
      <c r="FV60" s="126">
        <f t="shared" si="56"/>
        <v>0</v>
      </c>
      <c r="FW60" s="126">
        <f t="shared" si="56"/>
        <v>0</v>
      </c>
      <c r="FX60" s="126">
        <f t="shared" si="56"/>
        <v>0</v>
      </c>
      <c r="FY60" s="126">
        <f t="shared" si="56"/>
        <v>0</v>
      </c>
      <c r="FZ60" s="126">
        <f t="shared" si="56"/>
        <v>0</v>
      </c>
      <c r="GA60" s="126">
        <f t="shared" si="56"/>
        <v>0</v>
      </c>
      <c r="GB60" s="126">
        <f t="shared" si="56"/>
        <v>0</v>
      </c>
      <c r="GC60" s="126">
        <f t="shared" si="56"/>
        <v>0</v>
      </c>
      <c r="GD60" s="126">
        <f t="shared" si="56"/>
        <v>0</v>
      </c>
      <c r="GE60" s="126">
        <f t="shared" si="56"/>
        <v>0</v>
      </c>
      <c r="GF60" s="126">
        <f t="shared" si="56"/>
        <v>0</v>
      </c>
      <c r="GG60" s="126">
        <f t="shared" si="56"/>
        <v>0</v>
      </c>
      <c r="GH60" s="126">
        <f t="shared" si="56"/>
        <v>0</v>
      </c>
      <c r="GI60" s="126">
        <f t="shared" si="56"/>
        <v>0</v>
      </c>
      <c r="GJ60" s="126">
        <f t="shared" si="56"/>
        <v>0</v>
      </c>
    </row>
    <row r="61" spans="1:192" x14ac:dyDescent="0.25">
      <c r="E61" s="252" t="str">
        <f xml:space="preserve"> Time!E$76</f>
        <v>Financial close date flag</v>
      </c>
      <c r="F61" s="252">
        <f xml:space="preserve"> Time!F$76</f>
        <v>0</v>
      </c>
      <c r="G61" s="252" t="str">
        <f xml:space="preserve"> Time!G$76</f>
        <v>flag</v>
      </c>
      <c r="H61" s="252">
        <f xml:space="preserve"> Time!H$76</f>
        <v>1</v>
      </c>
      <c r="I61" s="252">
        <f xml:space="preserve"> Time!I$76</f>
        <v>0</v>
      </c>
      <c r="J61" s="252">
        <f xml:space="preserve"> Time!J$76</f>
        <v>0</v>
      </c>
      <c r="K61" s="252">
        <f xml:space="preserve"> Time!K$76</f>
        <v>0</v>
      </c>
      <c r="L61" s="252">
        <f xml:space="preserve"> Time!L$76</f>
        <v>1</v>
      </c>
      <c r="M61" s="252">
        <f xml:space="preserve"> Time!M$76</f>
        <v>0</v>
      </c>
      <c r="N61" s="252">
        <f xml:space="preserve"> Time!N$76</f>
        <v>0</v>
      </c>
      <c r="O61" s="252">
        <f xml:space="preserve"> Time!O$76</f>
        <v>0</v>
      </c>
      <c r="P61" s="252">
        <f xml:space="preserve"> Time!P$76</f>
        <v>0</v>
      </c>
      <c r="Q61" s="252">
        <f xml:space="preserve"> Time!Q$76</f>
        <v>0</v>
      </c>
      <c r="R61" s="252">
        <f xml:space="preserve"> Time!R$76</f>
        <v>0</v>
      </c>
      <c r="S61" s="252">
        <f xml:space="preserve"> Time!S$76</f>
        <v>0</v>
      </c>
      <c r="T61" s="252">
        <f xml:space="preserve"> Time!T$76</f>
        <v>0</v>
      </c>
      <c r="U61" s="252">
        <f xml:space="preserve"> Time!U$76</f>
        <v>0</v>
      </c>
      <c r="V61" s="252">
        <f xml:space="preserve"> Time!V$76</f>
        <v>0</v>
      </c>
      <c r="W61" s="252">
        <f xml:space="preserve"> Time!W$76</f>
        <v>0</v>
      </c>
      <c r="X61" s="252">
        <f xml:space="preserve"> Time!X$76</f>
        <v>0</v>
      </c>
      <c r="Y61" s="252">
        <f xml:space="preserve"> Time!Y$76</f>
        <v>0</v>
      </c>
      <c r="Z61" s="252">
        <f xml:space="preserve"> Time!Z$76</f>
        <v>0</v>
      </c>
      <c r="AA61" s="252">
        <f xml:space="preserve"> Time!AA$76</f>
        <v>0</v>
      </c>
      <c r="AB61" s="252">
        <f xml:space="preserve"> Time!AB$76</f>
        <v>0</v>
      </c>
      <c r="AC61" s="252">
        <f xml:space="preserve"> Time!AC$76</f>
        <v>0</v>
      </c>
      <c r="AD61" s="252">
        <f xml:space="preserve"> Time!AD$76</f>
        <v>0</v>
      </c>
      <c r="AE61" s="252">
        <f xml:space="preserve"> Time!AE$76</f>
        <v>0</v>
      </c>
      <c r="AF61" s="252">
        <f xml:space="preserve"> Time!AF$76</f>
        <v>0</v>
      </c>
      <c r="AG61" s="252">
        <f xml:space="preserve"> Time!AG$76</f>
        <v>0</v>
      </c>
      <c r="AH61" s="252">
        <f xml:space="preserve"> Time!AH$76</f>
        <v>0</v>
      </c>
      <c r="AI61" s="252">
        <f xml:space="preserve"> Time!AI$76</f>
        <v>0</v>
      </c>
      <c r="AJ61" s="252">
        <f xml:space="preserve"> Time!AJ$76</f>
        <v>0</v>
      </c>
      <c r="AK61" s="252">
        <f xml:space="preserve"> Time!AK$76</f>
        <v>0</v>
      </c>
      <c r="AL61" s="252">
        <f xml:space="preserve"> Time!AL$76</f>
        <v>0</v>
      </c>
      <c r="AM61" s="252">
        <f xml:space="preserve"> Time!AM$76</f>
        <v>0</v>
      </c>
      <c r="AN61" s="252">
        <f xml:space="preserve"> Time!AN$76</f>
        <v>0</v>
      </c>
      <c r="AO61" s="252">
        <f xml:space="preserve"> Time!AO$76</f>
        <v>0</v>
      </c>
      <c r="AP61" s="252">
        <f xml:space="preserve"> Time!AP$76</f>
        <v>0</v>
      </c>
      <c r="AQ61" s="252">
        <f xml:space="preserve"> Time!AQ$76</f>
        <v>0</v>
      </c>
      <c r="AR61" s="252">
        <f xml:space="preserve"> Time!AR$76</f>
        <v>0</v>
      </c>
      <c r="AS61" s="252">
        <f xml:space="preserve"> Time!AS$76</f>
        <v>0</v>
      </c>
      <c r="AT61" s="252">
        <f xml:space="preserve"> Time!AT$76</f>
        <v>0</v>
      </c>
      <c r="AU61" s="252">
        <f xml:space="preserve"> Time!AU$76</f>
        <v>0</v>
      </c>
      <c r="AV61" s="252">
        <f xml:space="preserve"> Time!AV$76</f>
        <v>0</v>
      </c>
      <c r="AW61" s="252">
        <f xml:space="preserve"> Time!AW$76</f>
        <v>0</v>
      </c>
      <c r="AX61" s="252">
        <f xml:space="preserve"> Time!AX$76</f>
        <v>0</v>
      </c>
      <c r="AY61" s="252">
        <f xml:space="preserve"> Time!AY$76</f>
        <v>0</v>
      </c>
      <c r="AZ61" s="252">
        <f xml:space="preserve"> Time!AZ$76</f>
        <v>0</v>
      </c>
      <c r="BA61" s="252">
        <f xml:space="preserve"> Time!BA$76</f>
        <v>0</v>
      </c>
      <c r="BB61" s="252">
        <f xml:space="preserve"> Time!BB$76</f>
        <v>0</v>
      </c>
      <c r="BC61" s="252">
        <f xml:space="preserve"> Time!BC$76</f>
        <v>0</v>
      </c>
      <c r="BD61" s="252">
        <f xml:space="preserve"> Time!BD$76</f>
        <v>0</v>
      </c>
      <c r="BE61" s="252">
        <f xml:space="preserve"> Time!BE$76</f>
        <v>0</v>
      </c>
      <c r="BF61" s="252">
        <f xml:space="preserve"> Time!BF$76</f>
        <v>0</v>
      </c>
      <c r="BG61" s="252">
        <f xml:space="preserve"> Time!BG$76</f>
        <v>0</v>
      </c>
      <c r="BH61" s="252">
        <f xml:space="preserve"> Time!BH$76</f>
        <v>0</v>
      </c>
      <c r="BI61" s="252">
        <f xml:space="preserve"> Time!BI$76</f>
        <v>0</v>
      </c>
      <c r="BJ61" s="252">
        <f xml:space="preserve"> Time!BJ$76</f>
        <v>0</v>
      </c>
      <c r="BK61" s="252">
        <f xml:space="preserve"> Time!BK$76</f>
        <v>0</v>
      </c>
      <c r="BL61" s="252">
        <f xml:space="preserve"> Time!BL$76</f>
        <v>0</v>
      </c>
      <c r="BM61" s="252">
        <f xml:space="preserve"> Time!BM$76</f>
        <v>0</v>
      </c>
      <c r="BN61" s="252">
        <f xml:space="preserve"> Time!BN$76</f>
        <v>0</v>
      </c>
      <c r="BO61" s="252">
        <f xml:space="preserve"> Time!BO$76</f>
        <v>0</v>
      </c>
      <c r="BP61" s="252">
        <f xml:space="preserve"> Time!BP$76</f>
        <v>0</v>
      </c>
      <c r="BQ61" s="252">
        <f xml:space="preserve"> Time!BQ$76</f>
        <v>0</v>
      </c>
      <c r="BR61" s="252">
        <f xml:space="preserve"> Time!BR$76</f>
        <v>0</v>
      </c>
      <c r="BS61" s="252">
        <f xml:space="preserve"> Time!BS$76</f>
        <v>0</v>
      </c>
      <c r="BT61" s="252">
        <f xml:space="preserve"> Time!BT$76</f>
        <v>0</v>
      </c>
      <c r="BU61" s="252">
        <f xml:space="preserve"> Time!BU$76</f>
        <v>0</v>
      </c>
      <c r="BV61" s="252">
        <f xml:space="preserve"> Time!BV$76</f>
        <v>0</v>
      </c>
      <c r="BW61" s="252">
        <f xml:space="preserve"> Time!BW$76</f>
        <v>0</v>
      </c>
      <c r="BX61" s="252">
        <f xml:space="preserve"> Time!BX$76</f>
        <v>0</v>
      </c>
      <c r="BY61" s="252">
        <f xml:space="preserve"> Time!BY$76</f>
        <v>0</v>
      </c>
      <c r="BZ61" s="252">
        <f xml:space="preserve"> Time!BZ$76</f>
        <v>0</v>
      </c>
      <c r="CA61" s="252">
        <f xml:space="preserve"> Time!CA$76</f>
        <v>0</v>
      </c>
      <c r="CB61" s="252">
        <f xml:space="preserve"> Time!CB$76</f>
        <v>0</v>
      </c>
      <c r="CC61" s="252">
        <f xml:space="preserve"> Time!CC$76</f>
        <v>0</v>
      </c>
      <c r="CD61" s="252">
        <f xml:space="preserve"> Time!CD$76</f>
        <v>0</v>
      </c>
      <c r="CE61" s="252">
        <f xml:space="preserve"> Time!CE$76</f>
        <v>0</v>
      </c>
      <c r="CF61" s="252">
        <f xml:space="preserve"> Time!CF$76</f>
        <v>0</v>
      </c>
      <c r="CG61" s="252">
        <f xml:space="preserve"> Time!CG$76</f>
        <v>0</v>
      </c>
      <c r="CH61" s="252">
        <f xml:space="preserve"> Time!CH$76</f>
        <v>0</v>
      </c>
      <c r="CI61" s="252">
        <f xml:space="preserve"> Time!CI$76</f>
        <v>0</v>
      </c>
      <c r="CJ61" s="252">
        <f xml:space="preserve"> Time!CJ$76</f>
        <v>0</v>
      </c>
      <c r="CK61" s="252">
        <f xml:space="preserve"> Time!CK$76</f>
        <v>0</v>
      </c>
      <c r="CL61" s="252">
        <f xml:space="preserve"> Time!CL$76</f>
        <v>0</v>
      </c>
      <c r="CM61" s="252">
        <f xml:space="preserve"> Time!CM$76</f>
        <v>0</v>
      </c>
      <c r="CN61" s="252">
        <f xml:space="preserve"> Time!CN$76</f>
        <v>0</v>
      </c>
      <c r="CO61" s="252">
        <f xml:space="preserve"> Time!CO$76</f>
        <v>0</v>
      </c>
      <c r="CP61" s="252">
        <f xml:space="preserve"> Time!CP$76</f>
        <v>0</v>
      </c>
      <c r="CQ61" s="252">
        <f xml:space="preserve"> Time!CQ$76</f>
        <v>0</v>
      </c>
      <c r="CR61" s="252">
        <f xml:space="preserve"> Time!CR$76</f>
        <v>0</v>
      </c>
      <c r="CS61" s="252">
        <f xml:space="preserve"> Time!CS$76</f>
        <v>0</v>
      </c>
      <c r="CT61" s="252">
        <f xml:space="preserve"> Time!CT$76</f>
        <v>0</v>
      </c>
      <c r="CU61" s="252">
        <f xml:space="preserve"> Time!CU$76</f>
        <v>0</v>
      </c>
      <c r="CV61" s="252">
        <f xml:space="preserve"> Time!CV$76</f>
        <v>0</v>
      </c>
      <c r="CW61" s="252">
        <f xml:space="preserve"> Time!CW$76</f>
        <v>0</v>
      </c>
      <c r="CX61" s="252">
        <f xml:space="preserve"> Time!CX$76</f>
        <v>0</v>
      </c>
      <c r="CY61" s="252">
        <f xml:space="preserve"> Time!CY$76</f>
        <v>0</v>
      </c>
      <c r="CZ61" s="252">
        <f xml:space="preserve"> Time!CZ$76</f>
        <v>0</v>
      </c>
      <c r="DA61" s="252">
        <f xml:space="preserve"> Time!DA$76</f>
        <v>0</v>
      </c>
      <c r="DB61" s="252">
        <f xml:space="preserve"> Time!DB$76</f>
        <v>0</v>
      </c>
      <c r="DC61" s="252">
        <f xml:space="preserve"> Time!DC$76</f>
        <v>0</v>
      </c>
      <c r="DD61" s="252">
        <f xml:space="preserve"> Time!DD$76</f>
        <v>0</v>
      </c>
      <c r="DE61" s="252">
        <f xml:space="preserve"> Time!DE$76</f>
        <v>0</v>
      </c>
      <c r="DF61" s="252">
        <f xml:space="preserve"> Time!DF$76</f>
        <v>0</v>
      </c>
      <c r="DG61" s="252">
        <f xml:space="preserve"> Time!DG$76</f>
        <v>0</v>
      </c>
      <c r="DH61" s="252">
        <f xml:space="preserve"> Time!DH$76</f>
        <v>0</v>
      </c>
      <c r="DI61" s="252">
        <f xml:space="preserve"> Time!DI$76</f>
        <v>0</v>
      </c>
      <c r="DJ61" s="252">
        <f xml:space="preserve"> Time!DJ$76</f>
        <v>0</v>
      </c>
      <c r="DK61" s="252">
        <f xml:space="preserve"> Time!DK$76</f>
        <v>0</v>
      </c>
      <c r="DL61" s="252">
        <f xml:space="preserve"> Time!DL$76</f>
        <v>0</v>
      </c>
      <c r="DM61" s="252">
        <f xml:space="preserve"> Time!DM$76</f>
        <v>0</v>
      </c>
      <c r="DN61" s="252">
        <f xml:space="preserve"> Time!DN$76</f>
        <v>0</v>
      </c>
      <c r="DO61" s="252">
        <f xml:space="preserve"> Time!DO$76</f>
        <v>0</v>
      </c>
      <c r="DP61" s="252">
        <f xml:space="preserve"> Time!DP$76</f>
        <v>0</v>
      </c>
      <c r="DQ61" s="252">
        <f xml:space="preserve"> Time!DQ$76</f>
        <v>0</v>
      </c>
      <c r="DR61" s="252">
        <f xml:space="preserve"> Time!DR$76</f>
        <v>0</v>
      </c>
      <c r="DS61" s="252">
        <f xml:space="preserve"> Time!DS$76</f>
        <v>0</v>
      </c>
      <c r="DT61" s="252">
        <f xml:space="preserve"> Time!DT$76</f>
        <v>0</v>
      </c>
      <c r="DU61" s="252">
        <f xml:space="preserve"> Time!DU$76</f>
        <v>0</v>
      </c>
      <c r="DV61" s="252">
        <f xml:space="preserve"> Time!DV$76</f>
        <v>0</v>
      </c>
      <c r="DW61" s="252">
        <f xml:space="preserve"> Time!DW$76</f>
        <v>0</v>
      </c>
      <c r="DX61" s="252">
        <f xml:space="preserve"> Time!DX$76</f>
        <v>0</v>
      </c>
      <c r="DY61" s="252">
        <f xml:space="preserve"> Time!DY$76</f>
        <v>0</v>
      </c>
      <c r="DZ61" s="252">
        <f xml:space="preserve"> Time!DZ$76</f>
        <v>0</v>
      </c>
      <c r="EA61" s="252">
        <f xml:space="preserve"> Time!EA$76</f>
        <v>0</v>
      </c>
      <c r="EB61" s="252">
        <f xml:space="preserve"> Time!EB$76</f>
        <v>0</v>
      </c>
      <c r="EC61" s="252">
        <f xml:space="preserve"> Time!EC$76</f>
        <v>0</v>
      </c>
      <c r="ED61" s="252">
        <f xml:space="preserve"> Time!ED$76</f>
        <v>0</v>
      </c>
      <c r="EE61" s="252">
        <f xml:space="preserve"> Time!EE$76</f>
        <v>0</v>
      </c>
      <c r="EF61" s="252">
        <f xml:space="preserve"> Time!EF$76</f>
        <v>0</v>
      </c>
      <c r="EG61" s="252">
        <f xml:space="preserve"> Time!EG$76</f>
        <v>0</v>
      </c>
      <c r="EH61" s="252">
        <f xml:space="preserve"> Time!EH$76</f>
        <v>0</v>
      </c>
      <c r="EI61" s="252">
        <f xml:space="preserve"> Time!EI$76</f>
        <v>0</v>
      </c>
      <c r="EJ61" s="252">
        <f xml:space="preserve"> Time!EJ$76</f>
        <v>0</v>
      </c>
      <c r="EK61" s="252">
        <f xml:space="preserve"> Time!EK$76</f>
        <v>0</v>
      </c>
      <c r="EL61" s="252">
        <f xml:space="preserve"> Time!EL$76</f>
        <v>0</v>
      </c>
      <c r="EM61" s="252">
        <f xml:space="preserve"> Time!EM$76</f>
        <v>0</v>
      </c>
      <c r="EN61" s="252">
        <f xml:space="preserve"> Time!EN$76</f>
        <v>0</v>
      </c>
      <c r="EO61" s="252">
        <f xml:space="preserve"> Time!EO$76</f>
        <v>0</v>
      </c>
      <c r="EP61" s="252">
        <f xml:space="preserve"> Time!EP$76</f>
        <v>0</v>
      </c>
      <c r="EQ61" s="252">
        <f xml:space="preserve"> Time!EQ$76</f>
        <v>0</v>
      </c>
      <c r="ER61" s="252">
        <f xml:space="preserve"> Time!ER$76</f>
        <v>0</v>
      </c>
      <c r="ES61" s="252">
        <f xml:space="preserve"> Time!ES$76</f>
        <v>0</v>
      </c>
      <c r="ET61" s="252">
        <f xml:space="preserve"> Time!ET$76</f>
        <v>0</v>
      </c>
      <c r="EU61" s="252">
        <f xml:space="preserve"> Time!EU$76</f>
        <v>0</v>
      </c>
      <c r="EV61" s="252">
        <f xml:space="preserve"> Time!EV$76</f>
        <v>0</v>
      </c>
      <c r="EW61" s="252">
        <f xml:space="preserve"> Time!EW$76</f>
        <v>0</v>
      </c>
      <c r="EX61" s="252">
        <f xml:space="preserve"> Time!EX$76</f>
        <v>0</v>
      </c>
      <c r="EY61" s="252">
        <f xml:space="preserve"> Time!EY$76</f>
        <v>0</v>
      </c>
      <c r="EZ61" s="252">
        <f xml:space="preserve"> Time!EZ$76</f>
        <v>0</v>
      </c>
      <c r="FA61" s="252">
        <f xml:space="preserve"> Time!FA$76</f>
        <v>0</v>
      </c>
      <c r="FB61" s="252">
        <f xml:space="preserve"> Time!FB$76</f>
        <v>0</v>
      </c>
      <c r="FC61" s="252">
        <f xml:space="preserve"> Time!FC$76</f>
        <v>0</v>
      </c>
      <c r="FD61" s="252">
        <f xml:space="preserve"> Time!FD$76</f>
        <v>0</v>
      </c>
      <c r="FE61" s="252">
        <f xml:space="preserve"> Time!FE$76</f>
        <v>0</v>
      </c>
      <c r="FF61" s="252">
        <f xml:space="preserve"> Time!FF$76</f>
        <v>0</v>
      </c>
      <c r="FG61" s="252">
        <f xml:space="preserve"> Time!FG$76</f>
        <v>0</v>
      </c>
      <c r="FH61" s="252">
        <f xml:space="preserve"> Time!FH$76</f>
        <v>0</v>
      </c>
      <c r="FI61" s="252">
        <f xml:space="preserve"> Time!FI$76</f>
        <v>0</v>
      </c>
      <c r="FJ61" s="252">
        <f xml:space="preserve"> Time!FJ$76</f>
        <v>0</v>
      </c>
      <c r="FK61" s="252">
        <f xml:space="preserve"> Time!FK$76</f>
        <v>0</v>
      </c>
      <c r="FL61" s="252">
        <f xml:space="preserve"> Time!FL$76</f>
        <v>0</v>
      </c>
      <c r="FM61" s="252">
        <f xml:space="preserve"> Time!FM$76</f>
        <v>0</v>
      </c>
      <c r="FN61" s="252">
        <f xml:space="preserve"> Time!FN$76</f>
        <v>0</v>
      </c>
      <c r="FO61" s="252">
        <f xml:space="preserve"> Time!FO$76</f>
        <v>0</v>
      </c>
      <c r="FP61" s="252">
        <f xml:space="preserve"> Time!FP$76</f>
        <v>0</v>
      </c>
      <c r="FQ61" s="252">
        <f xml:space="preserve"> Time!FQ$76</f>
        <v>0</v>
      </c>
      <c r="FR61" s="252">
        <f xml:space="preserve"> Time!FR$76</f>
        <v>0</v>
      </c>
      <c r="FS61" s="252">
        <f xml:space="preserve"> Time!FS$76</f>
        <v>0</v>
      </c>
      <c r="FT61" s="252">
        <f xml:space="preserve"> Time!FT$76</f>
        <v>0</v>
      </c>
      <c r="FU61" s="252">
        <f xml:space="preserve"> Time!FU$76</f>
        <v>0</v>
      </c>
      <c r="FV61" s="252">
        <f xml:space="preserve"> Time!FV$76</f>
        <v>0</v>
      </c>
      <c r="FW61" s="252">
        <f xml:space="preserve"> Time!FW$76</f>
        <v>0</v>
      </c>
      <c r="FX61" s="252">
        <f xml:space="preserve"> Time!FX$76</f>
        <v>0</v>
      </c>
      <c r="FY61" s="252">
        <f xml:space="preserve"> Time!FY$76</f>
        <v>0</v>
      </c>
      <c r="FZ61" s="252">
        <f xml:space="preserve"> Time!FZ$76</f>
        <v>0</v>
      </c>
      <c r="GA61" s="252">
        <f xml:space="preserve"> Time!GA$76</f>
        <v>0</v>
      </c>
      <c r="GB61" s="252">
        <f xml:space="preserve"> Time!GB$76</f>
        <v>0</v>
      </c>
      <c r="GC61" s="252">
        <f xml:space="preserve"> Time!GC$76</f>
        <v>0</v>
      </c>
      <c r="GD61" s="252">
        <f xml:space="preserve"> Time!GD$76</f>
        <v>0</v>
      </c>
      <c r="GE61" s="252">
        <f xml:space="preserve"> Time!GE$76</f>
        <v>0</v>
      </c>
      <c r="GF61" s="252">
        <f xml:space="preserve"> Time!GF$76</f>
        <v>0</v>
      </c>
      <c r="GG61" s="252">
        <f xml:space="preserve"> Time!GG$76</f>
        <v>0</v>
      </c>
      <c r="GH61" s="252">
        <f xml:space="preserve"> Time!GH$76</f>
        <v>0</v>
      </c>
      <c r="GI61" s="252">
        <f xml:space="preserve"> Time!GI$76</f>
        <v>0</v>
      </c>
      <c r="GJ61" s="252">
        <f xml:space="preserve"> Time!GJ$76</f>
        <v>0</v>
      </c>
    </row>
    <row r="62" spans="1:192" x14ac:dyDescent="0.25">
      <c r="E62" s="12" t="s">
        <v>244</v>
      </c>
      <c r="G62" s="12" t="str">
        <f xml:space="preserve"> SMU</f>
        <v>$ 000s</v>
      </c>
      <c r="H62" s="12">
        <f xml:space="preserve"> SUM(J62:GJ62)</f>
        <v>76923.040107391498</v>
      </c>
      <c r="J62" s="12">
        <f t="shared" ref="J62:AO62" si="57" xml:space="preserve"> -1 * $F59 * J61 + J60</f>
        <v>0</v>
      </c>
      <c r="K62" s="12">
        <f t="shared" si="57"/>
        <v>0</v>
      </c>
      <c r="L62" s="12">
        <f t="shared" si="57"/>
        <v>-13729.519615406271</v>
      </c>
      <c r="M62" s="12">
        <f t="shared" si="57"/>
        <v>183.38502240921991</v>
      </c>
      <c r="N62" s="12">
        <f t="shared" si="57"/>
        <v>615.99120413268179</v>
      </c>
      <c r="O62" s="12">
        <f t="shared" si="57"/>
        <v>510.31986765238054</v>
      </c>
      <c r="P62" s="12">
        <f t="shared" si="57"/>
        <v>244.71431008633601</v>
      </c>
      <c r="Q62" s="12">
        <f t="shared" si="57"/>
        <v>365.37821371575723</v>
      </c>
      <c r="R62" s="12">
        <f t="shared" si="57"/>
        <v>611.28473010826531</v>
      </c>
      <c r="S62" s="12">
        <f t="shared" si="57"/>
        <v>506.14498399282093</v>
      </c>
      <c r="T62" s="12">
        <f t="shared" si="57"/>
        <v>241.87270203035371</v>
      </c>
      <c r="U62" s="12">
        <f t="shared" si="57"/>
        <v>361.89102408659568</v>
      </c>
      <c r="V62" s="12">
        <f t="shared" si="57"/>
        <v>606.56062534830187</v>
      </c>
      <c r="W62" s="12">
        <f t="shared" si="57"/>
        <v>501.94997142759735</v>
      </c>
      <c r="X62" s="12">
        <f t="shared" si="57"/>
        <v>240.99445585440455</v>
      </c>
      <c r="Y62" s="12">
        <f t="shared" si="57"/>
        <v>356.38962134562189</v>
      </c>
      <c r="Z62" s="12">
        <f t="shared" si="57"/>
        <v>601.81795141716327</v>
      </c>
      <c r="AA62" s="12">
        <f t="shared" si="57"/>
        <v>497.73390761374088</v>
      </c>
      <c r="AB62" s="12">
        <f t="shared" si="57"/>
        <v>236.10920527737872</v>
      </c>
      <c r="AC62" s="12">
        <f t="shared" si="57"/>
        <v>354.84256632046237</v>
      </c>
      <c r="AD62" s="12">
        <f t="shared" si="57"/>
        <v>597.05574889428794</v>
      </c>
      <c r="AE62" s="12">
        <f t="shared" si="57"/>
        <v>493.49584923488459</v>
      </c>
      <c r="AF62" s="12">
        <f t="shared" si="57"/>
        <v>233.18552878434477</v>
      </c>
      <c r="AG62" s="12">
        <f t="shared" si="57"/>
        <v>351.27943259380464</v>
      </c>
      <c r="AH62" s="12">
        <f t="shared" si="57"/>
        <v>592.27303683723801</v>
      </c>
      <c r="AI62" s="12">
        <f t="shared" si="57"/>
        <v>489.23483146655218</v>
      </c>
      <c r="AJ62" s="12">
        <f t="shared" si="57"/>
        <v>230.232672849756</v>
      </c>
      <c r="AK62" s="12">
        <f t="shared" si="57"/>
        <v>347.68908220499884</v>
      </c>
      <c r="AL62" s="12">
        <f t="shared" si="57"/>
        <v>587.46881223139542</v>
      </c>
      <c r="AM62" s="12">
        <f t="shared" si="57"/>
        <v>484.94986742813671</v>
      </c>
      <c r="AN62" s="12">
        <f t="shared" si="57"/>
        <v>229.17425945929335</v>
      </c>
      <c r="AO62" s="12">
        <f t="shared" si="57"/>
        <v>300.12338386732472</v>
      </c>
      <c r="AP62" s="12">
        <f t="shared" ref="AP62:BU62" si="58" xml:space="preserve"> -1 * $F59 * AP61 + AP60</f>
        <v>495.60423842938326</v>
      </c>
      <c r="AQ62" s="12">
        <f t="shared" si="58"/>
        <v>468.70095331441189</v>
      </c>
      <c r="AR62" s="12">
        <f t="shared" si="58"/>
        <v>209.90412775312518</v>
      </c>
      <c r="AS62" s="12">
        <f t="shared" si="58"/>
        <v>259.33491641098965</v>
      </c>
      <c r="AT62" s="12">
        <f t="shared" si="58"/>
        <v>483.79775713254077</v>
      </c>
      <c r="AU62" s="12">
        <f t="shared" si="58"/>
        <v>457.26547016258792</v>
      </c>
      <c r="AV62" s="12">
        <f t="shared" si="58"/>
        <v>200.04695224602094</v>
      </c>
      <c r="AW62" s="12">
        <f t="shared" si="58"/>
        <v>249.36251572449302</v>
      </c>
      <c r="AX62" s="12">
        <f t="shared" si="58"/>
        <v>472.85426083388194</v>
      </c>
      <c r="AY62" s="12">
        <f t="shared" si="58"/>
        <v>446.64101324330113</v>
      </c>
      <c r="AZ62" s="12">
        <f t="shared" si="58"/>
        <v>190.94764850447055</v>
      </c>
      <c r="BA62" s="12">
        <f t="shared" si="58"/>
        <v>773.65817132793916</v>
      </c>
      <c r="BB62" s="12">
        <f t="shared" si="58"/>
        <v>1492.2579029621002</v>
      </c>
      <c r="BC62" s="12">
        <f t="shared" si="58"/>
        <v>1412.0208630840823</v>
      </c>
      <c r="BD62" s="12">
        <f t="shared" si="58"/>
        <v>601.90499219893979</v>
      </c>
      <c r="BE62" s="12">
        <f t="shared" si="58"/>
        <v>749.17478552043167</v>
      </c>
      <c r="BF62" s="12">
        <f t="shared" si="58"/>
        <v>1470.5956358485817</v>
      </c>
      <c r="BG62" s="12">
        <f t="shared" si="58"/>
        <v>1391.222743564553</v>
      </c>
      <c r="BH62" s="12">
        <f t="shared" si="58"/>
        <v>579.64813211643684</v>
      </c>
      <c r="BI62" s="12">
        <f t="shared" si="58"/>
        <v>738.34369198076217</v>
      </c>
      <c r="BJ62" s="12">
        <f t="shared" si="58"/>
        <v>1450.5408086919008</v>
      </c>
      <c r="BK62" s="12">
        <f t="shared" si="58"/>
        <v>1371.9466077213883</v>
      </c>
      <c r="BL62" s="12">
        <f t="shared" si="58"/>
        <v>564.80086709892714</v>
      </c>
      <c r="BM62" s="12">
        <f t="shared" si="58"/>
        <v>722.87412511886362</v>
      </c>
      <c r="BN62" s="12">
        <f t="shared" si="58"/>
        <v>1431.7787100633188</v>
      </c>
      <c r="BO62" s="12">
        <f t="shared" si="58"/>
        <v>1353.8933506506094</v>
      </c>
      <c r="BP62" s="12">
        <f t="shared" si="58"/>
        <v>551.09243415835977</v>
      </c>
      <c r="BQ62" s="12">
        <f t="shared" si="58"/>
        <v>708.48246451191631</v>
      </c>
      <c r="BR62" s="12">
        <f t="shared" si="58"/>
        <v>1414.0523744507773</v>
      </c>
      <c r="BS62" s="12">
        <f t="shared" si="58"/>
        <v>1336.8187228525708</v>
      </c>
      <c r="BT62" s="12">
        <f t="shared" si="58"/>
        <v>502.07612230479504</v>
      </c>
      <c r="BU62" s="12">
        <f t="shared" si="58"/>
        <v>731.16264552267626</v>
      </c>
      <c r="BV62" s="12">
        <f t="shared" ref="BV62:DA62" si="59" xml:space="preserve"> -1 * $F59 * BV61 + BV60</f>
        <v>1397.1518560574543</v>
      </c>
      <c r="BW62" s="12">
        <f t="shared" si="59"/>
        <v>255.35254331087333</v>
      </c>
      <c r="BX62" s="12">
        <f t="shared" si="59"/>
        <v>201.70340295639176</v>
      </c>
      <c r="BY62" s="12">
        <f t="shared" si="59"/>
        <v>1007.9973561309051</v>
      </c>
      <c r="BZ62" s="12">
        <f t="shared" si="59"/>
        <v>1147.7111688584646</v>
      </c>
      <c r="CA62" s="12">
        <f t="shared" si="59"/>
        <v>193.00011522014253</v>
      </c>
      <c r="CB62" s="12">
        <f t="shared" si="59"/>
        <v>193.00011522014296</v>
      </c>
      <c r="CC62" s="12">
        <f t="shared" si="59"/>
        <v>995.12996198184464</v>
      </c>
      <c r="CD62" s="12">
        <f t="shared" si="59"/>
        <v>1134.1486811137445</v>
      </c>
      <c r="CE62" s="12">
        <f t="shared" si="59"/>
        <v>184.18743371242917</v>
      </c>
      <c r="CF62" s="12">
        <f t="shared" si="59"/>
        <v>184.18743371242959</v>
      </c>
      <c r="CG62" s="12">
        <f t="shared" si="59"/>
        <v>982.17007366588575</v>
      </c>
      <c r="CH62" s="12">
        <f t="shared" si="59"/>
        <v>1120.4971573792188</v>
      </c>
      <c r="CI62" s="12">
        <f t="shared" si="59"/>
        <v>175.26208533810859</v>
      </c>
      <c r="CJ62" s="12">
        <f t="shared" si="59"/>
        <v>175.2620853381089</v>
      </c>
      <c r="CK62" s="12">
        <f t="shared" si="59"/>
        <v>969.1142385766816</v>
      </c>
      <c r="CL62" s="12">
        <f t="shared" si="59"/>
        <v>1106.7531278436791</v>
      </c>
      <c r="CM62" s="12">
        <f t="shared" si="59"/>
        <v>166.22071785252484</v>
      </c>
      <c r="CN62" s="12">
        <f t="shared" si="59"/>
        <v>166.22071785252527</v>
      </c>
      <c r="CO62" s="12">
        <f t="shared" si="59"/>
        <v>955.95892346562403</v>
      </c>
      <c r="CP62" s="12">
        <f t="shared" si="59"/>
        <v>1092.9130421392542</v>
      </c>
      <c r="CQ62" s="12">
        <f t="shared" si="59"/>
        <v>157.0598978694486</v>
      </c>
      <c r="CR62" s="12">
        <f t="shared" si="59"/>
        <v>157.05989786944889</v>
      </c>
      <c r="CS62" s="12">
        <f t="shared" si="59"/>
        <v>942.70051239756469</v>
      </c>
      <c r="CT62" s="12">
        <f t="shared" si="59"/>
        <v>1078.9732672966989</v>
      </c>
      <c r="CU62" s="12">
        <f t="shared" si="59"/>
        <v>147.77610881928015</v>
      </c>
      <c r="CV62" s="12">
        <f t="shared" si="59"/>
        <v>147.77610881928044</v>
      </c>
      <c r="CW62" s="12">
        <f t="shared" si="59"/>
        <v>929.3353046555626</v>
      </c>
      <c r="CX62" s="12">
        <f t="shared" si="59"/>
        <v>1064.9300856497264</v>
      </c>
      <c r="CY62" s="12">
        <f t="shared" si="59"/>
        <v>138.36574885627465</v>
      </c>
      <c r="CZ62" s="12">
        <f t="shared" si="59"/>
        <v>138.3657488562751</v>
      </c>
      <c r="DA62" s="12">
        <f t="shared" si="59"/>
        <v>915.85951259340391</v>
      </c>
      <c r="DB62" s="12">
        <f t="shared" ref="DB62:EG62" si="60" xml:space="preserve"> -1 * $F59 * DB61 + DB60</f>
        <v>1050.7796926870988</v>
      </c>
      <c r="DC62" s="12">
        <f t="shared" si="60"/>
        <v>128.82512871351497</v>
      </c>
      <c r="DD62" s="12">
        <f t="shared" si="60"/>
        <v>128.82512871351528</v>
      </c>
      <c r="DE62" s="12">
        <f t="shared" si="60"/>
        <v>902.26925943455899</v>
      </c>
      <c r="DF62" s="12">
        <f t="shared" si="60"/>
        <v>1036.5181948511708</v>
      </c>
      <c r="DG62" s="12">
        <f t="shared" si="60"/>
        <v>119.15046950432139</v>
      </c>
      <c r="DH62" s="12">
        <f t="shared" si="60"/>
        <v>119.15046950432185</v>
      </c>
      <c r="DI62" s="12">
        <f t="shared" si="60"/>
        <v>1208.560577016264</v>
      </c>
      <c r="DJ62" s="12">
        <f t="shared" si="60"/>
        <v>1342.1416072815491</v>
      </c>
      <c r="DK62" s="12">
        <f t="shared" si="60"/>
        <v>429.33790046876396</v>
      </c>
      <c r="DL62" s="12">
        <f t="shared" si="60"/>
        <v>429.33790046876425</v>
      </c>
      <c r="DM62" s="12">
        <f t="shared" si="60"/>
        <v>1194.7294034773336</v>
      </c>
      <c r="DN62" s="12">
        <f t="shared" si="60"/>
        <v>1327.6458515024929</v>
      </c>
      <c r="DO62" s="12">
        <f t="shared" si="60"/>
        <v>419.38345666390023</v>
      </c>
      <c r="DP62" s="12">
        <f t="shared" si="60"/>
        <v>419.38345666390069</v>
      </c>
      <c r="DQ62" s="12">
        <f t="shared" si="60"/>
        <v>1180.7715808883092</v>
      </c>
      <c r="DR62" s="12">
        <f t="shared" si="60"/>
        <v>1313.0267530526471</v>
      </c>
      <c r="DS62" s="12">
        <f t="shared" si="60"/>
        <v>409.28307659633589</v>
      </c>
      <c r="DT62" s="12">
        <f t="shared" si="60"/>
        <v>409.28307659633623</v>
      </c>
      <c r="DU62" s="12">
        <f t="shared" si="60"/>
        <v>1166.6828528224996</v>
      </c>
      <c r="DV62" s="12">
        <f t="shared" si="60"/>
        <v>1298.2800390556722</v>
      </c>
      <c r="DW62" s="12">
        <f t="shared" si="60"/>
        <v>399.03259979566042</v>
      </c>
      <c r="DX62" s="12">
        <f t="shared" si="60"/>
        <v>399.03259979566076</v>
      </c>
      <c r="DY62" s="12">
        <f t="shared" si="60"/>
        <v>1152.4588618664282</v>
      </c>
      <c r="DZ62" s="12">
        <f t="shared" si="60"/>
        <v>1283.4013357302811</v>
      </c>
      <c r="EA62" s="12">
        <f t="shared" si="60"/>
        <v>388.62776432728413</v>
      </c>
      <c r="EB62" s="12">
        <f t="shared" si="60"/>
        <v>13729.519615406271</v>
      </c>
      <c r="EC62" s="12">
        <f t="shared" si="60"/>
        <v>388.62776432728396</v>
      </c>
      <c r="ED62" s="12">
        <f t="shared" si="60"/>
        <v>0</v>
      </c>
      <c r="EE62" s="12">
        <f t="shared" si="60"/>
        <v>0</v>
      </c>
      <c r="EF62" s="12">
        <f t="shared" si="60"/>
        <v>0</v>
      </c>
      <c r="EG62" s="12">
        <f t="shared" si="60"/>
        <v>0</v>
      </c>
      <c r="EH62" s="12">
        <f t="shared" ref="EH62:FM62" si="61" xml:space="preserve"> -1 * $F59 * EH61 + EH60</f>
        <v>0</v>
      </c>
      <c r="EI62" s="12">
        <f t="shared" si="61"/>
        <v>0</v>
      </c>
      <c r="EJ62" s="12">
        <f t="shared" si="61"/>
        <v>0</v>
      </c>
      <c r="EK62" s="12">
        <f t="shared" si="61"/>
        <v>0</v>
      </c>
      <c r="EL62" s="12">
        <f t="shared" si="61"/>
        <v>0</v>
      </c>
      <c r="EM62" s="12">
        <f t="shared" si="61"/>
        <v>0</v>
      </c>
      <c r="EN62" s="12">
        <f t="shared" si="61"/>
        <v>0</v>
      </c>
      <c r="EO62" s="12">
        <f t="shared" si="61"/>
        <v>0</v>
      </c>
      <c r="EP62" s="12">
        <f t="shared" si="61"/>
        <v>0</v>
      </c>
      <c r="EQ62" s="12">
        <f t="shared" si="61"/>
        <v>0</v>
      </c>
      <c r="ER62" s="12">
        <f t="shared" si="61"/>
        <v>0</v>
      </c>
      <c r="ES62" s="12">
        <f t="shared" si="61"/>
        <v>0</v>
      </c>
      <c r="ET62" s="12">
        <f t="shared" si="61"/>
        <v>0</v>
      </c>
      <c r="EU62" s="12">
        <f t="shared" si="61"/>
        <v>0</v>
      </c>
      <c r="EV62" s="12">
        <f t="shared" si="61"/>
        <v>0</v>
      </c>
      <c r="EW62" s="12">
        <f t="shared" si="61"/>
        <v>0</v>
      </c>
      <c r="EX62" s="12">
        <f t="shared" si="61"/>
        <v>0</v>
      </c>
      <c r="EY62" s="12">
        <f t="shared" si="61"/>
        <v>0</v>
      </c>
      <c r="EZ62" s="12">
        <f t="shared" si="61"/>
        <v>0</v>
      </c>
      <c r="FA62" s="12">
        <f t="shared" si="61"/>
        <v>0</v>
      </c>
      <c r="FB62" s="12">
        <f t="shared" si="61"/>
        <v>0</v>
      </c>
      <c r="FC62" s="12">
        <f t="shared" si="61"/>
        <v>0</v>
      </c>
      <c r="FD62" s="12">
        <f t="shared" si="61"/>
        <v>0</v>
      </c>
      <c r="FE62" s="12">
        <f t="shared" si="61"/>
        <v>0</v>
      </c>
      <c r="FF62" s="12">
        <f t="shared" si="61"/>
        <v>0</v>
      </c>
      <c r="FG62" s="12">
        <f t="shared" si="61"/>
        <v>0</v>
      </c>
      <c r="FH62" s="12">
        <f t="shared" si="61"/>
        <v>0</v>
      </c>
      <c r="FI62" s="12">
        <f t="shared" si="61"/>
        <v>0</v>
      </c>
      <c r="FJ62" s="12">
        <f t="shared" si="61"/>
        <v>0</v>
      </c>
      <c r="FK62" s="12">
        <f t="shared" si="61"/>
        <v>0</v>
      </c>
      <c r="FL62" s="12">
        <f t="shared" si="61"/>
        <v>0</v>
      </c>
      <c r="FM62" s="12">
        <f t="shared" si="61"/>
        <v>0</v>
      </c>
      <c r="FN62" s="12">
        <f t="shared" ref="FN62:GJ62" si="62" xml:space="preserve"> -1 * $F59 * FN61 + FN60</f>
        <v>0</v>
      </c>
      <c r="FO62" s="12">
        <f t="shared" si="62"/>
        <v>0</v>
      </c>
      <c r="FP62" s="12">
        <f t="shared" si="62"/>
        <v>0</v>
      </c>
      <c r="FQ62" s="12">
        <f t="shared" si="62"/>
        <v>0</v>
      </c>
      <c r="FR62" s="12">
        <f t="shared" si="62"/>
        <v>0</v>
      </c>
      <c r="FS62" s="12">
        <f t="shared" si="62"/>
        <v>0</v>
      </c>
      <c r="FT62" s="12">
        <f t="shared" si="62"/>
        <v>0</v>
      </c>
      <c r="FU62" s="12">
        <f t="shared" si="62"/>
        <v>0</v>
      </c>
      <c r="FV62" s="12">
        <f t="shared" si="62"/>
        <v>0</v>
      </c>
      <c r="FW62" s="12">
        <f t="shared" si="62"/>
        <v>0</v>
      </c>
      <c r="FX62" s="12">
        <f t="shared" si="62"/>
        <v>0</v>
      </c>
      <c r="FY62" s="12">
        <f t="shared" si="62"/>
        <v>0</v>
      </c>
      <c r="FZ62" s="12">
        <f t="shared" si="62"/>
        <v>0</v>
      </c>
      <c r="GA62" s="12">
        <f t="shared" si="62"/>
        <v>0</v>
      </c>
      <c r="GB62" s="12">
        <f t="shared" si="62"/>
        <v>0</v>
      </c>
      <c r="GC62" s="12">
        <f t="shared" si="62"/>
        <v>0</v>
      </c>
      <c r="GD62" s="12">
        <f t="shared" si="62"/>
        <v>0</v>
      </c>
      <c r="GE62" s="12">
        <f t="shared" si="62"/>
        <v>0</v>
      </c>
      <c r="GF62" s="12">
        <f t="shared" si="62"/>
        <v>0</v>
      </c>
      <c r="GG62" s="12">
        <f t="shared" si="62"/>
        <v>0</v>
      </c>
      <c r="GH62" s="12">
        <f t="shared" si="62"/>
        <v>0</v>
      </c>
      <c r="GI62" s="12">
        <f t="shared" si="62"/>
        <v>0</v>
      </c>
      <c r="GJ62" s="12">
        <f t="shared" si="62"/>
        <v>0</v>
      </c>
    </row>
    <row r="64" spans="1:192" s="359" customFormat="1" x14ac:dyDescent="0.25">
      <c r="A64" s="357"/>
      <c r="B64" s="357"/>
      <c r="C64" s="574"/>
      <c r="D64" s="358"/>
      <c r="E64" s="124" t="str">
        <f t="shared" ref="E64:AJ64" si="63" xml:space="preserve"> E$57</f>
        <v>Aurelius premium discount factor</v>
      </c>
      <c r="F64" s="124">
        <f t="shared" si="63"/>
        <v>0</v>
      </c>
      <c r="G64" s="124">
        <f t="shared" si="63"/>
        <v>0</v>
      </c>
      <c r="H64" s="124">
        <f t="shared" si="63"/>
        <v>0</v>
      </c>
      <c r="I64" s="124">
        <f t="shared" si="63"/>
        <v>0</v>
      </c>
      <c r="J64" s="124">
        <f t="shared" si="63"/>
        <v>0</v>
      </c>
      <c r="K64" s="124">
        <f t="shared" si="63"/>
        <v>0</v>
      </c>
      <c r="L64" s="124">
        <f t="shared" si="63"/>
        <v>1</v>
      </c>
      <c r="M64" s="124">
        <f t="shared" si="63"/>
        <v>0.97214087787400094</v>
      </c>
      <c r="N64" s="124">
        <f t="shared" si="63"/>
        <v>0.9447645013857503</v>
      </c>
      <c r="O64" s="124">
        <f t="shared" si="63"/>
        <v>0.91815906870480601</v>
      </c>
      <c r="P64" s="124">
        <f t="shared" si="63"/>
        <v>0.89285714285714279</v>
      </c>
      <c r="Q64" s="124">
        <f t="shared" si="63"/>
        <v>0.86798292667321519</v>
      </c>
      <c r="R64" s="124">
        <f t="shared" si="63"/>
        <v>0.8435397333801341</v>
      </c>
      <c r="S64" s="124">
        <f t="shared" si="63"/>
        <v>0.81978488277214812</v>
      </c>
      <c r="T64" s="124">
        <f t="shared" si="63"/>
        <v>0.79719387755102034</v>
      </c>
      <c r="U64" s="124">
        <f t="shared" si="63"/>
        <v>0.77498475595822769</v>
      </c>
      <c r="V64" s="124">
        <f t="shared" si="63"/>
        <v>0.75316047623226257</v>
      </c>
      <c r="W64" s="124">
        <f t="shared" si="63"/>
        <v>0.73195078818941794</v>
      </c>
      <c r="X64" s="124">
        <f t="shared" si="63"/>
        <v>0.71155928179102779</v>
      </c>
      <c r="Y64" s="124">
        <f t="shared" si="63"/>
        <v>0.69173586485972338</v>
      </c>
      <c r="Z64" s="124">
        <f t="shared" si="63"/>
        <v>0.67225595006770289</v>
      </c>
      <c r="AA64" s="124">
        <f t="shared" si="63"/>
        <v>0.65332460749751065</v>
      </c>
      <c r="AB64" s="124">
        <f t="shared" si="63"/>
        <v>0.63532078731341757</v>
      </c>
      <c r="AC64" s="124">
        <f t="shared" si="63"/>
        <v>0.61762130791046721</v>
      </c>
      <c r="AD64" s="124">
        <f t="shared" si="63"/>
        <v>0.60022852684616324</v>
      </c>
      <c r="AE64" s="124">
        <f t="shared" si="63"/>
        <v>0.58332554240849155</v>
      </c>
      <c r="AF64" s="124">
        <f t="shared" si="63"/>
        <v>0.56725070295840851</v>
      </c>
      <c r="AG64" s="124">
        <f t="shared" si="63"/>
        <v>0.5514475963486315</v>
      </c>
      <c r="AH64" s="124">
        <f t="shared" si="63"/>
        <v>0.53591832754121715</v>
      </c>
      <c r="AI64" s="124">
        <f t="shared" si="63"/>
        <v>0.52082637715043889</v>
      </c>
      <c r="AJ64" s="124">
        <f t="shared" si="63"/>
        <v>0.50647384192715039</v>
      </c>
      <c r="AK64" s="124">
        <f t="shared" ref="AK64:BP64" si="64" xml:space="preserve"> AK$57</f>
        <v>0.49236392531127798</v>
      </c>
      <c r="AL64" s="124">
        <f t="shared" si="64"/>
        <v>0.47849850673322958</v>
      </c>
      <c r="AM64" s="124">
        <f t="shared" si="64"/>
        <v>0.46502355102717746</v>
      </c>
      <c r="AN64" s="124">
        <f t="shared" si="64"/>
        <v>0.45206840312764562</v>
      </c>
      <c r="AO64" s="124">
        <f t="shared" si="64"/>
        <v>0.43947417427560731</v>
      </c>
      <c r="AP64" s="124">
        <f t="shared" si="64"/>
        <v>0.42709817947314249</v>
      </c>
      <c r="AQ64" s="124">
        <f t="shared" si="64"/>
        <v>0.41507070400654794</v>
      </c>
      <c r="AR64" s="124">
        <f t="shared" si="64"/>
        <v>0.40363250279254076</v>
      </c>
      <c r="AS64" s="124">
        <f t="shared" si="64"/>
        <v>0.39238765560322081</v>
      </c>
      <c r="AT64" s="124">
        <f t="shared" si="64"/>
        <v>0.38133766024387727</v>
      </c>
      <c r="AU64" s="124">
        <f t="shared" si="64"/>
        <v>0.37059884286298922</v>
      </c>
      <c r="AV64" s="124">
        <f t="shared" si="64"/>
        <v>0.36038616320762562</v>
      </c>
      <c r="AW64" s="124">
        <f t="shared" si="64"/>
        <v>0.35034612107430418</v>
      </c>
      <c r="AX64" s="124">
        <f t="shared" si="64"/>
        <v>0.34048005378917612</v>
      </c>
      <c r="AY64" s="124">
        <f t="shared" si="64"/>
        <v>0.33089182398481176</v>
      </c>
      <c r="AZ64" s="124">
        <f t="shared" si="64"/>
        <v>0.32177336000680862</v>
      </c>
      <c r="BA64" s="124">
        <f t="shared" si="64"/>
        <v>0.31280903667348586</v>
      </c>
      <c r="BB64" s="124">
        <f t="shared" si="64"/>
        <v>0.30400004802605007</v>
      </c>
      <c r="BC64" s="124">
        <f t="shared" si="64"/>
        <v>0.29543912855786764</v>
      </c>
      <c r="BD64" s="124">
        <f t="shared" si="64"/>
        <v>0.28720845379457532</v>
      </c>
      <c r="BE64" s="124">
        <f t="shared" si="64"/>
        <v>0.27920707840469289</v>
      </c>
      <c r="BF64" s="124">
        <f t="shared" si="64"/>
        <v>0.27134435164300424</v>
      </c>
      <c r="BG64" s="124">
        <f t="shared" si="64"/>
        <v>0.26370304646017462</v>
      </c>
      <c r="BH64" s="124">
        <f t="shared" si="64"/>
        <v>0.25643611945944222</v>
      </c>
      <c r="BI64" s="124">
        <f t="shared" si="64"/>
        <v>0.24929203428990437</v>
      </c>
      <c r="BJ64" s="124">
        <f t="shared" si="64"/>
        <v>0.24227174253839659</v>
      </c>
      <c r="BK64" s="124">
        <f t="shared" si="64"/>
        <v>0.23544914862515584</v>
      </c>
      <c r="BL64" s="124">
        <f t="shared" si="64"/>
        <v>0.22896082094593051</v>
      </c>
      <c r="BM64" s="124">
        <f t="shared" si="64"/>
        <v>0.22258217347312886</v>
      </c>
      <c r="BN64" s="124">
        <f t="shared" si="64"/>
        <v>0.21631405583785404</v>
      </c>
      <c r="BO64" s="124">
        <f t="shared" si="64"/>
        <v>0.21022245412960344</v>
      </c>
      <c r="BP64" s="124">
        <f t="shared" si="64"/>
        <v>0.20442930441600937</v>
      </c>
      <c r="BQ64" s="124">
        <f t="shared" ref="BQ64:CV64" si="65" xml:space="preserve"> BQ$57</f>
        <v>0.19873408345815077</v>
      </c>
      <c r="BR64" s="124">
        <f t="shared" si="65"/>
        <v>0.19313754985522683</v>
      </c>
      <c r="BS64" s="124">
        <f t="shared" si="65"/>
        <v>0.18769861975857449</v>
      </c>
      <c r="BT64" s="124">
        <f t="shared" si="65"/>
        <v>0.18246950098783887</v>
      </c>
      <c r="BU64" s="124">
        <f t="shared" si="65"/>
        <v>0.17738606087554862</v>
      </c>
      <c r="BV64" s="124">
        <f t="shared" si="65"/>
        <v>0.17239070711888227</v>
      </c>
      <c r="BW64" s="124">
        <f t="shared" si="65"/>
        <v>0.16753602709402482</v>
      </c>
      <c r="BX64" s="124">
        <f t="shared" si="65"/>
        <v>0.16291919731057042</v>
      </c>
      <c r="BY64" s="124">
        <f t="shared" si="65"/>
        <v>0.15838041149602552</v>
      </c>
      <c r="BZ64" s="124">
        <f t="shared" si="65"/>
        <v>0.15392027421328777</v>
      </c>
      <c r="CA64" s="124">
        <f t="shared" si="65"/>
        <v>0.14958573847680787</v>
      </c>
      <c r="CB64" s="124">
        <f t="shared" si="65"/>
        <v>0.14546356902729501</v>
      </c>
      <c r="CC64" s="124">
        <f t="shared" si="65"/>
        <v>0.14141108169287991</v>
      </c>
      <c r="CD64" s="124">
        <f t="shared" si="65"/>
        <v>0.1374288162618641</v>
      </c>
      <c r="CE64" s="124">
        <f t="shared" si="65"/>
        <v>0.13355869506857845</v>
      </c>
      <c r="CF64" s="124">
        <f t="shared" si="65"/>
        <v>0.1298781866315134</v>
      </c>
      <c r="CG64" s="124">
        <f t="shared" si="65"/>
        <v>0.12625989436864277</v>
      </c>
      <c r="CH64" s="124">
        <f t="shared" si="65"/>
        <v>0.12270430023380718</v>
      </c>
      <c r="CI64" s="124">
        <f t="shared" si="65"/>
        <v>0.11924883488265935</v>
      </c>
      <c r="CJ64" s="124">
        <f t="shared" si="65"/>
        <v>0.11592666702828024</v>
      </c>
      <c r="CK64" s="124">
        <f t="shared" si="65"/>
        <v>0.11269705185387936</v>
      </c>
      <c r="CL64" s="124">
        <f t="shared" si="65"/>
        <v>0.10952339977228503</v>
      </c>
      <c r="CM64" s="124">
        <f t="shared" si="65"/>
        <v>0.1064391206367379</v>
      </c>
      <c r="CN64" s="124">
        <f t="shared" si="65"/>
        <v>0.10350595270382165</v>
      </c>
      <c r="CO64" s="124">
        <f t="shared" si="65"/>
        <v>0.10062236772667801</v>
      </c>
      <c r="CP64" s="124">
        <f t="shared" si="65"/>
        <v>9.7788749796683075E-2</v>
      </c>
      <c r="CQ64" s="124">
        <f t="shared" si="65"/>
        <v>9.5034929139944546E-2</v>
      </c>
      <c r="CR64" s="124">
        <f t="shared" si="65"/>
        <v>9.2416029199840752E-2</v>
      </c>
      <c r="CS64" s="124">
        <f t="shared" si="65"/>
        <v>8.9841399755962489E-2</v>
      </c>
      <c r="CT64" s="124">
        <f t="shared" si="65"/>
        <v>8.7311383747038451E-2</v>
      </c>
      <c r="CU64" s="124">
        <f t="shared" si="65"/>
        <v>8.4852615303521908E-2</v>
      </c>
      <c r="CV64" s="124">
        <f t="shared" si="65"/>
        <v>8.2514311785572086E-2</v>
      </c>
      <c r="CW64" s="124">
        <f t="shared" ref="CW64:EB64" si="66" xml:space="preserve"> CW$57</f>
        <v>8.0215535496395082E-2</v>
      </c>
      <c r="CX64" s="124">
        <f t="shared" si="66"/>
        <v>7.7956592631284322E-2</v>
      </c>
      <c r="CY64" s="124">
        <f t="shared" si="66"/>
        <v>7.5761263663858852E-2</v>
      </c>
      <c r="CZ64" s="124">
        <f t="shared" si="66"/>
        <v>7.3650621367027394E-2</v>
      </c>
      <c r="DA64" s="124">
        <f t="shared" si="66"/>
        <v>7.159877971170768E-2</v>
      </c>
      <c r="DB64" s="124">
        <f t="shared" si="66"/>
        <v>6.958249257257032E-2</v>
      </c>
      <c r="DC64" s="124">
        <f t="shared" si="66"/>
        <v>6.7622985923880163E-2</v>
      </c>
      <c r="DD64" s="124">
        <f t="shared" si="66"/>
        <v>6.5759483363417304E-2</v>
      </c>
      <c r="DE64" s="124">
        <f t="shared" si="66"/>
        <v>6.3927481885453274E-2</v>
      </c>
      <c r="DF64" s="124">
        <f t="shared" si="66"/>
        <v>6.2127225511223502E-2</v>
      </c>
      <c r="DG64" s="124">
        <f t="shared" si="66"/>
        <v>6.0377666003464434E-2</v>
      </c>
      <c r="DH64" s="124">
        <f t="shared" si="66"/>
        <v>5.8713824431622597E-2</v>
      </c>
      <c r="DI64" s="124">
        <f t="shared" si="66"/>
        <v>5.7078108826297561E-2</v>
      </c>
      <c r="DJ64" s="124">
        <f t="shared" si="66"/>
        <v>5.5470737063592408E-2</v>
      </c>
      <c r="DK64" s="124">
        <f t="shared" si="66"/>
        <v>5.3908630360236097E-2</v>
      </c>
      <c r="DL64" s="124">
        <f t="shared" si="66"/>
        <v>5.2423057528234465E-2</v>
      </c>
      <c r="DM64" s="124">
        <f t="shared" si="66"/>
        <v>5.0962597166337102E-2</v>
      </c>
      <c r="DN64" s="124">
        <f t="shared" si="66"/>
        <v>4.9527443806778933E-2</v>
      </c>
      <c r="DO64" s="124">
        <f t="shared" si="66"/>
        <v>4.813270567878223E-2</v>
      </c>
      <c r="DP64" s="124">
        <f t="shared" si="66"/>
        <v>4.6791770753022252E-2</v>
      </c>
      <c r="DQ64" s="124">
        <f t="shared" si="66"/>
        <v>4.5488193097122077E-2</v>
      </c>
      <c r="DR64" s="124">
        <f t="shared" si="66"/>
        <v>4.4207203964435414E-2</v>
      </c>
      <c r="DS64" s="124">
        <f t="shared" si="66"/>
        <v>4.2962288657643698E-2</v>
      </c>
      <c r="DT64" s="124">
        <f t="shared" si="66"/>
        <v>4.1778366743769862E-2</v>
      </c>
      <c r="DU64" s="124">
        <f t="shared" si="66"/>
        <v>4.0614458122430405E-2</v>
      </c>
      <c r="DV64" s="124">
        <f t="shared" si="66"/>
        <v>3.9470717825388767E-2</v>
      </c>
      <c r="DW64" s="124">
        <f t="shared" si="66"/>
        <v>3.8359186301467577E-2</v>
      </c>
      <c r="DX64" s="124">
        <f t="shared" si="66"/>
        <v>3.7302113164080233E-2</v>
      </c>
      <c r="DY64" s="124">
        <f t="shared" si="66"/>
        <v>3.6262909037884289E-2</v>
      </c>
      <c r="DZ64" s="124">
        <f t="shared" si="66"/>
        <v>3.5241712344097106E-2</v>
      </c>
      <c r="EA64" s="124">
        <f t="shared" si="66"/>
        <v>3.4249273483453191E-2</v>
      </c>
      <c r="EB64" s="124">
        <f t="shared" si="66"/>
        <v>3.330545818221449E-2</v>
      </c>
      <c r="EC64" s="124">
        <f t="shared" ref="EC64:FH64" si="67" xml:space="preserve"> EC$57</f>
        <v>0</v>
      </c>
      <c r="ED64" s="124">
        <f t="shared" si="67"/>
        <v>0</v>
      </c>
      <c r="EE64" s="124">
        <f t="shared" si="67"/>
        <v>0</v>
      </c>
      <c r="EF64" s="124">
        <f t="shared" si="67"/>
        <v>0</v>
      </c>
      <c r="EG64" s="124">
        <f t="shared" si="67"/>
        <v>0</v>
      </c>
      <c r="EH64" s="124">
        <f t="shared" si="67"/>
        <v>0</v>
      </c>
      <c r="EI64" s="124">
        <f t="shared" si="67"/>
        <v>0</v>
      </c>
      <c r="EJ64" s="124">
        <f t="shared" si="67"/>
        <v>0</v>
      </c>
      <c r="EK64" s="124">
        <f t="shared" si="67"/>
        <v>0</v>
      </c>
      <c r="EL64" s="124">
        <f t="shared" si="67"/>
        <v>0</v>
      </c>
      <c r="EM64" s="124">
        <f t="shared" si="67"/>
        <v>0</v>
      </c>
      <c r="EN64" s="124">
        <f t="shared" si="67"/>
        <v>0</v>
      </c>
      <c r="EO64" s="124">
        <f t="shared" si="67"/>
        <v>0</v>
      </c>
      <c r="EP64" s="124">
        <f t="shared" si="67"/>
        <v>0</v>
      </c>
      <c r="EQ64" s="124">
        <f t="shared" si="67"/>
        <v>0</v>
      </c>
      <c r="ER64" s="124">
        <f t="shared" si="67"/>
        <v>0</v>
      </c>
      <c r="ES64" s="124">
        <f t="shared" si="67"/>
        <v>0</v>
      </c>
      <c r="ET64" s="124">
        <f t="shared" si="67"/>
        <v>0</v>
      </c>
      <c r="EU64" s="124">
        <f t="shared" si="67"/>
        <v>0</v>
      </c>
      <c r="EV64" s="124">
        <f t="shared" si="67"/>
        <v>0</v>
      </c>
      <c r="EW64" s="124">
        <f t="shared" si="67"/>
        <v>0</v>
      </c>
      <c r="EX64" s="124">
        <f t="shared" si="67"/>
        <v>0</v>
      </c>
      <c r="EY64" s="124">
        <f t="shared" si="67"/>
        <v>0</v>
      </c>
      <c r="EZ64" s="124">
        <f t="shared" si="67"/>
        <v>0</v>
      </c>
      <c r="FA64" s="124">
        <f t="shared" si="67"/>
        <v>0</v>
      </c>
      <c r="FB64" s="124">
        <f t="shared" si="67"/>
        <v>0</v>
      </c>
      <c r="FC64" s="124">
        <f t="shared" si="67"/>
        <v>0</v>
      </c>
      <c r="FD64" s="124">
        <f t="shared" si="67"/>
        <v>0</v>
      </c>
      <c r="FE64" s="124">
        <f t="shared" si="67"/>
        <v>0</v>
      </c>
      <c r="FF64" s="124">
        <f t="shared" si="67"/>
        <v>0</v>
      </c>
      <c r="FG64" s="124">
        <f t="shared" si="67"/>
        <v>0</v>
      </c>
      <c r="FH64" s="124">
        <f t="shared" si="67"/>
        <v>0</v>
      </c>
      <c r="FI64" s="124">
        <f t="shared" ref="FI64:GJ64" si="68" xml:space="preserve"> FI$57</f>
        <v>0</v>
      </c>
      <c r="FJ64" s="124">
        <f t="shared" si="68"/>
        <v>0</v>
      </c>
      <c r="FK64" s="124">
        <f t="shared" si="68"/>
        <v>0</v>
      </c>
      <c r="FL64" s="124">
        <f t="shared" si="68"/>
        <v>0</v>
      </c>
      <c r="FM64" s="124">
        <f t="shared" si="68"/>
        <v>0</v>
      </c>
      <c r="FN64" s="124">
        <f t="shared" si="68"/>
        <v>0</v>
      </c>
      <c r="FO64" s="124">
        <f t="shared" si="68"/>
        <v>0</v>
      </c>
      <c r="FP64" s="124">
        <f t="shared" si="68"/>
        <v>0</v>
      </c>
      <c r="FQ64" s="124">
        <f t="shared" si="68"/>
        <v>0</v>
      </c>
      <c r="FR64" s="124">
        <f t="shared" si="68"/>
        <v>0</v>
      </c>
      <c r="FS64" s="124">
        <f t="shared" si="68"/>
        <v>0</v>
      </c>
      <c r="FT64" s="124">
        <f t="shared" si="68"/>
        <v>0</v>
      </c>
      <c r="FU64" s="124">
        <f t="shared" si="68"/>
        <v>0</v>
      </c>
      <c r="FV64" s="124">
        <f t="shared" si="68"/>
        <v>0</v>
      </c>
      <c r="FW64" s="124">
        <f t="shared" si="68"/>
        <v>0</v>
      </c>
      <c r="FX64" s="124">
        <f t="shared" si="68"/>
        <v>0</v>
      </c>
      <c r="FY64" s="124">
        <f t="shared" si="68"/>
        <v>0</v>
      </c>
      <c r="FZ64" s="124">
        <f t="shared" si="68"/>
        <v>0</v>
      </c>
      <c r="GA64" s="124">
        <f t="shared" si="68"/>
        <v>0</v>
      </c>
      <c r="GB64" s="124">
        <f t="shared" si="68"/>
        <v>0</v>
      </c>
      <c r="GC64" s="124">
        <f t="shared" si="68"/>
        <v>0</v>
      </c>
      <c r="GD64" s="124">
        <f t="shared" si="68"/>
        <v>0</v>
      </c>
      <c r="GE64" s="124">
        <f t="shared" si="68"/>
        <v>0</v>
      </c>
      <c r="GF64" s="124">
        <f t="shared" si="68"/>
        <v>0</v>
      </c>
      <c r="GG64" s="124">
        <f t="shared" si="68"/>
        <v>0</v>
      </c>
      <c r="GH64" s="124">
        <f t="shared" si="68"/>
        <v>0</v>
      </c>
      <c r="GI64" s="124">
        <f t="shared" si="68"/>
        <v>0</v>
      </c>
      <c r="GJ64" s="124">
        <f t="shared" si="68"/>
        <v>0</v>
      </c>
    </row>
    <row r="65" spans="1:192" x14ac:dyDescent="0.25">
      <c r="E65" s="126" t="str">
        <f t="shared" ref="E65:AJ65" si="69" xml:space="preserve"> E$62</f>
        <v>Aurelius cashflow excluding premium</v>
      </c>
      <c r="F65" s="126">
        <f t="shared" si="69"/>
        <v>0</v>
      </c>
      <c r="G65" s="126" t="str">
        <f t="shared" si="69"/>
        <v>$ 000s</v>
      </c>
      <c r="H65" s="126">
        <f t="shared" si="69"/>
        <v>76923.040107391498</v>
      </c>
      <c r="I65" s="126">
        <f t="shared" si="69"/>
        <v>0</v>
      </c>
      <c r="J65" s="126">
        <f t="shared" si="69"/>
        <v>0</v>
      </c>
      <c r="K65" s="126">
        <f t="shared" si="69"/>
        <v>0</v>
      </c>
      <c r="L65" s="126">
        <f t="shared" si="69"/>
        <v>-13729.519615406271</v>
      </c>
      <c r="M65" s="126">
        <f t="shared" si="69"/>
        <v>183.38502240921991</v>
      </c>
      <c r="N65" s="126">
        <f t="shared" si="69"/>
        <v>615.99120413268179</v>
      </c>
      <c r="O65" s="126">
        <f t="shared" si="69"/>
        <v>510.31986765238054</v>
      </c>
      <c r="P65" s="126">
        <f t="shared" si="69"/>
        <v>244.71431008633601</v>
      </c>
      <c r="Q65" s="126">
        <f t="shared" si="69"/>
        <v>365.37821371575723</v>
      </c>
      <c r="R65" s="126">
        <f t="shared" si="69"/>
        <v>611.28473010826531</v>
      </c>
      <c r="S65" s="126">
        <f t="shared" si="69"/>
        <v>506.14498399282093</v>
      </c>
      <c r="T65" s="126">
        <f t="shared" si="69"/>
        <v>241.87270203035371</v>
      </c>
      <c r="U65" s="126">
        <f t="shared" si="69"/>
        <v>361.89102408659568</v>
      </c>
      <c r="V65" s="126">
        <f t="shared" si="69"/>
        <v>606.56062534830187</v>
      </c>
      <c r="W65" s="126">
        <f t="shared" si="69"/>
        <v>501.94997142759735</v>
      </c>
      <c r="X65" s="126">
        <f t="shared" si="69"/>
        <v>240.99445585440455</v>
      </c>
      <c r="Y65" s="126">
        <f t="shared" si="69"/>
        <v>356.38962134562189</v>
      </c>
      <c r="Z65" s="126">
        <f t="shared" si="69"/>
        <v>601.81795141716327</v>
      </c>
      <c r="AA65" s="126">
        <f t="shared" si="69"/>
        <v>497.73390761374088</v>
      </c>
      <c r="AB65" s="126">
        <f t="shared" si="69"/>
        <v>236.10920527737872</v>
      </c>
      <c r="AC65" s="126">
        <f t="shared" si="69"/>
        <v>354.84256632046237</v>
      </c>
      <c r="AD65" s="126">
        <f t="shared" si="69"/>
        <v>597.05574889428794</v>
      </c>
      <c r="AE65" s="126">
        <f t="shared" si="69"/>
        <v>493.49584923488459</v>
      </c>
      <c r="AF65" s="126">
        <f t="shared" si="69"/>
        <v>233.18552878434477</v>
      </c>
      <c r="AG65" s="126">
        <f t="shared" si="69"/>
        <v>351.27943259380464</v>
      </c>
      <c r="AH65" s="126">
        <f t="shared" si="69"/>
        <v>592.27303683723801</v>
      </c>
      <c r="AI65" s="126">
        <f t="shared" si="69"/>
        <v>489.23483146655218</v>
      </c>
      <c r="AJ65" s="126">
        <f t="shared" si="69"/>
        <v>230.232672849756</v>
      </c>
      <c r="AK65" s="126">
        <f t="shared" ref="AK65:BP65" si="70" xml:space="preserve"> AK$62</f>
        <v>347.68908220499884</v>
      </c>
      <c r="AL65" s="126">
        <f t="shared" si="70"/>
        <v>587.46881223139542</v>
      </c>
      <c r="AM65" s="126">
        <f t="shared" si="70"/>
        <v>484.94986742813671</v>
      </c>
      <c r="AN65" s="126">
        <f t="shared" si="70"/>
        <v>229.17425945929335</v>
      </c>
      <c r="AO65" s="126">
        <f t="shared" si="70"/>
        <v>300.12338386732472</v>
      </c>
      <c r="AP65" s="126">
        <f t="shared" si="70"/>
        <v>495.60423842938326</v>
      </c>
      <c r="AQ65" s="126">
        <f t="shared" si="70"/>
        <v>468.70095331441189</v>
      </c>
      <c r="AR65" s="126">
        <f t="shared" si="70"/>
        <v>209.90412775312518</v>
      </c>
      <c r="AS65" s="126">
        <f t="shared" si="70"/>
        <v>259.33491641098965</v>
      </c>
      <c r="AT65" s="126">
        <f t="shared" si="70"/>
        <v>483.79775713254077</v>
      </c>
      <c r="AU65" s="126">
        <f t="shared" si="70"/>
        <v>457.26547016258792</v>
      </c>
      <c r="AV65" s="126">
        <f t="shared" si="70"/>
        <v>200.04695224602094</v>
      </c>
      <c r="AW65" s="126">
        <f t="shared" si="70"/>
        <v>249.36251572449302</v>
      </c>
      <c r="AX65" s="126">
        <f t="shared" si="70"/>
        <v>472.85426083388194</v>
      </c>
      <c r="AY65" s="126">
        <f t="shared" si="70"/>
        <v>446.64101324330113</v>
      </c>
      <c r="AZ65" s="126">
        <f t="shared" si="70"/>
        <v>190.94764850447055</v>
      </c>
      <c r="BA65" s="126">
        <f t="shared" si="70"/>
        <v>773.65817132793916</v>
      </c>
      <c r="BB65" s="126">
        <f t="shared" si="70"/>
        <v>1492.2579029621002</v>
      </c>
      <c r="BC65" s="126">
        <f t="shared" si="70"/>
        <v>1412.0208630840823</v>
      </c>
      <c r="BD65" s="126">
        <f t="shared" si="70"/>
        <v>601.90499219893979</v>
      </c>
      <c r="BE65" s="126">
        <f t="shared" si="70"/>
        <v>749.17478552043167</v>
      </c>
      <c r="BF65" s="126">
        <f t="shared" si="70"/>
        <v>1470.5956358485817</v>
      </c>
      <c r="BG65" s="126">
        <f t="shared" si="70"/>
        <v>1391.222743564553</v>
      </c>
      <c r="BH65" s="126">
        <f t="shared" si="70"/>
        <v>579.64813211643684</v>
      </c>
      <c r="BI65" s="126">
        <f t="shared" si="70"/>
        <v>738.34369198076217</v>
      </c>
      <c r="BJ65" s="126">
        <f t="shared" si="70"/>
        <v>1450.5408086919008</v>
      </c>
      <c r="BK65" s="126">
        <f t="shared" si="70"/>
        <v>1371.9466077213883</v>
      </c>
      <c r="BL65" s="126">
        <f t="shared" si="70"/>
        <v>564.80086709892714</v>
      </c>
      <c r="BM65" s="126">
        <f t="shared" si="70"/>
        <v>722.87412511886362</v>
      </c>
      <c r="BN65" s="126">
        <f t="shared" si="70"/>
        <v>1431.7787100633188</v>
      </c>
      <c r="BO65" s="126">
        <f t="shared" si="70"/>
        <v>1353.8933506506094</v>
      </c>
      <c r="BP65" s="126">
        <f t="shared" si="70"/>
        <v>551.09243415835977</v>
      </c>
      <c r="BQ65" s="126">
        <f t="shared" ref="BQ65:CV65" si="71" xml:space="preserve"> BQ$62</f>
        <v>708.48246451191631</v>
      </c>
      <c r="BR65" s="126">
        <f t="shared" si="71"/>
        <v>1414.0523744507773</v>
      </c>
      <c r="BS65" s="126">
        <f t="shared" si="71"/>
        <v>1336.8187228525708</v>
      </c>
      <c r="BT65" s="126">
        <f t="shared" si="71"/>
        <v>502.07612230479504</v>
      </c>
      <c r="BU65" s="126">
        <f t="shared" si="71"/>
        <v>731.16264552267626</v>
      </c>
      <c r="BV65" s="126">
        <f t="shared" si="71"/>
        <v>1397.1518560574543</v>
      </c>
      <c r="BW65" s="126">
        <f t="shared" si="71"/>
        <v>255.35254331087333</v>
      </c>
      <c r="BX65" s="126">
        <f t="shared" si="71"/>
        <v>201.70340295639176</v>
      </c>
      <c r="BY65" s="126">
        <f t="shared" si="71"/>
        <v>1007.9973561309051</v>
      </c>
      <c r="BZ65" s="126">
        <f t="shared" si="71"/>
        <v>1147.7111688584646</v>
      </c>
      <c r="CA65" s="126">
        <f t="shared" si="71"/>
        <v>193.00011522014253</v>
      </c>
      <c r="CB65" s="126">
        <f t="shared" si="71"/>
        <v>193.00011522014296</v>
      </c>
      <c r="CC65" s="126">
        <f t="shared" si="71"/>
        <v>995.12996198184464</v>
      </c>
      <c r="CD65" s="126">
        <f t="shared" si="71"/>
        <v>1134.1486811137445</v>
      </c>
      <c r="CE65" s="126">
        <f t="shared" si="71"/>
        <v>184.18743371242917</v>
      </c>
      <c r="CF65" s="126">
        <f t="shared" si="71"/>
        <v>184.18743371242959</v>
      </c>
      <c r="CG65" s="126">
        <f t="shared" si="71"/>
        <v>982.17007366588575</v>
      </c>
      <c r="CH65" s="126">
        <f t="shared" si="71"/>
        <v>1120.4971573792188</v>
      </c>
      <c r="CI65" s="126">
        <f t="shared" si="71"/>
        <v>175.26208533810859</v>
      </c>
      <c r="CJ65" s="126">
        <f t="shared" si="71"/>
        <v>175.2620853381089</v>
      </c>
      <c r="CK65" s="126">
        <f t="shared" si="71"/>
        <v>969.1142385766816</v>
      </c>
      <c r="CL65" s="126">
        <f t="shared" si="71"/>
        <v>1106.7531278436791</v>
      </c>
      <c r="CM65" s="126">
        <f t="shared" si="71"/>
        <v>166.22071785252484</v>
      </c>
      <c r="CN65" s="126">
        <f t="shared" si="71"/>
        <v>166.22071785252527</v>
      </c>
      <c r="CO65" s="126">
        <f t="shared" si="71"/>
        <v>955.95892346562403</v>
      </c>
      <c r="CP65" s="126">
        <f t="shared" si="71"/>
        <v>1092.9130421392542</v>
      </c>
      <c r="CQ65" s="126">
        <f t="shared" si="71"/>
        <v>157.0598978694486</v>
      </c>
      <c r="CR65" s="126">
        <f t="shared" si="71"/>
        <v>157.05989786944889</v>
      </c>
      <c r="CS65" s="126">
        <f t="shared" si="71"/>
        <v>942.70051239756469</v>
      </c>
      <c r="CT65" s="126">
        <f t="shared" si="71"/>
        <v>1078.9732672966989</v>
      </c>
      <c r="CU65" s="126">
        <f t="shared" si="71"/>
        <v>147.77610881928015</v>
      </c>
      <c r="CV65" s="126">
        <f t="shared" si="71"/>
        <v>147.77610881928044</v>
      </c>
      <c r="CW65" s="126">
        <f t="shared" ref="CW65:EB65" si="72" xml:space="preserve"> CW$62</f>
        <v>929.3353046555626</v>
      </c>
      <c r="CX65" s="126">
        <f t="shared" si="72"/>
        <v>1064.9300856497264</v>
      </c>
      <c r="CY65" s="126">
        <f t="shared" si="72"/>
        <v>138.36574885627465</v>
      </c>
      <c r="CZ65" s="126">
        <f t="shared" si="72"/>
        <v>138.3657488562751</v>
      </c>
      <c r="DA65" s="126">
        <f t="shared" si="72"/>
        <v>915.85951259340391</v>
      </c>
      <c r="DB65" s="126">
        <f t="shared" si="72"/>
        <v>1050.7796926870988</v>
      </c>
      <c r="DC65" s="126">
        <f t="shared" si="72"/>
        <v>128.82512871351497</v>
      </c>
      <c r="DD65" s="126">
        <f t="shared" si="72"/>
        <v>128.82512871351528</v>
      </c>
      <c r="DE65" s="126">
        <f t="shared" si="72"/>
        <v>902.26925943455899</v>
      </c>
      <c r="DF65" s="126">
        <f t="shared" si="72"/>
        <v>1036.5181948511708</v>
      </c>
      <c r="DG65" s="126">
        <f t="shared" si="72"/>
        <v>119.15046950432139</v>
      </c>
      <c r="DH65" s="126">
        <f t="shared" si="72"/>
        <v>119.15046950432185</v>
      </c>
      <c r="DI65" s="126">
        <f t="shared" si="72"/>
        <v>1208.560577016264</v>
      </c>
      <c r="DJ65" s="126">
        <f t="shared" si="72"/>
        <v>1342.1416072815491</v>
      </c>
      <c r="DK65" s="126">
        <f t="shared" si="72"/>
        <v>429.33790046876396</v>
      </c>
      <c r="DL65" s="126">
        <f t="shared" si="72"/>
        <v>429.33790046876425</v>
      </c>
      <c r="DM65" s="126">
        <f t="shared" si="72"/>
        <v>1194.7294034773336</v>
      </c>
      <c r="DN65" s="126">
        <f t="shared" si="72"/>
        <v>1327.6458515024929</v>
      </c>
      <c r="DO65" s="126">
        <f t="shared" si="72"/>
        <v>419.38345666390023</v>
      </c>
      <c r="DP65" s="126">
        <f t="shared" si="72"/>
        <v>419.38345666390069</v>
      </c>
      <c r="DQ65" s="126">
        <f t="shared" si="72"/>
        <v>1180.7715808883092</v>
      </c>
      <c r="DR65" s="126">
        <f t="shared" si="72"/>
        <v>1313.0267530526471</v>
      </c>
      <c r="DS65" s="126">
        <f t="shared" si="72"/>
        <v>409.28307659633589</v>
      </c>
      <c r="DT65" s="126">
        <f t="shared" si="72"/>
        <v>409.28307659633623</v>
      </c>
      <c r="DU65" s="126">
        <f t="shared" si="72"/>
        <v>1166.6828528224996</v>
      </c>
      <c r="DV65" s="126">
        <f t="shared" si="72"/>
        <v>1298.2800390556722</v>
      </c>
      <c r="DW65" s="126">
        <f t="shared" si="72"/>
        <v>399.03259979566042</v>
      </c>
      <c r="DX65" s="126">
        <f t="shared" si="72"/>
        <v>399.03259979566076</v>
      </c>
      <c r="DY65" s="126">
        <f t="shared" si="72"/>
        <v>1152.4588618664282</v>
      </c>
      <c r="DZ65" s="126">
        <f t="shared" si="72"/>
        <v>1283.4013357302811</v>
      </c>
      <c r="EA65" s="126">
        <f t="shared" si="72"/>
        <v>388.62776432728413</v>
      </c>
      <c r="EB65" s="126">
        <f t="shared" si="72"/>
        <v>13729.519615406271</v>
      </c>
      <c r="EC65" s="126">
        <f t="shared" ref="EC65:FH65" si="73" xml:space="preserve"> EC$62</f>
        <v>388.62776432728396</v>
      </c>
      <c r="ED65" s="126">
        <f t="shared" si="73"/>
        <v>0</v>
      </c>
      <c r="EE65" s="126">
        <f t="shared" si="73"/>
        <v>0</v>
      </c>
      <c r="EF65" s="126">
        <f t="shared" si="73"/>
        <v>0</v>
      </c>
      <c r="EG65" s="126">
        <f t="shared" si="73"/>
        <v>0</v>
      </c>
      <c r="EH65" s="126">
        <f t="shared" si="73"/>
        <v>0</v>
      </c>
      <c r="EI65" s="126">
        <f t="shared" si="73"/>
        <v>0</v>
      </c>
      <c r="EJ65" s="126">
        <f t="shared" si="73"/>
        <v>0</v>
      </c>
      <c r="EK65" s="126">
        <f t="shared" si="73"/>
        <v>0</v>
      </c>
      <c r="EL65" s="126">
        <f t="shared" si="73"/>
        <v>0</v>
      </c>
      <c r="EM65" s="126">
        <f t="shared" si="73"/>
        <v>0</v>
      </c>
      <c r="EN65" s="126">
        <f t="shared" si="73"/>
        <v>0</v>
      </c>
      <c r="EO65" s="126">
        <f t="shared" si="73"/>
        <v>0</v>
      </c>
      <c r="EP65" s="126">
        <f t="shared" si="73"/>
        <v>0</v>
      </c>
      <c r="EQ65" s="126">
        <f t="shared" si="73"/>
        <v>0</v>
      </c>
      <c r="ER65" s="126">
        <f t="shared" si="73"/>
        <v>0</v>
      </c>
      <c r="ES65" s="126">
        <f t="shared" si="73"/>
        <v>0</v>
      </c>
      <c r="ET65" s="126">
        <f t="shared" si="73"/>
        <v>0</v>
      </c>
      <c r="EU65" s="126">
        <f t="shared" si="73"/>
        <v>0</v>
      </c>
      <c r="EV65" s="126">
        <f t="shared" si="73"/>
        <v>0</v>
      </c>
      <c r="EW65" s="126">
        <f t="shared" si="73"/>
        <v>0</v>
      </c>
      <c r="EX65" s="126">
        <f t="shared" si="73"/>
        <v>0</v>
      </c>
      <c r="EY65" s="126">
        <f t="shared" si="73"/>
        <v>0</v>
      </c>
      <c r="EZ65" s="126">
        <f t="shared" si="73"/>
        <v>0</v>
      </c>
      <c r="FA65" s="126">
        <f t="shared" si="73"/>
        <v>0</v>
      </c>
      <c r="FB65" s="126">
        <f t="shared" si="73"/>
        <v>0</v>
      </c>
      <c r="FC65" s="126">
        <f t="shared" si="73"/>
        <v>0</v>
      </c>
      <c r="FD65" s="126">
        <f t="shared" si="73"/>
        <v>0</v>
      </c>
      <c r="FE65" s="126">
        <f t="shared" si="73"/>
        <v>0</v>
      </c>
      <c r="FF65" s="126">
        <f t="shared" si="73"/>
        <v>0</v>
      </c>
      <c r="FG65" s="126">
        <f t="shared" si="73"/>
        <v>0</v>
      </c>
      <c r="FH65" s="126">
        <f t="shared" si="73"/>
        <v>0</v>
      </c>
      <c r="FI65" s="126">
        <f t="shared" ref="FI65:GJ65" si="74" xml:space="preserve"> FI$62</f>
        <v>0</v>
      </c>
      <c r="FJ65" s="126">
        <f t="shared" si="74"/>
        <v>0</v>
      </c>
      <c r="FK65" s="126">
        <f t="shared" si="74"/>
        <v>0</v>
      </c>
      <c r="FL65" s="126">
        <f t="shared" si="74"/>
        <v>0</v>
      </c>
      <c r="FM65" s="126">
        <f t="shared" si="74"/>
        <v>0</v>
      </c>
      <c r="FN65" s="126">
        <f t="shared" si="74"/>
        <v>0</v>
      </c>
      <c r="FO65" s="126">
        <f t="shared" si="74"/>
        <v>0</v>
      </c>
      <c r="FP65" s="126">
        <f t="shared" si="74"/>
        <v>0</v>
      </c>
      <c r="FQ65" s="126">
        <f t="shared" si="74"/>
        <v>0</v>
      </c>
      <c r="FR65" s="126">
        <f t="shared" si="74"/>
        <v>0</v>
      </c>
      <c r="FS65" s="126">
        <f t="shared" si="74"/>
        <v>0</v>
      </c>
      <c r="FT65" s="126">
        <f t="shared" si="74"/>
        <v>0</v>
      </c>
      <c r="FU65" s="126">
        <f t="shared" si="74"/>
        <v>0</v>
      </c>
      <c r="FV65" s="126">
        <f t="shared" si="74"/>
        <v>0</v>
      </c>
      <c r="FW65" s="126">
        <f t="shared" si="74"/>
        <v>0</v>
      </c>
      <c r="FX65" s="126">
        <f t="shared" si="74"/>
        <v>0</v>
      </c>
      <c r="FY65" s="126">
        <f t="shared" si="74"/>
        <v>0</v>
      </c>
      <c r="FZ65" s="126">
        <f t="shared" si="74"/>
        <v>0</v>
      </c>
      <c r="GA65" s="126">
        <f t="shared" si="74"/>
        <v>0</v>
      </c>
      <c r="GB65" s="126">
        <f t="shared" si="74"/>
        <v>0</v>
      </c>
      <c r="GC65" s="126">
        <f t="shared" si="74"/>
        <v>0</v>
      </c>
      <c r="GD65" s="126">
        <f t="shared" si="74"/>
        <v>0</v>
      </c>
      <c r="GE65" s="126">
        <f t="shared" si="74"/>
        <v>0</v>
      </c>
      <c r="GF65" s="126">
        <f t="shared" si="74"/>
        <v>0</v>
      </c>
      <c r="GG65" s="126">
        <f t="shared" si="74"/>
        <v>0</v>
      </c>
      <c r="GH65" s="126">
        <f t="shared" si="74"/>
        <v>0</v>
      </c>
      <c r="GI65" s="126">
        <f t="shared" si="74"/>
        <v>0</v>
      </c>
      <c r="GJ65" s="126">
        <f t="shared" si="74"/>
        <v>0</v>
      </c>
    </row>
    <row r="66" spans="1:192" s="547" customFormat="1" x14ac:dyDescent="0.25">
      <c r="A66" s="189"/>
      <c r="B66" s="189"/>
      <c r="C66" s="190"/>
      <c r="D66" s="191"/>
      <c r="E66" s="249" t="s">
        <v>246</v>
      </c>
      <c r="F66" s="249">
        <f xml:space="preserve"> SUMPRODUCT(J64:GJ64, J65:GJ65)</f>
        <v>4699.713637111322</v>
      </c>
      <c r="G66" s="249" t="str">
        <f xml:space="preserve"> SMU</f>
        <v>$ 000s</v>
      </c>
      <c r="H66" s="249"/>
      <c r="I66" s="192"/>
      <c r="J66" s="249"/>
      <c r="K66" s="249"/>
      <c r="L66" s="249"/>
      <c r="M66" s="249"/>
      <c r="N66" s="249"/>
      <c r="O66" s="249"/>
      <c r="P66" s="249"/>
      <c r="Q66" s="249"/>
      <c r="R66" s="249"/>
      <c r="S66" s="249"/>
      <c r="T66" s="249"/>
      <c r="U66" s="249"/>
      <c r="V66" s="249"/>
      <c r="W66" s="249"/>
      <c r="X66" s="249"/>
      <c r="Y66" s="249"/>
      <c r="Z66" s="249"/>
      <c r="AA66" s="249"/>
      <c r="AB66" s="249"/>
      <c r="AC66" s="249"/>
      <c r="AD66" s="249"/>
      <c r="AE66" s="249"/>
      <c r="AF66" s="249"/>
      <c r="AG66" s="249"/>
      <c r="AH66" s="249"/>
      <c r="AI66" s="249"/>
      <c r="AJ66" s="249"/>
      <c r="AK66" s="249"/>
      <c r="AL66" s="249"/>
      <c r="AM66" s="249"/>
      <c r="AN66" s="249"/>
      <c r="AO66" s="249"/>
      <c r="AP66" s="249"/>
      <c r="AQ66" s="249"/>
      <c r="AR66" s="249"/>
      <c r="AS66" s="249"/>
      <c r="AT66" s="249"/>
      <c r="AU66" s="249"/>
      <c r="AV66" s="249"/>
      <c r="AW66" s="249"/>
      <c r="AX66" s="249"/>
      <c r="AY66" s="249"/>
      <c r="AZ66" s="249"/>
      <c r="BA66" s="249"/>
      <c r="BB66" s="249"/>
      <c r="BC66" s="249"/>
      <c r="BD66" s="249"/>
      <c r="BE66" s="249"/>
      <c r="BF66" s="249"/>
      <c r="BG66" s="249"/>
      <c r="BH66" s="249"/>
      <c r="BI66" s="249"/>
      <c r="BJ66" s="249"/>
      <c r="BK66" s="249"/>
      <c r="BL66" s="249"/>
      <c r="BM66" s="249"/>
      <c r="BN66" s="249"/>
      <c r="BO66" s="249"/>
      <c r="BP66" s="249"/>
      <c r="BQ66" s="249"/>
      <c r="BR66" s="249"/>
      <c r="BS66" s="249"/>
      <c r="BT66" s="249"/>
      <c r="BU66" s="249"/>
      <c r="BV66" s="249"/>
      <c r="BW66" s="249"/>
      <c r="BX66" s="249"/>
      <c r="BY66" s="249"/>
      <c r="BZ66" s="249"/>
      <c r="CA66" s="249"/>
      <c r="CB66" s="249"/>
      <c r="CC66" s="249"/>
      <c r="CD66" s="249"/>
      <c r="CE66" s="249"/>
      <c r="CF66" s="249"/>
      <c r="CG66" s="249"/>
      <c r="CH66" s="249"/>
      <c r="CI66" s="249"/>
      <c r="CJ66" s="249"/>
      <c r="CK66" s="249"/>
      <c r="CL66" s="249"/>
      <c r="CM66" s="249"/>
      <c r="CN66" s="249"/>
      <c r="CO66" s="249"/>
      <c r="CP66" s="249"/>
      <c r="CQ66" s="249"/>
      <c r="CR66" s="249"/>
      <c r="CS66" s="249"/>
      <c r="CT66" s="249"/>
      <c r="CU66" s="249"/>
      <c r="CV66" s="249"/>
      <c r="CW66" s="249"/>
      <c r="CX66" s="249"/>
      <c r="CY66" s="249"/>
      <c r="CZ66" s="249"/>
      <c r="DA66" s="249"/>
      <c r="DB66" s="249"/>
      <c r="DC66" s="249"/>
      <c r="DD66" s="249"/>
      <c r="DE66" s="249"/>
      <c r="DF66" s="249"/>
      <c r="DG66" s="249"/>
      <c r="DH66" s="249"/>
      <c r="DI66" s="249"/>
      <c r="DJ66" s="249"/>
      <c r="DK66" s="249"/>
      <c r="DL66" s="249"/>
      <c r="DM66" s="249"/>
      <c r="DN66" s="249"/>
      <c r="DO66" s="249"/>
      <c r="DP66" s="249"/>
      <c r="DQ66" s="249"/>
      <c r="DR66" s="249"/>
      <c r="DS66" s="249"/>
      <c r="DT66" s="249"/>
      <c r="DU66" s="249"/>
      <c r="DV66" s="249"/>
      <c r="DW66" s="249"/>
      <c r="DX66" s="249"/>
      <c r="DY66" s="249"/>
      <c r="DZ66" s="249"/>
      <c r="EA66" s="249"/>
      <c r="EB66" s="249"/>
      <c r="EC66" s="249"/>
      <c r="ED66" s="249"/>
      <c r="EE66" s="249"/>
      <c r="EF66" s="249"/>
      <c r="EG66" s="249"/>
      <c r="EH66" s="249"/>
      <c r="EI66" s="249"/>
      <c r="EJ66" s="249"/>
      <c r="EK66" s="249"/>
      <c r="EL66" s="249"/>
      <c r="EM66" s="249"/>
      <c r="EN66" s="249"/>
      <c r="EO66" s="249"/>
      <c r="EP66" s="249"/>
      <c r="EQ66" s="249"/>
      <c r="ER66" s="249"/>
      <c r="ES66" s="249"/>
      <c r="ET66" s="249"/>
      <c r="EU66" s="249"/>
      <c r="EV66" s="249"/>
      <c r="EW66" s="249"/>
      <c r="EX66" s="249"/>
      <c r="EY66" s="249"/>
      <c r="EZ66" s="249"/>
      <c r="FA66" s="249"/>
      <c r="FB66" s="249"/>
      <c r="FC66" s="249"/>
      <c r="FD66" s="249"/>
      <c r="FE66" s="249"/>
      <c r="FF66" s="249"/>
      <c r="FG66" s="249"/>
      <c r="FH66" s="249"/>
      <c r="FI66" s="249"/>
      <c r="FJ66" s="249"/>
      <c r="FK66" s="249"/>
      <c r="FL66" s="249"/>
      <c r="FM66" s="249"/>
      <c r="FN66" s="249"/>
      <c r="FO66" s="249"/>
      <c r="FP66" s="249"/>
      <c r="FQ66" s="249"/>
      <c r="FR66" s="249"/>
      <c r="FS66" s="249"/>
      <c r="FT66" s="249"/>
      <c r="FU66" s="249"/>
      <c r="FV66" s="249"/>
      <c r="FW66" s="249"/>
      <c r="FX66" s="249"/>
      <c r="FY66" s="249"/>
      <c r="FZ66" s="249"/>
      <c r="GA66" s="249"/>
      <c r="GB66" s="249"/>
      <c r="GC66" s="249"/>
      <c r="GD66" s="249"/>
      <c r="GE66" s="249"/>
      <c r="GF66" s="249"/>
      <c r="GG66" s="249"/>
      <c r="GH66" s="249"/>
      <c r="GI66" s="249"/>
      <c r="GJ66" s="249"/>
    </row>
    <row r="69" spans="1:192" x14ac:dyDescent="0.25">
      <c r="A69" s="15" t="s">
        <v>224</v>
      </c>
    </row>
    <row r="70" spans="1:192" x14ac:dyDescent="0.25">
      <c r="E70" s="248" t="str">
        <f xml:space="preserve"> Debt!E$60</f>
        <v>Senior debt principal repayment POS</v>
      </c>
      <c r="F70" s="248">
        <f xml:space="preserve"> Debt!F$60</f>
        <v>0</v>
      </c>
      <c r="G70" s="248" t="str">
        <f xml:space="preserve"> Debt!G$60</f>
        <v>$ 000s</v>
      </c>
      <c r="H70" s="248">
        <f xml:space="preserve"> Debt!H$60</f>
        <v>65676.200961484297</v>
      </c>
      <c r="I70" s="248">
        <f xml:space="preserve"> Debt!I$60</f>
        <v>0</v>
      </c>
      <c r="J70" s="248">
        <f xml:space="preserve"> Debt!J$60</f>
        <v>0</v>
      </c>
      <c r="K70" s="248">
        <f xml:space="preserve"> Debt!K$60</f>
        <v>0</v>
      </c>
      <c r="L70" s="248">
        <f xml:space="preserve"> Debt!L$60</f>
        <v>0</v>
      </c>
      <c r="M70" s="248">
        <f xml:space="preserve"> Debt!M$60</f>
        <v>-27.087820260416265</v>
      </c>
      <c r="N70" s="248">
        <f xml:space="preserve"> Debt!N$60</f>
        <v>2364.3504069065862</v>
      </c>
      <c r="O70" s="248">
        <f xml:space="preserve"> Debt!O$60</f>
        <v>1815.353468011665</v>
      </c>
      <c r="P70" s="248">
        <f xml:space="preserve"> Debt!P$60</f>
        <v>390.52748264157185</v>
      </c>
      <c r="Q70" s="248">
        <f xml:space="preserve"> Debt!Q$60</f>
        <v>1056.335025607395</v>
      </c>
      <c r="R70" s="248">
        <f xml:space="preserve"> Debt!R$60</f>
        <v>2428.7910477621531</v>
      </c>
      <c r="S70" s="248">
        <f xml:space="preserve"> Debt!S$60</f>
        <v>1883.7848829897671</v>
      </c>
      <c r="T70" s="248">
        <f xml:space="preserve"> Debt!T$60</f>
        <v>465.45192663371176</v>
      </c>
      <c r="U70" s="248">
        <f xml:space="preserve"> Debt!U$60</f>
        <v>1129.8739788014946</v>
      </c>
      <c r="V70" s="248">
        <f xml:space="preserve"> Debt!V$60</f>
        <v>2497.6632408805249</v>
      </c>
      <c r="W70" s="248">
        <f xml:space="preserve"> Debt!W$60</f>
        <v>1956.7053194992318</v>
      </c>
      <c r="X70" s="248">
        <f xml:space="preserve"> Debt!X$60</f>
        <v>547.15543994800612</v>
      </c>
      <c r="Y70" s="248">
        <f xml:space="preserve"> Debt!Y$60</f>
        <v>1196.9531430581633</v>
      </c>
      <c r="Z70" s="248">
        <f xml:space="preserve"> Debt!Z$60</f>
        <v>2571.110534382713</v>
      </c>
      <c r="AA70" s="248">
        <f xml:space="preserve"> Debt!AA$60</f>
        <v>2034.2607261894841</v>
      </c>
      <c r="AB70" s="248">
        <f xml:space="preserve"> Debt!AB$60</f>
        <v>628.7194956012404</v>
      </c>
      <c r="AC70" s="248">
        <f xml:space="preserve"> Debt!AC$60</f>
        <v>1290.7727670136514</v>
      </c>
      <c r="AD70" s="248">
        <f xml:space="preserve"> Debt!AD$60</f>
        <v>2649.704156423385</v>
      </c>
      <c r="AE70" s="248">
        <f xml:space="preserve"> Debt!AE$60</f>
        <v>2117.0316174562249</v>
      </c>
      <c r="AF70" s="248">
        <f xml:space="preserve"> Debt!AF$60</f>
        <v>717.78493999250645</v>
      </c>
      <c r="AG70" s="248">
        <f xml:space="preserve"> Debt!AG$60</f>
        <v>1378.8741283264362</v>
      </c>
      <c r="AH70" s="248">
        <f xml:space="preserve"> Debt!AH$60</f>
        <v>2733.6341908436148</v>
      </c>
      <c r="AI70" s="248">
        <f xml:space="preserve"> Debt!AI$60</f>
        <v>2205.2112270346079</v>
      </c>
      <c r="AJ70" s="248">
        <f xml:space="preserve"> Debt!AJ$60</f>
        <v>812.18938045795244</v>
      </c>
      <c r="AK70" s="248">
        <f xml:space="preserve"> Debt!AK$60</f>
        <v>1472.471536934617</v>
      </c>
      <c r="AL70" s="248">
        <f xml:space="preserve"> Debt!AL$60</f>
        <v>2823.2425061423482</v>
      </c>
      <c r="AM70" s="248">
        <f xml:space="preserve"> Debt!AM$60</f>
        <v>2299.1470171398041</v>
      </c>
      <c r="AN70" s="248">
        <f xml:space="preserve"> Debt!AN$60</f>
        <v>919.07901739798331</v>
      </c>
      <c r="AO70" s="248">
        <f xml:space="preserve"> Debt!AO$60</f>
        <v>1327.8772648870211</v>
      </c>
      <c r="AP70" s="248">
        <f xml:space="preserve"> Debt!AP$60</f>
        <v>2431.5302302676928</v>
      </c>
      <c r="AQ70" s="248">
        <f xml:space="preserve"> Debt!AQ$60</f>
        <v>2321.2151718917453</v>
      </c>
      <c r="AR70" s="248">
        <f xml:space="preserve"> Debt!AR$60</f>
        <v>926.15936478071353</v>
      </c>
      <c r="AS70" s="248">
        <f xml:space="preserve"> Debt!AS$60</f>
        <v>1212.8575598941454</v>
      </c>
      <c r="AT70" s="248">
        <f xml:space="preserve"> Debt!AT$60</f>
        <v>2476.8960409692936</v>
      </c>
      <c r="AU70" s="248">
        <f xml:space="preserve"> Debt!AU$60</f>
        <v>2369.3724729513688</v>
      </c>
      <c r="AV70" s="248">
        <f xml:space="preserve"> Debt!AV$60</f>
        <v>981.41552428793693</v>
      </c>
      <c r="AW70" s="248">
        <f xml:space="preserve"> Debt!AW$60</f>
        <v>1269.5759588077924</v>
      </c>
      <c r="AX70" s="248">
        <f xml:space="preserve"> Debt!AX$60</f>
        <v>2530.3647252620144</v>
      </c>
      <c r="AY70" s="248">
        <f xml:space="preserve"> Debt!AY$60</f>
        <v>2425.4744440577283</v>
      </c>
      <c r="AZ70" s="248">
        <f xml:space="preserve"> Debt!AZ$60</f>
        <v>1044.3714196104161</v>
      </c>
      <c r="BA70" s="248">
        <f xml:space="preserve"> Debt!BA$60</f>
        <v>-5.1417146096355276E-13</v>
      </c>
      <c r="BB70" s="248">
        <f xml:space="preserve"> Debt!BB$60</f>
        <v>-5.2809985731983035E-13</v>
      </c>
      <c r="BC70" s="248">
        <f xml:space="preserve"> Debt!BC$60</f>
        <v>-5.3660226502267958E-13</v>
      </c>
      <c r="BD70" s="248">
        <f xml:space="preserve"> Debt!BD$60</f>
        <v>-5.3931502277770176E-13</v>
      </c>
      <c r="BE70" s="248">
        <f xml:space="preserve"> Debt!BE$60</f>
        <v>-5.4790361451543665E-13</v>
      </c>
      <c r="BF70" s="248">
        <f xml:space="preserve"> Debt!BF$60</f>
        <v>-5.6274578154996423E-13</v>
      </c>
      <c r="BG70" s="248">
        <f xml:space="preserve"> Debt!BG$60</f>
        <v>-5.7180598863291863E-13</v>
      </c>
      <c r="BH70" s="248">
        <f xml:space="preserve"> Debt!BH$60</f>
        <v>-5.6838136798360629E-13</v>
      </c>
      <c r="BI70" s="248">
        <f xml:space="preserve"> Debt!BI$60</f>
        <v>-5.837481898018963E-13</v>
      </c>
      <c r="BJ70" s="248">
        <f xml:space="preserve"> Debt!BJ$60</f>
        <v>-5.9956135093025517E-13</v>
      </c>
      <c r="BK70" s="248">
        <f xml:space="preserve"> Debt!BK$60</f>
        <v>-6.0921428868023228E-13</v>
      </c>
      <c r="BL70" s="248">
        <f xml:space="preserve"> Debt!BL$60</f>
        <v>-6.0556562484259306E-13</v>
      </c>
      <c r="BM70" s="248">
        <f xml:space="preserve"> Debt!BM$60</f>
        <v>-6.2193776436090676E-13</v>
      </c>
      <c r="BN70" s="248">
        <f xml:space="preserve"> Debt!BN$60</f>
        <v>-6.3878544329416032E-13</v>
      </c>
      <c r="BO70" s="248">
        <f xml:space="preserve"> Debt!BO$60</f>
        <v>-6.4906988893119625E-13</v>
      </c>
      <c r="BP70" s="248">
        <f xml:space="preserve"> Debt!BP$60</f>
        <v>-6.4518252470509752E-13</v>
      </c>
      <c r="BQ70" s="248">
        <f xml:space="preserve"> Debt!BQ$60</f>
        <v>-6.6262575112997168E-13</v>
      </c>
      <c r="BR70" s="248">
        <f xml:space="preserve"> Debt!BR$60</f>
        <v>-6.8057562738393323E-13</v>
      </c>
      <c r="BS70" s="248">
        <f xml:space="preserve"> Debt!BS$60</f>
        <v>-6.9153289498481449E-13</v>
      </c>
      <c r="BT70" s="248">
        <f xml:space="preserve"> Debt!BT$60</f>
        <v>-6.9502889443543868E-13</v>
      </c>
      <c r="BU70" s="248">
        <f xml:space="preserve"> Debt!BU$60</f>
        <v>-7.0609722957932307E-13</v>
      </c>
      <c r="BV70" s="248">
        <f xml:space="preserve"> Debt!BV$60</f>
        <v>-7.2522470519070769E-13</v>
      </c>
      <c r="BW70" s="248">
        <f xml:space="preserve"> Debt!BW$60</f>
        <v>-7.3690082294427805E-13</v>
      </c>
      <c r="BX70" s="248">
        <f xml:space="preserve"> Debt!BX$60</f>
        <v>-7.3248742779816619E-13</v>
      </c>
      <c r="BY70" s="248">
        <f xml:space="preserve"> Debt!BY$60</f>
        <v>-7.5229103928360932E-13</v>
      </c>
      <c r="BZ70" s="248">
        <f xml:space="preserve"> Debt!BZ$60</f>
        <v>-7.7266985951369755E-13</v>
      </c>
      <c r="CA70" s="248">
        <f xml:space="preserve"> Debt!CA$60</f>
        <v>-7.8510984425186809E-13</v>
      </c>
      <c r="CB70" s="248">
        <f xml:space="preserve"> Debt!CB$60</f>
        <v>-7.8040771898901188E-13</v>
      </c>
      <c r="CC70" s="248">
        <f xml:space="preserve"> Debt!CC$60</f>
        <v>-8.0150690879156748E-13</v>
      </c>
      <c r="CD70" s="248">
        <f xml:space="preserve"> Debt!CD$60</f>
        <v>-8.2321893825159051E-13</v>
      </c>
      <c r="CE70" s="248">
        <f xml:space="preserve"> Debt!CE$60</f>
        <v>-8.3647276315744112E-13</v>
      </c>
      <c r="CF70" s="248">
        <f xml:space="preserve"> Debt!CF$60</f>
        <v>-8.3146301867374812E-13</v>
      </c>
      <c r="CG70" s="248">
        <f xml:space="preserve"> Debt!CG$60</f>
        <v>-8.5394254523139137E-13</v>
      </c>
      <c r="CH70" s="248">
        <f xml:space="preserve"> Debt!CH$60</f>
        <v>-8.7707500422314868E-13</v>
      </c>
      <c r="CI70" s="248">
        <f xml:space="preserve"> Debt!CI$60</f>
        <v>-8.911959117911414E-13</v>
      </c>
      <c r="CJ70" s="248">
        <f xml:space="preserve"> Debt!CJ$60</f>
        <v>-8.957012946017289E-13</v>
      </c>
      <c r="CK70" s="248">
        <f xml:space="preserve"> Debt!CK$60</f>
        <v>-9.0996533771826152E-13</v>
      </c>
      <c r="CL70" s="248">
        <f xml:space="preserve"> Debt!CL$60</f>
        <v>-9.3461539875133056E-13</v>
      </c>
      <c r="CM70" s="248">
        <f xml:space="preserve"> Debt!CM$60</f>
        <v>-9.4966270667122695E-13</v>
      </c>
      <c r="CN70" s="248">
        <f xml:space="preserve"> Debt!CN$60</f>
        <v>-9.4397505285192423E-13</v>
      </c>
      <c r="CO70" s="248">
        <f xml:space="preserve"> Debt!CO$60</f>
        <v>-9.6949646726694578E-13</v>
      </c>
      <c r="CP70" s="248">
        <f xml:space="preserve"> Debt!CP$60</f>
        <v>-9.9575916772254749E-13</v>
      </c>
      <c r="CQ70" s="248">
        <f xml:space="preserve"> Debt!CQ$60</f>
        <v>-1.0117908903228806E-12</v>
      </c>
      <c r="CR70" s="248">
        <f xml:space="preserve"> Debt!CR$60</f>
        <v>-1.0057311427080122E-12</v>
      </c>
      <c r="CS70" s="248">
        <f xml:space="preserve"> Debt!CS$60</f>
        <v>-1.0329222016301705E-12</v>
      </c>
      <c r="CT70" s="248">
        <f xml:space="preserve"> Debt!CT$60</f>
        <v>-1.0609030425009237E-12</v>
      </c>
      <c r="CU70" s="248">
        <f xml:space="preserve"> Debt!CU$60</f>
        <v>-1.0779835814851886E-12</v>
      </c>
      <c r="CV70" s="248">
        <f xml:space="preserve"> Debt!CV$60</f>
        <v>-1.0715273972091196E-12</v>
      </c>
      <c r="CW70" s="248">
        <f xml:space="preserve"> Debt!CW$60</f>
        <v>-1.1004973309786648E-12</v>
      </c>
      <c r="CX70" s="248">
        <f xml:space="preserve"> Debt!CX$60</f>
        <v>-1.1303087152709233E-12</v>
      </c>
      <c r="CY70" s="248">
        <f xml:space="preserve"> Debt!CY$60</f>
        <v>-1.1485066855867852E-12</v>
      </c>
      <c r="CZ70" s="248">
        <f xml:space="preserve"> Debt!CZ$60</f>
        <v>-1.1543128862331592E-12</v>
      </c>
      <c r="DA70" s="248">
        <f xml:space="preserve"> Debt!DA$60</f>
        <v>-1.1726953189464222E-12</v>
      </c>
      <c r="DB70" s="248">
        <f xml:space="preserve"> Debt!DB$60</f>
        <v>-1.2044624753281238E-12</v>
      </c>
      <c r="DC70" s="248">
        <f xml:space="preserve"> Debt!DC$60</f>
        <v>-1.2238543211809065E-12</v>
      </c>
      <c r="DD70" s="248">
        <f xml:space="preserve"> Debt!DD$60</f>
        <v>-1.2165244980181818E-12</v>
      </c>
      <c r="DE70" s="248">
        <f xml:space="preserve"> Debt!DE$60</f>
        <v>-1.2494145895159899E-12</v>
      </c>
      <c r="DF70" s="248">
        <f xml:space="preserve"> Debt!DF$60</f>
        <v>-1.2832599950612193E-12</v>
      </c>
      <c r="DG70" s="248">
        <f xml:space="preserve"> Debt!DG$60</f>
        <v>-1.3039204809817049E-12</v>
      </c>
      <c r="DH70" s="248">
        <f xml:space="preserve"> Debt!DH$60</f>
        <v>-1.296111131144521E-12</v>
      </c>
      <c r="DI70" s="248">
        <f xml:space="preserve"> Debt!DI$60</f>
        <v>-1.331152935698492E-12</v>
      </c>
      <c r="DJ70" s="248">
        <f xml:space="preserve"> Debt!DJ$60</f>
        <v>-1.3672125522016828E-12</v>
      </c>
      <c r="DK70" s="248">
        <f xml:space="preserve"> Debt!DK$60</f>
        <v>-1.3892246742921298E-12</v>
      </c>
      <c r="DL70" s="248">
        <f xml:space="preserve"> Debt!DL$60</f>
        <v>-1.380904426514576E-12</v>
      </c>
      <c r="DM70" s="248">
        <f xml:space="preserve"> Debt!DM$60</f>
        <v>-1.4182387120236493E-12</v>
      </c>
      <c r="DN70" s="248">
        <f xml:space="preserve"> Debt!DN$60</f>
        <v>-1.4566573960786987E-12</v>
      </c>
      <c r="DO70" s="248">
        <f xml:space="preserve"> Debt!DO$60</f>
        <v>-1.4801095801555659E-12</v>
      </c>
      <c r="DP70" s="248">
        <f xml:space="preserve"> Debt!DP$60</f>
        <v>-1.4875921776091566E-12</v>
      </c>
      <c r="DQ70" s="248">
        <f xml:space="preserve"> Debt!DQ$60</f>
        <v>-1.5112820830375823E-12</v>
      </c>
      <c r="DR70" s="248">
        <f xml:space="preserve"> Debt!DR$60</f>
        <v>-1.5522212199924828E-12</v>
      </c>
      <c r="DS70" s="248">
        <f xml:space="preserve"> Debt!DS$60</f>
        <v>-1.5772119816343617E-12</v>
      </c>
      <c r="DT70" s="248">
        <f xml:space="preserve"> Debt!DT$60</f>
        <v>-1.5677658533530515E-12</v>
      </c>
      <c r="DU70" s="248">
        <f xml:space="preserve"> Debt!DU$60</f>
        <v>-1.6101521451605103E-12</v>
      </c>
      <c r="DV70" s="248">
        <f xml:space="preserve"> Debt!DV$60</f>
        <v>-1.6537695743147434E-12</v>
      </c>
      <c r="DW70" s="248">
        <f xml:space="preserve"> Debt!DW$60</f>
        <v>-1.6803952644612106E-12</v>
      </c>
      <c r="DX70" s="248">
        <f xml:space="preserve"> Debt!DX$60</f>
        <v>-1.6703311580403614E-12</v>
      </c>
      <c r="DY70" s="248">
        <f xml:space="preserve"> Debt!DY$60</f>
        <v>-1.7154904168214914E-12</v>
      </c>
      <c r="DZ70" s="248">
        <f xml:space="preserve"> Debt!DZ$60</f>
        <v>-1.7619613555743121E-12</v>
      </c>
      <c r="EA70" s="248">
        <f xml:space="preserve"> Debt!EA$60</f>
        <v>-1.7903289333990585E-12</v>
      </c>
      <c r="EB70" s="248">
        <f xml:space="preserve"> Debt!EB$60</f>
        <v>-1.7796064198957664E-12</v>
      </c>
      <c r="EC70" s="248">
        <f xml:space="preserve"> Debt!EC$60</f>
        <v>-1.8277200567981146E-12</v>
      </c>
      <c r="ED70" s="248">
        <f xml:space="preserve"> Debt!ED$60</f>
        <v>-1.8772311855015546E-12</v>
      </c>
      <c r="EE70" s="248">
        <f xml:space="preserve"> Debt!EE$60</f>
        <v>-1.9074546075881294E-12</v>
      </c>
      <c r="EF70" s="248">
        <f xml:space="preserve"> Debt!EF$60</f>
        <v>-1.9170976199575775E-12</v>
      </c>
      <c r="EG70" s="248">
        <f xml:space="preserve"> Debt!EG$60</f>
        <v>-1.9476273995554021E-12</v>
      </c>
      <c r="EH70" s="248">
        <f xml:space="preserve"> Debt!EH$60</f>
        <v>-2.0003866995844575E-12</v>
      </c>
      <c r="EI70" s="248">
        <f xml:space="preserve"> Debt!EI$60</f>
        <v>-2.0325929254477672E-12</v>
      </c>
      <c r="EJ70" s="248">
        <f xml:space="preserve"> Debt!EJ$60</f>
        <v>-2.0204194612964442E-12</v>
      </c>
      <c r="EK70" s="248">
        <f xml:space="preserve"> Debt!EK$60</f>
        <v>-2.0750437463431062E-12</v>
      </c>
      <c r="EL70" s="248">
        <f xml:space="preserve"> Debt!EL$60</f>
        <v>-2.1312546291904732E-12</v>
      </c>
      <c r="EM70" s="248">
        <f xml:space="preserve"> Debt!EM$60</f>
        <v>-2.1655678287204399E-12</v>
      </c>
      <c r="EN70" s="248">
        <f xml:space="preserve"> Debt!EN$60</f>
        <v>-2.1525979605288645E-12</v>
      </c>
      <c r="EO70" s="248">
        <f xml:space="preserve"> Debt!EO$60</f>
        <v>-2.2107958381672737E-12</v>
      </c>
      <c r="EP70" s="248">
        <f xml:space="preserve"> Debt!EP$60</f>
        <v>-2.2706841109218466E-12</v>
      </c>
      <c r="EQ70" s="248">
        <f xml:space="preserve"> Debt!EQ$60</f>
        <v>-2.3072421251076884E-12</v>
      </c>
      <c r="ER70" s="248">
        <f xml:space="preserve"> Debt!ER$60</f>
        <v>-2.2934237510757935E-12</v>
      </c>
      <c r="ES70" s="248">
        <f xml:space="preserve"> Debt!ES$60</f>
        <v>-2.3554290104347397E-12</v>
      </c>
      <c r="ET70" s="248">
        <f xml:space="preserve"> Debt!ET$60</f>
        <v>-2.419235252782242E-12</v>
      </c>
      <c r="EU70" s="248">
        <f xml:space="preserve"> Debt!EU$60</f>
        <v>-2.4581849403520359E-12</v>
      </c>
      <c r="EV70" s="248">
        <f xml:space="preserve"> Debt!EV$60</f>
        <v>-2.4706121340015767E-12</v>
      </c>
      <c r="EW70" s="248">
        <f xml:space="preserve"> Debt!EW$60</f>
        <v>-2.509956632235552E-12</v>
      </c>
      <c r="EX70" s="248">
        <f xml:space="preserve"> Debt!EX$60</f>
        <v>-2.5779488750281218E-12</v>
      </c>
      <c r="EY70" s="248">
        <f xml:space="preserve"> Debt!EY$60</f>
        <v>-2.6194538519160745E-12</v>
      </c>
      <c r="EZ70" s="248">
        <f xml:space="preserve"> Debt!EZ$60</f>
        <v>-2.6037656011290553E-12</v>
      </c>
      <c r="FA70" s="248">
        <f xml:space="preserve"> Debt!FA$60</f>
        <v>-2.6741612972284691E-12</v>
      </c>
      <c r="FB70" s="248">
        <f xml:space="preserve"> Debt!FB$60</f>
        <v>-2.7466016819954796E-12</v>
      </c>
      <c r="FC70" s="248">
        <f xml:space="preserve"> Debt!FC$60</f>
        <v>-2.7908219690756068E-12</v>
      </c>
      <c r="FD70" s="248">
        <f xml:space="preserve"> Debt!FD$60</f>
        <v>-2.7741073722825565E-12</v>
      </c>
      <c r="FE70" s="248">
        <f xml:space="preserve"> Debt!FE$60</f>
        <v>-2.8491084474337397E-12</v>
      </c>
      <c r="FF70" s="248">
        <f xml:space="preserve"> Debt!FF$60</f>
        <v>-2.9262879774751567E-12</v>
      </c>
      <c r="FG70" s="248">
        <f xml:space="preserve"> Debt!FG$60</f>
        <v>-2.9734012139125072E-12</v>
      </c>
      <c r="FH70" s="248">
        <f xml:space="preserve"> Debt!FH$60</f>
        <v>-2.9555931262074443E-12</v>
      </c>
      <c r="FI70" s="248">
        <f xml:space="preserve"> Debt!FI$60</f>
        <v>-3.0355008703668243E-12</v>
      </c>
      <c r="FJ70" s="248">
        <f xml:space="preserve"> Debt!FJ$60</f>
        <v>-3.1177295868013438E-12</v>
      </c>
      <c r="FK70" s="248">
        <f xml:space="preserve"> Debt!FK$60</f>
        <v>-3.1679250331488456E-12</v>
      </c>
      <c r="FL70" s="248">
        <f xml:space="preserve"> Debt!FL$60</f>
        <v>-3.1839402715501225E-12</v>
      </c>
      <c r="FM70" s="248">
        <f xml:space="preserve"> Debt!FM$60</f>
        <v>-3.2346445203745581E-12</v>
      </c>
      <c r="FN70" s="248">
        <f xml:space="preserve"> Debt!FN$60</f>
        <v>-3.322267841332529E-12</v>
      </c>
      <c r="FO70" s="248">
        <f xml:space="preserve"> Debt!FO$60</f>
        <v>-3.3757563535779827E-12</v>
      </c>
      <c r="FP70" s="248">
        <f xml:space="preserve"> Debt!FP$60</f>
        <v>-3.3555385084603581E-12</v>
      </c>
      <c r="FQ70" s="248">
        <f xml:space="preserve"> Debt!FQ$60</f>
        <v>-3.4462592204127038E-12</v>
      </c>
      <c r="FR70" s="248">
        <f xml:space="preserve"> Debt!FR$60</f>
        <v>-3.5396149743054443E-12</v>
      </c>
      <c r="FS70" s="248">
        <f xml:space="preserve"> Debt!FS$60</f>
        <v>-3.5966027753917623E-12</v>
      </c>
      <c r="FT70" s="248">
        <f xml:space="preserve"> Debt!FT$60</f>
        <v>-3.5750622522478403E-12</v>
      </c>
      <c r="FU70" s="248">
        <f xml:space="preserve"> Debt!FU$60</f>
        <v>-3.6717180325287517E-12</v>
      </c>
      <c r="FV70" s="248">
        <f xml:space="preserve"> Debt!FV$60</f>
        <v>-3.7711812426604729E-12</v>
      </c>
      <c r="FW70" s="248">
        <f xml:space="preserve"> Debt!FW$60</f>
        <v>-3.8318972606673061E-12</v>
      </c>
      <c r="FX70" s="248">
        <f xml:space="preserve"> Debt!FX$60</f>
        <v>-3.8089475281604835E-12</v>
      </c>
      <c r="FY70" s="248">
        <f xml:space="preserve"> Debt!FY$60</f>
        <v>-3.911926656748221E-12</v>
      </c>
      <c r="FZ70" s="248">
        <f xml:space="preserve"> Debt!FZ$60</f>
        <v>-4.0178968809410796E-12</v>
      </c>
      <c r="GA70" s="248">
        <f xml:space="preserve"> Debt!GA$60</f>
        <v>-4.0825850207242313E-12</v>
      </c>
      <c r="GB70" s="248">
        <f xml:space="preserve"> Debt!GB$60</f>
        <v>-4.1032242630409571E-12</v>
      </c>
      <c r="GC70" s="248">
        <f xml:space="preserve"> Debt!GC$60</f>
        <v>-4.168568109429884E-12</v>
      </c>
      <c r="GD70" s="248">
        <f xml:space="preserve"> Debt!GD$60</f>
        <v>-4.281490496754672E-12</v>
      </c>
      <c r="GE70" s="248">
        <f xml:space="preserve"> Debt!GE$60</f>
        <v>-4.3504224937524217E-12</v>
      </c>
      <c r="GF70" s="248">
        <f xml:space="preserve"> Debt!GF$60</f>
        <v>-4.3243672459909263E-12</v>
      </c>
      <c r="GG70" s="248">
        <f xml:space="preserve"> Debt!GG$60</f>
        <v>-4.4412813193387866E-12</v>
      </c>
      <c r="GH70" s="248">
        <f xml:space="preserve"> Debt!GH$60</f>
        <v>-4.5615912378036444E-12</v>
      </c>
      <c r="GI70" s="248">
        <f xml:space="preserve"> Debt!GI$60</f>
        <v>-4.6350328567322832E-12</v>
      </c>
      <c r="GJ70" s="248">
        <f xml:space="preserve"> Debt!GJ$60</f>
        <v>-4.6072730403838107E-12</v>
      </c>
    </row>
    <row r="71" spans="1:192" x14ac:dyDescent="0.25">
      <c r="E71" s="248" t="str">
        <f xml:space="preserve"> Debt!E$86</f>
        <v>Senior debt interest POS</v>
      </c>
      <c r="F71" s="248">
        <f xml:space="preserve"> Debt!F$86</f>
        <v>0</v>
      </c>
      <c r="G71" s="248" t="str">
        <f xml:space="preserve"> Debt!G$86</f>
        <v>$ 000s</v>
      </c>
      <c r="H71" s="248">
        <f xml:space="preserve"> Debt!H$86</f>
        <v>22701.592052754986</v>
      </c>
      <c r="I71" s="248">
        <f xml:space="preserve"> Debt!I$86</f>
        <v>0</v>
      </c>
      <c r="J71" s="248">
        <f xml:space="preserve"> Debt!J$86</f>
        <v>0</v>
      </c>
      <c r="K71" s="248">
        <f xml:space="preserve"> Debt!K$86</f>
        <v>0</v>
      </c>
      <c r="L71" s="248">
        <f xml:space="preserve"> Debt!L$86</f>
        <v>0</v>
      </c>
      <c r="M71" s="248">
        <f xml:space="preserve"> Debt!M$86</f>
        <v>1045.8935003116378</v>
      </c>
      <c r="N71" s="248">
        <f xml:space="preserve"> Debt!N$86</f>
        <v>1057.8229493860904</v>
      </c>
      <c r="O71" s="248">
        <f xml:space="preserve"> Debt!O$86</f>
        <v>1019.7569078348944</v>
      </c>
      <c r="P71" s="248">
        <f xml:space="preserve"> Debt!P$86</f>
        <v>968.99646228251731</v>
      </c>
      <c r="Q71" s="248">
        <f xml:space="preserve"> Debt!Q$86</f>
        <v>973.54393948014479</v>
      </c>
      <c r="R71" s="248">
        <f xml:space="preserve"> Debt!R$86</f>
        <v>967.23523061709818</v>
      </c>
      <c r="S71" s="248">
        <f xml:space="preserve"> Debt!S$86</f>
        <v>928.13169474812742</v>
      </c>
      <c r="T71" s="248">
        <f xml:space="preserve"> Debt!T$86</f>
        <v>878.2853068682532</v>
      </c>
      <c r="U71" s="248">
        <f xml:space="preserve"> Debt!U$86</f>
        <v>880.6317105684808</v>
      </c>
      <c r="V71" s="248">
        <f xml:space="preserve"> Debt!V$86</f>
        <v>872.11801105448546</v>
      </c>
      <c r="W71" s="248">
        <f xml:space="preserve"> Debt!W$86</f>
        <v>831.90563287630903</v>
      </c>
      <c r="X71" s="248">
        <f xml:space="preserve"> Debt!X$86</f>
        <v>791.70264813201936</v>
      </c>
      <c r="Y71" s="248">
        <f xml:space="preserve"> Debt!Y$86</f>
        <v>782.98919775084732</v>
      </c>
      <c r="Z71" s="248">
        <f xml:space="preserve"> Debt!Z$86</f>
        <v>772.32252904597203</v>
      </c>
      <c r="AA71" s="248">
        <f xml:space="preserve"> Debt!AA$86</f>
        <v>730.92764944241026</v>
      </c>
      <c r="AB71" s="248">
        <f xml:space="preserve"> Debt!AB$86</f>
        <v>682.99831149530837</v>
      </c>
      <c r="AC71" s="248">
        <f xml:space="preserve"> Debt!AC$86</f>
        <v>680.57482365558417</v>
      </c>
      <c r="AD71" s="248">
        <f xml:space="preserve"> Debt!AD$86</f>
        <v>667.27222632265989</v>
      </c>
      <c r="AE71" s="248">
        <f xml:space="preserve"> Debt!AE$86</f>
        <v>624.61198940424333</v>
      </c>
      <c r="AF71" s="248">
        <f xml:space="preserve"> Debt!AF$86</f>
        <v>577.69021992051989</v>
      </c>
      <c r="AG71" s="248">
        <f xml:space="preserve"> Debt!AG$86</f>
        <v>572.67827497247833</v>
      </c>
      <c r="AH71" s="248">
        <f xml:space="preserve"> Debt!AH$86</f>
        <v>556.7715693632631</v>
      </c>
      <c r="AI71" s="248">
        <f xml:space="preserve"> Debt!AI$86</f>
        <v>512.76005889068097</v>
      </c>
      <c r="AJ71" s="248">
        <f xml:space="preserve"> Debt!AJ$86</f>
        <v>466.88102426291454</v>
      </c>
      <c r="AK71" s="248">
        <f xml:space="preserve"> Debt!AK$86</f>
        <v>459.13447531537622</v>
      </c>
      <c r="AL71" s="248">
        <f xml:space="preserve"> Debt!AL$86</f>
        <v>440.47311736540343</v>
      </c>
      <c r="AM71" s="248">
        <f xml:space="preserve"> Debt!AM$86</f>
        <v>395.01891301651159</v>
      </c>
      <c r="AN71" s="248">
        <f xml:space="preserve"> Debt!AN$86</f>
        <v>354.11131293142421</v>
      </c>
      <c r="AO71" s="248">
        <f xml:space="preserve"> Debt!AO$86</f>
        <v>339.47497957936133</v>
      </c>
      <c r="AP71" s="248">
        <f xml:space="preserve"> Debt!AP$86</f>
        <v>321.82664989577216</v>
      </c>
      <c r="AQ71" s="248">
        <f xml:space="preserve"> Debt!AQ$86</f>
        <v>282.67901318846231</v>
      </c>
      <c r="AR71" s="248">
        <f xml:space="preserve"> Debt!AR$86</f>
        <v>239.97467829228771</v>
      </c>
      <c r="AS71" s="248">
        <f xml:space="preserve"> Debt!AS$86</f>
        <v>227.89197572251359</v>
      </c>
      <c r="AT71" s="248">
        <f xml:space="preserve"> Debt!AT$86</f>
        <v>210.86927643373997</v>
      </c>
      <c r="AU71" s="248">
        <f xml:space="preserve"> Debt!AU$86</f>
        <v>170.99125017413436</v>
      </c>
      <c r="AV71" s="248">
        <f xml:space="preserve"> Debt!AV$86</f>
        <v>129.95643263440826</v>
      </c>
      <c r="AW71" s="248">
        <f xml:space="preserve"> Debt!AW$86</f>
        <v>115.77135077272737</v>
      </c>
      <c r="AX71" s="248">
        <f xml:space="preserve"> Debt!AX$86</f>
        <v>96.603390481776074</v>
      </c>
      <c r="AY71" s="248">
        <f xml:space="preserve"> Debt!AY$86</f>
        <v>55.864518405057645</v>
      </c>
      <c r="AZ71" s="248">
        <f xml:space="preserve"> Debt!AZ$86</f>
        <v>16.448849858864563</v>
      </c>
      <c r="BA71" s="248">
        <f xml:space="preserve"> Debt!BA$86</f>
        <v>5.1417146096355276E-13</v>
      </c>
      <c r="BB71" s="248">
        <f xml:space="preserve"> Debt!BB$86</f>
        <v>5.2809985731983035E-13</v>
      </c>
      <c r="BC71" s="248">
        <f xml:space="preserve"> Debt!BC$86</f>
        <v>5.3660226502267958E-13</v>
      </c>
      <c r="BD71" s="248">
        <f xml:space="preserve"> Debt!BD$86</f>
        <v>5.3931502277770176E-13</v>
      </c>
      <c r="BE71" s="248">
        <f xml:space="preserve"> Debt!BE$86</f>
        <v>5.4790361451543665E-13</v>
      </c>
      <c r="BF71" s="248">
        <f xml:space="preserve"> Debt!BF$86</f>
        <v>5.6274578154996423E-13</v>
      </c>
      <c r="BG71" s="248">
        <f xml:space="preserve"> Debt!BG$86</f>
        <v>5.7180598863291863E-13</v>
      </c>
      <c r="BH71" s="248">
        <f xml:space="preserve"> Debt!BH$86</f>
        <v>5.6838136798360629E-13</v>
      </c>
      <c r="BI71" s="248">
        <f xml:space="preserve"> Debt!BI$86</f>
        <v>5.837481898018963E-13</v>
      </c>
      <c r="BJ71" s="248">
        <f xml:space="preserve"> Debt!BJ$86</f>
        <v>5.9956135093025517E-13</v>
      </c>
      <c r="BK71" s="248">
        <f xml:space="preserve"> Debt!BK$86</f>
        <v>6.0921428868023228E-13</v>
      </c>
      <c r="BL71" s="248">
        <f xml:space="preserve"> Debt!BL$86</f>
        <v>6.0556562484259306E-13</v>
      </c>
      <c r="BM71" s="248">
        <f xml:space="preserve"> Debt!BM$86</f>
        <v>6.2193776436090676E-13</v>
      </c>
      <c r="BN71" s="248">
        <f xml:space="preserve"> Debt!BN$86</f>
        <v>6.3878544329416032E-13</v>
      </c>
      <c r="BO71" s="248">
        <f xml:space="preserve"> Debt!BO$86</f>
        <v>6.4906988893119625E-13</v>
      </c>
      <c r="BP71" s="248">
        <f xml:space="preserve"> Debt!BP$86</f>
        <v>6.4518252470509752E-13</v>
      </c>
      <c r="BQ71" s="248">
        <f xml:space="preserve"> Debt!BQ$86</f>
        <v>6.6262575112997168E-13</v>
      </c>
      <c r="BR71" s="248">
        <f xml:space="preserve"> Debt!BR$86</f>
        <v>6.8057562738393323E-13</v>
      </c>
      <c r="BS71" s="248">
        <f xml:space="preserve"> Debt!BS$86</f>
        <v>6.9153289498481449E-13</v>
      </c>
      <c r="BT71" s="248">
        <f xml:space="preserve"> Debt!BT$86</f>
        <v>6.9502889443543868E-13</v>
      </c>
      <c r="BU71" s="248">
        <f xml:space="preserve"> Debt!BU$86</f>
        <v>7.0609722957932307E-13</v>
      </c>
      <c r="BV71" s="248">
        <f xml:space="preserve"> Debt!BV$86</f>
        <v>7.2522470519070769E-13</v>
      </c>
      <c r="BW71" s="248">
        <f xml:space="preserve"> Debt!BW$86</f>
        <v>7.3690082294427805E-13</v>
      </c>
      <c r="BX71" s="248">
        <f xml:space="preserve"> Debt!BX$86</f>
        <v>7.3248742779816619E-13</v>
      </c>
      <c r="BY71" s="248">
        <f xml:space="preserve"> Debt!BY$86</f>
        <v>7.5229103928360932E-13</v>
      </c>
      <c r="BZ71" s="248">
        <f xml:space="preserve"> Debt!BZ$86</f>
        <v>7.7266985951369755E-13</v>
      </c>
      <c r="CA71" s="248">
        <f xml:space="preserve"> Debt!CA$86</f>
        <v>7.8510984425186809E-13</v>
      </c>
      <c r="CB71" s="248">
        <f xml:space="preserve"> Debt!CB$86</f>
        <v>7.8040771898901188E-13</v>
      </c>
      <c r="CC71" s="248">
        <f xml:space="preserve"> Debt!CC$86</f>
        <v>8.0150690879156748E-13</v>
      </c>
      <c r="CD71" s="248">
        <f xml:space="preserve"> Debt!CD$86</f>
        <v>8.2321893825159051E-13</v>
      </c>
      <c r="CE71" s="248">
        <f xml:space="preserve"> Debt!CE$86</f>
        <v>8.3647276315744112E-13</v>
      </c>
      <c r="CF71" s="248">
        <f xml:space="preserve"> Debt!CF$86</f>
        <v>8.3146301867374812E-13</v>
      </c>
      <c r="CG71" s="248">
        <f xml:space="preserve"> Debt!CG$86</f>
        <v>8.5394254523139137E-13</v>
      </c>
      <c r="CH71" s="248">
        <f xml:space="preserve"> Debt!CH$86</f>
        <v>8.7707500422314868E-13</v>
      </c>
      <c r="CI71" s="248">
        <f xml:space="preserve"> Debt!CI$86</f>
        <v>8.911959117911414E-13</v>
      </c>
      <c r="CJ71" s="248">
        <f xml:space="preserve"> Debt!CJ$86</f>
        <v>8.957012946017289E-13</v>
      </c>
      <c r="CK71" s="248">
        <f xml:space="preserve"> Debt!CK$86</f>
        <v>9.0996533771826152E-13</v>
      </c>
      <c r="CL71" s="248">
        <f xml:space="preserve"> Debt!CL$86</f>
        <v>9.3461539875133056E-13</v>
      </c>
      <c r="CM71" s="248">
        <f xml:space="preserve"> Debt!CM$86</f>
        <v>9.4966270667122695E-13</v>
      </c>
      <c r="CN71" s="248">
        <f xml:space="preserve"> Debt!CN$86</f>
        <v>9.4397505285192423E-13</v>
      </c>
      <c r="CO71" s="248">
        <f xml:space="preserve"> Debt!CO$86</f>
        <v>9.6949646726694578E-13</v>
      </c>
      <c r="CP71" s="248">
        <f xml:space="preserve"> Debt!CP$86</f>
        <v>9.9575916772254749E-13</v>
      </c>
      <c r="CQ71" s="248">
        <f xml:space="preserve"> Debt!CQ$86</f>
        <v>1.0117908903228806E-12</v>
      </c>
      <c r="CR71" s="248">
        <f xml:space="preserve"> Debt!CR$86</f>
        <v>1.0057311427080122E-12</v>
      </c>
      <c r="CS71" s="248">
        <f xml:space="preserve"> Debt!CS$86</f>
        <v>1.0329222016301705E-12</v>
      </c>
      <c r="CT71" s="248">
        <f xml:space="preserve"> Debt!CT$86</f>
        <v>1.0609030425009237E-12</v>
      </c>
      <c r="CU71" s="248">
        <f xml:space="preserve"> Debt!CU$86</f>
        <v>1.0779835814851886E-12</v>
      </c>
      <c r="CV71" s="248">
        <f xml:space="preserve"> Debt!CV$86</f>
        <v>1.0715273972091196E-12</v>
      </c>
      <c r="CW71" s="248">
        <f xml:space="preserve"> Debt!CW$86</f>
        <v>1.1004973309786648E-12</v>
      </c>
      <c r="CX71" s="248">
        <f xml:space="preserve"> Debt!CX$86</f>
        <v>1.1303087152709233E-12</v>
      </c>
      <c r="CY71" s="248">
        <f xml:space="preserve"> Debt!CY$86</f>
        <v>1.1485066855867852E-12</v>
      </c>
      <c r="CZ71" s="248">
        <f xml:space="preserve"> Debt!CZ$86</f>
        <v>1.1543128862331592E-12</v>
      </c>
      <c r="DA71" s="248">
        <f xml:space="preserve"> Debt!DA$86</f>
        <v>1.1726953189464222E-12</v>
      </c>
      <c r="DB71" s="248">
        <f xml:space="preserve"> Debt!DB$86</f>
        <v>1.2044624753281238E-12</v>
      </c>
      <c r="DC71" s="248">
        <f xml:space="preserve"> Debt!DC$86</f>
        <v>1.2238543211809065E-12</v>
      </c>
      <c r="DD71" s="248">
        <f xml:space="preserve"> Debt!DD$86</f>
        <v>1.2165244980181818E-12</v>
      </c>
      <c r="DE71" s="248">
        <f xml:space="preserve"> Debt!DE$86</f>
        <v>1.2494145895159899E-12</v>
      </c>
      <c r="DF71" s="248">
        <f xml:space="preserve"> Debt!DF$86</f>
        <v>1.2832599950612193E-12</v>
      </c>
      <c r="DG71" s="248">
        <f xml:space="preserve"> Debt!DG$86</f>
        <v>1.3039204809817049E-12</v>
      </c>
      <c r="DH71" s="248">
        <f xml:space="preserve"> Debt!DH$86</f>
        <v>1.296111131144521E-12</v>
      </c>
      <c r="DI71" s="248">
        <f xml:space="preserve"> Debt!DI$86</f>
        <v>1.331152935698492E-12</v>
      </c>
      <c r="DJ71" s="248">
        <f xml:space="preserve"> Debt!DJ$86</f>
        <v>1.3672125522016828E-12</v>
      </c>
      <c r="DK71" s="248">
        <f xml:space="preserve"> Debt!DK$86</f>
        <v>1.3892246742921298E-12</v>
      </c>
      <c r="DL71" s="248">
        <f xml:space="preserve"> Debt!DL$86</f>
        <v>1.380904426514576E-12</v>
      </c>
      <c r="DM71" s="248">
        <f xml:space="preserve"> Debt!DM$86</f>
        <v>1.4182387120236493E-12</v>
      </c>
      <c r="DN71" s="248">
        <f xml:space="preserve"> Debt!DN$86</f>
        <v>1.4566573960786987E-12</v>
      </c>
      <c r="DO71" s="248">
        <f xml:space="preserve"> Debt!DO$86</f>
        <v>1.4801095801555659E-12</v>
      </c>
      <c r="DP71" s="248">
        <f xml:space="preserve"> Debt!DP$86</f>
        <v>1.4875921776091566E-12</v>
      </c>
      <c r="DQ71" s="248">
        <f xml:space="preserve"> Debt!DQ$86</f>
        <v>1.5112820830375823E-12</v>
      </c>
      <c r="DR71" s="248">
        <f xml:space="preserve"> Debt!DR$86</f>
        <v>1.5522212199924828E-12</v>
      </c>
      <c r="DS71" s="248">
        <f xml:space="preserve"> Debt!DS$86</f>
        <v>1.5772119816343617E-12</v>
      </c>
      <c r="DT71" s="248">
        <f xml:space="preserve"> Debt!DT$86</f>
        <v>1.5677658533530515E-12</v>
      </c>
      <c r="DU71" s="248">
        <f xml:space="preserve"> Debt!DU$86</f>
        <v>1.6101521451605103E-12</v>
      </c>
      <c r="DV71" s="248">
        <f xml:space="preserve"> Debt!DV$86</f>
        <v>1.6537695743147434E-12</v>
      </c>
      <c r="DW71" s="248">
        <f xml:space="preserve"> Debt!DW$86</f>
        <v>1.6803952644612106E-12</v>
      </c>
      <c r="DX71" s="248">
        <f xml:space="preserve"> Debt!DX$86</f>
        <v>1.6703311580403614E-12</v>
      </c>
      <c r="DY71" s="248">
        <f xml:space="preserve"> Debt!DY$86</f>
        <v>1.7154904168214914E-12</v>
      </c>
      <c r="DZ71" s="248">
        <f xml:space="preserve"> Debt!DZ$86</f>
        <v>1.7619613555743121E-12</v>
      </c>
      <c r="EA71" s="248">
        <f xml:space="preserve"> Debt!EA$86</f>
        <v>1.7903289333990585E-12</v>
      </c>
      <c r="EB71" s="248">
        <f xml:space="preserve"> Debt!EB$86</f>
        <v>1.7796064198957664E-12</v>
      </c>
      <c r="EC71" s="248">
        <f xml:space="preserve"> Debt!EC$86</f>
        <v>1.8277200567981146E-12</v>
      </c>
      <c r="ED71" s="248">
        <f xml:space="preserve"> Debt!ED$86</f>
        <v>1.8772311855015546E-12</v>
      </c>
      <c r="EE71" s="248">
        <f xml:space="preserve"> Debt!EE$86</f>
        <v>1.9074546075881294E-12</v>
      </c>
      <c r="EF71" s="248">
        <f xml:space="preserve"> Debt!EF$86</f>
        <v>1.9170976199575775E-12</v>
      </c>
      <c r="EG71" s="248">
        <f xml:space="preserve"> Debt!EG$86</f>
        <v>1.9476273995554021E-12</v>
      </c>
      <c r="EH71" s="248">
        <f xml:space="preserve"> Debt!EH$86</f>
        <v>2.0003866995844575E-12</v>
      </c>
      <c r="EI71" s="248">
        <f xml:space="preserve"> Debt!EI$86</f>
        <v>2.0325929254477672E-12</v>
      </c>
      <c r="EJ71" s="248">
        <f xml:space="preserve"> Debt!EJ$86</f>
        <v>2.0204194612964442E-12</v>
      </c>
      <c r="EK71" s="248">
        <f xml:space="preserve"> Debt!EK$86</f>
        <v>2.0750437463431062E-12</v>
      </c>
      <c r="EL71" s="248">
        <f xml:space="preserve"> Debt!EL$86</f>
        <v>2.1312546291904732E-12</v>
      </c>
      <c r="EM71" s="248">
        <f xml:space="preserve"> Debt!EM$86</f>
        <v>2.1655678287204399E-12</v>
      </c>
      <c r="EN71" s="248">
        <f xml:space="preserve"> Debt!EN$86</f>
        <v>2.1525979605288645E-12</v>
      </c>
      <c r="EO71" s="248">
        <f xml:space="preserve"> Debt!EO$86</f>
        <v>2.2107958381672737E-12</v>
      </c>
      <c r="EP71" s="248">
        <f xml:space="preserve"> Debt!EP$86</f>
        <v>2.2706841109218466E-12</v>
      </c>
      <c r="EQ71" s="248">
        <f xml:space="preserve"> Debt!EQ$86</f>
        <v>2.3072421251076884E-12</v>
      </c>
      <c r="ER71" s="248">
        <f xml:space="preserve"> Debt!ER$86</f>
        <v>2.2934237510757935E-12</v>
      </c>
      <c r="ES71" s="248">
        <f xml:space="preserve"> Debt!ES$86</f>
        <v>2.3554290104347397E-12</v>
      </c>
      <c r="ET71" s="248">
        <f xml:space="preserve"> Debt!ET$86</f>
        <v>2.419235252782242E-12</v>
      </c>
      <c r="EU71" s="248">
        <f xml:space="preserve"> Debt!EU$86</f>
        <v>2.4581849403520359E-12</v>
      </c>
      <c r="EV71" s="248">
        <f xml:space="preserve"> Debt!EV$86</f>
        <v>2.4706121340015767E-12</v>
      </c>
      <c r="EW71" s="248">
        <f xml:space="preserve"> Debt!EW$86</f>
        <v>2.509956632235552E-12</v>
      </c>
      <c r="EX71" s="248">
        <f xml:space="preserve"> Debt!EX$86</f>
        <v>2.5779488750281218E-12</v>
      </c>
      <c r="EY71" s="248">
        <f xml:space="preserve"> Debt!EY$86</f>
        <v>2.6194538519160745E-12</v>
      </c>
      <c r="EZ71" s="248">
        <f xml:space="preserve"> Debt!EZ$86</f>
        <v>2.6037656011290553E-12</v>
      </c>
      <c r="FA71" s="248">
        <f xml:space="preserve"> Debt!FA$86</f>
        <v>2.6741612972284691E-12</v>
      </c>
      <c r="FB71" s="248">
        <f xml:space="preserve"> Debt!FB$86</f>
        <v>2.7466016819954796E-12</v>
      </c>
      <c r="FC71" s="248">
        <f xml:space="preserve"> Debt!FC$86</f>
        <v>2.7908219690756068E-12</v>
      </c>
      <c r="FD71" s="248">
        <f xml:space="preserve"> Debt!FD$86</f>
        <v>2.7741073722825565E-12</v>
      </c>
      <c r="FE71" s="248">
        <f xml:space="preserve"> Debt!FE$86</f>
        <v>2.8491084474337397E-12</v>
      </c>
      <c r="FF71" s="248">
        <f xml:space="preserve"> Debt!FF$86</f>
        <v>2.9262879774751567E-12</v>
      </c>
      <c r="FG71" s="248">
        <f xml:space="preserve"> Debt!FG$86</f>
        <v>2.9734012139125072E-12</v>
      </c>
      <c r="FH71" s="248">
        <f xml:space="preserve"> Debt!FH$86</f>
        <v>2.9555931262074443E-12</v>
      </c>
      <c r="FI71" s="248">
        <f xml:space="preserve"> Debt!FI$86</f>
        <v>3.0355008703668243E-12</v>
      </c>
      <c r="FJ71" s="248">
        <f xml:space="preserve"> Debt!FJ$86</f>
        <v>3.1177295868013438E-12</v>
      </c>
      <c r="FK71" s="248">
        <f xml:space="preserve"> Debt!FK$86</f>
        <v>3.1679250331488456E-12</v>
      </c>
      <c r="FL71" s="248">
        <f xml:space="preserve"> Debt!FL$86</f>
        <v>3.1839402715501225E-12</v>
      </c>
      <c r="FM71" s="248">
        <f xml:space="preserve"> Debt!FM$86</f>
        <v>3.2346445203745581E-12</v>
      </c>
      <c r="FN71" s="248">
        <f xml:space="preserve"> Debt!FN$86</f>
        <v>3.322267841332529E-12</v>
      </c>
      <c r="FO71" s="248">
        <f xml:space="preserve"> Debt!FO$86</f>
        <v>3.3757563535779827E-12</v>
      </c>
      <c r="FP71" s="248">
        <f xml:space="preserve"> Debt!FP$86</f>
        <v>3.3555385084603581E-12</v>
      </c>
      <c r="FQ71" s="248">
        <f xml:space="preserve"> Debt!FQ$86</f>
        <v>3.4462592204127038E-12</v>
      </c>
      <c r="FR71" s="248">
        <f xml:space="preserve"> Debt!FR$86</f>
        <v>3.5396149743054443E-12</v>
      </c>
      <c r="FS71" s="248">
        <f xml:space="preserve"> Debt!FS$86</f>
        <v>3.5966027753917623E-12</v>
      </c>
      <c r="FT71" s="248">
        <f xml:space="preserve"> Debt!FT$86</f>
        <v>3.5750622522478403E-12</v>
      </c>
      <c r="FU71" s="248">
        <f xml:space="preserve"> Debt!FU$86</f>
        <v>3.6717180325287517E-12</v>
      </c>
      <c r="FV71" s="248">
        <f xml:space="preserve"> Debt!FV$86</f>
        <v>3.7711812426604729E-12</v>
      </c>
      <c r="FW71" s="248">
        <f xml:space="preserve"> Debt!FW$86</f>
        <v>3.8318972606673061E-12</v>
      </c>
      <c r="FX71" s="248">
        <f xml:space="preserve"> Debt!FX$86</f>
        <v>3.8089475281604835E-12</v>
      </c>
      <c r="FY71" s="248">
        <f xml:space="preserve"> Debt!FY$86</f>
        <v>3.911926656748221E-12</v>
      </c>
      <c r="FZ71" s="248">
        <f xml:space="preserve"> Debt!FZ$86</f>
        <v>4.0178968809410796E-12</v>
      </c>
      <c r="GA71" s="248">
        <f xml:space="preserve"> Debt!GA$86</f>
        <v>4.0825850207242313E-12</v>
      </c>
      <c r="GB71" s="248">
        <f xml:space="preserve"> Debt!GB$86</f>
        <v>4.1032242630409571E-12</v>
      </c>
      <c r="GC71" s="248">
        <f xml:space="preserve"> Debt!GC$86</f>
        <v>4.168568109429884E-12</v>
      </c>
      <c r="GD71" s="248">
        <f xml:space="preserve"> Debt!GD$86</f>
        <v>4.281490496754672E-12</v>
      </c>
      <c r="GE71" s="248">
        <f xml:space="preserve"> Debt!GE$86</f>
        <v>4.3504224937524217E-12</v>
      </c>
      <c r="GF71" s="248">
        <f xml:space="preserve"> Debt!GF$86</f>
        <v>4.3243672459909263E-12</v>
      </c>
      <c r="GG71" s="248">
        <f xml:space="preserve"> Debt!GG$86</f>
        <v>4.4412813193387866E-12</v>
      </c>
      <c r="GH71" s="248">
        <f xml:space="preserve"> Debt!GH$86</f>
        <v>4.5615912378036444E-12</v>
      </c>
      <c r="GI71" s="248">
        <f xml:space="preserve"> Debt!GI$86</f>
        <v>4.6350328567322832E-12</v>
      </c>
      <c r="GJ71" s="248">
        <f xml:space="preserve"> Debt!GJ$86</f>
        <v>4.6072730403838107E-12</v>
      </c>
    </row>
    <row r="72" spans="1:192" x14ac:dyDescent="0.25">
      <c r="E72" s="12" t="s">
        <v>226</v>
      </c>
      <c r="G72" s="12" t="str">
        <f xml:space="preserve"> SMU</f>
        <v>$ 000s</v>
      </c>
      <c r="H72" s="12">
        <f xml:space="preserve"> SUM(J72:GJ72)</f>
        <v>88377.79301423904</v>
      </c>
      <c r="J72" s="12">
        <f t="shared" ref="J72:AO72" si="75">SUM(J70:J71)</f>
        <v>0</v>
      </c>
      <c r="K72" s="12">
        <f t="shared" si="75"/>
        <v>0</v>
      </c>
      <c r="L72" s="12">
        <f t="shared" si="75"/>
        <v>0</v>
      </c>
      <c r="M72" s="12">
        <f t="shared" si="75"/>
        <v>1018.8056800512215</v>
      </c>
      <c r="N72" s="12">
        <f t="shared" si="75"/>
        <v>3422.1733562926765</v>
      </c>
      <c r="O72" s="12">
        <f t="shared" si="75"/>
        <v>2835.1103758465592</v>
      </c>
      <c r="P72" s="12">
        <f t="shared" si="75"/>
        <v>1359.5239449240892</v>
      </c>
      <c r="Q72" s="12">
        <f t="shared" si="75"/>
        <v>2029.8789650875397</v>
      </c>
      <c r="R72" s="12">
        <f t="shared" si="75"/>
        <v>3396.0262783792514</v>
      </c>
      <c r="S72" s="12">
        <f t="shared" si="75"/>
        <v>2811.9165777378944</v>
      </c>
      <c r="T72" s="12">
        <f t="shared" si="75"/>
        <v>1343.737233501965</v>
      </c>
      <c r="U72" s="12">
        <f t="shared" si="75"/>
        <v>2010.5056893699752</v>
      </c>
      <c r="V72" s="12">
        <f t="shared" si="75"/>
        <v>3369.7812519350105</v>
      </c>
      <c r="W72" s="12">
        <f t="shared" si="75"/>
        <v>2788.6109523755408</v>
      </c>
      <c r="X72" s="12">
        <f t="shared" si="75"/>
        <v>1338.8580880800255</v>
      </c>
      <c r="Y72" s="12">
        <f t="shared" si="75"/>
        <v>1979.9423408090106</v>
      </c>
      <c r="Z72" s="12">
        <f t="shared" si="75"/>
        <v>3343.4330634286853</v>
      </c>
      <c r="AA72" s="12">
        <f t="shared" si="75"/>
        <v>2765.1883756318944</v>
      </c>
      <c r="AB72" s="12">
        <f t="shared" si="75"/>
        <v>1311.7178070965488</v>
      </c>
      <c r="AC72" s="12">
        <f t="shared" si="75"/>
        <v>1971.3475906692356</v>
      </c>
      <c r="AD72" s="12">
        <f t="shared" si="75"/>
        <v>3316.9763827460447</v>
      </c>
      <c r="AE72" s="12">
        <f t="shared" si="75"/>
        <v>2741.643606860468</v>
      </c>
      <c r="AF72" s="12">
        <f t="shared" si="75"/>
        <v>1295.4751599130263</v>
      </c>
      <c r="AG72" s="12">
        <f t="shared" si="75"/>
        <v>1951.5524032989147</v>
      </c>
      <c r="AH72" s="12">
        <f t="shared" si="75"/>
        <v>3290.4057602068779</v>
      </c>
      <c r="AI72" s="12">
        <f t="shared" si="75"/>
        <v>2717.9712859252886</v>
      </c>
      <c r="AJ72" s="12">
        <f t="shared" si="75"/>
        <v>1279.0704047208669</v>
      </c>
      <c r="AK72" s="12">
        <f t="shared" si="75"/>
        <v>1931.6060122499932</v>
      </c>
      <c r="AL72" s="12">
        <f t="shared" si="75"/>
        <v>3263.7156235077518</v>
      </c>
      <c r="AM72" s="12">
        <f t="shared" si="75"/>
        <v>2694.1659301563159</v>
      </c>
      <c r="AN72" s="12">
        <f t="shared" si="75"/>
        <v>1273.1903303294075</v>
      </c>
      <c r="AO72" s="12">
        <f t="shared" si="75"/>
        <v>1667.3522444663824</v>
      </c>
      <c r="AP72" s="12">
        <f t="shared" ref="AP72:BU72" si="76">SUM(AP70:AP71)</f>
        <v>2753.3568801634651</v>
      </c>
      <c r="AQ72" s="12">
        <f t="shared" si="76"/>
        <v>2603.8941850802075</v>
      </c>
      <c r="AR72" s="12">
        <f t="shared" si="76"/>
        <v>1166.1340430730013</v>
      </c>
      <c r="AS72" s="12">
        <f t="shared" si="76"/>
        <v>1440.7495356166589</v>
      </c>
      <c r="AT72" s="12">
        <f t="shared" si="76"/>
        <v>2687.7653174030338</v>
      </c>
      <c r="AU72" s="12">
        <f t="shared" si="76"/>
        <v>2540.3637231255029</v>
      </c>
      <c r="AV72" s="12">
        <f t="shared" si="76"/>
        <v>1111.3719569223451</v>
      </c>
      <c r="AW72" s="12">
        <f t="shared" si="76"/>
        <v>1385.3473095805198</v>
      </c>
      <c r="AX72" s="12">
        <f t="shared" si="76"/>
        <v>2626.9681157437903</v>
      </c>
      <c r="AY72" s="12">
        <f t="shared" si="76"/>
        <v>2481.3389624627857</v>
      </c>
      <c r="AZ72" s="12">
        <f t="shared" si="76"/>
        <v>1060.8202694692807</v>
      </c>
      <c r="BA72" s="12">
        <f t="shared" si="76"/>
        <v>0</v>
      </c>
      <c r="BB72" s="12">
        <f t="shared" si="76"/>
        <v>0</v>
      </c>
      <c r="BC72" s="12">
        <f t="shared" si="76"/>
        <v>0</v>
      </c>
      <c r="BD72" s="12">
        <f t="shared" si="76"/>
        <v>0</v>
      </c>
      <c r="BE72" s="12">
        <f t="shared" si="76"/>
        <v>0</v>
      </c>
      <c r="BF72" s="12">
        <f t="shared" si="76"/>
        <v>0</v>
      </c>
      <c r="BG72" s="12">
        <f t="shared" si="76"/>
        <v>0</v>
      </c>
      <c r="BH72" s="12">
        <f t="shared" si="76"/>
        <v>0</v>
      </c>
      <c r="BI72" s="12">
        <f t="shared" si="76"/>
        <v>0</v>
      </c>
      <c r="BJ72" s="12">
        <f t="shared" si="76"/>
        <v>0</v>
      </c>
      <c r="BK72" s="12">
        <f t="shared" si="76"/>
        <v>0</v>
      </c>
      <c r="BL72" s="12">
        <f t="shared" si="76"/>
        <v>0</v>
      </c>
      <c r="BM72" s="12">
        <f t="shared" si="76"/>
        <v>0</v>
      </c>
      <c r="BN72" s="12">
        <f t="shared" si="76"/>
        <v>0</v>
      </c>
      <c r="BO72" s="12">
        <f t="shared" si="76"/>
        <v>0</v>
      </c>
      <c r="BP72" s="12">
        <f t="shared" si="76"/>
        <v>0</v>
      </c>
      <c r="BQ72" s="12">
        <f t="shared" si="76"/>
        <v>0</v>
      </c>
      <c r="BR72" s="12">
        <f t="shared" si="76"/>
        <v>0</v>
      </c>
      <c r="BS72" s="12">
        <f t="shared" si="76"/>
        <v>0</v>
      </c>
      <c r="BT72" s="12">
        <f t="shared" si="76"/>
        <v>0</v>
      </c>
      <c r="BU72" s="12">
        <f t="shared" si="76"/>
        <v>0</v>
      </c>
      <c r="BV72" s="12">
        <f t="shared" ref="BV72:DA72" si="77">SUM(BV70:BV71)</f>
        <v>0</v>
      </c>
      <c r="BW72" s="12">
        <f t="shared" si="77"/>
        <v>0</v>
      </c>
      <c r="BX72" s="12">
        <f t="shared" si="77"/>
        <v>0</v>
      </c>
      <c r="BY72" s="12">
        <f t="shared" si="77"/>
        <v>0</v>
      </c>
      <c r="BZ72" s="12">
        <f t="shared" si="77"/>
        <v>0</v>
      </c>
      <c r="CA72" s="12">
        <f t="shared" si="77"/>
        <v>0</v>
      </c>
      <c r="CB72" s="12">
        <f t="shared" si="77"/>
        <v>0</v>
      </c>
      <c r="CC72" s="12">
        <f t="shared" si="77"/>
        <v>0</v>
      </c>
      <c r="CD72" s="12">
        <f t="shared" si="77"/>
        <v>0</v>
      </c>
      <c r="CE72" s="12">
        <f t="shared" si="77"/>
        <v>0</v>
      </c>
      <c r="CF72" s="12">
        <f t="shared" si="77"/>
        <v>0</v>
      </c>
      <c r="CG72" s="12">
        <f t="shared" si="77"/>
        <v>0</v>
      </c>
      <c r="CH72" s="12">
        <f t="shared" si="77"/>
        <v>0</v>
      </c>
      <c r="CI72" s="12">
        <f t="shared" si="77"/>
        <v>0</v>
      </c>
      <c r="CJ72" s="12">
        <f t="shared" si="77"/>
        <v>0</v>
      </c>
      <c r="CK72" s="12">
        <f t="shared" si="77"/>
        <v>0</v>
      </c>
      <c r="CL72" s="12">
        <f t="shared" si="77"/>
        <v>0</v>
      </c>
      <c r="CM72" s="12">
        <f t="shared" si="77"/>
        <v>0</v>
      </c>
      <c r="CN72" s="12">
        <f t="shared" si="77"/>
        <v>0</v>
      </c>
      <c r="CO72" s="12">
        <f t="shared" si="77"/>
        <v>0</v>
      </c>
      <c r="CP72" s="12">
        <f t="shared" si="77"/>
        <v>0</v>
      </c>
      <c r="CQ72" s="12">
        <f t="shared" si="77"/>
        <v>0</v>
      </c>
      <c r="CR72" s="12">
        <f t="shared" si="77"/>
        <v>0</v>
      </c>
      <c r="CS72" s="12">
        <f t="shared" si="77"/>
        <v>0</v>
      </c>
      <c r="CT72" s="12">
        <f t="shared" si="77"/>
        <v>0</v>
      </c>
      <c r="CU72" s="12">
        <f t="shared" si="77"/>
        <v>0</v>
      </c>
      <c r="CV72" s="12">
        <f t="shared" si="77"/>
        <v>0</v>
      </c>
      <c r="CW72" s="12">
        <f t="shared" si="77"/>
        <v>0</v>
      </c>
      <c r="CX72" s="12">
        <f t="shared" si="77"/>
        <v>0</v>
      </c>
      <c r="CY72" s="12">
        <f t="shared" si="77"/>
        <v>0</v>
      </c>
      <c r="CZ72" s="12">
        <f t="shared" si="77"/>
        <v>0</v>
      </c>
      <c r="DA72" s="12">
        <f t="shared" si="77"/>
        <v>0</v>
      </c>
      <c r="DB72" s="12">
        <f t="shared" ref="DB72:EG72" si="78">SUM(DB70:DB71)</f>
        <v>0</v>
      </c>
      <c r="DC72" s="12">
        <f t="shared" si="78"/>
        <v>0</v>
      </c>
      <c r="DD72" s="12">
        <f t="shared" si="78"/>
        <v>0</v>
      </c>
      <c r="DE72" s="12">
        <f t="shared" si="78"/>
        <v>0</v>
      </c>
      <c r="DF72" s="12">
        <f t="shared" si="78"/>
        <v>0</v>
      </c>
      <c r="DG72" s="12">
        <f t="shared" si="78"/>
        <v>0</v>
      </c>
      <c r="DH72" s="12">
        <f t="shared" si="78"/>
        <v>0</v>
      </c>
      <c r="DI72" s="12">
        <f t="shared" si="78"/>
        <v>0</v>
      </c>
      <c r="DJ72" s="12">
        <f t="shared" si="78"/>
        <v>0</v>
      </c>
      <c r="DK72" s="12">
        <f t="shared" si="78"/>
        <v>0</v>
      </c>
      <c r="DL72" s="12">
        <f t="shared" si="78"/>
        <v>0</v>
      </c>
      <c r="DM72" s="12">
        <f t="shared" si="78"/>
        <v>0</v>
      </c>
      <c r="DN72" s="12">
        <f t="shared" si="78"/>
        <v>0</v>
      </c>
      <c r="DO72" s="12">
        <f t="shared" si="78"/>
        <v>0</v>
      </c>
      <c r="DP72" s="12">
        <f t="shared" si="78"/>
        <v>0</v>
      </c>
      <c r="DQ72" s="12">
        <f t="shared" si="78"/>
        <v>0</v>
      </c>
      <c r="DR72" s="12">
        <f t="shared" si="78"/>
        <v>0</v>
      </c>
      <c r="DS72" s="12">
        <f t="shared" si="78"/>
        <v>0</v>
      </c>
      <c r="DT72" s="12">
        <f t="shared" si="78"/>
        <v>0</v>
      </c>
      <c r="DU72" s="12">
        <f t="shared" si="78"/>
        <v>0</v>
      </c>
      <c r="DV72" s="12">
        <f t="shared" si="78"/>
        <v>0</v>
      </c>
      <c r="DW72" s="12">
        <f t="shared" si="78"/>
        <v>0</v>
      </c>
      <c r="DX72" s="12">
        <f t="shared" si="78"/>
        <v>0</v>
      </c>
      <c r="DY72" s="12">
        <f t="shared" si="78"/>
        <v>0</v>
      </c>
      <c r="DZ72" s="12">
        <f t="shared" si="78"/>
        <v>0</v>
      </c>
      <c r="EA72" s="12">
        <f t="shared" si="78"/>
        <v>0</v>
      </c>
      <c r="EB72" s="12">
        <f t="shared" si="78"/>
        <v>0</v>
      </c>
      <c r="EC72" s="12">
        <f t="shared" si="78"/>
        <v>0</v>
      </c>
      <c r="ED72" s="12">
        <f t="shared" si="78"/>
        <v>0</v>
      </c>
      <c r="EE72" s="12">
        <f t="shared" si="78"/>
        <v>0</v>
      </c>
      <c r="EF72" s="12">
        <f t="shared" si="78"/>
        <v>0</v>
      </c>
      <c r="EG72" s="12">
        <f t="shared" si="78"/>
        <v>0</v>
      </c>
      <c r="EH72" s="12">
        <f t="shared" ref="EH72:FM72" si="79">SUM(EH70:EH71)</f>
        <v>0</v>
      </c>
      <c r="EI72" s="12">
        <f t="shared" si="79"/>
        <v>0</v>
      </c>
      <c r="EJ72" s="12">
        <f t="shared" si="79"/>
        <v>0</v>
      </c>
      <c r="EK72" s="12">
        <f t="shared" si="79"/>
        <v>0</v>
      </c>
      <c r="EL72" s="12">
        <f t="shared" si="79"/>
        <v>0</v>
      </c>
      <c r="EM72" s="12">
        <f t="shared" si="79"/>
        <v>0</v>
      </c>
      <c r="EN72" s="12">
        <f t="shared" si="79"/>
        <v>0</v>
      </c>
      <c r="EO72" s="12">
        <f t="shared" si="79"/>
        <v>0</v>
      </c>
      <c r="EP72" s="12">
        <f t="shared" si="79"/>
        <v>0</v>
      </c>
      <c r="EQ72" s="12">
        <f t="shared" si="79"/>
        <v>0</v>
      </c>
      <c r="ER72" s="12">
        <f t="shared" si="79"/>
        <v>0</v>
      </c>
      <c r="ES72" s="12">
        <f t="shared" si="79"/>
        <v>0</v>
      </c>
      <c r="ET72" s="12">
        <f t="shared" si="79"/>
        <v>0</v>
      </c>
      <c r="EU72" s="12">
        <f t="shared" si="79"/>
        <v>0</v>
      </c>
      <c r="EV72" s="12">
        <f t="shared" si="79"/>
        <v>0</v>
      </c>
      <c r="EW72" s="12">
        <f t="shared" si="79"/>
        <v>0</v>
      </c>
      <c r="EX72" s="12">
        <f t="shared" si="79"/>
        <v>0</v>
      </c>
      <c r="EY72" s="12">
        <f t="shared" si="79"/>
        <v>0</v>
      </c>
      <c r="EZ72" s="12">
        <f t="shared" si="79"/>
        <v>0</v>
      </c>
      <c r="FA72" s="12">
        <f t="shared" si="79"/>
        <v>0</v>
      </c>
      <c r="FB72" s="12">
        <f t="shared" si="79"/>
        <v>0</v>
      </c>
      <c r="FC72" s="12">
        <f t="shared" si="79"/>
        <v>0</v>
      </c>
      <c r="FD72" s="12">
        <f t="shared" si="79"/>
        <v>0</v>
      </c>
      <c r="FE72" s="12">
        <f t="shared" si="79"/>
        <v>0</v>
      </c>
      <c r="FF72" s="12">
        <f t="shared" si="79"/>
        <v>0</v>
      </c>
      <c r="FG72" s="12">
        <f t="shared" si="79"/>
        <v>0</v>
      </c>
      <c r="FH72" s="12">
        <f t="shared" si="79"/>
        <v>0</v>
      </c>
      <c r="FI72" s="12">
        <f t="shared" si="79"/>
        <v>0</v>
      </c>
      <c r="FJ72" s="12">
        <f t="shared" si="79"/>
        <v>0</v>
      </c>
      <c r="FK72" s="12">
        <f t="shared" si="79"/>
        <v>0</v>
      </c>
      <c r="FL72" s="12">
        <f t="shared" si="79"/>
        <v>0</v>
      </c>
      <c r="FM72" s="12">
        <f t="shared" si="79"/>
        <v>0</v>
      </c>
      <c r="FN72" s="12">
        <f t="shared" ref="FN72:GJ72" si="80">SUM(FN70:FN71)</f>
        <v>0</v>
      </c>
      <c r="FO72" s="12">
        <f t="shared" si="80"/>
        <v>0</v>
      </c>
      <c r="FP72" s="12">
        <f t="shared" si="80"/>
        <v>0</v>
      </c>
      <c r="FQ72" s="12">
        <f t="shared" si="80"/>
        <v>0</v>
      </c>
      <c r="FR72" s="12">
        <f t="shared" si="80"/>
        <v>0</v>
      </c>
      <c r="FS72" s="12">
        <f t="shared" si="80"/>
        <v>0</v>
      </c>
      <c r="FT72" s="12">
        <f t="shared" si="80"/>
        <v>0</v>
      </c>
      <c r="FU72" s="12">
        <f t="shared" si="80"/>
        <v>0</v>
      </c>
      <c r="FV72" s="12">
        <f t="shared" si="80"/>
        <v>0</v>
      </c>
      <c r="FW72" s="12">
        <f t="shared" si="80"/>
        <v>0</v>
      </c>
      <c r="FX72" s="12">
        <f t="shared" si="80"/>
        <v>0</v>
      </c>
      <c r="FY72" s="12">
        <f t="shared" si="80"/>
        <v>0</v>
      </c>
      <c r="FZ72" s="12">
        <f t="shared" si="80"/>
        <v>0</v>
      </c>
      <c r="GA72" s="12">
        <f t="shared" si="80"/>
        <v>0</v>
      </c>
      <c r="GB72" s="12">
        <f t="shared" si="80"/>
        <v>0</v>
      </c>
      <c r="GC72" s="12">
        <f t="shared" si="80"/>
        <v>0</v>
      </c>
      <c r="GD72" s="12">
        <f t="shared" si="80"/>
        <v>0</v>
      </c>
      <c r="GE72" s="12">
        <f t="shared" si="80"/>
        <v>0</v>
      </c>
      <c r="GF72" s="12">
        <f t="shared" si="80"/>
        <v>0</v>
      </c>
      <c r="GG72" s="12">
        <f t="shared" si="80"/>
        <v>0</v>
      </c>
      <c r="GH72" s="12">
        <f t="shared" si="80"/>
        <v>0</v>
      </c>
      <c r="GI72" s="12">
        <f t="shared" si="80"/>
        <v>0</v>
      </c>
      <c r="GJ72" s="12">
        <f t="shared" si="80"/>
        <v>0</v>
      </c>
    </row>
    <row r="74" spans="1:192" x14ac:dyDescent="0.25">
      <c r="E74" s="248" t="str">
        <f xml:space="preserve"> 'FS Qtr'!E$33</f>
        <v>Cash flow available for senior debt service</v>
      </c>
      <c r="F74" s="248">
        <f xml:space="preserve"> 'FS Qtr'!F$33</f>
        <v>0</v>
      </c>
      <c r="G74" s="248" t="str">
        <f xml:space="preserve"> 'FS Qtr'!G$33</f>
        <v>$ 000s</v>
      </c>
      <c r="H74" s="248">
        <f xml:space="preserve"> 'FS Qtr'!H$33</f>
        <v>315009.19232123374</v>
      </c>
      <c r="I74" s="248">
        <f xml:space="preserve"> 'FS Qtr'!I$33</f>
        <v>0</v>
      </c>
      <c r="J74" s="248">
        <f xml:space="preserve"> 'FS Qtr'!J$33</f>
        <v>0</v>
      </c>
      <c r="K74" s="248">
        <f xml:space="preserve"> 'FS Qtr'!K$33</f>
        <v>0</v>
      </c>
      <c r="L74" s="248">
        <f xml:space="preserve"> 'FS Qtr'!L$33</f>
        <v>0</v>
      </c>
      <c r="M74" s="248">
        <f xml:space="preserve"> 'FS Qtr'!M$33</f>
        <v>1477.2682360742713</v>
      </c>
      <c r="N74" s="248">
        <f xml:space="preserve"> 'FS Qtr'!N$33</f>
        <v>4962.1513666243809</v>
      </c>
      <c r="O74" s="248">
        <f xml:space="preserve"> 'FS Qtr'!O$33</f>
        <v>4110.9100449775106</v>
      </c>
      <c r="P74" s="248">
        <f xml:space="preserve"> 'FS Qtr'!P$33</f>
        <v>1971.3097201399291</v>
      </c>
      <c r="Q74" s="248">
        <f xml:space="preserve"> 'FS Qtr'!Q$33</f>
        <v>2943.3244993769326</v>
      </c>
      <c r="R74" s="248">
        <f xml:space="preserve"> 'FS Qtr'!R$33</f>
        <v>4924.2381036499146</v>
      </c>
      <c r="S74" s="248">
        <f xml:space="preserve"> 'FS Qtr'!S$33</f>
        <v>4077.2790377199467</v>
      </c>
      <c r="T74" s="248">
        <f xml:space="preserve"> 'FS Qtr'!T$33</f>
        <v>1948.4189885778492</v>
      </c>
      <c r="U74" s="248">
        <f xml:space="preserve"> 'FS Qtr'!U$33</f>
        <v>2915.2332495864644</v>
      </c>
      <c r="V74" s="248">
        <f xml:space="preserve"> 'FS Qtr'!V$33</f>
        <v>4886.182815305765</v>
      </c>
      <c r="W74" s="248">
        <f xml:space="preserve"> 'FS Qtr'!W$33</f>
        <v>4043.4858809445341</v>
      </c>
      <c r="X74" s="248">
        <f xml:space="preserve"> 'FS Qtr'!X$33</f>
        <v>1941.3442277160368</v>
      </c>
      <c r="Y74" s="248">
        <f xml:space="preserve"> 'FS Qtr'!Y$33</f>
        <v>2870.9163941730653</v>
      </c>
      <c r="Z74" s="248">
        <f xml:space="preserve"> 'FS Qtr'!Z$33</f>
        <v>4847.9779419715933</v>
      </c>
      <c r="AA74" s="248">
        <f xml:space="preserve"> 'FS Qtr'!AA$33</f>
        <v>4009.5231446662465</v>
      </c>
      <c r="AB74" s="248">
        <f xml:space="preserve"> 'FS Qtr'!AB$33</f>
        <v>1901.9908202899956</v>
      </c>
      <c r="AC74" s="248">
        <f xml:space="preserve"> 'FS Qtr'!AC$33</f>
        <v>2858.4540064703915</v>
      </c>
      <c r="AD74" s="248">
        <f xml:space="preserve"> 'FS Qtr'!AD$33</f>
        <v>4809.6157549817644</v>
      </c>
      <c r="AE74" s="248">
        <f xml:space="preserve"> 'FS Qtr'!AE$33</f>
        <v>3975.3832299476794</v>
      </c>
      <c r="AF74" s="248">
        <f xml:space="preserve"> 'FS Qtr'!AF$33</f>
        <v>1878.4389818738882</v>
      </c>
      <c r="AG74" s="248">
        <f xml:space="preserve"> 'FS Qtr'!AG$33</f>
        <v>2829.7509847834262</v>
      </c>
      <c r="AH74" s="248">
        <f xml:space="preserve"> 'FS Qtr'!AH$33</f>
        <v>4771.0883522999729</v>
      </c>
      <c r="AI74" s="248">
        <f xml:space="preserve"> 'FS Qtr'!AI$33</f>
        <v>3941.058364591669</v>
      </c>
      <c r="AJ74" s="248">
        <f xml:space="preserve"> 'FS Qtr'!AJ$33</f>
        <v>1854.6520868452569</v>
      </c>
      <c r="AK74" s="248">
        <f xml:space="preserve"> 'FS Qtr'!AK$33</f>
        <v>2800.8287177624902</v>
      </c>
      <c r="AL74" s="248">
        <f xml:space="preserve"> 'FS Qtr'!AL$33</f>
        <v>4732.3876540862402</v>
      </c>
      <c r="AM74" s="248">
        <f xml:space="preserve"> 'FS Qtr'!AM$33</f>
        <v>3906.5405987266577</v>
      </c>
      <c r="AN74" s="248">
        <f xml:space="preserve"> 'FS Qtr'!AN$33</f>
        <v>1846.1259789776409</v>
      </c>
      <c r="AO74" s="248">
        <f xml:space="preserve"> 'FS Qtr'!AO$33</f>
        <v>2417.6607041346942</v>
      </c>
      <c r="AP74" s="248">
        <f xml:space="preserve"> 'FS Qtr'!AP$33</f>
        <v>3992.3674762369233</v>
      </c>
      <c r="AQ74" s="248">
        <f xml:space="preserve"> 'FS Qtr'!AQ$33</f>
        <v>3775.6465683662373</v>
      </c>
      <c r="AR74" s="248">
        <f xml:space="preserve"> 'FS Qtr'!AR$33</f>
        <v>1690.8943624558142</v>
      </c>
      <c r="AS74" s="248">
        <f xml:space="preserve"> 'FS Qtr'!AS$33</f>
        <v>2089.086826644133</v>
      </c>
      <c r="AT74" s="248">
        <f xml:space="preserve"> 'FS Qtr'!AT$33</f>
        <v>3897.2597102343857</v>
      </c>
      <c r="AU74" s="248">
        <f xml:space="preserve"> 'FS Qtr'!AU$33</f>
        <v>3683.5273985319727</v>
      </c>
      <c r="AV74" s="248">
        <f xml:space="preserve"> 'FS Qtr'!AV$33</f>
        <v>1611.4893375373974</v>
      </c>
      <c r="AW74" s="248">
        <f xml:space="preserve"> 'FS Qtr'!AW$33</f>
        <v>2008.7535988917523</v>
      </c>
      <c r="AX74" s="248">
        <f xml:space="preserve"> 'FS Qtr'!AX$33</f>
        <v>3809.1037678284952</v>
      </c>
      <c r="AY74" s="248">
        <f xml:space="preserve"> 'FS Qtr'!AY$33</f>
        <v>3597.9414955710386</v>
      </c>
      <c r="AZ74" s="248">
        <f xml:space="preserve"> 'FS Qtr'!AZ$33</f>
        <v>1538.189390730457</v>
      </c>
      <c r="BA74" s="248">
        <f xml:space="preserve"> 'FS Qtr'!BA$33</f>
        <v>1934.1454283198477</v>
      </c>
      <c r="BB74" s="248">
        <f xml:space="preserve"> 'FS Qtr'!BB$33</f>
        <v>3730.6447574052504</v>
      </c>
      <c r="BC74" s="248">
        <f xml:space="preserve"> 'FS Qtr'!BC$33</f>
        <v>3530.0521577102054</v>
      </c>
      <c r="BD74" s="248">
        <f xml:space="preserve"> 'FS Qtr'!BD$33</f>
        <v>1504.7624804973495</v>
      </c>
      <c r="BE74" s="248">
        <f xml:space="preserve"> 'FS Qtr'!BE$33</f>
        <v>1872.9369638010792</v>
      </c>
      <c r="BF74" s="248">
        <f xml:space="preserve"> 'FS Qtr'!BF$33</f>
        <v>3676.4890896214538</v>
      </c>
      <c r="BG74" s="248">
        <f xml:space="preserve"> 'FS Qtr'!BG$33</f>
        <v>3478.0568589113823</v>
      </c>
      <c r="BH74" s="248">
        <f xml:space="preserve"> 'FS Qtr'!BH$33</f>
        <v>1449.1203302910922</v>
      </c>
      <c r="BI74" s="248">
        <f xml:space="preserve"> 'FS Qtr'!BI$33</f>
        <v>1845.8592299519053</v>
      </c>
      <c r="BJ74" s="248">
        <f xml:space="preserve"> 'FS Qtr'!BJ$33</f>
        <v>3626.3520217297519</v>
      </c>
      <c r="BK74" s="248">
        <f xml:space="preserve"> 'FS Qtr'!BK$33</f>
        <v>3429.8665193034708</v>
      </c>
      <c r="BL74" s="248">
        <f xml:space="preserve"> 'FS Qtr'!BL$33</f>
        <v>1412.0021677473178</v>
      </c>
      <c r="BM74" s="248">
        <f xml:space="preserve"> 'FS Qtr'!BM$33</f>
        <v>1807.185312797159</v>
      </c>
      <c r="BN74" s="248">
        <f xml:space="preserve"> 'FS Qtr'!BN$33</f>
        <v>3579.446775158297</v>
      </c>
      <c r="BO74" s="248">
        <f xml:space="preserve"> 'FS Qtr'!BO$33</f>
        <v>3384.7333766265233</v>
      </c>
      <c r="BP74" s="248">
        <f xml:space="preserve"> 'FS Qtr'!BP$33</f>
        <v>1377.7310853958993</v>
      </c>
      <c r="BQ74" s="248">
        <f xml:space="preserve"> 'FS Qtr'!BQ$33</f>
        <v>1771.2061612797906</v>
      </c>
      <c r="BR74" s="248">
        <f xml:space="preserve"> 'FS Qtr'!BR$33</f>
        <v>3535.1309361269427</v>
      </c>
      <c r="BS74" s="248">
        <f xml:space="preserve"> 'FS Qtr'!BS$33</f>
        <v>3342.0468071314267</v>
      </c>
      <c r="BT74" s="248">
        <f xml:space="preserve"> 'FS Qtr'!BT$33</f>
        <v>1360.1430363163395</v>
      </c>
      <c r="BU74" s="248">
        <f xml:space="preserve"> 'FS Qtr'!BU$33</f>
        <v>1722.9538832523385</v>
      </c>
      <c r="BV74" s="248">
        <f xml:space="preserve"> 'FS Qtr'!BV$33</f>
        <v>3492.8796401436357</v>
      </c>
      <c r="BW74" s="248">
        <f xml:space="preserve"> 'FS Qtr'!BW$33</f>
        <v>3301.3078506503039</v>
      </c>
      <c r="BX74" s="248">
        <f xml:space="preserve"> 'FS Qtr'!BX$33</f>
        <v>1315.5155864526657</v>
      </c>
      <c r="BY74" s="248">
        <f xml:space="preserve"> 'FS Qtr'!BY$33</f>
        <v>1705.2258001709461</v>
      </c>
      <c r="BZ74" s="248">
        <f xml:space="preserve"> 'FS Qtr'!BZ$33</f>
        <v>3452.2637296772518</v>
      </c>
      <c r="CA74" s="248">
        <f xml:space="preserve"> 'FS Qtr'!CA$33</f>
        <v>3262.1084601795346</v>
      </c>
      <c r="CB74" s="248">
        <f xml:space="preserve"> 'FS Qtr'!CB$33</f>
        <v>1286.7093491186138</v>
      </c>
      <c r="CC74" s="248">
        <f xml:space="preserve"> 'FS Qtr'!CC$33</f>
        <v>1674.4045717412628</v>
      </c>
      <c r="CD74" s="248">
        <f xml:space="preserve"> 'FS Qtr'!CD$33</f>
        <v>3412.9319624904733</v>
      </c>
      <c r="CE74" s="248">
        <f xml:space="preserve"> 'FS Qtr'!CE$33</f>
        <v>3224.1145995846605</v>
      </c>
      <c r="CF74" s="248">
        <f xml:space="preserve"> 'FS Qtr'!CF$33</f>
        <v>1258.9907800534847</v>
      </c>
      <c r="CG74" s="248">
        <f xml:space="preserve"> 'FS Qtr'!CG$33</f>
        <v>1644.6040886416931</v>
      </c>
      <c r="CH74" s="248">
        <f xml:space="preserve"> 'FS Qtr'!CH$33</f>
        <v>3374.5965192368039</v>
      </c>
      <c r="CI74" s="248">
        <f xml:space="preserve"> 'FS Qtr'!CI$33</f>
        <v>3187.0524756009186</v>
      </c>
      <c r="CJ74" s="248">
        <f xml:space="preserve"> 'FS Qtr'!CJ$33</f>
        <v>1245.9498547790511</v>
      </c>
      <c r="CK74" s="248">
        <f xml:space="preserve"> 'FS Qtr'!CK$33</f>
        <v>1601.726289209988</v>
      </c>
      <c r="CL74" s="248">
        <f xml:space="preserve"> 'FS Qtr'!CL$33</f>
        <v>3337.0211983044114</v>
      </c>
      <c r="CM74" s="248">
        <f xml:space="preserve"> 'FS Qtr'!CM$33</f>
        <v>3150.6973227128724</v>
      </c>
      <c r="CN74" s="248">
        <f xml:space="preserve"> 'FS Qtr'!CN$33</f>
        <v>1205.8223825110358</v>
      </c>
      <c r="CO74" s="248">
        <f xml:space="preserve"> 'FS Qtr'!CO$33</f>
        <v>1587.1180687650412</v>
      </c>
      <c r="CP74" s="248">
        <f xml:space="preserve"> 'FS Qtr'!CP$33</f>
        <v>3300.0117994143138</v>
      </c>
      <c r="CQ74" s="248">
        <f xml:space="preserve"> 'FS Qtr'!CQ$33</f>
        <v>3114.8642673451018</v>
      </c>
      <c r="CR74" s="248">
        <f xml:space="preserve"> 'FS Qtr'!CR$33</f>
        <v>1179.9831604879889</v>
      </c>
      <c r="CS74" s="248">
        <f xml:space="preserve"> 'FS Qtr'!CS$33</f>
        <v>1559.0612004158777</v>
      </c>
      <c r="CT74" s="248">
        <f xml:space="preserve"> 'FS Qtr'!CT$33</f>
        <v>3263.4082899469968</v>
      </c>
      <c r="CU74" s="248">
        <f xml:space="preserve"> 'FS Qtr'!CU$33</f>
        <v>3079.4008856392184</v>
      </c>
      <c r="CV74" s="248">
        <f xml:space="preserve"> 'FS Qtr'!CV$33</f>
        <v>1154.4370701102375</v>
      </c>
      <c r="CW74" s="248">
        <f xml:space="preserve"> 'FS Qtr'!CW$33</f>
        <v>1531.2674514095474</v>
      </c>
      <c r="CX74" s="248">
        <f xml:space="preserve"> 'FS Qtr'!CX$33</f>
        <v>3227.078423286197</v>
      </c>
      <c r="CY74" s="248">
        <f xml:space="preserve"> 'FS Qtr'!CY$33</f>
        <v>3044.181140641349</v>
      </c>
      <c r="CZ74" s="248">
        <f xml:space="preserve"> 'FS Qtr'!CZ$33</f>
        <v>1142.3304744916775</v>
      </c>
      <c r="DA74" s="248">
        <f xml:space="preserve"> 'FS Qtr'!DA$33</f>
        <v>1490.3559534039673</v>
      </c>
      <c r="DB74" s="248">
        <f xml:space="preserve"> 'FS Qtr'!DB$33</f>
        <v>3190.9125398128158</v>
      </c>
      <c r="DC74" s="248">
        <f xml:space="preserve"> 'FS Qtr'!DC$33</f>
        <v>3009.1004430012908</v>
      </c>
      <c r="DD74" s="248">
        <f xml:space="preserve"> 'FS Qtr'!DD$33</f>
        <v>1103.7651392591285</v>
      </c>
      <c r="DE74" s="248">
        <f xml:space="preserve"> 'FS Qtr'!DE$33</f>
        <v>1476.0301307778395</v>
      </c>
      <c r="DF74" s="248">
        <f xml:space="preserve"> 'FS Qtr'!DF$33</f>
        <v>3154.8193311471191</v>
      </c>
      <c r="DG74" s="248">
        <f xml:space="preserve"> 'FS Qtr'!DG$33</f>
        <v>2974.0716267513849</v>
      </c>
      <c r="DH74" s="248">
        <f xml:space="preserve"> 'FS Qtr'!DH$33</f>
        <v>1078.4568159154333</v>
      </c>
      <c r="DI74" s="248">
        <f xml:space="preserve"> 'FS Qtr'!DI$33</f>
        <v>1448.4116615409157</v>
      </c>
      <c r="DJ74" s="248">
        <f xml:space="preserve"> 'FS Qtr'!DJ$33</f>
        <v>3118.7223889343963</v>
      </c>
      <c r="DK74" s="248">
        <f xml:space="preserve"> 'FS Qtr'!DK$33</f>
        <v>2939.0216703954065</v>
      </c>
      <c r="DL74" s="248">
        <f xml:space="preserve"> 'FS Qtr'!DL$33</f>
        <v>1053.0697200562304</v>
      </c>
      <c r="DM74" s="248">
        <f xml:space="preserve"> 'FS Qtr'!DM$33</f>
        <v>1420.6999240556443</v>
      </c>
      <c r="DN74" s="248">
        <f xml:space="preserve"> 'FS Qtr'!DN$33</f>
        <v>3082.5573926171437</v>
      </c>
      <c r="DO74" s="248">
        <f xml:space="preserve"> 'FS Qtr'!DO$33</f>
        <v>2903.8890250282211</v>
      </c>
      <c r="DP74" s="248">
        <f xml:space="preserve"> 'FS Qtr'!DP$33</f>
        <v>1040.2068083070926</v>
      </c>
      <c r="DQ74" s="248">
        <f xml:space="preserve"> 'FS Qtr'!DQ$33</f>
        <v>1380.1767695407384</v>
      </c>
      <c r="DR74" s="248">
        <f xml:space="preserve"> 'FS Qtr'!DR$33</f>
        <v>3046.2698176360359</v>
      </c>
      <c r="DS74" s="248">
        <f xml:space="preserve"> 'FS Qtr'!DS$33</f>
        <v>2868.6214368561809</v>
      </c>
      <c r="DT74" s="248">
        <f xml:space="preserve"> 'FS Qtr'!DT$33</f>
        <v>1001.833408031604</v>
      </c>
      <c r="DU74" s="248">
        <f xml:space="preserve"> 'FS Qtr'!DU$33</f>
        <v>1364.7788576583807</v>
      </c>
      <c r="DV74" s="248">
        <f xml:space="preserve"> 'FS Qtr'!DV$33</f>
        <v>3009.8130674929016</v>
      </c>
      <c r="DW74" s="248">
        <f xml:space="preserve"> 'FS Qtr'!DW$33</f>
        <v>2833.1741723796872</v>
      </c>
      <c r="DX74" s="248">
        <f xml:space="preserve"> 'FS Qtr'!DX$33</f>
        <v>975.89165259239007</v>
      </c>
      <c r="DY74" s="248">
        <f xml:space="preserve"> 'FS Qtr'!DY$33</f>
        <v>1336.4799324567423</v>
      </c>
      <c r="DZ74" s="248">
        <f xml:space="preserve"> 'FS Qtr'!DZ$33</f>
        <v>2973.1469510207239</v>
      </c>
      <c r="EA74" s="248">
        <f xml:space="preserve"> 'FS Qtr'!EA$33</f>
        <v>2797.5085715154428</v>
      </c>
      <c r="EB74" s="248">
        <f xml:space="preserve"> 'FS Qtr'!EB$33</f>
        <v>992.13151256163883</v>
      </c>
      <c r="EC74" s="248">
        <f xml:space="preserve"> 'FS Qtr'!EC$33</f>
        <v>1109.5457075942982</v>
      </c>
      <c r="ED74" s="248">
        <f xml:space="preserve"> 'FS Qtr'!ED$33</f>
        <v>0</v>
      </c>
      <c r="EE74" s="248">
        <f xml:space="preserve"> 'FS Qtr'!EE$33</f>
        <v>0</v>
      </c>
      <c r="EF74" s="248">
        <f xml:space="preserve"> 'FS Qtr'!EF$33</f>
        <v>0</v>
      </c>
      <c r="EG74" s="248">
        <f xml:space="preserve"> 'FS Qtr'!EG$33</f>
        <v>0</v>
      </c>
      <c r="EH74" s="248">
        <f xml:space="preserve"> 'FS Qtr'!EH$33</f>
        <v>0</v>
      </c>
      <c r="EI74" s="248">
        <f xml:space="preserve"> 'FS Qtr'!EI$33</f>
        <v>0</v>
      </c>
      <c r="EJ74" s="248">
        <f xml:space="preserve"> 'FS Qtr'!EJ$33</f>
        <v>0</v>
      </c>
      <c r="EK74" s="248">
        <f xml:space="preserve"> 'FS Qtr'!EK$33</f>
        <v>0</v>
      </c>
      <c r="EL74" s="248">
        <f xml:space="preserve"> 'FS Qtr'!EL$33</f>
        <v>0</v>
      </c>
      <c r="EM74" s="248">
        <f xml:space="preserve"> 'FS Qtr'!EM$33</f>
        <v>0</v>
      </c>
      <c r="EN74" s="248">
        <f xml:space="preserve"> 'FS Qtr'!EN$33</f>
        <v>0</v>
      </c>
      <c r="EO74" s="248">
        <f xml:space="preserve"> 'FS Qtr'!EO$33</f>
        <v>0</v>
      </c>
      <c r="EP74" s="248">
        <f xml:space="preserve"> 'FS Qtr'!EP$33</f>
        <v>0</v>
      </c>
      <c r="EQ74" s="248">
        <f xml:space="preserve"> 'FS Qtr'!EQ$33</f>
        <v>0</v>
      </c>
      <c r="ER74" s="248">
        <f xml:space="preserve"> 'FS Qtr'!ER$33</f>
        <v>0</v>
      </c>
      <c r="ES74" s="248">
        <f xml:space="preserve"> 'FS Qtr'!ES$33</f>
        <v>0</v>
      </c>
      <c r="ET74" s="248">
        <f xml:space="preserve"> 'FS Qtr'!ET$33</f>
        <v>0</v>
      </c>
      <c r="EU74" s="248">
        <f xml:space="preserve"> 'FS Qtr'!EU$33</f>
        <v>0</v>
      </c>
      <c r="EV74" s="248">
        <f xml:space="preserve"> 'FS Qtr'!EV$33</f>
        <v>0</v>
      </c>
      <c r="EW74" s="248">
        <f xml:space="preserve"> 'FS Qtr'!EW$33</f>
        <v>0</v>
      </c>
      <c r="EX74" s="248">
        <f xml:space="preserve"> 'FS Qtr'!EX$33</f>
        <v>0</v>
      </c>
      <c r="EY74" s="248">
        <f xml:space="preserve"> 'FS Qtr'!EY$33</f>
        <v>0</v>
      </c>
      <c r="EZ74" s="248">
        <f xml:space="preserve"> 'FS Qtr'!EZ$33</f>
        <v>0</v>
      </c>
      <c r="FA74" s="248">
        <f xml:space="preserve"> 'FS Qtr'!FA$33</f>
        <v>0</v>
      </c>
      <c r="FB74" s="248">
        <f xml:space="preserve"> 'FS Qtr'!FB$33</f>
        <v>0</v>
      </c>
      <c r="FC74" s="248">
        <f xml:space="preserve"> 'FS Qtr'!FC$33</f>
        <v>0</v>
      </c>
      <c r="FD74" s="248">
        <f xml:space="preserve"> 'FS Qtr'!FD$33</f>
        <v>0</v>
      </c>
      <c r="FE74" s="248">
        <f xml:space="preserve"> 'FS Qtr'!FE$33</f>
        <v>0</v>
      </c>
      <c r="FF74" s="248">
        <f xml:space="preserve"> 'FS Qtr'!FF$33</f>
        <v>0</v>
      </c>
      <c r="FG74" s="248">
        <f xml:space="preserve"> 'FS Qtr'!FG$33</f>
        <v>0</v>
      </c>
      <c r="FH74" s="248">
        <f xml:space="preserve"> 'FS Qtr'!FH$33</f>
        <v>0</v>
      </c>
      <c r="FI74" s="248">
        <f xml:space="preserve"> 'FS Qtr'!FI$33</f>
        <v>0</v>
      </c>
      <c r="FJ74" s="248">
        <f xml:space="preserve"> 'FS Qtr'!FJ$33</f>
        <v>0</v>
      </c>
      <c r="FK74" s="248">
        <f xml:space="preserve"> 'FS Qtr'!FK$33</f>
        <v>0</v>
      </c>
      <c r="FL74" s="248">
        <f xml:space="preserve"> 'FS Qtr'!FL$33</f>
        <v>0</v>
      </c>
      <c r="FM74" s="248">
        <f xml:space="preserve"> 'FS Qtr'!FM$33</f>
        <v>0</v>
      </c>
      <c r="FN74" s="248">
        <f xml:space="preserve"> 'FS Qtr'!FN$33</f>
        <v>0</v>
      </c>
      <c r="FO74" s="248">
        <f xml:space="preserve"> 'FS Qtr'!FO$33</f>
        <v>0</v>
      </c>
      <c r="FP74" s="248">
        <f xml:space="preserve"> 'FS Qtr'!FP$33</f>
        <v>0</v>
      </c>
      <c r="FQ74" s="248">
        <f xml:space="preserve"> 'FS Qtr'!FQ$33</f>
        <v>0</v>
      </c>
      <c r="FR74" s="248">
        <f xml:space="preserve"> 'FS Qtr'!FR$33</f>
        <v>0</v>
      </c>
      <c r="FS74" s="248">
        <f xml:space="preserve"> 'FS Qtr'!FS$33</f>
        <v>0</v>
      </c>
      <c r="FT74" s="248">
        <f xml:space="preserve"> 'FS Qtr'!FT$33</f>
        <v>0</v>
      </c>
      <c r="FU74" s="248">
        <f xml:space="preserve"> 'FS Qtr'!FU$33</f>
        <v>0</v>
      </c>
      <c r="FV74" s="248">
        <f xml:space="preserve"> 'FS Qtr'!FV$33</f>
        <v>0</v>
      </c>
      <c r="FW74" s="248">
        <f xml:space="preserve"> 'FS Qtr'!FW$33</f>
        <v>0</v>
      </c>
      <c r="FX74" s="248">
        <f xml:space="preserve"> 'FS Qtr'!FX$33</f>
        <v>0</v>
      </c>
      <c r="FY74" s="248">
        <f xml:space="preserve"> 'FS Qtr'!FY$33</f>
        <v>0</v>
      </c>
      <c r="FZ74" s="248">
        <f xml:space="preserve"> 'FS Qtr'!FZ$33</f>
        <v>0</v>
      </c>
      <c r="GA74" s="248">
        <f xml:space="preserve"> 'FS Qtr'!GA$33</f>
        <v>0</v>
      </c>
      <c r="GB74" s="248">
        <f xml:space="preserve"> 'FS Qtr'!GB$33</f>
        <v>0</v>
      </c>
      <c r="GC74" s="248">
        <f xml:space="preserve"> 'FS Qtr'!GC$33</f>
        <v>0</v>
      </c>
      <c r="GD74" s="248">
        <f xml:space="preserve"> 'FS Qtr'!GD$33</f>
        <v>0</v>
      </c>
      <c r="GE74" s="248">
        <f xml:space="preserve"> 'FS Qtr'!GE$33</f>
        <v>0</v>
      </c>
      <c r="GF74" s="248">
        <f xml:space="preserve"> 'FS Qtr'!GF$33</f>
        <v>0</v>
      </c>
      <c r="GG74" s="248">
        <f xml:space="preserve"> 'FS Qtr'!GG$33</f>
        <v>0</v>
      </c>
      <c r="GH74" s="248">
        <f xml:space="preserve"> 'FS Qtr'!GH$33</f>
        <v>0</v>
      </c>
      <c r="GI74" s="248">
        <f xml:space="preserve"> 'FS Qtr'!GI$33</f>
        <v>0</v>
      </c>
      <c r="GJ74" s="248">
        <f xml:space="preserve"> 'FS Qtr'!GJ$33</f>
        <v>0</v>
      </c>
    </row>
    <row r="75" spans="1:192" x14ac:dyDescent="0.25">
      <c r="E75" s="126" t="str">
        <f t="shared" ref="E75:AJ75" si="81" xml:space="preserve"> E$72</f>
        <v>Senior debt service</v>
      </c>
      <c r="F75" s="126">
        <f t="shared" si="81"/>
        <v>0</v>
      </c>
      <c r="G75" s="126" t="str">
        <f t="shared" si="81"/>
        <v>$ 000s</v>
      </c>
      <c r="H75" s="126">
        <f t="shared" si="81"/>
        <v>88377.79301423904</v>
      </c>
      <c r="I75" s="126">
        <f t="shared" si="81"/>
        <v>0</v>
      </c>
      <c r="J75" s="126">
        <f t="shared" si="81"/>
        <v>0</v>
      </c>
      <c r="K75" s="126">
        <f t="shared" si="81"/>
        <v>0</v>
      </c>
      <c r="L75" s="126">
        <f t="shared" si="81"/>
        <v>0</v>
      </c>
      <c r="M75" s="126">
        <f t="shared" si="81"/>
        <v>1018.8056800512215</v>
      </c>
      <c r="N75" s="126">
        <f t="shared" si="81"/>
        <v>3422.1733562926765</v>
      </c>
      <c r="O75" s="126">
        <f t="shared" si="81"/>
        <v>2835.1103758465592</v>
      </c>
      <c r="P75" s="126">
        <f t="shared" si="81"/>
        <v>1359.5239449240892</v>
      </c>
      <c r="Q75" s="126">
        <f t="shared" si="81"/>
        <v>2029.8789650875397</v>
      </c>
      <c r="R75" s="126">
        <f t="shared" si="81"/>
        <v>3396.0262783792514</v>
      </c>
      <c r="S75" s="126">
        <f t="shared" si="81"/>
        <v>2811.9165777378944</v>
      </c>
      <c r="T75" s="126">
        <f t="shared" si="81"/>
        <v>1343.737233501965</v>
      </c>
      <c r="U75" s="126">
        <f t="shared" si="81"/>
        <v>2010.5056893699752</v>
      </c>
      <c r="V75" s="126">
        <f t="shared" si="81"/>
        <v>3369.7812519350105</v>
      </c>
      <c r="W75" s="126">
        <f t="shared" si="81"/>
        <v>2788.6109523755408</v>
      </c>
      <c r="X75" s="126">
        <f t="shared" si="81"/>
        <v>1338.8580880800255</v>
      </c>
      <c r="Y75" s="126">
        <f t="shared" si="81"/>
        <v>1979.9423408090106</v>
      </c>
      <c r="Z75" s="126">
        <f t="shared" si="81"/>
        <v>3343.4330634286853</v>
      </c>
      <c r="AA75" s="126">
        <f t="shared" si="81"/>
        <v>2765.1883756318944</v>
      </c>
      <c r="AB75" s="126">
        <f t="shared" si="81"/>
        <v>1311.7178070965488</v>
      </c>
      <c r="AC75" s="126">
        <f t="shared" si="81"/>
        <v>1971.3475906692356</v>
      </c>
      <c r="AD75" s="126">
        <f t="shared" si="81"/>
        <v>3316.9763827460447</v>
      </c>
      <c r="AE75" s="126">
        <f t="shared" si="81"/>
        <v>2741.643606860468</v>
      </c>
      <c r="AF75" s="126">
        <f t="shared" si="81"/>
        <v>1295.4751599130263</v>
      </c>
      <c r="AG75" s="126">
        <f t="shared" si="81"/>
        <v>1951.5524032989147</v>
      </c>
      <c r="AH75" s="126">
        <f t="shared" si="81"/>
        <v>3290.4057602068779</v>
      </c>
      <c r="AI75" s="126">
        <f t="shared" si="81"/>
        <v>2717.9712859252886</v>
      </c>
      <c r="AJ75" s="126">
        <f t="shared" si="81"/>
        <v>1279.0704047208669</v>
      </c>
      <c r="AK75" s="126">
        <f t="shared" ref="AK75:BP75" si="82" xml:space="preserve"> AK$72</f>
        <v>1931.6060122499932</v>
      </c>
      <c r="AL75" s="126">
        <f t="shared" si="82"/>
        <v>3263.7156235077518</v>
      </c>
      <c r="AM75" s="126">
        <f t="shared" si="82"/>
        <v>2694.1659301563159</v>
      </c>
      <c r="AN75" s="126">
        <f t="shared" si="82"/>
        <v>1273.1903303294075</v>
      </c>
      <c r="AO75" s="126">
        <f t="shared" si="82"/>
        <v>1667.3522444663824</v>
      </c>
      <c r="AP75" s="126">
        <f t="shared" si="82"/>
        <v>2753.3568801634651</v>
      </c>
      <c r="AQ75" s="126">
        <f t="shared" si="82"/>
        <v>2603.8941850802075</v>
      </c>
      <c r="AR75" s="126">
        <f t="shared" si="82"/>
        <v>1166.1340430730013</v>
      </c>
      <c r="AS75" s="126">
        <f t="shared" si="82"/>
        <v>1440.7495356166589</v>
      </c>
      <c r="AT75" s="126">
        <f t="shared" si="82"/>
        <v>2687.7653174030338</v>
      </c>
      <c r="AU75" s="126">
        <f t="shared" si="82"/>
        <v>2540.3637231255029</v>
      </c>
      <c r="AV75" s="126">
        <f t="shared" si="82"/>
        <v>1111.3719569223451</v>
      </c>
      <c r="AW75" s="126">
        <f t="shared" si="82"/>
        <v>1385.3473095805198</v>
      </c>
      <c r="AX75" s="126">
        <f t="shared" si="82"/>
        <v>2626.9681157437903</v>
      </c>
      <c r="AY75" s="126">
        <f t="shared" si="82"/>
        <v>2481.3389624627857</v>
      </c>
      <c r="AZ75" s="126">
        <f t="shared" si="82"/>
        <v>1060.8202694692807</v>
      </c>
      <c r="BA75" s="126">
        <f t="shared" si="82"/>
        <v>0</v>
      </c>
      <c r="BB75" s="126">
        <f t="shared" si="82"/>
        <v>0</v>
      </c>
      <c r="BC75" s="126">
        <f t="shared" si="82"/>
        <v>0</v>
      </c>
      <c r="BD75" s="126">
        <f t="shared" si="82"/>
        <v>0</v>
      </c>
      <c r="BE75" s="126">
        <f t="shared" si="82"/>
        <v>0</v>
      </c>
      <c r="BF75" s="126">
        <f t="shared" si="82"/>
        <v>0</v>
      </c>
      <c r="BG75" s="126">
        <f t="shared" si="82"/>
        <v>0</v>
      </c>
      <c r="BH75" s="126">
        <f t="shared" si="82"/>
        <v>0</v>
      </c>
      <c r="BI75" s="126">
        <f t="shared" si="82"/>
        <v>0</v>
      </c>
      <c r="BJ75" s="126">
        <f t="shared" si="82"/>
        <v>0</v>
      </c>
      <c r="BK75" s="126">
        <f t="shared" si="82"/>
        <v>0</v>
      </c>
      <c r="BL75" s="126">
        <f t="shared" si="82"/>
        <v>0</v>
      </c>
      <c r="BM75" s="126">
        <f t="shared" si="82"/>
        <v>0</v>
      </c>
      <c r="BN75" s="126">
        <f t="shared" si="82"/>
        <v>0</v>
      </c>
      <c r="BO75" s="126">
        <f t="shared" si="82"/>
        <v>0</v>
      </c>
      <c r="BP75" s="126">
        <f t="shared" si="82"/>
        <v>0</v>
      </c>
      <c r="BQ75" s="126">
        <f t="shared" ref="BQ75:CV75" si="83" xml:space="preserve"> BQ$72</f>
        <v>0</v>
      </c>
      <c r="BR75" s="126">
        <f t="shared" si="83"/>
        <v>0</v>
      </c>
      <c r="BS75" s="126">
        <f t="shared" si="83"/>
        <v>0</v>
      </c>
      <c r="BT75" s="126">
        <f t="shared" si="83"/>
        <v>0</v>
      </c>
      <c r="BU75" s="126">
        <f t="shared" si="83"/>
        <v>0</v>
      </c>
      <c r="BV75" s="126">
        <f t="shared" si="83"/>
        <v>0</v>
      </c>
      <c r="BW75" s="126">
        <f t="shared" si="83"/>
        <v>0</v>
      </c>
      <c r="BX75" s="126">
        <f t="shared" si="83"/>
        <v>0</v>
      </c>
      <c r="BY75" s="126">
        <f t="shared" si="83"/>
        <v>0</v>
      </c>
      <c r="BZ75" s="126">
        <f t="shared" si="83"/>
        <v>0</v>
      </c>
      <c r="CA75" s="126">
        <f t="shared" si="83"/>
        <v>0</v>
      </c>
      <c r="CB75" s="126">
        <f t="shared" si="83"/>
        <v>0</v>
      </c>
      <c r="CC75" s="126">
        <f t="shared" si="83"/>
        <v>0</v>
      </c>
      <c r="CD75" s="126">
        <f t="shared" si="83"/>
        <v>0</v>
      </c>
      <c r="CE75" s="126">
        <f t="shared" si="83"/>
        <v>0</v>
      </c>
      <c r="CF75" s="126">
        <f t="shared" si="83"/>
        <v>0</v>
      </c>
      <c r="CG75" s="126">
        <f t="shared" si="83"/>
        <v>0</v>
      </c>
      <c r="CH75" s="126">
        <f t="shared" si="83"/>
        <v>0</v>
      </c>
      <c r="CI75" s="126">
        <f t="shared" si="83"/>
        <v>0</v>
      </c>
      <c r="CJ75" s="126">
        <f t="shared" si="83"/>
        <v>0</v>
      </c>
      <c r="CK75" s="126">
        <f t="shared" si="83"/>
        <v>0</v>
      </c>
      <c r="CL75" s="126">
        <f t="shared" si="83"/>
        <v>0</v>
      </c>
      <c r="CM75" s="126">
        <f t="shared" si="83"/>
        <v>0</v>
      </c>
      <c r="CN75" s="126">
        <f t="shared" si="83"/>
        <v>0</v>
      </c>
      <c r="CO75" s="126">
        <f t="shared" si="83"/>
        <v>0</v>
      </c>
      <c r="CP75" s="126">
        <f t="shared" si="83"/>
        <v>0</v>
      </c>
      <c r="CQ75" s="126">
        <f t="shared" si="83"/>
        <v>0</v>
      </c>
      <c r="CR75" s="126">
        <f t="shared" si="83"/>
        <v>0</v>
      </c>
      <c r="CS75" s="126">
        <f t="shared" si="83"/>
        <v>0</v>
      </c>
      <c r="CT75" s="126">
        <f t="shared" si="83"/>
        <v>0</v>
      </c>
      <c r="CU75" s="126">
        <f t="shared" si="83"/>
        <v>0</v>
      </c>
      <c r="CV75" s="126">
        <f t="shared" si="83"/>
        <v>0</v>
      </c>
      <c r="CW75" s="126">
        <f t="shared" ref="CW75:EB75" si="84" xml:space="preserve"> CW$72</f>
        <v>0</v>
      </c>
      <c r="CX75" s="126">
        <f t="shared" si="84"/>
        <v>0</v>
      </c>
      <c r="CY75" s="126">
        <f t="shared" si="84"/>
        <v>0</v>
      </c>
      <c r="CZ75" s="126">
        <f t="shared" si="84"/>
        <v>0</v>
      </c>
      <c r="DA75" s="126">
        <f t="shared" si="84"/>
        <v>0</v>
      </c>
      <c r="DB75" s="126">
        <f t="shared" si="84"/>
        <v>0</v>
      </c>
      <c r="DC75" s="126">
        <f t="shared" si="84"/>
        <v>0</v>
      </c>
      <c r="DD75" s="126">
        <f t="shared" si="84"/>
        <v>0</v>
      </c>
      <c r="DE75" s="126">
        <f t="shared" si="84"/>
        <v>0</v>
      </c>
      <c r="DF75" s="126">
        <f t="shared" si="84"/>
        <v>0</v>
      </c>
      <c r="DG75" s="126">
        <f t="shared" si="84"/>
        <v>0</v>
      </c>
      <c r="DH75" s="126">
        <f t="shared" si="84"/>
        <v>0</v>
      </c>
      <c r="DI75" s="126">
        <f t="shared" si="84"/>
        <v>0</v>
      </c>
      <c r="DJ75" s="126">
        <f t="shared" si="84"/>
        <v>0</v>
      </c>
      <c r="DK75" s="126">
        <f t="shared" si="84"/>
        <v>0</v>
      </c>
      <c r="DL75" s="126">
        <f t="shared" si="84"/>
        <v>0</v>
      </c>
      <c r="DM75" s="126">
        <f t="shared" si="84"/>
        <v>0</v>
      </c>
      <c r="DN75" s="126">
        <f t="shared" si="84"/>
        <v>0</v>
      </c>
      <c r="DO75" s="126">
        <f t="shared" si="84"/>
        <v>0</v>
      </c>
      <c r="DP75" s="126">
        <f t="shared" si="84"/>
        <v>0</v>
      </c>
      <c r="DQ75" s="126">
        <f t="shared" si="84"/>
        <v>0</v>
      </c>
      <c r="DR75" s="126">
        <f t="shared" si="84"/>
        <v>0</v>
      </c>
      <c r="DS75" s="126">
        <f t="shared" si="84"/>
        <v>0</v>
      </c>
      <c r="DT75" s="126">
        <f t="shared" si="84"/>
        <v>0</v>
      </c>
      <c r="DU75" s="126">
        <f t="shared" si="84"/>
        <v>0</v>
      </c>
      <c r="DV75" s="126">
        <f t="shared" si="84"/>
        <v>0</v>
      </c>
      <c r="DW75" s="126">
        <f t="shared" si="84"/>
        <v>0</v>
      </c>
      <c r="DX75" s="126">
        <f t="shared" si="84"/>
        <v>0</v>
      </c>
      <c r="DY75" s="126">
        <f t="shared" si="84"/>
        <v>0</v>
      </c>
      <c r="DZ75" s="126">
        <f t="shared" si="84"/>
        <v>0</v>
      </c>
      <c r="EA75" s="126">
        <f t="shared" si="84"/>
        <v>0</v>
      </c>
      <c r="EB75" s="126">
        <f t="shared" si="84"/>
        <v>0</v>
      </c>
      <c r="EC75" s="126">
        <f t="shared" ref="EC75:FH75" si="85" xml:space="preserve"> EC$72</f>
        <v>0</v>
      </c>
      <c r="ED75" s="126">
        <f t="shared" si="85"/>
        <v>0</v>
      </c>
      <c r="EE75" s="126">
        <f t="shared" si="85"/>
        <v>0</v>
      </c>
      <c r="EF75" s="126">
        <f t="shared" si="85"/>
        <v>0</v>
      </c>
      <c r="EG75" s="126">
        <f t="shared" si="85"/>
        <v>0</v>
      </c>
      <c r="EH75" s="126">
        <f t="shared" si="85"/>
        <v>0</v>
      </c>
      <c r="EI75" s="126">
        <f t="shared" si="85"/>
        <v>0</v>
      </c>
      <c r="EJ75" s="126">
        <f t="shared" si="85"/>
        <v>0</v>
      </c>
      <c r="EK75" s="126">
        <f t="shared" si="85"/>
        <v>0</v>
      </c>
      <c r="EL75" s="126">
        <f t="shared" si="85"/>
        <v>0</v>
      </c>
      <c r="EM75" s="126">
        <f t="shared" si="85"/>
        <v>0</v>
      </c>
      <c r="EN75" s="126">
        <f t="shared" si="85"/>
        <v>0</v>
      </c>
      <c r="EO75" s="126">
        <f t="shared" si="85"/>
        <v>0</v>
      </c>
      <c r="EP75" s="126">
        <f t="shared" si="85"/>
        <v>0</v>
      </c>
      <c r="EQ75" s="126">
        <f t="shared" si="85"/>
        <v>0</v>
      </c>
      <c r="ER75" s="126">
        <f t="shared" si="85"/>
        <v>0</v>
      </c>
      <c r="ES75" s="126">
        <f t="shared" si="85"/>
        <v>0</v>
      </c>
      <c r="ET75" s="126">
        <f t="shared" si="85"/>
        <v>0</v>
      </c>
      <c r="EU75" s="126">
        <f t="shared" si="85"/>
        <v>0</v>
      </c>
      <c r="EV75" s="126">
        <f t="shared" si="85"/>
        <v>0</v>
      </c>
      <c r="EW75" s="126">
        <f t="shared" si="85"/>
        <v>0</v>
      </c>
      <c r="EX75" s="126">
        <f t="shared" si="85"/>
        <v>0</v>
      </c>
      <c r="EY75" s="126">
        <f t="shared" si="85"/>
        <v>0</v>
      </c>
      <c r="EZ75" s="126">
        <f t="shared" si="85"/>
        <v>0</v>
      </c>
      <c r="FA75" s="126">
        <f t="shared" si="85"/>
        <v>0</v>
      </c>
      <c r="FB75" s="126">
        <f t="shared" si="85"/>
        <v>0</v>
      </c>
      <c r="FC75" s="126">
        <f t="shared" si="85"/>
        <v>0</v>
      </c>
      <c r="FD75" s="126">
        <f t="shared" si="85"/>
        <v>0</v>
      </c>
      <c r="FE75" s="126">
        <f t="shared" si="85"/>
        <v>0</v>
      </c>
      <c r="FF75" s="126">
        <f t="shared" si="85"/>
        <v>0</v>
      </c>
      <c r="FG75" s="126">
        <f t="shared" si="85"/>
        <v>0</v>
      </c>
      <c r="FH75" s="126">
        <f t="shared" si="85"/>
        <v>0</v>
      </c>
      <c r="FI75" s="126">
        <f t="shared" ref="FI75:GJ75" si="86" xml:space="preserve"> FI$72</f>
        <v>0</v>
      </c>
      <c r="FJ75" s="126">
        <f t="shared" si="86"/>
        <v>0</v>
      </c>
      <c r="FK75" s="126">
        <f t="shared" si="86"/>
        <v>0</v>
      </c>
      <c r="FL75" s="126">
        <f t="shared" si="86"/>
        <v>0</v>
      </c>
      <c r="FM75" s="126">
        <f t="shared" si="86"/>
        <v>0</v>
      </c>
      <c r="FN75" s="126">
        <f t="shared" si="86"/>
        <v>0</v>
      </c>
      <c r="FO75" s="126">
        <f t="shared" si="86"/>
        <v>0</v>
      </c>
      <c r="FP75" s="126">
        <f t="shared" si="86"/>
        <v>0</v>
      </c>
      <c r="FQ75" s="126">
        <f t="shared" si="86"/>
        <v>0</v>
      </c>
      <c r="FR75" s="126">
        <f t="shared" si="86"/>
        <v>0</v>
      </c>
      <c r="FS75" s="126">
        <f t="shared" si="86"/>
        <v>0</v>
      </c>
      <c r="FT75" s="126">
        <f t="shared" si="86"/>
        <v>0</v>
      </c>
      <c r="FU75" s="126">
        <f t="shared" si="86"/>
        <v>0</v>
      </c>
      <c r="FV75" s="126">
        <f t="shared" si="86"/>
        <v>0</v>
      </c>
      <c r="FW75" s="126">
        <f t="shared" si="86"/>
        <v>0</v>
      </c>
      <c r="FX75" s="126">
        <f t="shared" si="86"/>
        <v>0</v>
      </c>
      <c r="FY75" s="126">
        <f t="shared" si="86"/>
        <v>0</v>
      </c>
      <c r="FZ75" s="126">
        <f t="shared" si="86"/>
        <v>0</v>
      </c>
      <c r="GA75" s="126">
        <f t="shared" si="86"/>
        <v>0</v>
      </c>
      <c r="GB75" s="126">
        <f t="shared" si="86"/>
        <v>0</v>
      </c>
      <c r="GC75" s="126">
        <f t="shared" si="86"/>
        <v>0</v>
      </c>
      <c r="GD75" s="126">
        <f t="shared" si="86"/>
        <v>0</v>
      </c>
      <c r="GE75" s="126">
        <f t="shared" si="86"/>
        <v>0</v>
      </c>
      <c r="GF75" s="126">
        <f t="shared" si="86"/>
        <v>0</v>
      </c>
      <c r="GG75" s="126">
        <f t="shared" si="86"/>
        <v>0</v>
      </c>
      <c r="GH75" s="126">
        <f t="shared" si="86"/>
        <v>0</v>
      </c>
      <c r="GI75" s="126">
        <f t="shared" si="86"/>
        <v>0</v>
      </c>
      <c r="GJ75" s="126">
        <f t="shared" si="86"/>
        <v>0</v>
      </c>
    </row>
    <row r="76" spans="1:192" x14ac:dyDescent="0.25">
      <c r="E76" s="252" t="str">
        <f xml:space="preserve"> Time!E$123</f>
        <v>Senior debt repayment period flag</v>
      </c>
      <c r="F76" s="252">
        <f xml:space="preserve"> Time!F$123</f>
        <v>0</v>
      </c>
      <c r="G76" s="252" t="str">
        <f xml:space="preserve"> Time!G$123</f>
        <v>flag</v>
      </c>
      <c r="H76" s="252">
        <f xml:space="preserve"> Time!H$123</f>
        <v>40</v>
      </c>
      <c r="I76" s="252">
        <f xml:space="preserve"> Time!I$123</f>
        <v>0</v>
      </c>
      <c r="J76" s="252">
        <f xml:space="preserve"> Time!J$123</f>
        <v>0</v>
      </c>
      <c r="K76" s="252">
        <f xml:space="preserve"> Time!K$123</f>
        <v>0</v>
      </c>
      <c r="L76" s="252">
        <f xml:space="preserve"> Time!L$123</f>
        <v>0</v>
      </c>
      <c r="M76" s="252">
        <f xml:space="preserve"> Time!M$123</f>
        <v>1</v>
      </c>
      <c r="N76" s="252">
        <f xml:space="preserve"> Time!N$123</f>
        <v>1</v>
      </c>
      <c r="O76" s="252">
        <f xml:space="preserve"> Time!O$123</f>
        <v>1</v>
      </c>
      <c r="P76" s="252">
        <f xml:space="preserve"> Time!P$123</f>
        <v>1</v>
      </c>
      <c r="Q76" s="252">
        <f xml:space="preserve"> Time!Q$123</f>
        <v>1</v>
      </c>
      <c r="R76" s="252">
        <f xml:space="preserve"> Time!R$123</f>
        <v>1</v>
      </c>
      <c r="S76" s="252">
        <f xml:space="preserve"> Time!S$123</f>
        <v>1</v>
      </c>
      <c r="T76" s="252">
        <f xml:space="preserve"> Time!T$123</f>
        <v>1</v>
      </c>
      <c r="U76" s="252">
        <f xml:space="preserve"> Time!U$123</f>
        <v>1</v>
      </c>
      <c r="V76" s="252">
        <f xml:space="preserve"> Time!V$123</f>
        <v>1</v>
      </c>
      <c r="W76" s="252">
        <f xml:space="preserve"> Time!W$123</f>
        <v>1</v>
      </c>
      <c r="X76" s="252">
        <f xml:space="preserve"> Time!X$123</f>
        <v>1</v>
      </c>
      <c r="Y76" s="252">
        <f xml:space="preserve"> Time!Y$123</f>
        <v>1</v>
      </c>
      <c r="Z76" s="252">
        <f xml:space="preserve"> Time!Z$123</f>
        <v>1</v>
      </c>
      <c r="AA76" s="252">
        <f xml:space="preserve"> Time!AA$123</f>
        <v>1</v>
      </c>
      <c r="AB76" s="252">
        <f xml:space="preserve"> Time!AB$123</f>
        <v>1</v>
      </c>
      <c r="AC76" s="252">
        <f xml:space="preserve"> Time!AC$123</f>
        <v>1</v>
      </c>
      <c r="AD76" s="252">
        <f xml:space="preserve"> Time!AD$123</f>
        <v>1</v>
      </c>
      <c r="AE76" s="252">
        <f xml:space="preserve"> Time!AE$123</f>
        <v>1</v>
      </c>
      <c r="AF76" s="252">
        <f xml:space="preserve"> Time!AF$123</f>
        <v>1</v>
      </c>
      <c r="AG76" s="252">
        <f xml:space="preserve"> Time!AG$123</f>
        <v>1</v>
      </c>
      <c r="AH76" s="252">
        <f xml:space="preserve"> Time!AH$123</f>
        <v>1</v>
      </c>
      <c r="AI76" s="252">
        <f xml:space="preserve"> Time!AI$123</f>
        <v>1</v>
      </c>
      <c r="AJ76" s="252">
        <f xml:space="preserve"> Time!AJ$123</f>
        <v>1</v>
      </c>
      <c r="AK76" s="252">
        <f xml:space="preserve"> Time!AK$123</f>
        <v>1</v>
      </c>
      <c r="AL76" s="252">
        <f xml:space="preserve"> Time!AL$123</f>
        <v>1</v>
      </c>
      <c r="AM76" s="252">
        <f xml:space="preserve"> Time!AM$123</f>
        <v>1</v>
      </c>
      <c r="AN76" s="252">
        <f xml:space="preserve"> Time!AN$123</f>
        <v>1</v>
      </c>
      <c r="AO76" s="252">
        <f xml:space="preserve"> Time!AO$123</f>
        <v>1</v>
      </c>
      <c r="AP76" s="252">
        <f xml:space="preserve"> Time!AP$123</f>
        <v>1</v>
      </c>
      <c r="AQ76" s="252">
        <f xml:space="preserve"> Time!AQ$123</f>
        <v>1</v>
      </c>
      <c r="AR76" s="252">
        <f xml:space="preserve"> Time!AR$123</f>
        <v>1</v>
      </c>
      <c r="AS76" s="252">
        <f xml:space="preserve"> Time!AS$123</f>
        <v>1</v>
      </c>
      <c r="AT76" s="252">
        <f xml:space="preserve"> Time!AT$123</f>
        <v>1</v>
      </c>
      <c r="AU76" s="252">
        <f xml:space="preserve"> Time!AU$123</f>
        <v>1</v>
      </c>
      <c r="AV76" s="252">
        <f xml:space="preserve"> Time!AV$123</f>
        <v>1</v>
      </c>
      <c r="AW76" s="252">
        <f xml:space="preserve"> Time!AW$123</f>
        <v>1</v>
      </c>
      <c r="AX76" s="252">
        <f xml:space="preserve"> Time!AX$123</f>
        <v>1</v>
      </c>
      <c r="AY76" s="252">
        <f xml:space="preserve"> Time!AY$123</f>
        <v>1</v>
      </c>
      <c r="AZ76" s="252">
        <f xml:space="preserve"> Time!AZ$123</f>
        <v>1</v>
      </c>
      <c r="BA76" s="252">
        <f xml:space="preserve"> Time!BA$123</f>
        <v>0</v>
      </c>
      <c r="BB76" s="252">
        <f xml:space="preserve"> Time!BB$123</f>
        <v>0</v>
      </c>
      <c r="BC76" s="252">
        <f xml:space="preserve"> Time!BC$123</f>
        <v>0</v>
      </c>
      <c r="BD76" s="252">
        <f xml:space="preserve"> Time!BD$123</f>
        <v>0</v>
      </c>
      <c r="BE76" s="252">
        <f xml:space="preserve"> Time!BE$123</f>
        <v>0</v>
      </c>
      <c r="BF76" s="252">
        <f xml:space="preserve"> Time!BF$123</f>
        <v>0</v>
      </c>
      <c r="BG76" s="252">
        <f xml:space="preserve"> Time!BG$123</f>
        <v>0</v>
      </c>
      <c r="BH76" s="252">
        <f xml:space="preserve"> Time!BH$123</f>
        <v>0</v>
      </c>
      <c r="BI76" s="252">
        <f xml:space="preserve"> Time!BI$123</f>
        <v>0</v>
      </c>
      <c r="BJ76" s="252">
        <f xml:space="preserve"> Time!BJ$123</f>
        <v>0</v>
      </c>
      <c r="BK76" s="252">
        <f xml:space="preserve"> Time!BK$123</f>
        <v>0</v>
      </c>
      <c r="BL76" s="252">
        <f xml:space="preserve"> Time!BL$123</f>
        <v>0</v>
      </c>
      <c r="BM76" s="252">
        <f xml:space="preserve"> Time!BM$123</f>
        <v>0</v>
      </c>
      <c r="BN76" s="252">
        <f xml:space="preserve"> Time!BN$123</f>
        <v>0</v>
      </c>
      <c r="BO76" s="252">
        <f xml:space="preserve"> Time!BO$123</f>
        <v>0</v>
      </c>
      <c r="BP76" s="252">
        <f xml:space="preserve"> Time!BP$123</f>
        <v>0</v>
      </c>
      <c r="BQ76" s="252">
        <f xml:space="preserve"> Time!BQ$123</f>
        <v>0</v>
      </c>
      <c r="BR76" s="252">
        <f xml:space="preserve"> Time!BR$123</f>
        <v>0</v>
      </c>
      <c r="BS76" s="252">
        <f xml:space="preserve"> Time!BS$123</f>
        <v>0</v>
      </c>
      <c r="BT76" s="252">
        <f xml:space="preserve"> Time!BT$123</f>
        <v>0</v>
      </c>
      <c r="BU76" s="252">
        <f xml:space="preserve"> Time!BU$123</f>
        <v>0</v>
      </c>
      <c r="BV76" s="252">
        <f xml:space="preserve"> Time!BV$123</f>
        <v>0</v>
      </c>
      <c r="BW76" s="252">
        <f xml:space="preserve"> Time!BW$123</f>
        <v>0</v>
      </c>
      <c r="BX76" s="252">
        <f xml:space="preserve"> Time!BX$123</f>
        <v>0</v>
      </c>
      <c r="BY76" s="252">
        <f xml:space="preserve"> Time!BY$123</f>
        <v>0</v>
      </c>
      <c r="BZ76" s="252">
        <f xml:space="preserve"> Time!BZ$123</f>
        <v>0</v>
      </c>
      <c r="CA76" s="252">
        <f xml:space="preserve"> Time!CA$123</f>
        <v>0</v>
      </c>
      <c r="CB76" s="252">
        <f xml:space="preserve"> Time!CB$123</f>
        <v>0</v>
      </c>
      <c r="CC76" s="252">
        <f xml:space="preserve"> Time!CC$123</f>
        <v>0</v>
      </c>
      <c r="CD76" s="252">
        <f xml:space="preserve"> Time!CD$123</f>
        <v>0</v>
      </c>
      <c r="CE76" s="252">
        <f xml:space="preserve"> Time!CE$123</f>
        <v>0</v>
      </c>
      <c r="CF76" s="252">
        <f xml:space="preserve"> Time!CF$123</f>
        <v>0</v>
      </c>
      <c r="CG76" s="252">
        <f xml:space="preserve"> Time!CG$123</f>
        <v>0</v>
      </c>
      <c r="CH76" s="252">
        <f xml:space="preserve"> Time!CH$123</f>
        <v>0</v>
      </c>
      <c r="CI76" s="252">
        <f xml:space="preserve"> Time!CI$123</f>
        <v>0</v>
      </c>
      <c r="CJ76" s="252">
        <f xml:space="preserve"> Time!CJ$123</f>
        <v>0</v>
      </c>
      <c r="CK76" s="252">
        <f xml:space="preserve"> Time!CK$123</f>
        <v>0</v>
      </c>
      <c r="CL76" s="252">
        <f xml:space="preserve"> Time!CL$123</f>
        <v>0</v>
      </c>
      <c r="CM76" s="252">
        <f xml:space="preserve"> Time!CM$123</f>
        <v>0</v>
      </c>
      <c r="CN76" s="252">
        <f xml:space="preserve"> Time!CN$123</f>
        <v>0</v>
      </c>
      <c r="CO76" s="252">
        <f xml:space="preserve"> Time!CO$123</f>
        <v>0</v>
      </c>
      <c r="CP76" s="252">
        <f xml:space="preserve"> Time!CP$123</f>
        <v>0</v>
      </c>
      <c r="CQ76" s="252">
        <f xml:space="preserve"> Time!CQ$123</f>
        <v>0</v>
      </c>
      <c r="CR76" s="252">
        <f xml:space="preserve"> Time!CR$123</f>
        <v>0</v>
      </c>
      <c r="CS76" s="252">
        <f xml:space="preserve"> Time!CS$123</f>
        <v>0</v>
      </c>
      <c r="CT76" s="252">
        <f xml:space="preserve"> Time!CT$123</f>
        <v>0</v>
      </c>
      <c r="CU76" s="252">
        <f xml:space="preserve"> Time!CU$123</f>
        <v>0</v>
      </c>
      <c r="CV76" s="252">
        <f xml:space="preserve"> Time!CV$123</f>
        <v>0</v>
      </c>
      <c r="CW76" s="252">
        <f xml:space="preserve"> Time!CW$123</f>
        <v>0</v>
      </c>
      <c r="CX76" s="252">
        <f xml:space="preserve"> Time!CX$123</f>
        <v>0</v>
      </c>
      <c r="CY76" s="252">
        <f xml:space="preserve"> Time!CY$123</f>
        <v>0</v>
      </c>
      <c r="CZ76" s="252">
        <f xml:space="preserve"> Time!CZ$123</f>
        <v>0</v>
      </c>
      <c r="DA76" s="252">
        <f xml:space="preserve"> Time!DA$123</f>
        <v>0</v>
      </c>
      <c r="DB76" s="252">
        <f xml:space="preserve"> Time!DB$123</f>
        <v>0</v>
      </c>
      <c r="DC76" s="252">
        <f xml:space="preserve"> Time!DC$123</f>
        <v>0</v>
      </c>
      <c r="DD76" s="252">
        <f xml:space="preserve"> Time!DD$123</f>
        <v>0</v>
      </c>
      <c r="DE76" s="252">
        <f xml:space="preserve"> Time!DE$123</f>
        <v>0</v>
      </c>
      <c r="DF76" s="252">
        <f xml:space="preserve"> Time!DF$123</f>
        <v>0</v>
      </c>
      <c r="DG76" s="252">
        <f xml:space="preserve"> Time!DG$123</f>
        <v>0</v>
      </c>
      <c r="DH76" s="252">
        <f xml:space="preserve"> Time!DH$123</f>
        <v>0</v>
      </c>
      <c r="DI76" s="252">
        <f xml:space="preserve"> Time!DI$123</f>
        <v>0</v>
      </c>
      <c r="DJ76" s="252">
        <f xml:space="preserve"> Time!DJ$123</f>
        <v>0</v>
      </c>
      <c r="DK76" s="252">
        <f xml:space="preserve"> Time!DK$123</f>
        <v>0</v>
      </c>
      <c r="DL76" s="252">
        <f xml:space="preserve"> Time!DL$123</f>
        <v>0</v>
      </c>
      <c r="DM76" s="252">
        <f xml:space="preserve"> Time!DM$123</f>
        <v>0</v>
      </c>
      <c r="DN76" s="252">
        <f xml:space="preserve"> Time!DN$123</f>
        <v>0</v>
      </c>
      <c r="DO76" s="252">
        <f xml:space="preserve"> Time!DO$123</f>
        <v>0</v>
      </c>
      <c r="DP76" s="252">
        <f xml:space="preserve"> Time!DP$123</f>
        <v>0</v>
      </c>
      <c r="DQ76" s="252">
        <f xml:space="preserve"> Time!DQ$123</f>
        <v>0</v>
      </c>
      <c r="DR76" s="252">
        <f xml:space="preserve"> Time!DR$123</f>
        <v>0</v>
      </c>
      <c r="DS76" s="252">
        <f xml:space="preserve"> Time!DS$123</f>
        <v>0</v>
      </c>
      <c r="DT76" s="252">
        <f xml:space="preserve"> Time!DT$123</f>
        <v>0</v>
      </c>
      <c r="DU76" s="252">
        <f xml:space="preserve"> Time!DU$123</f>
        <v>0</v>
      </c>
      <c r="DV76" s="252">
        <f xml:space="preserve"> Time!DV$123</f>
        <v>0</v>
      </c>
      <c r="DW76" s="252">
        <f xml:space="preserve"> Time!DW$123</f>
        <v>0</v>
      </c>
      <c r="DX76" s="252">
        <f xml:space="preserve"> Time!DX$123</f>
        <v>0</v>
      </c>
      <c r="DY76" s="252">
        <f xml:space="preserve"> Time!DY$123</f>
        <v>0</v>
      </c>
      <c r="DZ76" s="252">
        <f xml:space="preserve"> Time!DZ$123</f>
        <v>0</v>
      </c>
      <c r="EA76" s="252">
        <f xml:space="preserve"> Time!EA$123</f>
        <v>0</v>
      </c>
      <c r="EB76" s="252">
        <f xml:space="preserve"> Time!EB$123</f>
        <v>0</v>
      </c>
      <c r="EC76" s="252">
        <f xml:space="preserve"> Time!EC$123</f>
        <v>0</v>
      </c>
      <c r="ED76" s="252">
        <f xml:space="preserve"> Time!ED$123</f>
        <v>0</v>
      </c>
      <c r="EE76" s="252">
        <f xml:space="preserve"> Time!EE$123</f>
        <v>0</v>
      </c>
      <c r="EF76" s="252">
        <f xml:space="preserve"> Time!EF$123</f>
        <v>0</v>
      </c>
      <c r="EG76" s="252">
        <f xml:space="preserve"> Time!EG$123</f>
        <v>0</v>
      </c>
      <c r="EH76" s="252">
        <f xml:space="preserve"> Time!EH$123</f>
        <v>0</v>
      </c>
      <c r="EI76" s="252">
        <f xml:space="preserve"> Time!EI$123</f>
        <v>0</v>
      </c>
      <c r="EJ76" s="252">
        <f xml:space="preserve"> Time!EJ$123</f>
        <v>0</v>
      </c>
      <c r="EK76" s="252">
        <f xml:space="preserve"> Time!EK$123</f>
        <v>0</v>
      </c>
      <c r="EL76" s="252">
        <f xml:space="preserve"> Time!EL$123</f>
        <v>0</v>
      </c>
      <c r="EM76" s="252">
        <f xml:space="preserve"> Time!EM$123</f>
        <v>0</v>
      </c>
      <c r="EN76" s="252">
        <f xml:space="preserve"> Time!EN$123</f>
        <v>0</v>
      </c>
      <c r="EO76" s="252">
        <f xml:space="preserve"> Time!EO$123</f>
        <v>0</v>
      </c>
      <c r="EP76" s="252">
        <f xml:space="preserve"> Time!EP$123</f>
        <v>0</v>
      </c>
      <c r="EQ76" s="252">
        <f xml:space="preserve"> Time!EQ$123</f>
        <v>0</v>
      </c>
      <c r="ER76" s="252">
        <f xml:space="preserve"> Time!ER$123</f>
        <v>0</v>
      </c>
      <c r="ES76" s="252">
        <f xml:space="preserve"> Time!ES$123</f>
        <v>0</v>
      </c>
      <c r="ET76" s="252">
        <f xml:space="preserve"> Time!ET$123</f>
        <v>0</v>
      </c>
      <c r="EU76" s="252">
        <f xml:space="preserve"> Time!EU$123</f>
        <v>0</v>
      </c>
      <c r="EV76" s="252">
        <f xml:space="preserve"> Time!EV$123</f>
        <v>0</v>
      </c>
      <c r="EW76" s="252">
        <f xml:space="preserve"> Time!EW$123</f>
        <v>0</v>
      </c>
      <c r="EX76" s="252">
        <f xml:space="preserve"> Time!EX$123</f>
        <v>0</v>
      </c>
      <c r="EY76" s="252">
        <f xml:space="preserve"> Time!EY$123</f>
        <v>0</v>
      </c>
      <c r="EZ76" s="252">
        <f xml:space="preserve"> Time!EZ$123</f>
        <v>0</v>
      </c>
      <c r="FA76" s="252">
        <f xml:space="preserve"> Time!FA$123</f>
        <v>0</v>
      </c>
      <c r="FB76" s="252">
        <f xml:space="preserve"> Time!FB$123</f>
        <v>0</v>
      </c>
      <c r="FC76" s="252">
        <f xml:space="preserve"> Time!FC$123</f>
        <v>0</v>
      </c>
      <c r="FD76" s="252">
        <f xml:space="preserve"> Time!FD$123</f>
        <v>0</v>
      </c>
      <c r="FE76" s="252">
        <f xml:space="preserve"> Time!FE$123</f>
        <v>0</v>
      </c>
      <c r="FF76" s="252">
        <f xml:space="preserve"> Time!FF$123</f>
        <v>0</v>
      </c>
      <c r="FG76" s="252">
        <f xml:space="preserve"> Time!FG$123</f>
        <v>0</v>
      </c>
      <c r="FH76" s="252">
        <f xml:space="preserve"> Time!FH$123</f>
        <v>0</v>
      </c>
      <c r="FI76" s="252">
        <f xml:space="preserve"> Time!FI$123</f>
        <v>0</v>
      </c>
      <c r="FJ76" s="252">
        <f xml:space="preserve"> Time!FJ$123</f>
        <v>0</v>
      </c>
      <c r="FK76" s="252">
        <f xml:space="preserve"> Time!FK$123</f>
        <v>0</v>
      </c>
      <c r="FL76" s="252">
        <f xml:space="preserve"> Time!FL$123</f>
        <v>0</v>
      </c>
      <c r="FM76" s="252">
        <f xml:space="preserve"> Time!FM$123</f>
        <v>0</v>
      </c>
      <c r="FN76" s="252">
        <f xml:space="preserve"> Time!FN$123</f>
        <v>0</v>
      </c>
      <c r="FO76" s="252">
        <f xml:space="preserve"> Time!FO$123</f>
        <v>0</v>
      </c>
      <c r="FP76" s="252">
        <f xml:space="preserve"> Time!FP$123</f>
        <v>0</v>
      </c>
      <c r="FQ76" s="252">
        <f xml:space="preserve"> Time!FQ$123</f>
        <v>0</v>
      </c>
      <c r="FR76" s="252">
        <f xml:space="preserve"> Time!FR$123</f>
        <v>0</v>
      </c>
      <c r="FS76" s="252">
        <f xml:space="preserve"> Time!FS$123</f>
        <v>0</v>
      </c>
      <c r="FT76" s="252">
        <f xml:space="preserve"> Time!FT$123</f>
        <v>0</v>
      </c>
      <c r="FU76" s="252">
        <f xml:space="preserve"> Time!FU$123</f>
        <v>0</v>
      </c>
      <c r="FV76" s="252">
        <f xml:space="preserve"> Time!FV$123</f>
        <v>0</v>
      </c>
      <c r="FW76" s="252">
        <f xml:space="preserve"> Time!FW$123</f>
        <v>0</v>
      </c>
      <c r="FX76" s="252">
        <f xml:space="preserve"> Time!FX$123</f>
        <v>0</v>
      </c>
      <c r="FY76" s="252">
        <f xml:space="preserve"> Time!FY$123</f>
        <v>0</v>
      </c>
      <c r="FZ76" s="252">
        <f xml:space="preserve"> Time!FZ$123</f>
        <v>0</v>
      </c>
      <c r="GA76" s="252">
        <f xml:space="preserve"> Time!GA$123</f>
        <v>0</v>
      </c>
      <c r="GB76" s="252">
        <f xml:space="preserve"> Time!GB$123</f>
        <v>0</v>
      </c>
      <c r="GC76" s="252">
        <f xml:space="preserve"> Time!GC$123</f>
        <v>0</v>
      </c>
      <c r="GD76" s="252">
        <f xml:space="preserve"> Time!GD$123</f>
        <v>0</v>
      </c>
      <c r="GE76" s="252">
        <f xml:space="preserve"> Time!GE$123</f>
        <v>0</v>
      </c>
      <c r="GF76" s="252">
        <f xml:space="preserve"> Time!GF$123</f>
        <v>0</v>
      </c>
      <c r="GG76" s="252">
        <f xml:space="preserve"> Time!GG$123</f>
        <v>0</v>
      </c>
      <c r="GH76" s="252">
        <f xml:space="preserve"> Time!GH$123</f>
        <v>0</v>
      </c>
      <c r="GI76" s="252">
        <f xml:space="preserve"> Time!GI$123</f>
        <v>0</v>
      </c>
      <c r="GJ76" s="252">
        <f xml:space="preserve"> Time!GJ$123</f>
        <v>0</v>
      </c>
    </row>
    <row r="77" spans="1:192" x14ac:dyDescent="0.25">
      <c r="E77" s="12" t="s">
        <v>354</v>
      </c>
      <c r="G77" s="12" t="s">
        <v>227</v>
      </c>
      <c r="J77" s="124" t="str">
        <f t="shared" ref="J77:AO77" si="87" xml:space="preserve"> IF( J76 = 1, J74 / J75, "na")</f>
        <v>na</v>
      </c>
      <c r="K77" s="124" t="str">
        <f t="shared" si="87"/>
        <v>na</v>
      </c>
      <c r="L77" s="124" t="str">
        <f t="shared" si="87"/>
        <v>na</v>
      </c>
      <c r="M77" s="124">
        <f t="shared" si="87"/>
        <v>1.45</v>
      </c>
      <c r="N77" s="124">
        <f t="shared" si="87"/>
        <v>1.45</v>
      </c>
      <c r="O77" s="124">
        <f t="shared" si="87"/>
        <v>1.45</v>
      </c>
      <c r="P77" s="124">
        <f t="shared" si="87"/>
        <v>1.45</v>
      </c>
      <c r="Q77" s="124">
        <f t="shared" si="87"/>
        <v>1.4500000000000002</v>
      </c>
      <c r="R77" s="124">
        <f t="shared" si="87"/>
        <v>1.45</v>
      </c>
      <c r="S77" s="124">
        <f t="shared" si="87"/>
        <v>1.45</v>
      </c>
      <c r="T77" s="124">
        <f t="shared" si="87"/>
        <v>1.45</v>
      </c>
      <c r="U77" s="124">
        <f t="shared" si="87"/>
        <v>1.4500000000000002</v>
      </c>
      <c r="V77" s="124">
        <f t="shared" si="87"/>
        <v>1.45</v>
      </c>
      <c r="W77" s="124">
        <f t="shared" si="87"/>
        <v>1.45</v>
      </c>
      <c r="X77" s="124">
        <f t="shared" si="87"/>
        <v>1.45</v>
      </c>
      <c r="Y77" s="124">
        <f t="shared" si="87"/>
        <v>1.45</v>
      </c>
      <c r="Z77" s="124">
        <f t="shared" si="87"/>
        <v>1.45</v>
      </c>
      <c r="AA77" s="124">
        <f t="shared" si="87"/>
        <v>1.45</v>
      </c>
      <c r="AB77" s="124">
        <f t="shared" si="87"/>
        <v>1.45</v>
      </c>
      <c r="AC77" s="124">
        <f t="shared" si="87"/>
        <v>1.45</v>
      </c>
      <c r="AD77" s="124">
        <f t="shared" si="87"/>
        <v>1.45</v>
      </c>
      <c r="AE77" s="124">
        <f t="shared" si="87"/>
        <v>1.4500000000000002</v>
      </c>
      <c r="AF77" s="124">
        <f t="shared" si="87"/>
        <v>1.45</v>
      </c>
      <c r="AG77" s="124">
        <f t="shared" si="87"/>
        <v>1.45</v>
      </c>
      <c r="AH77" s="124">
        <f t="shared" si="87"/>
        <v>1.45</v>
      </c>
      <c r="AI77" s="124">
        <f t="shared" si="87"/>
        <v>1.4500000000000002</v>
      </c>
      <c r="AJ77" s="124">
        <f t="shared" si="87"/>
        <v>1.45</v>
      </c>
      <c r="AK77" s="124">
        <f t="shared" si="87"/>
        <v>1.45</v>
      </c>
      <c r="AL77" s="124">
        <f t="shared" si="87"/>
        <v>1.45</v>
      </c>
      <c r="AM77" s="124">
        <f t="shared" si="87"/>
        <v>1.45</v>
      </c>
      <c r="AN77" s="124">
        <f t="shared" si="87"/>
        <v>1.45</v>
      </c>
      <c r="AO77" s="124">
        <f t="shared" si="87"/>
        <v>1.4499999698074835</v>
      </c>
      <c r="AP77" s="124">
        <f t="shared" ref="AP77:BU77" si="88" xml:space="preserve"> IF( AP76 = 1, AP74 / AP75, "na")</f>
        <v>1.4499999999999633</v>
      </c>
      <c r="AQ77" s="124">
        <f t="shared" si="88"/>
        <v>1.4499999999999755</v>
      </c>
      <c r="AR77" s="124">
        <f t="shared" si="88"/>
        <v>1.4499999999999678</v>
      </c>
      <c r="AS77" s="124">
        <f t="shared" si="88"/>
        <v>1.4499999999999844</v>
      </c>
      <c r="AT77" s="124">
        <f t="shared" si="88"/>
        <v>1.4499999999999951</v>
      </c>
      <c r="AU77" s="124">
        <f t="shared" si="88"/>
        <v>1.4499999999999975</v>
      </c>
      <c r="AV77" s="124">
        <f t="shared" si="88"/>
        <v>1.4499999999999973</v>
      </c>
      <c r="AW77" s="124">
        <f t="shared" si="88"/>
        <v>1.4499999999999991</v>
      </c>
      <c r="AX77" s="124">
        <f t="shared" si="88"/>
        <v>1.4499999999999997</v>
      </c>
      <c r="AY77" s="124">
        <f t="shared" si="88"/>
        <v>1.4499999999999997</v>
      </c>
      <c r="AZ77" s="124">
        <f t="shared" si="88"/>
        <v>1.45</v>
      </c>
      <c r="BA77" s="124" t="str">
        <f t="shared" si="88"/>
        <v>na</v>
      </c>
      <c r="BB77" s="124" t="str">
        <f t="shared" si="88"/>
        <v>na</v>
      </c>
      <c r="BC77" s="124" t="str">
        <f t="shared" si="88"/>
        <v>na</v>
      </c>
      <c r="BD77" s="124" t="str">
        <f t="shared" si="88"/>
        <v>na</v>
      </c>
      <c r="BE77" s="124" t="str">
        <f t="shared" si="88"/>
        <v>na</v>
      </c>
      <c r="BF77" s="124" t="str">
        <f t="shared" si="88"/>
        <v>na</v>
      </c>
      <c r="BG77" s="124" t="str">
        <f t="shared" si="88"/>
        <v>na</v>
      </c>
      <c r="BH77" s="124" t="str">
        <f t="shared" si="88"/>
        <v>na</v>
      </c>
      <c r="BI77" s="124" t="str">
        <f t="shared" si="88"/>
        <v>na</v>
      </c>
      <c r="BJ77" s="124" t="str">
        <f t="shared" si="88"/>
        <v>na</v>
      </c>
      <c r="BK77" s="124" t="str">
        <f t="shared" si="88"/>
        <v>na</v>
      </c>
      <c r="BL77" s="124" t="str">
        <f t="shared" si="88"/>
        <v>na</v>
      </c>
      <c r="BM77" s="124" t="str">
        <f t="shared" si="88"/>
        <v>na</v>
      </c>
      <c r="BN77" s="124" t="str">
        <f t="shared" si="88"/>
        <v>na</v>
      </c>
      <c r="BO77" s="124" t="str">
        <f t="shared" si="88"/>
        <v>na</v>
      </c>
      <c r="BP77" s="124" t="str">
        <f t="shared" si="88"/>
        <v>na</v>
      </c>
      <c r="BQ77" s="124" t="str">
        <f t="shared" si="88"/>
        <v>na</v>
      </c>
      <c r="BR77" s="124" t="str">
        <f t="shared" si="88"/>
        <v>na</v>
      </c>
      <c r="BS77" s="124" t="str">
        <f t="shared" si="88"/>
        <v>na</v>
      </c>
      <c r="BT77" s="124" t="str">
        <f t="shared" si="88"/>
        <v>na</v>
      </c>
      <c r="BU77" s="124" t="str">
        <f t="shared" si="88"/>
        <v>na</v>
      </c>
      <c r="BV77" s="124" t="str">
        <f t="shared" ref="BV77:DA77" si="89" xml:space="preserve"> IF( BV76 = 1, BV74 / BV75, "na")</f>
        <v>na</v>
      </c>
      <c r="BW77" s="124" t="str">
        <f t="shared" si="89"/>
        <v>na</v>
      </c>
      <c r="BX77" s="124" t="str">
        <f t="shared" si="89"/>
        <v>na</v>
      </c>
      <c r="BY77" s="124" t="str">
        <f t="shared" si="89"/>
        <v>na</v>
      </c>
      <c r="BZ77" s="124" t="str">
        <f t="shared" si="89"/>
        <v>na</v>
      </c>
      <c r="CA77" s="124" t="str">
        <f t="shared" si="89"/>
        <v>na</v>
      </c>
      <c r="CB77" s="124" t="str">
        <f t="shared" si="89"/>
        <v>na</v>
      </c>
      <c r="CC77" s="124" t="str">
        <f t="shared" si="89"/>
        <v>na</v>
      </c>
      <c r="CD77" s="124" t="str">
        <f t="shared" si="89"/>
        <v>na</v>
      </c>
      <c r="CE77" s="124" t="str">
        <f t="shared" si="89"/>
        <v>na</v>
      </c>
      <c r="CF77" s="124" t="str">
        <f t="shared" si="89"/>
        <v>na</v>
      </c>
      <c r="CG77" s="124" t="str">
        <f t="shared" si="89"/>
        <v>na</v>
      </c>
      <c r="CH77" s="124" t="str">
        <f t="shared" si="89"/>
        <v>na</v>
      </c>
      <c r="CI77" s="124" t="str">
        <f t="shared" si="89"/>
        <v>na</v>
      </c>
      <c r="CJ77" s="124" t="str">
        <f t="shared" si="89"/>
        <v>na</v>
      </c>
      <c r="CK77" s="124" t="str">
        <f t="shared" si="89"/>
        <v>na</v>
      </c>
      <c r="CL77" s="124" t="str">
        <f t="shared" si="89"/>
        <v>na</v>
      </c>
      <c r="CM77" s="124" t="str">
        <f t="shared" si="89"/>
        <v>na</v>
      </c>
      <c r="CN77" s="124" t="str">
        <f t="shared" si="89"/>
        <v>na</v>
      </c>
      <c r="CO77" s="124" t="str">
        <f t="shared" si="89"/>
        <v>na</v>
      </c>
      <c r="CP77" s="124" t="str">
        <f t="shared" si="89"/>
        <v>na</v>
      </c>
      <c r="CQ77" s="124" t="str">
        <f t="shared" si="89"/>
        <v>na</v>
      </c>
      <c r="CR77" s="124" t="str">
        <f t="shared" si="89"/>
        <v>na</v>
      </c>
      <c r="CS77" s="124" t="str">
        <f t="shared" si="89"/>
        <v>na</v>
      </c>
      <c r="CT77" s="124" t="str">
        <f t="shared" si="89"/>
        <v>na</v>
      </c>
      <c r="CU77" s="124" t="str">
        <f t="shared" si="89"/>
        <v>na</v>
      </c>
      <c r="CV77" s="124" t="str">
        <f t="shared" si="89"/>
        <v>na</v>
      </c>
      <c r="CW77" s="124" t="str">
        <f t="shared" si="89"/>
        <v>na</v>
      </c>
      <c r="CX77" s="124" t="str">
        <f t="shared" si="89"/>
        <v>na</v>
      </c>
      <c r="CY77" s="124" t="str">
        <f t="shared" si="89"/>
        <v>na</v>
      </c>
      <c r="CZ77" s="124" t="str">
        <f t="shared" si="89"/>
        <v>na</v>
      </c>
      <c r="DA77" s="124" t="str">
        <f t="shared" si="89"/>
        <v>na</v>
      </c>
      <c r="DB77" s="124" t="str">
        <f t="shared" ref="DB77:EG77" si="90" xml:space="preserve"> IF( DB76 = 1, DB74 / DB75, "na")</f>
        <v>na</v>
      </c>
      <c r="DC77" s="124" t="str">
        <f t="shared" si="90"/>
        <v>na</v>
      </c>
      <c r="DD77" s="124" t="str">
        <f t="shared" si="90"/>
        <v>na</v>
      </c>
      <c r="DE77" s="124" t="str">
        <f t="shared" si="90"/>
        <v>na</v>
      </c>
      <c r="DF77" s="124" t="str">
        <f t="shared" si="90"/>
        <v>na</v>
      </c>
      <c r="DG77" s="124" t="str">
        <f t="shared" si="90"/>
        <v>na</v>
      </c>
      <c r="DH77" s="124" t="str">
        <f t="shared" si="90"/>
        <v>na</v>
      </c>
      <c r="DI77" s="124" t="str">
        <f t="shared" si="90"/>
        <v>na</v>
      </c>
      <c r="DJ77" s="124" t="str">
        <f t="shared" si="90"/>
        <v>na</v>
      </c>
      <c r="DK77" s="124" t="str">
        <f t="shared" si="90"/>
        <v>na</v>
      </c>
      <c r="DL77" s="124" t="str">
        <f t="shared" si="90"/>
        <v>na</v>
      </c>
      <c r="DM77" s="124" t="str">
        <f t="shared" si="90"/>
        <v>na</v>
      </c>
      <c r="DN77" s="124" t="str">
        <f t="shared" si="90"/>
        <v>na</v>
      </c>
      <c r="DO77" s="124" t="str">
        <f t="shared" si="90"/>
        <v>na</v>
      </c>
      <c r="DP77" s="124" t="str">
        <f t="shared" si="90"/>
        <v>na</v>
      </c>
      <c r="DQ77" s="124" t="str">
        <f t="shared" si="90"/>
        <v>na</v>
      </c>
      <c r="DR77" s="124" t="str">
        <f t="shared" si="90"/>
        <v>na</v>
      </c>
      <c r="DS77" s="124" t="str">
        <f t="shared" si="90"/>
        <v>na</v>
      </c>
      <c r="DT77" s="124" t="str">
        <f t="shared" si="90"/>
        <v>na</v>
      </c>
      <c r="DU77" s="124" t="str">
        <f t="shared" si="90"/>
        <v>na</v>
      </c>
      <c r="DV77" s="124" t="str">
        <f t="shared" si="90"/>
        <v>na</v>
      </c>
      <c r="DW77" s="124" t="str">
        <f t="shared" si="90"/>
        <v>na</v>
      </c>
      <c r="DX77" s="124" t="str">
        <f t="shared" si="90"/>
        <v>na</v>
      </c>
      <c r="DY77" s="124" t="str">
        <f t="shared" si="90"/>
        <v>na</v>
      </c>
      <c r="DZ77" s="124" t="str">
        <f t="shared" si="90"/>
        <v>na</v>
      </c>
      <c r="EA77" s="124" t="str">
        <f t="shared" si="90"/>
        <v>na</v>
      </c>
      <c r="EB77" s="124" t="str">
        <f t="shared" si="90"/>
        <v>na</v>
      </c>
      <c r="EC77" s="124" t="str">
        <f t="shared" si="90"/>
        <v>na</v>
      </c>
      <c r="ED77" s="124" t="str">
        <f t="shared" si="90"/>
        <v>na</v>
      </c>
      <c r="EE77" s="124" t="str">
        <f t="shared" si="90"/>
        <v>na</v>
      </c>
      <c r="EF77" s="124" t="str">
        <f t="shared" si="90"/>
        <v>na</v>
      </c>
      <c r="EG77" s="124" t="str">
        <f t="shared" si="90"/>
        <v>na</v>
      </c>
      <c r="EH77" s="124" t="str">
        <f t="shared" ref="EH77:FM77" si="91" xml:space="preserve"> IF( EH76 = 1, EH74 / EH75, "na")</f>
        <v>na</v>
      </c>
      <c r="EI77" s="124" t="str">
        <f t="shared" si="91"/>
        <v>na</v>
      </c>
      <c r="EJ77" s="124" t="str">
        <f t="shared" si="91"/>
        <v>na</v>
      </c>
      <c r="EK77" s="124" t="str">
        <f t="shared" si="91"/>
        <v>na</v>
      </c>
      <c r="EL77" s="124" t="str">
        <f t="shared" si="91"/>
        <v>na</v>
      </c>
      <c r="EM77" s="124" t="str">
        <f t="shared" si="91"/>
        <v>na</v>
      </c>
      <c r="EN77" s="124" t="str">
        <f t="shared" si="91"/>
        <v>na</v>
      </c>
      <c r="EO77" s="124" t="str">
        <f t="shared" si="91"/>
        <v>na</v>
      </c>
      <c r="EP77" s="124" t="str">
        <f t="shared" si="91"/>
        <v>na</v>
      </c>
      <c r="EQ77" s="124" t="str">
        <f t="shared" si="91"/>
        <v>na</v>
      </c>
      <c r="ER77" s="124" t="str">
        <f t="shared" si="91"/>
        <v>na</v>
      </c>
      <c r="ES77" s="124" t="str">
        <f t="shared" si="91"/>
        <v>na</v>
      </c>
      <c r="ET77" s="124" t="str">
        <f t="shared" si="91"/>
        <v>na</v>
      </c>
      <c r="EU77" s="124" t="str">
        <f t="shared" si="91"/>
        <v>na</v>
      </c>
      <c r="EV77" s="124" t="str">
        <f t="shared" si="91"/>
        <v>na</v>
      </c>
      <c r="EW77" s="124" t="str">
        <f t="shared" si="91"/>
        <v>na</v>
      </c>
      <c r="EX77" s="124" t="str">
        <f t="shared" si="91"/>
        <v>na</v>
      </c>
      <c r="EY77" s="124" t="str">
        <f t="shared" si="91"/>
        <v>na</v>
      </c>
      <c r="EZ77" s="124" t="str">
        <f t="shared" si="91"/>
        <v>na</v>
      </c>
      <c r="FA77" s="124" t="str">
        <f t="shared" si="91"/>
        <v>na</v>
      </c>
      <c r="FB77" s="124" t="str">
        <f t="shared" si="91"/>
        <v>na</v>
      </c>
      <c r="FC77" s="124" t="str">
        <f t="shared" si="91"/>
        <v>na</v>
      </c>
      <c r="FD77" s="124" t="str">
        <f t="shared" si="91"/>
        <v>na</v>
      </c>
      <c r="FE77" s="124" t="str">
        <f t="shared" si="91"/>
        <v>na</v>
      </c>
      <c r="FF77" s="124" t="str">
        <f t="shared" si="91"/>
        <v>na</v>
      </c>
      <c r="FG77" s="124" t="str">
        <f t="shared" si="91"/>
        <v>na</v>
      </c>
      <c r="FH77" s="124" t="str">
        <f t="shared" si="91"/>
        <v>na</v>
      </c>
      <c r="FI77" s="124" t="str">
        <f t="shared" si="91"/>
        <v>na</v>
      </c>
      <c r="FJ77" s="124" t="str">
        <f t="shared" si="91"/>
        <v>na</v>
      </c>
      <c r="FK77" s="124" t="str">
        <f t="shared" si="91"/>
        <v>na</v>
      </c>
      <c r="FL77" s="124" t="str">
        <f t="shared" si="91"/>
        <v>na</v>
      </c>
      <c r="FM77" s="124" t="str">
        <f t="shared" si="91"/>
        <v>na</v>
      </c>
      <c r="FN77" s="124" t="str">
        <f t="shared" ref="FN77:GJ77" si="92" xml:space="preserve"> IF( FN76 = 1, FN74 / FN75, "na")</f>
        <v>na</v>
      </c>
      <c r="FO77" s="124" t="str">
        <f t="shared" si="92"/>
        <v>na</v>
      </c>
      <c r="FP77" s="124" t="str">
        <f t="shared" si="92"/>
        <v>na</v>
      </c>
      <c r="FQ77" s="124" t="str">
        <f t="shared" si="92"/>
        <v>na</v>
      </c>
      <c r="FR77" s="124" t="str">
        <f t="shared" si="92"/>
        <v>na</v>
      </c>
      <c r="FS77" s="124" t="str">
        <f t="shared" si="92"/>
        <v>na</v>
      </c>
      <c r="FT77" s="124" t="str">
        <f t="shared" si="92"/>
        <v>na</v>
      </c>
      <c r="FU77" s="124" t="str">
        <f t="shared" si="92"/>
        <v>na</v>
      </c>
      <c r="FV77" s="124" t="str">
        <f t="shared" si="92"/>
        <v>na</v>
      </c>
      <c r="FW77" s="124" t="str">
        <f t="shared" si="92"/>
        <v>na</v>
      </c>
      <c r="FX77" s="124" t="str">
        <f t="shared" si="92"/>
        <v>na</v>
      </c>
      <c r="FY77" s="124" t="str">
        <f t="shared" si="92"/>
        <v>na</v>
      </c>
      <c r="FZ77" s="124" t="str">
        <f t="shared" si="92"/>
        <v>na</v>
      </c>
      <c r="GA77" s="124" t="str">
        <f t="shared" si="92"/>
        <v>na</v>
      </c>
      <c r="GB77" s="124" t="str">
        <f t="shared" si="92"/>
        <v>na</v>
      </c>
      <c r="GC77" s="124" t="str">
        <f t="shared" si="92"/>
        <v>na</v>
      </c>
      <c r="GD77" s="124" t="str">
        <f t="shared" si="92"/>
        <v>na</v>
      </c>
      <c r="GE77" s="124" t="str">
        <f t="shared" si="92"/>
        <v>na</v>
      </c>
      <c r="GF77" s="124" t="str">
        <f t="shared" si="92"/>
        <v>na</v>
      </c>
      <c r="GG77" s="124" t="str">
        <f t="shared" si="92"/>
        <v>na</v>
      </c>
      <c r="GH77" s="124" t="str">
        <f t="shared" si="92"/>
        <v>na</v>
      </c>
      <c r="GI77" s="124" t="str">
        <f t="shared" si="92"/>
        <v>na</v>
      </c>
      <c r="GJ77" s="124" t="str">
        <f t="shared" si="92"/>
        <v>na</v>
      </c>
    </row>
    <row r="78" spans="1:192" x14ac:dyDescent="0.25">
      <c r="J78" s="124"/>
      <c r="K78" s="124"/>
      <c r="L78" s="124"/>
      <c r="M78" s="124"/>
      <c r="N78" s="124"/>
      <c r="O78" s="124"/>
      <c r="P78" s="124"/>
      <c r="Q78" s="124"/>
      <c r="R78" s="124"/>
      <c r="S78" s="124"/>
      <c r="T78" s="124"/>
      <c r="U78" s="124"/>
      <c r="V78" s="124"/>
      <c r="W78" s="124"/>
      <c r="X78" s="124"/>
      <c r="Y78" s="124"/>
      <c r="Z78" s="124"/>
      <c r="AA78" s="124"/>
      <c r="AB78" s="124"/>
      <c r="AC78" s="124"/>
      <c r="AD78" s="124"/>
      <c r="AE78" s="124"/>
      <c r="AF78" s="124"/>
      <c r="AG78" s="124"/>
      <c r="AH78" s="124"/>
      <c r="AI78" s="124"/>
      <c r="AJ78" s="124"/>
      <c r="AK78" s="124"/>
      <c r="AL78" s="124"/>
      <c r="AM78" s="124"/>
      <c r="AN78" s="124"/>
      <c r="AO78" s="124"/>
      <c r="AP78" s="124"/>
      <c r="AQ78" s="124"/>
      <c r="AR78" s="124"/>
      <c r="AS78" s="124"/>
      <c r="AT78" s="124"/>
      <c r="AU78" s="124"/>
      <c r="AV78" s="124"/>
      <c r="AW78" s="124"/>
      <c r="AX78" s="124"/>
      <c r="AY78" s="124"/>
      <c r="AZ78" s="124"/>
      <c r="BA78" s="124"/>
      <c r="BB78" s="124"/>
      <c r="BC78" s="124"/>
      <c r="BD78" s="124"/>
      <c r="BE78" s="124"/>
      <c r="BF78" s="124"/>
      <c r="BG78" s="124"/>
      <c r="BH78" s="124"/>
      <c r="BI78" s="124"/>
      <c r="BJ78" s="124"/>
      <c r="BK78" s="124"/>
      <c r="BL78" s="124"/>
      <c r="BM78" s="124"/>
      <c r="BN78" s="124"/>
      <c r="BO78" s="124"/>
      <c r="BP78" s="124"/>
      <c r="BQ78" s="124"/>
      <c r="BR78" s="124"/>
      <c r="BS78" s="124"/>
      <c r="BT78" s="124"/>
      <c r="BU78" s="124"/>
      <c r="BV78" s="124"/>
      <c r="BW78" s="124"/>
      <c r="BX78" s="124"/>
      <c r="BY78" s="124"/>
      <c r="BZ78" s="124"/>
      <c r="CA78" s="124"/>
      <c r="CB78" s="124"/>
      <c r="CC78" s="124"/>
      <c r="CD78" s="124"/>
      <c r="CE78" s="124"/>
      <c r="CF78" s="124"/>
      <c r="CG78" s="124"/>
      <c r="CH78" s="124"/>
      <c r="CI78" s="124"/>
      <c r="CJ78" s="124"/>
      <c r="CK78" s="124"/>
      <c r="CL78" s="124"/>
      <c r="CM78" s="124"/>
      <c r="CN78" s="124"/>
      <c r="CO78" s="124"/>
      <c r="CP78" s="124"/>
      <c r="CQ78" s="124"/>
      <c r="CR78" s="124"/>
      <c r="CS78" s="124"/>
      <c r="CT78" s="124"/>
      <c r="CU78" s="124"/>
      <c r="CV78" s="124"/>
      <c r="CW78" s="124"/>
      <c r="CX78" s="124"/>
      <c r="CY78" s="124"/>
      <c r="CZ78" s="124"/>
      <c r="DA78" s="124"/>
      <c r="DB78" s="124"/>
      <c r="DC78" s="124"/>
      <c r="DD78" s="124"/>
      <c r="DE78" s="124"/>
      <c r="DF78" s="124"/>
      <c r="DG78" s="124"/>
      <c r="DH78" s="124"/>
      <c r="DI78" s="124"/>
      <c r="DJ78" s="124"/>
      <c r="DK78" s="124"/>
      <c r="DL78" s="124"/>
      <c r="DM78" s="124"/>
      <c r="DN78" s="124"/>
      <c r="DO78" s="124"/>
      <c r="DP78" s="124"/>
      <c r="DQ78" s="124"/>
      <c r="DR78" s="124"/>
      <c r="DS78" s="124"/>
      <c r="DT78" s="124"/>
      <c r="DU78" s="124"/>
      <c r="DV78" s="124"/>
      <c r="DW78" s="124"/>
      <c r="DX78" s="124"/>
      <c r="DY78" s="124"/>
      <c r="DZ78" s="124"/>
      <c r="EA78" s="124"/>
      <c r="EB78" s="124"/>
      <c r="EC78" s="124"/>
      <c r="ED78" s="124"/>
      <c r="EE78" s="124"/>
      <c r="EF78" s="124"/>
      <c r="EG78" s="124"/>
      <c r="EH78" s="124"/>
      <c r="EI78" s="124"/>
      <c r="EJ78" s="124"/>
      <c r="EK78" s="124"/>
      <c r="EL78" s="124"/>
      <c r="EM78" s="124"/>
      <c r="EN78" s="124"/>
      <c r="EO78" s="124"/>
      <c r="EP78" s="124"/>
      <c r="EQ78" s="124"/>
      <c r="ER78" s="124"/>
      <c r="ES78" s="124"/>
      <c r="ET78" s="124"/>
      <c r="EU78" s="124"/>
      <c r="EV78" s="124"/>
      <c r="EW78" s="124"/>
      <c r="EX78" s="124"/>
      <c r="EY78" s="124"/>
      <c r="EZ78" s="124"/>
      <c r="FA78" s="124"/>
      <c r="FB78" s="124"/>
      <c r="FC78" s="124"/>
      <c r="FD78" s="124"/>
      <c r="FE78" s="124"/>
      <c r="FF78" s="124"/>
      <c r="FG78" s="124"/>
      <c r="FH78" s="124"/>
      <c r="FI78" s="124"/>
      <c r="FJ78" s="124"/>
      <c r="FK78" s="124"/>
      <c r="FL78" s="124"/>
      <c r="FM78" s="124"/>
      <c r="FN78" s="124"/>
      <c r="FO78" s="124"/>
      <c r="FP78" s="124"/>
      <c r="FQ78" s="124"/>
      <c r="FR78" s="124"/>
      <c r="FS78" s="124"/>
      <c r="FT78" s="124"/>
      <c r="FU78" s="124"/>
      <c r="FV78" s="124"/>
      <c r="FW78" s="124"/>
      <c r="FX78" s="124"/>
      <c r="FY78" s="124"/>
      <c r="FZ78" s="124"/>
      <c r="GA78" s="124"/>
      <c r="GB78" s="124"/>
      <c r="GC78" s="124"/>
      <c r="GD78" s="124"/>
      <c r="GE78" s="124"/>
      <c r="GF78" s="124"/>
      <c r="GG78" s="124"/>
      <c r="GH78" s="124"/>
      <c r="GI78" s="124"/>
      <c r="GJ78" s="124"/>
    </row>
    <row r="79" spans="1:192" s="359" customFormat="1" x14ac:dyDescent="0.25">
      <c r="A79" s="357"/>
      <c r="B79" s="357"/>
      <c r="C79" s="574"/>
      <c r="D79" s="358"/>
      <c r="E79" s="124" t="str">
        <f t="shared" ref="E79:AJ79" ca="1" si="93" xml:space="preserve"> E$77</f>
        <v>Senior debt service coverate ratio</v>
      </c>
      <c r="F79" s="124">
        <f t="shared" si="93"/>
        <v>0</v>
      </c>
      <c r="G79" s="124" t="str">
        <f t="shared" si="93"/>
        <v>ratio</v>
      </c>
      <c r="H79" s="124">
        <f t="shared" si="93"/>
        <v>0</v>
      </c>
      <c r="I79" s="124">
        <f t="shared" si="93"/>
        <v>0</v>
      </c>
      <c r="J79" s="124" t="str">
        <f t="shared" si="93"/>
        <v>na</v>
      </c>
      <c r="K79" s="124" t="str">
        <f t="shared" si="93"/>
        <v>na</v>
      </c>
      <c r="L79" s="124" t="str">
        <f t="shared" si="93"/>
        <v>na</v>
      </c>
      <c r="M79" s="124">
        <f t="shared" si="93"/>
        <v>1.45</v>
      </c>
      <c r="N79" s="124">
        <f t="shared" si="93"/>
        <v>1.45</v>
      </c>
      <c r="O79" s="124">
        <f t="shared" si="93"/>
        <v>1.45</v>
      </c>
      <c r="P79" s="124">
        <f t="shared" si="93"/>
        <v>1.45</v>
      </c>
      <c r="Q79" s="124">
        <f t="shared" si="93"/>
        <v>1.4500000000000002</v>
      </c>
      <c r="R79" s="124">
        <f t="shared" si="93"/>
        <v>1.45</v>
      </c>
      <c r="S79" s="124">
        <f t="shared" si="93"/>
        <v>1.45</v>
      </c>
      <c r="T79" s="124">
        <f t="shared" si="93"/>
        <v>1.45</v>
      </c>
      <c r="U79" s="124">
        <f t="shared" si="93"/>
        <v>1.4500000000000002</v>
      </c>
      <c r="V79" s="124">
        <f t="shared" si="93"/>
        <v>1.45</v>
      </c>
      <c r="W79" s="124">
        <f t="shared" si="93"/>
        <v>1.45</v>
      </c>
      <c r="X79" s="124">
        <f t="shared" si="93"/>
        <v>1.45</v>
      </c>
      <c r="Y79" s="124">
        <f t="shared" si="93"/>
        <v>1.45</v>
      </c>
      <c r="Z79" s="124">
        <f t="shared" si="93"/>
        <v>1.45</v>
      </c>
      <c r="AA79" s="124">
        <f t="shared" si="93"/>
        <v>1.45</v>
      </c>
      <c r="AB79" s="124">
        <f t="shared" si="93"/>
        <v>1.45</v>
      </c>
      <c r="AC79" s="124">
        <f t="shared" si="93"/>
        <v>1.45</v>
      </c>
      <c r="AD79" s="124">
        <f t="shared" si="93"/>
        <v>1.45</v>
      </c>
      <c r="AE79" s="124">
        <f t="shared" si="93"/>
        <v>1.4500000000000002</v>
      </c>
      <c r="AF79" s="124">
        <f t="shared" si="93"/>
        <v>1.45</v>
      </c>
      <c r="AG79" s="124">
        <f t="shared" si="93"/>
        <v>1.45</v>
      </c>
      <c r="AH79" s="124">
        <f t="shared" si="93"/>
        <v>1.45</v>
      </c>
      <c r="AI79" s="124">
        <f t="shared" si="93"/>
        <v>1.4500000000000002</v>
      </c>
      <c r="AJ79" s="124">
        <f t="shared" si="93"/>
        <v>1.45</v>
      </c>
      <c r="AK79" s="124">
        <f t="shared" ref="AK79:BP79" si="94" xml:space="preserve"> AK$77</f>
        <v>1.45</v>
      </c>
      <c r="AL79" s="124">
        <f t="shared" si="94"/>
        <v>1.45</v>
      </c>
      <c r="AM79" s="124">
        <f t="shared" si="94"/>
        <v>1.45</v>
      </c>
      <c r="AN79" s="124">
        <f t="shared" si="94"/>
        <v>1.45</v>
      </c>
      <c r="AO79" s="124">
        <f t="shared" si="94"/>
        <v>1.4499999698074835</v>
      </c>
      <c r="AP79" s="124">
        <f t="shared" si="94"/>
        <v>1.4499999999999633</v>
      </c>
      <c r="AQ79" s="124">
        <f t="shared" si="94"/>
        <v>1.4499999999999755</v>
      </c>
      <c r="AR79" s="124">
        <f t="shared" si="94"/>
        <v>1.4499999999999678</v>
      </c>
      <c r="AS79" s="124">
        <f t="shared" si="94"/>
        <v>1.4499999999999844</v>
      </c>
      <c r="AT79" s="124">
        <f t="shared" si="94"/>
        <v>1.4499999999999951</v>
      </c>
      <c r="AU79" s="124">
        <f t="shared" si="94"/>
        <v>1.4499999999999975</v>
      </c>
      <c r="AV79" s="124">
        <f t="shared" si="94"/>
        <v>1.4499999999999973</v>
      </c>
      <c r="AW79" s="124">
        <f t="shared" si="94"/>
        <v>1.4499999999999991</v>
      </c>
      <c r="AX79" s="124">
        <f t="shared" si="94"/>
        <v>1.4499999999999997</v>
      </c>
      <c r="AY79" s="124">
        <f t="shared" si="94"/>
        <v>1.4499999999999997</v>
      </c>
      <c r="AZ79" s="124">
        <f t="shared" si="94"/>
        <v>1.45</v>
      </c>
      <c r="BA79" s="124" t="str">
        <f t="shared" si="94"/>
        <v>na</v>
      </c>
      <c r="BB79" s="124" t="str">
        <f t="shared" si="94"/>
        <v>na</v>
      </c>
      <c r="BC79" s="124" t="str">
        <f t="shared" si="94"/>
        <v>na</v>
      </c>
      <c r="BD79" s="124" t="str">
        <f t="shared" si="94"/>
        <v>na</v>
      </c>
      <c r="BE79" s="124" t="str">
        <f t="shared" si="94"/>
        <v>na</v>
      </c>
      <c r="BF79" s="124" t="str">
        <f t="shared" si="94"/>
        <v>na</v>
      </c>
      <c r="BG79" s="124" t="str">
        <f t="shared" si="94"/>
        <v>na</v>
      </c>
      <c r="BH79" s="124" t="str">
        <f t="shared" si="94"/>
        <v>na</v>
      </c>
      <c r="BI79" s="124" t="str">
        <f t="shared" si="94"/>
        <v>na</v>
      </c>
      <c r="BJ79" s="124" t="str">
        <f t="shared" si="94"/>
        <v>na</v>
      </c>
      <c r="BK79" s="124" t="str">
        <f t="shared" si="94"/>
        <v>na</v>
      </c>
      <c r="BL79" s="124" t="str">
        <f t="shared" si="94"/>
        <v>na</v>
      </c>
      <c r="BM79" s="124" t="str">
        <f t="shared" si="94"/>
        <v>na</v>
      </c>
      <c r="BN79" s="124" t="str">
        <f t="shared" si="94"/>
        <v>na</v>
      </c>
      <c r="BO79" s="124" t="str">
        <f t="shared" si="94"/>
        <v>na</v>
      </c>
      <c r="BP79" s="124" t="str">
        <f t="shared" si="94"/>
        <v>na</v>
      </c>
      <c r="BQ79" s="124" t="str">
        <f t="shared" ref="BQ79:CV79" si="95" xml:space="preserve"> BQ$77</f>
        <v>na</v>
      </c>
      <c r="BR79" s="124" t="str">
        <f t="shared" si="95"/>
        <v>na</v>
      </c>
      <c r="BS79" s="124" t="str">
        <f t="shared" si="95"/>
        <v>na</v>
      </c>
      <c r="BT79" s="124" t="str">
        <f t="shared" si="95"/>
        <v>na</v>
      </c>
      <c r="BU79" s="124" t="str">
        <f t="shared" si="95"/>
        <v>na</v>
      </c>
      <c r="BV79" s="124" t="str">
        <f t="shared" si="95"/>
        <v>na</v>
      </c>
      <c r="BW79" s="124" t="str">
        <f t="shared" si="95"/>
        <v>na</v>
      </c>
      <c r="BX79" s="124" t="str">
        <f t="shared" si="95"/>
        <v>na</v>
      </c>
      <c r="BY79" s="124" t="str">
        <f t="shared" si="95"/>
        <v>na</v>
      </c>
      <c r="BZ79" s="124" t="str">
        <f t="shared" si="95"/>
        <v>na</v>
      </c>
      <c r="CA79" s="124" t="str">
        <f t="shared" si="95"/>
        <v>na</v>
      </c>
      <c r="CB79" s="124" t="str">
        <f t="shared" si="95"/>
        <v>na</v>
      </c>
      <c r="CC79" s="124" t="str">
        <f t="shared" si="95"/>
        <v>na</v>
      </c>
      <c r="CD79" s="124" t="str">
        <f t="shared" si="95"/>
        <v>na</v>
      </c>
      <c r="CE79" s="124" t="str">
        <f t="shared" si="95"/>
        <v>na</v>
      </c>
      <c r="CF79" s="124" t="str">
        <f t="shared" si="95"/>
        <v>na</v>
      </c>
      <c r="CG79" s="124" t="str">
        <f t="shared" si="95"/>
        <v>na</v>
      </c>
      <c r="CH79" s="124" t="str">
        <f t="shared" si="95"/>
        <v>na</v>
      </c>
      <c r="CI79" s="124" t="str">
        <f t="shared" si="95"/>
        <v>na</v>
      </c>
      <c r="CJ79" s="124" t="str">
        <f t="shared" si="95"/>
        <v>na</v>
      </c>
      <c r="CK79" s="124" t="str">
        <f t="shared" si="95"/>
        <v>na</v>
      </c>
      <c r="CL79" s="124" t="str">
        <f t="shared" si="95"/>
        <v>na</v>
      </c>
      <c r="CM79" s="124" t="str">
        <f t="shared" si="95"/>
        <v>na</v>
      </c>
      <c r="CN79" s="124" t="str">
        <f t="shared" si="95"/>
        <v>na</v>
      </c>
      <c r="CO79" s="124" t="str">
        <f t="shared" si="95"/>
        <v>na</v>
      </c>
      <c r="CP79" s="124" t="str">
        <f t="shared" si="95"/>
        <v>na</v>
      </c>
      <c r="CQ79" s="124" t="str">
        <f t="shared" si="95"/>
        <v>na</v>
      </c>
      <c r="CR79" s="124" t="str">
        <f t="shared" si="95"/>
        <v>na</v>
      </c>
      <c r="CS79" s="124" t="str">
        <f t="shared" si="95"/>
        <v>na</v>
      </c>
      <c r="CT79" s="124" t="str">
        <f t="shared" si="95"/>
        <v>na</v>
      </c>
      <c r="CU79" s="124" t="str">
        <f t="shared" si="95"/>
        <v>na</v>
      </c>
      <c r="CV79" s="124" t="str">
        <f t="shared" si="95"/>
        <v>na</v>
      </c>
      <c r="CW79" s="124" t="str">
        <f t="shared" ref="CW79:EB79" si="96" xml:space="preserve"> CW$77</f>
        <v>na</v>
      </c>
      <c r="CX79" s="124" t="str">
        <f t="shared" si="96"/>
        <v>na</v>
      </c>
      <c r="CY79" s="124" t="str">
        <f t="shared" si="96"/>
        <v>na</v>
      </c>
      <c r="CZ79" s="124" t="str">
        <f t="shared" si="96"/>
        <v>na</v>
      </c>
      <c r="DA79" s="124" t="str">
        <f t="shared" si="96"/>
        <v>na</v>
      </c>
      <c r="DB79" s="124" t="str">
        <f t="shared" si="96"/>
        <v>na</v>
      </c>
      <c r="DC79" s="124" t="str">
        <f t="shared" si="96"/>
        <v>na</v>
      </c>
      <c r="DD79" s="124" t="str">
        <f t="shared" si="96"/>
        <v>na</v>
      </c>
      <c r="DE79" s="124" t="str">
        <f t="shared" si="96"/>
        <v>na</v>
      </c>
      <c r="DF79" s="124" t="str">
        <f t="shared" si="96"/>
        <v>na</v>
      </c>
      <c r="DG79" s="124" t="str">
        <f t="shared" si="96"/>
        <v>na</v>
      </c>
      <c r="DH79" s="124" t="str">
        <f t="shared" si="96"/>
        <v>na</v>
      </c>
      <c r="DI79" s="124" t="str">
        <f t="shared" si="96"/>
        <v>na</v>
      </c>
      <c r="DJ79" s="124" t="str">
        <f t="shared" si="96"/>
        <v>na</v>
      </c>
      <c r="DK79" s="124" t="str">
        <f t="shared" si="96"/>
        <v>na</v>
      </c>
      <c r="DL79" s="124" t="str">
        <f t="shared" si="96"/>
        <v>na</v>
      </c>
      <c r="DM79" s="124" t="str">
        <f t="shared" si="96"/>
        <v>na</v>
      </c>
      <c r="DN79" s="124" t="str">
        <f t="shared" si="96"/>
        <v>na</v>
      </c>
      <c r="DO79" s="124" t="str">
        <f t="shared" si="96"/>
        <v>na</v>
      </c>
      <c r="DP79" s="124" t="str">
        <f t="shared" si="96"/>
        <v>na</v>
      </c>
      <c r="DQ79" s="124" t="str">
        <f t="shared" si="96"/>
        <v>na</v>
      </c>
      <c r="DR79" s="124" t="str">
        <f t="shared" si="96"/>
        <v>na</v>
      </c>
      <c r="DS79" s="124" t="str">
        <f t="shared" si="96"/>
        <v>na</v>
      </c>
      <c r="DT79" s="124" t="str">
        <f t="shared" si="96"/>
        <v>na</v>
      </c>
      <c r="DU79" s="124" t="str">
        <f t="shared" si="96"/>
        <v>na</v>
      </c>
      <c r="DV79" s="124" t="str">
        <f t="shared" si="96"/>
        <v>na</v>
      </c>
      <c r="DW79" s="124" t="str">
        <f t="shared" si="96"/>
        <v>na</v>
      </c>
      <c r="DX79" s="124" t="str">
        <f t="shared" si="96"/>
        <v>na</v>
      </c>
      <c r="DY79" s="124" t="str">
        <f t="shared" si="96"/>
        <v>na</v>
      </c>
      <c r="DZ79" s="124" t="str">
        <f t="shared" si="96"/>
        <v>na</v>
      </c>
      <c r="EA79" s="124" t="str">
        <f t="shared" si="96"/>
        <v>na</v>
      </c>
      <c r="EB79" s="124" t="str">
        <f t="shared" si="96"/>
        <v>na</v>
      </c>
      <c r="EC79" s="124" t="str">
        <f t="shared" ref="EC79:FH79" si="97" xml:space="preserve"> EC$77</f>
        <v>na</v>
      </c>
      <c r="ED79" s="124" t="str">
        <f t="shared" si="97"/>
        <v>na</v>
      </c>
      <c r="EE79" s="124" t="str">
        <f t="shared" si="97"/>
        <v>na</v>
      </c>
      <c r="EF79" s="124" t="str">
        <f t="shared" si="97"/>
        <v>na</v>
      </c>
      <c r="EG79" s="124" t="str">
        <f t="shared" si="97"/>
        <v>na</v>
      </c>
      <c r="EH79" s="124" t="str">
        <f t="shared" si="97"/>
        <v>na</v>
      </c>
      <c r="EI79" s="124" t="str">
        <f t="shared" si="97"/>
        <v>na</v>
      </c>
      <c r="EJ79" s="124" t="str">
        <f t="shared" si="97"/>
        <v>na</v>
      </c>
      <c r="EK79" s="124" t="str">
        <f t="shared" si="97"/>
        <v>na</v>
      </c>
      <c r="EL79" s="124" t="str">
        <f t="shared" si="97"/>
        <v>na</v>
      </c>
      <c r="EM79" s="124" t="str">
        <f t="shared" si="97"/>
        <v>na</v>
      </c>
      <c r="EN79" s="124" t="str">
        <f t="shared" si="97"/>
        <v>na</v>
      </c>
      <c r="EO79" s="124" t="str">
        <f t="shared" si="97"/>
        <v>na</v>
      </c>
      <c r="EP79" s="124" t="str">
        <f t="shared" si="97"/>
        <v>na</v>
      </c>
      <c r="EQ79" s="124" t="str">
        <f t="shared" si="97"/>
        <v>na</v>
      </c>
      <c r="ER79" s="124" t="str">
        <f t="shared" si="97"/>
        <v>na</v>
      </c>
      <c r="ES79" s="124" t="str">
        <f t="shared" si="97"/>
        <v>na</v>
      </c>
      <c r="ET79" s="124" t="str">
        <f t="shared" si="97"/>
        <v>na</v>
      </c>
      <c r="EU79" s="124" t="str">
        <f t="shared" si="97"/>
        <v>na</v>
      </c>
      <c r="EV79" s="124" t="str">
        <f t="shared" si="97"/>
        <v>na</v>
      </c>
      <c r="EW79" s="124" t="str">
        <f t="shared" si="97"/>
        <v>na</v>
      </c>
      <c r="EX79" s="124" t="str">
        <f t="shared" si="97"/>
        <v>na</v>
      </c>
      <c r="EY79" s="124" t="str">
        <f t="shared" si="97"/>
        <v>na</v>
      </c>
      <c r="EZ79" s="124" t="str">
        <f t="shared" si="97"/>
        <v>na</v>
      </c>
      <c r="FA79" s="124" t="str">
        <f t="shared" si="97"/>
        <v>na</v>
      </c>
      <c r="FB79" s="124" t="str">
        <f t="shared" si="97"/>
        <v>na</v>
      </c>
      <c r="FC79" s="124" t="str">
        <f t="shared" si="97"/>
        <v>na</v>
      </c>
      <c r="FD79" s="124" t="str">
        <f t="shared" si="97"/>
        <v>na</v>
      </c>
      <c r="FE79" s="124" t="str">
        <f t="shared" si="97"/>
        <v>na</v>
      </c>
      <c r="FF79" s="124" t="str">
        <f t="shared" si="97"/>
        <v>na</v>
      </c>
      <c r="FG79" s="124" t="str">
        <f t="shared" si="97"/>
        <v>na</v>
      </c>
      <c r="FH79" s="124" t="str">
        <f t="shared" si="97"/>
        <v>na</v>
      </c>
      <c r="FI79" s="124" t="str">
        <f t="shared" ref="FI79:GJ79" si="98" xml:space="preserve"> FI$77</f>
        <v>na</v>
      </c>
      <c r="FJ79" s="124" t="str">
        <f t="shared" si="98"/>
        <v>na</v>
      </c>
      <c r="FK79" s="124" t="str">
        <f t="shared" si="98"/>
        <v>na</v>
      </c>
      <c r="FL79" s="124" t="str">
        <f t="shared" si="98"/>
        <v>na</v>
      </c>
      <c r="FM79" s="124" t="str">
        <f t="shared" si="98"/>
        <v>na</v>
      </c>
      <c r="FN79" s="124" t="str">
        <f t="shared" si="98"/>
        <v>na</v>
      </c>
      <c r="FO79" s="124" t="str">
        <f t="shared" si="98"/>
        <v>na</v>
      </c>
      <c r="FP79" s="124" t="str">
        <f t="shared" si="98"/>
        <v>na</v>
      </c>
      <c r="FQ79" s="124" t="str">
        <f t="shared" si="98"/>
        <v>na</v>
      </c>
      <c r="FR79" s="124" t="str">
        <f t="shared" si="98"/>
        <v>na</v>
      </c>
      <c r="FS79" s="124" t="str">
        <f t="shared" si="98"/>
        <v>na</v>
      </c>
      <c r="FT79" s="124" t="str">
        <f t="shared" si="98"/>
        <v>na</v>
      </c>
      <c r="FU79" s="124" t="str">
        <f t="shared" si="98"/>
        <v>na</v>
      </c>
      <c r="FV79" s="124" t="str">
        <f t="shared" si="98"/>
        <v>na</v>
      </c>
      <c r="FW79" s="124" t="str">
        <f t="shared" si="98"/>
        <v>na</v>
      </c>
      <c r="FX79" s="124" t="str">
        <f t="shared" si="98"/>
        <v>na</v>
      </c>
      <c r="FY79" s="124" t="str">
        <f t="shared" si="98"/>
        <v>na</v>
      </c>
      <c r="FZ79" s="124" t="str">
        <f t="shared" si="98"/>
        <v>na</v>
      </c>
      <c r="GA79" s="124" t="str">
        <f t="shared" si="98"/>
        <v>na</v>
      </c>
      <c r="GB79" s="124" t="str">
        <f t="shared" si="98"/>
        <v>na</v>
      </c>
      <c r="GC79" s="124" t="str">
        <f t="shared" si="98"/>
        <v>na</v>
      </c>
      <c r="GD79" s="124" t="str">
        <f t="shared" si="98"/>
        <v>na</v>
      </c>
      <c r="GE79" s="124" t="str">
        <f t="shared" si="98"/>
        <v>na</v>
      </c>
      <c r="GF79" s="124" t="str">
        <f t="shared" si="98"/>
        <v>na</v>
      </c>
      <c r="GG79" s="124" t="str">
        <f t="shared" si="98"/>
        <v>na</v>
      </c>
      <c r="GH79" s="124" t="str">
        <f t="shared" si="98"/>
        <v>na</v>
      </c>
      <c r="GI79" s="124" t="str">
        <f t="shared" si="98"/>
        <v>na</v>
      </c>
      <c r="GJ79" s="124" t="str">
        <f t="shared" si="98"/>
        <v>na</v>
      </c>
    </row>
    <row r="80" spans="1:192" s="547" customFormat="1" x14ac:dyDescent="0.25">
      <c r="A80" s="189"/>
      <c r="B80" s="189"/>
      <c r="C80" s="190"/>
      <c r="D80" s="191"/>
      <c r="E80" s="249" t="s">
        <v>228</v>
      </c>
      <c r="F80" s="575">
        <f xml:space="preserve"> MIN(J79:GJ79)</f>
        <v>1.4499999698074835</v>
      </c>
      <c r="G80" s="249" t="s">
        <v>227</v>
      </c>
      <c r="H80" s="249"/>
      <c r="I80" s="192"/>
      <c r="J80" s="575"/>
      <c r="K80" s="575"/>
      <c r="L80" s="575"/>
      <c r="M80" s="575"/>
      <c r="N80" s="575"/>
      <c r="O80" s="575"/>
      <c r="P80" s="575"/>
      <c r="Q80" s="575"/>
      <c r="R80" s="575"/>
      <c r="S80" s="575"/>
      <c r="T80" s="575"/>
      <c r="U80" s="575"/>
      <c r="V80" s="575"/>
      <c r="W80" s="575"/>
      <c r="X80" s="575"/>
      <c r="Y80" s="575"/>
      <c r="Z80" s="575"/>
      <c r="AA80" s="575"/>
      <c r="AB80" s="575"/>
      <c r="AC80" s="575"/>
      <c r="AD80" s="575"/>
      <c r="AE80" s="575"/>
      <c r="AF80" s="575"/>
      <c r="AG80" s="575"/>
      <c r="AH80" s="575"/>
      <c r="AI80" s="575"/>
      <c r="AJ80" s="575"/>
      <c r="AK80" s="575"/>
      <c r="AL80" s="575"/>
      <c r="AM80" s="575"/>
      <c r="AN80" s="575"/>
      <c r="AO80" s="575"/>
      <c r="AP80" s="575"/>
      <c r="AQ80" s="575"/>
      <c r="AR80" s="575"/>
      <c r="AS80" s="575"/>
      <c r="AT80" s="575"/>
      <c r="AU80" s="575"/>
      <c r="AV80" s="575"/>
      <c r="AW80" s="575"/>
      <c r="AX80" s="575"/>
      <c r="AY80" s="575"/>
      <c r="AZ80" s="575"/>
      <c r="BA80" s="575"/>
      <c r="BB80" s="575"/>
      <c r="BC80" s="575"/>
      <c r="BD80" s="575"/>
      <c r="BE80" s="575"/>
      <c r="BF80" s="575"/>
      <c r="BG80" s="575"/>
      <c r="BH80" s="575"/>
      <c r="BI80" s="575"/>
      <c r="BJ80" s="575"/>
      <c r="BK80" s="575"/>
      <c r="BL80" s="575"/>
      <c r="BM80" s="575"/>
      <c r="BN80" s="575"/>
      <c r="BO80" s="575"/>
      <c r="BP80" s="575"/>
      <c r="BQ80" s="575"/>
      <c r="BR80" s="575"/>
      <c r="BS80" s="575"/>
      <c r="BT80" s="575"/>
      <c r="BU80" s="575"/>
      <c r="BV80" s="575"/>
      <c r="BW80" s="575"/>
      <c r="BX80" s="575"/>
      <c r="BY80" s="575"/>
      <c r="BZ80" s="575"/>
      <c r="CA80" s="575"/>
      <c r="CB80" s="575"/>
      <c r="CC80" s="575"/>
      <c r="CD80" s="575"/>
      <c r="CE80" s="575"/>
      <c r="CF80" s="575"/>
      <c r="CG80" s="575"/>
      <c r="CH80" s="575"/>
      <c r="CI80" s="575"/>
      <c r="CJ80" s="575"/>
      <c r="CK80" s="575"/>
      <c r="CL80" s="575"/>
      <c r="CM80" s="575"/>
      <c r="CN80" s="575"/>
      <c r="CO80" s="575"/>
      <c r="CP80" s="575"/>
      <c r="CQ80" s="575"/>
      <c r="CR80" s="575"/>
      <c r="CS80" s="575"/>
      <c r="CT80" s="575"/>
      <c r="CU80" s="575"/>
      <c r="CV80" s="575"/>
      <c r="CW80" s="575"/>
      <c r="CX80" s="575"/>
      <c r="CY80" s="575"/>
      <c r="CZ80" s="575"/>
      <c r="DA80" s="575"/>
      <c r="DB80" s="575"/>
      <c r="DC80" s="575"/>
      <c r="DD80" s="575"/>
      <c r="DE80" s="575"/>
      <c r="DF80" s="575"/>
      <c r="DG80" s="575"/>
      <c r="DH80" s="575"/>
      <c r="DI80" s="575"/>
      <c r="DJ80" s="575"/>
      <c r="DK80" s="575"/>
      <c r="DL80" s="575"/>
      <c r="DM80" s="575"/>
      <c r="DN80" s="575"/>
      <c r="DO80" s="575"/>
      <c r="DP80" s="575"/>
      <c r="DQ80" s="575"/>
      <c r="DR80" s="575"/>
      <c r="DS80" s="575"/>
      <c r="DT80" s="575"/>
      <c r="DU80" s="575"/>
      <c r="DV80" s="575"/>
      <c r="DW80" s="575"/>
      <c r="DX80" s="575"/>
      <c r="DY80" s="575"/>
      <c r="DZ80" s="575"/>
      <c r="EA80" s="575"/>
      <c r="EB80" s="575"/>
      <c r="EC80" s="575"/>
      <c r="ED80" s="575"/>
      <c r="EE80" s="575"/>
      <c r="EF80" s="575"/>
      <c r="EG80" s="575"/>
      <c r="EH80" s="575"/>
      <c r="EI80" s="575"/>
      <c r="EJ80" s="575"/>
      <c r="EK80" s="575"/>
      <c r="EL80" s="575"/>
      <c r="EM80" s="575"/>
      <c r="EN80" s="575"/>
      <c r="EO80" s="575"/>
      <c r="EP80" s="575"/>
      <c r="EQ80" s="575"/>
      <c r="ER80" s="575"/>
      <c r="ES80" s="575"/>
      <c r="ET80" s="575"/>
      <c r="EU80" s="575"/>
      <c r="EV80" s="575"/>
      <c r="EW80" s="575"/>
      <c r="EX80" s="575"/>
      <c r="EY80" s="575"/>
      <c r="EZ80" s="575"/>
      <c r="FA80" s="575"/>
      <c r="FB80" s="575"/>
      <c r="FC80" s="575"/>
      <c r="FD80" s="575"/>
      <c r="FE80" s="575"/>
      <c r="FF80" s="575"/>
      <c r="FG80" s="575"/>
      <c r="FH80" s="575"/>
      <c r="FI80" s="575"/>
      <c r="FJ80" s="575"/>
      <c r="FK80" s="575"/>
      <c r="FL80" s="575"/>
      <c r="FM80" s="575"/>
      <c r="FN80" s="575"/>
      <c r="FO80" s="575"/>
      <c r="FP80" s="575"/>
      <c r="FQ80" s="575"/>
      <c r="FR80" s="575"/>
      <c r="FS80" s="575"/>
      <c r="FT80" s="575"/>
      <c r="FU80" s="575"/>
      <c r="FV80" s="575"/>
      <c r="FW80" s="575"/>
      <c r="FX80" s="575"/>
      <c r="FY80" s="575"/>
      <c r="FZ80" s="575"/>
      <c r="GA80" s="575"/>
      <c r="GB80" s="575"/>
      <c r="GC80" s="575"/>
      <c r="GD80" s="575"/>
      <c r="GE80" s="575"/>
      <c r="GF80" s="575"/>
      <c r="GG80" s="575"/>
      <c r="GH80" s="575"/>
      <c r="GI80" s="575"/>
      <c r="GJ80" s="575"/>
    </row>
    <row r="81" spans="1:192" s="547" customFormat="1" x14ac:dyDescent="0.25">
      <c r="A81" s="189"/>
      <c r="B81" s="189"/>
      <c r="C81" s="190"/>
      <c r="D81" s="191"/>
      <c r="E81" s="249" t="s">
        <v>229</v>
      </c>
      <c r="F81" s="575">
        <f xml:space="preserve"> AVERAGE(J79:GJ79)</f>
        <v>1.449999999245184</v>
      </c>
      <c r="G81" s="249" t="s">
        <v>227</v>
      </c>
      <c r="H81" s="249"/>
      <c r="I81" s="192"/>
      <c r="J81" s="575"/>
      <c r="K81" s="575"/>
      <c r="L81" s="575"/>
      <c r="M81" s="575"/>
      <c r="N81" s="575"/>
      <c r="O81" s="575"/>
      <c r="P81" s="575"/>
      <c r="Q81" s="575"/>
      <c r="R81" s="575"/>
      <c r="S81" s="575"/>
      <c r="T81" s="575"/>
      <c r="U81" s="575"/>
      <c r="V81" s="575"/>
      <c r="W81" s="575"/>
      <c r="X81" s="575"/>
      <c r="Y81" s="575"/>
      <c r="Z81" s="575"/>
      <c r="AA81" s="575"/>
      <c r="AB81" s="575"/>
      <c r="AC81" s="575"/>
      <c r="AD81" s="575"/>
      <c r="AE81" s="575"/>
      <c r="AF81" s="575"/>
      <c r="AG81" s="575"/>
      <c r="AH81" s="575"/>
      <c r="AI81" s="575"/>
      <c r="AJ81" s="575"/>
      <c r="AK81" s="575"/>
      <c r="AL81" s="575"/>
      <c r="AM81" s="575"/>
      <c r="AN81" s="575"/>
      <c r="AO81" s="575"/>
      <c r="AP81" s="575"/>
      <c r="AQ81" s="575"/>
      <c r="AR81" s="575"/>
      <c r="AS81" s="575"/>
      <c r="AT81" s="575"/>
      <c r="AU81" s="575"/>
      <c r="AV81" s="575"/>
      <c r="AW81" s="575"/>
      <c r="AX81" s="575"/>
      <c r="AY81" s="575"/>
      <c r="AZ81" s="575"/>
      <c r="BA81" s="575"/>
      <c r="BB81" s="575"/>
      <c r="BC81" s="575"/>
      <c r="BD81" s="575"/>
      <c r="BE81" s="575"/>
      <c r="BF81" s="575"/>
      <c r="BG81" s="575"/>
      <c r="BH81" s="575"/>
      <c r="BI81" s="575"/>
      <c r="BJ81" s="575"/>
      <c r="BK81" s="575"/>
      <c r="BL81" s="575"/>
      <c r="BM81" s="575"/>
      <c r="BN81" s="575"/>
      <c r="BO81" s="575"/>
      <c r="BP81" s="575"/>
      <c r="BQ81" s="575"/>
      <c r="BR81" s="575"/>
      <c r="BS81" s="575"/>
      <c r="BT81" s="575"/>
      <c r="BU81" s="575"/>
      <c r="BV81" s="575"/>
      <c r="BW81" s="575"/>
      <c r="BX81" s="575"/>
      <c r="BY81" s="575"/>
      <c r="BZ81" s="575"/>
      <c r="CA81" s="575"/>
      <c r="CB81" s="575"/>
      <c r="CC81" s="575"/>
      <c r="CD81" s="575"/>
      <c r="CE81" s="575"/>
      <c r="CF81" s="575"/>
      <c r="CG81" s="575"/>
      <c r="CH81" s="575"/>
      <c r="CI81" s="575"/>
      <c r="CJ81" s="575"/>
      <c r="CK81" s="575"/>
      <c r="CL81" s="575"/>
      <c r="CM81" s="575"/>
      <c r="CN81" s="575"/>
      <c r="CO81" s="575"/>
      <c r="CP81" s="575"/>
      <c r="CQ81" s="575"/>
      <c r="CR81" s="575"/>
      <c r="CS81" s="575"/>
      <c r="CT81" s="575"/>
      <c r="CU81" s="575"/>
      <c r="CV81" s="575"/>
      <c r="CW81" s="575"/>
      <c r="CX81" s="575"/>
      <c r="CY81" s="575"/>
      <c r="CZ81" s="575"/>
      <c r="DA81" s="575"/>
      <c r="DB81" s="575"/>
      <c r="DC81" s="575"/>
      <c r="DD81" s="575"/>
      <c r="DE81" s="575"/>
      <c r="DF81" s="575"/>
      <c r="DG81" s="575"/>
      <c r="DH81" s="575"/>
      <c r="DI81" s="575"/>
      <c r="DJ81" s="575"/>
      <c r="DK81" s="575"/>
      <c r="DL81" s="575"/>
      <c r="DM81" s="575"/>
      <c r="DN81" s="575"/>
      <c r="DO81" s="575"/>
      <c r="DP81" s="575"/>
      <c r="DQ81" s="575"/>
      <c r="DR81" s="575"/>
      <c r="DS81" s="575"/>
      <c r="DT81" s="575"/>
      <c r="DU81" s="575"/>
      <c r="DV81" s="575"/>
      <c r="DW81" s="575"/>
      <c r="DX81" s="575"/>
      <c r="DY81" s="575"/>
      <c r="DZ81" s="575"/>
      <c r="EA81" s="575"/>
      <c r="EB81" s="575"/>
      <c r="EC81" s="575"/>
      <c r="ED81" s="575"/>
      <c r="EE81" s="575"/>
      <c r="EF81" s="575"/>
      <c r="EG81" s="575"/>
      <c r="EH81" s="575"/>
      <c r="EI81" s="575"/>
      <c r="EJ81" s="575"/>
      <c r="EK81" s="575"/>
      <c r="EL81" s="575"/>
      <c r="EM81" s="575"/>
      <c r="EN81" s="575"/>
      <c r="EO81" s="575"/>
      <c r="EP81" s="575"/>
      <c r="EQ81" s="575"/>
      <c r="ER81" s="575"/>
      <c r="ES81" s="575"/>
      <c r="ET81" s="575"/>
      <c r="EU81" s="575"/>
      <c r="EV81" s="575"/>
      <c r="EW81" s="575"/>
      <c r="EX81" s="575"/>
      <c r="EY81" s="575"/>
      <c r="EZ81" s="575"/>
      <c r="FA81" s="575"/>
      <c r="FB81" s="575"/>
      <c r="FC81" s="575"/>
      <c r="FD81" s="575"/>
      <c r="FE81" s="575"/>
      <c r="FF81" s="575"/>
      <c r="FG81" s="575"/>
      <c r="FH81" s="575"/>
      <c r="FI81" s="575"/>
      <c r="FJ81" s="575"/>
      <c r="FK81" s="575"/>
      <c r="FL81" s="575"/>
      <c r="FM81" s="575"/>
      <c r="FN81" s="575"/>
      <c r="FO81" s="575"/>
      <c r="FP81" s="575"/>
      <c r="FQ81" s="575"/>
      <c r="FR81" s="575"/>
      <c r="FS81" s="575"/>
      <c r="FT81" s="575"/>
      <c r="FU81" s="575"/>
      <c r="FV81" s="575"/>
      <c r="FW81" s="575"/>
      <c r="FX81" s="575"/>
      <c r="FY81" s="575"/>
      <c r="FZ81" s="575"/>
      <c r="GA81" s="575"/>
      <c r="GB81" s="575"/>
      <c r="GC81" s="575"/>
      <c r="GD81" s="575"/>
      <c r="GE81" s="575"/>
      <c r="GF81" s="575"/>
      <c r="GG81" s="575"/>
      <c r="GH81" s="575"/>
      <c r="GI81" s="575"/>
      <c r="GJ81" s="575"/>
    </row>
    <row r="82" spans="1:192" x14ac:dyDescent="0.25">
      <c r="J82" s="124"/>
      <c r="K82" s="124"/>
      <c r="L82" s="124"/>
      <c r="M82" s="124"/>
      <c r="N82" s="124"/>
      <c r="O82" s="124"/>
      <c r="P82" s="124"/>
      <c r="Q82" s="124"/>
      <c r="R82" s="124"/>
      <c r="S82" s="124"/>
      <c r="T82" s="124"/>
      <c r="U82" s="124"/>
      <c r="V82" s="124"/>
      <c r="W82" s="124"/>
      <c r="X82" s="124"/>
      <c r="Y82" s="124"/>
      <c r="Z82" s="124"/>
      <c r="AA82" s="124"/>
      <c r="AB82" s="124"/>
      <c r="AC82" s="124"/>
      <c r="AD82" s="124"/>
      <c r="AE82" s="124"/>
      <c r="AF82" s="124"/>
      <c r="AG82" s="124"/>
      <c r="AH82" s="124"/>
      <c r="AI82" s="124"/>
      <c r="AJ82" s="124"/>
      <c r="AK82" s="124"/>
      <c r="AL82" s="124"/>
      <c r="AM82" s="124"/>
      <c r="AN82" s="124"/>
      <c r="AO82" s="124"/>
      <c r="AP82" s="124"/>
      <c r="AQ82" s="124"/>
      <c r="AR82" s="124"/>
      <c r="AS82" s="124"/>
      <c r="AT82" s="124"/>
      <c r="AU82" s="124"/>
      <c r="AV82" s="124"/>
      <c r="AW82" s="124"/>
      <c r="AX82" s="124"/>
      <c r="AY82" s="124"/>
      <c r="AZ82" s="124"/>
      <c r="BA82" s="124"/>
      <c r="BB82" s="124"/>
      <c r="BC82" s="124"/>
      <c r="BD82" s="124"/>
      <c r="BE82" s="124"/>
      <c r="BF82" s="124"/>
      <c r="BG82" s="124"/>
      <c r="BH82" s="124"/>
      <c r="BI82" s="124"/>
      <c r="BJ82" s="124"/>
      <c r="BK82" s="124"/>
      <c r="BL82" s="124"/>
      <c r="BM82" s="124"/>
      <c r="BN82" s="124"/>
      <c r="BO82" s="124"/>
      <c r="BP82" s="124"/>
      <c r="BQ82" s="124"/>
      <c r="BR82" s="124"/>
      <c r="BS82" s="124"/>
      <c r="BT82" s="124"/>
      <c r="BU82" s="124"/>
      <c r="BV82" s="124"/>
      <c r="BW82" s="124"/>
      <c r="BX82" s="124"/>
      <c r="BY82" s="124"/>
      <c r="BZ82" s="124"/>
      <c r="CA82" s="124"/>
      <c r="CB82" s="124"/>
      <c r="CC82" s="124"/>
      <c r="CD82" s="124"/>
      <c r="CE82" s="124"/>
      <c r="CF82" s="124"/>
      <c r="CG82" s="124"/>
      <c r="CH82" s="124"/>
      <c r="CI82" s="124"/>
      <c r="CJ82" s="124"/>
      <c r="CK82" s="124"/>
      <c r="CL82" s="124"/>
      <c r="CM82" s="124"/>
      <c r="CN82" s="124"/>
      <c r="CO82" s="124"/>
      <c r="CP82" s="124"/>
      <c r="CQ82" s="124"/>
      <c r="CR82" s="124"/>
      <c r="CS82" s="124"/>
      <c r="CT82" s="124"/>
      <c r="CU82" s="124"/>
      <c r="CV82" s="124"/>
      <c r="CW82" s="124"/>
      <c r="CX82" s="124"/>
      <c r="CY82" s="124"/>
      <c r="CZ82" s="124"/>
      <c r="DA82" s="124"/>
      <c r="DB82" s="124"/>
      <c r="DC82" s="124"/>
      <c r="DD82" s="124"/>
      <c r="DE82" s="124"/>
      <c r="DF82" s="124"/>
      <c r="DG82" s="124"/>
      <c r="DH82" s="124"/>
      <c r="DI82" s="124"/>
      <c r="DJ82" s="124"/>
      <c r="DK82" s="124"/>
      <c r="DL82" s="124"/>
      <c r="DM82" s="124"/>
      <c r="DN82" s="124"/>
      <c r="DO82" s="124"/>
      <c r="DP82" s="124"/>
      <c r="DQ82" s="124"/>
      <c r="DR82" s="124"/>
      <c r="DS82" s="124"/>
      <c r="DT82" s="124"/>
      <c r="DU82" s="124"/>
      <c r="DV82" s="124"/>
      <c r="DW82" s="124"/>
      <c r="DX82" s="124"/>
      <c r="DY82" s="124"/>
      <c r="DZ82" s="124"/>
      <c r="EA82" s="124"/>
      <c r="EB82" s="124"/>
      <c r="EC82" s="124"/>
      <c r="ED82" s="124"/>
      <c r="EE82" s="124"/>
      <c r="EF82" s="124"/>
      <c r="EG82" s="124"/>
      <c r="EH82" s="124"/>
      <c r="EI82" s="124"/>
      <c r="EJ82" s="124"/>
      <c r="EK82" s="124"/>
      <c r="EL82" s="124"/>
      <c r="EM82" s="124"/>
      <c r="EN82" s="124"/>
      <c r="EO82" s="124"/>
      <c r="EP82" s="124"/>
      <c r="EQ82" s="124"/>
      <c r="ER82" s="124"/>
      <c r="ES82" s="124"/>
      <c r="ET82" s="124"/>
      <c r="EU82" s="124"/>
      <c r="EV82" s="124"/>
      <c r="EW82" s="124"/>
      <c r="EX82" s="124"/>
      <c r="EY82" s="124"/>
      <c r="EZ82" s="124"/>
      <c r="FA82" s="124"/>
      <c r="FB82" s="124"/>
      <c r="FC82" s="124"/>
      <c r="FD82" s="124"/>
      <c r="FE82" s="124"/>
      <c r="FF82" s="124"/>
      <c r="FG82" s="124"/>
      <c r="FH82" s="124"/>
      <c r="FI82" s="124"/>
      <c r="FJ82" s="124"/>
      <c r="FK82" s="124"/>
      <c r="FL82" s="124"/>
      <c r="FM82" s="124"/>
      <c r="FN82" s="124"/>
      <c r="FO82" s="124"/>
      <c r="FP82" s="124"/>
      <c r="FQ82" s="124"/>
      <c r="FR82" s="124"/>
      <c r="FS82" s="124"/>
      <c r="FT82" s="124"/>
      <c r="FU82" s="124"/>
      <c r="FV82" s="124"/>
      <c r="FW82" s="124"/>
      <c r="FX82" s="124"/>
      <c r="FY82" s="124"/>
      <c r="FZ82" s="124"/>
      <c r="GA82" s="124"/>
      <c r="GB82" s="124"/>
      <c r="GC82" s="124"/>
      <c r="GD82" s="124"/>
      <c r="GE82" s="124"/>
      <c r="GF82" s="124"/>
      <c r="GG82" s="124"/>
      <c r="GH82" s="124"/>
      <c r="GI82" s="124"/>
      <c r="GJ82" s="124"/>
    </row>
    <row r="84" spans="1:192" x14ac:dyDescent="0.25">
      <c r="A84" s="15" t="s">
        <v>63</v>
      </c>
    </row>
  </sheetData>
  <conditionalFormatting sqref="J3:GJ3">
    <cfRule type="cellIs" dxfId="91" priority="8" stopIfTrue="1" operator="equal">
      <formula>"Construction"</formula>
    </cfRule>
    <cfRule type="cellIs" dxfId="90" priority="9" stopIfTrue="1" operator="equal">
      <formula>"Operations"</formula>
    </cfRule>
  </conditionalFormatting>
  <conditionalFormatting sqref="J3:GJ3">
    <cfRule type="cellIs" dxfId="89" priority="7" operator="equal">
      <formula>"Fin Close"</formula>
    </cfRule>
  </conditionalFormatting>
  <conditionalFormatting sqref="J3:GJ3">
    <cfRule type="cellIs" dxfId="88" priority="5" operator="equal">
      <formula>"PPA ext."</formula>
    </cfRule>
    <cfRule type="cellIs" dxfId="87" priority="6" operator="equal">
      <formula>"Delay"</formula>
    </cfRule>
  </conditionalFormatting>
  <conditionalFormatting sqref="F2:F4">
    <cfRule type="cellIs" dxfId="86" priority="1" stopIfTrue="1" operator="notEqual">
      <formula>0</formula>
    </cfRule>
    <cfRule type="cellIs" dxfId="85" priority="2" stopIfTrue="1" operator="equal">
      <formula>""</formula>
    </cfRule>
  </conditionalFormatting>
  <conditionalFormatting sqref="F2:F4">
    <cfRule type="cellIs" dxfId="84" priority="3" stopIfTrue="1" operator="notEqual">
      <formula>0</formula>
    </cfRule>
    <cfRule type="cellIs" dxfId="83" priority="4" stopIfTrue="1" operator="equal">
      <formula>""</formula>
    </cfRule>
  </conditionalFormatting>
  <dataValidations count="1">
    <dataValidation allowBlank="1" showInputMessage="1" showErrorMessage="1" sqref="E26:H26 E29:H29 E45:H45 E49:H49 E53:H53" xr:uid="{00000000-0002-0000-0700-000000000000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>
    <tabColor theme="4"/>
    <outlinePr summaryBelow="0" summaryRight="0"/>
  </sheetPr>
  <dimension ref="A1:PY88"/>
  <sheetViews>
    <sheetView showGridLines="0" defaultGridColor="0" colorId="22" zoomScale="120" zoomScaleNormal="120" zoomScalePageLayoutView="120" workbookViewId="0">
      <pane xSplit="9" ySplit="5" topLeftCell="J24" activePane="bottomRight" state="frozen"/>
      <selection activeCell="F117" sqref="F117"/>
      <selection pane="topRight" activeCell="F117" sqref="F117"/>
      <selection pane="bottomLeft" activeCell="F117" sqref="F117"/>
      <selection pane="bottomRight" activeCell="F117" sqref="F117"/>
    </sheetView>
  </sheetViews>
  <sheetFormatPr defaultColWidth="0" defaultRowHeight="13" outlineLevelRow="1" x14ac:dyDescent="0.25"/>
  <cols>
    <col min="1" max="1" width="1.36328125" style="276" customWidth="1"/>
    <col min="2" max="2" width="1.36328125" style="277" customWidth="1"/>
    <col min="3" max="3" width="1.36328125" style="278" customWidth="1"/>
    <col min="4" max="4" width="1.36328125" style="279" customWidth="1"/>
    <col min="5" max="5" width="40.6328125" style="310" customWidth="1"/>
    <col min="6" max="6" width="12.6328125" style="310" customWidth="1"/>
    <col min="7" max="8" width="11.6328125" style="310" customWidth="1"/>
    <col min="9" max="9" width="2.6328125" style="310" customWidth="1"/>
    <col min="10" max="192" width="11.6328125" style="310" customWidth="1"/>
    <col min="193" max="255" width="11.6328125" style="256" hidden="1" customWidth="1"/>
    <col min="256" max="16384" width="11.6328125" style="256" hidden="1"/>
  </cols>
  <sheetData>
    <row r="1" spans="1:441" ht="25" x14ac:dyDescent="0.25">
      <c r="A1" s="373" t="str">
        <f ca="1" xml:space="preserve"> RIGHT(CELL("filename", A1), LEN(CELL("filename", A1)) - SEARCH("]", CELL("filename", A1))) &amp; " - " &amp; InpC!F3</f>
        <v>FS Qtr - Scenario 1</v>
      </c>
    </row>
    <row r="2" spans="1:441" s="374" customFormat="1" x14ac:dyDescent="0.25">
      <c r="C2" s="375"/>
      <c r="D2" s="376"/>
      <c r="E2" s="377" t="str">
        <f xml:space="preserve"> Time!E$25</f>
        <v>Model period ending</v>
      </c>
      <c r="F2" s="378">
        <f xml:space="preserve"> Check!$F$9</f>
        <v>0</v>
      </c>
      <c r="G2" s="379" t="s">
        <v>23</v>
      </c>
      <c r="H2" s="380"/>
      <c r="I2" s="381"/>
      <c r="J2" s="380">
        <f xml:space="preserve"> Time!J$25</f>
        <v>44104</v>
      </c>
      <c r="K2" s="380">
        <f xml:space="preserve"> Time!K$25</f>
        <v>44196</v>
      </c>
      <c r="L2" s="380">
        <f xml:space="preserve"> Time!L$25</f>
        <v>44286</v>
      </c>
      <c r="M2" s="380">
        <f xml:space="preserve"> Time!M$25</f>
        <v>44377</v>
      </c>
      <c r="N2" s="380">
        <f xml:space="preserve"> Time!N$25</f>
        <v>44469</v>
      </c>
      <c r="O2" s="380">
        <f xml:space="preserve"> Time!O$25</f>
        <v>44561</v>
      </c>
      <c r="P2" s="380">
        <f xml:space="preserve"> Time!P$25</f>
        <v>44651</v>
      </c>
      <c r="Q2" s="380">
        <f xml:space="preserve"> Time!Q$25</f>
        <v>44742</v>
      </c>
      <c r="R2" s="380">
        <f xml:space="preserve"> Time!R$25</f>
        <v>44834</v>
      </c>
      <c r="S2" s="380">
        <f xml:space="preserve"> Time!S$25</f>
        <v>44926</v>
      </c>
      <c r="T2" s="380">
        <f xml:space="preserve"> Time!T$25</f>
        <v>45016</v>
      </c>
      <c r="U2" s="380">
        <f xml:space="preserve"> Time!U$25</f>
        <v>45107</v>
      </c>
      <c r="V2" s="380">
        <f xml:space="preserve"> Time!V$25</f>
        <v>45199</v>
      </c>
      <c r="W2" s="380">
        <f xml:space="preserve"> Time!W$25</f>
        <v>45291</v>
      </c>
      <c r="X2" s="380">
        <f xml:space="preserve"> Time!X$25</f>
        <v>45382</v>
      </c>
      <c r="Y2" s="380">
        <f xml:space="preserve"> Time!Y$25</f>
        <v>45473</v>
      </c>
      <c r="Z2" s="380">
        <f xml:space="preserve"> Time!Z$25</f>
        <v>45565</v>
      </c>
      <c r="AA2" s="380">
        <f xml:space="preserve"> Time!AA$25</f>
        <v>45657</v>
      </c>
      <c r="AB2" s="380">
        <f xml:space="preserve"> Time!AB$25</f>
        <v>45747</v>
      </c>
      <c r="AC2" s="380">
        <f xml:space="preserve"> Time!AC$25</f>
        <v>45838</v>
      </c>
      <c r="AD2" s="380">
        <f xml:space="preserve"> Time!AD$25</f>
        <v>45930</v>
      </c>
      <c r="AE2" s="380">
        <f xml:space="preserve"> Time!AE$25</f>
        <v>46022</v>
      </c>
      <c r="AF2" s="380">
        <f xml:space="preserve"> Time!AF$25</f>
        <v>46112</v>
      </c>
      <c r="AG2" s="380">
        <f xml:space="preserve"> Time!AG$25</f>
        <v>46203</v>
      </c>
      <c r="AH2" s="380">
        <f xml:space="preserve"> Time!AH$25</f>
        <v>46295</v>
      </c>
      <c r="AI2" s="380">
        <f xml:space="preserve"> Time!AI$25</f>
        <v>46387</v>
      </c>
      <c r="AJ2" s="380">
        <f xml:space="preserve"> Time!AJ$25</f>
        <v>46477</v>
      </c>
      <c r="AK2" s="380">
        <f xml:space="preserve"> Time!AK$25</f>
        <v>46568</v>
      </c>
      <c r="AL2" s="380">
        <f xml:space="preserve"> Time!AL$25</f>
        <v>46660</v>
      </c>
      <c r="AM2" s="380">
        <f xml:space="preserve"> Time!AM$25</f>
        <v>46752</v>
      </c>
      <c r="AN2" s="380">
        <f xml:space="preserve"> Time!AN$25</f>
        <v>46843</v>
      </c>
      <c r="AO2" s="380">
        <f xml:space="preserve"> Time!AO$25</f>
        <v>46934</v>
      </c>
      <c r="AP2" s="380">
        <f xml:space="preserve"> Time!AP$25</f>
        <v>47026</v>
      </c>
      <c r="AQ2" s="380">
        <f xml:space="preserve"> Time!AQ$25</f>
        <v>47118</v>
      </c>
      <c r="AR2" s="380">
        <f xml:space="preserve"> Time!AR$25</f>
        <v>47208</v>
      </c>
      <c r="AS2" s="380">
        <f xml:space="preserve"> Time!AS$25</f>
        <v>47299</v>
      </c>
      <c r="AT2" s="380">
        <f xml:space="preserve"> Time!AT$25</f>
        <v>47391</v>
      </c>
      <c r="AU2" s="380">
        <f xml:space="preserve"> Time!AU$25</f>
        <v>47483</v>
      </c>
      <c r="AV2" s="380">
        <f xml:space="preserve"> Time!AV$25</f>
        <v>47573</v>
      </c>
      <c r="AW2" s="380">
        <f xml:space="preserve"> Time!AW$25</f>
        <v>47664</v>
      </c>
      <c r="AX2" s="380">
        <f xml:space="preserve"> Time!AX$25</f>
        <v>47756</v>
      </c>
      <c r="AY2" s="380">
        <f xml:space="preserve"> Time!AY$25</f>
        <v>47848</v>
      </c>
      <c r="AZ2" s="380">
        <f xml:space="preserve"> Time!AZ$25</f>
        <v>47938</v>
      </c>
      <c r="BA2" s="380">
        <f xml:space="preserve"> Time!BA$25</f>
        <v>48029</v>
      </c>
      <c r="BB2" s="380">
        <f xml:space="preserve"> Time!BB$25</f>
        <v>48121</v>
      </c>
      <c r="BC2" s="380">
        <f xml:space="preserve"> Time!BC$25</f>
        <v>48213</v>
      </c>
      <c r="BD2" s="380">
        <f xml:space="preserve"> Time!BD$25</f>
        <v>48304</v>
      </c>
      <c r="BE2" s="380">
        <f xml:space="preserve"> Time!BE$25</f>
        <v>48395</v>
      </c>
      <c r="BF2" s="380">
        <f xml:space="preserve"> Time!BF$25</f>
        <v>48487</v>
      </c>
      <c r="BG2" s="380">
        <f xml:space="preserve"> Time!BG$25</f>
        <v>48579</v>
      </c>
      <c r="BH2" s="380">
        <f xml:space="preserve"> Time!BH$25</f>
        <v>48669</v>
      </c>
      <c r="BI2" s="380">
        <f xml:space="preserve"> Time!BI$25</f>
        <v>48760</v>
      </c>
      <c r="BJ2" s="380">
        <f xml:space="preserve"> Time!BJ$25</f>
        <v>48852</v>
      </c>
      <c r="BK2" s="380">
        <f xml:space="preserve"> Time!BK$25</f>
        <v>48944</v>
      </c>
      <c r="BL2" s="380">
        <f xml:space="preserve"> Time!BL$25</f>
        <v>49034</v>
      </c>
      <c r="BM2" s="380">
        <f xml:space="preserve"> Time!BM$25</f>
        <v>49125</v>
      </c>
      <c r="BN2" s="380">
        <f xml:space="preserve"> Time!BN$25</f>
        <v>49217</v>
      </c>
      <c r="BO2" s="380">
        <f xml:space="preserve"> Time!BO$25</f>
        <v>49309</v>
      </c>
      <c r="BP2" s="380">
        <f xml:space="preserve"> Time!BP$25</f>
        <v>49399</v>
      </c>
      <c r="BQ2" s="380">
        <f xml:space="preserve"> Time!BQ$25</f>
        <v>49490</v>
      </c>
      <c r="BR2" s="380">
        <f xml:space="preserve"> Time!BR$25</f>
        <v>49582</v>
      </c>
      <c r="BS2" s="380">
        <f xml:space="preserve"> Time!BS$25</f>
        <v>49674</v>
      </c>
      <c r="BT2" s="380">
        <f xml:space="preserve"> Time!BT$25</f>
        <v>49765</v>
      </c>
      <c r="BU2" s="380">
        <f xml:space="preserve"> Time!BU$25</f>
        <v>49856</v>
      </c>
      <c r="BV2" s="380">
        <f xml:space="preserve"> Time!BV$25</f>
        <v>49948</v>
      </c>
      <c r="BW2" s="380">
        <f xml:space="preserve"> Time!BW$25</f>
        <v>50040</v>
      </c>
      <c r="BX2" s="380">
        <f xml:space="preserve"> Time!BX$25</f>
        <v>50130</v>
      </c>
      <c r="BY2" s="380">
        <f xml:space="preserve"> Time!BY$25</f>
        <v>50221</v>
      </c>
      <c r="BZ2" s="380">
        <f xml:space="preserve"> Time!BZ$25</f>
        <v>50313</v>
      </c>
      <c r="CA2" s="380">
        <f xml:space="preserve"> Time!CA$25</f>
        <v>50405</v>
      </c>
      <c r="CB2" s="380">
        <f xml:space="preserve"> Time!CB$25</f>
        <v>50495</v>
      </c>
      <c r="CC2" s="380">
        <f xml:space="preserve"> Time!CC$25</f>
        <v>50586</v>
      </c>
      <c r="CD2" s="380">
        <f xml:space="preserve"> Time!CD$25</f>
        <v>50678</v>
      </c>
      <c r="CE2" s="380">
        <f xml:space="preserve"> Time!CE$25</f>
        <v>50770</v>
      </c>
      <c r="CF2" s="380">
        <f xml:space="preserve"> Time!CF$25</f>
        <v>50860</v>
      </c>
      <c r="CG2" s="380">
        <f xml:space="preserve"> Time!CG$25</f>
        <v>50951</v>
      </c>
      <c r="CH2" s="380">
        <f xml:space="preserve"> Time!CH$25</f>
        <v>51043</v>
      </c>
      <c r="CI2" s="380">
        <f xml:space="preserve"> Time!CI$25</f>
        <v>51135</v>
      </c>
      <c r="CJ2" s="380">
        <f xml:space="preserve"> Time!CJ$25</f>
        <v>51226</v>
      </c>
      <c r="CK2" s="380">
        <f xml:space="preserve"> Time!CK$25</f>
        <v>51317</v>
      </c>
      <c r="CL2" s="380">
        <f xml:space="preserve"> Time!CL$25</f>
        <v>51409</v>
      </c>
      <c r="CM2" s="380">
        <f xml:space="preserve"> Time!CM$25</f>
        <v>51501</v>
      </c>
      <c r="CN2" s="380">
        <f xml:space="preserve"> Time!CN$25</f>
        <v>51591</v>
      </c>
      <c r="CO2" s="380">
        <f xml:space="preserve"> Time!CO$25</f>
        <v>51682</v>
      </c>
      <c r="CP2" s="380">
        <f xml:space="preserve"> Time!CP$25</f>
        <v>51774</v>
      </c>
      <c r="CQ2" s="380">
        <f xml:space="preserve"> Time!CQ$25</f>
        <v>51866</v>
      </c>
      <c r="CR2" s="380">
        <f xml:space="preserve"> Time!CR$25</f>
        <v>51956</v>
      </c>
      <c r="CS2" s="380">
        <f xml:space="preserve"> Time!CS$25</f>
        <v>52047</v>
      </c>
      <c r="CT2" s="380">
        <f xml:space="preserve"> Time!CT$25</f>
        <v>52139</v>
      </c>
      <c r="CU2" s="380">
        <f xml:space="preserve"> Time!CU$25</f>
        <v>52231</v>
      </c>
      <c r="CV2" s="380">
        <f xml:space="preserve"> Time!CV$25</f>
        <v>52321</v>
      </c>
      <c r="CW2" s="380">
        <f xml:space="preserve"> Time!CW$25</f>
        <v>52412</v>
      </c>
      <c r="CX2" s="380">
        <f xml:space="preserve"> Time!CX$25</f>
        <v>52504</v>
      </c>
      <c r="CY2" s="380">
        <f xml:space="preserve"> Time!CY$25</f>
        <v>52596</v>
      </c>
      <c r="CZ2" s="380">
        <f xml:space="preserve"> Time!CZ$25</f>
        <v>52687</v>
      </c>
      <c r="DA2" s="380">
        <f xml:space="preserve"> Time!DA$25</f>
        <v>52778</v>
      </c>
      <c r="DB2" s="380">
        <f xml:space="preserve"> Time!DB$25</f>
        <v>52870</v>
      </c>
      <c r="DC2" s="380">
        <f xml:space="preserve"> Time!DC$25</f>
        <v>52962</v>
      </c>
      <c r="DD2" s="380">
        <f xml:space="preserve"> Time!DD$25</f>
        <v>53052</v>
      </c>
      <c r="DE2" s="380">
        <f xml:space="preserve"> Time!DE$25</f>
        <v>53143</v>
      </c>
      <c r="DF2" s="380">
        <f xml:space="preserve"> Time!DF$25</f>
        <v>53235</v>
      </c>
      <c r="DG2" s="380">
        <f xml:space="preserve"> Time!DG$25</f>
        <v>53327</v>
      </c>
      <c r="DH2" s="380">
        <f xml:space="preserve"> Time!DH$25</f>
        <v>53417</v>
      </c>
      <c r="DI2" s="380">
        <f xml:space="preserve"> Time!DI$25</f>
        <v>53508</v>
      </c>
      <c r="DJ2" s="380">
        <f xml:space="preserve"> Time!DJ$25</f>
        <v>53600</v>
      </c>
      <c r="DK2" s="380">
        <f xml:space="preserve"> Time!DK$25</f>
        <v>53692</v>
      </c>
      <c r="DL2" s="380">
        <f xml:space="preserve"> Time!DL$25</f>
        <v>53782</v>
      </c>
      <c r="DM2" s="380">
        <f xml:space="preserve"> Time!DM$25</f>
        <v>53873</v>
      </c>
      <c r="DN2" s="380">
        <f xml:space="preserve"> Time!DN$25</f>
        <v>53965</v>
      </c>
      <c r="DO2" s="380">
        <f xml:space="preserve"> Time!DO$25</f>
        <v>54057</v>
      </c>
      <c r="DP2" s="380">
        <f xml:space="preserve"> Time!DP$25</f>
        <v>54148</v>
      </c>
      <c r="DQ2" s="380">
        <f xml:space="preserve"> Time!DQ$25</f>
        <v>54239</v>
      </c>
      <c r="DR2" s="380">
        <f xml:space="preserve"> Time!DR$25</f>
        <v>54331</v>
      </c>
      <c r="DS2" s="380">
        <f xml:space="preserve"> Time!DS$25</f>
        <v>54423</v>
      </c>
      <c r="DT2" s="380">
        <f xml:space="preserve"> Time!DT$25</f>
        <v>54513</v>
      </c>
      <c r="DU2" s="380">
        <f xml:space="preserve"> Time!DU$25</f>
        <v>54604</v>
      </c>
      <c r="DV2" s="380">
        <f xml:space="preserve"> Time!DV$25</f>
        <v>54696</v>
      </c>
      <c r="DW2" s="380">
        <f xml:space="preserve"> Time!DW$25</f>
        <v>54788</v>
      </c>
      <c r="DX2" s="380">
        <f xml:space="preserve"> Time!DX$25</f>
        <v>54878</v>
      </c>
      <c r="DY2" s="380">
        <f xml:space="preserve"> Time!DY$25</f>
        <v>54969</v>
      </c>
      <c r="DZ2" s="380">
        <f xml:space="preserve"> Time!DZ$25</f>
        <v>55061</v>
      </c>
      <c r="EA2" s="380">
        <f xml:space="preserve"> Time!EA$25</f>
        <v>55153</v>
      </c>
      <c r="EB2" s="380">
        <f xml:space="preserve"> Time!EB$25</f>
        <v>55243</v>
      </c>
      <c r="EC2" s="380">
        <f xml:space="preserve"> Time!EC$25</f>
        <v>55334</v>
      </c>
      <c r="ED2" s="380">
        <f xml:space="preserve"> Time!ED$25</f>
        <v>55426</v>
      </c>
      <c r="EE2" s="380">
        <f xml:space="preserve"> Time!EE$25</f>
        <v>55518</v>
      </c>
      <c r="EF2" s="380">
        <f xml:space="preserve"> Time!EF$25</f>
        <v>55609</v>
      </c>
      <c r="EG2" s="380">
        <f xml:space="preserve"> Time!EG$25</f>
        <v>55700</v>
      </c>
      <c r="EH2" s="380">
        <f xml:space="preserve"> Time!EH$25</f>
        <v>55792</v>
      </c>
      <c r="EI2" s="380">
        <f xml:space="preserve"> Time!EI$25</f>
        <v>55884</v>
      </c>
      <c r="EJ2" s="380">
        <f xml:space="preserve"> Time!EJ$25</f>
        <v>55974</v>
      </c>
      <c r="EK2" s="380">
        <f xml:space="preserve"> Time!EK$25</f>
        <v>56065</v>
      </c>
      <c r="EL2" s="380">
        <f xml:space="preserve"> Time!EL$25</f>
        <v>56157</v>
      </c>
      <c r="EM2" s="380">
        <f xml:space="preserve"> Time!EM$25</f>
        <v>56249</v>
      </c>
      <c r="EN2" s="380">
        <f xml:space="preserve"> Time!EN$25</f>
        <v>56339</v>
      </c>
      <c r="EO2" s="380">
        <f xml:space="preserve"> Time!EO$25</f>
        <v>56430</v>
      </c>
      <c r="EP2" s="380">
        <f xml:space="preserve"> Time!EP$25</f>
        <v>56522</v>
      </c>
      <c r="EQ2" s="380">
        <f xml:space="preserve"> Time!EQ$25</f>
        <v>56614</v>
      </c>
      <c r="ER2" s="380">
        <f xml:space="preserve"> Time!ER$25</f>
        <v>56704</v>
      </c>
      <c r="ES2" s="380">
        <f xml:space="preserve"> Time!ES$25</f>
        <v>56795</v>
      </c>
      <c r="ET2" s="380">
        <f xml:space="preserve"> Time!ET$25</f>
        <v>56887</v>
      </c>
      <c r="EU2" s="380">
        <f xml:space="preserve"> Time!EU$25</f>
        <v>56979</v>
      </c>
      <c r="EV2" s="380">
        <f xml:space="preserve"> Time!EV$25</f>
        <v>57070</v>
      </c>
      <c r="EW2" s="380">
        <f xml:space="preserve"> Time!EW$25</f>
        <v>57161</v>
      </c>
      <c r="EX2" s="380">
        <f xml:space="preserve"> Time!EX$25</f>
        <v>57253</v>
      </c>
      <c r="EY2" s="380">
        <f xml:space="preserve"> Time!EY$25</f>
        <v>57345</v>
      </c>
      <c r="EZ2" s="380">
        <f xml:space="preserve"> Time!EZ$25</f>
        <v>57435</v>
      </c>
      <c r="FA2" s="380">
        <f xml:space="preserve"> Time!FA$25</f>
        <v>57526</v>
      </c>
      <c r="FB2" s="380">
        <f xml:space="preserve"> Time!FB$25</f>
        <v>57618</v>
      </c>
      <c r="FC2" s="380">
        <f xml:space="preserve"> Time!FC$25</f>
        <v>57710</v>
      </c>
      <c r="FD2" s="380">
        <f xml:space="preserve"> Time!FD$25</f>
        <v>57800</v>
      </c>
      <c r="FE2" s="380">
        <f xml:space="preserve"> Time!FE$25</f>
        <v>57891</v>
      </c>
      <c r="FF2" s="380">
        <f xml:space="preserve"> Time!FF$25</f>
        <v>57983</v>
      </c>
      <c r="FG2" s="380">
        <f xml:space="preserve"> Time!FG$25</f>
        <v>58075</v>
      </c>
      <c r="FH2" s="380">
        <f xml:space="preserve"> Time!FH$25</f>
        <v>58165</v>
      </c>
      <c r="FI2" s="380">
        <f xml:space="preserve"> Time!FI$25</f>
        <v>58256</v>
      </c>
      <c r="FJ2" s="380">
        <f xml:space="preserve"> Time!FJ$25</f>
        <v>58348</v>
      </c>
      <c r="FK2" s="380">
        <f xml:space="preserve"> Time!FK$25</f>
        <v>58440</v>
      </c>
      <c r="FL2" s="380">
        <f xml:space="preserve"> Time!FL$25</f>
        <v>58531</v>
      </c>
      <c r="FM2" s="380">
        <f xml:space="preserve"> Time!FM$25</f>
        <v>58622</v>
      </c>
      <c r="FN2" s="380">
        <f xml:space="preserve"> Time!FN$25</f>
        <v>58714</v>
      </c>
      <c r="FO2" s="380">
        <f xml:space="preserve"> Time!FO$25</f>
        <v>58806</v>
      </c>
      <c r="FP2" s="380">
        <f xml:space="preserve"> Time!FP$25</f>
        <v>58896</v>
      </c>
      <c r="FQ2" s="380">
        <f xml:space="preserve"> Time!FQ$25</f>
        <v>58987</v>
      </c>
      <c r="FR2" s="380">
        <f xml:space="preserve"> Time!FR$25</f>
        <v>59079</v>
      </c>
      <c r="FS2" s="380">
        <f xml:space="preserve"> Time!FS$25</f>
        <v>59171</v>
      </c>
      <c r="FT2" s="380">
        <f xml:space="preserve"> Time!FT$25</f>
        <v>59261</v>
      </c>
      <c r="FU2" s="380">
        <f xml:space="preserve"> Time!FU$25</f>
        <v>59352</v>
      </c>
      <c r="FV2" s="380">
        <f xml:space="preserve"> Time!FV$25</f>
        <v>59444</v>
      </c>
      <c r="FW2" s="380">
        <f xml:space="preserve"> Time!FW$25</f>
        <v>59536</v>
      </c>
      <c r="FX2" s="380">
        <f xml:space="preserve"> Time!FX$25</f>
        <v>59626</v>
      </c>
      <c r="FY2" s="380">
        <f xml:space="preserve"> Time!FY$25</f>
        <v>59717</v>
      </c>
      <c r="FZ2" s="380">
        <f xml:space="preserve"> Time!FZ$25</f>
        <v>59809</v>
      </c>
      <c r="GA2" s="380">
        <f xml:space="preserve"> Time!GA$25</f>
        <v>59901</v>
      </c>
      <c r="GB2" s="380">
        <f xml:space="preserve"> Time!GB$25</f>
        <v>59992</v>
      </c>
      <c r="GC2" s="380">
        <f xml:space="preserve"> Time!GC$25</f>
        <v>60083</v>
      </c>
      <c r="GD2" s="380">
        <f xml:space="preserve"> Time!GD$25</f>
        <v>60175</v>
      </c>
      <c r="GE2" s="380">
        <f xml:space="preserve"> Time!GE$25</f>
        <v>60267</v>
      </c>
      <c r="GF2" s="380">
        <f xml:space="preserve"> Time!GF$25</f>
        <v>60357</v>
      </c>
      <c r="GG2" s="380">
        <f xml:space="preserve"> Time!GG$25</f>
        <v>60448</v>
      </c>
      <c r="GH2" s="380">
        <f xml:space="preserve"> Time!GH$25</f>
        <v>60540</v>
      </c>
      <c r="GI2" s="380">
        <f xml:space="preserve"> Time!GI$25</f>
        <v>60632</v>
      </c>
      <c r="GJ2" s="380">
        <f xml:space="preserve"> Time!GJ$25</f>
        <v>60722</v>
      </c>
      <c r="GK2" s="256"/>
      <c r="GL2" s="256"/>
      <c r="GM2" s="256"/>
      <c r="GN2" s="256"/>
      <c r="GO2" s="256"/>
      <c r="GP2" s="256"/>
      <c r="GQ2" s="256"/>
      <c r="GR2" s="256"/>
      <c r="GS2" s="256"/>
      <c r="GT2" s="256"/>
      <c r="GU2" s="256"/>
      <c r="GV2" s="256"/>
      <c r="GW2" s="256"/>
      <c r="GX2" s="256"/>
      <c r="GY2" s="256"/>
      <c r="GZ2" s="256"/>
      <c r="HA2" s="256"/>
      <c r="HB2" s="256"/>
      <c r="HC2" s="256"/>
      <c r="HD2" s="256"/>
      <c r="HE2" s="256"/>
      <c r="HF2" s="256"/>
      <c r="HG2" s="256"/>
      <c r="HH2" s="256"/>
      <c r="HI2" s="256"/>
      <c r="HJ2" s="256"/>
      <c r="HK2" s="256"/>
      <c r="HL2" s="256"/>
      <c r="HM2" s="256"/>
      <c r="HN2" s="256"/>
      <c r="HO2" s="256"/>
      <c r="HP2" s="256"/>
      <c r="HQ2" s="256"/>
      <c r="HR2" s="256"/>
      <c r="HS2" s="256"/>
      <c r="HT2" s="256"/>
      <c r="HU2" s="256"/>
      <c r="HV2" s="256"/>
      <c r="HW2" s="256"/>
      <c r="HX2" s="256"/>
      <c r="HY2" s="256"/>
      <c r="HZ2" s="256"/>
      <c r="IA2" s="256"/>
      <c r="IB2" s="256"/>
      <c r="IC2" s="256"/>
      <c r="ID2" s="256"/>
      <c r="IE2" s="256"/>
      <c r="IF2" s="256"/>
      <c r="IG2" s="256"/>
      <c r="IH2" s="256"/>
      <c r="II2" s="256"/>
      <c r="IJ2" s="256"/>
      <c r="IK2" s="256"/>
      <c r="IL2" s="256"/>
      <c r="IM2" s="256"/>
      <c r="IN2" s="256"/>
      <c r="IO2" s="256"/>
      <c r="IP2" s="256"/>
      <c r="IQ2" s="256"/>
      <c r="IR2" s="256"/>
      <c r="IS2" s="256"/>
      <c r="IT2" s="256"/>
      <c r="IU2" s="256"/>
      <c r="IV2" s="256"/>
      <c r="IW2" s="256"/>
      <c r="IX2" s="256"/>
      <c r="IY2" s="256"/>
      <c r="IZ2" s="256"/>
      <c r="JA2" s="256"/>
      <c r="JB2" s="256"/>
      <c r="JC2" s="256"/>
      <c r="JD2" s="256"/>
      <c r="JE2" s="256"/>
      <c r="JF2" s="256"/>
      <c r="JG2" s="256"/>
      <c r="JH2" s="256"/>
      <c r="JI2" s="256"/>
      <c r="JJ2" s="256"/>
      <c r="JK2" s="256"/>
      <c r="JL2" s="256"/>
      <c r="JM2" s="256"/>
      <c r="JN2" s="256"/>
      <c r="JO2" s="256"/>
      <c r="JP2" s="256"/>
      <c r="JQ2" s="256"/>
      <c r="JR2" s="256"/>
      <c r="JS2" s="256"/>
      <c r="JT2" s="256"/>
      <c r="JU2" s="256"/>
      <c r="JV2" s="256"/>
      <c r="JW2" s="256"/>
      <c r="JX2" s="256"/>
      <c r="JY2" s="256"/>
      <c r="JZ2" s="256"/>
      <c r="KA2" s="256"/>
      <c r="KB2" s="256"/>
      <c r="KC2" s="256"/>
      <c r="KD2" s="256"/>
      <c r="KE2" s="256"/>
      <c r="KF2" s="256"/>
      <c r="KG2" s="256"/>
      <c r="KH2" s="256"/>
      <c r="KI2" s="256"/>
      <c r="KJ2" s="256"/>
      <c r="KK2" s="256"/>
      <c r="KL2" s="256"/>
      <c r="KM2" s="256"/>
      <c r="KN2" s="256"/>
      <c r="KO2" s="256"/>
      <c r="KP2" s="256"/>
      <c r="KQ2" s="256"/>
      <c r="KR2" s="256"/>
      <c r="KS2" s="256"/>
      <c r="KT2" s="256"/>
      <c r="KU2" s="256"/>
      <c r="KV2" s="256"/>
      <c r="KW2" s="256"/>
      <c r="KX2" s="256"/>
      <c r="KY2" s="256"/>
      <c r="KZ2" s="256"/>
      <c r="LA2" s="256"/>
      <c r="LB2" s="256"/>
      <c r="LC2" s="256"/>
      <c r="LD2" s="256"/>
      <c r="LE2" s="256"/>
      <c r="LF2" s="256"/>
      <c r="LG2" s="256"/>
      <c r="LH2" s="256"/>
      <c r="LI2" s="256"/>
      <c r="LJ2" s="256"/>
      <c r="LK2" s="256"/>
      <c r="LL2" s="256"/>
      <c r="LM2" s="256"/>
      <c r="LN2" s="256"/>
      <c r="LO2" s="256"/>
      <c r="LP2" s="256"/>
      <c r="LQ2" s="256"/>
      <c r="LR2" s="256"/>
      <c r="LS2" s="256"/>
      <c r="LT2" s="256"/>
      <c r="LU2" s="256"/>
      <c r="LV2" s="256"/>
      <c r="LW2" s="256"/>
      <c r="LX2" s="256"/>
      <c r="LY2" s="256"/>
      <c r="LZ2" s="256"/>
      <c r="MA2" s="256"/>
      <c r="MB2" s="256"/>
      <c r="MC2" s="256"/>
      <c r="MD2" s="256"/>
      <c r="ME2" s="256"/>
      <c r="MF2" s="256"/>
      <c r="MG2" s="256"/>
      <c r="MH2" s="256"/>
      <c r="MI2" s="256"/>
      <c r="MJ2" s="256"/>
      <c r="MK2" s="256"/>
      <c r="ML2" s="256"/>
      <c r="MM2" s="256"/>
      <c r="MN2" s="256"/>
      <c r="MO2" s="256"/>
      <c r="MP2" s="256"/>
      <c r="MQ2" s="256"/>
      <c r="MR2" s="256"/>
      <c r="MS2" s="256"/>
      <c r="MT2" s="256"/>
      <c r="MU2" s="256"/>
      <c r="MV2" s="256"/>
      <c r="MW2" s="256"/>
      <c r="MX2" s="256"/>
      <c r="MY2" s="256"/>
      <c r="MZ2" s="256"/>
      <c r="NA2" s="256"/>
      <c r="NB2" s="256"/>
      <c r="NC2" s="256"/>
      <c r="ND2" s="256"/>
      <c r="NE2" s="256"/>
      <c r="NF2" s="256"/>
      <c r="NG2" s="256"/>
      <c r="NH2" s="256"/>
      <c r="NI2" s="256"/>
      <c r="NJ2" s="256"/>
      <c r="NK2" s="256"/>
      <c r="NL2" s="256"/>
      <c r="NM2" s="256"/>
      <c r="NN2" s="256"/>
      <c r="NO2" s="256"/>
      <c r="NP2" s="256"/>
      <c r="NQ2" s="256"/>
      <c r="NR2" s="256"/>
      <c r="NS2" s="256"/>
      <c r="NT2" s="256"/>
      <c r="NU2" s="256"/>
      <c r="NV2" s="256"/>
      <c r="NW2" s="256"/>
      <c r="NX2" s="256"/>
      <c r="NY2" s="256"/>
      <c r="NZ2" s="256"/>
      <c r="OA2" s="256"/>
      <c r="OB2" s="256"/>
      <c r="OC2" s="256"/>
      <c r="OD2" s="256"/>
      <c r="OE2" s="256"/>
      <c r="OF2" s="256"/>
      <c r="OG2" s="256"/>
      <c r="OH2" s="256"/>
      <c r="OI2" s="256"/>
      <c r="OJ2" s="256"/>
      <c r="OK2" s="256"/>
      <c r="OL2" s="256"/>
      <c r="OM2" s="256"/>
      <c r="ON2" s="256"/>
      <c r="OO2" s="256"/>
      <c r="OP2" s="256"/>
      <c r="OQ2" s="256"/>
      <c r="OR2" s="256"/>
      <c r="OS2" s="256"/>
      <c r="OT2" s="256"/>
      <c r="OU2" s="256"/>
      <c r="OV2" s="256"/>
      <c r="OW2" s="256"/>
      <c r="OX2" s="256"/>
      <c r="OY2" s="256"/>
      <c r="OZ2" s="256"/>
      <c r="PA2" s="256"/>
      <c r="PB2" s="256"/>
      <c r="PC2" s="256"/>
      <c r="PD2" s="256"/>
      <c r="PE2" s="256"/>
      <c r="PF2" s="256"/>
      <c r="PG2" s="256"/>
      <c r="PH2" s="256"/>
      <c r="PI2" s="256"/>
      <c r="PJ2" s="256"/>
      <c r="PK2" s="256"/>
      <c r="PL2" s="256"/>
      <c r="PM2" s="256"/>
      <c r="PN2" s="256"/>
      <c r="PO2" s="256"/>
      <c r="PP2" s="256"/>
      <c r="PQ2" s="256"/>
      <c r="PR2" s="256"/>
      <c r="PS2" s="256"/>
      <c r="PT2" s="256"/>
      <c r="PU2" s="256"/>
      <c r="PV2" s="256"/>
      <c r="PW2" s="256"/>
      <c r="PX2" s="256"/>
      <c r="PY2" s="256"/>
    </row>
    <row r="3" spans="1:441" s="360" customFormat="1" x14ac:dyDescent="0.25">
      <c r="A3" s="313"/>
      <c r="B3" s="313"/>
      <c r="C3" s="314"/>
      <c r="D3" s="315"/>
      <c r="E3" s="310" t="str">
        <f xml:space="preserve"> Time!E$67</f>
        <v>Timeline label</v>
      </c>
      <c r="F3" s="378">
        <f xml:space="preserve"> Output!J2</f>
        <v>19</v>
      </c>
      <c r="G3" s="382" t="s">
        <v>25</v>
      </c>
      <c r="H3" s="310"/>
      <c r="I3" s="312"/>
      <c r="J3" s="383" t="str">
        <f xml:space="preserve"> Time!J$67</f>
        <v>Pre-fcst</v>
      </c>
      <c r="K3" s="383" t="str">
        <f xml:space="preserve"> Time!K$67</f>
        <v>Pre-fcst</v>
      </c>
      <c r="L3" s="383" t="str">
        <f xml:space="preserve"> Time!L$67</f>
        <v>Fin Close</v>
      </c>
      <c r="M3" s="383" t="str">
        <f xml:space="preserve"> Time!M$67</f>
        <v>Operations</v>
      </c>
      <c r="N3" s="383" t="str">
        <f xml:space="preserve"> Time!N$67</f>
        <v>Operations</v>
      </c>
      <c r="O3" s="383" t="str">
        <f xml:space="preserve"> Time!O$67</f>
        <v>Operations</v>
      </c>
      <c r="P3" s="383" t="str">
        <f xml:space="preserve"> Time!P$67</f>
        <v>Operations</v>
      </c>
      <c r="Q3" s="383" t="str">
        <f xml:space="preserve"> Time!Q$67</f>
        <v>Operations</v>
      </c>
      <c r="R3" s="383" t="str">
        <f xml:space="preserve"> Time!R$67</f>
        <v>Operations</v>
      </c>
      <c r="S3" s="383" t="str">
        <f xml:space="preserve"> Time!S$67</f>
        <v>Operations</v>
      </c>
      <c r="T3" s="383" t="str">
        <f xml:space="preserve"> Time!T$67</f>
        <v>Operations</v>
      </c>
      <c r="U3" s="383" t="str">
        <f xml:space="preserve"> Time!U$67</f>
        <v>Operations</v>
      </c>
      <c r="V3" s="383" t="str">
        <f xml:space="preserve"> Time!V$67</f>
        <v>Operations</v>
      </c>
      <c r="W3" s="383" t="str">
        <f xml:space="preserve"> Time!W$67</f>
        <v>Operations</v>
      </c>
      <c r="X3" s="383" t="str">
        <f xml:space="preserve"> Time!X$67</f>
        <v>Operations</v>
      </c>
      <c r="Y3" s="383" t="str">
        <f xml:space="preserve"> Time!Y$67</f>
        <v>Operations</v>
      </c>
      <c r="Z3" s="383" t="str">
        <f xml:space="preserve"> Time!Z$67</f>
        <v>Operations</v>
      </c>
      <c r="AA3" s="383" t="str">
        <f xml:space="preserve"> Time!AA$67</f>
        <v>Operations</v>
      </c>
      <c r="AB3" s="383" t="str">
        <f xml:space="preserve"> Time!AB$67</f>
        <v>Operations</v>
      </c>
      <c r="AC3" s="383" t="str">
        <f xml:space="preserve"> Time!AC$67</f>
        <v>Operations</v>
      </c>
      <c r="AD3" s="383" t="str">
        <f xml:space="preserve"> Time!AD$67</f>
        <v>Operations</v>
      </c>
      <c r="AE3" s="383" t="str">
        <f xml:space="preserve"> Time!AE$67</f>
        <v>Operations</v>
      </c>
      <c r="AF3" s="383" t="str">
        <f xml:space="preserve"> Time!AF$67</f>
        <v>Operations</v>
      </c>
      <c r="AG3" s="383" t="str">
        <f xml:space="preserve"> Time!AG$67</f>
        <v>Operations</v>
      </c>
      <c r="AH3" s="383" t="str">
        <f xml:space="preserve"> Time!AH$67</f>
        <v>Operations</v>
      </c>
      <c r="AI3" s="383" t="str">
        <f xml:space="preserve"> Time!AI$67</f>
        <v>Operations</v>
      </c>
      <c r="AJ3" s="383" t="str">
        <f xml:space="preserve"> Time!AJ$67</f>
        <v>Operations</v>
      </c>
      <c r="AK3" s="383" t="str">
        <f xml:space="preserve"> Time!AK$67</f>
        <v>Operations</v>
      </c>
      <c r="AL3" s="383" t="str">
        <f xml:space="preserve"> Time!AL$67</f>
        <v>Operations</v>
      </c>
      <c r="AM3" s="383" t="str">
        <f xml:space="preserve"> Time!AM$67</f>
        <v>Operations</v>
      </c>
      <c r="AN3" s="383" t="str">
        <f xml:space="preserve"> Time!AN$67</f>
        <v>Operations</v>
      </c>
      <c r="AO3" s="383" t="str">
        <f xml:space="preserve"> Time!AO$67</f>
        <v>Operations</v>
      </c>
      <c r="AP3" s="383" t="str">
        <f xml:space="preserve"> Time!AP$67</f>
        <v>Operations</v>
      </c>
      <c r="AQ3" s="383" t="str">
        <f xml:space="preserve"> Time!AQ$67</f>
        <v>Operations</v>
      </c>
      <c r="AR3" s="383" t="str">
        <f xml:space="preserve"> Time!AR$67</f>
        <v>Operations</v>
      </c>
      <c r="AS3" s="383" t="str">
        <f xml:space="preserve"> Time!AS$67</f>
        <v>Operations</v>
      </c>
      <c r="AT3" s="383" t="str">
        <f xml:space="preserve"> Time!AT$67</f>
        <v>Operations</v>
      </c>
      <c r="AU3" s="383" t="str">
        <f xml:space="preserve"> Time!AU$67</f>
        <v>Operations</v>
      </c>
      <c r="AV3" s="383" t="str">
        <f xml:space="preserve"> Time!AV$67</f>
        <v>Operations</v>
      </c>
      <c r="AW3" s="383" t="str">
        <f xml:space="preserve"> Time!AW$67</f>
        <v>Operations</v>
      </c>
      <c r="AX3" s="383" t="str">
        <f xml:space="preserve"> Time!AX$67</f>
        <v>Operations</v>
      </c>
      <c r="AY3" s="383" t="str">
        <f xml:space="preserve"> Time!AY$67</f>
        <v>Operations</v>
      </c>
      <c r="AZ3" s="383" t="str">
        <f xml:space="preserve"> Time!AZ$67</f>
        <v>Operations</v>
      </c>
      <c r="BA3" s="383" t="str">
        <f xml:space="preserve"> Time!BA$67</f>
        <v>Operations</v>
      </c>
      <c r="BB3" s="383" t="str">
        <f xml:space="preserve"> Time!BB$67</f>
        <v>Operations</v>
      </c>
      <c r="BC3" s="383" t="str">
        <f xml:space="preserve"> Time!BC$67</f>
        <v>Operations</v>
      </c>
      <c r="BD3" s="383" t="str">
        <f xml:space="preserve"> Time!BD$67</f>
        <v>Operations</v>
      </c>
      <c r="BE3" s="383" t="str">
        <f xml:space="preserve"> Time!BE$67</f>
        <v>Operations</v>
      </c>
      <c r="BF3" s="383" t="str">
        <f xml:space="preserve"> Time!BF$67</f>
        <v>Operations</v>
      </c>
      <c r="BG3" s="383" t="str">
        <f xml:space="preserve"> Time!BG$67</f>
        <v>Operations</v>
      </c>
      <c r="BH3" s="383" t="str">
        <f xml:space="preserve"> Time!BH$67</f>
        <v>Operations</v>
      </c>
      <c r="BI3" s="383" t="str">
        <f xml:space="preserve"> Time!BI$67</f>
        <v>Operations</v>
      </c>
      <c r="BJ3" s="383" t="str">
        <f xml:space="preserve"> Time!BJ$67</f>
        <v>Operations</v>
      </c>
      <c r="BK3" s="383" t="str">
        <f xml:space="preserve"> Time!BK$67</f>
        <v>Operations</v>
      </c>
      <c r="BL3" s="383" t="str">
        <f xml:space="preserve"> Time!BL$67</f>
        <v>Operations</v>
      </c>
      <c r="BM3" s="383" t="str">
        <f xml:space="preserve"> Time!BM$67</f>
        <v>Operations</v>
      </c>
      <c r="BN3" s="383" t="str">
        <f xml:space="preserve"> Time!BN$67</f>
        <v>Operations</v>
      </c>
      <c r="BO3" s="383" t="str">
        <f xml:space="preserve"> Time!BO$67</f>
        <v>Operations</v>
      </c>
      <c r="BP3" s="383" t="str">
        <f xml:space="preserve"> Time!BP$67</f>
        <v>Operations</v>
      </c>
      <c r="BQ3" s="383" t="str">
        <f xml:space="preserve"> Time!BQ$67</f>
        <v>Operations</v>
      </c>
      <c r="BR3" s="383" t="str">
        <f xml:space="preserve"> Time!BR$67</f>
        <v>Operations</v>
      </c>
      <c r="BS3" s="383" t="str">
        <f xml:space="preserve"> Time!BS$67</f>
        <v>Operations</v>
      </c>
      <c r="BT3" s="383" t="str">
        <f xml:space="preserve"> Time!BT$67</f>
        <v>Operations</v>
      </c>
      <c r="BU3" s="383" t="str">
        <f xml:space="preserve"> Time!BU$67</f>
        <v>Operations</v>
      </c>
      <c r="BV3" s="383" t="str">
        <f xml:space="preserve"> Time!BV$67</f>
        <v>Operations</v>
      </c>
      <c r="BW3" s="383" t="str">
        <f xml:space="preserve"> Time!BW$67</f>
        <v>Operations</v>
      </c>
      <c r="BX3" s="383" t="str">
        <f xml:space="preserve"> Time!BX$67</f>
        <v>Operations</v>
      </c>
      <c r="BY3" s="383" t="str">
        <f xml:space="preserve"> Time!BY$67</f>
        <v>Operations</v>
      </c>
      <c r="BZ3" s="383" t="str">
        <f xml:space="preserve"> Time!BZ$67</f>
        <v>Operations</v>
      </c>
      <c r="CA3" s="383" t="str">
        <f xml:space="preserve"> Time!CA$67</f>
        <v>Operations</v>
      </c>
      <c r="CB3" s="383" t="str">
        <f xml:space="preserve"> Time!CB$67</f>
        <v>Operations</v>
      </c>
      <c r="CC3" s="383" t="str">
        <f xml:space="preserve"> Time!CC$67</f>
        <v>Operations</v>
      </c>
      <c r="CD3" s="383" t="str">
        <f xml:space="preserve"> Time!CD$67</f>
        <v>Operations</v>
      </c>
      <c r="CE3" s="383" t="str">
        <f xml:space="preserve"> Time!CE$67</f>
        <v>Operations</v>
      </c>
      <c r="CF3" s="383" t="str">
        <f xml:space="preserve"> Time!CF$67</f>
        <v>Operations</v>
      </c>
      <c r="CG3" s="383" t="str">
        <f xml:space="preserve"> Time!CG$67</f>
        <v>Operations</v>
      </c>
      <c r="CH3" s="383" t="str">
        <f xml:space="preserve"> Time!CH$67</f>
        <v>Operations</v>
      </c>
      <c r="CI3" s="383" t="str">
        <f xml:space="preserve"> Time!CI$67</f>
        <v>Operations</v>
      </c>
      <c r="CJ3" s="383" t="str">
        <f xml:space="preserve"> Time!CJ$67</f>
        <v>Operations</v>
      </c>
      <c r="CK3" s="383" t="str">
        <f xml:space="preserve"> Time!CK$67</f>
        <v>Operations</v>
      </c>
      <c r="CL3" s="383" t="str">
        <f xml:space="preserve"> Time!CL$67</f>
        <v>Operations</v>
      </c>
      <c r="CM3" s="383" t="str">
        <f xml:space="preserve"> Time!CM$67</f>
        <v>Operations</v>
      </c>
      <c r="CN3" s="383" t="str">
        <f xml:space="preserve"> Time!CN$67</f>
        <v>Operations</v>
      </c>
      <c r="CO3" s="383" t="str">
        <f xml:space="preserve"> Time!CO$67</f>
        <v>Operations</v>
      </c>
      <c r="CP3" s="383" t="str">
        <f xml:space="preserve"> Time!CP$67</f>
        <v>Operations</v>
      </c>
      <c r="CQ3" s="383" t="str">
        <f xml:space="preserve"> Time!CQ$67</f>
        <v>Operations</v>
      </c>
      <c r="CR3" s="383" t="str">
        <f xml:space="preserve"> Time!CR$67</f>
        <v>Operations</v>
      </c>
      <c r="CS3" s="383" t="str">
        <f xml:space="preserve"> Time!CS$67</f>
        <v>Operations</v>
      </c>
      <c r="CT3" s="383" t="str">
        <f xml:space="preserve"> Time!CT$67</f>
        <v>Operations</v>
      </c>
      <c r="CU3" s="383" t="str">
        <f xml:space="preserve"> Time!CU$67</f>
        <v>Operations</v>
      </c>
      <c r="CV3" s="383" t="str">
        <f xml:space="preserve"> Time!CV$67</f>
        <v>Operations</v>
      </c>
      <c r="CW3" s="383" t="str">
        <f xml:space="preserve"> Time!CW$67</f>
        <v>Operations</v>
      </c>
      <c r="CX3" s="383" t="str">
        <f xml:space="preserve"> Time!CX$67</f>
        <v>Operations</v>
      </c>
      <c r="CY3" s="383" t="str">
        <f xml:space="preserve"> Time!CY$67</f>
        <v>Operations</v>
      </c>
      <c r="CZ3" s="383" t="str">
        <f xml:space="preserve"> Time!CZ$67</f>
        <v>Operations</v>
      </c>
      <c r="DA3" s="383" t="str">
        <f xml:space="preserve"> Time!DA$67</f>
        <v>Operations</v>
      </c>
      <c r="DB3" s="383" t="str">
        <f xml:space="preserve"> Time!DB$67</f>
        <v>Operations</v>
      </c>
      <c r="DC3" s="383" t="str">
        <f xml:space="preserve"> Time!DC$67</f>
        <v>Operations</v>
      </c>
      <c r="DD3" s="383" t="str">
        <f xml:space="preserve"> Time!DD$67</f>
        <v>Operations</v>
      </c>
      <c r="DE3" s="383" t="str">
        <f xml:space="preserve"> Time!DE$67</f>
        <v>Operations</v>
      </c>
      <c r="DF3" s="383" t="str">
        <f xml:space="preserve"> Time!DF$67</f>
        <v>Operations</v>
      </c>
      <c r="DG3" s="383" t="str">
        <f xml:space="preserve"> Time!DG$67</f>
        <v>Operations</v>
      </c>
      <c r="DH3" s="383" t="str">
        <f xml:space="preserve"> Time!DH$67</f>
        <v>Operations</v>
      </c>
      <c r="DI3" s="383" t="str">
        <f xml:space="preserve"> Time!DI$67</f>
        <v>Operations</v>
      </c>
      <c r="DJ3" s="383" t="str">
        <f xml:space="preserve"> Time!DJ$67</f>
        <v>Operations</v>
      </c>
      <c r="DK3" s="383" t="str">
        <f xml:space="preserve"> Time!DK$67</f>
        <v>Operations</v>
      </c>
      <c r="DL3" s="383" t="str">
        <f xml:space="preserve"> Time!DL$67</f>
        <v>Operations</v>
      </c>
      <c r="DM3" s="383" t="str">
        <f xml:space="preserve"> Time!DM$67</f>
        <v>Operations</v>
      </c>
      <c r="DN3" s="383" t="str">
        <f xml:space="preserve"> Time!DN$67</f>
        <v>Operations</v>
      </c>
      <c r="DO3" s="383" t="str">
        <f xml:space="preserve"> Time!DO$67</f>
        <v>Operations</v>
      </c>
      <c r="DP3" s="383" t="str">
        <f xml:space="preserve"> Time!DP$67</f>
        <v>Operations</v>
      </c>
      <c r="DQ3" s="383" t="str">
        <f xml:space="preserve"> Time!DQ$67</f>
        <v>Operations</v>
      </c>
      <c r="DR3" s="383" t="str">
        <f xml:space="preserve"> Time!DR$67</f>
        <v>Operations</v>
      </c>
      <c r="DS3" s="383" t="str">
        <f xml:space="preserve"> Time!DS$67</f>
        <v>Operations</v>
      </c>
      <c r="DT3" s="383" t="str">
        <f xml:space="preserve"> Time!DT$67</f>
        <v>Operations</v>
      </c>
      <c r="DU3" s="383" t="str">
        <f xml:space="preserve"> Time!DU$67</f>
        <v>Operations</v>
      </c>
      <c r="DV3" s="383" t="str">
        <f xml:space="preserve"> Time!DV$67</f>
        <v>Operations</v>
      </c>
      <c r="DW3" s="383" t="str">
        <f xml:space="preserve"> Time!DW$67</f>
        <v>Operations</v>
      </c>
      <c r="DX3" s="383" t="str">
        <f xml:space="preserve"> Time!DX$67</f>
        <v>Operations</v>
      </c>
      <c r="DY3" s="383" t="str">
        <f xml:space="preserve"> Time!DY$67</f>
        <v>Operations</v>
      </c>
      <c r="DZ3" s="383" t="str">
        <f xml:space="preserve"> Time!DZ$67</f>
        <v>Operations</v>
      </c>
      <c r="EA3" s="383" t="str">
        <f xml:space="preserve"> Time!EA$67</f>
        <v>Operations</v>
      </c>
      <c r="EB3" s="383" t="str">
        <f xml:space="preserve"> Time!EB$67</f>
        <v>Operations</v>
      </c>
      <c r="EC3" s="383" t="str">
        <f xml:space="preserve"> Time!EC$67</f>
        <v>Post ops</v>
      </c>
      <c r="ED3" s="383" t="str">
        <f xml:space="preserve"> Time!ED$67</f>
        <v>Post ops</v>
      </c>
      <c r="EE3" s="383" t="str">
        <f xml:space="preserve"> Time!EE$67</f>
        <v>Post ops</v>
      </c>
      <c r="EF3" s="383" t="str">
        <f xml:space="preserve"> Time!EF$67</f>
        <v>Post ops</v>
      </c>
      <c r="EG3" s="383" t="str">
        <f xml:space="preserve"> Time!EG$67</f>
        <v>Post ops</v>
      </c>
      <c r="EH3" s="383" t="str">
        <f xml:space="preserve"> Time!EH$67</f>
        <v>Post ops</v>
      </c>
      <c r="EI3" s="383" t="str">
        <f xml:space="preserve"> Time!EI$67</f>
        <v>Post ops</v>
      </c>
      <c r="EJ3" s="383" t="str">
        <f xml:space="preserve"> Time!EJ$67</f>
        <v>Post ops</v>
      </c>
      <c r="EK3" s="383" t="str">
        <f xml:space="preserve"> Time!EK$67</f>
        <v>Post ops</v>
      </c>
      <c r="EL3" s="383" t="str">
        <f xml:space="preserve"> Time!EL$67</f>
        <v>Post ops</v>
      </c>
      <c r="EM3" s="383" t="str">
        <f xml:space="preserve"> Time!EM$67</f>
        <v>Post ops</v>
      </c>
      <c r="EN3" s="383" t="str">
        <f xml:space="preserve"> Time!EN$67</f>
        <v>Post ops</v>
      </c>
      <c r="EO3" s="383" t="str">
        <f xml:space="preserve"> Time!EO$67</f>
        <v>Post ops</v>
      </c>
      <c r="EP3" s="383" t="str">
        <f xml:space="preserve"> Time!EP$67</f>
        <v>Post ops</v>
      </c>
      <c r="EQ3" s="383" t="str">
        <f xml:space="preserve"> Time!EQ$67</f>
        <v>Post ops</v>
      </c>
      <c r="ER3" s="383" t="str">
        <f xml:space="preserve"> Time!ER$67</f>
        <v>Post ops</v>
      </c>
      <c r="ES3" s="383" t="str">
        <f xml:space="preserve"> Time!ES$67</f>
        <v>Post ops</v>
      </c>
      <c r="ET3" s="383" t="str">
        <f xml:space="preserve"> Time!ET$67</f>
        <v>Post ops</v>
      </c>
      <c r="EU3" s="383" t="str">
        <f xml:space="preserve"> Time!EU$67</f>
        <v>Post ops</v>
      </c>
      <c r="EV3" s="383" t="str">
        <f xml:space="preserve"> Time!EV$67</f>
        <v>Post ops</v>
      </c>
      <c r="EW3" s="383" t="str">
        <f xml:space="preserve"> Time!EW$67</f>
        <v>Post ops</v>
      </c>
      <c r="EX3" s="383" t="str">
        <f xml:space="preserve"> Time!EX$67</f>
        <v>Post ops</v>
      </c>
      <c r="EY3" s="383" t="str">
        <f xml:space="preserve"> Time!EY$67</f>
        <v>Post ops</v>
      </c>
      <c r="EZ3" s="383" t="str">
        <f xml:space="preserve"> Time!EZ$67</f>
        <v>Post ops</v>
      </c>
      <c r="FA3" s="383" t="str">
        <f xml:space="preserve"> Time!FA$67</f>
        <v>Post ops</v>
      </c>
      <c r="FB3" s="383" t="str">
        <f xml:space="preserve"> Time!FB$67</f>
        <v>Post ops</v>
      </c>
      <c r="FC3" s="383" t="str">
        <f xml:space="preserve"> Time!FC$67</f>
        <v>Post ops</v>
      </c>
      <c r="FD3" s="383" t="str">
        <f xml:space="preserve"> Time!FD$67</f>
        <v>Post ops</v>
      </c>
      <c r="FE3" s="383" t="str">
        <f xml:space="preserve"> Time!FE$67</f>
        <v>Post ops</v>
      </c>
      <c r="FF3" s="383" t="str">
        <f xml:space="preserve"> Time!FF$67</f>
        <v>Post ops</v>
      </c>
      <c r="FG3" s="383" t="str">
        <f xml:space="preserve"> Time!FG$67</f>
        <v>Post ops</v>
      </c>
      <c r="FH3" s="383" t="str">
        <f xml:space="preserve"> Time!FH$67</f>
        <v>Post ops</v>
      </c>
      <c r="FI3" s="383" t="str">
        <f xml:space="preserve"> Time!FI$67</f>
        <v>Post ops</v>
      </c>
      <c r="FJ3" s="383" t="str">
        <f xml:space="preserve"> Time!FJ$67</f>
        <v>Post ops</v>
      </c>
      <c r="FK3" s="383" t="str">
        <f xml:space="preserve"> Time!FK$67</f>
        <v>Post ops</v>
      </c>
      <c r="FL3" s="383" t="str">
        <f xml:space="preserve"> Time!FL$67</f>
        <v>Post ops</v>
      </c>
      <c r="FM3" s="383" t="str">
        <f xml:space="preserve"> Time!FM$67</f>
        <v>Post ops</v>
      </c>
      <c r="FN3" s="383" t="str">
        <f xml:space="preserve"> Time!FN$67</f>
        <v>Post ops</v>
      </c>
      <c r="FO3" s="383" t="str">
        <f xml:space="preserve"> Time!FO$67</f>
        <v>Post ops</v>
      </c>
      <c r="FP3" s="383" t="str">
        <f xml:space="preserve"> Time!FP$67</f>
        <v>Post ops</v>
      </c>
      <c r="FQ3" s="383" t="str">
        <f xml:space="preserve"> Time!FQ$67</f>
        <v>Post ops</v>
      </c>
      <c r="FR3" s="383" t="str">
        <f xml:space="preserve"> Time!FR$67</f>
        <v>Post ops</v>
      </c>
      <c r="FS3" s="383" t="str">
        <f xml:space="preserve"> Time!FS$67</f>
        <v>Post ops</v>
      </c>
      <c r="FT3" s="383" t="str">
        <f xml:space="preserve"> Time!FT$67</f>
        <v>Post ops</v>
      </c>
      <c r="FU3" s="383" t="str">
        <f xml:space="preserve"> Time!FU$67</f>
        <v>Post ops</v>
      </c>
      <c r="FV3" s="383" t="str">
        <f xml:space="preserve"> Time!FV$67</f>
        <v>Post ops</v>
      </c>
      <c r="FW3" s="383" t="str">
        <f xml:space="preserve"> Time!FW$67</f>
        <v>Post ops</v>
      </c>
      <c r="FX3" s="383" t="str">
        <f xml:space="preserve"> Time!FX$67</f>
        <v>Post ops</v>
      </c>
      <c r="FY3" s="383" t="str">
        <f xml:space="preserve"> Time!FY$67</f>
        <v>Post ops</v>
      </c>
      <c r="FZ3" s="383" t="str">
        <f xml:space="preserve"> Time!FZ$67</f>
        <v>Post ops</v>
      </c>
      <c r="GA3" s="383" t="str">
        <f xml:space="preserve"> Time!GA$67</f>
        <v>Post ops</v>
      </c>
      <c r="GB3" s="383" t="str">
        <f xml:space="preserve"> Time!GB$67</f>
        <v>Post ops</v>
      </c>
      <c r="GC3" s="383" t="str">
        <f xml:space="preserve"> Time!GC$67</f>
        <v>Post ops</v>
      </c>
      <c r="GD3" s="383" t="str">
        <f xml:space="preserve"> Time!GD$67</f>
        <v>Post ops</v>
      </c>
      <c r="GE3" s="383" t="str">
        <f xml:space="preserve"> Time!GE$67</f>
        <v>Post ops</v>
      </c>
      <c r="GF3" s="383" t="str">
        <f xml:space="preserve"> Time!GF$67</f>
        <v>Post ops</v>
      </c>
      <c r="GG3" s="383" t="str">
        <f xml:space="preserve"> Time!GG$67</f>
        <v>Post ops</v>
      </c>
      <c r="GH3" s="383" t="str">
        <f xml:space="preserve"> Time!GH$67</f>
        <v>Post ops</v>
      </c>
      <c r="GI3" s="383" t="str">
        <f xml:space="preserve"> Time!GI$67</f>
        <v>Post ops</v>
      </c>
      <c r="GJ3" s="383" t="str">
        <f xml:space="preserve"> Time!GJ$67</f>
        <v>Post ops</v>
      </c>
      <c r="GK3" s="256"/>
      <c r="GL3" s="256"/>
      <c r="GM3" s="256"/>
      <c r="GN3" s="256"/>
      <c r="GO3" s="256"/>
      <c r="GP3" s="256"/>
      <c r="GQ3" s="256"/>
      <c r="GR3" s="256"/>
      <c r="GS3" s="256"/>
      <c r="GT3" s="256"/>
      <c r="GU3" s="256"/>
      <c r="GV3" s="256"/>
      <c r="GW3" s="256"/>
      <c r="GX3" s="256"/>
      <c r="GY3" s="256"/>
      <c r="GZ3" s="256"/>
      <c r="HA3" s="256"/>
      <c r="HB3" s="256"/>
      <c r="HC3" s="256"/>
      <c r="HD3" s="256"/>
      <c r="HE3" s="256"/>
      <c r="HF3" s="256"/>
      <c r="HG3" s="256"/>
      <c r="HH3" s="256"/>
      <c r="HI3" s="256"/>
      <c r="HJ3" s="256"/>
      <c r="HK3" s="256"/>
      <c r="HL3" s="256"/>
      <c r="HM3" s="256"/>
      <c r="HN3" s="256"/>
      <c r="HO3" s="256"/>
      <c r="HP3" s="256"/>
      <c r="HQ3" s="256"/>
      <c r="HR3" s="256"/>
      <c r="HS3" s="256"/>
      <c r="HT3" s="256"/>
      <c r="HU3" s="256"/>
      <c r="HV3" s="256"/>
      <c r="HW3" s="256"/>
      <c r="HX3" s="256"/>
      <c r="HY3" s="256"/>
      <c r="HZ3" s="256"/>
      <c r="IA3" s="256"/>
      <c r="IB3" s="256"/>
      <c r="IC3" s="256"/>
      <c r="ID3" s="256"/>
      <c r="IE3" s="256"/>
      <c r="IF3" s="256"/>
      <c r="IG3" s="256"/>
      <c r="IH3" s="256"/>
      <c r="II3" s="256"/>
      <c r="IJ3" s="256"/>
      <c r="IK3" s="256"/>
      <c r="IL3" s="256"/>
      <c r="IM3" s="256"/>
      <c r="IN3" s="256"/>
      <c r="IO3" s="256"/>
      <c r="IP3" s="256"/>
      <c r="IQ3" s="256"/>
      <c r="IR3" s="256"/>
      <c r="IS3" s="256"/>
      <c r="IT3" s="256"/>
      <c r="IU3" s="256"/>
      <c r="IV3" s="256"/>
      <c r="IW3" s="256"/>
      <c r="IX3" s="256"/>
      <c r="IY3" s="256"/>
      <c r="IZ3" s="256"/>
      <c r="JA3" s="256"/>
      <c r="JB3" s="256"/>
      <c r="JC3" s="256"/>
      <c r="JD3" s="256"/>
      <c r="JE3" s="256"/>
      <c r="JF3" s="256"/>
      <c r="JG3" s="256"/>
      <c r="JH3" s="256"/>
      <c r="JI3" s="256"/>
      <c r="JJ3" s="256"/>
      <c r="JK3" s="256"/>
      <c r="JL3" s="256"/>
      <c r="JM3" s="256"/>
      <c r="JN3" s="256"/>
      <c r="JO3" s="256"/>
      <c r="JP3" s="256"/>
      <c r="JQ3" s="256"/>
      <c r="JR3" s="256"/>
      <c r="JS3" s="256"/>
      <c r="JT3" s="256"/>
      <c r="JU3" s="256"/>
      <c r="JV3" s="256"/>
      <c r="JW3" s="256"/>
      <c r="JX3" s="256"/>
      <c r="JY3" s="256"/>
      <c r="JZ3" s="256"/>
      <c r="KA3" s="256"/>
      <c r="KB3" s="256"/>
      <c r="KC3" s="256"/>
      <c r="KD3" s="256"/>
      <c r="KE3" s="256"/>
      <c r="KF3" s="256"/>
      <c r="KG3" s="256"/>
      <c r="KH3" s="256"/>
      <c r="KI3" s="256"/>
      <c r="KJ3" s="256"/>
      <c r="KK3" s="256"/>
      <c r="KL3" s="256"/>
      <c r="KM3" s="256"/>
      <c r="KN3" s="256"/>
      <c r="KO3" s="256"/>
      <c r="KP3" s="256"/>
      <c r="KQ3" s="256"/>
      <c r="KR3" s="256"/>
      <c r="KS3" s="256"/>
      <c r="KT3" s="256"/>
      <c r="KU3" s="256"/>
      <c r="KV3" s="256"/>
      <c r="KW3" s="256"/>
      <c r="KX3" s="256"/>
      <c r="KY3" s="256"/>
      <c r="KZ3" s="256"/>
      <c r="LA3" s="256"/>
      <c r="LB3" s="256"/>
      <c r="LC3" s="256"/>
      <c r="LD3" s="256"/>
      <c r="LE3" s="256"/>
      <c r="LF3" s="256"/>
      <c r="LG3" s="256"/>
      <c r="LH3" s="256"/>
      <c r="LI3" s="256"/>
      <c r="LJ3" s="256"/>
      <c r="LK3" s="256"/>
      <c r="LL3" s="256"/>
      <c r="LM3" s="256"/>
      <c r="LN3" s="256"/>
      <c r="LO3" s="256"/>
      <c r="LP3" s="256"/>
      <c r="LQ3" s="256"/>
      <c r="LR3" s="256"/>
      <c r="LS3" s="256"/>
      <c r="LT3" s="256"/>
      <c r="LU3" s="256"/>
      <c r="LV3" s="256"/>
      <c r="LW3" s="256"/>
      <c r="LX3" s="256"/>
      <c r="LY3" s="256"/>
      <c r="LZ3" s="256"/>
      <c r="MA3" s="256"/>
      <c r="MB3" s="256"/>
      <c r="MC3" s="256"/>
      <c r="MD3" s="256"/>
      <c r="ME3" s="256"/>
      <c r="MF3" s="256"/>
      <c r="MG3" s="256"/>
      <c r="MH3" s="256"/>
      <c r="MI3" s="256"/>
      <c r="MJ3" s="256"/>
      <c r="MK3" s="256"/>
      <c r="ML3" s="256"/>
      <c r="MM3" s="256"/>
      <c r="MN3" s="256"/>
      <c r="MO3" s="256"/>
      <c r="MP3" s="256"/>
      <c r="MQ3" s="256"/>
      <c r="MR3" s="256"/>
      <c r="MS3" s="256"/>
      <c r="MT3" s="256"/>
      <c r="MU3" s="256"/>
      <c r="MV3" s="256"/>
      <c r="MW3" s="256"/>
      <c r="MX3" s="256"/>
      <c r="MY3" s="256"/>
      <c r="MZ3" s="256"/>
      <c r="NA3" s="256"/>
      <c r="NB3" s="256"/>
      <c r="NC3" s="256"/>
      <c r="ND3" s="256"/>
      <c r="NE3" s="256"/>
      <c r="NF3" s="256"/>
      <c r="NG3" s="256"/>
      <c r="NH3" s="256"/>
      <c r="NI3" s="256"/>
      <c r="NJ3" s="256"/>
      <c r="NK3" s="256"/>
      <c r="NL3" s="256"/>
      <c r="NM3" s="256"/>
      <c r="NN3" s="256"/>
      <c r="NO3" s="256"/>
      <c r="NP3" s="256"/>
      <c r="NQ3" s="256"/>
      <c r="NR3" s="256"/>
      <c r="NS3" s="256"/>
      <c r="NT3" s="256"/>
      <c r="NU3" s="256"/>
      <c r="NV3" s="256"/>
      <c r="NW3" s="256"/>
      <c r="NX3" s="256"/>
      <c r="NY3" s="256"/>
      <c r="NZ3" s="256"/>
      <c r="OA3" s="256"/>
      <c r="OB3" s="256"/>
      <c r="OC3" s="256"/>
      <c r="OD3" s="256"/>
      <c r="OE3" s="256"/>
      <c r="OF3" s="256"/>
      <c r="OG3" s="256"/>
      <c r="OH3" s="256"/>
      <c r="OI3" s="256"/>
      <c r="OJ3" s="256"/>
      <c r="OK3" s="256"/>
      <c r="OL3" s="256"/>
      <c r="OM3" s="256"/>
      <c r="ON3" s="256"/>
      <c r="OO3" s="256"/>
      <c r="OP3" s="256"/>
      <c r="OQ3" s="256"/>
      <c r="OR3" s="256"/>
      <c r="OS3" s="256"/>
      <c r="OT3" s="256"/>
      <c r="OU3" s="256"/>
      <c r="OV3" s="256"/>
      <c r="OW3" s="256"/>
      <c r="OX3" s="256"/>
      <c r="OY3" s="256"/>
      <c r="OZ3" s="256"/>
      <c r="PA3" s="256"/>
      <c r="PB3" s="256"/>
      <c r="PC3" s="256"/>
      <c r="PD3" s="256"/>
      <c r="PE3" s="256"/>
      <c r="PF3" s="256"/>
      <c r="PG3" s="256"/>
      <c r="PH3" s="256"/>
      <c r="PI3" s="256"/>
      <c r="PJ3" s="256"/>
      <c r="PK3" s="256"/>
      <c r="PL3" s="256"/>
      <c r="PM3" s="256"/>
      <c r="PN3" s="256"/>
      <c r="PO3" s="256"/>
      <c r="PP3" s="256"/>
      <c r="PQ3" s="256"/>
      <c r="PR3" s="256"/>
      <c r="PS3" s="256"/>
      <c r="PT3" s="256"/>
      <c r="PU3" s="256"/>
      <c r="PV3" s="256"/>
      <c r="PW3" s="256"/>
      <c r="PX3" s="256"/>
      <c r="PY3" s="256"/>
    </row>
    <row r="4" spans="1:441" s="360" customFormat="1" x14ac:dyDescent="0.25">
      <c r="A4" s="313"/>
      <c r="B4" s="313"/>
      <c r="C4" s="314"/>
      <c r="D4" s="315"/>
      <c r="E4" s="384" t="str">
        <f xml:space="preserve"> Time!E$42</f>
        <v>Contract year</v>
      </c>
      <c r="F4" s="378">
        <f xml:space="preserve"> Check!$F$21</f>
        <v>0</v>
      </c>
      <c r="G4" s="382" t="s">
        <v>24</v>
      </c>
      <c r="H4" s="310"/>
      <c r="I4" s="312"/>
      <c r="J4" s="384">
        <f xml:space="preserve"> Time!J$42</f>
        <v>2020</v>
      </c>
      <c r="K4" s="384">
        <f xml:space="preserve"> Time!K$42</f>
        <v>2020</v>
      </c>
      <c r="L4" s="384">
        <f xml:space="preserve"> Time!L$42</f>
        <v>2020</v>
      </c>
      <c r="M4" s="384">
        <f xml:space="preserve"> Time!M$42</f>
        <v>2021</v>
      </c>
      <c r="N4" s="384">
        <f xml:space="preserve"> Time!N$42</f>
        <v>2021</v>
      </c>
      <c r="O4" s="384">
        <f xml:space="preserve"> Time!O$42</f>
        <v>2021</v>
      </c>
      <c r="P4" s="384">
        <f xml:space="preserve"> Time!P$42</f>
        <v>2021</v>
      </c>
      <c r="Q4" s="384">
        <f xml:space="preserve"> Time!Q$42</f>
        <v>2022</v>
      </c>
      <c r="R4" s="384">
        <f xml:space="preserve"> Time!R$42</f>
        <v>2022</v>
      </c>
      <c r="S4" s="384">
        <f xml:space="preserve"> Time!S$42</f>
        <v>2022</v>
      </c>
      <c r="T4" s="384">
        <f xml:space="preserve"> Time!T$42</f>
        <v>2022</v>
      </c>
      <c r="U4" s="384">
        <f xml:space="preserve"> Time!U$42</f>
        <v>2023</v>
      </c>
      <c r="V4" s="384">
        <f xml:space="preserve"> Time!V$42</f>
        <v>2023</v>
      </c>
      <c r="W4" s="384">
        <f xml:space="preserve"> Time!W$42</f>
        <v>2023</v>
      </c>
      <c r="X4" s="384">
        <f xml:space="preserve"> Time!X$42</f>
        <v>2023</v>
      </c>
      <c r="Y4" s="384">
        <f xml:space="preserve"> Time!Y$42</f>
        <v>2024</v>
      </c>
      <c r="Z4" s="384">
        <f xml:space="preserve"> Time!Z$42</f>
        <v>2024</v>
      </c>
      <c r="AA4" s="384">
        <f xml:space="preserve"> Time!AA$42</f>
        <v>2024</v>
      </c>
      <c r="AB4" s="384">
        <f xml:space="preserve"> Time!AB$42</f>
        <v>2024</v>
      </c>
      <c r="AC4" s="384">
        <f xml:space="preserve"> Time!AC$42</f>
        <v>2025</v>
      </c>
      <c r="AD4" s="384">
        <f xml:space="preserve"> Time!AD$42</f>
        <v>2025</v>
      </c>
      <c r="AE4" s="384">
        <f xml:space="preserve"> Time!AE$42</f>
        <v>2025</v>
      </c>
      <c r="AF4" s="384">
        <f xml:space="preserve"> Time!AF$42</f>
        <v>2025</v>
      </c>
      <c r="AG4" s="384">
        <f xml:space="preserve"> Time!AG$42</f>
        <v>2026</v>
      </c>
      <c r="AH4" s="384">
        <f xml:space="preserve"> Time!AH$42</f>
        <v>2026</v>
      </c>
      <c r="AI4" s="384">
        <f xml:space="preserve"> Time!AI$42</f>
        <v>2026</v>
      </c>
      <c r="AJ4" s="384">
        <f xml:space="preserve"> Time!AJ$42</f>
        <v>2026</v>
      </c>
      <c r="AK4" s="384">
        <f xml:space="preserve"> Time!AK$42</f>
        <v>2027</v>
      </c>
      <c r="AL4" s="384">
        <f xml:space="preserve"> Time!AL$42</f>
        <v>2027</v>
      </c>
      <c r="AM4" s="384">
        <f xml:space="preserve"> Time!AM$42</f>
        <v>2027</v>
      </c>
      <c r="AN4" s="384">
        <f xml:space="preserve"> Time!AN$42</f>
        <v>2027</v>
      </c>
      <c r="AO4" s="384">
        <f xml:space="preserve"> Time!AO$42</f>
        <v>2028</v>
      </c>
      <c r="AP4" s="384">
        <f xml:space="preserve"> Time!AP$42</f>
        <v>2028</v>
      </c>
      <c r="AQ4" s="384">
        <f xml:space="preserve"> Time!AQ$42</f>
        <v>2028</v>
      </c>
      <c r="AR4" s="384">
        <f xml:space="preserve"> Time!AR$42</f>
        <v>2028</v>
      </c>
      <c r="AS4" s="384">
        <f xml:space="preserve"> Time!AS$42</f>
        <v>2029</v>
      </c>
      <c r="AT4" s="384">
        <f xml:space="preserve"> Time!AT$42</f>
        <v>2029</v>
      </c>
      <c r="AU4" s="384">
        <f xml:space="preserve"> Time!AU$42</f>
        <v>2029</v>
      </c>
      <c r="AV4" s="384">
        <f xml:space="preserve"> Time!AV$42</f>
        <v>2029</v>
      </c>
      <c r="AW4" s="384">
        <f xml:space="preserve"> Time!AW$42</f>
        <v>2030</v>
      </c>
      <c r="AX4" s="384">
        <f xml:space="preserve"> Time!AX$42</f>
        <v>2030</v>
      </c>
      <c r="AY4" s="384">
        <f xml:space="preserve"> Time!AY$42</f>
        <v>2030</v>
      </c>
      <c r="AZ4" s="384">
        <f xml:space="preserve"> Time!AZ$42</f>
        <v>2030</v>
      </c>
      <c r="BA4" s="384">
        <f xml:space="preserve"> Time!BA$42</f>
        <v>2031</v>
      </c>
      <c r="BB4" s="384">
        <f xml:space="preserve"> Time!BB$42</f>
        <v>2031</v>
      </c>
      <c r="BC4" s="384">
        <f xml:space="preserve"> Time!BC$42</f>
        <v>2031</v>
      </c>
      <c r="BD4" s="384">
        <f xml:space="preserve"> Time!BD$42</f>
        <v>2031</v>
      </c>
      <c r="BE4" s="384">
        <f xml:space="preserve"> Time!BE$42</f>
        <v>2032</v>
      </c>
      <c r="BF4" s="384">
        <f xml:space="preserve"> Time!BF$42</f>
        <v>2032</v>
      </c>
      <c r="BG4" s="384">
        <f xml:space="preserve"> Time!BG$42</f>
        <v>2032</v>
      </c>
      <c r="BH4" s="384">
        <f xml:space="preserve"> Time!BH$42</f>
        <v>2032</v>
      </c>
      <c r="BI4" s="384">
        <f xml:space="preserve"> Time!BI$42</f>
        <v>2033</v>
      </c>
      <c r="BJ4" s="384">
        <f xml:space="preserve"> Time!BJ$42</f>
        <v>2033</v>
      </c>
      <c r="BK4" s="384">
        <f xml:space="preserve"> Time!BK$42</f>
        <v>2033</v>
      </c>
      <c r="BL4" s="384">
        <f xml:space="preserve"> Time!BL$42</f>
        <v>2033</v>
      </c>
      <c r="BM4" s="384">
        <f xml:space="preserve"> Time!BM$42</f>
        <v>2034</v>
      </c>
      <c r="BN4" s="384">
        <f xml:space="preserve"> Time!BN$42</f>
        <v>2034</v>
      </c>
      <c r="BO4" s="384">
        <f xml:space="preserve"> Time!BO$42</f>
        <v>2034</v>
      </c>
      <c r="BP4" s="384">
        <f xml:space="preserve"> Time!BP$42</f>
        <v>2034</v>
      </c>
      <c r="BQ4" s="384">
        <f xml:space="preserve"> Time!BQ$42</f>
        <v>2035</v>
      </c>
      <c r="BR4" s="384">
        <f xml:space="preserve"> Time!BR$42</f>
        <v>2035</v>
      </c>
      <c r="BS4" s="384">
        <f xml:space="preserve"> Time!BS$42</f>
        <v>2035</v>
      </c>
      <c r="BT4" s="384">
        <f xml:space="preserve"> Time!BT$42</f>
        <v>2035</v>
      </c>
      <c r="BU4" s="384">
        <f xml:space="preserve"> Time!BU$42</f>
        <v>2036</v>
      </c>
      <c r="BV4" s="384">
        <f xml:space="preserve"> Time!BV$42</f>
        <v>2036</v>
      </c>
      <c r="BW4" s="384">
        <f xml:space="preserve"> Time!BW$42</f>
        <v>2036</v>
      </c>
      <c r="BX4" s="384">
        <f xml:space="preserve"> Time!BX$42</f>
        <v>2036</v>
      </c>
      <c r="BY4" s="384">
        <f xml:space="preserve"> Time!BY$42</f>
        <v>2037</v>
      </c>
      <c r="BZ4" s="384">
        <f xml:space="preserve"> Time!BZ$42</f>
        <v>2037</v>
      </c>
      <c r="CA4" s="384">
        <f xml:space="preserve"> Time!CA$42</f>
        <v>2037</v>
      </c>
      <c r="CB4" s="384">
        <f xml:space="preserve"> Time!CB$42</f>
        <v>2037</v>
      </c>
      <c r="CC4" s="384">
        <f xml:space="preserve"> Time!CC$42</f>
        <v>2038</v>
      </c>
      <c r="CD4" s="384">
        <f xml:space="preserve"> Time!CD$42</f>
        <v>2038</v>
      </c>
      <c r="CE4" s="384">
        <f xml:space="preserve"> Time!CE$42</f>
        <v>2038</v>
      </c>
      <c r="CF4" s="384">
        <f xml:space="preserve"> Time!CF$42</f>
        <v>2038</v>
      </c>
      <c r="CG4" s="384">
        <f xml:space="preserve"> Time!CG$42</f>
        <v>2039</v>
      </c>
      <c r="CH4" s="384">
        <f xml:space="preserve"> Time!CH$42</f>
        <v>2039</v>
      </c>
      <c r="CI4" s="384">
        <f xml:space="preserve"> Time!CI$42</f>
        <v>2039</v>
      </c>
      <c r="CJ4" s="384">
        <f xml:space="preserve"> Time!CJ$42</f>
        <v>2039</v>
      </c>
      <c r="CK4" s="384">
        <f xml:space="preserve"> Time!CK$42</f>
        <v>2040</v>
      </c>
      <c r="CL4" s="384">
        <f xml:space="preserve"> Time!CL$42</f>
        <v>2040</v>
      </c>
      <c r="CM4" s="384">
        <f xml:space="preserve"> Time!CM$42</f>
        <v>2040</v>
      </c>
      <c r="CN4" s="384">
        <f xml:space="preserve"> Time!CN$42</f>
        <v>2040</v>
      </c>
      <c r="CO4" s="384">
        <f xml:space="preserve"> Time!CO$42</f>
        <v>2041</v>
      </c>
      <c r="CP4" s="384">
        <f xml:space="preserve"> Time!CP$42</f>
        <v>2041</v>
      </c>
      <c r="CQ4" s="384">
        <f xml:space="preserve"> Time!CQ$42</f>
        <v>2041</v>
      </c>
      <c r="CR4" s="384">
        <f xml:space="preserve"> Time!CR$42</f>
        <v>2041</v>
      </c>
      <c r="CS4" s="384">
        <f xml:space="preserve"> Time!CS$42</f>
        <v>2042</v>
      </c>
      <c r="CT4" s="384">
        <f xml:space="preserve"> Time!CT$42</f>
        <v>2042</v>
      </c>
      <c r="CU4" s="384">
        <f xml:space="preserve"> Time!CU$42</f>
        <v>2042</v>
      </c>
      <c r="CV4" s="384">
        <f xml:space="preserve"> Time!CV$42</f>
        <v>2042</v>
      </c>
      <c r="CW4" s="384">
        <f xml:space="preserve"> Time!CW$42</f>
        <v>2043</v>
      </c>
      <c r="CX4" s="384">
        <f xml:space="preserve"> Time!CX$42</f>
        <v>2043</v>
      </c>
      <c r="CY4" s="384">
        <f xml:space="preserve"> Time!CY$42</f>
        <v>2043</v>
      </c>
      <c r="CZ4" s="384">
        <f xml:space="preserve"> Time!CZ$42</f>
        <v>2043</v>
      </c>
      <c r="DA4" s="384">
        <f xml:space="preserve"> Time!DA$42</f>
        <v>2044</v>
      </c>
      <c r="DB4" s="384">
        <f xml:space="preserve"> Time!DB$42</f>
        <v>2044</v>
      </c>
      <c r="DC4" s="384">
        <f xml:space="preserve"> Time!DC$42</f>
        <v>2044</v>
      </c>
      <c r="DD4" s="384">
        <f xml:space="preserve"> Time!DD$42</f>
        <v>2044</v>
      </c>
      <c r="DE4" s="384">
        <f xml:space="preserve"> Time!DE$42</f>
        <v>2045</v>
      </c>
      <c r="DF4" s="384">
        <f xml:space="preserve"> Time!DF$42</f>
        <v>2045</v>
      </c>
      <c r="DG4" s="384">
        <f xml:space="preserve"> Time!DG$42</f>
        <v>2045</v>
      </c>
      <c r="DH4" s="384">
        <f xml:space="preserve"> Time!DH$42</f>
        <v>2045</v>
      </c>
      <c r="DI4" s="384">
        <f xml:space="preserve"> Time!DI$42</f>
        <v>2046</v>
      </c>
      <c r="DJ4" s="384">
        <f xml:space="preserve"> Time!DJ$42</f>
        <v>2046</v>
      </c>
      <c r="DK4" s="384">
        <f xml:space="preserve"> Time!DK$42</f>
        <v>2046</v>
      </c>
      <c r="DL4" s="384">
        <f xml:space="preserve"> Time!DL$42</f>
        <v>2046</v>
      </c>
      <c r="DM4" s="384">
        <f xml:space="preserve"> Time!DM$42</f>
        <v>2047</v>
      </c>
      <c r="DN4" s="384">
        <f xml:space="preserve"> Time!DN$42</f>
        <v>2047</v>
      </c>
      <c r="DO4" s="384">
        <f xml:space="preserve"> Time!DO$42</f>
        <v>2047</v>
      </c>
      <c r="DP4" s="384">
        <f xml:space="preserve"> Time!DP$42</f>
        <v>2047</v>
      </c>
      <c r="DQ4" s="384">
        <f xml:space="preserve"> Time!DQ$42</f>
        <v>2048</v>
      </c>
      <c r="DR4" s="384">
        <f xml:space="preserve"> Time!DR$42</f>
        <v>2048</v>
      </c>
      <c r="DS4" s="384">
        <f xml:space="preserve"> Time!DS$42</f>
        <v>2048</v>
      </c>
      <c r="DT4" s="384">
        <f xml:space="preserve"> Time!DT$42</f>
        <v>2048</v>
      </c>
      <c r="DU4" s="384">
        <f xml:space="preserve"> Time!DU$42</f>
        <v>2049</v>
      </c>
      <c r="DV4" s="384">
        <f xml:space="preserve"> Time!DV$42</f>
        <v>2049</v>
      </c>
      <c r="DW4" s="384">
        <f xml:space="preserve"> Time!DW$42</f>
        <v>2049</v>
      </c>
      <c r="DX4" s="384">
        <f xml:space="preserve"> Time!DX$42</f>
        <v>2049</v>
      </c>
      <c r="DY4" s="384">
        <f xml:space="preserve"> Time!DY$42</f>
        <v>2050</v>
      </c>
      <c r="DZ4" s="384">
        <f xml:space="preserve"> Time!DZ$42</f>
        <v>2050</v>
      </c>
      <c r="EA4" s="384">
        <f xml:space="preserve"> Time!EA$42</f>
        <v>2050</v>
      </c>
      <c r="EB4" s="384">
        <f xml:space="preserve"> Time!EB$42</f>
        <v>2050</v>
      </c>
      <c r="EC4" s="384">
        <f xml:space="preserve"> Time!EC$42</f>
        <v>2051</v>
      </c>
      <c r="ED4" s="384">
        <f xml:space="preserve"> Time!ED$42</f>
        <v>2051</v>
      </c>
      <c r="EE4" s="384">
        <f xml:space="preserve"> Time!EE$42</f>
        <v>2051</v>
      </c>
      <c r="EF4" s="384">
        <f xml:space="preserve"> Time!EF$42</f>
        <v>2051</v>
      </c>
      <c r="EG4" s="384">
        <f xml:space="preserve"> Time!EG$42</f>
        <v>2052</v>
      </c>
      <c r="EH4" s="384">
        <f xml:space="preserve"> Time!EH$42</f>
        <v>2052</v>
      </c>
      <c r="EI4" s="384">
        <f xml:space="preserve"> Time!EI$42</f>
        <v>2052</v>
      </c>
      <c r="EJ4" s="384">
        <f xml:space="preserve"> Time!EJ$42</f>
        <v>2052</v>
      </c>
      <c r="EK4" s="384">
        <f xml:space="preserve"> Time!EK$42</f>
        <v>2053</v>
      </c>
      <c r="EL4" s="384">
        <f xml:space="preserve"> Time!EL$42</f>
        <v>2053</v>
      </c>
      <c r="EM4" s="384">
        <f xml:space="preserve"> Time!EM$42</f>
        <v>2053</v>
      </c>
      <c r="EN4" s="384">
        <f xml:space="preserve"> Time!EN$42</f>
        <v>2053</v>
      </c>
      <c r="EO4" s="384">
        <f xml:space="preserve"> Time!EO$42</f>
        <v>2054</v>
      </c>
      <c r="EP4" s="384">
        <f xml:space="preserve"> Time!EP$42</f>
        <v>2054</v>
      </c>
      <c r="EQ4" s="384">
        <f xml:space="preserve"> Time!EQ$42</f>
        <v>2054</v>
      </c>
      <c r="ER4" s="384">
        <f xml:space="preserve"> Time!ER$42</f>
        <v>2054</v>
      </c>
      <c r="ES4" s="384">
        <f xml:space="preserve"> Time!ES$42</f>
        <v>2055</v>
      </c>
      <c r="ET4" s="384">
        <f xml:space="preserve"> Time!ET$42</f>
        <v>2055</v>
      </c>
      <c r="EU4" s="384">
        <f xml:space="preserve"> Time!EU$42</f>
        <v>2055</v>
      </c>
      <c r="EV4" s="384">
        <f xml:space="preserve"> Time!EV$42</f>
        <v>2055</v>
      </c>
      <c r="EW4" s="384">
        <f xml:space="preserve"> Time!EW$42</f>
        <v>2056</v>
      </c>
      <c r="EX4" s="384">
        <f xml:space="preserve"> Time!EX$42</f>
        <v>2056</v>
      </c>
      <c r="EY4" s="384">
        <f xml:space="preserve"> Time!EY$42</f>
        <v>2056</v>
      </c>
      <c r="EZ4" s="384">
        <f xml:space="preserve"> Time!EZ$42</f>
        <v>2056</v>
      </c>
      <c r="FA4" s="384">
        <f xml:space="preserve"> Time!FA$42</f>
        <v>2057</v>
      </c>
      <c r="FB4" s="384">
        <f xml:space="preserve"> Time!FB$42</f>
        <v>2057</v>
      </c>
      <c r="FC4" s="384">
        <f xml:space="preserve"> Time!FC$42</f>
        <v>2057</v>
      </c>
      <c r="FD4" s="384">
        <f xml:space="preserve"> Time!FD$42</f>
        <v>2057</v>
      </c>
      <c r="FE4" s="384">
        <f xml:space="preserve"> Time!FE$42</f>
        <v>2058</v>
      </c>
      <c r="FF4" s="384">
        <f xml:space="preserve"> Time!FF$42</f>
        <v>2058</v>
      </c>
      <c r="FG4" s="384">
        <f xml:space="preserve"> Time!FG$42</f>
        <v>2058</v>
      </c>
      <c r="FH4" s="384">
        <f xml:space="preserve"> Time!FH$42</f>
        <v>2058</v>
      </c>
      <c r="FI4" s="384">
        <f xml:space="preserve"> Time!FI$42</f>
        <v>2059</v>
      </c>
      <c r="FJ4" s="384">
        <f xml:space="preserve"> Time!FJ$42</f>
        <v>2059</v>
      </c>
      <c r="FK4" s="384">
        <f xml:space="preserve"> Time!FK$42</f>
        <v>2059</v>
      </c>
      <c r="FL4" s="384">
        <f xml:space="preserve"> Time!FL$42</f>
        <v>2059</v>
      </c>
      <c r="FM4" s="384">
        <f xml:space="preserve"> Time!FM$42</f>
        <v>2060</v>
      </c>
      <c r="FN4" s="384">
        <f xml:space="preserve"> Time!FN$42</f>
        <v>2060</v>
      </c>
      <c r="FO4" s="384">
        <f xml:space="preserve"> Time!FO$42</f>
        <v>2060</v>
      </c>
      <c r="FP4" s="384">
        <f xml:space="preserve"> Time!FP$42</f>
        <v>2060</v>
      </c>
      <c r="FQ4" s="384">
        <f xml:space="preserve"> Time!FQ$42</f>
        <v>2061</v>
      </c>
      <c r="FR4" s="384">
        <f xml:space="preserve"> Time!FR$42</f>
        <v>2061</v>
      </c>
      <c r="FS4" s="384">
        <f xml:space="preserve"> Time!FS$42</f>
        <v>2061</v>
      </c>
      <c r="FT4" s="384">
        <f xml:space="preserve"> Time!FT$42</f>
        <v>2061</v>
      </c>
      <c r="FU4" s="384">
        <f xml:space="preserve"> Time!FU$42</f>
        <v>2062</v>
      </c>
      <c r="FV4" s="384">
        <f xml:space="preserve"> Time!FV$42</f>
        <v>2062</v>
      </c>
      <c r="FW4" s="384">
        <f xml:space="preserve"> Time!FW$42</f>
        <v>2062</v>
      </c>
      <c r="FX4" s="384">
        <f xml:space="preserve"> Time!FX$42</f>
        <v>2062</v>
      </c>
      <c r="FY4" s="384">
        <f xml:space="preserve"> Time!FY$42</f>
        <v>2063</v>
      </c>
      <c r="FZ4" s="384">
        <f xml:space="preserve"> Time!FZ$42</f>
        <v>2063</v>
      </c>
      <c r="GA4" s="384">
        <f xml:space="preserve"> Time!GA$42</f>
        <v>2063</v>
      </c>
      <c r="GB4" s="384">
        <f xml:space="preserve"> Time!GB$42</f>
        <v>2063</v>
      </c>
      <c r="GC4" s="384">
        <f xml:space="preserve"> Time!GC$42</f>
        <v>2064</v>
      </c>
      <c r="GD4" s="384">
        <f xml:space="preserve"> Time!GD$42</f>
        <v>2064</v>
      </c>
      <c r="GE4" s="384">
        <f xml:space="preserve"> Time!GE$42</f>
        <v>2064</v>
      </c>
      <c r="GF4" s="384">
        <f xml:space="preserve"> Time!GF$42</f>
        <v>2064</v>
      </c>
      <c r="GG4" s="384">
        <f xml:space="preserve"> Time!GG$42</f>
        <v>2065</v>
      </c>
      <c r="GH4" s="384">
        <f xml:space="preserve"> Time!GH$42</f>
        <v>2065</v>
      </c>
      <c r="GI4" s="384">
        <f xml:space="preserve"> Time!GI$42</f>
        <v>2065</v>
      </c>
      <c r="GJ4" s="384">
        <f xml:space="preserve"> Time!GJ$42</f>
        <v>2065</v>
      </c>
      <c r="GK4" s="256"/>
      <c r="GL4" s="256"/>
      <c r="GM4" s="256"/>
      <c r="GN4" s="256"/>
      <c r="GO4" s="256"/>
      <c r="GP4" s="256"/>
      <c r="GQ4" s="256"/>
      <c r="GR4" s="256"/>
      <c r="GS4" s="256"/>
      <c r="GT4" s="256"/>
      <c r="GU4" s="256"/>
      <c r="GV4" s="256"/>
      <c r="GW4" s="256"/>
      <c r="GX4" s="256"/>
      <c r="GY4" s="256"/>
      <c r="GZ4" s="256"/>
      <c r="HA4" s="256"/>
      <c r="HB4" s="256"/>
      <c r="HC4" s="256"/>
      <c r="HD4" s="256"/>
      <c r="HE4" s="256"/>
      <c r="HF4" s="256"/>
      <c r="HG4" s="256"/>
      <c r="HH4" s="256"/>
      <c r="HI4" s="256"/>
      <c r="HJ4" s="256"/>
      <c r="HK4" s="256"/>
      <c r="HL4" s="256"/>
      <c r="HM4" s="256"/>
      <c r="HN4" s="256"/>
      <c r="HO4" s="256"/>
      <c r="HP4" s="256"/>
      <c r="HQ4" s="256"/>
      <c r="HR4" s="256"/>
      <c r="HS4" s="256"/>
      <c r="HT4" s="256"/>
      <c r="HU4" s="256"/>
      <c r="HV4" s="256"/>
      <c r="HW4" s="256"/>
      <c r="HX4" s="256"/>
      <c r="HY4" s="256"/>
      <c r="HZ4" s="256"/>
      <c r="IA4" s="256"/>
      <c r="IB4" s="256"/>
      <c r="IC4" s="256"/>
      <c r="ID4" s="256"/>
      <c r="IE4" s="256"/>
      <c r="IF4" s="256"/>
      <c r="IG4" s="256"/>
      <c r="IH4" s="256"/>
      <c r="II4" s="256"/>
      <c r="IJ4" s="256"/>
      <c r="IK4" s="256"/>
      <c r="IL4" s="256"/>
      <c r="IM4" s="256"/>
      <c r="IN4" s="256"/>
      <c r="IO4" s="256"/>
      <c r="IP4" s="256"/>
      <c r="IQ4" s="256"/>
      <c r="IR4" s="256"/>
      <c r="IS4" s="256"/>
      <c r="IT4" s="256"/>
      <c r="IU4" s="256"/>
      <c r="IV4" s="256"/>
      <c r="IW4" s="256"/>
      <c r="IX4" s="256"/>
      <c r="IY4" s="256"/>
      <c r="IZ4" s="256"/>
      <c r="JA4" s="256"/>
      <c r="JB4" s="256"/>
      <c r="JC4" s="256"/>
      <c r="JD4" s="256"/>
      <c r="JE4" s="256"/>
      <c r="JF4" s="256"/>
      <c r="JG4" s="256"/>
      <c r="JH4" s="256"/>
      <c r="JI4" s="256"/>
      <c r="JJ4" s="256"/>
      <c r="JK4" s="256"/>
      <c r="JL4" s="256"/>
      <c r="JM4" s="256"/>
      <c r="JN4" s="256"/>
      <c r="JO4" s="256"/>
      <c r="JP4" s="256"/>
      <c r="JQ4" s="256"/>
      <c r="JR4" s="256"/>
      <c r="JS4" s="256"/>
      <c r="JT4" s="256"/>
      <c r="JU4" s="256"/>
      <c r="JV4" s="256"/>
      <c r="JW4" s="256"/>
      <c r="JX4" s="256"/>
      <c r="JY4" s="256"/>
      <c r="JZ4" s="256"/>
      <c r="KA4" s="256"/>
      <c r="KB4" s="256"/>
      <c r="KC4" s="256"/>
      <c r="KD4" s="256"/>
      <c r="KE4" s="256"/>
      <c r="KF4" s="256"/>
      <c r="KG4" s="256"/>
      <c r="KH4" s="256"/>
      <c r="KI4" s="256"/>
      <c r="KJ4" s="256"/>
      <c r="KK4" s="256"/>
      <c r="KL4" s="256"/>
      <c r="KM4" s="256"/>
      <c r="KN4" s="256"/>
      <c r="KO4" s="256"/>
      <c r="KP4" s="256"/>
      <c r="KQ4" s="256"/>
      <c r="KR4" s="256"/>
      <c r="KS4" s="256"/>
      <c r="KT4" s="256"/>
      <c r="KU4" s="256"/>
      <c r="KV4" s="256"/>
      <c r="KW4" s="256"/>
      <c r="KX4" s="256"/>
      <c r="KY4" s="256"/>
      <c r="KZ4" s="256"/>
      <c r="LA4" s="256"/>
      <c r="LB4" s="256"/>
      <c r="LC4" s="256"/>
      <c r="LD4" s="256"/>
      <c r="LE4" s="256"/>
      <c r="LF4" s="256"/>
      <c r="LG4" s="256"/>
      <c r="LH4" s="256"/>
      <c r="LI4" s="256"/>
      <c r="LJ4" s="256"/>
      <c r="LK4" s="256"/>
      <c r="LL4" s="256"/>
      <c r="LM4" s="256"/>
      <c r="LN4" s="256"/>
      <c r="LO4" s="256"/>
      <c r="LP4" s="256"/>
      <c r="LQ4" s="256"/>
      <c r="LR4" s="256"/>
      <c r="LS4" s="256"/>
      <c r="LT4" s="256"/>
      <c r="LU4" s="256"/>
      <c r="LV4" s="256"/>
      <c r="LW4" s="256"/>
      <c r="LX4" s="256"/>
      <c r="LY4" s="256"/>
      <c r="LZ4" s="256"/>
      <c r="MA4" s="256"/>
      <c r="MB4" s="256"/>
      <c r="MC4" s="256"/>
      <c r="MD4" s="256"/>
      <c r="ME4" s="256"/>
      <c r="MF4" s="256"/>
      <c r="MG4" s="256"/>
      <c r="MH4" s="256"/>
      <c r="MI4" s="256"/>
      <c r="MJ4" s="256"/>
      <c r="MK4" s="256"/>
      <c r="ML4" s="256"/>
      <c r="MM4" s="256"/>
      <c r="MN4" s="256"/>
      <c r="MO4" s="256"/>
      <c r="MP4" s="256"/>
      <c r="MQ4" s="256"/>
      <c r="MR4" s="256"/>
      <c r="MS4" s="256"/>
      <c r="MT4" s="256"/>
      <c r="MU4" s="256"/>
      <c r="MV4" s="256"/>
      <c r="MW4" s="256"/>
      <c r="MX4" s="256"/>
      <c r="MY4" s="256"/>
      <c r="MZ4" s="256"/>
      <c r="NA4" s="256"/>
      <c r="NB4" s="256"/>
      <c r="NC4" s="256"/>
      <c r="ND4" s="256"/>
      <c r="NE4" s="256"/>
      <c r="NF4" s="256"/>
      <c r="NG4" s="256"/>
      <c r="NH4" s="256"/>
      <c r="NI4" s="256"/>
      <c r="NJ4" s="256"/>
      <c r="NK4" s="256"/>
      <c r="NL4" s="256"/>
      <c r="NM4" s="256"/>
      <c r="NN4" s="256"/>
      <c r="NO4" s="256"/>
      <c r="NP4" s="256"/>
      <c r="NQ4" s="256"/>
      <c r="NR4" s="256"/>
      <c r="NS4" s="256"/>
      <c r="NT4" s="256"/>
      <c r="NU4" s="256"/>
      <c r="NV4" s="256"/>
      <c r="NW4" s="256"/>
      <c r="NX4" s="256"/>
      <c r="NY4" s="256"/>
      <c r="NZ4" s="256"/>
      <c r="OA4" s="256"/>
      <c r="OB4" s="256"/>
      <c r="OC4" s="256"/>
      <c r="OD4" s="256"/>
      <c r="OE4" s="256"/>
      <c r="OF4" s="256"/>
      <c r="OG4" s="256"/>
      <c r="OH4" s="256"/>
      <c r="OI4" s="256"/>
      <c r="OJ4" s="256"/>
      <c r="OK4" s="256"/>
      <c r="OL4" s="256"/>
      <c r="OM4" s="256"/>
      <c r="ON4" s="256"/>
      <c r="OO4" s="256"/>
      <c r="OP4" s="256"/>
      <c r="OQ4" s="256"/>
      <c r="OR4" s="256"/>
      <c r="OS4" s="256"/>
      <c r="OT4" s="256"/>
      <c r="OU4" s="256"/>
      <c r="OV4" s="256"/>
      <c r="OW4" s="256"/>
      <c r="OX4" s="256"/>
      <c r="OY4" s="256"/>
      <c r="OZ4" s="256"/>
      <c r="PA4" s="256"/>
      <c r="PB4" s="256"/>
      <c r="PC4" s="256"/>
      <c r="PD4" s="256"/>
      <c r="PE4" s="256"/>
      <c r="PF4" s="256"/>
      <c r="PG4" s="256"/>
      <c r="PH4" s="256"/>
      <c r="PI4" s="256"/>
      <c r="PJ4" s="256"/>
      <c r="PK4" s="256"/>
      <c r="PL4" s="256"/>
      <c r="PM4" s="256"/>
      <c r="PN4" s="256"/>
      <c r="PO4" s="256"/>
      <c r="PP4" s="256"/>
      <c r="PQ4" s="256"/>
      <c r="PR4" s="256"/>
      <c r="PS4" s="256"/>
      <c r="PT4" s="256"/>
      <c r="PU4" s="256"/>
      <c r="PV4" s="256"/>
      <c r="PW4" s="256"/>
      <c r="PX4" s="256"/>
      <c r="PY4" s="256"/>
    </row>
    <row r="5" spans="1:441" s="360" customFormat="1" x14ac:dyDescent="0.25">
      <c r="A5" s="313"/>
      <c r="B5" s="313"/>
      <c r="C5" s="314"/>
      <c r="D5" s="315"/>
      <c r="E5" s="310" t="str">
        <f xml:space="preserve"> Time!E$10</f>
        <v>Model column counter</v>
      </c>
      <c r="F5" s="385" t="s">
        <v>19</v>
      </c>
      <c r="G5" s="386" t="s">
        <v>17</v>
      </c>
      <c r="H5" s="385" t="s">
        <v>18</v>
      </c>
      <c r="I5" s="312"/>
      <c r="J5" s="310">
        <f xml:space="preserve"> Time!J$10</f>
        <v>1</v>
      </c>
      <c r="K5" s="310">
        <f xml:space="preserve"> Time!K$10</f>
        <v>2</v>
      </c>
      <c r="L5" s="310">
        <f xml:space="preserve"> Time!L$10</f>
        <v>3</v>
      </c>
      <c r="M5" s="310">
        <f xml:space="preserve"> Time!M$10</f>
        <v>4</v>
      </c>
      <c r="N5" s="310">
        <f xml:space="preserve"> Time!N$10</f>
        <v>5</v>
      </c>
      <c r="O5" s="310">
        <f xml:space="preserve"> Time!O$10</f>
        <v>6</v>
      </c>
      <c r="P5" s="310">
        <f xml:space="preserve"> Time!P$10</f>
        <v>7</v>
      </c>
      <c r="Q5" s="310">
        <f xml:space="preserve"> Time!Q$10</f>
        <v>8</v>
      </c>
      <c r="R5" s="310">
        <f xml:space="preserve"> Time!R$10</f>
        <v>9</v>
      </c>
      <c r="S5" s="310">
        <f xml:space="preserve"> Time!S$10</f>
        <v>10</v>
      </c>
      <c r="T5" s="310">
        <f xml:space="preserve"> Time!T$10</f>
        <v>11</v>
      </c>
      <c r="U5" s="310">
        <f xml:space="preserve"> Time!U$10</f>
        <v>12</v>
      </c>
      <c r="V5" s="310">
        <f xml:space="preserve"> Time!V$10</f>
        <v>13</v>
      </c>
      <c r="W5" s="310">
        <f xml:space="preserve"> Time!W$10</f>
        <v>14</v>
      </c>
      <c r="X5" s="310">
        <f xml:space="preserve"> Time!X$10</f>
        <v>15</v>
      </c>
      <c r="Y5" s="310">
        <f xml:space="preserve"> Time!Y$10</f>
        <v>16</v>
      </c>
      <c r="Z5" s="310">
        <f xml:space="preserve"> Time!Z$10</f>
        <v>17</v>
      </c>
      <c r="AA5" s="310">
        <f xml:space="preserve"> Time!AA$10</f>
        <v>18</v>
      </c>
      <c r="AB5" s="310">
        <f xml:space="preserve"> Time!AB$10</f>
        <v>19</v>
      </c>
      <c r="AC5" s="310">
        <f xml:space="preserve"> Time!AC$10</f>
        <v>20</v>
      </c>
      <c r="AD5" s="310">
        <f xml:space="preserve"> Time!AD$10</f>
        <v>21</v>
      </c>
      <c r="AE5" s="310">
        <f xml:space="preserve"> Time!AE$10</f>
        <v>22</v>
      </c>
      <c r="AF5" s="310">
        <f xml:space="preserve"> Time!AF$10</f>
        <v>23</v>
      </c>
      <c r="AG5" s="310">
        <f xml:space="preserve"> Time!AG$10</f>
        <v>24</v>
      </c>
      <c r="AH5" s="310">
        <f xml:space="preserve"> Time!AH$10</f>
        <v>25</v>
      </c>
      <c r="AI5" s="310">
        <f xml:space="preserve"> Time!AI$10</f>
        <v>26</v>
      </c>
      <c r="AJ5" s="310">
        <f xml:space="preserve"> Time!AJ$10</f>
        <v>27</v>
      </c>
      <c r="AK5" s="310">
        <f xml:space="preserve"> Time!AK$10</f>
        <v>28</v>
      </c>
      <c r="AL5" s="310">
        <f xml:space="preserve"> Time!AL$10</f>
        <v>29</v>
      </c>
      <c r="AM5" s="310">
        <f xml:space="preserve"> Time!AM$10</f>
        <v>30</v>
      </c>
      <c r="AN5" s="310">
        <f xml:space="preserve"> Time!AN$10</f>
        <v>31</v>
      </c>
      <c r="AO5" s="310">
        <f xml:space="preserve"> Time!AO$10</f>
        <v>32</v>
      </c>
      <c r="AP5" s="310">
        <f xml:space="preserve"> Time!AP$10</f>
        <v>33</v>
      </c>
      <c r="AQ5" s="310">
        <f xml:space="preserve"> Time!AQ$10</f>
        <v>34</v>
      </c>
      <c r="AR5" s="310">
        <f xml:space="preserve"> Time!AR$10</f>
        <v>35</v>
      </c>
      <c r="AS5" s="310">
        <f xml:space="preserve"> Time!AS$10</f>
        <v>36</v>
      </c>
      <c r="AT5" s="310">
        <f xml:space="preserve"> Time!AT$10</f>
        <v>37</v>
      </c>
      <c r="AU5" s="310">
        <f xml:space="preserve"> Time!AU$10</f>
        <v>38</v>
      </c>
      <c r="AV5" s="310">
        <f xml:space="preserve"> Time!AV$10</f>
        <v>39</v>
      </c>
      <c r="AW5" s="310">
        <f xml:space="preserve"> Time!AW$10</f>
        <v>40</v>
      </c>
      <c r="AX5" s="310">
        <f xml:space="preserve"> Time!AX$10</f>
        <v>41</v>
      </c>
      <c r="AY5" s="310">
        <f xml:space="preserve"> Time!AY$10</f>
        <v>42</v>
      </c>
      <c r="AZ5" s="310">
        <f xml:space="preserve"> Time!AZ$10</f>
        <v>43</v>
      </c>
      <c r="BA5" s="310">
        <f xml:space="preserve"> Time!BA$10</f>
        <v>44</v>
      </c>
      <c r="BB5" s="310">
        <f xml:space="preserve"> Time!BB$10</f>
        <v>45</v>
      </c>
      <c r="BC5" s="310">
        <f xml:space="preserve"> Time!BC$10</f>
        <v>46</v>
      </c>
      <c r="BD5" s="310">
        <f xml:space="preserve"> Time!BD$10</f>
        <v>47</v>
      </c>
      <c r="BE5" s="310">
        <f xml:space="preserve"> Time!BE$10</f>
        <v>48</v>
      </c>
      <c r="BF5" s="310">
        <f xml:space="preserve"> Time!BF$10</f>
        <v>49</v>
      </c>
      <c r="BG5" s="310">
        <f xml:space="preserve"> Time!BG$10</f>
        <v>50</v>
      </c>
      <c r="BH5" s="310">
        <f xml:space="preserve"> Time!BH$10</f>
        <v>51</v>
      </c>
      <c r="BI5" s="310">
        <f xml:space="preserve"> Time!BI$10</f>
        <v>52</v>
      </c>
      <c r="BJ5" s="310">
        <f xml:space="preserve"> Time!BJ$10</f>
        <v>53</v>
      </c>
      <c r="BK5" s="310">
        <f xml:space="preserve"> Time!BK$10</f>
        <v>54</v>
      </c>
      <c r="BL5" s="310">
        <f xml:space="preserve"> Time!BL$10</f>
        <v>55</v>
      </c>
      <c r="BM5" s="310">
        <f xml:space="preserve"> Time!BM$10</f>
        <v>56</v>
      </c>
      <c r="BN5" s="310">
        <f xml:space="preserve"> Time!BN$10</f>
        <v>57</v>
      </c>
      <c r="BO5" s="310">
        <f xml:space="preserve"> Time!BO$10</f>
        <v>58</v>
      </c>
      <c r="BP5" s="310">
        <f xml:space="preserve"> Time!BP$10</f>
        <v>59</v>
      </c>
      <c r="BQ5" s="310">
        <f xml:space="preserve"> Time!BQ$10</f>
        <v>60</v>
      </c>
      <c r="BR5" s="310">
        <f xml:space="preserve"> Time!BR$10</f>
        <v>61</v>
      </c>
      <c r="BS5" s="310">
        <f xml:space="preserve"> Time!BS$10</f>
        <v>62</v>
      </c>
      <c r="BT5" s="310">
        <f xml:space="preserve"> Time!BT$10</f>
        <v>63</v>
      </c>
      <c r="BU5" s="310">
        <f xml:space="preserve"> Time!BU$10</f>
        <v>64</v>
      </c>
      <c r="BV5" s="310">
        <f xml:space="preserve"> Time!BV$10</f>
        <v>65</v>
      </c>
      <c r="BW5" s="310">
        <f xml:space="preserve"> Time!BW$10</f>
        <v>66</v>
      </c>
      <c r="BX5" s="310">
        <f xml:space="preserve"> Time!BX$10</f>
        <v>67</v>
      </c>
      <c r="BY5" s="310">
        <f xml:space="preserve"> Time!BY$10</f>
        <v>68</v>
      </c>
      <c r="BZ5" s="310">
        <f xml:space="preserve"> Time!BZ$10</f>
        <v>69</v>
      </c>
      <c r="CA5" s="310">
        <f xml:space="preserve"> Time!CA$10</f>
        <v>70</v>
      </c>
      <c r="CB5" s="310">
        <f xml:space="preserve"> Time!CB$10</f>
        <v>71</v>
      </c>
      <c r="CC5" s="310">
        <f xml:space="preserve"> Time!CC$10</f>
        <v>72</v>
      </c>
      <c r="CD5" s="310">
        <f xml:space="preserve"> Time!CD$10</f>
        <v>73</v>
      </c>
      <c r="CE5" s="310">
        <f xml:space="preserve"> Time!CE$10</f>
        <v>74</v>
      </c>
      <c r="CF5" s="310">
        <f xml:space="preserve"> Time!CF$10</f>
        <v>75</v>
      </c>
      <c r="CG5" s="310">
        <f xml:space="preserve"> Time!CG$10</f>
        <v>76</v>
      </c>
      <c r="CH5" s="310">
        <f xml:space="preserve"> Time!CH$10</f>
        <v>77</v>
      </c>
      <c r="CI5" s="310">
        <f xml:space="preserve"> Time!CI$10</f>
        <v>78</v>
      </c>
      <c r="CJ5" s="310">
        <f xml:space="preserve"> Time!CJ$10</f>
        <v>79</v>
      </c>
      <c r="CK5" s="310">
        <f xml:space="preserve"> Time!CK$10</f>
        <v>80</v>
      </c>
      <c r="CL5" s="310">
        <f xml:space="preserve"> Time!CL$10</f>
        <v>81</v>
      </c>
      <c r="CM5" s="310">
        <f xml:space="preserve"> Time!CM$10</f>
        <v>82</v>
      </c>
      <c r="CN5" s="310">
        <f xml:space="preserve"> Time!CN$10</f>
        <v>83</v>
      </c>
      <c r="CO5" s="310">
        <f xml:space="preserve"> Time!CO$10</f>
        <v>84</v>
      </c>
      <c r="CP5" s="310">
        <f xml:space="preserve"> Time!CP$10</f>
        <v>85</v>
      </c>
      <c r="CQ5" s="310">
        <f xml:space="preserve"> Time!CQ$10</f>
        <v>86</v>
      </c>
      <c r="CR5" s="310">
        <f xml:space="preserve"> Time!CR$10</f>
        <v>87</v>
      </c>
      <c r="CS5" s="310">
        <f xml:space="preserve"> Time!CS$10</f>
        <v>88</v>
      </c>
      <c r="CT5" s="310">
        <f xml:space="preserve"> Time!CT$10</f>
        <v>89</v>
      </c>
      <c r="CU5" s="310">
        <f xml:space="preserve"> Time!CU$10</f>
        <v>90</v>
      </c>
      <c r="CV5" s="310">
        <f xml:space="preserve"> Time!CV$10</f>
        <v>91</v>
      </c>
      <c r="CW5" s="310">
        <f xml:space="preserve"> Time!CW$10</f>
        <v>92</v>
      </c>
      <c r="CX5" s="310">
        <f xml:space="preserve"> Time!CX$10</f>
        <v>93</v>
      </c>
      <c r="CY5" s="310">
        <f xml:space="preserve"> Time!CY$10</f>
        <v>94</v>
      </c>
      <c r="CZ5" s="310">
        <f xml:space="preserve"> Time!CZ$10</f>
        <v>95</v>
      </c>
      <c r="DA5" s="310">
        <f xml:space="preserve"> Time!DA$10</f>
        <v>96</v>
      </c>
      <c r="DB5" s="310">
        <f xml:space="preserve"> Time!DB$10</f>
        <v>97</v>
      </c>
      <c r="DC5" s="310">
        <f xml:space="preserve"> Time!DC$10</f>
        <v>98</v>
      </c>
      <c r="DD5" s="310">
        <f xml:space="preserve"> Time!DD$10</f>
        <v>99</v>
      </c>
      <c r="DE5" s="310">
        <f xml:space="preserve"> Time!DE$10</f>
        <v>100</v>
      </c>
      <c r="DF5" s="310">
        <f xml:space="preserve"> Time!DF$10</f>
        <v>101</v>
      </c>
      <c r="DG5" s="310">
        <f xml:space="preserve"> Time!DG$10</f>
        <v>102</v>
      </c>
      <c r="DH5" s="310">
        <f xml:space="preserve"> Time!DH$10</f>
        <v>103</v>
      </c>
      <c r="DI5" s="310">
        <f xml:space="preserve"> Time!DI$10</f>
        <v>104</v>
      </c>
      <c r="DJ5" s="310">
        <f xml:space="preserve"> Time!DJ$10</f>
        <v>105</v>
      </c>
      <c r="DK5" s="310">
        <f xml:space="preserve"> Time!DK$10</f>
        <v>106</v>
      </c>
      <c r="DL5" s="310">
        <f xml:space="preserve"> Time!DL$10</f>
        <v>107</v>
      </c>
      <c r="DM5" s="310">
        <f xml:space="preserve"> Time!DM$10</f>
        <v>108</v>
      </c>
      <c r="DN5" s="310">
        <f xml:space="preserve"> Time!DN$10</f>
        <v>109</v>
      </c>
      <c r="DO5" s="310">
        <f xml:space="preserve"> Time!DO$10</f>
        <v>110</v>
      </c>
      <c r="DP5" s="310">
        <f xml:space="preserve"> Time!DP$10</f>
        <v>111</v>
      </c>
      <c r="DQ5" s="310">
        <f xml:space="preserve"> Time!DQ$10</f>
        <v>112</v>
      </c>
      <c r="DR5" s="310">
        <f xml:space="preserve"> Time!DR$10</f>
        <v>113</v>
      </c>
      <c r="DS5" s="310">
        <f xml:space="preserve"> Time!DS$10</f>
        <v>114</v>
      </c>
      <c r="DT5" s="310">
        <f xml:space="preserve"> Time!DT$10</f>
        <v>115</v>
      </c>
      <c r="DU5" s="310">
        <f xml:space="preserve"> Time!DU$10</f>
        <v>116</v>
      </c>
      <c r="DV5" s="310">
        <f xml:space="preserve"> Time!DV$10</f>
        <v>117</v>
      </c>
      <c r="DW5" s="310">
        <f xml:space="preserve"> Time!DW$10</f>
        <v>118</v>
      </c>
      <c r="DX5" s="310">
        <f xml:space="preserve"> Time!DX$10</f>
        <v>119</v>
      </c>
      <c r="DY5" s="310">
        <f xml:space="preserve"> Time!DY$10</f>
        <v>120</v>
      </c>
      <c r="DZ5" s="310">
        <f xml:space="preserve"> Time!DZ$10</f>
        <v>121</v>
      </c>
      <c r="EA5" s="310">
        <f xml:space="preserve"> Time!EA$10</f>
        <v>122</v>
      </c>
      <c r="EB5" s="310">
        <f xml:space="preserve"> Time!EB$10</f>
        <v>123</v>
      </c>
      <c r="EC5" s="310">
        <f xml:space="preserve"> Time!EC$10</f>
        <v>124</v>
      </c>
      <c r="ED5" s="310">
        <f xml:space="preserve"> Time!ED$10</f>
        <v>125</v>
      </c>
      <c r="EE5" s="310">
        <f xml:space="preserve"> Time!EE$10</f>
        <v>126</v>
      </c>
      <c r="EF5" s="310">
        <f xml:space="preserve"> Time!EF$10</f>
        <v>127</v>
      </c>
      <c r="EG5" s="310">
        <f xml:space="preserve"> Time!EG$10</f>
        <v>128</v>
      </c>
      <c r="EH5" s="310">
        <f xml:space="preserve"> Time!EH$10</f>
        <v>129</v>
      </c>
      <c r="EI5" s="310">
        <f xml:space="preserve"> Time!EI$10</f>
        <v>130</v>
      </c>
      <c r="EJ5" s="310">
        <f xml:space="preserve"> Time!EJ$10</f>
        <v>131</v>
      </c>
      <c r="EK5" s="310">
        <f xml:space="preserve"> Time!EK$10</f>
        <v>132</v>
      </c>
      <c r="EL5" s="310">
        <f xml:space="preserve"> Time!EL$10</f>
        <v>133</v>
      </c>
      <c r="EM5" s="310">
        <f xml:space="preserve"> Time!EM$10</f>
        <v>134</v>
      </c>
      <c r="EN5" s="310">
        <f xml:space="preserve"> Time!EN$10</f>
        <v>135</v>
      </c>
      <c r="EO5" s="310">
        <f xml:space="preserve"> Time!EO$10</f>
        <v>136</v>
      </c>
      <c r="EP5" s="310">
        <f xml:space="preserve"> Time!EP$10</f>
        <v>137</v>
      </c>
      <c r="EQ5" s="310">
        <f xml:space="preserve"> Time!EQ$10</f>
        <v>138</v>
      </c>
      <c r="ER5" s="310">
        <f xml:space="preserve"> Time!ER$10</f>
        <v>139</v>
      </c>
      <c r="ES5" s="310">
        <f xml:space="preserve"> Time!ES$10</f>
        <v>140</v>
      </c>
      <c r="ET5" s="310">
        <f xml:space="preserve"> Time!ET$10</f>
        <v>141</v>
      </c>
      <c r="EU5" s="310">
        <f xml:space="preserve"> Time!EU$10</f>
        <v>142</v>
      </c>
      <c r="EV5" s="310">
        <f xml:space="preserve"> Time!EV$10</f>
        <v>143</v>
      </c>
      <c r="EW5" s="310">
        <f xml:space="preserve"> Time!EW$10</f>
        <v>144</v>
      </c>
      <c r="EX5" s="310">
        <f xml:space="preserve"> Time!EX$10</f>
        <v>145</v>
      </c>
      <c r="EY5" s="310">
        <f xml:space="preserve"> Time!EY$10</f>
        <v>146</v>
      </c>
      <c r="EZ5" s="310">
        <f xml:space="preserve"> Time!EZ$10</f>
        <v>147</v>
      </c>
      <c r="FA5" s="310">
        <f xml:space="preserve"> Time!FA$10</f>
        <v>148</v>
      </c>
      <c r="FB5" s="310">
        <f xml:space="preserve"> Time!FB$10</f>
        <v>149</v>
      </c>
      <c r="FC5" s="310">
        <f xml:space="preserve"> Time!FC$10</f>
        <v>150</v>
      </c>
      <c r="FD5" s="310">
        <f xml:space="preserve"> Time!FD$10</f>
        <v>151</v>
      </c>
      <c r="FE5" s="310">
        <f xml:space="preserve"> Time!FE$10</f>
        <v>152</v>
      </c>
      <c r="FF5" s="310">
        <f xml:space="preserve"> Time!FF$10</f>
        <v>153</v>
      </c>
      <c r="FG5" s="310">
        <f xml:space="preserve"> Time!FG$10</f>
        <v>154</v>
      </c>
      <c r="FH5" s="310">
        <f xml:space="preserve"> Time!FH$10</f>
        <v>155</v>
      </c>
      <c r="FI5" s="310">
        <f xml:space="preserve"> Time!FI$10</f>
        <v>156</v>
      </c>
      <c r="FJ5" s="310">
        <f xml:space="preserve"> Time!FJ$10</f>
        <v>157</v>
      </c>
      <c r="FK5" s="310">
        <f xml:space="preserve"> Time!FK$10</f>
        <v>158</v>
      </c>
      <c r="FL5" s="310">
        <f xml:space="preserve"> Time!FL$10</f>
        <v>159</v>
      </c>
      <c r="FM5" s="310">
        <f xml:space="preserve"> Time!FM$10</f>
        <v>160</v>
      </c>
      <c r="FN5" s="310">
        <f xml:space="preserve"> Time!FN$10</f>
        <v>161</v>
      </c>
      <c r="FO5" s="310">
        <f xml:space="preserve"> Time!FO$10</f>
        <v>162</v>
      </c>
      <c r="FP5" s="310">
        <f xml:space="preserve"> Time!FP$10</f>
        <v>163</v>
      </c>
      <c r="FQ5" s="310">
        <f xml:space="preserve"> Time!FQ$10</f>
        <v>164</v>
      </c>
      <c r="FR5" s="310">
        <f xml:space="preserve"> Time!FR$10</f>
        <v>165</v>
      </c>
      <c r="FS5" s="310">
        <f xml:space="preserve"> Time!FS$10</f>
        <v>166</v>
      </c>
      <c r="FT5" s="310">
        <f xml:space="preserve"> Time!FT$10</f>
        <v>167</v>
      </c>
      <c r="FU5" s="310">
        <f xml:space="preserve"> Time!FU$10</f>
        <v>168</v>
      </c>
      <c r="FV5" s="310">
        <f xml:space="preserve"> Time!FV$10</f>
        <v>169</v>
      </c>
      <c r="FW5" s="310">
        <f xml:space="preserve"> Time!FW$10</f>
        <v>170</v>
      </c>
      <c r="FX5" s="310">
        <f xml:space="preserve"> Time!FX$10</f>
        <v>171</v>
      </c>
      <c r="FY5" s="310">
        <f xml:space="preserve"> Time!FY$10</f>
        <v>172</v>
      </c>
      <c r="FZ5" s="310">
        <f xml:space="preserve"> Time!FZ$10</f>
        <v>173</v>
      </c>
      <c r="GA5" s="310">
        <f xml:space="preserve"> Time!GA$10</f>
        <v>174</v>
      </c>
      <c r="GB5" s="310">
        <f xml:space="preserve"> Time!GB$10</f>
        <v>175</v>
      </c>
      <c r="GC5" s="310">
        <f xml:space="preserve"> Time!GC$10</f>
        <v>176</v>
      </c>
      <c r="GD5" s="310">
        <f xml:space="preserve"> Time!GD$10</f>
        <v>177</v>
      </c>
      <c r="GE5" s="310">
        <f xml:space="preserve"> Time!GE$10</f>
        <v>178</v>
      </c>
      <c r="GF5" s="310">
        <f xml:space="preserve"> Time!GF$10</f>
        <v>179</v>
      </c>
      <c r="GG5" s="310">
        <f xml:space="preserve"> Time!GG$10</f>
        <v>180</v>
      </c>
      <c r="GH5" s="310">
        <f xml:space="preserve"> Time!GH$10</f>
        <v>181</v>
      </c>
      <c r="GI5" s="310">
        <f xml:space="preserve"> Time!GI$10</f>
        <v>182</v>
      </c>
      <c r="GJ5" s="310">
        <f xml:space="preserve"> Time!GJ$10</f>
        <v>183</v>
      </c>
      <c r="GK5" s="256"/>
      <c r="GL5" s="256"/>
      <c r="GM5" s="256"/>
      <c r="GN5" s="256"/>
      <c r="GO5" s="256"/>
      <c r="GP5" s="256"/>
      <c r="GQ5" s="256"/>
      <c r="GR5" s="256"/>
      <c r="GS5" s="256"/>
      <c r="GT5" s="256"/>
      <c r="GU5" s="256"/>
      <c r="GV5" s="256"/>
      <c r="GW5" s="256"/>
      <c r="GX5" s="256"/>
      <c r="GY5" s="256"/>
      <c r="GZ5" s="256"/>
      <c r="HA5" s="256"/>
      <c r="HB5" s="256"/>
      <c r="HC5" s="256"/>
      <c r="HD5" s="256"/>
      <c r="HE5" s="256"/>
      <c r="HF5" s="256"/>
      <c r="HG5" s="256"/>
      <c r="HH5" s="256"/>
      <c r="HI5" s="256"/>
      <c r="HJ5" s="256"/>
      <c r="HK5" s="256"/>
      <c r="HL5" s="256"/>
      <c r="HM5" s="256"/>
      <c r="HN5" s="256"/>
      <c r="HO5" s="256"/>
      <c r="HP5" s="256"/>
      <c r="HQ5" s="256"/>
      <c r="HR5" s="256"/>
      <c r="HS5" s="256"/>
      <c r="HT5" s="256"/>
      <c r="HU5" s="256"/>
      <c r="HV5" s="256"/>
      <c r="HW5" s="256"/>
      <c r="HX5" s="256"/>
      <c r="HY5" s="256"/>
      <c r="HZ5" s="256"/>
      <c r="IA5" s="256"/>
      <c r="IB5" s="256"/>
      <c r="IC5" s="256"/>
      <c r="ID5" s="256"/>
      <c r="IE5" s="256"/>
      <c r="IF5" s="256"/>
      <c r="IG5" s="256"/>
      <c r="IH5" s="256"/>
      <c r="II5" s="256"/>
      <c r="IJ5" s="256"/>
      <c r="IK5" s="256"/>
      <c r="IL5" s="256"/>
      <c r="IM5" s="256"/>
      <c r="IN5" s="256"/>
      <c r="IO5" s="256"/>
      <c r="IP5" s="256"/>
      <c r="IQ5" s="256"/>
      <c r="IR5" s="256"/>
      <c r="IS5" s="256"/>
      <c r="IT5" s="256"/>
      <c r="IU5" s="256"/>
      <c r="IV5" s="256"/>
      <c r="IW5" s="256"/>
      <c r="IX5" s="256"/>
      <c r="IY5" s="256"/>
      <c r="IZ5" s="256"/>
      <c r="JA5" s="256"/>
      <c r="JB5" s="256"/>
      <c r="JC5" s="256"/>
      <c r="JD5" s="256"/>
      <c r="JE5" s="256"/>
      <c r="JF5" s="256"/>
      <c r="JG5" s="256"/>
      <c r="JH5" s="256"/>
      <c r="JI5" s="256"/>
      <c r="JJ5" s="256"/>
      <c r="JK5" s="256"/>
      <c r="JL5" s="256"/>
      <c r="JM5" s="256"/>
      <c r="JN5" s="256"/>
      <c r="JO5" s="256"/>
      <c r="JP5" s="256"/>
      <c r="JQ5" s="256"/>
      <c r="JR5" s="256"/>
      <c r="JS5" s="256"/>
      <c r="JT5" s="256"/>
      <c r="JU5" s="256"/>
      <c r="JV5" s="256"/>
      <c r="JW5" s="256"/>
      <c r="JX5" s="256"/>
      <c r="JY5" s="256"/>
      <c r="JZ5" s="256"/>
      <c r="KA5" s="256"/>
      <c r="KB5" s="256"/>
      <c r="KC5" s="256"/>
      <c r="KD5" s="256"/>
      <c r="KE5" s="256"/>
      <c r="KF5" s="256"/>
      <c r="KG5" s="256"/>
      <c r="KH5" s="256"/>
      <c r="KI5" s="256"/>
      <c r="KJ5" s="256"/>
      <c r="KK5" s="256"/>
      <c r="KL5" s="256"/>
      <c r="KM5" s="256"/>
      <c r="KN5" s="256"/>
      <c r="KO5" s="256"/>
      <c r="KP5" s="256"/>
      <c r="KQ5" s="256"/>
      <c r="KR5" s="256"/>
      <c r="KS5" s="256"/>
      <c r="KT5" s="256"/>
      <c r="KU5" s="256"/>
      <c r="KV5" s="256"/>
      <c r="KW5" s="256"/>
      <c r="KX5" s="256"/>
      <c r="KY5" s="256"/>
      <c r="KZ5" s="256"/>
      <c r="LA5" s="256"/>
      <c r="LB5" s="256"/>
      <c r="LC5" s="256"/>
      <c r="LD5" s="256"/>
      <c r="LE5" s="256"/>
      <c r="LF5" s="256"/>
      <c r="LG5" s="256"/>
      <c r="LH5" s="256"/>
      <c r="LI5" s="256"/>
      <c r="LJ5" s="256"/>
      <c r="LK5" s="256"/>
      <c r="LL5" s="256"/>
      <c r="LM5" s="256"/>
      <c r="LN5" s="256"/>
      <c r="LO5" s="256"/>
      <c r="LP5" s="256"/>
      <c r="LQ5" s="256"/>
      <c r="LR5" s="256"/>
      <c r="LS5" s="256"/>
      <c r="LT5" s="256"/>
      <c r="LU5" s="256"/>
      <c r="LV5" s="256"/>
      <c r="LW5" s="256"/>
      <c r="LX5" s="256"/>
      <c r="LY5" s="256"/>
      <c r="LZ5" s="256"/>
      <c r="MA5" s="256"/>
      <c r="MB5" s="256"/>
      <c r="MC5" s="256"/>
      <c r="MD5" s="256"/>
      <c r="ME5" s="256"/>
      <c r="MF5" s="256"/>
      <c r="MG5" s="256"/>
      <c r="MH5" s="256"/>
      <c r="MI5" s="256"/>
      <c r="MJ5" s="256"/>
      <c r="MK5" s="256"/>
      <c r="ML5" s="256"/>
      <c r="MM5" s="256"/>
      <c r="MN5" s="256"/>
      <c r="MO5" s="256"/>
      <c r="MP5" s="256"/>
      <c r="MQ5" s="256"/>
      <c r="MR5" s="256"/>
      <c r="MS5" s="256"/>
      <c r="MT5" s="256"/>
      <c r="MU5" s="256"/>
      <c r="MV5" s="256"/>
      <c r="MW5" s="256"/>
      <c r="MX5" s="256"/>
      <c r="MY5" s="256"/>
      <c r="MZ5" s="256"/>
      <c r="NA5" s="256"/>
      <c r="NB5" s="256"/>
      <c r="NC5" s="256"/>
      <c r="ND5" s="256"/>
      <c r="NE5" s="256"/>
      <c r="NF5" s="256"/>
      <c r="NG5" s="256"/>
      <c r="NH5" s="256"/>
      <c r="NI5" s="256"/>
      <c r="NJ5" s="256"/>
      <c r="NK5" s="256"/>
      <c r="NL5" s="256"/>
      <c r="NM5" s="256"/>
      <c r="NN5" s="256"/>
      <c r="NO5" s="256"/>
      <c r="NP5" s="256"/>
      <c r="NQ5" s="256"/>
      <c r="NR5" s="256"/>
      <c r="NS5" s="256"/>
      <c r="NT5" s="256"/>
      <c r="NU5" s="256"/>
      <c r="NV5" s="256"/>
      <c r="NW5" s="256"/>
      <c r="NX5" s="256"/>
      <c r="NY5" s="256"/>
      <c r="NZ5" s="256"/>
      <c r="OA5" s="256"/>
      <c r="OB5" s="256"/>
      <c r="OC5" s="256"/>
      <c r="OD5" s="256"/>
      <c r="OE5" s="256"/>
      <c r="OF5" s="256"/>
      <c r="OG5" s="256"/>
      <c r="OH5" s="256"/>
      <c r="OI5" s="256"/>
      <c r="OJ5" s="256"/>
      <c r="OK5" s="256"/>
      <c r="OL5" s="256"/>
      <c r="OM5" s="256"/>
      <c r="ON5" s="256"/>
      <c r="OO5" s="256"/>
      <c r="OP5" s="256"/>
      <c r="OQ5" s="256"/>
      <c r="OR5" s="256"/>
      <c r="OS5" s="256"/>
      <c r="OT5" s="256"/>
      <c r="OU5" s="256"/>
      <c r="OV5" s="256"/>
      <c r="OW5" s="256"/>
      <c r="OX5" s="256"/>
      <c r="OY5" s="256"/>
      <c r="OZ5" s="256"/>
      <c r="PA5" s="256"/>
      <c r="PB5" s="256"/>
      <c r="PC5" s="256"/>
      <c r="PD5" s="256"/>
      <c r="PE5" s="256"/>
      <c r="PF5" s="256"/>
      <c r="PG5" s="256"/>
      <c r="PH5" s="256"/>
      <c r="PI5" s="256"/>
      <c r="PJ5" s="256"/>
      <c r="PK5" s="256"/>
      <c r="PL5" s="256"/>
      <c r="PM5" s="256"/>
      <c r="PN5" s="256"/>
      <c r="PO5" s="256"/>
      <c r="PP5" s="256"/>
      <c r="PQ5" s="256"/>
      <c r="PR5" s="256"/>
      <c r="PS5" s="256"/>
      <c r="PT5" s="256"/>
      <c r="PU5" s="256"/>
      <c r="PV5" s="256"/>
      <c r="PW5" s="256"/>
      <c r="PX5" s="256"/>
      <c r="PY5" s="256"/>
    </row>
    <row r="7" spans="1:441" x14ac:dyDescent="0.25">
      <c r="A7" s="276" t="s">
        <v>50</v>
      </c>
    </row>
    <row r="8" spans="1:441" outlineLevel="1" x14ac:dyDescent="0.25"/>
    <row r="9" spans="1:441" s="316" customFormat="1" outlineLevel="1" x14ac:dyDescent="0.25">
      <c r="A9" s="277"/>
      <c r="B9" s="277"/>
      <c r="C9" s="278"/>
      <c r="D9" s="281"/>
      <c r="E9" s="371" t="str">
        <f xml:space="preserve"> Ops!E$34</f>
        <v>Electricity generation revenue</v>
      </c>
      <c r="F9" s="371">
        <f xml:space="preserve"> Ops!F$34</f>
        <v>0</v>
      </c>
      <c r="G9" s="371" t="str">
        <f xml:space="preserve"> Ops!G$34</f>
        <v>$ 000s</v>
      </c>
      <c r="H9" s="371">
        <f xml:space="preserve"> Ops!H$34</f>
        <v>440294.29450307303</v>
      </c>
      <c r="I9" s="371">
        <f xml:space="preserve"> Ops!I$34</f>
        <v>0</v>
      </c>
      <c r="J9" s="371">
        <f xml:space="preserve"> Ops!J$34</f>
        <v>0</v>
      </c>
      <c r="K9" s="371">
        <f xml:space="preserve"> Ops!K$34</f>
        <v>0</v>
      </c>
      <c r="L9" s="371">
        <f xml:space="preserve"> Ops!L$34</f>
        <v>0</v>
      </c>
      <c r="M9" s="371">
        <f xml:space="preserve"> Ops!M$34</f>
        <v>5201.6250000000018</v>
      </c>
      <c r="N9" s="371">
        <f xml:space="preserve"> Ops!N$34</f>
        <v>5674.5000000000009</v>
      </c>
      <c r="O9" s="371">
        <f xml:space="preserve"> Ops!O$34</f>
        <v>2443.1874999999986</v>
      </c>
      <c r="P9" s="371">
        <f xml:space="preserve"> Ops!P$34</f>
        <v>2443.1875</v>
      </c>
      <c r="Q9" s="371">
        <f xml:space="preserve"> Ops!Q$34</f>
        <v>5175.7462686567187</v>
      </c>
      <c r="R9" s="371">
        <f xml:space="preserve"> Ops!R$34</f>
        <v>5646.2686567164192</v>
      </c>
      <c r="S9" s="371">
        <f xml:space="preserve"> Ops!S$34</f>
        <v>2431.0323383084569</v>
      </c>
      <c r="T9" s="371">
        <f xml:space="preserve"> Ops!T$34</f>
        <v>2431.0323383084583</v>
      </c>
      <c r="U9" s="371">
        <f xml:space="preserve"> Ops!U$34</f>
        <v>5149.9962872206161</v>
      </c>
      <c r="V9" s="371">
        <f xml:space="preserve"> Ops!V$34</f>
        <v>5618.177767877035</v>
      </c>
      <c r="W9" s="371">
        <f xml:space="preserve"> Ops!W$34</f>
        <v>2418.937650058167</v>
      </c>
      <c r="X9" s="371">
        <f xml:space="preserve"> Ops!X$34</f>
        <v>2418.9376500581684</v>
      </c>
      <c r="Y9" s="371">
        <f xml:space="preserve"> Ops!Y$34</f>
        <v>5124.3744151448909</v>
      </c>
      <c r="Z9" s="371">
        <f xml:space="preserve"> Ops!Z$34</f>
        <v>5590.2266347035174</v>
      </c>
      <c r="AA9" s="371">
        <f xml:space="preserve"> Ops!AA$34</f>
        <v>2406.9031343862353</v>
      </c>
      <c r="AB9" s="371">
        <f xml:space="preserve"> Ops!AB$34</f>
        <v>2406.9031343862371</v>
      </c>
      <c r="AC9" s="371">
        <f xml:space="preserve"> Ops!AC$34</f>
        <v>5098.8800150695452</v>
      </c>
      <c r="AD9" s="371">
        <f xml:space="preserve"> Ops!AD$34</f>
        <v>5562.4145618940493</v>
      </c>
      <c r="AE9" s="371">
        <f xml:space="preserve"> Ops!AE$34</f>
        <v>2394.9284919266029</v>
      </c>
      <c r="AF9" s="371">
        <f xml:space="preserve"> Ops!AF$34</f>
        <v>2394.9284919266047</v>
      </c>
      <c r="AG9" s="371">
        <f xml:space="preserve"> Ops!AG$34</f>
        <v>5073.5124528055185</v>
      </c>
      <c r="AH9" s="371">
        <f xml:space="preserve"> Ops!AH$34</f>
        <v>5534.7408576060197</v>
      </c>
      <c r="AI9" s="371">
        <f xml:space="preserve"> Ops!AI$34</f>
        <v>2383.0134248025911</v>
      </c>
      <c r="AJ9" s="371">
        <f xml:space="preserve"> Ops!AJ$34</f>
        <v>2383.013424802592</v>
      </c>
      <c r="AK9" s="371">
        <f xml:space="preserve"> Ops!AK$34</f>
        <v>5048.2710973189251</v>
      </c>
      <c r="AL9" s="371">
        <f xml:space="preserve"> Ops!AL$34</f>
        <v>5507.2048334388264</v>
      </c>
      <c r="AM9" s="371">
        <f xml:space="preserve"> Ops!AM$34</f>
        <v>2371.1576366194936</v>
      </c>
      <c r="AN9" s="371">
        <f xml:space="preserve"> Ops!AN$34</f>
        <v>2371.157636619495</v>
      </c>
      <c r="AO9" s="371">
        <f xml:space="preserve"> Ops!AO$34</f>
        <v>5023.1553207153484</v>
      </c>
      <c r="AP9" s="371">
        <f xml:space="preserve"> Ops!AP$34</f>
        <v>5479.8058044167419</v>
      </c>
      <c r="AQ9" s="371">
        <f xml:space="preserve"> Ops!AQ$34</f>
        <v>2359.3608324572078</v>
      </c>
      <c r="AR9" s="371">
        <f xml:space="preserve"> Ops!AR$34</f>
        <v>2359.3608324572092</v>
      </c>
      <c r="AS9" s="371">
        <f xml:space="preserve"> Ops!AS$34</f>
        <v>4998.1644982242278</v>
      </c>
      <c r="AT9" s="371">
        <f xml:space="preserve"> Ops!AT$34</f>
        <v>5452.5430889718846</v>
      </c>
      <c r="AU9" s="371">
        <f xml:space="preserve"> Ops!AU$34</f>
        <v>2347.6227188628936</v>
      </c>
      <c r="AV9" s="371">
        <f xml:space="preserve"> Ops!AV$34</f>
        <v>2347.6227188628945</v>
      </c>
      <c r="AW9" s="371">
        <f xml:space="preserve"> Ops!AW$34</f>
        <v>4973.298008183313</v>
      </c>
      <c r="AX9" s="371">
        <f xml:space="preserve"> Ops!AX$34</f>
        <v>5425.4160089272491</v>
      </c>
      <c r="AY9" s="371">
        <f xml:space="preserve"> Ops!AY$34</f>
        <v>2335.9430038436753</v>
      </c>
      <c r="AZ9" s="371">
        <f xml:space="preserve"> Ops!AZ$34</f>
        <v>2335.9430038436767</v>
      </c>
      <c r="BA9" s="371">
        <f xml:space="preserve"> Ops!BA$34</f>
        <v>4948.5552320231973</v>
      </c>
      <c r="BB9" s="371">
        <f xml:space="preserve"> Ops!BB$34</f>
        <v>5398.42388947985</v>
      </c>
      <c r="BC9" s="371">
        <f xml:space="preserve"> Ops!BC$34</f>
        <v>2324.3213968593791</v>
      </c>
      <c r="BD9" s="371">
        <f xml:space="preserve"> Ops!BD$34</f>
        <v>2324.3213968593805</v>
      </c>
      <c r="BE9" s="371">
        <f xml:space="preserve"> Ops!BE$34</f>
        <v>4923.9355542519379</v>
      </c>
      <c r="BF9" s="371">
        <f xml:space="preserve"> Ops!BF$34</f>
        <v>5371.5660591839314</v>
      </c>
      <c r="BG9" s="371">
        <f xml:space="preserve"> Ops!BG$34</f>
        <v>2312.7576088153023</v>
      </c>
      <c r="BH9" s="371">
        <f xml:space="preserve"> Ops!BH$34</f>
        <v>2312.7576088153037</v>
      </c>
      <c r="BI9" s="371">
        <f xml:space="preserve"> Ops!BI$34</f>
        <v>4899.4383624397406</v>
      </c>
      <c r="BJ9" s="371">
        <f xml:space="preserve"> Ops!BJ$34</f>
        <v>5344.8418499342615</v>
      </c>
      <c r="BK9" s="371">
        <f xml:space="preserve"> Ops!BK$34</f>
        <v>2301.2513520550283</v>
      </c>
      <c r="BL9" s="371">
        <f xml:space="preserve"> Ops!BL$34</f>
        <v>2301.2513520550297</v>
      </c>
      <c r="BM9" s="371">
        <f xml:space="preserve"> Ops!BM$34</f>
        <v>4875.0630472037219</v>
      </c>
      <c r="BN9" s="371">
        <f xml:space="preserve"> Ops!BN$34</f>
        <v>5318.2505969495141</v>
      </c>
      <c r="BO9" s="371">
        <f xml:space="preserve"> Ops!BO$34</f>
        <v>2289.8023403532616</v>
      </c>
      <c r="BP9" s="371">
        <f xml:space="preserve"> Ops!BP$34</f>
        <v>2289.8023403532634</v>
      </c>
      <c r="BQ9" s="371">
        <f xml:space="preserve"> Ops!BQ$34</f>
        <v>4850.8090021927592</v>
      </c>
      <c r="BR9" s="371">
        <f xml:space="preserve"> Ops!BR$34</f>
        <v>5291.791638755737</v>
      </c>
      <c r="BS9" s="371">
        <f xml:space="preserve"> Ops!BS$34</f>
        <v>2278.4102889087189</v>
      </c>
      <c r="BT9" s="371">
        <f xml:space="preserve"> Ops!BT$34</f>
        <v>2278.4102889087203</v>
      </c>
      <c r="BU9" s="371">
        <f xml:space="preserve"> Ops!BU$34</f>
        <v>4826.675624072398</v>
      </c>
      <c r="BV9" s="371">
        <f xml:space="preserve"> Ops!BV$34</f>
        <v>5265.464317169889</v>
      </c>
      <c r="BW9" s="371">
        <f xml:space="preserve"> Ops!BW$34</f>
        <v>2267.0749143370344</v>
      </c>
      <c r="BX9" s="371">
        <f xml:space="preserve"> Ops!BX$34</f>
        <v>2267.0749143370358</v>
      </c>
      <c r="BY9" s="371">
        <f xml:space="preserve"> Ops!BY$34</f>
        <v>4802.6623125098486</v>
      </c>
      <c r="BZ9" s="371">
        <f xml:space="preserve"> Ops!BZ$34</f>
        <v>5239.2679772834717</v>
      </c>
      <c r="CA9" s="371">
        <f xml:space="preserve"> Ops!CA$34</f>
        <v>2255.7959346637153</v>
      </c>
      <c r="CB9" s="371">
        <f xml:space="preserve"> Ops!CB$34</f>
        <v>2255.7959346637167</v>
      </c>
      <c r="CC9" s="371">
        <f xml:space="preserve"> Ops!CC$34</f>
        <v>4778.7684701590542</v>
      </c>
      <c r="CD9" s="371">
        <f xml:space="preserve"> Ops!CD$34</f>
        <v>5213.2019674462408</v>
      </c>
      <c r="CE9" s="371">
        <f xml:space="preserve"> Ops!CE$34</f>
        <v>2244.5730693171304</v>
      </c>
      <c r="CF9" s="371">
        <f xml:space="preserve"> Ops!CF$34</f>
        <v>2244.5730693171317</v>
      </c>
      <c r="CG9" s="371">
        <f xml:space="preserve"> Ops!CG$34</f>
        <v>4754.993502645827</v>
      </c>
      <c r="CH9" s="371">
        <f xml:space="preserve"> Ops!CH$34</f>
        <v>5187.265639249993</v>
      </c>
      <c r="CI9" s="371">
        <f xml:space="preserve"> Ops!CI$34</f>
        <v>2233.4060391215235</v>
      </c>
      <c r="CJ9" s="371">
        <f xml:space="preserve"> Ops!CJ$34</f>
        <v>2233.4060391215244</v>
      </c>
      <c r="CK9" s="371">
        <f xml:space="preserve"> Ops!CK$34</f>
        <v>4731.3368185530626</v>
      </c>
      <c r="CL9" s="371">
        <f xml:space="preserve"> Ops!CL$34</f>
        <v>5161.45834751243</v>
      </c>
      <c r="CM9" s="371">
        <f xml:space="preserve"> Ops!CM$34</f>
        <v>2222.2945662900729</v>
      </c>
      <c r="CN9" s="371">
        <f xml:space="preserve"> Ops!CN$34</f>
        <v>2222.2945662900743</v>
      </c>
      <c r="CO9" s="371">
        <f xml:space="preserve"> Ops!CO$34</f>
        <v>4707.7978294060313</v>
      </c>
      <c r="CP9" s="371">
        <f xml:space="preserve"> Ops!CP$34</f>
        <v>5135.779450261125</v>
      </c>
      <c r="CQ9" s="371">
        <f xml:space="preserve"> Ops!CQ$34</f>
        <v>2211.2383744179833</v>
      </c>
      <c r="CR9" s="371">
        <f xml:space="preserve"> Ops!CR$34</f>
        <v>2211.2383744179842</v>
      </c>
      <c r="CS9" s="371">
        <f xml:space="preserve"> Ops!CS$34</f>
        <v>4684.375949657745</v>
      </c>
      <c r="CT9" s="371">
        <f xml:space="preserve"> Ops!CT$34</f>
        <v>5110.2283087175392</v>
      </c>
      <c r="CU9" s="371">
        <f xml:space="preserve"> Ops!CU$34</f>
        <v>2200.2371884756062</v>
      </c>
      <c r="CV9" s="371">
        <f xml:space="preserve"> Ops!CV$34</f>
        <v>2200.2371884756071</v>
      </c>
      <c r="CW9" s="371">
        <f xml:space="preserve"> Ops!CW$34</f>
        <v>4661.0705966743726</v>
      </c>
      <c r="CX9" s="371">
        <f xml:space="preserve"> Ops!CX$34</f>
        <v>5084.8042872811347</v>
      </c>
      <c r="CY9" s="371">
        <f xml:space="preserve"> Ops!CY$34</f>
        <v>2189.2907348015983</v>
      </c>
      <c r="CZ9" s="371">
        <f xml:space="preserve"> Ops!CZ$34</f>
        <v>2189.2907348015997</v>
      </c>
      <c r="DA9" s="371">
        <f xml:space="preserve"> Ops!DA$34</f>
        <v>4637.881190720771</v>
      </c>
      <c r="DB9" s="371">
        <f xml:space="preserve"> Ops!DB$34</f>
        <v>5059.5067535135677</v>
      </c>
      <c r="DC9" s="371">
        <f xml:space="preserve"> Ops!DC$34</f>
        <v>2178.3987410961181</v>
      </c>
      <c r="DD9" s="371">
        <f xml:space="preserve"> Ops!DD$34</f>
        <v>2178.398741096119</v>
      </c>
      <c r="DE9" s="371">
        <f xml:space="preserve"> Ops!DE$34</f>
        <v>4614.8071549460401</v>
      </c>
      <c r="DF9" s="371">
        <f xml:space="preserve"> Ops!DF$34</f>
        <v>5034.3350781229528</v>
      </c>
      <c r="DG9" s="371">
        <f xml:space="preserve"> Ops!DG$34</f>
        <v>2167.5609364140478</v>
      </c>
      <c r="DH9" s="371">
        <f xml:space="preserve"> Ops!DH$34</f>
        <v>2167.5609364140491</v>
      </c>
      <c r="DI9" s="371">
        <f xml:space="preserve"> Ops!DI$34</f>
        <v>4591.8479153691951</v>
      </c>
      <c r="DJ9" s="371">
        <f xml:space="preserve"> Ops!DJ$34</f>
        <v>5009.2886349482114</v>
      </c>
      <c r="DK9" s="371">
        <f xml:space="preserve"> Ops!DK$34</f>
        <v>2156.7770511582571</v>
      </c>
      <c r="DL9" s="371">
        <f xml:space="preserve"> Ops!DL$34</f>
        <v>2156.777051158258</v>
      </c>
      <c r="DM9" s="371">
        <f xml:space="preserve"> Ops!DM$34</f>
        <v>4569.0029008648717</v>
      </c>
      <c r="DN9" s="371">
        <f xml:space="preserve"> Ops!DN$34</f>
        <v>4984.366800943495</v>
      </c>
      <c r="DO9" s="371">
        <f xml:space="preserve"> Ops!DO$34</f>
        <v>2146.0468170728927</v>
      </c>
      <c r="DP9" s="371">
        <f xml:space="preserve"> Ops!DP$34</f>
        <v>2146.0468170728941</v>
      </c>
      <c r="DQ9" s="371">
        <f xml:space="preserve"> Ops!DQ$34</f>
        <v>4546.271543149126</v>
      </c>
      <c r="DR9" s="371">
        <f xml:space="preserve"> Ops!DR$34</f>
        <v>4959.5689561626823</v>
      </c>
      <c r="DS9" s="371">
        <f xml:space="preserve"> Ops!DS$34</f>
        <v>2135.3699672367097</v>
      </c>
      <c r="DT9" s="371">
        <f xml:space="preserve"> Ops!DT$34</f>
        <v>2135.3699672367106</v>
      </c>
      <c r="DU9" s="371">
        <f xml:space="preserve"> Ops!DU$34</f>
        <v>4523.6532767653007</v>
      </c>
      <c r="DV9" s="371">
        <f xml:space="preserve"> Ops!DV$34</f>
        <v>4934.8944837439649</v>
      </c>
      <c r="DW9" s="371">
        <f xml:space="preserve"> Ops!DW$34</f>
        <v>2124.7462360564282</v>
      </c>
      <c r="DX9" s="371">
        <f xml:space="preserve"> Ops!DX$34</f>
        <v>2124.7462360564291</v>
      </c>
      <c r="DY9" s="371">
        <f xml:space="preserve"> Ops!DY$34</f>
        <v>4501.1475390699525</v>
      </c>
      <c r="DZ9" s="371">
        <f xml:space="preserve"> Ops!DZ$34</f>
        <v>4910.3427698944924</v>
      </c>
      <c r="EA9" s="371">
        <f xml:space="preserve"> Ops!EA$34</f>
        <v>2114.1753592601276</v>
      </c>
      <c r="EB9" s="371">
        <f xml:space="preserve"> Ops!EB$34</f>
        <v>2114.175359260129</v>
      </c>
      <c r="EC9" s="371">
        <f xml:space="preserve"> Ops!EC$34</f>
        <v>0</v>
      </c>
      <c r="ED9" s="371">
        <f xml:space="preserve"> Ops!ED$34</f>
        <v>0</v>
      </c>
      <c r="EE9" s="371">
        <f xml:space="preserve"> Ops!EE$34</f>
        <v>0</v>
      </c>
      <c r="EF9" s="371">
        <f xml:space="preserve"> Ops!EF$34</f>
        <v>0</v>
      </c>
      <c r="EG9" s="371">
        <f xml:space="preserve"> Ops!EG$34</f>
        <v>0</v>
      </c>
      <c r="EH9" s="371">
        <f xml:space="preserve"> Ops!EH$34</f>
        <v>0</v>
      </c>
      <c r="EI9" s="371">
        <f xml:space="preserve"> Ops!EI$34</f>
        <v>0</v>
      </c>
      <c r="EJ9" s="371">
        <f xml:space="preserve"> Ops!EJ$34</f>
        <v>0</v>
      </c>
      <c r="EK9" s="371">
        <f xml:space="preserve"> Ops!EK$34</f>
        <v>0</v>
      </c>
      <c r="EL9" s="371">
        <f xml:space="preserve"> Ops!EL$34</f>
        <v>0</v>
      </c>
      <c r="EM9" s="371">
        <f xml:space="preserve"> Ops!EM$34</f>
        <v>0</v>
      </c>
      <c r="EN9" s="371">
        <f xml:space="preserve"> Ops!EN$34</f>
        <v>0</v>
      </c>
      <c r="EO9" s="371">
        <f xml:space="preserve"> Ops!EO$34</f>
        <v>0</v>
      </c>
      <c r="EP9" s="371">
        <f xml:space="preserve"> Ops!EP$34</f>
        <v>0</v>
      </c>
      <c r="EQ9" s="371">
        <f xml:space="preserve"> Ops!EQ$34</f>
        <v>0</v>
      </c>
      <c r="ER9" s="371">
        <f xml:space="preserve"> Ops!ER$34</f>
        <v>0</v>
      </c>
      <c r="ES9" s="371">
        <f xml:space="preserve"> Ops!ES$34</f>
        <v>0</v>
      </c>
      <c r="ET9" s="371">
        <f xml:space="preserve"> Ops!ET$34</f>
        <v>0</v>
      </c>
      <c r="EU9" s="371">
        <f xml:space="preserve"> Ops!EU$34</f>
        <v>0</v>
      </c>
      <c r="EV9" s="371">
        <f xml:space="preserve"> Ops!EV$34</f>
        <v>0</v>
      </c>
      <c r="EW9" s="371">
        <f xml:space="preserve"> Ops!EW$34</f>
        <v>0</v>
      </c>
      <c r="EX9" s="371">
        <f xml:space="preserve"> Ops!EX$34</f>
        <v>0</v>
      </c>
      <c r="EY9" s="371">
        <f xml:space="preserve"> Ops!EY$34</f>
        <v>0</v>
      </c>
      <c r="EZ9" s="371">
        <f xml:space="preserve"> Ops!EZ$34</f>
        <v>0</v>
      </c>
      <c r="FA9" s="371">
        <f xml:space="preserve"> Ops!FA$34</f>
        <v>0</v>
      </c>
      <c r="FB9" s="371">
        <f xml:space="preserve"> Ops!FB$34</f>
        <v>0</v>
      </c>
      <c r="FC9" s="371">
        <f xml:space="preserve"> Ops!FC$34</f>
        <v>0</v>
      </c>
      <c r="FD9" s="371">
        <f xml:space="preserve"> Ops!FD$34</f>
        <v>0</v>
      </c>
      <c r="FE9" s="371">
        <f xml:space="preserve"> Ops!FE$34</f>
        <v>0</v>
      </c>
      <c r="FF9" s="371">
        <f xml:space="preserve"> Ops!FF$34</f>
        <v>0</v>
      </c>
      <c r="FG9" s="371">
        <f xml:space="preserve"> Ops!FG$34</f>
        <v>0</v>
      </c>
      <c r="FH9" s="371">
        <f xml:space="preserve"> Ops!FH$34</f>
        <v>0</v>
      </c>
      <c r="FI9" s="371">
        <f xml:space="preserve"> Ops!FI$34</f>
        <v>0</v>
      </c>
      <c r="FJ9" s="371">
        <f xml:space="preserve"> Ops!FJ$34</f>
        <v>0</v>
      </c>
      <c r="FK9" s="371">
        <f xml:space="preserve"> Ops!FK$34</f>
        <v>0</v>
      </c>
      <c r="FL9" s="371">
        <f xml:space="preserve"> Ops!FL$34</f>
        <v>0</v>
      </c>
      <c r="FM9" s="371">
        <f xml:space="preserve"> Ops!FM$34</f>
        <v>0</v>
      </c>
      <c r="FN9" s="371">
        <f xml:space="preserve"> Ops!FN$34</f>
        <v>0</v>
      </c>
      <c r="FO9" s="371">
        <f xml:space="preserve"> Ops!FO$34</f>
        <v>0</v>
      </c>
      <c r="FP9" s="371">
        <f xml:space="preserve"> Ops!FP$34</f>
        <v>0</v>
      </c>
      <c r="FQ9" s="371">
        <f xml:space="preserve"> Ops!FQ$34</f>
        <v>0</v>
      </c>
      <c r="FR9" s="371">
        <f xml:space="preserve"> Ops!FR$34</f>
        <v>0</v>
      </c>
      <c r="FS9" s="371">
        <f xml:space="preserve"> Ops!FS$34</f>
        <v>0</v>
      </c>
      <c r="FT9" s="371">
        <f xml:space="preserve"> Ops!FT$34</f>
        <v>0</v>
      </c>
      <c r="FU9" s="371">
        <f xml:space="preserve"> Ops!FU$34</f>
        <v>0</v>
      </c>
      <c r="FV9" s="371">
        <f xml:space="preserve"> Ops!FV$34</f>
        <v>0</v>
      </c>
      <c r="FW9" s="371">
        <f xml:space="preserve"> Ops!FW$34</f>
        <v>0</v>
      </c>
      <c r="FX9" s="371">
        <f xml:space="preserve"> Ops!FX$34</f>
        <v>0</v>
      </c>
      <c r="FY9" s="371">
        <f xml:space="preserve"> Ops!FY$34</f>
        <v>0</v>
      </c>
      <c r="FZ9" s="371">
        <f xml:space="preserve"> Ops!FZ$34</f>
        <v>0</v>
      </c>
      <c r="GA9" s="371">
        <f xml:space="preserve"> Ops!GA$34</f>
        <v>0</v>
      </c>
      <c r="GB9" s="371">
        <f xml:space="preserve"> Ops!GB$34</f>
        <v>0</v>
      </c>
      <c r="GC9" s="371">
        <f xml:space="preserve"> Ops!GC$34</f>
        <v>0</v>
      </c>
      <c r="GD9" s="371">
        <f xml:space="preserve"> Ops!GD$34</f>
        <v>0</v>
      </c>
      <c r="GE9" s="371">
        <f xml:space="preserve"> Ops!GE$34</f>
        <v>0</v>
      </c>
      <c r="GF9" s="371">
        <f xml:space="preserve"> Ops!GF$34</f>
        <v>0</v>
      </c>
      <c r="GG9" s="371">
        <f xml:space="preserve"> Ops!GG$34</f>
        <v>0</v>
      </c>
      <c r="GH9" s="371">
        <f xml:space="preserve"> Ops!GH$34</f>
        <v>0</v>
      </c>
      <c r="GI9" s="371">
        <f xml:space="preserve"> Ops!GI$34</f>
        <v>0</v>
      </c>
      <c r="GJ9" s="371">
        <f xml:space="preserve"> Ops!GJ$34</f>
        <v>0</v>
      </c>
    </row>
    <row r="10" spans="1:441" s="316" customFormat="1" outlineLevel="1" x14ac:dyDescent="0.25">
      <c r="A10" s="277"/>
      <c r="B10" s="277"/>
      <c r="C10" s="278"/>
      <c r="D10" s="281"/>
      <c r="E10" s="371" t="str">
        <f xml:space="preserve"> Ops!E$43</f>
        <v>O&amp;M expense</v>
      </c>
      <c r="F10" s="371">
        <f xml:space="preserve"> Ops!F$43</f>
        <v>0</v>
      </c>
      <c r="G10" s="371" t="str">
        <f xml:space="preserve"> Ops!G$43</f>
        <v>$ 000s</v>
      </c>
      <c r="H10" s="371">
        <f xml:space="preserve"> Ops!H$43</f>
        <v>-77208.202114719563</v>
      </c>
      <c r="I10" s="371">
        <f xml:space="preserve"> Ops!I$43</f>
        <v>0</v>
      </c>
      <c r="J10" s="371">
        <f xml:space="preserve"> Ops!J$43</f>
        <v>0</v>
      </c>
      <c r="K10" s="371">
        <f xml:space="preserve"> Ops!K$43</f>
        <v>0</v>
      </c>
      <c r="L10" s="371">
        <f xml:space="preserve"> Ops!L$43</f>
        <v>0</v>
      </c>
      <c r="M10" s="371">
        <f xml:space="preserve"> Ops!M$43</f>
        <v>-439.65517241379308</v>
      </c>
      <c r="N10" s="371">
        <f xml:space="preserve"> Ops!N$43</f>
        <v>-439.65517241379308</v>
      </c>
      <c r="O10" s="371">
        <f xml:space="preserve"> Ops!O$43</f>
        <v>-439.65517241379308</v>
      </c>
      <c r="P10" s="371">
        <f xml:space="preserve"> Ops!P$43</f>
        <v>-439.65517241379308</v>
      </c>
      <c r="Q10" s="371">
        <f xml:space="preserve"> Ops!Q$43</f>
        <v>-450.64655172413808</v>
      </c>
      <c r="R10" s="371">
        <f xml:space="preserve"> Ops!R$43</f>
        <v>-450.64655172413808</v>
      </c>
      <c r="S10" s="371">
        <f xml:space="preserve"> Ops!S$43</f>
        <v>-450.64655172413808</v>
      </c>
      <c r="T10" s="371">
        <f xml:space="preserve"> Ops!T$43</f>
        <v>-450.64655172413808</v>
      </c>
      <c r="U10" s="371">
        <f xml:space="preserve"> Ops!U$43</f>
        <v>-461.91271551724174</v>
      </c>
      <c r="V10" s="371">
        <f xml:space="preserve"> Ops!V$43</f>
        <v>-461.91271551724174</v>
      </c>
      <c r="W10" s="371">
        <f xml:space="preserve"> Ops!W$43</f>
        <v>-461.91271551724174</v>
      </c>
      <c r="X10" s="371">
        <f xml:space="preserve"> Ops!X$43</f>
        <v>-461.91271551724174</v>
      </c>
      <c r="Y10" s="371">
        <f xml:space="preserve"> Ops!Y$43</f>
        <v>-473.46053340517301</v>
      </c>
      <c r="Z10" s="371">
        <f xml:space="preserve"> Ops!Z$43</f>
        <v>-473.46053340517301</v>
      </c>
      <c r="AA10" s="371">
        <f xml:space="preserve"> Ops!AA$43</f>
        <v>-473.46053340517301</v>
      </c>
      <c r="AB10" s="371">
        <f xml:space="preserve"> Ops!AB$43</f>
        <v>-473.46053340517301</v>
      </c>
      <c r="AC10" s="371">
        <f xml:space="preserve"> Ops!AC$43</f>
        <v>-485.29704674030256</v>
      </c>
      <c r="AD10" s="371">
        <f xml:space="preserve"> Ops!AD$43</f>
        <v>-485.29704674030256</v>
      </c>
      <c r="AE10" s="371">
        <f xml:space="preserve"> Ops!AE$43</f>
        <v>-485.29704674030256</v>
      </c>
      <c r="AF10" s="371">
        <f xml:space="preserve"> Ops!AF$43</f>
        <v>-485.29704674030256</v>
      </c>
      <c r="AG10" s="371">
        <f xml:space="preserve"> Ops!AG$43</f>
        <v>-497.42947290881028</v>
      </c>
      <c r="AH10" s="371">
        <f xml:space="preserve"> Ops!AH$43</f>
        <v>-497.42947290881028</v>
      </c>
      <c r="AI10" s="371">
        <f xml:space="preserve"> Ops!AI$43</f>
        <v>-497.42947290881028</v>
      </c>
      <c r="AJ10" s="371">
        <f xml:space="preserve"> Ops!AJ$43</f>
        <v>-497.42947290881028</v>
      </c>
      <c r="AK10" s="371">
        <f xml:space="preserve"> Ops!AK$43</f>
        <v>-509.86520973153063</v>
      </c>
      <c r="AL10" s="371">
        <f xml:space="preserve"> Ops!AL$43</f>
        <v>-509.86520973153063</v>
      </c>
      <c r="AM10" s="371">
        <f xml:space="preserve"> Ops!AM$43</f>
        <v>-509.86520973153063</v>
      </c>
      <c r="AN10" s="371">
        <f xml:space="preserve"> Ops!AN$43</f>
        <v>-509.86520973153063</v>
      </c>
      <c r="AO10" s="371">
        <f xml:space="preserve"> Ops!AO$43</f>
        <v>-522.61183997481908</v>
      </c>
      <c r="AP10" s="371">
        <f xml:space="preserve"> Ops!AP$43</f>
        <v>-522.61183997481908</v>
      </c>
      <c r="AQ10" s="371">
        <f xml:space="preserve"> Ops!AQ$43</f>
        <v>-522.61183997481908</v>
      </c>
      <c r="AR10" s="371">
        <f xml:space="preserve"> Ops!AR$43</f>
        <v>-522.61183997481908</v>
      </c>
      <c r="AS10" s="371">
        <f xml:space="preserve"> Ops!AS$43</f>
        <v>-535.6771359741897</v>
      </c>
      <c r="AT10" s="371">
        <f xml:space="preserve"> Ops!AT$43</f>
        <v>-535.6771359741897</v>
      </c>
      <c r="AU10" s="371">
        <f xml:space="preserve"> Ops!AU$43</f>
        <v>-535.6771359741897</v>
      </c>
      <c r="AV10" s="371">
        <f xml:space="preserve"> Ops!AV$43</f>
        <v>-535.6771359741897</v>
      </c>
      <c r="AW10" s="371">
        <f xml:space="preserve"> Ops!AW$43</f>
        <v>-549.06906437354462</v>
      </c>
      <c r="AX10" s="371">
        <f xml:space="preserve"> Ops!AX$43</f>
        <v>-549.06906437354462</v>
      </c>
      <c r="AY10" s="371">
        <f xml:space="preserve"> Ops!AY$43</f>
        <v>-549.06906437354462</v>
      </c>
      <c r="AZ10" s="371">
        <f xml:space="preserve"> Ops!AZ$43</f>
        <v>-549.06906437354462</v>
      </c>
      <c r="BA10" s="371">
        <f xml:space="preserve"> Ops!BA$43</f>
        <v>-562.79579098288343</v>
      </c>
      <c r="BB10" s="371">
        <f xml:space="preserve"> Ops!BB$43</f>
        <v>-562.79579098288343</v>
      </c>
      <c r="BC10" s="371">
        <f xml:space="preserve"> Ops!BC$43</f>
        <v>-562.79579098288343</v>
      </c>
      <c r="BD10" s="371">
        <f xml:space="preserve"> Ops!BD$43</f>
        <v>-562.79579098288343</v>
      </c>
      <c r="BE10" s="371">
        <f xml:space="preserve"> Ops!BE$43</f>
        <v>-576.86568575745571</v>
      </c>
      <c r="BF10" s="371">
        <f xml:space="preserve"> Ops!BF$43</f>
        <v>-576.86568575745571</v>
      </c>
      <c r="BG10" s="371">
        <f xml:space="preserve"> Ops!BG$43</f>
        <v>-576.86568575745571</v>
      </c>
      <c r="BH10" s="371">
        <f xml:space="preserve"> Ops!BH$43</f>
        <v>-576.86568575745571</v>
      </c>
      <c r="BI10" s="371">
        <f xml:space="preserve"> Ops!BI$43</f>
        <v>-591.28732790139225</v>
      </c>
      <c r="BJ10" s="371">
        <f xml:space="preserve"> Ops!BJ$43</f>
        <v>-591.28732790139225</v>
      </c>
      <c r="BK10" s="371">
        <f xml:space="preserve"> Ops!BK$43</f>
        <v>-591.28732790139225</v>
      </c>
      <c r="BL10" s="371">
        <f xml:space="preserve"> Ops!BL$43</f>
        <v>-591.28732790139225</v>
      </c>
      <c r="BM10" s="371">
        <f xml:space="preserve"> Ops!BM$43</f>
        <v>-606.06951109892736</v>
      </c>
      <c r="BN10" s="371">
        <f xml:space="preserve"> Ops!BN$43</f>
        <v>-606.06951109892736</v>
      </c>
      <c r="BO10" s="371">
        <f xml:space="preserve"> Ops!BO$43</f>
        <v>-606.06951109892736</v>
      </c>
      <c r="BP10" s="371">
        <f xml:space="preserve"> Ops!BP$43</f>
        <v>-606.06951109892736</v>
      </c>
      <c r="BQ10" s="371">
        <f xml:space="preserve"> Ops!BQ$43</f>
        <v>-621.22124887640075</v>
      </c>
      <c r="BR10" s="371">
        <f xml:space="preserve"> Ops!BR$43</f>
        <v>-621.22124887640075</v>
      </c>
      <c r="BS10" s="371">
        <f xml:space="preserve"> Ops!BS$43</f>
        <v>-621.22124887640075</v>
      </c>
      <c r="BT10" s="371">
        <f xml:space="preserve"> Ops!BT$43</f>
        <v>-621.22124887640075</v>
      </c>
      <c r="BU10" s="371">
        <f xml:space="preserve"> Ops!BU$43</f>
        <v>-636.75178009831097</v>
      </c>
      <c r="BV10" s="371">
        <f xml:space="preserve"> Ops!BV$43</f>
        <v>-636.75178009831097</v>
      </c>
      <c r="BW10" s="371">
        <f xml:space="preserve"> Ops!BW$43</f>
        <v>-636.75178009831097</v>
      </c>
      <c r="BX10" s="371">
        <f xml:space="preserve"> Ops!BX$43</f>
        <v>-636.75178009831097</v>
      </c>
      <c r="BY10" s="371">
        <f xml:space="preserve"> Ops!BY$43</f>
        <v>-652.6705746007691</v>
      </c>
      <c r="BZ10" s="371">
        <f xml:space="preserve"> Ops!BZ$43</f>
        <v>-652.6705746007691</v>
      </c>
      <c r="CA10" s="371">
        <f xml:space="preserve"> Ops!CA$43</f>
        <v>-652.6705746007691</v>
      </c>
      <c r="CB10" s="371">
        <f xml:space="preserve"> Ops!CB$43</f>
        <v>-652.6705746007691</v>
      </c>
      <c r="CC10" s="371">
        <f xml:space="preserve"> Ops!CC$43</f>
        <v>-668.98733896578847</v>
      </c>
      <c r="CD10" s="371">
        <f xml:space="preserve"> Ops!CD$43</f>
        <v>-668.98733896578847</v>
      </c>
      <c r="CE10" s="371">
        <f xml:space="preserve"> Ops!CE$43</f>
        <v>-668.98733896578847</v>
      </c>
      <c r="CF10" s="371">
        <f xml:space="preserve"> Ops!CF$43</f>
        <v>-668.98733896578847</v>
      </c>
      <c r="CG10" s="371">
        <f xml:space="preserve"> Ops!CG$43</f>
        <v>-685.71202243993321</v>
      </c>
      <c r="CH10" s="371">
        <f xml:space="preserve"> Ops!CH$43</f>
        <v>-685.71202243993321</v>
      </c>
      <c r="CI10" s="371">
        <f xml:space="preserve"> Ops!CI$43</f>
        <v>-685.71202243993321</v>
      </c>
      <c r="CJ10" s="371">
        <f xml:space="preserve"> Ops!CJ$43</f>
        <v>-685.71202243993321</v>
      </c>
      <c r="CK10" s="371">
        <f xml:space="preserve"> Ops!CK$43</f>
        <v>-702.8548230009319</v>
      </c>
      <c r="CL10" s="371">
        <f xml:space="preserve"> Ops!CL$43</f>
        <v>-702.8548230009319</v>
      </c>
      <c r="CM10" s="371">
        <f xml:space="preserve"> Ops!CM$43</f>
        <v>-702.8548230009319</v>
      </c>
      <c r="CN10" s="371">
        <f xml:space="preserve"> Ops!CN$43</f>
        <v>-702.8548230009319</v>
      </c>
      <c r="CO10" s="371">
        <f xml:space="preserve"> Ops!CO$43</f>
        <v>-720.42619357595538</v>
      </c>
      <c r="CP10" s="371">
        <f xml:space="preserve"> Ops!CP$43</f>
        <v>-720.42619357595538</v>
      </c>
      <c r="CQ10" s="371">
        <f xml:space="preserve"> Ops!CQ$43</f>
        <v>-720.42619357595538</v>
      </c>
      <c r="CR10" s="371">
        <f xml:space="preserve"> Ops!CR$43</f>
        <v>-720.42619357595538</v>
      </c>
      <c r="CS10" s="371">
        <f xml:space="preserve"> Ops!CS$43</f>
        <v>-738.43684841535458</v>
      </c>
      <c r="CT10" s="371">
        <f xml:space="preserve"> Ops!CT$43</f>
        <v>-738.43684841535458</v>
      </c>
      <c r="CU10" s="371">
        <f xml:space="preserve"> Ops!CU$43</f>
        <v>-738.43684841535458</v>
      </c>
      <c r="CV10" s="371">
        <f xml:space="preserve"> Ops!CV$43</f>
        <v>-738.43684841535458</v>
      </c>
      <c r="CW10" s="371">
        <f xml:space="preserve"> Ops!CW$43</f>
        <v>-756.89776962573876</v>
      </c>
      <c r="CX10" s="371">
        <f xml:space="preserve"> Ops!CX$43</f>
        <v>-756.89776962573876</v>
      </c>
      <c r="CY10" s="371">
        <f xml:space="preserve"> Ops!CY$43</f>
        <v>-756.89776962573876</v>
      </c>
      <c r="CZ10" s="371">
        <f xml:space="preserve"> Ops!CZ$43</f>
        <v>-756.89776962573876</v>
      </c>
      <c r="DA10" s="371">
        <f xml:space="preserve"> Ops!DA$43</f>
        <v>-775.82021386638257</v>
      </c>
      <c r="DB10" s="371">
        <f xml:space="preserve"> Ops!DB$43</f>
        <v>-775.82021386638257</v>
      </c>
      <c r="DC10" s="371">
        <f xml:space="preserve"> Ops!DC$43</f>
        <v>-775.82021386638257</v>
      </c>
      <c r="DD10" s="371">
        <f xml:space="preserve"> Ops!DD$43</f>
        <v>-775.82021386638257</v>
      </c>
      <c r="DE10" s="371">
        <f xml:space="preserve"> Ops!DE$43</f>
        <v>-795.21571921304223</v>
      </c>
      <c r="DF10" s="371">
        <f xml:space="preserve"> Ops!DF$43</f>
        <v>-795.21571921304223</v>
      </c>
      <c r="DG10" s="371">
        <f xml:space="preserve"> Ops!DG$43</f>
        <v>-795.21571921304223</v>
      </c>
      <c r="DH10" s="371">
        <f xml:space="preserve"> Ops!DH$43</f>
        <v>-795.21571921304223</v>
      </c>
      <c r="DI10" s="371">
        <f xml:space="preserve"> Ops!DI$43</f>
        <v>-815.09611219336853</v>
      </c>
      <c r="DJ10" s="371">
        <f xml:space="preserve"> Ops!DJ$43</f>
        <v>-815.09611219336853</v>
      </c>
      <c r="DK10" s="371">
        <f xml:space="preserve"> Ops!DK$43</f>
        <v>-815.09611219336853</v>
      </c>
      <c r="DL10" s="371">
        <f xml:space="preserve"> Ops!DL$43</f>
        <v>-815.09611219336853</v>
      </c>
      <c r="DM10" s="371">
        <f xml:space="preserve"> Ops!DM$43</f>
        <v>-835.47351499820309</v>
      </c>
      <c r="DN10" s="371">
        <f xml:space="preserve"> Ops!DN$43</f>
        <v>-835.47351499820309</v>
      </c>
      <c r="DO10" s="371">
        <f xml:space="preserve"> Ops!DO$43</f>
        <v>-835.47351499820309</v>
      </c>
      <c r="DP10" s="371">
        <f xml:space="preserve"> Ops!DP$43</f>
        <v>-835.47351499820309</v>
      </c>
      <c r="DQ10" s="371">
        <f xml:space="preserve"> Ops!DQ$43</f>
        <v>-856.36035287315849</v>
      </c>
      <c r="DR10" s="371">
        <f xml:space="preserve"> Ops!DR$43</f>
        <v>-856.36035287315849</v>
      </c>
      <c r="DS10" s="371">
        <f xml:space="preserve"> Ops!DS$43</f>
        <v>-856.36035287315849</v>
      </c>
      <c r="DT10" s="371">
        <f xml:space="preserve"> Ops!DT$43</f>
        <v>-856.36035287315849</v>
      </c>
      <c r="DU10" s="371">
        <f xml:space="preserve"> Ops!DU$43</f>
        <v>-877.76936169498788</v>
      </c>
      <c r="DV10" s="371">
        <f xml:space="preserve"> Ops!DV$43</f>
        <v>-877.76936169498788</v>
      </c>
      <c r="DW10" s="371">
        <f xml:space="preserve"> Ops!DW$43</f>
        <v>-877.76936169498788</v>
      </c>
      <c r="DX10" s="371">
        <f xml:space="preserve"> Ops!DX$43</f>
        <v>-877.76936169498788</v>
      </c>
      <c r="DY10" s="371">
        <f xml:space="preserve"> Ops!DY$43</f>
        <v>-899.71359573736288</v>
      </c>
      <c r="DZ10" s="371">
        <f xml:space="preserve"> Ops!DZ$43</f>
        <v>-899.71359573736288</v>
      </c>
      <c r="EA10" s="371">
        <f xml:space="preserve"> Ops!EA$43</f>
        <v>-899.71359573736288</v>
      </c>
      <c r="EB10" s="371">
        <f xml:space="preserve"> Ops!EB$43</f>
        <v>-899.71359573736288</v>
      </c>
      <c r="EC10" s="371">
        <f xml:space="preserve"> Ops!EC$43</f>
        <v>0</v>
      </c>
      <c r="ED10" s="371">
        <f xml:space="preserve"> Ops!ED$43</f>
        <v>0</v>
      </c>
      <c r="EE10" s="371">
        <f xml:space="preserve"> Ops!EE$43</f>
        <v>0</v>
      </c>
      <c r="EF10" s="371">
        <f xml:space="preserve"> Ops!EF$43</f>
        <v>0</v>
      </c>
      <c r="EG10" s="371">
        <f xml:space="preserve"> Ops!EG$43</f>
        <v>0</v>
      </c>
      <c r="EH10" s="371">
        <f xml:space="preserve"> Ops!EH$43</f>
        <v>0</v>
      </c>
      <c r="EI10" s="371">
        <f xml:space="preserve"> Ops!EI$43</f>
        <v>0</v>
      </c>
      <c r="EJ10" s="371">
        <f xml:space="preserve"> Ops!EJ$43</f>
        <v>0</v>
      </c>
      <c r="EK10" s="371">
        <f xml:space="preserve"> Ops!EK$43</f>
        <v>0</v>
      </c>
      <c r="EL10" s="371">
        <f xml:space="preserve"> Ops!EL$43</f>
        <v>0</v>
      </c>
      <c r="EM10" s="371">
        <f xml:space="preserve"> Ops!EM$43</f>
        <v>0</v>
      </c>
      <c r="EN10" s="371">
        <f xml:space="preserve"> Ops!EN$43</f>
        <v>0</v>
      </c>
      <c r="EO10" s="371">
        <f xml:space="preserve"> Ops!EO$43</f>
        <v>0</v>
      </c>
      <c r="EP10" s="371">
        <f xml:space="preserve"> Ops!EP$43</f>
        <v>0</v>
      </c>
      <c r="EQ10" s="371">
        <f xml:space="preserve"> Ops!EQ$43</f>
        <v>0</v>
      </c>
      <c r="ER10" s="371">
        <f xml:space="preserve"> Ops!ER$43</f>
        <v>0</v>
      </c>
      <c r="ES10" s="371">
        <f xml:space="preserve"> Ops!ES$43</f>
        <v>0</v>
      </c>
      <c r="ET10" s="371">
        <f xml:space="preserve"> Ops!ET$43</f>
        <v>0</v>
      </c>
      <c r="EU10" s="371">
        <f xml:space="preserve"> Ops!EU$43</f>
        <v>0</v>
      </c>
      <c r="EV10" s="371">
        <f xml:space="preserve"> Ops!EV$43</f>
        <v>0</v>
      </c>
      <c r="EW10" s="371">
        <f xml:space="preserve"> Ops!EW$43</f>
        <v>0</v>
      </c>
      <c r="EX10" s="371">
        <f xml:space="preserve"> Ops!EX$43</f>
        <v>0</v>
      </c>
      <c r="EY10" s="371">
        <f xml:space="preserve"> Ops!EY$43</f>
        <v>0</v>
      </c>
      <c r="EZ10" s="371">
        <f xml:space="preserve"> Ops!EZ$43</f>
        <v>0</v>
      </c>
      <c r="FA10" s="371">
        <f xml:space="preserve"> Ops!FA$43</f>
        <v>0</v>
      </c>
      <c r="FB10" s="371">
        <f xml:space="preserve"> Ops!FB$43</f>
        <v>0</v>
      </c>
      <c r="FC10" s="371">
        <f xml:space="preserve"> Ops!FC$43</f>
        <v>0</v>
      </c>
      <c r="FD10" s="371">
        <f xml:space="preserve"> Ops!FD$43</f>
        <v>0</v>
      </c>
      <c r="FE10" s="371">
        <f xml:space="preserve"> Ops!FE$43</f>
        <v>0</v>
      </c>
      <c r="FF10" s="371">
        <f xml:space="preserve"> Ops!FF$43</f>
        <v>0</v>
      </c>
      <c r="FG10" s="371">
        <f xml:space="preserve"> Ops!FG$43</f>
        <v>0</v>
      </c>
      <c r="FH10" s="371">
        <f xml:space="preserve"> Ops!FH$43</f>
        <v>0</v>
      </c>
      <c r="FI10" s="371">
        <f xml:space="preserve"> Ops!FI$43</f>
        <v>0</v>
      </c>
      <c r="FJ10" s="371">
        <f xml:space="preserve"> Ops!FJ$43</f>
        <v>0</v>
      </c>
      <c r="FK10" s="371">
        <f xml:space="preserve"> Ops!FK$43</f>
        <v>0</v>
      </c>
      <c r="FL10" s="371">
        <f xml:space="preserve"> Ops!FL$43</f>
        <v>0</v>
      </c>
      <c r="FM10" s="371">
        <f xml:space="preserve"> Ops!FM$43</f>
        <v>0</v>
      </c>
      <c r="FN10" s="371">
        <f xml:space="preserve"> Ops!FN$43</f>
        <v>0</v>
      </c>
      <c r="FO10" s="371">
        <f xml:space="preserve"> Ops!FO$43</f>
        <v>0</v>
      </c>
      <c r="FP10" s="371">
        <f xml:space="preserve"> Ops!FP$43</f>
        <v>0</v>
      </c>
      <c r="FQ10" s="371">
        <f xml:space="preserve"> Ops!FQ$43</f>
        <v>0</v>
      </c>
      <c r="FR10" s="371">
        <f xml:space="preserve"> Ops!FR$43</f>
        <v>0</v>
      </c>
      <c r="FS10" s="371">
        <f xml:space="preserve"> Ops!FS$43</f>
        <v>0</v>
      </c>
      <c r="FT10" s="371">
        <f xml:space="preserve"> Ops!FT$43</f>
        <v>0</v>
      </c>
      <c r="FU10" s="371">
        <f xml:space="preserve"> Ops!FU$43</f>
        <v>0</v>
      </c>
      <c r="FV10" s="371">
        <f xml:space="preserve"> Ops!FV$43</f>
        <v>0</v>
      </c>
      <c r="FW10" s="371">
        <f xml:space="preserve"> Ops!FW$43</f>
        <v>0</v>
      </c>
      <c r="FX10" s="371">
        <f xml:space="preserve"> Ops!FX$43</f>
        <v>0</v>
      </c>
      <c r="FY10" s="371">
        <f xml:space="preserve"> Ops!FY$43</f>
        <v>0</v>
      </c>
      <c r="FZ10" s="371">
        <f xml:space="preserve"> Ops!FZ$43</f>
        <v>0</v>
      </c>
      <c r="GA10" s="371">
        <f xml:space="preserve"> Ops!GA$43</f>
        <v>0</v>
      </c>
      <c r="GB10" s="371">
        <f xml:space="preserve"> Ops!GB$43</f>
        <v>0</v>
      </c>
      <c r="GC10" s="371">
        <f xml:space="preserve"> Ops!GC$43</f>
        <v>0</v>
      </c>
      <c r="GD10" s="371">
        <f xml:space="preserve"> Ops!GD$43</f>
        <v>0</v>
      </c>
      <c r="GE10" s="371">
        <f xml:space="preserve"> Ops!GE$43</f>
        <v>0</v>
      </c>
      <c r="GF10" s="371">
        <f xml:space="preserve"> Ops!GF$43</f>
        <v>0</v>
      </c>
      <c r="GG10" s="371">
        <f xml:space="preserve"> Ops!GG$43</f>
        <v>0</v>
      </c>
      <c r="GH10" s="371">
        <f xml:space="preserve"> Ops!GH$43</f>
        <v>0</v>
      </c>
      <c r="GI10" s="371">
        <f xml:space="preserve"> Ops!GI$43</f>
        <v>0</v>
      </c>
      <c r="GJ10" s="371">
        <f xml:space="preserve"> Ops!GJ$43</f>
        <v>0</v>
      </c>
    </row>
    <row r="11" spans="1:441" outlineLevel="1" x14ac:dyDescent="0.25">
      <c r="A11" s="277"/>
      <c r="D11" s="281"/>
      <c r="E11" s="308" t="s">
        <v>51</v>
      </c>
      <c r="F11" s="308"/>
      <c r="G11" s="280" t="str">
        <f>SMU</f>
        <v>$ 000s</v>
      </c>
      <c r="H11" s="308">
        <f xml:space="preserve"> SUM(J11:GJ11)</f>
        <v>363086.09238835319</v>
      </c>
      <c r="I11" s="308"/>
      <c r="J11" s="308">
        <f t="shared" ref="J11:AO11" si="0">SUM(J9:J10)</f>
        <v>0</v>
      </c>
      <c r="K11" s="308">
        <f t="shared" si="0"/>
        <v>0</v>
      </c>
      <c r="L11" s="308">
        <f t="shared" si="0"/>
        <v>0</v>
      </c>
      <c r="M11" s="308">
        <f t="shared" si="0"/>
        <v>4761.9698275862083</v>
      </c>
      <c r="N11" s="308">
        <f t="shared" si="0"/>
        <v>5234.8448275862074</v>
      </c>
      <c r="O11" s="308">
        <f t="shared" si="0"/>
        <v>2003.5323275862056</v>
      </c>
      <c r="P11" s="308">
        <f t="shared" si="0"/>
        <v>2003.532327586207</v>
      </c>
      <c r="Q11" s="308">
        <f t="shared" si="0"/>
        <v>4725.099716932581</v>
      </c>
      <c r="R11" s="308">
        <f t="shared" si="0"/>
        <v>5195.6221049922815</v>
      </c>
      <c r="S11" s="308">
        <f t="shared" si="0"/>
        <v>1980.3857865843188</v>
      </c>
      <c r="T11" s="308">
        <f t="shared" si="0"/>
        <v>1980.3857865843202</v>
      </c>
      <c r="U11" s="308">
        <f t="shared" si="0"/>
        <v>4688.0835717033742</v>
      </c>
      <c r="V11" s="308">
        <f t="shared" si="0"/>
        <v>5156.2650523597931</v>
      </c>
      <c r="W11" s="308">
        <f t="shared" si="0"/>
        <v>1957.0249345409252</v>
      </c>
      <c r="X11" s="308">
        <f t="shared" si="0"/>
        <v>1957.0249345409266</v>
      </c>
      <c r="Y11" s="308">
        <f t="shared" si="0"/>
        <v>4650.9138817397179</v>
      </c>
      <c r="Z11" s="308">
        <f t="shared" si="0"/>
        <v>5116.7661012983444</v>
      </c>
      <c r="AA11" s="308">
        <f t="shared" si="0"/>
        <v>1933.4426009810622</v>
      </c>
      <c r="AB11" s="308">
        <f t="shared" si="0"/>
        <v>1933.4426009810641</v>
      </c>
      <c r="AC11" s="308">
        <f t="shared" si="0"/>
        <v>4613.5829683292422</v>
      </c>
      <c r="AD11" s="308">
        <f t="shared" si="0"/>
        <v>5077.1175151537464</v>
      </c>
      <c r="AE11" s="308">
        <f t="shared" si="0"/>
        <v>1909.6314451863004</v>
      </c>
      <c r="AF11" s="308">
        <f t="shared" si="0"/>
        <v>1909.6314451863022</v>
      </c>
      <c r="AG11" s="308">
        <f t="shared" si="0"/>
        <v>4576.0829798967079</v>
      </c>
      <c r="AH11" s="308">
        <f t="shared" si="0"/>
        <v>5037.3113846972092</v>
      </c>
      <c r="AI11" s="308">
        <f t="shared" si="0"/>
        <v>1885.5839518937807</v>
      </c>
      <c r="AJ11" s="308">
        <f t="shared" si="0"/>
        <v>1885.5839518937817</v>
      </c>
      <c r="AK11" s="308">
        <f t="shared" si="0"/>
        <v>4538.4058875873943</v>
      </c>
      <c r="AL11" s="308">
        <f t="shared" si="0"/>
        <v>4997.3396237072957</v>
      </c>
      <c r="AM11" s="308">
        <f t="shared" si="0"/>
        <v>1861.2924268879628</v>
      </c>
      <c r="AN11" s="308">
        <f t="shared" si="0"/>
        <v>1861.2924268879642</v>
      </c>
      <c r="AO11" s="308">
        <f t="shared" si="0"/>
        <v>4500.543480740529</v>
      </c>
      <c r="AP11" s="308">
        <f t="shared" ref="AP11:BU11" si="1">SUM(AP9:AP10)</f>
        <v>4957.1939644419226</v>
      </c>
      <c r="AQ11" s="308">
        <f t="shared" si="1"/>
        <v>1836.7489924823888</v>
      </c>
      <c r="AR11" s="308">
        <f t="shared" si="1"/>
        <v>1836.7489924823901</v>
      </c>
      <c r="AS11" s="308">
        <f t="shared" si="1"/>
        <v>4462.4873622500381</v>
      </c>
      <c r="AT11" s="308">
        <f t="shared" si="1"/>
        <v>4916.8659529976949</v>
      </c>
      <c r="AU11" s="308">
        <f t="shared" si="1"/>
        <v>1811.9455828887039</v>
      </c>
      <c r="AV11" s="308">
        <f t="shared" si="1"/>
        <v>1811.9455828887048</v>
      </c>
      <c r="AW11" s="308">
        <f t="shared" si="1"/>
        <v>4424.2289438097687</v>
      </c>
      <c r="AX11" s="308">
        <f t="shared" si="1"/>
        <v>4876.3469445537048</v>
      </c>
      <c r="AY11" s="308">
        <f t="shared" si="1"/>
        <v>1786.8739394701306</v>
      </c>
      <c r="AZ11" s="308">
        <f t="shared" si="1"/>
        <v>1786.873939470132</v>
      </c>
      <c r="BA11" s="308">
        <f t="shared" si="1"/>
        <v>4385.7594410403135</v>
      </c>
      <c r="BB11" s="308">
        <f t="shared" si="1"/>
        <v>4835.6280984969662</v>
      </c>
      <c r="BC11" s="308">
        <f t="shared" si="1"/>
        <v>1761.5256058764958</v>
      </c>
      <c r="BD11" s="308">
        <f t="shared" si="1"/>
        <v>1761.5256058764971</v>
      </c>
      <c r="BE11" s="308">
        <f t="shared" si="1"/>
        <v>4347.0698684944819</v>
      </c>
      <c r="BF11" s="308">
        <f t="shared" si="1"/>
        <v>4794.7003734264754</v>
      </c>
      <c r="BG11" s="308">
        <f t="shared" si="1"/>
        <v>1735.8919230578467</v>
      </c>
      <c r="BH11" s="308">
        <f t="shared" si="1"/>
        <v>1735.8919230578481</v>
      </c>
      <c r="BI11" s="308">
        <f t="shared" si="1"/>
        <v>4308.1510345383485</v>
      </c>
      <c r="BJ11" s="308">
        <f t="shared" si="1"/>
        <v>4753.5545220328695</v>
      </c>
      <c r="BK11" s="308">
        <f t="shared" si="1"/>
        <v>1709.964024153636</v>
      </c>
      <c r="BL11" s="308">
        <f t="shared" si="1"/>
        <v>1709.9640241536374</v>
      </c>
      <c r="BM11" s="308">
        <f t="shared" si="1"/>
        <v>4268.9935361047947</v>
      </c>
      <c r="BN11" s="308">
        <f t="shared" si="1"/>
        <v>4712.1810858505869</v>
      </c>
      <c r="BO11" s="308">
        <f t="shared" si="1"/>
        <v>1683.7328292543343</v>
      </c>
      <c r="BP11" s="308">
        <f t="shared" si="1"/>
        <v>1683.7328292543361</v>
      </c>
      <c r="BQ11" s="308">
        <f t="shared" si="1"/>
        <v>4229.5877533163584</v>
      </c>
      <c r="BR11" s="308">
        <f t="shared" si="1"/>
        <v>4670.5703898793363</v>
      </c>
      <c r="BS11" s="308">
        <f t="shared" si="1"/>
        <v>1657.1890400323182</v>
      </c>
      <c r="BT11" s="308">
        <f t="shared" si="1"/>
        <v>1657.1890400323196</v>
      </c>
      <c r="BU11" s="308">
        <f t="shared" si="1"/>
        <v>4189.9238439740875</v>
      </c>
      <c r="BV11" s="308">
        <f t="shared" ref="BV11:DA11" si="2">SUM(BV9:BV10)</f>
        <v>4628.7125370715785</v>
      </c>
      <c r="BW11" s="308">
        <f t="shared" si="2"/>
        <v>1630.3231342387235</v>
      </c>
      <c r="BX11" s="308">
        <f t="shared" si="2"/>
        <v>1630.3231342387248</v>
      </c>
      <c r="BY11" s="308">
        <f t="shared" si="2"/>
        <v>4149.9917379090793</v>
      </c>
      <c r="BZ11" s="308">
        <f t="shared" si="2"/>
        <v>4586.5974026827025</v>
      </c>
      <c r="CA11" s="308">
        <f t="shared" si="2"/>
        <v>1603.1253600629461</v>
      </c>
      <c r="CB11" s="308">
        <f t="shared" si="2"/>
        <v>1603.1253600629475</v>
      </c>
      <c r="CC11" s="308">
        <f t="shared" si="2"/>
        <v>4109.7811311932655</v>
      </c>
      <c r="CD11" s="308">
        <f t="shared" si="2"/>
        <v>4544.2146284804521</v>
      </c>
      <c r="CE11" s="308">
        <f t="shared" si="2"/>
        <v>1575.5857303513419</v>
      </c>
      <c r="CF11" s="308">
        <f t="shared" si="2"/>
        <v>1575.5857303513433</v>
      </c>
      <c r="CG11" s="308">
        <f t="shared" si="2"/>
        <v>4069.2814802058938</v>
      </c>
      <c r="CH11" s="308">
        <f t="shared" si="2"/>
        <v>4501.5536168100598</v>
      </c>
      <c r="CI11" s="308">
        <f t="shared" si="2"/>
        <v>1547.6940166815903</v>
      </c>
      <c r="CJ11" s="308">
        <f t="shared" si="2"/>
        <v>1547.6940166815912</v>
      </c>
      <c r="CK11" s="308">
        <f t="shared" si="2"/>
        <v>4028.4819955521307</v>
      </c>
      <c r="CL11" s="308">
        <f t="shared" si="2"/>
        <v>4458.6035245114981</v>
      </c>
      <c r="CM11" s="308">
        <f t="shared" si="2"/>
        <v>1519.439743289141</v>
      </c>
      <c r="CN11" s="308">
        <f t="shared" si="2"/>
        <v>1519.4397432891424</v>
      </c>
      <c r="CO11" s="308">
        <f t="shared" si="2"/>
        <v>3987.3716358300758</v>
      </c>
      <c r="CP11" s="308">
        <f t="shared" si="2"/>
        <v>4415.35325668517</v>
      </c>
      <c r="CQ11" s="308">
        <f t="shared" si="2"/>
        <v>1490.8121808420278</v>
      </c>
      <c r="CR11" s="308">
        <f t="shared" si="2"/>
        <v>1490.8121808420287</v>
      </c>
      <c r="CS11" s="308">
        <f t="shared" si="2"/>
        <v>3945.9391012423903</v>
      </c>
      <c r="CT11" s="308">
        <f t="shared" si="2"/>
        <v>4371.7914603021845</v>
      </c>
      <c r="CU11" s="308">
        <f t="shared" si="2"/>
        <v>1461.8003400602515</v>
      </c>
      <c r="CV11" s="308">
        <f t="shared" si="2"/>
        <v>1461.8003400602524</v>
      </c>
      <c r="CW11" s="308">
        <f t="shared" si="2"/>
        <v>3904.1728270486337</v>
      </c>
      <c r="CX11" s="308">
        <f t="shared" si="2"/>
        <v>4327.9065176553959</v>
      </c>
      <c r="CY11" s="308">
        <f t="shared" si="2"/>
        <v>1432.3929651758594</v>
      </c>
      <c r="CZ11" s="308">
        <f t="shared" si="2"/>
        <v>1432.3929651758608</v>
      </c>
      <c r="DA11" s="308">
        <f t="shared" si="2"/>
        <v>3862.0609768543882</v>
      </c>
      <c r="DB11" s="308">
        <f t="shared" ref="DB11:EG11" si="3">SUM(DB9:DB10)</f>
        <v>4283.6865396471849</v>
      </c>
      <c r="DC11" s="308">
        <f t="shared" si="3"/>
        <v>1402.5785272297355</v>
      </c>
      <c r="DD11" s="308">
        <f t="shared" si="3"/>
        <v>1402.5785272297364</v>
      </c>
      <c r="DE11" s="308">
        <f t="shared" si="3"/>
        <v>3819.591435732998</v>
      </c>
      <c r="DF11" s="308">
        <f t="shared" si="3"/>
        <v>4239.1193589099103</v>
      </c>
      <c r="DG11" s="308">
        <f t="shared" si="3"/>
        <v>1372.3452172010057</v>
      </c>
      <c r="DH11" s="308">
        <f t="shared" si="3"/>
        <v>1372.345217201007</v>
      </c>
      <c r="DI11" s="308">
        <f t="shared" si="3"/>
        <v>3776.7518031758264</v>
      </c>
      <c r="DJ11" s="308">
        <f t="shared" si="3"/>
        <v>4194.1925227548427</v>
      </c>
      <c r="DK11" s="308">
        <f t="shared" si="3"/>
        <v>1341.6809389648886</v>
      </c>
      <c r="DL11" s="308">
        <f t="shared" si="3"/>
        <v>1341.6809389648895</v>
      </c>
      <c r="DM11" s="308">
        <f t="shared" si="3"/>
        <v>3733.5293858666687</v>
      </c>
      <c r="DN11" s="308">
        <f t="shared" si="3"/>
        <v>4148.8932859452916</v>
      </c>
      <c r="DO11" s="308">
        <f t="shared" si="3"/>
        <v>1310.5733020746898</v>
      </c>
      <c r="DP11" s="308">
        <f t="shared" si="3"/>
        <v>1310.5733020746911</v>
      </c>
      <c r="DQ11" s="308">
        <f t="shared" si="3"/>
        <v>3689.9111902759678</v>
      </c>
      <c r="DR11" s="308">
        <f t="shared" si="3"/>
        <v>4103.208603289524</v>
      </c>
      <c r="DS11" s="308">
        <f t="shared" si="3"/>
        <v>1279.0096143635512</v>
      </c>
      <c r="DT11" s="308">
        <f t="shared" si="3"/>
        <v>1279.0096143635521</v>
      </c>
      <c r="DU11" s="308">
        <f t="shared" si="3"/>
        <v>3645.8839150703129</v>
      </c>
      <c r="DV11" s="308">
        <f t="shared" si="3"/>
        <v>4057.1251220489771</v>
      </c>
      <c r="DW11" s="308">
        <f t="shared" si="3"/>
        <v>1246.9768743614404</v>
      </c>
      <c r="DX11" s="308">
        <f t="shared" si="3"/>
        <v>1246.9768743614413</v>
      </c>
      <c r="DY11" s="308">
        <f t="shared" si="3"/>
        <v>3601.4339433325895</v>
      </c>
      <c r="DZ11" s="308">
        <f t="shared" si="3"/>
        <v>4010.6291741571295</v>
      </c>
      <c r="EA11" s="308">
        <f t="shared" si="3"/>
        <v>1214.4617635227646</v>
      </c>
      <c r="EB11" s="308">
        <f t="shared" si="3"/>
        <v>1214.461763522766</v>
      </c>
      <c r="EC11" s="308">
        <f t="shared" si="3"/>
        <v>0</v>
      </c>
      <c r="ED11" s="308">
        <f t="shared" si="3"/>
        <v>0</v>
      </c>
      <c r="EE11" s="308">
        <f t="shared" si="3"/>
        <v>0</v>
      </c>
      <c r="EF11" s="308">
        <f t="shared" si="3"/>
        <v>0</v>
      </c>
      <c r="EG11" s="308">
        <f t="shared" si="3"/>
        <v>0</v>
      </c>
      <c r="EH11" s="308">
        <f t="shared" ref="EH11:FM11" si="4">SUM(EH9:EH10)</f>
        <v>0</v>
      </c>
      <c r="EI11" s="308">
        <f t="shared" si="4"/>
        <v>0</v>
      </c>
      <c r="EJ11" s="308">
        <f t="shared" si="4"/>
        <v>0</v>
      </c>
      <c r="EK11" s="308">
        <f t="shared" si="4"/>
        <v>0</v>
      </c>
      <c r="EL11" s="308">
        <f t="shared" si="4"/>
        <v>0</v>
      </c>
      <c r="EM11" s="308">
        <f t="shared" si="4"/>
        <v>0</v>
      </c>
      <c r="EN11" s="308">
        <f t="shared" si="4"/>
        <v>0</v>
      </c>
      <c r="EO11" s="308">
        <f t="shared" si="4"/>
        <v>0</v>
      </c>
      <c r="EP11" s="308">
        <f t="shared" si="4"/>
        <v>0</v>
      </c>
      <c r="EQ11" s="308">
        <f t="shared" si="4"/>
        <v>0</v>
      </c>
      <c r="ER11" s="308">
        <f t="shared" si="4"/>
        <v>0</v>
      </c>
      <c r="ES11" s="308">
        <f t="shared" si="4"/>
        <v>0</v>
      </c>
      <c r="ET11" s="308">
        <f t="shared" si="4"/>
        <v>0</v>
      </c>
      <c r="EU11" s="308">
        <f t="shared" si="4"/>
        <v>0</v>
      </c>
      <c r="EV11" s="308">
        <f t="shared" si="4"/>
        <v>0</v>
      </c>
      <c r="EW11" s="308">
        <f t="shared" si="4"/>
        <v>0</v>
      </c>
      <c r="EX11" s="308">
        <f t="shared" si="4"/>
        <v>0</v>
      </c>
      <c r="EY11" s="308">
        <f t="shared" si="4"/>
        <v>0</v>
      </c>
      <c r="EZ11" s="308">
        <f t="shared" si="4"/>
        <v>0</v>
      </c>
      <c r="FA11" s="308">
        <f t="shared" si="4"/>
        <v>0</v>
      </c>
      <c r="FB11" s="308">
        <f t="shared" si="4"/>
        <v>0</v>
      </c>
      <c r="FC11" s="308">
        <f t="shared" si="4"/>
        <v>0</v>
      </c>
      <c r="FD11" s="308">
        <f t="shared" si="4"/>
        <v>0</v>
      </c>
      <c r="FE11" s="308">
        <f t="shared" si="4"/>
        <v>0</v>
      </c>
      <c r="FF11" s="308">
        <f t="shared" si="4"/>
        <v>0</v>
      </c>
      <c r="FG11" s="308">
        <f t="shared" si="4"/>
        <v>0</v>
      </c>
      <c r="FH11" s="308">
        <f t="shared" si="4"/>
        <v>0</v>
      </c>
      <c r="FI11" s="308">
        <f t="shared" si="4"/>
        <v>0</v>
      </c>
      <c r="FJ11" s="308">
        <f t="shared" si="4"/>
        <v>0</v>
      </c>
      <c r="FK11" s="308">
        <f t="shared" si="4"/>
        <v>0</v>
      </c>
      <c r="FL11" s="308">
        <f t="shared" si="4"/>
        <v>0</v>
      </c>
      <c r="FM11" s="308">
        <f t="shared" si="4"/>
        <v>0</v>
      </c>
      <c r="FN11" s="308">
        <f t="shared" ref="FN11:GJ11" si="5">SUM(FN9:FN10)</f>
        <v>0</v>
      </c>
      <c r="FO11" s="308">
        <f t="shared" si="5"/>
        <v>0</v>
      </c>
      <c r="FP11" s="308">
        <f t="shared" si="5"/>
        <v>0</v>
      </c>
      <c r="FQ11" s="308">
        <f t="shared" si="5"/>
        <v>0</v>
      </c>
      <c r="FR11" s="308">
        <f t="shared" si="5"/>
        <v>0</v>
      </c>
      <c r="FS11" s="308">
        <f t="shared" si="5"/>
        <v>0</v>
      </c>
      <c r="FT11" s="308">
        <f t="shared" si="5"/>
        <v>0</v>
      </c>
      <c r="FU11" s="308">
        <f t="shared" si="5"/>
        <v>0</v>
      </c>
      <c r="FV11" s="308">
        <f t="shared" si="5"/>
        <v>0</v>
      </c>
      <c r="FW11" s="308">
        <f t="shared" si="5"/>
        <v>0</v>
      </c>
      <c r="FX11" s="308">
        <f t="shared" si="5"/>
        <v>0</v>
      </c>
      <c r="FY11" s="308">
        <f t="shared" si="5"/>
        <v>0</v>
      </c>
      <c r="FZ11" s="308">
        <f t="shared" si="5"/>
        <v>0</v>
      </c>
      <c r="GA11" s="308">
        <f t="shared" si="5"/>
        <v>0</v>
      </c>
      <c r="GB11" s="308">
        <f t="shared" si="5"/>
        <v>0</v>
      </c>
      <c r="GC11" s="308">
        <f t="shared" si="5"/>
        <v>0</v>
      </c>
      <c r="GD11" s="308">
        <f t="shared" si="5"/>
        <v>0</v>
      </c>
      <c r="GE11" s="308">
        <f t="shared" si="5"/>
        <v>0</v>
      </c>
      <c r="GF11" s="308">
        <f t="shared" si="5"/>
        <v>0</v>
      </c>
      <c r="GG11" s="308">
        <f t="shared" si="5"/>
        <v>0</v>
      </c>
      <c r="GH11" s="308">
        <f t="shared" si="5"/>
        <v>0</v>
      </c>
      <c r="GI11" s="308">
        <f t="shared" si="5"/>
        <v>0</v>
      </c>
      <c r="GJ11" s="308">
        <f t="shared" si="5"/>
        <v>0</v>
      </c>
    </row>
    <row r="12" spans="1:441" outlineLevel="1" x14ac:dyDescent="0.25"/>
    <row r="13" spans="1:441" s="316" customFormat="1" outlineLevel="1" x14ac:dyDescent="0.25">
      <c r="A13" s="277"/>
      <c r="B13" s="277"/>
      <c r="C13" s="278"/>
      <c r="D13" s="281"/>
      <c r="E13" s="371" t="str">
        <f xml:space="preserve"> Acct!E$13</f>
        <v>Solar asset depreciation</v>
      </c>
      <c r="F13" s="371">
        <f xml:space="preserve"> Acct!F$13</f>
        <v>0</v>
      </c>
      <c r="G13" s="371" t="str">
        <f xml:space="preserve"> Acct!G$13</f>
        <v>$ 000s</v>
      </c>
      <c r="H13" s="371">
        <f xml:space="preserve"> Acct!H$13</f>
        <v>-100000</v>
      </c>
      <c r="I13" s="371">
        <f xml:space="preserve"> Acct!I$13</f>
        <v>0</v>
      </c>
      <c r="J13" s="371">
        <f xml:space="preserve"> Acct!J$13</f>
        <v>0</v>
      </c>
      <c r="K13" s="371">
        <f xml:space="preserve"> Acct!K$13</f>
        <v>0</v>
      </c>
      <c r="L13" s="371">
        <f xml:space="preserve"> Acct!L$13</f>
        <v>0</v>
      </c>
      <c r="M13" s="371">
        <f xml:space="preserve"> Acct!M$13</f>
        <v>-1000</v>
      </c>
      <c r="N13" s="371">
        <f xml:space="preserve"> Acct!N$13</f>
        <v>-1000</v>
      </c>
      <c r="O13" s="371">
        <f xml:space="preserve"> Acct!O$13</f>
        <v>-1000</v>
      </c>
      <c r="P13" s="371">
        <f xml:space="preserve"> Acct!P$13</f>
        <v>-1000</v>
      </c>
      <c r="Q13" s="371">
        <f xml:space="preserve"> Acct!Q$13</f>
        <v>-1000</v>
      </c>
      <c r="R13" s="371">
        <f xml:space="preserve"> Acct!R$13</f>
        <v>-1000</v>
      </c>
      <c r="S13" s="371">
        <f xml:space="preserve"> Acct!S$13</f>
        <v>-1000</v>
      </c>
      <c r="T13" s="371">
        <f xml:space="preserve"> Acct!T$13</f>
        <v>-1000</v>
      </c>
      <c r="U13" s="371">
        <f xml:space="preserve"> Acct!U$13</f>
        <v>-1000</v>
      </c>
      <c r="V13" s="371">
        <f xml:space="preserve"> Acct!V$13</f>
        <v>-1000</v>
      </c>
      <c r="W13" s="371">
        <f xml:space="preserve"> Acct!W$13</f>
        <v>-1000</v>
      </c>
      <c r="X13" s="371">
        <f xml:space="preserve"> Acct!X$13</f>
        <v>-1000</v>
      </c>
      <c r="Y13" s="371">
        <f xml:space="preserve"> Acct!Y$13</f>
        <v>-1000</v>
      </c>
      <c r="Z13" s="371">
        <f xml:space="preserve"> Acct!Z$13</f>
        <v>-1000</v>
      </c>
      <c r="AA13" s="371">
        <f xml:space="preserve"> Acct!AA$13</f>
        <v>-1000</v>
      </c>
      <c r="AB13" s="371">
        <f xml:space="preserve"> Acct!AB$13</f>
        <v>-1000</v>
      </c>
      <c r="AC13" s="371">
        <f xml:space="preserve"> Acct!AC$13</f>
        <v>-1000</v>
      </c>
      <c r="AD13" s="371">
        <f xml:space="preserve"> Acct!AD$13</f>
        <v>-1000</v>
      </c>
      <c r="AE13" s="371">
        <f xml:space="preserve"> Acct!AE$13</f>
        <v>-1000</v>
      </c>
      <c r="AF13" s="371">
        <f xml:space="preserve"> Acct!AF$13</f>
        <v>-1000</v>
      </c>
      <c r="AG13" s="371">
        <f xml:space="preserve"> Acct!AG$13</f>
        <v>-1000</v>
      </c>
      <c r="AH13" s="371">
        <f xml:space="preserve"> Acct!AH$13</f>
        <v>-1000</v>
      </c>
      <c r="AI13" s="371">
        <f xml:space="preserve"> Acct!AI$13</f>
        <v>-1000</v>
      </c>
      <c r="AJ13" s="371">
        <f xml:space="preserve"> Acct!AJ$13</f>
        <v>-1000</v>
      </c>
      <c r="AK13" s="371">
        <f xml:space="preserve"> Acct!AK$13</f>
        <v>-1000</v>
      </c>
      <c r="AL13" s="371">
        <f xml:space="preserve"> Acct!AL$13</f>
        <v>-1000</v>
      </c>
      <c r="AM13" s="371">
        <f xml:space="preserve"> Acct!AM$13</f>
        <v>-1000</v>
      </c>
      <c r="AN13" s="371">
        <f xml:space="preserve"> Acct!AN$13</f>
        <v>-1000</v>
      </c>
      <c r="AO13" s="371">
        <f xml:space="preserve"> Acct!AO$13</f>
        <v>-1000</v>
      </c>
      <c r="AP13" s="371">
        <f xml:space="preserve"> Acct!AP$13</f>
        <v>-1000</v>
      </c>
      <c r="AQ13" s="371">
        <f xml:space="preserve"> Acct!AQ$13</f>
        <v>-1000</v>
      </c>
      <c r="AR13" s="371">
        <f xml:space="preserve"> Acct!AR$13</f>
        <v>-1000</v>
      </c>
      <c r="AS13" s="371">
        <f xml:space="preserve"> Acct!AS$13</f>
        <v>-1000</v>
      </c>
      <c r="AT13" s="371">
        <f xml:space="preserve"> Acct!AT$13</f>
        <v>-1000</v>
      </c>
      <c r="AU13" s="371">
        <f xml:space="preserve"> Acct!AU$13</f>
        <v>-1000</v>
      </c>
      <c r="AV13" s="371">
        <f xml:space="preserve"> Acct!AV$13</f>
        <v>-1000</v>
      </c>
      <c r="AW13" s="371">
        <f xml:space="preserve"> Acct!AW$13</f>
        <v>-1000</v>
      </c>
      <c r="AX13" s="371">
        <f xml:space="preserve"> Acct!AX$13</f>
        <v>-1000</v>
      </c>
      <c r="AY13" s="371">
        <f xml:space="preserve"> Acct!AY$13</f>
        <v>-1000</v>
      </c>
      <c r="AZ13" s="371">
        <f xml:space="preserve"> Acct!AZ$13</f>
        <v>-1000</v>
      </c>
      <c r="BA13" s="371">
        <f xml:space="preserve"> Acct!BA$13</f>
        <v>-1000</v>
      </c>
      <c r="BB13" s="371">
        <f xml:space="preserve"> Acct!BB$13</f>
        <v>-1000</v>
      </c>
      <c r="BC13" s="371">
        <f xml:space="preserve"> Acct!BC$13</f>
        <v>-1000</v>
      </c>
      <c r="BD13" s="371">
        <f xml:space="preserve"> Acct!BD$13</f>
        <v>-1000</v>
      </c>
      <c r="BE13" s="371">
        <f xml:space="preserve"> Acct!BE$13</f>
        <v>-1000</v>
      </c>
      <c r="BF13" s="371">
        <f xml:space="preserve"> Acct!BF$13</f>
        <v>-1000</v>
      </c>
      <c r="BG13" s="371">
        <f xml:space="preserve"> Acct!BG$13</f>
        <v>-1000</v>
      </c>
      <c r="BH13" s="371">
        <f xml:space="preserve"> Acct!BH$13</f>
        <v>-1000</v>
      </c>
      <c r="BI13" s="371">
        <f xml:space="preserve"> Acct!BI$13</f>
        <v>-1000</v>
      </c>
      <c r="BJ13" s="371">
        <f xml:space="preserve"> Acct!BJ$13</f>
        <v>-1000</v>
      </c>
      <c r="BK13" s="371">
        <f xml:space="preserve"> Acct!BK$13</f>
        <v>-1000</v>
      </c>
      <c r="BL13" s="371">
        <f xml:space="preserve"> Acct!BL$13</f>
        <v>-1000</v>
      </c>
      <c r="BM13" s="371">
        <f xml:space="preserve"> Acct!BM$13</f>
        <v>-1000</v>
      </c>
      <c r="BN13" s="371">
        <f xml:space="preserve"> Acct!BN$13</f>
        <v>-1000</v>
      </c>
      <c r="BO13" s="371">
        <f xml:space="preserve"> Acct!BO$13</f>
        <v>-1000</v>
      </c>
      <c r="BP13" s="371">
        <f xml:space="preserve"> Acct!BP$13</f>
        <v>-1000</v>
      </c>
      <c r="BQ13" s="371">
        <f xml:space="preserve"> Acct!BQ$13</f>
        <v>-1000</v>
      </c>
      <c r="BR13" s="371">
        <f xml:space="preserve"> Acct!BR$13</f>
        <v>-1000</v>
      </c>
      <c r="BS13" s="371">
        <f xml:space="preserve"> Acct!BS$13</f>
        <v>-1000</v>
      </c>
      <c r="BT13" s="371">
        <f xml:space="preserve"> Acct!BT$13</f>
        <v>-1000</v>
      </c>
      <c r="BU13" s="371">
        <f xml:space="preserve"> Acct!BU$13</f>
        <v>-1000</v>
      </c>
      <c r="BV13" s="371">
        <f xml:space="preserve"> Acct!BV$13</f>
        <v>-1000</v>
      </c>
      <c r="BW13" s="371">
        <f xml:space="preserve"> Acct!BW$13</f>
        <v>-1000</v>
      </c>
      <c r="BX13" s="371">
        <f xml:space="preserve"> Acct!BX$13</f>
        <v>-1000</v>
      </c>
      <c r="BY13" s="371">
        <f xml:space="preserve"> Acct!BY$13</f>
        <v>-1000</v>
      </c>
      <c r="BZ13" s="371">
        <f xml:space="preserve"> Acct!BZ$13</f>
        <v>-1000</v>
      </c>
      <c r="CA13" s="371">
        <f xml:space="preserve"> Acct!CA$13</f>
        <v>-1000</v>
      </c>
      <c r="CB13" s="371">
        <f xml:space="preserve"> Acct!CB$13</f>
        <v>-1000</v>
      </c>
      <c r="CC13" s="371">
        <f xml:space="preserve"> Acct!CC$13</f>
        <v>-1000</v>
      </c>
      <c r="CD13" s="371">
        <f xml:space="preserve"> Acct!CD$13</f>
        <v>-1000</v>
      </c>
      <c r="CE13" s="371">
        <f xml:space="preserve"> Acct!CE$13</f>
        <v>-1000</v>
      </c>
      <c r="CF13" s="371">
        <f xml:space="preserve"> Acct!CF$13</f>
        <v>-1000</v>
      </c>
      <c r="CG13" s="371">
        <f xml:space="preserve"> Acct!CG$13</f>
        <v>-1000</v>
      </c>
      <c r="CH13" s="371">
        <f xml:space="preserve"> Acct!CH$13</f>
        <v>-1000</v>
      </c>
      <c r="CI13" s="371">
        <f xml:space="preserve"> Acct!CI$13</f>
        <v>-1000</v>
      </c>
      <c r="CJ13" s="371">
        <f xml:space="preserve"> Acct!CJ$13</f>
        <v>-1000</v>
      </c>
      <c r="CK13" s="371">
        <f xml:space="preserve"> Acct!CK$13</f>
        <v>-1000</v>
      </c>
      <c r="CL13" s="371">
        <f xml:space="preserve"> Acct!CL$13</f>
        <v>-1000</v>
      </c>
      <c r="CM13" s="371">
        <f xml:space="preserve"> Acct!CM$13</f>
        <v>-1000</v>
      </c>
      <c r="CN13" s="371">
        <f xml:space="preserve"> Acct!CN$13</f>
        <v>-1000</v>
      </c>
      <c r="CO13" s="371">
        <f xml:space="preserve"> Acct!CO$13</f>
        <v>-1000</v>
      </c>
      <c r="CP13" s="371">
        <f xml:space="preserve"> Acct!CP$13</f>
        <v>-1000</v>
      </c>
      <c r="CQ13" s="371">
        <f xml:space="preserve"> Acct!CQ$13</f>
        <v>-1000</v>
      </c>
      <c r="CR13" s="371">
        <f xml:space="preserve"> Acct!CR$13</f>
        <v>-1000</v>
      </c>
      <c r="CS13" s="371">
        <f xml:space="preserve"> Acct!CS$13</f>
        <v>-1000</v>
      </c>
      <c r="CT13" s="371">
        <f xml:space="preserve"> Acct!CT$13</f>
        <v>-1000</v>
      </c>
      <c r="CU13" s="371">
        <f xml:space="preserve"> Acct!CU$13</f>
        <v>-1000</v>
      </c>
      <c r="CV13" s="371">
        <f xml:space="preserve"> Acct!CV$13</f>
        <v>-1000</v>
      </c>
      <c r="CW13" s="371">
        <f xml:space="preserve"> Acct!CW$13</f>
        <v>-1000</v>
      </c>
      <c r="CX13" s="371">
        <f xml:space="preserve"> Acct!CX$13</f>
        <v>-1000</v>
      </c>
      <c r="CY13" s="371">
        <f xml:space="preserve"> Acct!CY$13</f>
        <v>-1000</v>
      </c>
      <c r="CZ13" s="371">
        <f xml:space="preserve"> Acct!CZ$13</f>
        <v>-1000</v>
      </c>
      <c r="DA13" s="371">
        <f xml:space="preserve"> Acct!DA$13</f>
        <v>-1000</v>
      </c>
      <c r="DB13" s="371">
        <f xml:space="preserve"> Acct!DB$13</f>
        <v>-1000</v>
      </c>
      <c r="DC13" s="371">
        <f xml:space="preserve"> Acct!DC$13</f>
        <v>-1000</v>
      </c>
      <c r="DD13" s="371">
        <f xml:space="preserve"> Acct!DD$13</f>
        <v>-1000</v>
      </c>
      <c r="DE13" s="371">
        <f xml:space="preserve"> Acct!DE$13</f>
        <v>-1000</v>
      </c>
      <c r="DF13" s="371">
        <f xml:space="preserve"> Acct!DF$13</f>
        <v>-1000</v>
      </c>
      <c r="DG13" s="371">
        <f xml:space="preserve"> Acct!DG$13</f>
        <v>-1000</v>
      </c>
      <c r="DH13" s="371">
        <f xml:space="preserve"> Acct!DH$13</f>
        <v>-1000</v>
      </c>
      <c r="DI13" s="371">
        <f xml:space="preserve"> Acct!DI$13</f>
        <v>0</v>
      </c>
      <c r="DJ13" s="371">
        <f xml:space="preserve"> Acct!DJ$13</f>
        <v>0</v>
      </c>
      <c r="DK13" s="371">
        <f xml:space="preserve"> Acct!DK$13</f>
        <v>0</v>
      </c>
      <c r="DL13" s="371">
        <f xml:space="preserve"> Acct!DL$13</f>
        <v>0</v>
      </c>
      <c r="DM13" s="371">
        <f xml:space="preserve"> Acct!DM$13</f>
        <v>0</v>
      </c>
      <c r="DN13" s="371">
        <f xml:space="preserve"> Acct!DN$13</f>
        <v>0</v>
      </c>
      <c r="DO13" s="371">
        <f xml:space="preserve"> Acct!DO$13</f>
        <v>0</v>
      </c>
      <c r="DP13" s="371">
        <f xml:space="preserve"> Acct!DP$13</f>
        <v>0</v>
      </c>
      <c r="DQ13" s="371">
        <f xml:space="preserve"> Acct!DQ$13</f>
        <v>0</v>
      </c>
      <c r="DR13" s="371">
        <f xml:space="preserve"> Acct!DR$13</f>
        <v>0</v>
      </c>
      <c r="DS13" s="371">
        <f xml:space="preserve"> Acct!DS$13</f>
        <v>0</v>
      </c>
      <c r="DT13" s="371">
        <f xml:space="preserve"> Acct!DT$13</f>
        <v>0</v>
      </c>
      <c r="DU13" s="371">
        <f xml:space="preserve"> Acct!DU$13</f>
        <v>0</v>
      </c>
      <c r="DV13" s="371">
        <f xml:space="preserve"> Acct!DV$13</f>
        <v>0</v>
      </c>
      <c r="DW13" s="371">
        <f xml:space="preserve"> Acct!DW$13</f>
        <v>0</v>
      </c>
      <c r="DX13" s="371">
        <f xml:space="preserve"> Acct!DX$13</f>
        <v>0</v>
      </c>
      <c r="DY13" s="371">
        <f xml:space="preserve"> Acct!DY$13</f>
        <v>0</v>
      </c>
      <c r="DZ13" s="371">
        <f xml:space="preserve"> Acct!DZ$13</f>
        <v>0</v>
      </c>
      <c r="EA13" s="371">
        <f xml:space="preserve"> Acct!EA$13</f>
        <v>0</v>
      </c>
      <c r="EB13" s="371">
        <f xml:space="preserve"> Acct!EB$13</f>
        <v>0</v>
      </c>
      <c r="EC13" s="371">
        <f xml:space="preserve"> Acct!EC$13</f>
        <v>0</v>
      </c>
      <c r="ED13" s="371">
        <f xml:space="preserve"> Acct!ED$13</f>
        <v>0</v>
      </c>
      <c r="EE13" s="371">
        <f xml:space="preserve"> Acct!EE$13</f>
        <v>0</v>
      </c>
      <c r="EF13" s="371">
        <f xml:space="preserve"> Acct!EF$13</f>
        <v>0</v>
      </c>
      <c r="EG13" s="371">
        <f xml:space="preserve"> Acct!EG$13</f>
        <v>0</v>
      </c>
      <c r="EH13" s="371">
        <f xml:space="preserve"> Acct!EH$13</f>
        <v>0</v>
      </c>
      <c r="EI13" s="371">
        <f xml:space="preserve"> Acct!EI$13</f>
        <v>0</v>
      </c>
      <c r="EJ13" s="371">
        <f xml:space="preserve"> Acct!EJ$13</f>
        <v>0</v>
      </c>
      <c r="EK13" s="371">
        <f xml:space="preserve"> Acct!EK$13</f>
        <v>0</v>
      </c>
      <c r="EL13" s="371">
        <f xml:space="preserve"> Acct!EL$13</f>
        <v>0</v>
      </c>
      <c r="EM13" s="371">
        <f xml:space="preserve"> Acct!EM$13</f>
        <v>0</v>
      </c>
      <c r="EN13" s="371">
        <f xml:space="preserve"> Acct!EN$13</f>
        <v>0</v>
      </c>
      <c r="EO13" s="371">
        <f xml:space="preserve"> Acct!EO$13</f>
        <v>0</v>
      </c>
      <c r="EP13" s="371">
        <f xml:space="preserve"> Acct!EP$13</f>
        <v>0</v>
      </c>
      <c r="EQ13" s="371">
        <f xml:space="preserve"> Acct!EQ$13</f>
        <v>0</v>
      </c>
      <c r="ER13" s="371">
        <f xml:space="preserve"> Acct!ER$13</f>
        <v>0</v>
      </c>
      <c r="ES13" s="371">
        <f xml:space="preserve"> Acct!ES$13</f>
        <v>0</v>
      </c>
      <c r="ET13" s="371">
        <f xml:space="preserve"> Acct!ET$13</f>
        <v>0</v>
      </c>
      <c r="EU13" s="371">
        <f xml:space="preserve"> Acct!EU$13</f>
        <v>0</v>
      </c>
      <c r="EV13" s="371">
        <f xml:space="preserve"> Acct!EV$13</f>
        <v>0</v>
      </c>
      <c r="EW13" s="371">
        <f xml:space="preserve"> Acct!EW$13</f>
        <v>0</v>
      </c>
      <c r="EX13" s="371">
        <f xml:space="preserve"> Acct!EX$13</f>
        <v>0</v>
      </c>
      <c r="EY13" s="371">
        <f xml:space="preserve"> Acct!EY$13</f>
        <v>0</v>
      </c>
      <c r="EZ13" s="371">
        <f xml:space="preserve"> Acct!EZ$13</f>
        <v>0</v>
      </c>
      <c r="FA13" s="371">
        <f xml:space="preserve"> Acct!FA$13</f>
        <v>0</v>
      </c>
      <c r="FB13" s="371">
        <f xml:space="preserve"> Acct!FB$13</f>
        <v>0</v>
      </c>
      <c r="FC13" s="371">
        <f xml:space="preserve"> Acct!FC$13</f>
        <v>0</v>
      </c>
      <c r="FD13" s="371">
        <f xml:space="preserve"> Acct!FD$13</f>
        <v>0</v>
      </c>
      <c r="FE13" s="371">
        <f xml:space="preserve"> Acct!FE$13</f>
        <v>0</v>
      </c>
      <c r="FF13" s="371">
        <f xml:space="preserve"> Acct!FF$13</f>
        <v>0</v>
      </c>
      <c r="FG13" s="371">
        <f xml:space="preserve"> Acct!FG$13</f>
        <v>0</v>
      </c>
      <c r="FH13" s="371">
        <f xml:space="preserve"> Acct!FH$13</f>
        <v>0</v>
      </c>
      <c r="FI13" s="371">
        <f xml:space="preserve"> Acct!FI$13</f>
        <v>0</v>
      </c>
      <c r="FJ13" s="371">
        <f xml:space="preserve"> Acct!FJ$13</f>
        <v>0</v>
      </c>
      <c r="FK13" s="371">
        <f xml:space="preserve"> Acct!FK$13</f>
        <v>0</v>
      </c>
      <c r="FL13" s="371">
        <f xml:space="preserve"> Acct!FL$13</f>
        <v>0</v>
      </c>
      <c r="FM13" s="371">
        <f xml:space="preserve"> Acct!FM$13</f>
        <v>0</v>
      </c>
      <c r="FN13" s="371">
        <f xml:space="preserve"> Acct!FN$13</f>
        <v>0</v>
      </c>
      <c r="FO13" s="371">
        <f xml:space="preserve"> Acct!FO$13</f>
        <v>0</v>
      </c>
      <c r="FP13" s="371">
        <f xml:space="preserve"> Acct!FP$13</f>
        <v>0</v>
      </c>
      <c r="FQ13" s="371">
        <f xml:space="preserve"> Acct!FQ$13</f>
        <v>0</v>
      </c>
      <c r="FR13" s="371">
        <f xml:space="preserve"> Acct!FR$13</f>
        <v>0</v>
      </c>
      <c r="FS13" s="371">
        <f xml:space="preserve"> Acct!FS$13</f>
        <v>0</v>
      </c>
      <c r="FT13" s="371">
        <f xml:space="preserve"> Acct!FT$13</f>
        <v>0</v>
      </c>
      <c r="FU13" s="371">
        <f xml:space="preserve"> Acct!FU$13</f>
        <v>0</v>
      </c>
      <c r="FV13" s="371">
        <f xml:space="preserve"> Acct!FV$13</f>
        <v>0</v>
      </c>
      <c r="FW13" s="371">
        <f xml:space="preserve"> Acct!FW$13</f>
        <v>0</v>
      </c>
      <c r="FX13" s="371">
        <f xml:space="preserve"> Acct!FX$13</f>
        <v>0</v>
      </c>
      <c r="FY13" s="371">
        <f xml:space="preserve"> Acct!FY$13</f>
        <v>0</v>
      </c>
      <c r="FZ13" s="371">
        <f xml:space="preserve"> Acct!FZ$13</f>
        <v>0</v>
      </c>
      <c r="GA13" s="371">
        <f xml:space="preserve"> Acct!GA$13</f>
        <v>0</v>
      </c>
      <c r="GB13" s="371">
        <f xml:space="preserve"> Acct!GB$13</f>
        <v>0</v>
      </c>
      <c r="GC13" s="371">
        <f xml:space="preserve"> Acct!GC$13</f>
        <v>0</v>
      </c>
      <c r="GD13" s="371">
        <f xml:space="preserve"> Acct!GD$13</f>
        <v>0</v>
      </c>
      <c r="GE13" s="371">
        <f xml:space="preserve"> Acct!GE$13</f>
        <v>0</v>
      </c>
      <c r="GF13" s="371">
        <f xml:space="preserve"> Acct!GF$13</f>
        <v>0</v>
      </c>
      <c r="GG13" s="371">
        <f xml:space="preserve"> Acct!GG$13</f>
        <v>0</v>
      </c>
      <c r="GH13" s="371">
        <f xml:space="preserve"> Acct!GH$13</f>
        <v>0</v>
      </c>
      <c r="GI13" s="371">
        <f xml:space="preserve"> Acct!GI$13</f>
        <v>0</v>
      </c>
      <c r="GJ13" s="371">
        <f xml:space="preserve"> Acct!GJ$13</f>
        <v>0</v>
      </c>
    </row>
    <row r="14" spans="1:441" outlineLevel="1" x14ac:dyDescent="0.25">
      <c r="E14" s="280" t="s">
        <v>52</v>
      </c>
      <c r="F14" s="280"/>
      <c r="G14" s="280" t="str">
        <f xml:space="preserve"> SMU</f>
        <v>$ 000s</v>
      </c>
      <c r="H14" s="280">
        <f xml:space="preserve"> SUM(J14:GJ14)</f>
        <v>263086.09238835325</v>
      </c>
      <c r="I14" s="280"/>
      <c r="J14" s="280">
        <f t="shared" ref="J14:AO14" si="6" xml:space="preserve"> J11 + SUM(J13:J13)</f>
        <v>0</v>
      </c>
      <c r="K14" s="280">
        <f t="shared" si="6"/>
        <v>0</v>
      </c>
      <c r="L14" s="280">
        <f t="shared" si="6"/>
        <v>0</v>
      </c>
      <c r="M14" s="280">
        <f t="shared" si="6"/>
        <v>3761.9698275862083</v>
      </c>
      <c r="N14" s="280">
        <f t="shared" si="6"/>
        <v>4234.8448275862074</v>
      </c>
      <c r="O14" s="280">
        <f t="shared" si="6"/>
        <v>1003.5323275862056</v>
      </c>
      <c r="P14" s="280">
        <f t="shared" si="6"/>
        <v>1003.532327586207</v>
      </c>
      <c r="Q14" s="280">
        <f t="shared" si="6"/>
        <v>3725.099716932581</v>
      </c>
      <c r="R14" s="280">
        <f t="shared" si="6"/>
        <v>4195.6221049922815</v>
      </c>
      <c r="S14" s="280">
        <f t="shared" si="6"/>
        <v>980.38578658431879</v>
      </c>
      <c r="T14" s="280">
        <f t="shared" si="6"/>
        <v>980.38578658432016</v>
      </c>
      <c r="U14" s="280">
        <f t="shared" si="6"/>
        <v>3688.0835717033742</v>
      </c>
      <c r="V14" s="280">
        <f t="shared" si="6"/>
        <v>4156.2650523597931</v>
      </c>
      <c r="W14" s="280">
        <f t="shared" si="6"/>
        <v>957.02493454092519</v>
      </c>
      <c r="X14" s="280">
        <f t="shared" si="6"/>
        <v>957.02493454092655</v>
      </c>
      <c r="Y14" s="280">
        <f t="shared" si="6"/>
        <v>3650.9138817397179</v>
      </c>
      <c r="Z14" s="280">
        <f t="shared" si="6"/>
        <v>4116.7661012983444</v>
      </c>
      <c r="AA14" s="280">
        <f t="shared" si="6"/>
        <v>933.44260098106224</v>
      </c>
      <c r="AB14" s="280">
        <f t="shared" si="6"/>
        <v>933.44260098106406</v>
      </c>
      <c r="AC14" s="280">
        <f t="shared" si="6"/>
        <v>3613.5829683292422</v>
      </c>
      <c r="AD14" s="280">
        <f t="shared" si="6"/>
        <v>4077.1175151537464</v>
      </c>
      <c r="AE14" s="280">
        <f t="shared" si="6"/>
        <v>909.63144518630043</v>
      </c>
      <c r="AF14" s="280">
        <f t="shared" si="6"/>
        <v>909.63144518630224</v>
      </c>
      <c r="AG14" s="280">
        <f t="shared" si="6"/>
        <v>3576.0829798967079</v>
      </c>
      <c r="AH14" s="280">
        <f t="shared" si="6"/>
        <v>4037.3113846972092</v>
      </c>
      <c r="AI14" s="280">
        <f t="shared" si="6"/>
        <v>885.58395189378075</v>
      </c>
      <c r="AJ14" s="280">
        <f t="shared" si="6"/>
        <v>885.58395189378166</v>
      </c>
      <c r="AK14" s="280">
        <f t="shared" si="6"/>
        <v>3538.4058875873943</v>
      </c>
      <c r="AL14" s="280">
        <f t="shared" si="6"/>
        <v>3997.3396237072957</v>
      </c>
      <c r="AM14" s="280">
        <f t="shared" si="6"/>
        <v>861.29242688796285</v>
      </c>
      <c r="AN14" s="280">
        <f t="shared" si="6"/>
        <v>861.29242688796421</v>
      </c>
      <c r="AO14" s="280">
        <f t="shared" si="6"/>
        <v>3500.543480740529</v>
      </c>
      <c r="AP14" s="280">
        <f t="shared" ref="AP14:BU14" si="7" xml:space="preserve"> AP11 + SUM(AP13:AP13)</f>
        <v>3957.1939644419226</v>
      </c>
      <c r="AQ14" s="280">
        <f t="shared" si="7"/>
        <v>836.74899248238876</v>
      </c>
      <c r="AR14" s="280">
        <f t="shared" si="7"/>
        <v>836.74899248239012</v>
      </c>
      <c r="AS14" s="280">
        <f t="shared" si="7"/>
        <v>3462.4873622500381</v>
      </c>
      <c r="AT14" s="280">
        <f t="shared" si="7"/>
        <v>3916.8659529976949</v>
      </c>
      <c r="AU14" s="280">
        <f t="shared" si="7"/>
        <v>811.94558288870394</v>
      </c>
      <c r="AV14" s="280">
        <f t="shared" si="7"/>
        <v>811.94558288870485</v>
      </c>
      <c r="AW14" s="280">
        <f t="shared" si="7"/>
        <v>3424.2289438097687</v>
      </c>
      <c r="AX14" s="280">
        <f t="shared" si="7"/>
        <v>3876.3469445537048</v>
      </c>
      <c r="AY14" s="280">
        <f t="shared" si="7"/>
        <v>786.87393947013061</v>
      </c>
      <c r="AZ14" s="280">
        <f t="shared" si="7"/>
        <v>786.87393947013197</v>
      </c>
      <c r="BA14" s="280">
        <f t="shared" si="7"/>
        <v>3385.7594410403135</v>
      </c>
      <c r="BB14" s="280">
        <f t="shared" si="7"/>
        <v>3835.6280984969662</v>
      </c>
      <c r="BC14" s="280">
        <f t="shared" si="7"/>
        <v>761.52560587649577</v>
      </c>
      <c r="BD14" s="280">
        <f t="shared" si="7"/>
        <v>761.52560587649714</v>
      </c>
      <c r="BE14" s="280">
        <f t="shared" si="7"/>
        <v>3347.0698684944819</v>
      </c>
      <c r="BF14" s="280">
        <f t="shared" si="7"/>
        <v>3794.7003734264754</v>
      </c>
      <c r="BG14" s="280">
        <f t="shared" si="7"/>
        <v>735.89192305784672</v>
      </c>
      <c r="BH14" s="280">
        <f t="shared" si="7"/>
        <v>735.89192305784809</v>
      </c>
      <c r="BI14" s="280">
        <f t="shared" si="7"/>
        <v>3308.1510345383485</v>
      </c>
      <c r="BJ14" s="280">
        <f t="shared" si="7"/>
        <v>3753.5545220328695</v>
      </c>
      <c r="BK14" s="280">
        <f t="shared" si="7"/>
        <v>709.96402415363605</v>
      </c>
      <c r="BL14" s="280">
        <f t="shared" si="7"/>
        <v>709.96402415363741</v>
      </c>
      <c r="BM14" s="280">
        <f t="shared" si="7"/>
        <v>3268.9935361047947</v>
      </c>
      <c r="BN14" s="280">
        <f t="shared" si="7"/>
        <v>3712.1810858505869</v>
      </c>
      <c r="BO14" s="280">
        <f t="shared" si="7"/>
        <v>683.73282925433432</v>
      </c>
      <c r="BP14" s="280">
        <f t="shared" si="7"/>
        <v>683.73282925433614</v>
      </c>
      <c r="BQ14" s="280">
        <f t="shared" si="7"/>
        <v>3229.5877533163584</v>
      </c>
      <c r="BR14" s="280">
        <f t="shared" si="7"/>
        <v>3670.5703898793363</v>
      </c>
      <c r="BS14" s="280">
        <f t="shared" si="7"/>
        <v>657.18904003231819</v>
      </c>
      <c r="BT14" s="280">
        <f t="shared" si="7"/>
        <v>657.18904003231955</v>
      </c>
      <c r="BU14" s="280">
        <f t="shared" si="7"/>
        <v>3189.9238439740875</v>
      </c>
      <c r="BV14" s="280">
        <f t="shared" ref="BV14:DA14" si="8" xml:space="preserve"> BV11 + SUM(BV13:BV13)</f>
        <v>3628.7125370715785</v>
      </c>
      <c r="BW14" s="280">
        <f t="shared" si="8"/>
        <v>630.32313423872347</v>
      </c>
      <c r="BX14" s="280">
        <f t="shared" si="8"/>
        <v>630.32313423872483</v>
      </c>
      <c r="BY14" s="280">
        <f t="shared" si="8"/>
        <v>3149.9917379090793</v>
      </c>
      <c r="BZ14" s="280">
        <f t="shared" si="8"/>
        <v>3586.5974026827025</v>
      </c>
      <c r="CA14" s="280">
        <f t="shared" si="8"/>
        <v>603.12536006294613</v>
      </c>
      <c r="CB14" s="280">
        <f t="shared" si="8"/>
        <v>603.12536006294749</v>
      </c>
      <c r="CC14" s="280">
        <f t="shared" si="8"/>
        <v>3109.7811311932655</v>
      </c>
      <c r="CD14" s="280">
        <f t="shared" si="8"/>
        <v>3544.2146284804521</v>
      </c>
      <c r="CE14" s="280">
        <f t="shared" si="8"/>
        <v>575.58573035134191</v>
      </c>
      <c r="CF14" s="280">
        <f t="shared" si="8"/>
        <v>575.58573035134327</v>
      </c>
      <c r="CG14" s="280">
        <f t="shared" si="8"/>
        <v>3069.2814802058938</v>
      </c>
      <c r="CH14" s="280">
        <f t="shared" si="8"/>
        <v>3501.5536168100598</v>
      </c>
      <c r="CI14" s="280">
        <f t="shared" si="8"/>
        <v>547.69401668159026</v>
      </c>
      <c r="CJ14" s="280">
        <f t="shared" si="8"/>
        <v>547.69401668159117</v>
      </c>
      <c r="CK14" s="280">
        <f t="shared" si="8"/>
        <v>3028.4819955521307</v>
      </c>
      <c r="CL14" s="280">
        <f t="shared" si="8"/>
        <v>3458.6035245114981</v>
      </c>
      <c r="CM14" s="280">
        <f t="shared" si="8"/>
        <v>519.43974328914101</v>
      </c>
      <c r="CN14" s="280">
        <f t="shared" si="8"/>
        <v>519.43974328914237</v>
      </c>
      <c r="CO14" s="280">
        <f t="shared" si="8"/>
        <v>2987.3716358300758</v>
      </c>
      <c r="CP14" s="280">
        <f t="shared" si="8"/>
        <v>3415.35325668517</v>
      </c>
      <c r="CQ14" s="280">
        <f t="shared" si="8"/>
        <v>490.81218084202783</v>
      </c>
      <c r="CR14" s="280">
        <f t="shared" si="8"/>
        <v>490.81218084202874</v>
      </c>
      <c r="CS14" s="280">
        <f t="shared" si="8"/>
        <v>2945.9391012423903</v>
      </c>
      <c r="CT14" s="280">
        <f t="shared" si="8"/>
        <v>3371.7914603021845</v>
      </c>
      <c r="CU14" s="280">
        <f t="shared" si="8"/>
        <v>461.80034006025153</v>
      </c>
      <c r="CV14" s="280">
        <f t="shared" si="8"/>
        <v>461.80034006025244</v>
      </c>
      <c r="CW14" s="280">
        <f t="shared" si="8"/>
        <v>2904.1728270486337</v>
      </c>
      <c r="CX14" s="280">
        <f t="shared" si="8"/>
        <v>3327.9065176553959</v>
      </c>
      <c r="CY14" s="280">
        <f t="shared" si="8"/>
        <v>432.39296517585944</v>
      </c>
      <c r="CZ14" s="280">
        <f t="shared" si="8"/>
        <v>432.39296517586081</v>
      </c>
      <c r="DA14" s="280">
        <f t="shared" si="8"/>
        <v>2862.0609768543882</v>
      </c>
      <c r="DB14" s="280">
        <f t="shared" ref="DB14:EG14" si="9" xml:space="preserve"> DB11 + SUM(DB13:DB13)</f>
        <v>3283.6865396471849</v>
      </c>
      <c r="DC14" s="280">
        <f t="shared" si="9"/>
        <v>402.57852722973553</v>
      </c>
      <c r="DD14" s="280">
        <f t="shared" si="9"/>
        <v>402.57852722973644</v>
      </c>
      <c r="DE14" s="280">
        <f t="shared" si="9"/>
        <v>2819.591435732998</v>
      </c>
      <c r="DF14" s="280">
        <f t="shared" si="9"/>
        <v>3239.1193589099103</v>
      </c>
      <c r="DG14" s="280">
        <f t="shared" si="9"/>
        <v>372.34521720100565</v>
      </c>
      <c r="DH14" s="280">
        <f t="shared" si="9"/>
        <v>372.34521720100702</v>
      </c>
      <c r="DI14" s="280">
        <f t="shared" si="9"/>
        <v>3776.7518031758264</v>
      </c>
      <c r="DJ14" s="280">
        <f t="shared" si="9"/>
        <v>4194.1925227548427</v>
      </c>
      <c r="DK14" s="280">
        <f t="shared" si="9"/>
        <v>1341.6809389648886</v>
      </c>
      <c r="DL14" s="280">
        <f t="shared" si="9"/>
        <v>1341.6809389648895</v>
      </c>
      <c r="DM14" s="280">
        <f t="shared" si="9"/>
        <v>3733.5293858666687</v>
      </c>
      <c r="DN14" s="280">
        <f t="shared" si="9"/>
        <v>4148.8932859452916</v>
      </c>
      <c r="DO14" s="280">
        <f t="shared" si="9"/>
        <v>1310.5733020746898</v>
      </c>
      <c r="DP14" s="280">
        <f t="shared" si="9"/>
        <v>1310.5733020746911</v>
      </c>
      <c r="DQ14" s="280">
        <f t="shared" si="9"/>
        <v>3689.9111902759678</v>
      </c>
      <c r="DR14" s="280">
        <f t="shared" si="9"/>
        <v>4103.208603289524</v>
      </c>
      <c r="DS14" s="280">
        <f t="shared" si="9"/>
        <v>1279.0096143635512</v>
      </c>
      <c r="DT14" s="280">
        <f t="shared" si="9"/>
        <v>1279.0096143635521</v>
      </c>
      <c r="DU14" s="280">
        <f t="shared" si="9"/>
        <v>3645.8839150703129</v>
      </c>
      <c r="DV14" s="280">
        <f t="shared" si="9"/>
        <v>4057.1251220489771</v>
      </c>
      <c r="DW14" s="280">
        <f t="shared" si="9"/>
        <v>1246.9768743614404</v>
      </c>
      <c r="DX14" s="280">
        <f t="shared" si="9"/>
        <v>1246.9768743614413</v>
      </c>
      <c r="DY14" s="280">
        <f t="shared" si="9"/>
        <v>3601.4339433325895</v>
      </c>
      <c r="DZ14" s="280">
        <f t="shared" si="9"/>
        <v>4010.6291741571295</v>
      </c>
      <c r="EA14" s="280">
        <f t="shared" si="9"/>
        <v>1214.4617635227646</v>
      </c>
      <c r="EB14" s="280">
        <f t="shared" si="9"/>
        <v>1214.461763522766</v>
      </c>
      <c r="EC14" s="280">
        <f t="shared" si="9"/>
        <v>0</v>
      </c>
      <c r="ED14" s="280">
        <f t="shared" si="9"/>
        <v>0</v>
      </c>
      <c r="EE14" s="280">
        <f t="shared" si="9"/>
        <v>0</v>
      </c>
      <c r="EF14" s="280">
        <f t="shared" si="9"/>
        <v>0</v>
      </c>
      <c r="EG14" s="280">
        <f t="shared" si="9"/>
        <v>0</v>
      </c>
      <c r="EH14" s="280">
        <f t="shared" ref="EH14:FM14" si="10" xml:space="preserve"> EH11 + SUM(EH13:EH13)</f>
        <v>0</v>
      </c>
      <c r="EI14" s="280">
        <f t="shared" si="10"/>
        <v>0</v>
      </c>
      <c r="EJ14" s="280">
        <f t="shared" si="10"/>
        <v>0</v>
      </c>
      <c r="EK14" s="280">
        <f t="shared" si="10"/>
        <v>0</v>
      </c>
      <c r="EL14" s="280">
        <f t="shared" si="10"/>
        <v>0</v>
      </c>
      <c r="EM14" s="280">
        <f t="shared" si="10"/>
        <v>0</v>
      </c>
      <c r="EN14" s="280">
        <f t="shared" si="10"/>
        <v>0</v>
      </c>
      <c r="EO14" s="280">
        <f t="shared" si="10"/>
        <v>0</v>
      </c>
      <c r="EP14" s="280">
        <f t="shared" si="10"/>
        <v>0</v>
      </c>
      <c r="EQ14" s="280">
        <f t="shared" si="10"/>
        <v>0</v>
      </c>
      <c r="ER14" s="280">
        <f t="shared" si="10"/>
        <v>0</v>
      </c>
      <c r="ES14" s="280">
        <f t="shared" si="10"/>
        <v>0</v>
      </c>
      <c r="ET14" s="280">
        <f t="shared" si="10"/>
        <v>0</v>
      </c>
      <c r="EU14" s="280">
        <f t="shared" si="10"/>
        <v>0</v>
      </c>
      <c r="EV14" s="280">
        <f t="shared" si="10"/>
        <v>0</v>
      </c>
      <c r="EW14" s="280">
        <f t="shared" si="10"/>
        <v>0</v>
      </c>
      <c r="EX14" s="280">
        <f t="shared" si="10"/>
        <v>0</v>
      </c>
      <c r="EY14" s="280">
        <f t="shared" si="10"/>
        <v>0</v>
      </c>
      <c r="EZ14" s="280">
        <f t="shared" si="10"/>
        <v>0</v>
      </c>
      <c r="FA14" s="280">
        <f t="shared" si="10"/>
        <v>0</v>
      </c>
      <c r="FB14" s="280">
        <f t="shared" si="10"/>
        <v>0</v>
      </c>
      <c r="FC14" s="280">
        <f t="shared" si="10"/>
        <v>0</v>
      </c>
      <c r="FD14" s="280">
        <f t="shared" si="10"/>
        <v>0</v>
      </c>
      <c r="FE14" s="280">
        <f t="shared" si="10"/>
        <v>0</v>
      </c>
      <c r="FF14" s="280">
        <f t="shared" si="10"/>
        <v>0</v>
      </c>
      <c r="FG14" s="280">
        <f t="shared" si="10"/>
        <v>0</v>
      </c>
      <c r="FH14" s="280">
        <f t="shared" si="10"/>
        <v>0</v>
      </c>
      <c r="FI14" s="280">
        <f t="shared" si="10"/>
        <v>0</v>
      </c>
      <c r="FJ14" s="280">
        <f t="shared" si="10"/>
        <v>0</v>
      </c>
      <c r="FK14" s="280">
        <f t="shared" si="10"/>
        <v>0</v>
      </c>
      <c r="FL14" s="280">
        <f t="shared" si="10"/>
        <v>0</v>
      </c>
      <c r="FM14" s="280">
        <f t="shared" si="10"/>
        <v>0</v>
      </c>
      <c r="FN14" s="280">
        <f t="shared" ref="FN14:GJ14" si="11" xml:space="preserve"> FN11 + SUM(FN13:FN13)</f>
        <v>0</v>
      </c>
      <c r="FO14" s="280">
        <f t="shared" si="11"/>
        <v>0</v>
      </c>
      <c r="FP14" s="280">
        <f t="shared" si="11"/>
        <v>0</v>
      </c>
      <c r="FQ14" s="280">
        <f t="shared" si="11"/>
        <v>0</v>
      </c>
      <c r="FR14" s="280">
        <f t="shared" si="11"/>
        <v>0</v>
      </c>
      <c r="FS14" s="280">
        <f t="shared" si="11"/>
        <v>0</v>
      </c>
      <c r="FT14" s="280">
        <f t="shared" si="11"/>
        <v>0</v>
      </c>
      <c r="FU14" s="280">
        <f t="shared" si="11"/>
        <v>0</v>
      </c>
      <c r="FV14" s="280">
        <f t="shared" si="11"/>
        <v>0</v>
      </c>
      <c r="FW14" s="280">
        <f t="shared" si="11"/>
        <v>0</v>
      </c>
      <c r="FX14" s="280">
        <f t="shared" si="11"/>
        <v>0</v>
      </c>
      <c r="FY14" s="280">
        <f t="shared" si="11"/>
        <v>0</v>
      </c>
      <c r="FZ14" s="280">
        <f t="shared" si="11"/>
        <v>0</v>
      </c>
      <c r="GA14" s="280">
        <f t="shared" si="11"/>
        <v>0</v>
      </c>
      <c r="GB14" s="280">
        <f t="shared" si="11"/>
        <v>0</v>
      </c>
      <c r="GC14" s="280">
        <f t="shared" si="11"/>
        <v>0</v>
      </c>
      <c r="GD14" s="280">
        <f t="shared" si="11"/>
        <v>0</v>
      </c>
      <c r="GE14" s="280">
        <f t="shared" si="11"/>
        <v>0</v>
      </c>
      <c r="GF14" s="280">
        <f t="shared" si="11"/>
        <v>0</v>
      </c>
      <c r="GG14" s="280">
        <f t="shared" si="11"/>
        <v>0</v>
      </c>
      <c r="GH14" s="280">
        <f t="shared" si="11"/>
        <v>0</v>
      </c>
      <c r="GI14" s="280">
        <f t="shared" si="11"/>
        <v>0</v>
      </c>
      <c r="GJ14" s="280">
        <f t="shared" si="11"/>
        <v>0</v>
      </c>
    </row>
    <row r="15" spans="1:441" outlineLevel="1" x14ac:dyDescent="0.25"/>
    <row r="16" spans="1:441" s="316" customFormat="1" outlineLevel="1" x14ac:dyDescent="0.25">
      <c r="A16" s="277"/>
      <c r="B16" s="277"/>
      <c r="C16" s="278"/>
      <c r="D16" s="281"/>
      <c r="E16" s="415" t="str">
        <f xml:space="preserve"> Debt!E$87</f>
        <v>Senior debt interest</v>
      </c>
      <c r="F16" s="415">
        <f xml:space="preserve"> Debt!F$87</f>
        <v>0</v>
      </c>
      <c r="G16" s="415" t="str">
        <f xml:space="preserve"> Debt!G$87</f>
        <v>$ 000s</v>
      </c>
      <c r="H16" s="415">
        <f xml:space="preserve"> Debt!H$87</f>
        <v>-22701.592052754986</v>
      </c>
      <c r="I16" s="415">
        <f xml:space="preserve"> Debt!I$87</f>
        <v>0</v>
      </c>
      <c r="J16" s="415">
        <f xml:space="preserve"> Debt!J$87</f>
        <v>0</v>
      </c>
      <c r="K16" s="415">
        <f xml:space="preserve"> Debt!K$87</f>
        <v>0</v>
      </c>
      <c r="L16" s="415">
        <f xml:space="preserve"> Debt!L$87</f>
        <v>0</v>
      </c>
      <c r="M16" s="415">
        <f xml:space="preserve"> Debt!M$87</f>
        <v>-1045.8935003116378</v>
      </c>
      <c r="N16" s="415">
        <f xml:space="preserve"> Debt!N$87</f>
        <v>-1057.8229493860904</v>
      </c>
      <c r="O16" s="415">
        <f xml:space="preserve"> Debt!O$87</f>
        <v>-1019.7569078348944</v>
      </c>
      <c r="P16" s="415">
        <f xml:space="preserve"> Debt!P$87</f>
        <v>-968.99646228251731</v>
      </c>
      <c r="Q16" s="415">
        <f xml:space="preserve"> Debt!Q$87</f>
        <v>-973.54393948014479</v>
      </c>
      <c r="R16" s="415">
        <f xml:space="preserve"> Debt!R$87</f>
        <v>-967.23523061709818</v>
      </c>
      <c r="S16" s="415">
        <f xml:space="preserve"> Debt!S$87</f>
        <v>-928.13169474812742</v>
      </c>
      <c r="T16" s="415">
        <f xml:space="preserve"> Debt!T$87</f>
        <v>-878.2853068682532</v>
      </c>
      <c r="U16" s="415">
        <f xml:space="preserve"> Debt!U$87</f>
        <v>-880.6317105684808</v>
      </c>
      <c r="V16" s="415">
        <f xml:space="preserve"> Debt!V$87</f>
        <v>-872.11801105448546</v>
      </c>
      <c r="W16" s="415">
        <f xml:space="preserve"> Debt!W$87</f>
        <v>-831.90563287630903</v>
      </c>
      <c r="X16" s="415">
        <f xml:space="preserve"> Debt!X$87</f>
        <v>-791.70264813201936</v>
      </c>
      <c r="Y16" s="415">
        <f xml:space="preserve"> Debt!Y$87</f>
        <v>-782.98919775084732</v>
      </c>
      <c r="Z16" s="415">
        <f xml:space="preserve"> Debt!Z$87</f>
        <v>-772.32252904597203</v>
      </c>
      <c r="AA16" s="415">
        <f xml:space="preserve"> Debt!AA$87</f>
        <v>-730.92764944241026</v>
      </c>
      <c r="AB16" s="415">
        <f xml:space="preserve"> Debt!AB$87</f>
        <v>-682.99831149530837</v>
      </c>
      <c r="AC16" s="415">
        <f xml:space="preserve"> Debt!AC$87</f>
        <v>-680.57482365558417</v>
      </c>
      <c r="AD16" s="415">
        <f xml:space="preserve"> Debt!AD$87</f>
        <v>-667.27222632265989</v>
      </c>
      <c r="AE16" s="415">
        <f xml:space="preserve"> Debt!AE$87</f>
        <v>-624.61198940424333</v>
      </c>
      <c r="AF16" s="415">
        <f xml:space="preserve"> Debt!AF$87</f>
        <v>-577.69021992051989</v>
      </c>
      <c r="AG16" s="415">
        <f xml:space="preserve"> Debt!AG$87</f>
        <v>-572.67827497247833</v>
      </c>
      <c r="AH16" s="415">
        <f xml:space="preserve"> Debt!AH$87</f>
        <v>-556.7715693632631</v>
      </c>
      <c r="AI16" s="415">
        <f xml:space="preserve"> Debt!AI$87</f>
        <v>-512.76005889068097</v>
      </c>
      <c r="AJ16" s="415">
        <f xml:space="preserve"> Debt!AJ$87</f>
        <v>-466.88102426291454</v>
      </c>
      <c r="AK16" s="415">
        <f xml:space="preserve"> Debt!AK$87</f>
        <v>-459.13447531537622</v>
      </c>
      <c r="AL16" s="415">
        <f xml:space="preserve"> Debt!AL$87</f>
        <v>-440.47311736540343</v>
      </c>
      <c r="AM16" s="415">
        <f xml:space="preserve"> Debt!AM$87</f>
        <v>-395.01891301651159</v>
      </c>
      <c r="AN16" s="415">
        <f xml:space="preserve"> Debt!AN$87</f>
        <v>-354.11131293142421</v>
      </c>
      <c r="AO16" s="415">
        <f xml:space="preserve"> Debt!AO$87</f>
        <v>-339.47497957936133</v>
      </c>
      <c r="AP16" s="415">
        <f xml:space="preserve"> Debt!AP$87</f>
        <v>-321.82664989577216</v>
      </c>
      <c r="AQ16" s="415">
        <f xml:space="preserve"> Debt!AQ$87</f>
        <v>-282.67901318846231</v>
      </c>
      <c r="AR16" s="415">
        <f xml:space="preserve"> Debt!AR$87</f>
        <v>-239.97467829228771</v>
      </c>
      <c r="AS16" s="415">
        <f xml:space="preserve"> Debt!AS$87</f>
        <v>-227.89197572251359</v>
      </c>
      <c r="AT16" s="415">
        <f xml:space="preserve"> Debt!AT$87</f>
        <v>-210.86927643373997</v>
      </c>
      <c r="AU16" s="415">
        <f xml:space="preserve"> Debt!AU$87</f>
        <v>-170.99125017413436</v>
      </c>
      <c r="AV16" s="415">
        <f xml:space="preserve"> Debt!AV$87</f>
        <v>-129.95643263440826</v>
      </c>
      <c r="AW16" s="415">
        <f xml:space="preserve"> Debt!AW$87</f>
        <v>-115.77135077272737</v>
      </c>
      <c r="AX16" s="415">
        <f xml:space="preserve"> Debt!AX$87</f>
        <v>-96.603390481776074</v>
      </c>
      <c r="AY16" s="415">
        <f xml:space="preserve"> Debt!AY$87</f>
        <v>-55.864518405057645</v>
      </c>
      <c r="AZ16" s="415">
        <f xml:space="preserve"> Debt!AZ$87</f>
        <v>-16.448849858864563</v>
      </c>
      <c r="BA16" s="415">
        <f xml:space="preserve"> Debt!BA$87</f>
        <v>-5.1417146096355276E-13</v>
      </c>
      <c r="BB16" s="415">
        <f xml:space="preserve"> Debt!BB$87</f>
        <v>-5.2809985731983035E-13</v>
      </c>
      <c r="BC16" s="415">
        <f xml:space="preserve"> Debt!BC$87</f>
        <v>-5.3660226502267958E-13</v>
      </c>
      <c r="BD16" s="415">
        <f xml:space="preserve"> Debt!BD$87</f>
        <v>-5.3931502277770176E-13</v>
      </c>
      <c r="BE16" s="415">
        <f xml:space="preserve"> Debt!BE$87</f>
        <v>-5.4790361451543665E-13</v>
      </c>
      <c r="BF16" s="415">
        <f xml:space="preserve"> Debt!BF$87</f>
        <v>-5.6274578154996423E-13</v>
      </c>
      <c r="BG16" s="415">
        <f xml:space="preserve"> Debt!BG$87</f>
        <v>-5.7180598863291863E-13</v>
      </c>
      <c r="BH16" s="415">
        <f xml:space="preserve"> Debt!BH$87</f>
        <v>-5.6838136798360629E-13</v>
      </c>
      <c r="BI16" s="415">
        <f xml:space="preserve"> Debt!BI$87</f>
        <v>-5.837481898018963E-13</v>
      </c>
      <c r="BJ16" s="415">
        <f xml:space="preserve"> Debt!BJ$87</f>
        <v>-5.9956135093025517E-13</v>
      </c>
      <c r="BK16" s="415">
        <f xml:space="preserve"> Debt!BK$87</f>
        <v>-6.0921428868023228E-13</v>
      </c>
      <c r="BL16" s="415">
        <f xml:space="preserve"> Debt!BL$87</f>
        <v>-6.0556562484259306E-13</v>
      </c>
      <c r="BM16" s="415">
        <f xml:space="preserve"> Debt!BM$87</f>
        <v>-6.2193776436090676E-13</v>
      </c>
      <c r="BN16" s="415">
        <f xml:space="preserve"> Debt!BN$87</f>
        <v>-6.3878544329416032E-13</v>
      </c>
      <c r="BO16" s="415">
        <f xml:space="preserve"> Debt!BO$87</f>
        <v>-6.4906988893119625E-13</v>
      </c>
      <c r="BP16" s="415">
        <f xml:space="preserve"> Debt!BP$87</f>
        <v>-6.4518252470509752E-13</v>
      </c>
      <c r="BQ16" s="415">
        <f xml:space="preserve"> Debt!BQ$87</f>
        <v>-6.6262575112997168E-13</v>
      </c>
      <c r="BR16" s="415">
        <f xml:space="preserve"> Debt!BR$87</f>
        <v>-6.8057562738393323E-13</v>
      </c>
      <c r="BS16" s="415">
        <f xml:space="preserve"> Debt!BS$87</f>
        <v>-6.9153289498481449E-13</v>
      </c>
      <c r="BT16" s="415">
        <f xml:space="preserve"> Debt!BT$87</f>
        <v>-6.9502889443543868E-13</v>
      </c>
      <c r="BU16" s="415">
        <f xml:space="preserve"> Debt!BU$87</f>
        <v>-7.0609722957932307E-13</v>
      </c>
      <c r="BV16" s="415">
        <f xml:space="preserve"> Debt!BV$87</f>
        <v>-7.2522470519070769E-13</v>
      </c>
      <c r="BW16" s="415">
        <f xml:space="preserve"> Debt!BW$87</f>
        <v>-7.3690082294427805E-13</v>
      </c>
      <c r="BX16" s="415">
        <f xml:space="preserve"> Debt!BX$87</f>
        <v>-7.3248742779816619E-13</v>
      </c>
      <c r="BY16" s="415">
        <f xml:space="preserve"> Debt!BY$87</f>
        <v>-7.5229103928360932E-13</v>
      </c>
      <c r="BZ16" s="415">
        <f xml:space="preserve"> Debt!BZ$87</f>
        <v>-7.7266985951369755E-13</v>
      </c>
      <c r="CA16" s="415">
        <f xml:space="preserve"> Debt!CA$87</f>
        <v>-7.8510984425186809E-13</v>
      </c>
      <c r="CB16" s="415">
        <f xml:space="preserve"> Debt!CB$87</f>
        <v>-7.8040771898901188E-13</v>
      </c>
      <c r="CC16" s="415">
        <f xml:space="preserve"> Debt!CC$87</f>
        <v>-8.0150690879156748E-13</v>
      </c>
      <c r="CD16" s="415">
        <f xml:space="preserve"> Debt!CD$87</f>
        <v>-8.2321893825159051E-13</v>
      </c>
      <c r="CE16" s="415">
        <f xml:space="preserve"> Debt!CE$87</f>
        <v>-8.3647276315744112E-13</v>
      </c>
      <c r="CF16" s="415">
        <f xml:space="preserve"> Debt!CF$87</f>
        <v>-8.3146301867374812E-13</v>
      </c>
      <c r="CG16" s="415">
        <f xml:space="preserve"> Debt!CG$87</f>
        <v>-8.5394254523139137E-13</v>
      </c>
      <c r="CH16" s="415">
        <f xml:space="preserve"> Debt!CH$87</f>
        <v>-8.7707500422314868E-13</v>
      </c>
      <c r="CI16" s="415">
        <f xml:space="preserve"> Debt!CI$87</f>
        <v>-8.911959117911414E-13</v>
      </c>
      <c r="CJ16" s="415">
        <f xml:space="preserve"> Debt!CJ$87</f>
        <v>-8.957012946017289E-13</v>
      </c>
      <c r="CK16" s="415">
        <f xml:space="preserve"> Debt!CK$87</f>
        <v>-9.0996533771826152E-13</v>
      </c>
      <c r="CL16" s="415">
        <f xml:space="preserve"> Debt!CL$87</f>
        <v>-9.3461539875133056E-13</v>
      </c>
      <c r="CM16" s="415">
        <f xml:space="preserve"> Debt!CM$87</f>
        <v>-9.4966270667122695E-13</v>
      </c>
      <c r="CN16" s="415">
        <f xml:space="preserve"> Debt!CN$87</f>
        <v>-9.4397505285192423E-13</v>
      </c>
      <c r="CO16" s="415">
        <f xml:space="preserve"> Debt!CO$87</f>
        <v>-9.6949646726694578E-13</v>
      </c>
      <c r="CP16" s="415">
        <f xml:space="preserve"> Debt!CP$87</f>
        <v>-9.9575916772254749E-13</v>
      </c>
      <c r="CQ16" s="415">
        <f xml:space="preserve"> Debt!CQ$87</f>
        <v>-1.0117908903228806E-12</v>
      </c>
      <c r="CR16" s="415">
        <f xml:space="preserve"> Debt!CR$87</f>
        <v>-1.0057311427080122E-12</v>
      </c>
      <c r="CS16" s="415">
        <f xml:space="preserve"> Debt!CS$87</f>
        <v>-1.0329222016301705E-12</v>
      </c>
      <c r="CT16" s="415">
        <f xml:space="preserve"> Debt!CT$87</f>
        <v>-1.0609030425009237E-12</v>
      </c>
      <c r="CU16" s="415">
        <f xml:space="preserve"> Debt!CU$87</f>
        <v>-1.0779835814851886E-12</v>
      </c>
      <c r="CV16" s="415">
        <f xml:space="preserve"> Debt!CV$87</f>
        <v>-1.0715273972091196E-12</v>
      </c>
      <c r="CW16" s="415">
        <f xml:space="preserve"> Debt!CW$87</f>
        <v>-1.1004973309786648E-12</v>
      </c>
      <c r="CX16" s="415">
        <f xml:space="preserve"> Debt!CX$87</f>
        <v>-1.1303087152709233E-12</v>
      </c>
      <c r="CY16" s="415">
        <f xml:space="preserve"> Debt!CY$87</f>
        <v>-1.1485066855867852E-12</v>
      </c>
      <c r="CZ16" s="415">
        <f xml:space="preserve"> Debt!CZ$87</f>
        <v>-1.1543128862331592E-12</v>
      </c>
      <c r="DA16" s="415">
        <f xml:space="preserve"> Debt!DA$87</f>
        <v>-1.1726953189464222E-12</v>
      </c>
      <c r="DB16" s="415">
        <f xml:space="preserve"> Debt!DB$87</f>
        <v>-1.2044624753281238E-12</v>
      </c>
      <c r="DC16" s="415">
        <f xml:space="preserve"> Debt!DC$87</f>
        <v>-1.2238543211809065E-12</v>
      </c>
      <c r="DD16" s="415">
        <f xml:space="preserve"> Debt!DD$87</f>
        <v>-1.2165244980181818E-12</v>
      </c>
      <c r="DE16" s="415">
        <f xml:space="preserve"> Debt!DE$87</f>
        <v>-1.2494145895159899E-12</v>
      </c>
      <c r="DF16" s="415">
        <f xml:space="preserve"> Debt!DF$87</f>
        <v>-1.2832599950612193E-12</v>
      </c>
      <c r="DG16" s="415">
        <f xml:space="preserve"> Debt!DG$87</f>
        <v>-1.3039204809817049E-12</v>
      </c>
      <c r="DH16" s="415">
        <f xml:space="preserve"> Debt!DH$87</f>
        <v>-1.296111131144521E-12</v>
      </c>
      <c r="DI16" s="415">
        <f xml:space="preserve"> Debt!DI$87</f>
        <v>-1.331152935698492E-12</v>
      </c>
      <c r="DJ16" s="415">
        <f xml:space="preserve"> Debt!DJ$87</f>
        <v>-1.3672125522016828E-12</v>
      </c>
      <c r="DK16" s="415">
        <f xml:space="preserve"> Debt!DK$87</f>
        <v>-1.3892246742921298E-12</v>
      </c>
      <c r="DL16" s="415">
        <f xml:space="preserve"> Debt!DL$87</f>
        <v>-1.380904426514576E-12</v>
      </c>
      <c r="DM16" s="415">
        <f xml:space="preserve"> Debt!DM$87</f>
        <v>-1.4182387120236493E-12</v>
      </c>
      <c r="DN16" s="415">
        <f xml:space="preserve"> Debt!DN$87</f>
        <v>-1.4566573960786987E-12</v>
      </c>
      <c r="DO16" s="415">
        <f xml:space="preserve"> Debt!DO$87</f>
        <v>-1.4801095801555659E-12</v>
      </c>
      <c r="DP16" s="415">
        <f xml:space="preserve"> Debt!DP$87</f>
        <v>-1.4875921776091566E-12</v>
      </c>
      <c r="DQ16" s="415">
        <f xml:space="preserve"> Debt!DQ$87</f>
        <v>-1.5112820830375823E-12</v>
      </c>
      <c r="DR16" s="415">
        <f xml:space="preserve"> Debt!DR$87</f>
        <v>-1.5522212199924828E-12</v>
      </c>
      <c r="DS16" s="415">
        <f xml:space="preserve"> Debt!DS$87</f>
        <v>-1.5772119816343617E-12</v>
      </c>
      <c r="DT16" s="415">
        <f xml:space="preserve"> Debt!DT$87</f>
        <v>-1.5677658533530515E-12</v>
      </c>
      <c r="DU16" s="415">
        <f xml:space="preserve"> Debt!DU$87</f>
        <v>-1.6101521451605103E-12</v>
      </c>
      <c r="DV16" s="415">
        <f xml:space="preserve"> Debt!DV$87</f>
        <v>-1.6537695743147434E-12</v>
      </c>
      <c r="DW16" s="415">
        <f xml:space="preserve"> Debt!DW$87</f>
        <v>-1.6803952644612106E-12</v>
      </c>
      <c r="DX16" s="415">
        <f xml:space="preserve"> Debt!DX$87</f>
        <v>-1.6703311580403614E-12</v>
      </c>
      <c r="DY16" s="415">
        <f xml:space="preserve"> Debt!DY$87</f>
        <v>-1.7154904168214914E-12</v>
      </c>
      <c r="DZ16" s="415">
        <f xml:space="preserve"> Debt!DZ$87</f>
        <v>-1.7619613555743121E-12</v>
      </c>
      <c r="EA16" s="415">
        <f xml:space="preserve"> Debt!EA$87</f>
        <v>-1.7903289333990585E-12</v>
      </c>
      <c r="EB16" s="415">
        <f xml:space="preserve"> Debt!EB$87</f>
        <v>-1.7796064198957664E-12</v>
      </c>
      <c r="EC16" s="415">
        <f xml:space="preserve"> Debt!EC$87</f>
        <v>-1.8277200567981146E-12</v>
      </c>
      <c r="ED16" s="415">
        <f xml:space="preserve"> Debt!ED$87</f>
        <v>-1.8772311855015546E-12</v>
      </c>
      <c r="EE16" s="415">
        <f xml:space="preserve"> Debt!EE$87</f>
        <v>-1.9074546075881294E-12</v>
      </c>
      <c r="EF16" s="415">
        <f xml:space="preserve"> Debt!EF$87</f>
        <v>-1.9170976199575775E-12</v>
      </c>
      <c r="EG16" s="415">
        <f xml:space="preserve"> Debt!EG$87</f>
        <v>-1.9476273995554021E-12</v>
      </c>
      <c r="EH16" s="415">
        <f xml:space="preserve"> Debt!EH$87</f>
        <v>-2.0003866995844575E-12</v>
      </c>
      <c r="EI16" s="415">
        <f xml:space="preserve"> Debt!EI$87</f>
        <v>-2.0325929254477672E-12</v>
      </c>
      <c r="EJ16" s="415">
        <f xml:space="preserve"> Debt!EJ$87</f>
        <v>-2.0204194612964442E-12</v>
      </c>
      <c r="EK16" s="415">
        <f xml:space="preserve"> Debt!EK$87</f>
        <v>-2.0750437463431062E-12</v>
      </c>
      <c r="EL16" s="415">
        <f xml:space="preserve"> Debt!EL$87</f>
        <v>-2.1312546291904732E-12</v>
      </c>
      <c r="EM16" s="415">
        <f xml:space="preserve"> Debt!EM$87</f>
        <v>-2.1655678287204399E-12</v>
      </c>
      <c r="EN16" s="415">
        <f xml:space="preserve"> Debt!EN$87</f>
        <v>-2.1525979605288645E-12</v>
      </c>
      <c r="EO16" s="415">
        <f xml:space="preserve"> Debt!EO$87</f>
        <v>-2.2107958381672737E-12</v>
      </c>
      <c r="EP16" s="415">
        <f xml:space="preserve"> Debt!EP$87</f>
        <v>-2.2706841109218466E-12</v>
      </c>
      <c r="EQ16" s="415">
        <f xml:space="preserve"> Debt!EQ$87</f>
        <v>-2.3072421251076884E-12</v>
      </c>
      <c r="ER16" s="415">
        <f xml:space="preserve"> Debt!ER$87</f>
        <v>-2.2934237510757935E-12</v>
      </c>
      <c r="ES16" s="415">
        <f xml:space="preserve"> Debt!ES$87</f>
        <v>-2.3554290104347397E-12</v>
      </c>
      <c r="ET16" s="415">
        <f xml:space="preserve"> Debt!ET$87</f>
        <v>-2.419235252782242E-12</v>
      </c>
      <c r="EU16" s="415">
        <f xml:space="preserve"> Debt!EU$87</f>
        <v>-2.4581849403520359E-12</v>
      </c>
      <c r="EV16" s="415">
        <f xml:space="preserve"> Debt!EV$87</f>
        <v>-2.4706121340015767E-12</v>
      </c>
      <c r="EW16" s="415">
        <f xml:space="preserve"> Debt!EW$87</f>
        <v>-2.509956632235552E-12</v>
      </c>
      <c r="EX16" s="415">
        <f xml:space="preserve"> Debt!EX$87</f>
        <v>-2.5779488750281218E-12</v>
      </c>
      <c r="EY16" s="415">
        <f xml:space="preserve"> Debt!EY$87</f>
        <v>-2.6194538519160745E-12</v>
      </c>
      <c r="EZ16" s="415">
        <f xml:space="preserve"> Debt!EZ$87</f>
        <v>-2.6037656011290553E-12</v>
      </c>
      <c r="FA16" s="415">
        <f xml:space="preserve"> Debt!FA$87</f>
        <v>-2.6741612972284691E-12</v>
      </c>
      <c r="FB16" s="415">
        <f xml:space="preserve"> Debt!FB$87</f>
        <v>-2.7466016819954796E-12</v>
      </c>
      <c r="FC16" s="415">
        <f xml:space="preserve"> Debt!FC$87</f>
        <v>-2.7908219690756068E-12</v>
      </c>
      <c r="FD16" s="415">
        <f xml:space="preserve"> Debt!FD$87</f>
        <v>-2.7741073722825565E-12</v>
      </c>
      <c r="FE16" s="415">
        <f xml:space="preserve"> Debt!FE$87</f>
        <v>-2.8491084474337397E-12</v>
      </c>
      <c r="FF16" s="415">
        <f xml:space="preserve"> Debt!FF$87</f>
        <v>-2.9262879774751567E-12</v>
      </c>
      <c r="FG16" s="415">
        <f xml:space="preserve"> Debt!FG$87</f>
        <v>-2.9734012139125072E-12</v>
      </c>
      <c r="FH16" s="415">
        <f xml:space="preserve"> Debt!FH$87</f>
        <v>-2.9555931262074443E-12</v>
      </c>
      <c r="FI16" s="415">
        <f xml:space="preserve"> Debt!FI$87</f>
        <v>-3.0355008703668243E-12</v>
      </c>
      <c r="FJ16" s="415">
        <f xml:space="preserve"> Debt!FJ$87</f>
        <v>-3.1177295868013438E-12</v>
      </c>
      <c r="FK16" s="415">
        <f xml:space="preserve"> Debt!FK$87</f>
        <v>-3.1679250331488456E-12</v>
      </c>
      <c r="FL16" s="415">
        <f xml:space="preserve"> Debt!FL$87</f>
        <v>-3.1839402715501225E-12</v>
      </c>
      <c r="FM16" s="415">
        <f xml:space="preserve"> Debt!FM$87</f>
        <v>-3.2346445203745581E-12</v>
      </c>
      <c r="FN16" s="415">
        <f xml:space="preserve"> Debt!FN$87</f>
        <v>-3.322267841332529E-12</v>
      </c>
      <c r="FO16" s="415">
        <f xml:space="preserve"> Debt!FO$87</f>
        <v>-3.3757563535779827E-12</v>
      </c>
      <c r="FP16" s="415">
        <f xml:space="preserve"> Debt!FP$87</f>
        <v>-3.3555385084603581E-12</v>
      </c>
      <c r="FQ16" s="415">
        <f xml:space="preserve"> Debt!FQ$87</f>
        <v>-3.4462592204127038E-12</v>
      </c>
      <c r="FR16" s="415">
        <f xml:space="preserve"> Debt!FR$87</f>
        <v>-3.5396149743054443E-12</v>
      </c>
      <c r="FS16" s="415">
        <f xml:space="preserve"> Debt!FS$87</f>
        <v>-3.5966027753917623E-12</v>
      </c>
      <c r="FT16" s="415">
        <f xml:space="preserve"> Debt!FT$87</f>
        <v>-3.5750622522478403E-12</v>
      </c>
      <c r="FU16" s="415">
        <f xml:space="preserve"> Debt!FU$87</f>
        <v>-3.6717180325287517E-12</v>
      </c>
      <c r="FV16" s="415">
        <f xml:space="preserve"> Debt!FV$87</f>
        <v>-3.7711812426604729E-12</v>
      </c>
      <c r="FW16" s="415">
        <f xml:space="preserve"> Debt!FW$87</f>
        <v>-3.8318972606673061E-12</v>
      </c>
      <c r="FX16" s="415">
        <f xml:space="preserve"> Debt!FX$87</f>
        <v>-3.8089475281604835E-12</v>
      </c>
      <c r="FY16" s="415">
        <f xml:space="preserve"> Debt!FY$87</f>
        <v>-3.911926656748221E-12</v>
      </c>
      <c r="FZ16" s="415">
        <f xml:space="preserve"> Debt!FZ$87</f>
        <v>-4.0178968809410796E-12</v>
      </c>
      <c r="GA16" s="415">
        <f xml:space="preserve"> Debt!GA$87</f>
        <v>-4.0825850207242313E-12</v>
      </c>
      <c r="GB16" s="415">
        <f xml:space="preserve"> Debt!GB$87</f>
        <v>-4.1032242630409571E-12</v>
      </c>
      <c r="GC16" s="415">
        <f xml:space="preserve"> Debt!GC$87</f>
        <v>-4.168568109429884E-12</v>
      </c>
      <c r="GD16" s="415">
        <f xml:space="preserve"> Debt!GD$87</f>
        <v>-4.281490496754672E-12</v>
      </c>
      <c r="GE16" s="415">
        <f xml:space="preserve"> Debt!GE$87</f>
        <v>-4.3504224937524217E-12</v>
      </c>
      <c r="GF16" s="415">
        <f xml:space="preserve"> Debt!GF$87</f>
        <v>-4.3243672459909263E-12</v>
      </c>
      <c r="GG16" s="415">
        <f xml:space="preserve"> Debt!GG$87</f>
        <v>-4.4412813193387866E-12</v>
      </c>
      <c r="GH16" s="415">
        <f xml:space="preserve"> Debt!GH$87</f>
        <v>-4.5615912378036444E-12</v>
      </c>
      <c r="GI16" s="415">
        <f xml:space="preserve"> Debt!GI$87</f>
        <v>-4.6350328567322832E-12</v>
      </c>
      <c r="GJ16" s="415">
        <f xml:space="preserve"> Debt!GJ$87</f>
        <v>-4.6072730403838107E-12</v>
      </c>
    </row>
    <row r="17" spans="1:192" s="316" customFormat="1" outlineLevel="1" x14ac:dyDescent="0.25">
      <c r="A17" s="277"/>
      <c r="B17" s="277"/>
      <c r="C17" s="278"/>
      <c r="D17" s="281"/>
      <c r="E17" s="508" t="s">
        <v>142</v>
      </c>
      <c r="F17" s="508"/>
      <c r="G17" s="508"/>
      <c r="H17" s="508"/>
      <c r="I17" s="508"/>
      <c r="J17" s="508"/>
      <c r="K17" s="508"/>
      <c r="L17" s="508"/>
      <c r="M17" s="508"/>
      <c r="N17" s="508"/>
      <c r="O17" s="508"/>
      <c r="P17" s="508"/>
      <c r="Q17" s="508"/>
      <c r="R17" s="508"/>
      <c r="S17" s="508"/>
      <c r="T17" s="508"/>
      <c r="U17" s="508"/>
      <c r="V17" s="508"/>
      <c r="W17" s="508"/>
      <c r="X17" s="508"/>
      <c r="Y17" s="508"/>
      <c r="Z17" s="508"/>
      <c r="AA17" s="508"/>
      <c r="AB17" s="508"/>
      <c r="AC17" s="508"/>
      <c r="AD17" s="508"/>
      <c r="AE17" s="508"/>
      <c r="AF17" s="508"/>
      <c r="AG17" s="508"/>
      <c r="AH17" s="508"/>
      <c r="AI17" s="508"/>
      <c r="AJ17" s="508"/>
      <c r="AK17" s="508"/>
      <c r="AL17" s="508"/>
      <c r="AM17" s="508"/>
      <c r="AN17" s="508"/>
      <c r="AO17" s="508"/>
      <c r="AP17" s="508"/>
      <c r="AQ17" s="508"/>
      <c r="AR17" s="508"/>
      <c r="AS17" s="508"/>
      <c r="AT17" s="508"/>
      <c r="AU17" s="508"/>
      <c r="AV17" s="508"/>
      <c r="AW17" s="508"/>
      <c r="AX17" s="508"/>
      <c r="AY17" s="508"/>
      <c r="AZ17" s="508"/>
      <c r="BA17" s="508"/>
      <c r="BB17" s="508"/>
      <c r="BC17" s="508"/>
      <c r="BD17" s="508"/>
      <c r="BE17" s="508"/>
      <c r="BF17" s="508"/>
      <c r="BG17" s="508"/>
      <c r="BH17" s="508"/>
      <c r="BI17" s="508"/>
      <c r="BJ17" s="508"/>
      <c r="BK17" s="508"/>
      <c r="BL17" s="508"/>
      <c r="BM17" s="508"/>
      <c r="BN17" s="508"/>
      <c r="BO17" s="508"/>
      <c r="BP17" s="508"/>
      <c r="BQ17" s="508"/>
      <c r="BR17" s="508"/>
      <c r="BS17" s="508"/>
      <c r="BT17" s="508"/>
      <c r="BU17" s="508"/>
      <c r="BV17" s="508"/>
      <c r="BW17" s="508"/>
      <c r="BX17" s="508"/>
      <c r="BY17" s="508"/>
      <c r="BZ17" s="508"/>
      <c r="CA17" s="508"/>
      <c r="CB17" s="508"/>
      <c r="CC17" s="508"/>
      <c r="CD17" s="508"/>
      <c r="CE17" s="508"/>
      <c r="CF17" s="508"/>
      <c r="CG17" s="508"/>
      <c r="CH17" s="508"/>
      <c r="CI17" s="508"/>
      <c r="CJ17" s="508"/>
      <c r="CK17" s="508"/>
      <c r="CL17" s="508"/>
      <c r="CM17" s="508"/>
      <c r="CN17" s="508"/>
      <c r="CO17" s="508"/>
      <c r="CP17" s="508"/>
      <c r="CQ17" s="508"/>
      <c r="CR17" s="508"/>
      <c r="CS17" s="508"/>
      <c r="CT17" s="508"/>
      <c r="CU17" s="508"/>
      <c r="CV17" s="508"/>
      <c r="CW17" s="508"/>
      <c r="CX17" s="508"/>
      <c r="CY17" s="508"/>
      <c r="CZ17" s="508"/>
      <c r="DA17" s="508"/>
      <c r="DB17" s="508"/>
      <c r="DC17" s="508"/>
      <c r="DD17" s="508"/>
      <c r="DE17" s="508"/>
      <c r="DF17" s="508"/>
      <c r="DG17" s="508"/>
      <c r="DH17" s="508"/>
      <c r="DI17" s="508"/>
      <c r="DJ17" s="508"/>
      <c r="DK17" s="508"/>
      <c r="DL17" s="508"/>
      <c r="DM17" s="508"/>
      <c r="DN17" s="508"/>
      <c r="DO17" s="508"/>
      <c r="DP17" s="508"/>
      <c r="DQ17" s="508"/>
      <c r="DR17" s="508"/>
      <c r="DS17" s="508"/>
      <c r="DT17" s="508"/>
      <c r="DU17" s="508"/>
      <c r="DV17" s="508"/>
      <c r="DW17" s="508"/>
      <c r="DX17" s="508"/>
      <c r="DY17" s="508"/>
      <c r="DZ17" s="508"/>
      <c r="EA17" s="508"/>
      <c r="EB17" s="508"/>
      <c r="EC17" s="508"/>
      <c r="ED17" s="508"/>
      <c r="EE17" s="508"/>
      <c r="EF17" s="508"/>
      <c r="EG17" s="508"/>
      <c r="EH17" s="508"/>
      <c r="EI17" s="508"/>
      <c r="EJ17" s="508"/>
      <c r="EK17" s="508"/>
      <c r="EL17" s="508"/>
      <c r="EM17" s="508"/>
      <c r="EN17" s="508"/>
      <c r="EO17" s="508"/>
      <c r="EP17" s="508"/>
      <c r="EQ17" s="508"/>
      <c r="ER17" s="508"/>
      <c r="ES17" s="508"/>
      <c r="ET17" s="508"/>
      <c r="EU17" s="508"/>
      <c r="EV17" s="508"/>
      <c r="EW17" s="508"/>
      <c r="EX17" s="508"/>
      <c r="EY17" s="508"/>
      <c r="EZ17" s="508"/>
      <c r="FA17" s="508"/>
      <c r="FB17" s="508"/>
      <c r="FC17" s="508"/>
      <c r="FD17" s="508"/>
      <c r="FE17" s="508"/>
      <c r="FF17" s="508"/>
      <c r="FG17" s="508"/>
      <c r="FH17" s="508"/>
      <c r="FI17" s="508"/>
      <c r="FJ17" s="508"/>
      <c r="FK17" s="508"/>
      <c r="FL17" s="508"/>
      <c r="FM17" s="508"/>
      <c r="FN17" s="508"/>
      <c r="FO17" s="508"/>
      <c r="FP17" s="508"/>
      <c r="FQ17" s="508"/>
      <c r="FR17" s="508"/>
      <c r="FS17" s="508"/>
      <c r="FT17" s="508"/>
      <c r="FU17" s="508"/>
      <c r="FV17" s="508"/>
      <c r="FW17" s="508"/>
      <c r="FX17" s="508"/>
      <c r="FY17" s="508"/>
      <c r="FZ17" s="508"/>
      <c r="GA17" s="508"/>
      <c r="GB17" s="508"/>
      <c r="GC17" s="508"/>
      <c r="GD17" s="508"/>
      <c r="GE17" s="508"/>
      <c r="GF17" s="508"/>
      <c r="GG17" s="508"/>
      <c r="GH17" s="508"/>
      <c r="GI17" s="508"/>
      <c r="GJ17" s="508"/>
    </row>
    <row r="18" spans="1:192" outlineLevel="1" x14ac:dyDescent="0.25">
      <c r="E18" s="415" t="str">
        <f xml:space="preserve"> Debt!E$112</f>
        <v>RCF interest due</v>
      </c>
      <c r="F18" s="415">
        <f xml:space="preserve"> Debt!F$112</f>
        <v>0</v>
      </c>
      <c r="G18" s="415" t="str">
        <f xml:space="preserve"> Debt!G$112</f>
        <v>$ 000s</v>
      </c>
      <c r="H18" s="415">
        <f xml:space="preserve"> Debt!H$112</f>
        <v>0</v>
      </c>
      <c r="I18" s="415">
        <f xml:space="preserve"> Debt!I$112</f>
        <v>0</v>
      </c>
      <c r="J18" s="415">
        <f xml:space="preserve"> Debt!J$112</f>
        <v>0</v>
      </c>
      <c r="K18" s="415">
        <f xml:space="preserve"> Debt!K$112</f>
        <v>0</v>
      </c>
      <c r="L18" s="415">
        <f xml:space="preserve"> Debt!L$112</f>
        <v>0</v>
      </c>
      <c r="M18" s="415">
        <f xml:space="preserve"> Debt!M$112</f>
        <v>0</v>
      </c>
      <c r="N18" s="415">
        <f xml:space="preserve"> Debt!N$112</f>
        <v>0</v>
      </c>
      <c r="O18" s="415">
        <f xml:space="preserve"> Debt!O$112</f>
        <v>0</v>
      </c>
      <c r="P18" s="415">
        <f xml:space="preserve"> Debt!P$112</f>
        <v>0</v>
      </c>
      <c r="Q18" s="415">
        <f xml:space="preserve"> Debt!Q$112</f>
        <v>0</v>
      </c>
      <c r="R18" s="415">
        <f xml:space="preserve"> Debt!R$112</f>
        <v>0</v>
      </c>
      <c r="S18" s="415">
        <f xml:space="preserve"> Debt!S$112</f>
        <v>0</v>
      </c>
      <c r="T18" s="415">
        <f xml:space="preserve"> Debt!T$112</f>
        <v>0</v>
      </c>
      <c r="U18" s="415">
        <f xml:space="preserve"> Debt!U$112</f>
        <v>0</v>
      </c>
      <c r="V18" s="415">
        <f xml:space="preserve"> Debt!V$112</f>
        <v>0</v>
      </c>
      <c r="W18" s="415">
        <f xml:space="preserve"> Debt!W$112</f>
        <v>0</v>
      </c>
      <c r="X18" s="415">
        <f xml:space="preserve"> Debt!X$112</f>
        <v>0</v>
      </c>
      <c r="Y18" s="415">
        <f xml:space="preserve"> Debt!Y$112</f>
        <v>0</v>
      </c>
      <c r="Z18" s="415">
        <f xml:space="preserve"> Debt!Z$112</f>
        <v>0</v>
      </c>
      <c r="AA18" s="415">
        <f xml:space="preserve"> Debt!AA$112</f>
        <v>0</v>
      </c>
      <c r="AB18" s="415">
        <f xml:space="preserve"> Debt!AB$112</f>
        <v>0</v>
      </c>
      <c r="AC18" s="415">
        <f xml:space="preserve"> Debt!AC$112</f>
        <v>0</v>
      </c>
      <c r="AD18" s="415">
        <f xml:space="preserve"> Debt!AD$112</f>
        <v>0</v>
      </c>
      <c r="AE18" s="415">
        <f xml:space="preserve"> Debt!AE$112</f>
        <v>0</v>
      </c>
      <c r="AF18" s="415">
        <f xml:space="preserve"> Debt!AF$112</f>
        <v>0</v>
      </c>
      <c r="AG18" s="415">
        <f xml:space="preserve"> Debt!AG$112</f>
        <v>0</v>
      </c>
      <c r="AH18" s="415">
        <f xml:space="preserve"> Debt!AH$112</f>
        <v>0</v>
      </c>
      <c r="AI18" s="415">
        <f xml:space="preserve"> Debt!AI$112</f>
        <v>0</v>
      </c>
      <c r="AJ18" s="415">
        <f xml:space="preserve"> Debt!AJ$112</f>
        <v>0</v>
      </c>
      <c r="AK18" s="415">
        <f xml:space="preserve"> Debt!AK$112</f>
        <v>0</v>
      </c>
      <c r="AL18" s="415">
        <f xml:space="preserve"> Debt!AL$112</f>
        <v>0</v>
      </c>
      <c r="AM18" s="415">
        <f xml:space="preserve"> Debt!AM$112</f>
        <v>0</v>
      </c>
      <c r="AN18" s="415">
        <f xml:space="preserve"> Debt!AN$112</f>
        <v>0</v>
      </c>
      <c r="AO18" s="415">
        <f xml:space="preserve"> Debt!AO$112</f>
        <v>0</v>
      </c>
      <c r="AP18" s="415">
        <f xml:space="preserve"> Debt!AP$112</f>
        <v>0</v>
      </c>
      <c r="AQ18" s="415">
        <f xml:space="preserve"> Debt!AQ$112</f>
        <v>0</v>
      </c>
      <c r="AR18" s="415">
        <f xml:space="preserve"> Debt!AR$112</f>
        <v>0</v>
      </c>
      <c r="AS18" s="415">
        <f xml:space="preserve"> Debt!AS$112</f>
        <v>0</v>
      </c>
      <c r="AT18" s="415">
        <f xml:space="preserve"> Debt!AT$112</f>
        <v>0</v>
      </c>
      <c r="AU18" s="415">
        <f xml:space="preserve"> Debt!AU$112</f>
        <v>0</v>
      </c>
      <c r="AV18" s="415">
        <f xml:space="preserve"> Debt!AV$112</f>
        <v>0</v>
      </c>
      <c r="AW18" s="415">
        <f xml:space="preserve"> Debt!AW$112</f>
        <v>0</v>
      </c>
      <c r="AX18" s="415">
        <f xml:space="preserve"> Debt!AX$112</f>
        <v>0</v>
      </c>
      <c r="AY18" s="415">
        <f xml:space="preserve"> Debt!AY$112</f>
        <v>0</v>
      </c>
      <c r="AZ18" s="415">
        <f xml:space="preserve"> Debt!AZ$112</f>
        <v>0</v>
      </c>
      <c r="BA18" s="415">
        <f xml:space="preserve"> Debt!BA$112</f>
        <v>0</v>
      </c>
      <c r="BB18" s="415">
        <f xml:space="preserve"> Debt!BB$112</f>
        <v>0</v>
      </c>
      <c r="BC18" s="415">
        <f xml:space="preserve"> Debt!BC$112</f>
        <v>0</v>
      </c>
      <c r="BD18" s="415">
        <f xml:space="preserve"> Debt!BD$112</f>
        <v>0</v>
      </c>
      <c r="BE18" s="415">
        <f xml:space="preserve"> Debt!BE$112</f>
        <v>0</v>
      </c>
      <c r="BF18" s="415">
        <f xml:space="preserve"> Debt!BF$112</f>
        <v>0</v>
      </c>
      <c r="BG18" s="415">
        <f xml:space="preserve"> Debt!BG$112</f>
        <v>0</v>
      </c>
      <c r="BH18" s="415">
        <f xml:space="preserve"> Debt!BH$112</f>
        <v>0</v>
      </c>
      <c r="BI18" s="415">
        <f xml:space="preserve"> Debt!BI$112</f>
        <v>0</v>
      </c>
      <c r="BJ18" s="415">
        <f xml:space="preserve"> Debt!BJ$112</f>
        <v>0</v>
      </c>
      <c r="BK18" s="415">
        <f xml:space="preserve"> Debt!BK$112</f>
        <v>0</v>
      </c>
      <c r="BL18" s="415">
        <f xml:space="preserve"> Debt!BL$112</f>
        <v>0</v>
      </c>
      <c r="BM18" s="415">
        <f xml:space="preserve"> Debt!BM$112</f>
        <v>0</v>
      </c>
      <c r="BN18" s="415">
        <f xml:space="preserve"> Debt!BN$112</f>
        <v>0</v>
      </c>
      <c r="BO18" s="415">
        <f xml:space="preserve"> Debt!BO$112</f>
        <v>0</v>
      </c>
      <c r="BP18" s="415">
        <f xml:space="preserve"> Debt!BP$112</f>
        <v>0</v>
      </c>
      <c r="BQ18" s="415">
        <f xml:space="preserve"> Debt!BQ$112</f>
        <v>0</v>
      </c>
      <c r="BR18" s="415">
        <f xml:space="preserve"> Debt!BR$112</f>
        <v>0</v>
      </c>
      <c r="BS18" s="415">
        <f xml:space="preserve"> Debt!BS$112</f>
        <v>0</v>
      </c>
      <c r="BT18" s="415">
        <f xml:space="preserve"> Debt!BT$112</f>
        <v>0</v>
      </c>
      <c r="BU18" s="415">
        <f xml:space="preserve"> Debt!BU$112</f>
        <v>0</v>
      </c>
      <c r="BV18" s="415">
        <f xml:space="preserve"> Debt!BV$112</f>
        <v>0</v>
      </c>
      <c r="BW18" s="415">
        <f xml:space="preserve"> Debt!BW$112</f>
        <v>0</v>
      </c>
      <c r="BX18" s="415">
        <f xml:space="preserve"> Debt!BX$112</f>
        <v>0</v>
      </c>
      <c r="BY18" s="415">
        <f xml:space="preserve"> Debt!BY$112</f>
        <v>0</v>
      </c>
      <c r="BZ18" s="415">
        <f xml:space="preserve"> Debt!BZ$112</f>
        <v>0</v>
      </c>
      <c r="CA18" s="415">
        <f xml:space="preserve"> Debt!CA$112</f>
        <v>0</v>
      </c>
      <c r="CB18" s="415">
        <f xml:space="preserve"> Debt!CB$112</f>
        <v>0</v>
      </c>
      <c r="CC18" s="415">
        <f xml:space="preserve"> Debt!CC$112</f>
        <v>0</v>
      </c>
      <c r="CD18" s="415">
        <f xml:space="preserve"> Debt!CD$112</f>
        <v>0</v>
      </c>
      <c r="CE18" s="415">
        <f xml:space="preserve"> Debt!CE$112</f>
        <v>0</v>
      </c>
      <c r="CF18" s="415">
        <f xml:space="preserve"> Debt!CF$112</f>
        <v>0</v>
      </c>
      <c r="CG18" s="415">
        <f xml:space="preserve"> Debt!CG$112</f>
        <v>0</v>
      </c>
      <c r="CH18" s="415">
        <f xml:space="preserve"> Debt!CH$112</f>
        <v>0</v>
      </c>
      <c r="CI18" s="415">
        <f xml:space="preserve"> Debt!CI$112</f>
        <v>0</v>
      </c>
      <c r="CJ18" s="415">
        <f xml:space="preserve"> Debt!CJ$112</f>
        <v>0</v>
      </c>
      <c r="CK18" s="415">
        <f xml:space="preserve"> Debt!CK$112</f>
        <v>0</v>
      </c>
      <c r="CL18" s="415">
        <f xml:space="preserve"> Debt!CL$112</f>
        <v>0</v>
      </c>
      <c r="CM18" s="415">
        <f xml:space="preserve"> Debt!CM$112</f>
        <v>0</v>
      </c>
      <c r="CN18" s="415">
        <f xml:space="preserve"> Debt!CN$112</f>
        <v>0</v>
      </c>
      <c r="CO18" s="415">
        <f xml:space="preserve"> Debt!CO$112</f>
        <v>0</v>
      </c>
      <c r="CP18" s="415">
        <f xml:space="preserve"> Debt!CP$112</f>
        <v>0</v>
      </c>
      <c r="CQ18" s="415">
        <f xml:space="preserve"> Debt!CQ$112</f>
        <v>0</v>
      </c>
      <c r="CR18" s="415">
        <f xml:space="preserve"> Debt!CR$112</f>
        <v>0</v>
      </c>
      <c r="CS18" s="415">
        <f xml:space="preserve"> Debt!CS$112</f>
        <v>0</v>
      </c>
      <c r="CT18" s="415">
        <f xml:space="preserve"> Debt!CT$112</f>
        <v>0</v>
      </c>
      <c r="CU18" s="415">
        <f xml:space="preserve"> Debt!CU$112</f>
        <v>0</v>
      </c>
      <c r="CV18" s="415">
        <f xml:space="preserve"> Debt!CV$112</f>
        <v>0</v>
      </c>
      <c r="CW18" s="415">
        <f xml:space="preserve"> Debt!CW$112</f>
        <v>0</v>
      </c>
      <c r="CX18" s="415">
        <f xml:space="preserve"> Debt!CX$112</f>
        <v>0</v>
      </c>
      <c r="CY18" s="415">
        <f xml:space="preserve"> Debt!CY$112</f>
        <v>0</v>
      </c>
      <c r="CZ18" s="415">
        <f xml:space="preserve"> Debt!CZ$112</f>
        <v>0</v>
      </c>
      <c r="DA18" s="415">
        <f xml:space="preserve"> Debt!DA$112</f>
        <v>0</v>
      </c>
      <c r="DB18" s="415">
        <f xml:space="preserve"> Debt!DB$112</f>
        <v>0</v>
      </c>
      <c r="DC18" s="415">
        <f xml:space="preserve"> Debt!DC$112</f>
        <v>0</v>
      </c>
      <c r="DD18" s="415">
        <f xml:space="preserve"> Debt!DD$112</f>
        <v>0</v>
      </c>
      <c r="DE18" s="415">
        <f xml:space="preserve"> Debt!DE$112</f>
        <v>0</v>
      </c>
      <c r="DF18" s="415">
        <f xml:space="preserve"> Debt!DF$112</f>
        <v>0</v>
      </c>
      <c r="DG18" s="415">
        <f xml:space="preserve"> Debt!DG$112</f>
        <v>0</v>
      </c>
      <c r="DH18" s="415">
        <f xml:space="preserve"> Debt!DH$112</f>
        <v>0</v>
      </c>
      <c r="DI18" s="415">
        <f xml:space="preserve"> Debt!DI$112</f>
        <v>0</v>
      </c>
      <c r="DJ18" s="415">
        <f xml:space="preserve"> Debt!DJ$112</f>
        <v>0</v>
      </c>
      <c r="DK18" s="415">
        <f xml:space="preserve"> Debt!DK$112</f>
        <v>0</v>
      </c>
      <c r="DL18" s="415">
        <f xml:space="preserve"> Debt!DL$112</f>
        <v>0</v>
      </c>
      <c r="DM18" s="415">
        <f xml:space="preserve"> Debt!DM$112</f>
        <v>0</v>
      </c>
      <c r="DN18" s="415">
        <f xml:space="preserve"> Debt!DN$112</f>
        <v>0</v>
      </c>
      <c r="DO18" s="415">
        <f xml:space="preserve"> Debt!DO$112</f>
        <v>0</v>
      </c>
      <c r="DP18" s="415">
        <f xml:space="preserve"> Debt!DP$112</f>
        <v>0</v>
      </c>
      <c r="DQ18" s="415">
        <f xml:space="preserve"> Debt!DQ$112</f>
        <v>0</v>
      </c>
      <c r="DR18" s="415">
        <f xml:space="preserve"> Debt!DR$112</f>
        <v>0</v>
      </c>
      <c r="DS18" s="415">
        <f xml:space="preserve"> Debt!DS$112</f>
        <v>0</v>
      </c>
      <c r="DT18" s="415">
        <f xml:space="preserve"> Debt!DT$112</f>
        <v>0</v>
      </c>
      <c r="DU18" s="415">
        <f xml:space="preserve"> Debt!DU$112</f>
        <v>0</v>
      </c>
      <c r="DV18" s="415">
        <f xml:space="preserve"> Debt!DV$112</f>
        <v>0</v>
      </c>
      <c r="DW18" s="415">
        <f xml:space="preserve"> Debt!DW$112</f>
        <v>0</v>
      </c>
      <c r="DX18" s="415">
        <f xml:space="preserve"> Debt!DX$112</f>
        <v>0</v>
      </c>
      <c r="DY18" s="415">
        <f xml:space="preserve"> Debt!DY$112</f>
        <v>0</v>
      </c>
      <c r="DZ18" s="415">
        <f xml:space="preserve"> Debt!DZ$112</f>
        <v>0</v>
      </c>
      <c r="EA18" s="415">
        <f xml:space="preserve"> Debt!EA$112</f>
        <v>0</v>
      </c>
      <c r="EB18" s="415">
        <f xml:space="preserve"> Debt!EB$112</f>
        <v>0</v>
      </c>
      <c r="EC18" s="415">
        <f xml:space="preserve"> Debt!EC$112</f>
        <v>0</v>
      </c>
      <c r="ED18" s="415">
        <f xml:space="preserve"> Debt!ED$112</f>
        <v>0</v>
      </c>
      <c r="EE18" s="415">
        <f xml:space="preserve"> Debt!EE$112</f>
        <v>0</v>
      </c>
      <c r="EF18" s="415">
        <f xml:space="preserve"> Debt!EF$112</f>
        <v>0</v>
      </c>
      <c r="EG18" s="415">
        <f xml:space="preserve"> Debt!EG$112</f>
        <v>0</v>
      </c>
      <c r="EH18" s="415">
        <f xml:space="preserve"> Debt!EH$112</f>
        <v>0</v>
      </c>
      <c r="EI18" s="415">
        <f xml:space="preserve"> Debt!EI$112</f>
        <v>0</v>
      </c>
      <c r="EJ18" s="415">
        <f xml:space="preserve"> Debt!EJ$112</f>
        <v>0</v>
      </c>
      <c r="EK18" s="415">
        <f xml:space="preserve"> Debt!EK$112</f>
        <v>0</v>
      </c>
      <c r="EL18" s="415">
        <f xml:space="preserve"> Debt!EL$112</f>
        <v>0</v>
      </c>
      <c r="EM18" s="415">
        <f xml:space="preserve"> Debt!EM$112</f>
        <v>0</v>
      </c>
      <c r="EN18" s="415">
        <f xml:space="preserve"> Debt!EN$112</f>
        <v>0</v>
      </c>
      <c r="EO18" s="415">
        <f xml:space="preserve"> Debt!EO$112</f>
        <v>0</v>
      </c>
      <c r="EP18" s="415">
        <f xml:space="preserve"> Debt!EP$112</f>
        <v>0</v>
      </c>
      <c r="EQ18" s="415">
        <f xml:space="preserve"> Debt!EQ$112</f>
        <v>0</v>
      </c>
      <c r="ER18" s="415">
        <f xml:space="preserve"> Debt!ER$112</f>
        <v>0</v>
      </c>
      <c r="ES18" s="415">
        <f xml:space="preserve"> Debt!ES$112</f>
        <v>0</v>
      </c>
      <c r="ET18" s="415">
        <f xml:space="preserve"> Debt!ET$112</f>
        <v>0</v>
      </c>
      <c r="EU18" s="415">
        <f xml:space="preserve"> Debt!EU$112</f>
        <v>0</v>
      </c>
      <c r="EV18" s="415">
        <f xml:space="preserve"> Debt!EV$112</f>
        <v>0</v>
      </c>
      <c r="EW18" s="415">
        <f xml:space="preserve"> Debt!EW$112</f>
        <v>0</v>
      </c>
      <c r="EX18" s="415">
        <f xml:space="preserve"> Debt!EX$112</f>
        <v>0</v>
      </c>
      <c r="EY18" s="415">
        <f xml:space="preserve"> Debt!EY$112</f>
        <v>0</v>
      </c>
      <c r="EZ18" s="415">
        <f xml:space="preserve"> Debt!EZ$112</f>
        <v>0</v>
      </c>
      <c r="FA18" s="415">
        <f xml:space="preserve"> Debt!FA$112</f>
        <v>0</v>
      </c>
      <c r="FB18" s="415">
        <f xml:space="preserve"> Debt!FB$112</f>
        <v>0</v>
      </c>
      <c r="FC18" s="415">
        <f xml:space="preserve"> Debt!FC$112</f>
        <v>0</v>
      </c>
      <c r="FD18" s="415">
        <f xml:space="preserve"> Debt!FD$112</f>
        <v>0</v>
      </c>
      <c r="FE18" s="415">
        <f xml:space="preserve"> Debt!FE$112</f>
        <v>0</v>
      </c>
      <c r="FF18" s="415">
        <f xml:space="preserve"> Debt!FF$112</f>
        <v>0</v>
      </c>
      <c r="FG18" s="415">
        <f xml:space="preserve"> Debt!FG$112</f>
        <v>0</v>
      </c>
      <c r="FH18" s="415">
        <f xml:space="preserve"> Debt!FH$112</f>
        <v>0</v>
      </c>
      <c r="FI18" s="415">
        <f xml:space="preserve"> Debt!FI$112</f>
        <v>0</v>
      </c>
      <c r="FJ18" s="415">
        <f xml:space="preserve"> Debt!FJ$112</f>
        <v>0</v>
      </c>
      <c r="FK18" s="415">
        <f xml:space="preserve"> Debt!FK$112</f>
        <v>0</v>
      </c>
      <c r="FL18" s="415">
        <f xml:space="preserve"> Debt!FL$112</f>
        <v>0</v>
      </c>
      <c r="FM18" s="415">
        <f xml:space="preserve"> Debt!FM$112</f>
        <v>0</v>
      </c>
      <c r="FN18" s="415">
        <f xml:space="preserve"> Debt!FN$112</f>
        <v>0</v>
      </c>
      <c r="FO18" s="415">
        <f xml:space="preserve"> Debt!FO$112</f>
        <v>0</v>
      </c>
      <c r="FP18" s="415">
        <f xml:space="preserve"> Debt!FP$112</f>
        <v>0</v>
      </c>
      <c r="FQ18" s="415">
        <f xml:space="preserve"> Debt!FQ$112</f>
        <v>0</v>
      </c>
      <c r="FR18" s="415">
        <f xml:space="preserve"> Debt!FR$112</f>
        <v>0</v>
      </c>
      <c r="FS18" s="415">
        <f xml:space="preserve"> Debt!FS$112</f>
        <v>0</v>
      </c>
      <c r="FT18" s="415">
        <f xml:space="preserve"> Debt!FT$112</f>
        <v>0</v>
      </c>
      <c r="FU18" s="415">
        <f xml:space="preserve"> Debt!FU$112</f>
        <v>0</v>
      </c>
      <c r="FV18" s="415">
        <f xml:space="preserve"> Debt!FV$112</f>
        <v>0</v>
      </c>
      <c r="FW18" s="415">
        <f xml:space="preserve"> Debt!FW$112</f>
        <v>0</v>
      </c>
      <c r="FX18" s="415">
        <f xml:space="preserve"> Debt!FX$112</f>
        <v>0</v>
      </c>
      <c r="FY18" s="415">
        <f xml:space="preserve"> Debt!FY$112</f>
        <v>0</v>
      </c>
      <c r="FZ18" s="415">
        <f xml:space="preserve"> Debt!FZ$112</f>
        <v>0</v>
      </c>
      <c r="GA18" s="415">
        <f xml:space="preserve"> Debt!GA$112</f>
        <v>0</v>
      </c>
      <c r="GB18" s="415">
        <f xml:space="preserve"> Debt!GB$112</f>
        <v>0</v>
      </c>
      <c r="GC18" s="415">
        <f xml:space="preserve"> Debt!GC$112</f>
        <v>0</v>
      </c>
      <c r="GD18" s="415">
        <f xml:space="preserve"> Debt!GD$112</f>
        <v>0</v>
      </c>
      <c r="GE18" s="415">
        <f xml:space="preserve"> Debt!GE$112</f>
        <v>0</v>
      </c>
      <c r="GF18" s="415">
        <f xml:space="preserve"> Debt!GF$112</f>
        <v>0</v>
      </c>
      <c r="GG18" s="415">
        <f xml:space="preserve"> Debt!GG$112</f>
        <v>0</v>
      </c>
      <c r="GH18" s="415">
        <f xml:space="preserve"> Debt!GH$112</f>
        <v>0</v>
      </c>
      <c r="GI18" s="415">
        <f xml:space="preserve"> Debt!GI$112</f>
        <v>0</v>
      </c>
      <c r="GJ18" s="415">
        <f xml:space="preserve"> Debt!GJ$112</f>
        <v>0</v>
      </c>
    </row>
    <row r="19" spans="1:192" outlineLevel="1" x14ac:dyDescent="0.25">
      <c r="E19" s="280" t="s">
        <v>116</v>
      </c>
      <c r="F19" s="280"/>
      <c r="G19" s="280" t="str">
        <f xml:space="preserve"> SMU</f>
        <v>$ 000s</v>
      </c>
      <c r="H19" s="280">
        <f xml:space="preserve"> SUM(J19:GJ19)</f>
        <v>240384.50033559836</v>
      </c>
      <c r="I19" s="280"/>
      <c r="J19" s="280">
        <f t="shared" ref="J19:AO19" si="12" xml:space="preserve"> J14 + SUM(J16:J18)</f>
        <v>0</v>
      </c>
      <c r="K19" s="280">
        <f t="shared" si="12"/>
        <v>0</v>
      </c>
      <c r="L19" s="280">
        <f t="shared" si="12"/>
        <v>0</v>
      </c>
      <c r="M19" s="280">
        <f t="shared" si="12"/>
        <v>2716.0763272745708</v>
      </c>
      <c r="N19" s="280">
        <f t="shared" si="12"/>
        <v>3177.021878200117</v>
      </c>
      <c r="O19" s="280">
        <f t="shared" si="12"/>
        <v>-16.224580248688767</v>
      </c>
      <c r="P19" s="280">
        <f t="shared" si="12"/>
        <v>34.535865303689661</v>
      </c>
      <c r="Q19" s="280">
        <f t="shared" si="12"/>
        <v>2751.5557774524364</v>
      </c>
      <c r="R19" s="280">
        <f t="shared" si="12"/>
        <v>3228.3868743751832</v>
      </c>
      <c r="S19" s="280">
        <f t="shared" si="12"/>
        <v>52.254091836191378</v>
      </c>
      <c r="T19" s="280">
        <f t="shared" si="12"/>
        <v>102.10047971606696</v>
      </c>
      <c r="U19" s="280">
        <f t="shared" si="12"/>
        <v>2807.4518611348935</v>
      </c>
      <c r="V19" s="280">
        <f t="shared" si="12"/>
        <v>3284.1470413053075</v>
      </c>
      <c r="W19" s="280">
        <f t="shared" si="12"/>
        <v>125.11930166461616</v>
      </c>
      <c r="X19" s="280">
        <f t="shared" si="12"/>
        <v>165.32228640890719</v>
      </c>
      <c r="Y19" s="280">
        <f t="shared" si="12"/>
        <v>2867.9246839888706</v>
      </c>
      <c r="Z19" s="280">
        <f t="shared" si="12"/>
        <v>3344.4435722523722</v>
      </c>
      <c r="AA19" s="280">
        <f t="shared" si="12"/>
        <v>202.51495153865199</v>
      </c>
      <c r="AB19" s="280">
        <f t="shared" si="12"/>
        <v>250.44428948575569</v>
      </c>
      <c r="AC19" s="280">
        <f t="shared" si="12"/>
        <v>2933.0081446736581</v>
      </c>
      <c r="AD19" s="280">
        <f t="shared" si="12"/>
        <v>3409.8452888310867</v>
      </c>
      <c r="AE19" s="280">
        <f t="shared" si="12"/>
        <v>285.01945578205709</v>
      </c>
      <c r="AF19" s="280">
        <f t="shared" si="12"/>
        <v>331.94122526578235</v>
      </c>
      <c r="AG19" s="280">
        <f t="shared" si="12"/>
        <v>3003.4047049242295</v>
      </c>
      <c r="AH19" s="280">
        <f t="shared" si="12"/>
        <v>3480.5398153339461</v>
      </c>
      <c r="AI19" s="280">
        <f t="shared" si="12"/>
        <v>372.82389300309978</v>
      </c>
      <c r="AJ19" s="280">
        <f t="shared" si="12"/>
        <v>418.70292763086712</v>
      </c>
      <c r="AK19" s="280">
        <f t="shared" si="12"/>
        <v>3079.2714122720181</v>
      </c>
      <c r="AL19" s="280">
        <f t="shared" si="12"/>
        <v>3556.8665063418921</v>
      </c>
      <c r="AM19" s="280">
        <f t="shared" si="12"/>
        <v>466.27351387145126</v>
      </c>
      <c r="AN19" s="280">
        <f t="shared" si="12"/>
        <v>507.18111395654</v>
      </c>
      <c r="AO19" s="280">
        <f t="shared" si="12"/>
        <v>3161.0685011611677</v>
      </c>
      <c r="AP19" s="280">
        <f t="shared" ref="AP19:BU19" si="13" xml:space="preserve"> AP14 + SUM(AP16:AP18)</f>
        <v>3635.3673145461503</v>
      </c>
      <c r="AQ19" s="280">
        <f t="shared" si="13"/>
        <v>554.06997929392651</v>
      </c>
      <c r="AR19" s="280">
        <f t="shared" si="13"/>
        <v>596.77431419010236</v>
      </c>
      <c r="AS19" s="280">
        <f t="shared" si="13"/>
        <v>3234.5953865275246</v>
      </c>
      <c r="AT19" s="280">
        <f t="shared" si="13"/>
        <v>3705.9966765639547</v>
      </c>
      <c r="AU19" s="280">
        <f t="shared" si="13"/>
        <v>640.95433271456955</v>
      </c>
      <c r="AV19" s="280">
        <f t="shared" si="13"/>
        <v>681.98915025429665</v>
      </c>
      <c r="AW19" s="280">
        <f t="shared" si="13"/>
        <v>3308.4575930370411</v>
      </c>
      <c r="AX19" s="280">
        <f t="shared" si="13"/>
        <v>3779.7435540719289</v>
      </c>
      <c r="AY19" s="280">
        <f t="shared" si="13"/>
        <v>731.00942106507296</v>
      </c>
      <c r="AZ19" s="280">
        <f t="shared" si="13"/>
        <v>770.42508961126737</v>
      </c>
      <c r="BA19" s="280">
        <f t="shared" si="13"/>
        <v>3385.759441040313</v>
      </c>
      <c r="BB19" s="280">
        <f t="shared" si="13"/>
        <v>3835.6280984969658</v>
      </c>
      <c r="BC19" s="280">
        <f t="shared" si="13"/>
        <v>761.52560587649521</v>
      </c>
      <c r="BD19" s="280">
        <f t="shared" si="13"/>
        <v>761.52560587649657</v>
      </c>
      <c r="BE19" s="280">
        <f t="shared" si="13"/>
        <v>3347.0698684944814</v>
      </c>
      <c r="BF19" s="280">
        <f t="shared" si="13"/>
        <v>3794.7003734264749</v>
      </c>
      <c r="BG19" s="280">
        <f t="shared" si="13"/>
        <v>735.89192305784616</v>
      </c>
      <c r="BH19" s="280">
        <f t="shared" si="13"/>
        <v>735.89192305784752</v>
      </c>
      <c r="BI19" s="280">
        <f t="shared" si="13"/>
        <v>3308.1510345383481</v>
      </c>
      <c r="BJ19" s="280">
        <f t="shared" si="13"/>
        <v>3753.554522032869</v>
      </c>
      <c r="BK19" s="280">
        <f t="shared" si="13"/>
        <v>709.96402415363548</v>
      </c>
      <c r="BL19" s="280">
        <f t="shared" si="13"/>
        <v>709.96402415363684</v>
      </c>
      <c r="BM19" s="280">
        <f t="shared" si="13"/>
        <v>3268.9935361047942</v>
      </c>
      <c r="BN19" s="280">
        <f t="shared" si="13"/>
        <v>3712.1810858505864</v>
      </c>
      <c r="BO19" s="280">
        <f t="shared" si="13"/>
        <v>683.73282925433364</v>
      </c>
      <c r="BP19" s="280">
        <f t="shared" si="13"/>
        <v>683.73282925433546</v>
      </c>
      <c r="BQ19" s="280">
        <f t="shared" si="13"/>
        <v>3229.587753316358</v>
      </c>
      <c r="BR19" s="280">
        <f t="shared" si="13"/>
        <v>3670.5703898793358</v>
      </c>
      <c r="BS19" s="280">
        <f t="shared" si="13"/>
        <v>657.18904003231751</v>
      </c>
      <c r="BT19" s="280">
        <f t="shared" si="13"/>
        <v>657.18904003231887</v>
      </c>
      <c r="BU19" s="280">
        <f t="shared" si="13"/>
        <v>3189.9238439740866</v>
      </c>
      <c r="BV19" s="280">
        <f t="shared" ref="BV19:DA19" si="14" xml:space="preserve"> BV14 + SUM(BV16:BV18)</f>
        <v>3628.7125370715776</v>
      </c>
      <c r="BW19" s="280">
        <f t="shared" si="14"/>
        <v>630.32313423872279</v>
      </c>
      <c r="BX19" s="280">
        <f t="shared" si="14"/>
        <v>630.32313423872415</v>
      </c>
      <c r="BY19" s="280">
        <f t="shared" si="14"/>
        <v>3149.9917379090784</v>
      </c>
      <c r="BZ19" s="280">
        <f t="shared" si="14"/>
        <v>3586.5974026827016</v>
      </c>
      <c r="CA19" s="280">
        <f t="shared" si="14"/>
        <v>603.12536006294533</v>
      </c>
      <c r="CB19" s="280">
        <f t="shared" si="14"/>
        <v>603.1253600629467</v>
      </c>
      <c r="CC19" s="280">
        <f t="shared" si="14"/>
        <v>3109.7811311932646</v>
      </c>
      <c r="CD19" s="280">
        <f t="shared" si="14"/>
        <v>3544.2146284804512</v>
      </c>
      <c r="CE19" s="280">
        <f t="shared" si="14"/>
        <v>575.58573035134111</v>
      </c>
      <c r="CF19" s="280">
        <f t="shared" si="14"/>
        <v>575.58573035134248</v>
      </c>
      <c r="CG19" s="280">
        <f t="shared" si="14"/>
        <v>3069.2814802058929</v>
      </c>
      <c r="CH19" s="280">
        <f t="shared" si="14"/>
        <v>3501.5536168100589</v>
      </c>
      <c r="CI19" s="280">
        <f t="shared" si="14"/>
        <v>547.69401668158935</v>
      </c>
      <c r="CJ19" s="280">
        <f t="shared" si="14"/>
        <v>547.69401668159026</v>
      </c>
      <c r="CK19" s="280">
        <f t="shared" si="14"/>
        <v>3028.4819955521298</v>
      </c>
      <c r="CL19" s="280">
        <f t="shared" si="14"/>
        <v>3458.6035245114972</v>
      </c>
      <c r="CM19" s="280">
        <f t="shared" si="14"/>
        <v>519.4397432891401</v>
      </c>
      <c r="CN19" s="280">
        <f t="shared" si="14"/>
        <v>519.43974328914146</v>
      </c>
      <c r="CO19" s="280">
        <f t="shared" si="14"/>
        <v>2987.3716358300749</v>
      </c>
      <c r="CP19" s="280">
        <f t="shared" si="14"/>
        <v>3415.3532566851691</v>
      </c>
      <c r="CQ19" s="280">
        <f t="shared" si="14"/>
        <v>490.81218084202681</v>
      </c>
      <c r="CR19" s="280">
        <f t="shared" si="14"/>
        <v>490.81218084202771</v>
      </c>
      <c r="CS19" s="280">
        <f t="shared" si="14"/>
        <v>2945.9391012423894</v>
      </c>
      <c r="CT19" s="280">
        <f t="shared" si="14"/>
        <v>3371.7914603021836</v>
      </c>
      <c r="CU19" s="280">
        <f t="shared" si="14"/>
        <v>461.80034006025045</v>
      </c>
      <c r="CV19" s="280">
        <f t="shared" si="14"/>
        <v>461.80034006025136</v>
      </c>
      <c r="CW19" s="280">
        <f t="shared" si="14"/>
        <v>2904.1728270486328</v>
      </c>
      <c r="CX19" s="280">
        <f t="shared" si="14"/>
        <v>3327.906517655395</v>
      </c>
      <c r="CY19" s="280">
        <f t="shared" si="14"/>
        <v>432.39296517585831</v>
      </c>
      <c r="CZ19" s="280">
        <f t="shared" si="14"/>
        <v>432.39296517585967</v>
      </c>
      <c r="DA19" s="280">
        <f t="shared" si="14"/>
        <v>2862.0609768543868</v>
      </c>
      <c r="DB19" s="280">
        <f t="shared" ref="DB19:EG19" si="15" xml:space="preserve"> DB14 + SUM(DB16:DB18)</f>
        <v>3283.6865396471835</v>
      </c>
      <c r="DC19" s="280">
        <f t="shared" si="15"/>
        <v>402.57852722973428</v>
      </c>
      <c r="DD19" s="280">
        <f t="shared" si="15"/>
        <v>402.57852722973524</v>
      </c>
      <c r="DE19" s="280">
        <f t="shared" si="15"/>
        <v>2819.5914357329966</v>
      </c>
      <c r="DF19" s="280">
        <f t="shared" si="15"/>
        <v>3239.1193589099089</v>
      </c>
      <c r="DG19" s="280">
        <f t="shared" si="15"/>
        <v>372.34521720100435</v>
      </c>
      <c r="DH19" s="280">
        <f t="shared" si="15"/>
        <v>372.34521720100571</v>
      </c>
      <c r="DI19" s="280">
        <f t="shared" si="15"/>
        <v>3776.751803175825</v>
      </c>
      <c r="DJ19" s="280">
        <f t="shared" si="15"/>
        <v>4194.1925227548409</v>
      </c>
      <c r="DK19" s="280">
        <f t="shared" si="15"/>
        <v>1341.6809389648872</v>
      </c>
      <c r="DL19" s="280">
        <f t="shared" si="15"/>
        <v>1341.6809389648881</v>
      </c>
      <c r="DM19" s="280">
        <f t="shared" si="15"/>
        <v>3733.5293858666673</v>
      </c>
      <c r="DN19" s="280">
        <f t="shared" si="15"/>
        <v>4148.8932859452898</v>
      </c>
      <c r="DO19" s="280">
        <f t="shared" si="15"/>
        <v>1310.5733020746882</v>
      </c>
      <c r="DP19" s="280">
        <f t="shared" si="15"/>
        <v>1310.5733020746895</v>
      </c>
      <c r="DQ19" s="280">
        <f t="shared" si="15"/>
        <v>3689.9111902759664</v>
      </c>
      <c r="DR19" s="280">
        <f t="shared" si="15"/>
        <v>4103.2086032895222</v>
      </c>
      <c r="DS19" s="280">
        <f t="shared" si="15"/>
        <v>1279.0096143635496</v>
      </c>
      <c r="DT19" s="280">
        <f t="shared" si="15"/>
        <v>1279.0096143635506</v>
      </c>
      <c r="DU19" s="280">
        <f t="shared" si="15"/>
        <v>3645.8839150703111</v>
      </c>
      <c r="DV19" s="280">
        <f t="shared" si="15"/>
        <v>4057.1251220489753</v>
      </c>
      <c r="DW19" s="280">
        <f t="shared" si="15"/>
        <v>1246.9768743614388</v>
      </c>
      <c r="DX19" s="280">
        <f t="shared" si="15"/>
        <v>1246.9768743614397</v>
      </c>
      <c r="DY19" s="280">
        <f t="shared" si="15"/>
        <v>3601.4339433325877</v>
      </c>
      <c r="DZ19" s="280">
        <f t="shared" si="15"/>
        <v>4010.6291741571276</v>
      </c>
      <c r="EA19" s="280">
        <f t="shared" si="15"/>
        <v>1214.4617635227628</v>
      </c>
      <c r="EB19" s="280">
        <f t="shared" si="15"/>
        <v>1214.4617635227642</v>
      </c>
      <c r="EC19" s="280">
        <f t="shared" si="15"/>
        <v>-1.8277200567981146E-12</v>
      </c>
      <c r="ED19" s="280">
        <f t="shared" si="15"/>
        <v>-1.8772311855015546E-12</v>
      </c>
      <c r="EE19" s="280">
        <f t="shared" si="15"/>
        <v>-1.9074546075881294E-12</v>
      </c>
      <c r="EF19" s="280">
        <f t="shared" si="15"/>
        <v>-1.9170976199575775E-12</v>
      </c>
      <c r="EG19" s="280">
        <f t="shared" si="15"/>
        <v>-1.9476273995554021E-12</v>
      </c>
      <c r="EH19" s="280">
        <f t="shared" ref="EH19:FM19" si="16" xml:space="preserve"> EH14 + SUM(EH16:EH18)</f>
        <v>-2.0003866995844575E-12</v>
      </c>
      <c r="EI19" s="280">
        <f t="shared" si="16"/>
        <v>-2.0325929254477672E-12</v>
      </c>
      <c r="EJ19" s="280">
        <f t="shared" si="16"/>
        <v>-2.0204194612964442E-12</v>
      </c>
      <c r="EK19" s="280">
        <f t="shared" si="16"/>
        <v>-2.0750437463431062E-12</v>
      </c>
      <c r="EL19" s="280">
        <f t="shared" si="16"/>
        <v>-2.1312546291904732E-12</v>
      </c>
      <c r="EM19" s="280">
        <f t="shared" si="16"/>
        <v>-2.1655678287204399E-12</v>
      </c>
      <c r="EN19" s="280">
        <f t="shared" si="16"/>
        <v>-2.1525979605288645E-12</v>
      </c>
      <c r="EO19" s="280">
        <f t="shared" si="16"/>
        <v>-2.2107958381672737E-12</v>
      </c>
      <c r="EP19" s="280">
        <f t="shared" si="16"/>
        <v>-2.2706841109218466E-12</v>
      </c>
      <c r="EQ19" s="280">
        <f t="shared" si="16"/>
        <v>-2.3072421251076884E-12</v>
      </c>
      <c r="ER19" s="280">
        <f t="shared" si="16"/>
        <v>-2.2934237510757935E-12</v>
      </c>
      <c r="ES19" s="280">
        <f t="shared" si="16"/>
        <v>-2.3554290104347397E-12</v>
      </c>
      <c r="ET19" s="280">
        <f t="shared" si="16"/>
        <v>-2.419235252782242E-12</v>
      </c>
      <c r="EU19" s="280">
        <f t="shared" si="16"/>
        <v>-2.4581849403520359E-12</v>
      </c>
      <c r="EV19" s="280">
        <f t="shared" si="16"/>
        <v>-2.4706121340015767E-12</v>
      </c>
      <c r="EW19" s="280">
        <f t="shared" si="16"/>
        <v>-2.509956632235552E-12</v>
      </c>
      <c r="EX19" s="280">
        <f t="shared" si="16"/>
        <v>-2.5779488750281218E-12</v>
      </c>
      <c r="EY19" s="280">
        <f t="shared" si="16"/>
        <v>-2.6194538519160745E-12</v>
      </c>
      <c r="EZ19" s="280">
        <f t="shared" si="16"/>
        <v>-2.6037656011290553E-12</v>
      </c>
      <c r="FA19" s="280">
        <f t="shared" si="16"/>
        <v>-2.6741612972284691E-12</v>
      </c>
      <c r="FB19" s="280">
        <f t="shared" si="16"/>
        <v>-2.7466016819954796E-12</v>
      </c>
      <c r="FC19" s="280">
        <f t="shared" si="16"/>
        <v>-2.7908219690756068E-12</v>
      </c>
      <c r="FD19" s="280">
        <f t="shared" si="16"/>
        <v>-2.7741073722825565E-12</v>
      </c>
      <c r="FE19" s="280">
        <f t="shared" si="16"/>
        <v>-2.8491084474337397E-12</v>
      </c>
      <c r="FF19" s="280">
        <f t="shared" si="16"/>
        <v>-2.9262879774751567E-12</v>
      </c>
      <c r="FG19" s="280">
        <f t="shared" si="16"/>
        <v>-2.9734012139125072E-12</v>
      </c>
      <c r="FH19" s="280">
        <f t="shared" si="16"/>
        <v>-2.9555931262074443E-12</v>
      </c>
      <c r="FI19" s="280">
        <f t="shared" si="16"/>
        <v>-3.0355008703668243E-12</v>
      </c>
      <c r="FJ19" s="280">
        <f t="shared" si="16"/>
        <v>-3.1177295868013438E-12</v>
      </c>
      <c r="FK19" s="280">
        <f t="shared" si="16"/>
        <v>-3.1679250331488456E-12</v>
      </c>
      <c r="FL19" s="280">
        <f t="shared" si="16"/>
        <v>-3.1839402715501225E-12</v>
      </c>
      <c r="FM19" s="280">
        <f t="shared" si="16"/>
        <v>-3.2346445203745581E-12</v>
      </c>
      <c r="FN19" s="280">
        <f t="shared" ref="FN19:GJ19" si="17" xml:space="preserve"> FN14 + SUM(FN16:FN18)</f>
        <v>-3.322267841332529E-12</v>
      </c>
      <c r="FO19" s="280">
        <f t="shared" si="17"/>
        <v>-3.3757563535779827E-12</v>
      </c>
      <c r="FP19" s="280">
        <f t="shared" si="17"/>
        <v>-3.3555385084603581E-12</v>
      </c>
      <c r="FQ19" s="280">
        <f t="shared" si="17"/>
        <v>-3.4462592204127038E-12</v>
      </c>
      <c r="FR19" s="280">
        <f t="shared" si="17"/>
        <v>-3.5396149743054443E-12</v>
      </c>
      <c r="FS19" s="280">
        <f t="shared" si="17"/>
        <v>-3.5966027753917623E-12</v>
      </c>
      <c r="FT19" s="280">
        <f t="shared" si="17"/>
        <v>-3.5750622522478403E-12</v>
      </c>
      <c r="FU19" s="280">
        <f t="shared" si="17"/>
        <v>-3.6717180325287517E-12</v>
      </c>
      <c r="FV19" s="280">
        <f t="shared" si="17"/>
        <v>-3.7711812426604729E-12</v>
      </c>
      <c r="FW19" s="280">
        <f t="shared" si="17"/>
        <v>-3.8318972606673061E-12</v>
      </c>
      <c r="FX19" s="280">
        <f t="shared" si="17"/>
        <v>-3.8089475281604835E-12</v>
      </c>
      <c r="FY19" s="280">
        <f t="shared" si="17"/>
        <v>-3.911926656748221E-12</v>
      </c>
      <c r="FZ19" s="280">
        <f t="shared" si="17"/>
        <v>-4.0178968809410796E-12</v>
      </c>
      <c r="GA19" s="280">
        <f t="shared" si="17"/>
        <v>-4.0825850207242313E-12</v>
      </c>
      <c r="GB19" s="280">
        <f t="shared" si="17"/>
        <v>-4.1032242630409571E-12</v>
      </c>
      <c r="GC19" s="280">
        <f t="shared" si="17"/>
        <v>-4.168568109429884E-12</v>
      </c>
      <c r="GD19" s="280">
        <f t="shared" si="17"/>
        <v>-4.281490496754672E-12</v>
      </c>
      <c r="GE19" s="280">
        <f t="shared" si="17"/>
        <v>-4.3504224937524217E-12</v>
      </c>
      <c r="GF19" s="280">
        <f t="shared" si="17"/>
        <v>-4.3243672459909263E-12</v>
      </c>
      <c r="GG19" s="280">
        <f t="shared" si="17"/>
        <v>-4.4412813193387866E-12</v>
      </c>
      <c r="GH19" s="280">
        <f t="shared" si="17"/>
        <v>-4.5615912378036444E-12</v>
      </c>
      <c r="GI19" s="280">
        <f t="shared" si="17"/>
        <v>-4.6350328567322832E-12</v>
      </c>
      <c r="GJ19" s="280">
        <f t="shared" si="17"/>
        <v>-4.6072730403838107E-12</v>
      </c>
    </row>
    <row r="20" spans="1:192" outlineLevel="1" x14ac:dyDescent="0.25"/>
    <row r="21" spans="1:192" s="316" customFormat="1" outlineLevel="1" x14ac:dyDescent="0.25">
      <c r="A21" s="277"/>
      <c r="B21" s="277"/>
      <c r="C21" s="278"/>
      <c r="D21" s="281"/>
      <c r="E21" s="415" t="str">
        <f xml:space="preserve"> Tax!E$13</f>
        <v>Corporate income tax expense</v>
      </c>
      <c r="F21" s="415">
        <f xml:space="preserve"> Tax!F$13</f>
        <v>0</v>
      </c>
      <c r="G21" s="415" t="str">
        <f xml:space="preserve"> Tax!G$13</f>
        <v>$ 000s</v>
      </c>
      <c r="H21" s="415">
        <f xml:space="preserve"> Tax!H$13</f>
        <v>-48076.900067119692</v>
      </c>
      <c r="I21" s="415">
        <f xml:space="preserve"> Tax!I$13</f>
        <v>0</v>
      </c>
      <c r="J21" s="415">
        <f xml:space="preserve"> Tax!J$13</f>
        <v>0</v>
      </c>
      <c r="K21" s="415">
        <f xml:space="preserve"> Tax!K$13</f>
        <v>0</v>
      </c>
      <c r="L21" s="415">
        <f xml:space="preserve"> Tax!L$13</f>
        <v>0</v>
      </c>
      <c r="M21" s="415">
        <f xml:space="preserve"> Tax!M$13</f>
        <v>-543.21526545491417</v>
      </c>
      <c r="N21" s="415">
        <f xml:space="preserve"> Tax!N$13</f>
        <v>-635.40437564002343</v>
      </c>
      <c r="O21" s="415">
        <f xml:space="preserve"> Tax!O$13</f>
        <v>3.2449160497377534</v>
      </c>
      <c r="P21" s="415">
        <f xml:space="preserve"> Tax!P$13</f>
        <v>-6.9071730607379322</v>
      </c>
      <c r="Q21" s="415">
        <f xml:space="preserve"> Tax!Q$13</f>
        <v>-550.31115549048729</v>
      </c>
      <c r="R21" s="415">
        <f xml:space="preserve"> Tax!R$13</f>
        <v>-645.67737487503666</v>
      </c>
      <c r="S21" s="415">
        <f xml:space="preserve"> Tax!S$13</f>
        <v>-10.450818367238277</v>
      </c>
      <c r="T21" s="415">
        <f xml:space="preserve"> Tax!T$13</f>
        <v>-20.420095943213393</v>
      </c>
      <c r="U21" s="415">
        <f xml:space="preserve"> Tax!U$13</f>
        <v>-561.49037222697871</v>
      </c>
      <c r="V21" s="415">
        <f xml:space="preserve"> Tax!V$13</f>
        <v>-656.82940826106153</v>
      </c>
      <c r="W21" s="415">
        <f xml:space="preserve"> Tax!W$13</f>
        <v>-25.023860332923235</v>
      </c>
      <c r="X21" s="415">
        <f xml:space="preserve"> Tax!X$13</f>
        <v>-33.064457281781436</v>
      </c>
      <c r="Y21" s="415">
        <f xml:space="preserve"> Tax!Y$13</f>
        <v>-573.58493679777416</v>
      </c>
      <c r="Z21" s="415">
        <f xml:space="preserve"> Tax!Z$13</f>
        <v>-668.88871445047448</v>
      </c>
      <c r="AA21" s="415">
        <f xml:space="preserve"> Tax!AA$13</f>
        <v>-40.5029903077304</v>
      </c>
      <c r="AB21" s="415">
        <f xml:space="preserve"> Tax!AB$13</f>
        <v>-50.088857897151144</v>
      </c>
      <c r="AC21" s="415">
        <f xml:space="preserve"> Tax!AC$13</f>
        <v>-586.60162893473159</v>
      </c>
      <c r="AD21" s="415">
        <f xml:space="preserve"> Tax!AD$13</f>
        <v>-681.96905776621736</v>
      </c>
      <c r="AE21" s="415">
        <f xml:space="preserve"> Tax!AE$13</f>
        <v>-57.00389115641142</v>
      </c>
      <c r="AF21" s="415">
        <f xml:space="preserve"> Tax!AF$13</f>
        <v>-66.388245053156467</v>
      </c>
      <c r="AG21" s="415">
        <f xml:space="preserve"> Tax!AG$13</f>
        <v>-600.68094098484596</v>
      </c>
      <c r="AH21" s="415">
        <f xml:space="preserve"> Tax!AH$13</f>
        <v>-696.10796306678924</v>
      </c>
      <c r="AI21" s="415">
        <f xml:space="preserve"> Tax!AI$13</f>
        <v>-74.56477860061996</v>
      </c>
      <c r="AJ21" s="415">
        <f xml:space="preserve"> Tax!AJ$13</f>
        <v>-83.740585526173433</v>
      </c>
      <c r="AK21" s="415">
        <f xml:space="preserve"> Tax!AK$13</f>
        <v>-615.85428245440369</v>
      </c>
      <c r="AL21" s="415">
        <f xml:space="preserve"> Tax!AL$13</f>
        <v>-711.37330126837844</v>
      </c>
      <c r="AM21" s="415">
        <f xml:space="preserve"> Tax!AM$13</f>
        <v>-93.254702774290251</v>
      </c>
      <c r="AN21" s="415">
        <f xml:space="preserve"> Tax!AN$13</f>
        <v>-101.43622279130801</v>
      </c>
      <c r="AO21" s="415">
        <f xml:space="preserve"> Tax!AO$13</f>
        <v>-632.21370023223358</v>
      </c>
      <c r="AP21" s="415">
        <f xml:space="preserve"> Tax!AP$13</f>
        <v>-727.0734629092301</v>
      </c>
      <c r="AQ21" s="415">
        <f xml:space="preserve"> Tax!AQ$13</f>
        <v>-110.8139958587853</v>
      </c>
      <c r="AR21" s="415">
        <f xml:space="preserve"> Tax!AR$13</f>
        <v>-119.35486283802048</v>
      </c>
      <c r="AS21" s="415">
        <f xml:space="preserve"> Tax!AS$13</f>
        <v>-646.91907730550497</v>
      </c>
      <c r="AT21" s="415">
        <f xml:space="preserve"> Tax!AT$13</f>
        <v>-741.19933531279094</v>
      </c>
      <c r="AU21" s="415">
        <f xml:space="preserve"> Tax!AU$13</f>
        <v>-128.19086654291391</v>
      </c>
      <c r="AV21" s="415">
        <f xml:space="preserve"> Tax!AV$13</f>
        <v>-136.39783005085934</v>
      </c>
      <c r="AW21" s="415">
        <f xml:space="preserve"> Tax!AW$13</f>
        <v>-661.69151860740828</v>
      </c>
      <c r="AX21" s="415">
        <f xml:space="preserve"> Tax!AX$13</f>
        <v>-755.94871081438578</v>
      </c>
      <c r="AY21" s="415">
        <f xml:space="preserve"> Tax!AY$13</f>
        <v>-146.20188421301461</v>
      </c>
      <c r="AZ21" s="415">
        <f xml:space="preserve"> Tax!AZ$13</f>
        <v>-154.08501792225348</v>
      </c>
      <c r="BA21" s="415">
        <f xml:space="preserve"> Tax!BA$13</f>
        <v>-677.1518882080627</v>
      </c>
      <c r="BB21" s="415">
        <f xml:space="preserve"> Tax!BB$13</f>
        <v>-767.12561969939316</v>
      </c>
      <c r="BC21" s="415">
        <f xml:space="preserve"> Tax!BC$13</f>
        <v>-152.30512117529904</v>
      </c>
      <c r="BD21" s="415">
        <f xml:space="preserve"> Tax!BD$13</f>
        <v>-152.30512117529932</v>
      </c>
      <c r="BE21" s="415">
        <f xml:space="preserve"> Tax!BE$13</f>
        <v>-669.41397369889637</v>
      </c>
      <c r="BF21" s="415">
        <f xml:space="preserve"> Tax!BF$13</f>
        <v>-758.94007468529503</v>
      </c>
      <c r="BG21" s="415">
        <f xml:space="preserve"> Tax!BG$13</f>
        <v>-147.17838461156924</v>
      </c>
      <c r="BH21" s="415">
        <f xml:space="preserve"> Tax!BH$13</f>
        <v>-147.1783846115695</v>
      </c>
      <c r="BI21" s="415">
        <f xml:space="preserve"> Tax!BI$13</f>
        <v>-661.63020690766962</v>
      </c>
      <c r="BJ21" s="415">
        <f xml:space="preserve"> Tax!BJ$13</f>
        <v>-750.71090440657383</v>
      </c>
      <c r="BK21" s="415">
        <f xml:space="preserve"> Tax!BK$13</f>
        <v>-141.9928048307271</v>
      </c>
      <c r="BL21" s="415">
        <f xml:space="preserve"> Tax!BL$13</f>
        <v>-141.99280483072738</v>
      </c>
      <c r="BM21" s="415">
        <f xml:space="preserve"> Tax!BM$13</f>
        <v>-653.79870722095893</v>
      </c>
      <c r="BN21" s="415">
        <f xml:space="preserve"> Tax!BN$13</f>
        <v>-742.43621717011729</v>
      </c>
      <c r="BO21" s="415">
        <f xml:space="preserve"> Tax!BO$13</f>
        <v>-136.74656585086674</v>
      </c>
      <c r="BP21" s="415">
        <f xml:space="preserve"> Tax!BP$13</f>
        <v>-136.74656585086709</v>
      </c>
      <c r="BQ21" s="415">
        <f xml:space="preserve"> Tax!BQ$13</f>
        <v>-645.91755066327164</v>
      </c>
      <c r="BR21" s="415">
        <f xml:space="preserve"> Tax!BR$13</f>
        <v>-734.11407797586719</v>
      </c>
      <c r="BS21" s="415">
        <f xml:space="preserve"> Tax!BS$13</f>
        <v>-131.43780800646351</v>
      </c>
      <c r="BT21" s="415">
        <f xml:space="preserve"> Tax!BT$13</f>
        <v>-131.43780800646377</v>
      </c>
      <c r="BU21" s="415">
        <f xml:space="preserve"> Tax!BU$13</f>
        <v>-637.98476879481734</v>
      </c>
      <c r="BV21" s="415">
        <f xml:space="preserve"> Tax!BV$13</f>
        <v>-725.74250741431558</v>
      </c>
      <c r="BW21" s="415">
        <f xml:space="preserve"> Tax!BW$13</f>
        <v>-126.06462684774456</v>
      </c>
      <c r="BX21" s="415">
        <f xml:space="preserve"> Tax!BX$13</f>
        <v>-126.06462684774483</v>
      </c>
      <c r="BY21" s="415">
        <f xml:space="preserve"> Tax!BY$13</f>
        <v>-629.99834758181578</v>
      </c>
      <c r="BZ21" s="415">
        <f xml:space="preserve"> Tax!BZ$13</f>
        <v>-717.31948053654037</v>
      </c>
      <c r="CA21" s="415">
        <f xml:space="preserve"> Tax!CA$13</f>
        <v>-120.62507201258907</v>
      </c>
      <c r="CB21" s="415">
        <f xml:space="preserve"> Tax!CB$13</f>
        <v>-120.62507201258934</v>
      </c>
      <c r="CC21" s="415">
        <f xml:space="preserve"> Tax!CC$13</f>
        <v>-621.95622623865302</v>
      </c>
      <c r="CD21" s="415">
        <f xml:space="preserve"> Tax!CD$13</f>
        <v>-708.84292569609033</v>
      </c>
      <c r="CE21" s="415">
        <f xml:space="preserve"> Tax!CE$13</f>
        <v>-115.11714607026823</v>
      </c>
      <c r="CF21" s="415">
        <f xml:space="preserve"> Tax!CF$13</f>
        <v>-115.1171460702685</v>
      </c>
      <c r="CG21" s="415">
        <f xml:space="preserve"> Tax!CG$13</f>
        <v>-613.85629604117855</v>
      </c>
      <c r="CH21" s="415">
        <f xml:space="preserve"> Tax!CH$13</f>
        <v>-700.3107233620118</v>
      </c>
      <c r="CI21" s="415">
        <f xml:space="preserve"> Tax!CI$13</f>
        <v>-109.53880333631787</v>
      </c>
      <c r="CJ21" s="415">
        <f xml:space="preserve"> Tax!CJ$13</f>
        <v>-109.53880333631805</v>
      </c>
      <c r="CK21" s="415">
        <f xml:space="preserve"> Tax!CK$13</f>
        <v>-605.696399110426</v>
      </c>
      <c r="CL21" s="415">
        <f xml:space="preserve"> Tax!CL$13</f>
        <v>-691.72070490229953</v>
      </c>
      <c r="CM21" s="415">
        <f xml:space="preserve"> Tax!CM$13</f>
        <v>-103.88794865782802</v>
      </c>
      <c r="CN21" s="415">
        <f xml:space="preserve"> Tax!CN$13</f>
        <v>-103.8879486578283</v>
      </c>
      <c r="CO21" s="415">
        <f xml:space="preserve"> Tax!CO$13</f>
        <v>-597.47432716601497</v>
      </c>
      <c r="CP21" s="415">
        <f xml:space="preserve"> Tax!CP$13</f>
        <v>-683.07065133703384</v>
      </c>
      <c r="CQ21" s="415">
        <f xml:space="preserve"> Tax!CQ$13</f>
        <v>-98.162436168405364</v>
      </c>
      <c r="CR21" s="415">
        <f xml:space="preserve"> Tax!CR$13</f>
        <v>-98.162436168405549</v>
      </c>
      <c r="CS21" s="415">
        <f xml:space="preserve"> Tax!CS$13</f>
        <v>-589.18782024847792</v>
      </c>
      <c r="CT21" s="415">
        <f xml:space="preserve"> Tax!CT$13</f>
        <v>-674.35829206043672</v>
      </c>
      <c r="CU21" s="415">
        <f xml:space="preserve"> Tax!CU$13</f>
        <v>-92.360068012050093</v>
      </c>
      <c r="CV21" s="415">
        <f xml:space="preserve"> Tax!CV$13</f>
        <v>-92.360068012050277</v>
      </c>
      <c r="CW21" s="415">
        <f xml:space="preserve"> Tax!CW$13</f>
        <v>-580.83456540972657</v>
      </c>
      <c r="CX21" s="415">
        <f xml:space="preserve"> Tax!CX$13</f>
        <v>-665.58130353107902</v>
      </c>
      <c r="CY21" s="415">
        <f xml:space="preserve"> Tax!CY$13</f>
        <v>-86.47859303517167</v>
      </c>
      <c r="CZ21" s="415">
        <f xml:space="preserve"> Tax!CZ$13</f>
        <v>-86.47859303517194</v>
      </c>
      <c r="DA21" s="415">
        <f xml:space="preserve"> Tax!DA$13</f>
        <v>-572.41219537087738</v>
      </c>
      <c r="DB21" s="415">
        <f xml:space="preserve"> Tax!DB$13</f>
        <v>-656.73730792943672</v>
      </c>
      <c r="DC21" s="415">
        <f xml:space="preserve"> Tax!DC$13</f>
        <v>-80.515705445946864</v>
      </c>
      <c r="DD21" s="415">
        <f xml:space="preserve"> Tax!DD$13</f>
        <v>-80.515705445947049</v>
      </c>
      <c r="DE21" s="415">
        <f xml:space="preserve"> Tax!DE$13</f>
        <v>-563.91828714659937</v>
      </c>
      <c r="DF21" s="415">
        <f xml:space="preserve"> Tax!DF$13</f>
        <v>-647.82387178198178</v>
      </c>
      <c r="DG21" s="415">
        <f xml:space="preserve"> Tax!DG$13</f>
        <v>-74.469043440200878</v>
      </c>
      <c r="DH21" s="415">
        <f xml:space="preserve"> Tax!DH$13</f>
        <v>-74.469043440201148</v>
      </c>
      <c r="DI21" s="415">
        <f xml:space="preserve"> Tax!DI$13</f>
        <v>-755.35036063516509</v>
      </c>
      <c r="DJ21" s="415">
        <f xml:space="preserve"> Tax!DJ$13</f>
        <v>-838.8385045509682</v>
      </c>
      <c r="DK21" s="415">
        <f xml:space="preserve"> Tax!DK$13</f>
        <v>-268.33618779297746</v>
      </c>
      <c r="DL21" s="415">
        <f xml:space="preserve"> Tax!DL$13</f>
        <v>-268.33618779297763</v>
      </c>
      <c r="DM21" s="415">
        <f xml:space="preserve"> Tax!DM$13</f>
        <v>-746.70587717333353</v>
      </c>
      <c r="DN21" s="415">
        <f xml:space="preserve"> Tax!DN$13</f>
        <v>-829.77865718905798</v>
      </c>
      <c r="DO21" s="415">
        <f xml:space="preserve"> Tax!DO$13</f>
        <v>-262.11466041493765</v>
      </c>
      <c r="DP21" s="415">
        <f xml:space="preserve"> Tax!DP$13</f>
        <v>-262.11466041493793</v>
      </c>
      <c r="DQ21" s="415">
        <f xml:space="preserve"> Tax!DQ$13</f>
        <v>-737.98223805519331</v>
      </c>
      <c r="DR21" s="415">
        <f xml:space="preserve"> Tax!DR$13</f>
        <v>-820.64172065790444</v>
      </c>
      <c r="DS21" s="415">
        <f xml:space="preserve"> Tax!DS$13</f>
        <v>-255.80192287270995</v>
      </c>
      <c r="DT21" s="415">
        <f xml:space="preserve"> Tax!DT$13</f>
        <v>-255.80192287271012</v>
      </c>
      <c r="DU21" s="415">
        <f xml:space="preserve"> Tax!DU$13</f>
        <v>-729.17678301406227</v>
      </c>
      <c r="DV21" s="415">
        <f xml:space="preserve"> Tax!DV$13</f>
        <v>-811.42502440979513</v>
      </c>
      <c r="DW21" s="415">
        <f xml:space="preserve"> Tax!DW$13</f>
        <v>-249.39537487228779</v>
      </c>
      <c r="DX21" s="415">
        <f xml:space="preserve"> Tax!DX$13</f>
        <v>-249.39537487228796</v>
      </c>
      <c r="DY21" s="415">
        <f xml:space="preserve"> Tax!DY$13</f>
        <v>-720.28678866651762</v>
      </c>
      <c r="DZ21" s="415">
        <f xml:space="preserve"> Tax!DZ$13</f>
        <v>-802.12583483142555</v>
      </c>
      <c r="EA21" s="415">
        <f xml:space="preserve"> Tax!EA$13</f>
        <v>-242.89235270455256</v>
      </c>
      <c r="EB21" s="415">
        <f xml:space="preserve"> Tax!EB$13</f>
        <v>-242.89235270455285</v>
      </c>
      <c r="EC21" s="415">
        <f xml:space="preserve"> Tax!EC$13</f>
        <v>3.6554401135962295E-13</v>
      </c>
      <c r="ED21" s="415">
        <f xml:space="preserve"> Tax!ED$13</f>
        <v>3.7544623710031094E-13</v>
      </c>
      <c r="EE21" s="415">
        <f xml:space="preserve"> Tax!EE$13</f>
        <v>3.8149092151762592E-13</v>
      </c>
      <c r="EF21" s="415">
        <f xml:space="preserve"> Tax!EF$13</f>
        <v>3.834195239915155E-13</v>
      </c>
      <c r="EG21" s="415">
        <f xml:space="preserve"> Tax!EG$13</f>
        <v>3.8952547991108042E-13</v>
      </c>
      <c r="EH21" s="415">
        <f xml:space="preserve"> Tax!EH$13</f>
        <v>4.0007733991689152E-13</v>
      </c>
      <c r="EI21" s="415">
        <f xml:space="preserve"> Tax!EI$13</f>
        <v>4.0651858508955345E-13</v>
      </c>
      <c r="EJ21" s="415">
        <f xml:space="preserve"> Tax!EJ$13</f>
        <v>4.0408389225928887E-13</v>
      </c>
      <c r="EK21" s="415">
        <f xml:space="preserve"> Tax!EK$13</f>
        <v>4.1500874926862123E-13</v>
      </c>
      <c r="EL21" s="415">
        <f xml:space="preserve"> Tax!EL$13</f>
        <v>4.2625092583809467E-13</v>
      </c>
      <c r="EM21" s="415">
        <f xml:space="preserve"> Tax!EM$13</f>
        <v>4.3311356574408801E-13</v>
      </c>
      <c r="EN21" s="415">
        <f xml:space="preserve"> Tax!EN$13</f>
        <v>4.3051959210577293E-13</v>
      </c>
      <c r="EO21" s="415">
        <f xml:space="preserve"> Tax!EO$13</f>
        <v>4.4215916763345474E-13</v>
      </c>
      <c r="EP21" s="415">
        <f xml:space="preserve"> Tax!EP$13</f>
        <v>4.5413682218436934E-13</v>
      </c>
      <c r="EQ21" s="415">
        <f xml:space="preserve"> Tax!EQ$13</f>
        <v>4.6144842502153771E-13</v>
      </c>
      <c r="ER21" s="415">
        <f xml:space="preserve"> Tax!ER$13</f>
        <v>4.5868475021515868E-13</v>
      </c>
      <c r="ES21" s="415">
        <f xml:space="preserve"> Tax!ES$13</f>
        <v>4.7108580208694797E-13</v>
      </c>
      <c r="ET21" s="415">
        <f xml:space="preserve"> Tax!ET$13</f>
        <v>4.8384705055644841E-13</v>
      </c>
      <c r="EU21" s="415">
        <f xml:space="preserve"> Tax!EU$13</f>
        <v>4.9163698807040716E-13</v>
      </c>
      <c r="EV21" s="415">
        <f xml:space="preserve"> Tax!EV$13</f>
        <v>4.9412242680031539E-13</v>
      </c>
      <c r="EW21" s="415">
        <f xml:space="preserve"> Tax!EW$13</f>
        <v>5.019913264471104E-13</v>
      </c>
      <c r="EX21" s="415">
        <f xml:space="preserve"> Tax!EX$13</f>
        <v>5.1558977500562436E-13</v>
      </c>
      <c r="EY21" s="415">
        <f xml:space="preserve"> Tax!EY$13</f>
        <v>5.2389077038321495E-13</v>
      </c>
      <c r="EZ21" s="415">
        <f xml:space="preserve"> Tax!EZ$13</f>
        <v>5.2075312022581104E-13</v>
      </c>
      <c r="FA21" s="415">
        <f xml:space="preserve"> Tax!FA$13</f>
        <v>5.348322594456938E-13</v>
      </c>
      <c r="FB21" s="415">
        <f xml:space="preserve"> Tax!FB$13</f>
        <v>5.4932033639909593E-13</v>
      </c>
      <c r="FC21" s="415">
        <f xml:space="preserve"> Tax!FC$13</f>
        <v>5.5816439381512142E-13</v>
      </c>
      <c r="FD21" s="415">
        <f xml:space="preserve"> Tax!FD$13</f>
        <v>5.5482147445651133E-13</v>
      </c>
      <c r="FE21" s="415">
        <f xml:space="preserve"> Tax!FE$13</f>
        <v>5.6982168948674794E-13</v>
      </c>
      <c r="FF21" s="415">
        <f xml:space="preserve"> Tax!FF$13</f>
        <v>5.852575954950314E-13</v>
      </c>
      <c r="FG21" s="415">
        <f xml:space="preserve"> Tax!FG$13</f>
        <v>5.9468024278250149E-13</v>
      </c>
      <c r="FH21" s="415">
        <f xml:space="preserve"> Tax!FH$13</f>
        <v>5.911186252414889E-13</v>
      </c>
      <c r="FI21" s="415">
        <f xml:space="preserve"> Tax!FI$13</f>
        <v>6.0710017407336486E-13</v>
      </c>
      <c r="FJ21" s="415">
        <f xml:space="preserve"> Tax!FJ$13</f>
        <v>6.2354591736026879E-13</v>
      </c>
      <c r="FK21" s="415">
        <f xml:space="preserve"> Tax!FK$13</f>
        <v>6.3358500662976918E-13</v>
      </c>
      <c r="FL21" s="415">
        <f xml:space="preserve"> Tax!FL$13</f>
        <v>6.3678805431002452E-13</v>
      </c>
      <c r="FM21" s="415">
        <f xml:space="preserve"> Tax!FM$13</f>
        <v>6.4692890407491164E-13</v>
      </c>
      <c r="FN21" s="415">
        <f xml:space="preserve"> Tax!FN$13</f>
        <v>6.6445356826650587E-13</v>
      </c>
      <c r="FO21" s="415">
        <f xml:space="preserve"> Tax!FO$13</f>
        <v>6.7515127071559654E-13</v>
      </c>
      <c r="FP21" s="415">
        <f xml:space="preserve"> Tax!FP$13</f>
        <v>6.7110770169207169E-13</v>
      </c>
      <c r="FQ21" s="415">
        <f xml:space="preserve"> Tax!FQ$13</f>
        <v>6.8925184408254081E-13</v>
      </c>
      <c r="FR21" s="415">
        <f xml:space="preserve"> Tax!FR$13</f>
        <v>7.0792299486108894E-13</v>
      </c>
      <c r="FS21" s="415">
        <f xml:space="preserve"> Tax!FS$13</f>
        <v>7.1932055507835251E-13</v>
      </c>
      <c r="FT21" s="415">
        <f xml:space="preserve"> Tax!FT$13</f>
        <v>7.1501245044956812E-13</v>
      </c>
      <c r="FU21" s="415">
        <f xml:space="preserve"> Tax!FU$13</f>
        <v>7.3434360650575041E-13</v>
      </c>
      <c r="FV21" s="415">
        <f xml:space="preserve"> Tax!FV$13</f>
        <v>7.5423624853209458E-13</v>
      </c>
      <c r="FW21" s="415">
        <f xml:space="preserve"> Tax!FW$13</f>
        <v>7.6637945213346126E-13</v>
      </c>
      <c r="FX21" s="415">
        <f xml:space="preserve"> Tax!FX$13</f>
        <v>7.6178950563209673E-13</v>
      </c>
      <c r="FY21" s="415">
        <f xml:space="preserve"> Tax!FY$13</f>
        <v>7.8238533134964426E-13</v>
      </c>
      <c r="FZ21" s="415">
        <f xml:space="preserve"> Tax!FZ$13</f>
        <v>8.0357937618821601E-13</v>
      </c>
      <c r="GA21" s="415">
        <f xml:space="preserve"> Tax!GA$13</f>
        <v>8.1651700414484627E-13</v>
      </c>
      <c r="GB21" s="415">
        <f xml:space="preserve"> Tax!GB$13</f>
        <v>8.2064485260819145E-13</v>
      </c>
      <c r="GC21" s="415">
        <f xml:space="preserve"> Tax!GC$13</f>
        <v>8.3371362188597686E-13</v>
      </c>
      <c r="GD21" s="415">
        <f xml:space="preserve"> Tax!GD$13</f>
        <v>8.5629809935093445E-13</v>
      </c>
      <c r="GE21" s="415">
        <f xml:space="preserve"> Tax!GE$13</f>
        <v>8.7008449875048435E-13</v>
      </c>
      <c r="GF21" s="415">
        <f xml:space="preserve"> Tax!GF$13</f>
        <v>8.6487344919818532E-13</v>
      </c>
      <c r="GG21" s="415">
        <f xml:space="preserve"> Tax!GG$13</f>
        <v>8.8825626386775734E-13</v>
      </c>
      <c r="GH21" s="415">
        <f xml:space="preserve"> Tax!GH$13</f>
        <v>9.1231824756072888E-13</v>
      </c>
      <c r="GI21" s="415">
        <f xml:space="preserve"> Tax!GI$13</f>
        <v>9.2700657134645668E-13</v>
      </c>
      <c r="GJ21" s="415">
        <f xml:space="preserve"> Tax!GJ$13</f>
        <v>9.2145460807676225E-13</v>
      </c>
    </row>
    <row r="22" spans="1:192" outlineLevel="1" x14ac:dyDescent="0.25">
      <c r="E22" s="280" t="s">
        <v>117</v>
      </c>
      <c r="F22" s="280"/>
      <c r="G22" s="280" t="str">
        <f>SMU</f>
        <v>$ 000s</v>
      </c>
      <c r="H22" s="280">
        <f xml:space="preserve"> SUM(J22:GJ22)</f>
        <v>192307.60026847877</v>
      </c>
      <c r="I22" s="280"/>
      <c r="J22" s="280">
        <f xml:space="preserve"> J19 + J21</f>
        <v>0</v>
      </c>
      <c r="K22" s="280">
        <f t="shared" ref="K22:BV22" si="18" xml:space="preserve"> K19 + K21</f>
        <v>0</v>
      </c>
      <c r="L22" s="280">
        <f t="shared" si="18"/>
        <v>0</v>
      </c>
      <c r="M22" s="280">
        <f t="shared" si="18"/>
        <v>2172.8610618196567</v>
      </c>
      <c r="N22" s="280">
        <f t="shared" si="18"/>
        <v>2541.6175025600937</v>
      </c>
      <c r="O22" s="280">
        <f t="shared" si="18"/>
        <v>-12.979664198951014</v>
      </c>
      <c r="P22" s="280">
        <f t="shared" si="18"/>
        <v>27.628692242951729</v>
      </c>
      <c r="Q22" s="280">
        <f t="shared" si="18"/>
        <v>2201.2446219619492</v>
      </c>
      <c r="R22" s="280">
        <f t="shared" si="18"/>
        <v>2582.7094995001466</v>
      </c>
      <c r="S22" s="280">
        <f t="shared" si="18"/>
        <v>41.803273468953101</v>
      </c>
      <c r="T22" s="280">
        <f t="shared" si="18"/>
        <v>81.68038377285356</v>
      </c>
      <c r="U22" s="280">
        <f t="shared" si="18"/>
        <v>2245.9614889079148</v>
      </c>
      <c r="V22" s="280">
        <f t="shared" si="18"/>
        <v>2627.3176330442461</v>
      </c>
      <c r="W22" s="280">
        <f t="shared" si="18"/>
        <v>100.09544133169292</v>
      </c>
      <c r="X22" s="280">
        <f t="shared" si="18"/>
        <v>132.25782912712575</v>
      </c>
      <c r="Y22" s="280">
        <f t="shared" si="18"/>
        <v>2294.3397471910966</v>
      </c>
      <c r="Z22" s="280">
        <f t="shared" si="18"/>
        <v>2675.5548578018979</v>
      </c>
      <c r="AA22" s="280">
        <f t="shared" si="18"/>
        <v>162.0119612309216</v>
      </c>
      <c r="AB22" s="280">
        <f t="shared" si="18"/>
        <v>200.35543158860455</v>
      </c>
      <c r="AC22" s="280">
        <f t="shared" si="18"/>
        <v>2346.4065157389264</v>
      </c>
      <c r="AD22" s="280">
        <f t="shared" si="18"/>
        <v>2727.8762310648694</v>
      </c>
      <c r="AE22" s="280">
        <f t="shared" si="18"/>
        <v>228.01556462564568</v>
      </c>
      <c r="AF22" s="280">
        <f t="shared" si="18"/>
        <v>265.55298021262587</v>
      </c>
      <c r="AG22" s="280">
        <f t="shared" si="18"/>
        <v>2402.7237639393834</v>
      </c>
      <c r="AH22" s="280">
        <f t="shared" si="18"/>
        <v>2784.431852267157</v>
      </c>
      <c r="AI22" s="280">
        <f t="shared" si="18"/>
        <v>298.25911440247984</v>
      </c>
      <c r="AJ22" s="280">
        <f t="shared" si="18"/>
        <v>334.96234210469368</v>
      </c>
      <c r="AK22" s="280">
        <f t="shared" si="18"/>
        <v>2463.4171298176143</v>
      </c>
      <c r="AL22" s="280">
        <f t="shared" si="18"/>
        <v>2845.4932050735138</v>
      </c>
      <c r="AM22" s="280">
        <f t="shared" si="18"/>
        <v>373.01881109716101</v>
      </c>
      <c r="AN22" s="280">
        <f t="shared" si="18"/>
        <v>405.74489116523199</v>
      </c>
      <c r="AO22" s="280">
        <f t="shared" si="18"/>
        <v>2528.8548009289343</v>
      </c>
      <c r="AP22" s="280">
        <f t="shared" si="18"/>
        <v>2908.2938516369204</v>
      </c>
      <c r="AQ22" s="280">
        <f t="shared" si="18"/>
        <v>443.25598343514122</v>
      </c>
      <c r="AR22" s="280">
        <f t="shared" si="18"/>
        <v>477.41945135208186</v>
      </c>
      <c r="AS22" s="280">
        <f t="shared" si="18"/>
        <v>2587.6763092220199</v>
      </c>
      <c r="AT22" s="280">
        <f t="shared" si="18"/>
        <v>2964.7973412511637</v>
      </c>
      <c r="AU22" s="280">
        <f t="shared" si="18"/>
        <v>512.76346617165564</v>
      </c>
      <c r="AV22" s="280">
        <f t="shared" si="18"/>
        <v>545.59132020343736</v>
      </c>
      <c r="AW22" s="280">
        <f t="shared" si="18"/>
        <v>2646.7660744296327</v>
      </c>
      <c r="AX22" s="280">
        <f t="shared" si="18"/>
        <v>3023.7948432575431</v>
      </c>
      <c r="AY22" s="280">
        <f t="shared" si="18"/>
        <v>584.80753685205832</v>
      </c>
      <c r="AZ22" s="280">
        <f t="shared" si="18"/>
        <v>616.34007168901394</v>
      </c>
      <c r="BA22" s="280">
        <f t="shared" si="18"/>
        <v>2708.6075528322503</v>
      </c>
      <c r="BB22" s="280">
        <f t="shared" si="18"/>
        <v>3068.5024787975726</v>
      </c>
      <c r="BC22" s="280">
        <f t="shared" si="18"/>
        <v>609.22048470119614</v>
      </c>
      <c r="BD22" s="280">
        <f t="shared" si="18"/>
        <v>609.22048470119728</v>
      </c>
      <c r="BE22" s="280">
        <f t="shared" si="18"/>
        <v>2677.655894795585</v>
      </c>
      <c r="BF22" s="280">
        <f t="shared" si="18"/>
        <v>3035.7602987411801</v>
      </c>
      <c r="BG22" s="280">
        <f t="shared" si="18"/>
        <v>588.71353844627697</v>
      </c>
      <c r="BH22" s="280">
        <f t="shared" si="18"/>
        <v>588.71353844627799</v>
      </c>
      <c r="BI22" s="280">
        <f t="shared" si="18"/>
        <v>2646.5208276306785</v>
      </c>
      <c r="BJ22" s="280">
        <f t="shared" si="18"/>
        <v>3002.8436176262953</v>
      </c>
      <c r="BK22" s="280">
        <f t="shared" si="18"/>
        <v>567.97121932290838</v>
      </c>
      <c r="BL22" s="280">
        <f t="shared" si="18"/>
        <v>567.97121932290952</v>
      </c>
      <c r="BM22" s="280">
        <f t="shared" si="18"/>
        <v>2615.1948288838353</v>
      </c>
      <c r="BN22" s="280">
        <f t="shared" si="18"/>
        <v>2969.7448686804692</v>
      </c>
      <c r="BO22" s="280">
        <f t="shared" si="18"/>
        <v>546.98626340346686</v>
      </c>
      <c r="BP22" s="280">
        <f t="shared" si="18"/>
        <v>546.98626340346834</v>
      </c>
      <c r="BQ22" s="280">
        <f t="shared" si="18"/>
        <v>2583.6702026530866</v>
      </c>
      <c r="BR22" s="280">
        <f t="shared" si="18"/>
        <v>2936.4563119034688</v>
      </c>
      <c r="BS22" s="280">
        <f t="shared" si="18"/>
        <v>525.75123202585405</v>
      </c>
      <c r="BT22" s="280">
        <f t="shared" si="18"/>
        <v>525.75123202585507</v>
      </c>
      <c r="BU22" s="280">
        <f t="shared" si="18"/>
        <v>2551.9390751792694</v>
      </c>
      <c r="BV22" s="280">
        <f t="shared" si="18"/>
        <v>2902.9700296572619</v>
      </c>
      <c r="BW22" s="280">
        <f t="shared" ref="BW22:EH22" si="19" xml:space="preserve"> BW19 + BW21</f>
        <v>504.25850739097825</v>
      </c>
      <c r="BX22" s="280">
        <f t="shared" si="19"/>
        <v>504.25850739097933</v>
      </c>
      <c r="BY22" s="280">
        <f t="shared" si="19"/>
        <v>2519.9933903272627</v>
      </c>
      <c r="BZ22" s="280">
        <f t="shared" si="19"/>
        <v>2869.2779221461615</v>
      </c>
      <c r="CA22" s="280">
        <f t="shared" si="19"/>
        <v>482.50028805035629</v>
      </c>
      <c r="CB22" s="280">
        <f t="shared" si="19"/>
        <v>482.50028805035737</v>
      </c>
      <c r="CC22" s="280">
        <f t="shared" si="19"/>
        <v>2487.8249049546116</v>
      </c>
      <c r="CD22" s="280">
        <f t="shared" si="19"/>
        <v>2835.3717027843609</v>
      </c>
      <c r="CE22" s="280">
        <f t="shared" si="19"/>
        <v>460.46858428107288</v>
      </c>
      <c r="CF22" s="280">
        <f t="shared" si="19"/>
        <v>460.46858428107396</v>
      </c>
      <c r="CG22" s="280">
        <f t="shared" si="19"/>
        <v>2455.4251841647142</v>
      </c>
      <c r="CH22" s="280">
        <f t="shared" si="19"/>
        <v>2801.2428934480472</v>
      </c>
      <c r="CI22" s="280">
        <f t="shared" si="19"/>
        <v>438.15521334527148</v>
      </c>
      <c r="CJ22" s="280">
        <f t="shared" si="19"/>
        <v>438.15521334527222</v>
      </c>
      <c r="CK22" s="280">
        <f t="shared" si="19"/>
        <v>2422.785596441704</v>
      </c>
      <c r="CL22" s="280">
        <f t="shared" si="19"/>
        <v>2766.8828196091977</v>
      </c>
      <c r="CM22" s="280">
        <f t="shared" si="19"/>
        <v>415.55179463131208</v>
      </c>
      <c r="CN22" s="280">
        <f t="shared" si="19"/>
        <v>415.55179463131316</v>
      </c>
      <c r="CO22" s="280">
        <f t="shared" si="19"/>
        <v>2389.8973086640599</v>
      </c>
      <c r="CP22" s="280">
        <f t="shared" si="19"/>
        <v>2732.2826053481353</v>
      </c>
      <c r="CQ22" s="280">
        <f t="shared" si="19"/>
        <v>392.64974467362146</v>
      </c>
      <c r="CR22" s="280">
        <f t="shared" si="19"/>
        <v>392.64974467362219</v>
      </c>
      <c r="CS22" s="280">
        <f t="shared" si="19"/>
        <v>2356.7512809939117</v>
      </c>
      <c r="CT22" s="280">
        <f t="shared" si="19"/>
        <v>2697.4331682417469</v>
      </c>
      <c r="CU22" s="280">
        <f t="shared" si="19"/>
        <v>369.44027204820037</v>
      </c>
      <c r="CV22" s="280">
        <f t="shared" si="19"/>
        <v>369.44027204820111</v>
      </c>
      <c r="CW22" s="280">
        <f t="shared" si="19"/>
        <v>2323.3382616389063</v>
      </c>
      <c r="CX22" s="280">
        <f t="shared" si="19"/>
        <v>2662.3252141243161</v>
      </c>
      <c r="CY22" s="280">
        <f t="shared" si="19"/>
        <v>345.91437214068662</v>
      </c>
      <c r="CZ22" s="280">
        <f t="shared" si="19"/>
        <v>345.91437214068776</v>
      </c>
      <c r="DA22" s="280">
        <f t="shared" si="19"/>
        <v>2289.6487814835095</v>
      </c>
      <c r="DB22" s="280">
        <f t="shared" si="19"/>
        <v>2626.9492317177469</v>
      </c>
      <c r="DC22" s="280">
        <f t="shared" si="19"/>
        <v>322.0628217837874</v>
      </c>
      <c r="DD22" s="280">
        <f t="shared" si="19"/>
        <v>322.06282178378819</v>
      </c>
      <c r="DE22" s="280">
        <f t="shared" si="19"/>
        <v>2255.6731485863975</v>
      </c>
      <c r="DF22" s="280">
        <f t="shared" si="19"/>
        <v>2591.2954871279271</v>
      </c>
      <c r="DG22" s="280">
        <f t="shared" si="19"/>
        <v>297.87617376080345</v>
      </c>
      <c r="DH22" s="280">
        <f t="shared" si="19"/>
        <v>297.87617376080459</v>
      </c>
      <c r="DI22" s="280">
        <f t="shared" si="19"/>
        <v>3021.4014425406599</v>
      </c>
      <c r="DJ22" s="280">
        <f t="shared" si="19"/>
        <v>3355.3540182038728</v>
      </c>
      <c r="DK22" s="280">
        <f t="shared" si="19"/>
        <v>1073.3447511719098</v>
      </c>
      <c r="DL22" s="280">
        <f t="shared" si="19"/>
        <v>1073.3447511719105</v>
      </c>
      <c r="DM22" s="280">
        <f t="shared" si="19"/>
        <v>2986.8235086933337</v>
      </c>
      <c r="DN22" s="280">
        <f t="shared" si="19"/>
        <v>3319.1146287562319</v>
      </c>
      <c r="DO22" s="280">
        <f t="shared" si="19"/>
        <v>1048.4586416597506</v>
      </c>
      <c r="DP22" s="280">
        <f t="shared" si="19"/>
        <v>1048.4586416597517</v>
      </c>
      <c r="DQ22" s="280">
        <f t="shared" si="19"/>
        <v>2951.9289522207732</v>
      </c>
      <c r="DR22" s="280">
        <f t="shared" si="19"/>
        <v>3282.5668826316178</v>
      </c>
      <c r="DS22" s="280">
        <f t="shared" si="19"/>
        <v>1023.2076914908397</v>
      </c>
      <c r="DT22" s="280">
        <f t="shared" si="19"/>
        <v>1023.2076914908405</v>
      </c>
      <c r="DU22" s="280">
        <f t="shared" si="19"/>
        <v>2916.7071320562491</v>
      </c>
      <c r="DV22" s="280">
        <f t="shared" si="19"/>
        <v>3245.7000976391801</v>
      </c>
      <c r="DW22" s="280">
        <f t="shared" si="19"/>
        <v>997.58149948915104</v>
      </c>
      <c r="DX22" s="280">
        <f t="shared" si="19"/>
        <v>997.58149948915184</v>
      </c>
      <c r="DY22" s="280">
        <f t="shared" si="19"/>
        <v>2881.14715466607</v>
      </c>
      <c r="DZ22" s="280">
        <f t="shared" si="19"/>
        <v>3208.5033393257022</v>
      </c>
      <c r="EA22" s="280">
        <f t="shared" si="19"/>
        <v>971.56941081821026</v>
      </c>
      <c r="EB22" s="280">
        <f t="shared" si="19"/>
        <v>971.56941081821128</v>
      </c>
      <c r="EC22" s="280">
        <f t="shared" si="19"/>
        <v>-1.4621760454384918E-12</v>
      </c>
      <c r="ED22" s="280">
        <f t="shared" si="19"/>
        <v>-1.5017849484012438E-12</v>
      </c>
      <c r="EE22" s="280">
        <f t="shared" si="19"/>
        <v>-1.5259636860705035E-12</v>
      </c>
      <c r="EF22" s="280">
        <f t="shared" si="19"/>
        <v>-1.533678095966062E-12</v>
      </c>
      <c r="EG22" s="280">
        <f t="shared" si="19"/>
        <v>-1.5581019196443217E-12</v>
      </c>
      <c r="EH22" s="280">
        <f t="shared" si="19"/>
        <v>-1.6003093596675661E-12</v>
      </c>
      <c r="EI22" s="280">
        <f t="shared" ref="EI22:GG22" si="20" xml:space="preserve"> EI19 + EI21</f>
        <v>-1.6260743403582138E-12</v>
      </c>
      <c r="EJ22" s="280">
        <f t="shared" si="20"/>
        <v>-1.6163355690371553E-12</v>
      </c>
      <c r="EK22" s="280">
        <f t="shared" si="20"/>
        <v>-1.6600349970744849E-12</v>
      </c>
      <c r="EL22" s="280">
        <f t="shared" si="20"/>
        <v>-1.7050037033523787E-12</v>
      </c>
      <c r="EM22" s="280">
        <f t="shared" si="20"/>
        <v>-1.7324542629763518E-12</v>
      </c>
      <c r="EN22" s="280">
        <f t="shared" si="20"/>
        <v>-1.7220783684230915E-12</v>
      </c>
      <c r="EO22" s="280">
        <f t="shared" si="20"/>
        <v>-1.7686366705338189E-12</v>
      </c>
      <c r="EP22" s="280">
        <f t="shared" si="20"/>
        <v>-1.8165472887374772E-12</v>
      </c>
      <c r="EQ22" s="280">
        <f t="shared" si="20"/>
        <v>-1.8457937000861508E-12</v>
      </c>
      <c r="ER22" s="280">
        <f t="shared" si="20"/>
        <v>-1.8347390008606347E-12</v>
      </c>
      <c r="ES22" s="280">
        <f t="shared" si="20"/>
        <v>-1.8843432083477919E-12</v>
      </c>
      <c r="ET22" s="280">
        <f t="shared" si="20"/>
        <v>-1.9353882022257937E-12</v>
      </c>
      <c r="EU22" s="280">
        <f t="shared" si="20"/>
        <v>-1.9665479522816286E-12</v>
      </c>
      <c r="EV22" s="280">
        <f t="shared" si="20"/>
        <v>-1.9764897072012612E-12</v>
      </c>
      <c r="EW22" s="280">
        <f t="shared" si="20"/>
        <v>-2.0079653057884416E-12</v>
      </c>
      <c r="EX22" s="280">
        <f t="shared" si="20"/>
        <v>-2.0623591000224974E-12</v>
      </c>
      <c r="EY22" s="280">
        <f t="shared" si="20"/>
        <v>-2.0955630815328598E-12</v>
      </c>
      <c r="EZ22" s="280">
        <f t="shared" si="20"/>
        <v>-2.0830124809032442E-12</v>
      </c>
      <c r="FA22" s="280">
        <f t="shared" si="20"/>
        <v>-2.1393290377827752E-12</v>
      </c>
      <c r="FB22" s="280">
        <f t="shared" si="20"/>
        <v>-2.1972813455963837E-12</v>
      </c>
      <c r="FC22" s="280">
        <f t="shared" si="20"/>
        <v>-2.2326575752604853E-12</v>
      </c>
      <c r="FD22" s="280">
        <f t="shared" si="20"/>
        <v>-2.2192858978260453E-12</v>
      </c>
      <c r="FE22" s="280">
        <f t="shared" si="20"/>
        <v>-2.2792867579469917E-12</v>
      </c>
      <c r="FF22" s="280">
        <f t="shared" si="20"/>
        <v>-2.3410303819801252E-12</v>
      </c>
      <c r="FG22" s="280">
        <f t="shared" si="20"/>
        <v>-2.3787209711300056E-12</v>
      </c>
      <c r="FH22" s="280">
        <f t="shared" si="20"/>
        <v>-2.3644745009659556E-12</v>
      </c>
      <c r="FI22" s="280">
        <f t="shared" si="20"/>
        <v>-2.4284006962934594E-12</v>
      </c>
      <c r="FJ22" s="280">
        <f t="shared" si="20"/>
        <v>-2.4941836694410751E-12</v>
      </c>
      <c r="FK22" s="280">
        <f t="shared" si="20"/>
        <v>-2.5343400265190763E-12</v>
      </c>
      <c r="FL22" s="280">
        <f t="shared" si="20"/>
        <v>-2.5471522172400981E-12</v>
      </c>
      <c r="FM22" s="280">
        <f t="shared" si="20"/>
        <v>-2.5877156162996466E-12</v>
      </c>
      <c r="FN22" s="280">
        <f t="shared" si="20"/>
        <v>-2.6578142730660231E-12</v>
      </c>
      <c r="FO22" s="280">
        <f t="shared" si="20"/>
        <v>-2.7006050828623862E-12</v>
      </c>
      <c r="FP22" s="280">
        <f t="shared" si="20"/>
        <v>-2.6844308067682864E-12</v>
      </c>
      <c r="FQ22" s="280">
        <f t="shared" si="20"/>
        <v>-2.7570073763301629E-12</v>
      </c>
      <c r="FR22" s="280">
        <f t="shared" si="20"/>
        <v>-2.8316919794443554E-12</v>
      </c>
      <c r="FS22" s="280">
        <f t="shared" si="20"/>
        <v>-2.87728222031341E-12</v>
      </c>
      <c r="FT22" s="280">
        <f t="shared" si="20"/>
        <v>-2.8600498017982721E-12</v>
      </c>
      <c r="FU22" s="280">
        <f t="shared" si="20"/>
        <v>-2.9373744260230012E-12</v>
      </c>
      <c r="FV22" s="280">
        <f t="shared" si="20"/>
        <v>-3.0169449941283783E-12</v>
      </c>
      <c r="FW22" s="280">
        <f t="shared" si="20"/>
        <v>-3.0655178085338451E-12</v>
      </c>
      <c r="FX22" s="280">
        <f t="shared" si="20"/>
        <v>-3.0471580225283869E-12</v>
      </c>
      <c r="FY22" s="280">
        <f t="shared" si="20"/>
        <v>-3.1295413253985766E-12</v>
      </c>
      <c r="FZ22" s="280">
        <f t="shared" si="20"/>
        <v>-3.2143175047528636E-12</v>
      </c>
      <c r="GA22" s="280">
        <f t="shared" si="20"/>
        <v>-3.2660680165793851E-12</v>
      </c>
      <c r="GB22" s="280">
        <f t="shared" si="20"/>
        <v>-3.2825794104327658E-12</v>
      </c>
      <c r="GC22" s="280">
        <f t="shared" si="20"/>
        <v>-3.3348544875439071E-12</v>
      </c>
      <c r="GD22" s="280">
        <f t="shared" si="20"/>
        <v>-3.4251923974037378E-12</v>
      </c>
      <c r="GE22" s="280">
        <f t="shared" si="20"/>
        <v>-3.4803379950019374E-12</v>
      </c>
      <c r="GF22" s="280">
        <f t="shared" si="20"/>
        <v>-3.4594937967927409E-12</v>
      </c>
      <c r="GG22" s="280">
        <f t="shared" si="20"/>
        <v>-3.5530250554710293E-12</v>
      </c>
      <c r="GH22" s="280">
        <f t="shared" ref="GH22:GJ22" si="21" xml:space="preserve"> GH19 + GH21</f>
        <v>-3.6492729902429155E-12</v>
      </c>
      <c r="GI22" s="280">
        <f t="shared" si="21"/>
        <v>-3.7080262853858267E-12</v>
      </c>
      <c r="GJ22" s="280">
        <f t="shared" si="21"/>
        <v>-3.6858184323070482E-12</v>
      </c>
    </row>
    <row r="23" spans="1:192" outlineLevel="1" x14ac:dyDescent="0.25"/>
    <row r="24" spans="1:192" s="316" customFormat="1" outlineLevel="1" x14ac:dyDescent="0.25">
      <c r="A24" s="277"/>
      <c r="B24" s="277"/>
      <c r="C24" s="278"/>
      <c r="D24" s="281"/>
      <c r="E24" s="371" t="str">
        <f xml:space="preserve"> Equity!E$63</f>
        <v>Dividends paid</v>
      </c>
      <c r="F24" s="371">
        <f xml:space="preserve"> Equity!F$63</f>
        <v>0</v>
      </c>
      <c r="G24" s="371" t="str">
        <f xml:space="preserve"> Equity!G$63</f>
        <v>$ 000s</v>
      </c>
      <c r="H24" s="371">
        <f xml:space="preserve"> Equity!H$63</f>
        <v>-192307.60026847883</v>
      </c>
      <c r="I24" s="371">
        <f xml:space="preserve"> Equity!I$63</f>
        <v>0</v>
      </c>
      <c r="J24" s="371">
        <f xml:space="preserve"> Equity!J$63</f>
        <v>0</v>
      </c>
      <c r="K24" s="371">
        <f xml:space="preserve"> Equity!K$63</f>
        <v>0</v>
      </c>
      <c r="L24" s="371">
        <f xml:space="preserve"> Equity!L$63</f>
        <v>0</v>
      </c>
      <c r="M24" s="371">
        <f xml:space="preserve"> Equity!M$63</f>
        <v>-458.46255602304973</v>
      </c>
      <c r="N24" s="371">
        <f xml:space="preserve"> Equity!N$63</f>
        <v>-1539.9780103317044</v>
      </c>
      <c r="O24" s="371">
        <f xml:space="preserve"> Equity!O$63</f>
        <v>-1275.7996691309513</v>
      </c>
      <c r="P24" s="371">
        <f xml:space="preserve"> Equity!P$63</f>
        <v>-611.78577521583998</v>
      </c>
      <c r="Q24" s="371">
        <f xml:space="preserve"> Equity!Q$63</f>
        <v>-913.44553428939298</v>
      </c>
      <c r="R24" s="371">
        <f xml:space="preserve"> Equity!R$63</f>
        <v>-1528.2118252706632</v>
      </c>
      <c r="S24" s="371">
        <f xml:space="preserve"> Equity!S$63</f>
        <v>-1265.3624599820523</v>
      </c>
      <c r="T24" s="371">
        <f xml:space="preserve"> Equity!T$63</f>
        <v>-604.68175507588421</v>
      </c>
      <c r="U24" s="371">
        <f xml:space="preserve"> Equity!U$63</f>
        <v>-904.72756021648911</v>
      </c>
      <c r="V24" s="371">
        <f xml:space="preserve"> Equity!V$63</f>
        <v>-1516.4015633707545</v>
      </c>
      <c r="W24" s="371">
        <f xml:space="preserve"> Equity!W$63</f>
        <v>-1254.8749285689933</v>
      </c>
      <c r="X24" s="371">
        <f xml:space="preserve"> Equity!X$63</f>
        <v>-602.48613963601133</v>
      </c>
      <c r="Y24" s="371">
        <f xml:space="preserve"> Equity!Y$63</f>
        <v>-890.97405336405473</v>
      </c>
      <c r="Z24" s="371">
        <f xml:space="preserve"> Equity!Z$63</f>
        <v>-1504.544878542908</v>
      </c>
      <c r="AA24" s="371">
        <f xml:space="preserve"> Equity!AA$63</f>
        <v>-1244.3347690343521</v>
      </c>
      <c r="AB24" s="371">
        <f xml:space="preserve"> Equity!AB$63</f>
        <v>-590.27301319344679</v>
      </c>
      <c r="AC24" s="371">
        <f xml:space="preserve"> Equity!AC$63</f>
        <v>-887.10641580115589</v>
      </c>
      <c r="AD24" s="371">
        <f xml:space="preserve"> Equity!AD$63</f>
        <v>-1492.6393722357197</v>
      </c>
      <c r="AE24" s="371">
        <f xml:space="preserve"> Equity!AE$63</f>
        <v>-1233.7396230872114</v>
      </c>
      <c r="AF24" s="371">
        <f xml:space="preserve"> Equity!AF$63</f>
        <v>-582.96382196086188</v>
      </c>
      <c r="AG24" s="371">
        <f xml:space="preserve"> Equity!AG$63</f>
        <v>-878.19858148451158</v>
      </c>
      <c r="AH24" s="371">
        <f xml:space="preserve"> Equity!AH$63</f>
        <v>-1480.6825920930951</v>
      </c>
      <c r="AI24" s="371">
        <f xml:space="preserve"> Equity!AI$63</f>
        <v>-1223.0870786663804</v>
      </c>
      <c r="AJ24" s="371">
        <f xml:space="preserve"> Equity!AJ$63</f>
        <v>-575.58168212439</v>
      </c>
      <c r="AK24" s="371">
        <f xml:space="preserve"> Equity!AK$63</f>
        <v>-869.22270551249699</v>
      </c>
      <c r="AL24" s="371">
        <f xml:space="preserve"> Equity!AL$63</f>
        <v>-1468.6720305784884</v>
      </c>
      <c r="AM24" s="371">
        <f xml:space="preserve"> Equity!AM$63</f>
        <v>-1212.3746685703418</v>
      </c>
      <c r="AN24" s="371">
        <f xml:space="preserve"> Equity!AN$63</f>
        <v>-572.93564864823338</v>
      </c>
      <c r="AO24" s="371">
        <f xml:space="preserve"> Equity!AO$63</f>
        <v>-750.3084596683118</v>
      </c>
      <c r="AP24" s="371">
        <f xml:space="preserve"> Equity!AP$63</f>
        <v>-1239.0105960734581</v>
      </c>
      <c r="AQ24" s="371">
        <f xml:space="preserve"> Equity!AQ$63</f>
        <v>-1171.7523832860297</v>
      </c>
      <c r="AR24" s="371">
        <f xml:space="preserve"> Equity!AR$63</f>
        <v>-524.7603193828129</v>
      </c>
      <c r="AS24" s="371">
        <f xml:space="preserve"> Equity!AS$63</f>
        <v>-648.33729102747407</v>
      </c>
      <c r="AT24" s="371">
        <f xml:space="preserve"> Equity!AT$63</f>
        <v>-1209.4943928313519</v>
      </c>
      <c r="AU24" s="371">
        <f xml:space="preserve"> Equity!AU$63</f>
        <v>-1143.1636754064698</v>
      </c>
      <c r="AV24" s="371">
        <f xml:space="preserve"> Equity!AV$63</f>
        <v>-500.1173806150523</v>
      </c>
      <c r="AW24" s="371">
        <f xml:space="preserve"> Equity!AW$63</f>
        <v>-623.40628931123251</v>
      </c>
      <c r="AX24" s="371">
        <f xml:space="preserve"> Equity!AX$63</f>
        <v>-1182.1356520847048</v>
      </c>
      <c r="AY24" s="371">
        <f xml:space="preserve"> Equity!AY$63</f>
        <v>-1116.6025331082528</v>
      </c>
      <c r="AZ24" s="371">
        <f xml:space="preserve"> Equity!AZ$63</f>
        <v>-477.36912126117636</v>
      </c>
      <c r="BA24" s="371">
        <f xml:space="preserve"> Equity!BA$63</f>
        <v>-1934.1454283198477</v>
      </c>
      <c r="BB24" s="371">
        <f xml:space="preserve"> Equity!BB$63</f>
        <v>-3730.6447574052504</v>
      </c>
      <c r="BC24" s="371">
        <f xml:space="preserve"> Equity!BC$63</f>
        <v>-3530.0521577102054</v>
      </c>
      <c r="BD24" s="371">
        <f xml:space="preserve"> Equity!BD$63</f>
        <v>-1504.7624804973495</v>
      </c>
      <c r="BE24" s="371">
        <f xml:space="preserve"> Equity!BE$63</f>
        <v>-1872.9369638010792</v>
      </c>
      <c r="BF24" s="371">
        <f xml:space="preserve"> Equity!BF$63</f>
        <v>-3676.4890896214538</v>
      </c>
      <c r="BG24" s="371">
        <f xml:space="preserve"> Equity!BG$63</f>
        <v>-3478.0568589113823</v>
      </c>
      <c r="BH24" s="371">
        <f xml:space="preserve"> Equity!BH$63</f>
        <v>-1449.1203302910922</v>
      </c>
      <c r="BI24" s="371">
        <f xml:space="preserve"> Equity!BI$63</f>
        <v>-1845.8592299519053</v>
      </c>
      <c r="BJ24" s="371">
        <f xml:space="preserve"> Equity!BJ$63</f>
        <v>-3626.3520217297519</v>
      </c>
      <c r="BK24" s="371">
        <f xml:space="preserve"> Equity!BK$63</f>
        <v>-3429.8665193034708</v>
      </c>
      <c r="BL24" s="371">
        <f xml:space="preserve"> Equity!BL$63</f>
        <v>-1412.0021677473178</v>
      </c>
      <c r="BM24" s="371">
        <f xml:space="preserve"> Equity!BM$63</f>
        <v>-1807.185312797159</v>
      </c>
      <c r="BN24" s="371">
        <f xml:space="preserve"> Equity!BN$63</f>
        <v>-3579.446775158297</v>
      </c>
      <c r="BO24" s="371">
        <f xml:space="preserve"> Equity!BO$63</f>
        <v>-3384.7333766265233</v>
      </c>
      <c r="BP24" s="371">
        <f xml:space="preserve"> Equity!BP$63</f>
        <v>-1377.7310853958993</v>
      </c>
      <c r="BQ24" s="371">
        <f xml:space="preserve"> Equity!BQ$63</f>
        <v>-1771.2061612797906</v>
      </c>
      <c r="BR24" s="371">
        <f xml:space="preserve"> Equity!BR$63</f>
        <v>-3535.1309361269427</v>
      </c>
      <c r="BS24" s="371">
        <f xml:space="preserve"> Equity!BS$63</f>
        <v>-3342.0468071314267</v>
      </c>
      <c r="BT24" s="371">
        <f xml:space="preserve"> Equity!BT$63</f>
        <v>-1255.1903057619875</v>
      </c>
      <c r="BU24" s="371">
        <f xml:space="preserve"> Equity!BU$63</f>
        <v>-1827.9066138066905</v>
      </c>
      <c r="BV24" s="371">
        <f xml:space="preserve"> Equity!BV$63</f>
        <v>-3492.8796401436357</v>
      </c>
      <c r="BW24" s="371">
        <f xml:space="preserve"> Equity!BW$63</f>
        <v>-638.38135827718327</v>
      </c>
      <c r="BX24" s="371">
        <f xml:space="preserve"> Equity!BX$63</f>
        <v>-504.25850739097933</v>
      </c>
      <c r="BY24" s="371">
        <f xml:space="preserve"> Equity!BY$63</f>
        <v>-2519.9933903272627</v>
      </c>
      <c r="BZ24" s="371">
        <f xml:space="preserve"> Equity!BZ$63</f>
        <v>-2869.2779221461615</v>
      </c>
      <c r="CA24" s="371">
        <f xml:space="preserve"> Equity!CA$63</f>
        <v>-482.50028805035629</v>
      </c>
      <c r="CB24" s="371">
        <f xml:space="preserve"> Equity!CB$63</f>
        <v>-482.50028805035737</v>
      </c>
      <c r="CC24" s="371">
        <f xml:space="preserve"> Equity!CC$63</f>
        <v>-2487.8249049546116</v>
      </c>
      <c r="CD24" s="371">
        <f xml:space="preserve"> Equity!CD$63</f>
        <v>-2835.3717027843609</v>
      </c>
      <c r="CE24" s="371">
        <f xml:space="preserve"> Equity!CE$63</f>
        <v>-460.46858428107288</v>
      </c>
      <c r="CF24" s="371">
        <f xml:space="preserve"> Equity!CF$63</f>
        <v>-460.46858428107396</v>
      </c>
      <c r="CG24" s="371">
        <f xml:space="preserve"> Equity!CG$63</f>
        <v>-2455.4251841647142</v>
      </c>
      <c r="CH24" s="371">
        <f xml:space="preserve"> Equity!CH$63</f>
        <v>-2801.2428934480472</v>
      </c>
      <c r="CI24" s="371">
        <f xml:space="preserve"> Equity!CI$63</f>
        <v>-438.15521334527148</v>
      </c>
      <c r="CJ24" s="371">
        <f xml:space="preserve"> Equity!CJ$63</f>
        <v>-438.15521334527222</v>
      </c>
      <c r="CK24" s="371">
        <f xml:space="preserve"> Equity!CK$63</f>
        <v>-2422.785596441704</v>
      </c>
      <c r="CL24" s="371">
        <f xml:space="preserve"> Equity!CL$63</f>
        <v>-2766.8828196091977</v>
      </c>
      <c r="CM24" s="371">
        <f xml:space="preserve"> Equity!CM$63</f>
        <v>-415.55179463131208</v>
      </c>
      <c r="CN24" s="371">
        <f xml:space="preserve"> Equity!CN$63</f>
        <v>-415.55179463131316</v>
      </c>
      <c r="CO24" s="371">
        <f xml:space="preserve"> Equity!CO$63</f>
        <v>-2389.8973086640599</v>
      </c>
      <c r="CP24" s="371">
        <f xml:space="preserve"> Equity!CP$63</f>
        <v>-2732.2826053481353</v>
      </c>
      <c r="CQ24" s="371">
        <f xml:space="preserve"> Equity!CQ$63</f>
        <v>-392.64974467362146</v>
      </c>
      <c r="CR24" s="371">
        <f xml:space="preserve"> Equity!CR$63</f>
        <v>-392.64974467362219</v>
      </c>
      <c r="CS24" s="371">
        <f xml:space="preserve"> Equity!CS$63</f>
        <v>-2356.7512809939117</v>
      </c>
      <c r="CT24" s="371">
        <f xml:space="preserve"> Equity!CT$63</f>
        <v>-2697.4331682417469</v>
      </c>
      <c r="CU24" s="371">
        <f xml:space="preserve"> Equity!CU$63</f>
        <v>-369.44027204820037</v>
      </c>
      <c r="CV24" s="371">
        <f xml:space="preserve"> Equity!CV$63</f>
        <v>-369.44027204820111</v>
      </c>
      <c r="CW24" s="371">
        <f xml:space="preserve"> Equity!CW$63</f>
        <v>-2323.3382616389063</v>
      </c>
      <c r="CX24" s="371">
        <f xml:space="preserve"> Equity!CX$63</f>
        <v>-2662.3252141243161</v>
      </c>
      <c r="CY24" s="371">
        <f xml:space="preserve"> Equity!CY$63</f>
        <v>-345.91437214068662</v>
      </c>
      <c r="CZ24" s="371">
        <f xml:space="preserve"> Equity!CZ$63</f>
        <v>-345.91437214068776</v>
      </c>
      <c r="DA24" s="371">
        <f xml:space="preserve"> Equity!DA$63</f>
        <v>-2289.6487814835095</v>
      </c>
      <c r="DB24" s="371">
        <f xml:space="preserve"> Equity!DB$63</f>
        <v>-2626.9492317177469</v>
      </c>
      <c r="DC24" s="371">
        <f xml:space="preserve"> Equity!DC$63</f>
        <v>-322.0628217837874</v>
      </c>
      <c r="DD24" s="371">
        <f xml:space="preserve"> Equity!DD$63</f>
        <v>-322.06282178378819</v>
      </c>
      <c r="DE24" s="371">
        <f xml:space="preserve"> Equity!DE$63</f>
        <v>-2255.6731485863975</v>
      </c>
      <c r="DF24" s="371">
        <f xml:space="preserve"> Equity!DF$63</f>
        <v>-2591.2954871279271</v>
      </c>
      <c r="DG24" s="371">
        <f xml:space="preserve"> Equity!DG$63</f>
        <v>-297.87617376080345</v>
      </c>
      <c r="DH24" s="371">
        <f xml:space="preserve"> Equity!DH$63</f>
        <v>-297.87617376080459</v>
      </c>
      <c r="DI24" s="371">
        <f xml:space="preserve"> Equity!DI$63</f>
        <v>-3021.4014425406599</v>
      </c>
      <c r="DJ24" s="371">
        <f xml:space="preserve"> Equity!DJ$63</f>
        <v>-3355.3540182038728</v>
      </c>
      <c r="DK24" s="371">
        <f xml:space="preserve"> Equity!DK$63</f>
        <v>-1073.3447511719098</v>
      </c>
      <c r="DL24" s="371">
        <f xml:space="preserve"> Equity!DL$63</f>
        <v>-1073.3447511719105</v>
      </c>
      <c r="DM24" s="371">
        <f xml:space="preserve"> Equity!DM$63</f>
        <v>-2986.8235086933337</v>
      </c>
      <c r="DN24" s="371">
        <f xml:space="preserve"> Equity!DN$63</f>
        <v>-3319.1146287562319</v>
      </c>
      <c r="DO24" s="371">
        <f xml:space="preserve"> Equity!DO$63</f>
        <v>-1048.4586416597506</v>
      </c>
      <c r="DP24" s="371">
        <f xml:space="preserve"> Equity!DP$63</f>
        <v>-1048.4586416597517</v>
      </c>
      <c r="DQ24" s="371">
        <f xml:space="preserve"> Equity!DQ$63</f>
        <v>-2951.9289522207732</v>
      </c>
      <c r="DR24" s="371">
        <f xml:space="preserve"> Equity!DR$63</f>
        <v>-3282.5668826316178</v>
      </c>
      <c r="DS24" s="371">
        <f xml:space="preserve"> Equity!DS$63</f>
        <v>-1023.2076914908397</v>
      </c>
      <c r="DT24" s="371">
        <f xml:space="preserve"> Equity!DT$63</f>
        <v>-1023.2076914908405</v>
      </c>
      <c r="DU24" s="371">
        <f xml:space="preserve"> Equity!DU$63</f>
        <v>-2916.7071320562491</v>
      </c>
      <c r="DV24" s="371">
        <f xml:space="preserve"> Equity!DV$63</f>
        <v>-3245.7000976391801</v>
      </c>
      <c r="DW24" s="371">
        <f xml:space="preserve"> Equity!DW$63</f>
        <v>-997.58149948915104</v>
      </c>
      <c r="DX24" s="371">
        <f xml:space="preserve"> Equity!DX$63</f>
        <v>-997.58149948915184</v>
      </c>
      <c r="DY24" s="371">
        <f xml:space="preserve"> Equity!DY$63</f>
        <v>-2881.14715466607</v>
      </c>
      <c r="DZ24" s="371">
        <f xml:space="preserve"> Equity!DZ$63</f>
        <v>-3208.5033393257022</v>
      </c>
      <c r="EA24" s="371">
        <f xml:space="preserve"> Equity!EA$63</f>
        <v>-971.56941081821026</v>
      </c>
      <c r="EB24" s="371">
        <f xml:space="preserve"> Equity!EB$63</f>
        <v>0</v>
      </c>
      <c r="EC24" s="371">
        <f xml:space="preserve"> Equity!EC$63</f>
        <v>-971.5694108182098</v>
      </c>
      <c r="ED24" s="371">
        <f xml:space="preserve"> Equity!ED$63</f>
        <v>0</v>
      </c>
      <c r="EE24" s="371">
        <f xml:space="preserve"> Equity!EE$63</f>
        <v>0</v>
      </c>
      <c r="EF24" s="371">
        <f xml:space="preserve"> Equity!EF$63</f>
        <v>0</v>
      </c>
      <c r="EG24" s="371">
        <f xml:space="preserve"> Equity!EG$63</f>
        <v>0</v>
      </c>
      <c r="EH24" s="371">
        <f xml:space="preserve"> Equity!EH$63</f>
        <v>0</v>
      </c>
      <c r="EI24" s="371">
        <f xml:space="preserve"> Equity!EI$63</f>
        <v>0</v>
      </c>
      <c r="EJ24" s="371">
        <f xml:space="preserve"> Equity!EJ$63</f>
        <v>0</v>
      </c>
      <c r="EK24" s="371">
        <f xml:space="preserve"> Equity!EK$63</f>
        <v>0</v>
      </c>
      <c r="EL24" s="371">
        <f xml:space="preserve"> Equity!EL$63</f>
        <v>0</v>
      </c>
      <c r="EM24" s="371">
        <f xml:space="preserve"> Equity!EM$63</f>
        <v>0</v>
      </c>
      <c r="EN24" s="371">
        <f xml:space="preserve"> Equity!EN$63</f>
        <v>0</v>
      </c>
      <c r="EO24" s="371">
        <f xml:space="preserve"> Equity!EO$63</f>
        <v>0</v>
      </c>
      <c r="EP24" s="371">
        <f xml:space="preserve"> Equity!EP$63</f>
        <v>0</v>
      </c>
      <c r="EQ24" s="371">
        <f xml:space="preserve"> Equity!EQ$63</f>
        <v>0</v>
      </c>
      <c r="ER24" s="371">
        <f xml:space="preserve"> Equity!ER$63</f>
        <v>0</v>
      </c>
      <c r="ES24" s="371">
        <f xml:space="preserve"> Equity!ES$63</f>
        <v>0</v>
      </c>
      <c r="ET24" s="371">
        <f xml:space="preserve"> Equity!ET$63</f>
        <v>0</v>
      </c>
      <c r="EU24" s="371">
        <f xml:space="preserve"> Equity!EU$63</f>
        <v>0</v>
      </c>
      <c r="EV24" s="371">
        <f xml:space="preserve"> Equity!EV$63</f>
        <v>0</v>
      </c>
      <c r="EW24" s="371">
        <f xml:space="preserve"> Equity!EW$63</f>
        <v>0</v>
      </c>
      <c r="EX24" s="371">
        <f xml:space="preserve"> Equity!EX$63</f>
        <v>0</v>
      </c>
      <c r="EY24" s="371">
        <f xml:space="preserve"> Equity!EY$63</f>
        <v>0</v>
      </c>
      <c r="EZ24" s="371">
        <f xml:space="preserve"> Equity!EZ$63</f>
        <v>0</v>
      </c>
      <c r="FA24" s="371">
        <f xml:space="preserve"> Equity!FA$63</f>
        <v>0</v>
      </c>
      <c r="FB24" s="371">
        <f xml:space="preserve"> Equity!FB$63</f>
        <v>0</v>
      </c>
      <c r="FC24" s="371">
        <f xml:space="preserve"> Equity!FC$63</f>
        <v>0</v>
      </c>
      <c r="FD24" s="371">
        <f xml:space="preserve"> Equity!FD$63</f>
        <v>0</v>
      </c>
      <c r="FE24" s="371">
        <f xml:space="preserve"> Equity!FE$63</f>
        <v>0</v>
      </c>
      <c r="FF24" s="371">
        <f xml:space="preserve"> Equity!FF$63</f>
        <v>0</v>
      </c>
      <c r="FG24" s="371">
        <f xml:space="preserve"> Equity!FG$63</f>
        <v>0</v>
      </c>
      <c r="FH24" s="371">
        <f xml:space="preserve"> Equity!FH$63</f>
        <v>0</v>
      </c>
      <c r="FI24" s="371">
        <f xml:space="preserve"> Equity!FI$63</f>
        <v>0</v>
      </c>
      <c r="FJ24" s="371">
        <f xml:space="preserve"> Equity!FJ$63</f>
        <v>0</v>
      </c>
      <c r="FK24" s="371">
        <f xml:space="preserve"> Equity!FK$63</f>
        <v>0</v>
      </c>
      <c r="FL24" s="371">
        <f xml:space="preserve"> Equity!FL$63</f>
        <v>0</v>
      </c>
      <c r="FM24" s="371">
        <f xml:space="preserve"> Equity!FM$63</f>
        <v>0</v>
      </c>
      <c r="FN24" s="371">
        <f xml:space="preserve"> Equity!FN$63</f>
        <v>0</v>
      </c>
      <c r="FO24" s="371">
        <f xml:space="preserve"> Equity!FO$63</f>
        <v>0</v>
      </c>
      <c r="FP24" s="371">
        <f xml:space="preserve"> Equity!FP$63</f>
        <v>0</v>
      </c>
      <c r="FQ24" s="371">
        <f xml:space="preserve"> Equity!FQ$63</f>
        <v>0</v>
      </c>
      <c r="FR24" s="371">
        <f xml:space="preserve"> Equity!FR$63</f>
        <v>0</v>
      </c>
      <c r="FS24" s="371">
        <f xml:space="preserve"> Equity!FS$63</f>
        <v>0</v>
      </c>
      <c r="FT24" s="371">
        <f xml:space="preserve"> Equity!FT$63</f>
        <v>0</v>
      </c>
      <c r="FU24" s="371">
        <f xml:space="preserve"> Equity!FU$63</f>
        <v>0</v>
      </c>
      <c r="FV24" s="371">
        <f xml:space="preserve"> Equity!FV$63</f>
        <v>0</v>
      </c>
      <c r="FW24" s="371">
        <f xml:space="preserve"> Equity!FW$63</f>
        <v>0</v>
      </c>
      <c r="FX24" s="371">
        <f xml:space="preserve"> Equity!FX$63</f>
        <v>0</v>
      </c>
      <c r="FY24" s="371">
        <f xml:space="preserve"> Equity!FY$63</f>
        <v>0</v>
      </c>
      <c r="FZ24" s="371">
        <f xml:space="preserve"> Equity!FZ$63</f>
        <v>0</v>
      </c>
      <c r="GA24" s="371">
        <f xml:space="preserve"> Equity!GA$63</f>
        <v>0</v>
      </c>
      <c r="GB24" s="371">
        <f xml:space="preserve"> Equity!GB$63</f>
        <v>0</v>
      </c>
      <c r="GC24" s="371">
        <f xml:space="preserve"> Equity!GC$63</f>
        <v>0</v>
      </c>
      <c r="GD24" s="371">
        <f xml:space="preserve"> Equity!GD$63</f>
        <v>0</v>
      </c>
      <c r="GE24" s="371">
        <f xml:space="preserve"> Equity!GE$63</f>
        <v>0</v>
      </c>
      <c r="GF24" s="371">
        <f xml:space="preserve"> Equity!GF$63</f>
        <v>0</v>
      </c>
      <c r="GG24" s="371">
        <f xml:space="preserve"> Equity!GG$63</f>
        <v>0</v>
      </c>
      <c r="GH24" s="371">
        <f xml:space="preserve"> Equity!GH$63</f>
        <v>0</v>
      </c>
      <c r="GI24" s="371">
        <f xml:space="preserve"> Equity!GI$63</f>
        <v>0</v>
      </c>
      <c r="GJ24" s="371">
        <f xml:space="preserve"> Equity!GJ$63</f>
        <v>0</v>
      </c>
    </row>
    <row r="25" spans="1:192" outlineLevel="1" x14ac:dyDescent="0.25">
      <c r="E25" s="280" t="s">
        <v>54</v>
      </c>
      <c r="F25" s="280"/>
      <c r="G25" s="280" t="str">
        <f>SMU</f>
        <v>$ 000s</v>
      </c>
      <c r="H25" s="280">
        <f xml:space="preserve"> SUM(J25:GJ25)</f>
        <v>-1.5136236523390287E-10</v>
      </c>
      <c r="I25" s="280"/>
      <c r="J25" s="280">
        <f xml:space="preserve"> J22 + J24</f>
        <v>0</v>
      </c>
      <c r="K25" s="280">
        <f t="shared" ref="K25:BV25" si="22" xml:space="preserve"> K22 + K24</f>
        <v>0</v>
      </c>
      <c r="L25" s="280">
        <f t="shared" si="22"/>
        <v>0</v>
      </c>
      <c r="M25" s="280">
        <f t="shared" si="22"/>
        <v>1714.398505796607</v>
      </c>
      <c r="N25" s="280">
        <f t="shared" si="22"/>
        <v>1001.6394922283894</v>
      </c>
      <c r="O25" s="280">
        <f t="shared" si="22"/>
        <v>-1288.7793333299023</v>
      </c>
      <c r="P25" s="280">
        <f t="shared" si="22"/>
        <v>-584.15708297288825</v>
      </c>
      <c r="Q25" s="280">
        <f t="shared" si="22"/>
        <v>1287.7990876725562</v>
      </c>
      <c r="R25" s="280">
        <f t="shared" si="22"/>
        <v>1054.4976742294834</v>
      </c>
      <c r="S25" s="280">
        <f t="shared" si="22"/>
        <v>-1223.5591865130991</v>
      </c>
      <c r="T25" s="280">
        <f t="shared" si="22"/>
        <v>-523.00137130303062</v>
      </c>
      <c r="U25" s="280">
        <f t="shared" si="22"/>
        <v>1341.2339286914257</v>
      </c>
      <c r="V25" s="280">
        <f t="shared" si="22"/>
        <v>1110.9160696734916</v>
      </c>
      <c r="W25" s="280">
        <f t="shared" si="22"/>
        <v>-1154.7794872373004</v>
      </c>
      <c r="X25" s="280">
        <f t="shared" si="22"/>
        <v>-470.22831050888556</v>
      </c>
      <c r="Y25" s="280">
        <f t="shared" si="22"/>
        <v>1403.3656938270419</v>
      </c>
      <c r="Z25" s="280">
        <f t="shared" si="22"/>
        <v>1171.0099792589899</v>
      </c>
      <c r="AA25" s="280">
        <f t="shared" si="22"/>
        <v>-1082.3228078034306</v>
      </c>
      <c r="AB25" s="280">
        <f t="shared" si="22"/>
        <v>-389.91758160484221</v>
      </c>
      <c r="AC25" s="280">
        <f t="shared" si="22"/>
        <v>1459.3000999377705</v>
      </c>
      <c r="AD25" s="280">
        <f t="shared" si="22"/>
        <v>1235.2368588291497</v>
      </c>
      <c r="AE25" s="280">
        <f t="shared" si="22"/>
        <v>-1005.7240584615657</v>
      </c>
      <c r="AF25" s="280">
        <f t="shared" si="22"/>
        <v>-317.41084174823601</v>
      </c>
      <c r="AG25" s="280">
        <f t="shared" si="22"/>
        <v>1524.5251824548718</v>
      </c>
      <c r="AH25" s="280">
        <f t="shared" si="22"/>
        <v>1303.7492601740619</v>
      </c>
      <c r="AI25" s="280">
        <f t="shared" si="22"/>
        <v>-924.82796426390064</v>
      </c>
      <c r="AJ25" s="280">
        <f t="shared" si="22"/>
        <v>-240.61934001969632</v>
      </c>
      <c r="AK25" s="280">
        <f t="shared" si="22"/>
        <v>1594.1944243051173</v>
      </c>
      <c r="AL25" s="280">
        <f t="shared" si="22"/>
        <v>1376.8211744950254</v>
      </c>
      <c r="AM25" s="280">
        <f t="shared" si="22"/>
        <v>-839.35585747318078</v>
      </c>
      <c r="AN25" s="280">
        <f t="shared" si="22"/>
        <v>-167.19075748300139</v>
      </c>
      <c r="AO25" s="280">
        <f t="shared" si="22"/>
        <v>1778.5463412606225</v>
      </c>
      <c r="AP25" s="280">
        <f t="shared" si="22"/>
        <v>1669.2832555634623</v>
      </c>
      <c r="AQ25" s="280">
        <f t="shared" si="22"/>
        <v>-728.49639985088857</v>
      </c>
      <c r="AR25" s="280">
        <f t="shared" si="22"/>
        <v>-47.340868030731031</v>
      </c>
      <c r="AS25" s="280">
        <f t="shared" si="22"/>
        <v>1939.3390181945458</v>
      </c>
      <c r="AT25" s="280">
        <f t="shared" si="22"/>
        <v>1755.3029484198119</v>
      </c>
      <c r="AU25" s="280">
        <f t="shared" si="22"/>
        <v>-630.40020923481416</v>
      </c>
      <c r="AV25" s="280">
        <f t="shared" si="22"/>
        <v>45.473939588385065</v>
      </c>
      <c r="AW25" s="280">
        <f t="shared" si="22"/>
        <v>2023.3597851184002</v>
      </c>
      <c r="AX25" s="280">
        <f t="shared" si="22"/>
        <v>1841.6591911728383</v>
      </c>
      <c r="AY25" s="280">
        <f t="shared" si="22"/>
        <v>-531.79499625619451</v>
      </c>
      <c r="AZ25" s="280">
        <f t="shared" si="22"/>
        <v>138.97095042783758</v>
      </c>
      <c r="BA25" s="280">
        <f t="shared" si="22"/>
        <v>774.46212451240262</v>
      </c>
      <c r="BB25" s="280">
        <f t="shared" si="22"/>
        <v>-662.14227860767778</v>
      </c>
      <c r="BC25" s="280">
        <f t="shared" si="22"/>
        <v>-2920.8316730090091</v>
      </c>
      <c r="BD25" s="280">
        <f t="shared" si="22"/>
        <v>-895.54199579615226</v>
      </c>
      <c r="BE25" s="280">
        <f t="shared" si="22"/>
        <v>804.71893099450585</v>
      </c>
      <c r="BF25" s="280">
        <f t="shared" si="22"/>
        <v>-640.72879088027366</v>
      </c>
      <c r="BG25" s="280">
        <f t="shared" si="22"/>
        <v>-2889.3433204651055</v>
      </c>
      <c r="BH25" s="280">
        <f t="shared" si="22"/>
        <v>-860.40679184481417</v>
      </c>
      <c r="BI25" s="280">
        <f t="shared" si="22"/>
        <v>800.66159767877321</v>
      </c>
      <c r="BJ25" s="280">
        <f t="shared" si="22"/>
        <v>-623.50840410345654</v>
      </c>
      <c r="BK25" s="280">
        <f t="shared" si="22"/>
        <v>-2861.8952999805624</v>
      </c>
      <c r="BL25" s="280">
        <f t="shared" si="22"/>
        <v>-844.03094842440828</v>
      </c>
      <c r="BM25" s="280">
        <f t="shared" si="22"/>
        <v>808.00951608667629</v>
      </c>
      <c r="BN25" s="280">
        <f t="shared" si="22"/>
        <v>-609.70190647782783</v>
      </c>
      <c r="BO25" s="280">
        <f t="shared" si="22"/>
        <v>-2837.7471132230567</v>
      </c>
      <c r="BP25" s="280">
        <f t="shared" si="22"/>
        <v>-830.74482199243096</v>
      </c>
      <c r="BQ25" s="280">
        <f t="shared" si="22"/>
        <v>812.46404137329591</v>
      </c>
      <c r="BR25" s="280">
        <f t="shared" si="22"/>
        <v>-598.67462422347398</v>
      </c>
      <c r="BS25" s="280">
        <f t="shared" si="22"/>
        <v>-2816.2955751055724</v>
      </c>
      <c r="BT25" s="280">
        <f t="shared" si="22"/>
        <v>-729.4390737361324</v>
      </c>
      <c r="BU25" s="280">
        <f t="shared" si="22"/>
        <v>724.03246137257884</v>
      </c>
      <c r="BV25" s="280">
        <f t="shared" si="22"/>
        <v>-589.90961048637382</v>
      </c>
      <c r="BW25" s="280">
        <f t="shared" ref="BW25:EH25" si="23" xml:space="preserve"> BW22 + BW24</f>
        <v>-134.12285088620501</v>
      </c>
      <c r="BX25" s="280">
        <f t="shared" si="23"/>
        <v>0</v>
      </c>
      <c r="BY25" s="280">
        <f t="shared" si="23"/>
        <v>0</v>
      </c>
      <c r="BZ25" s="280">
        <f t="shared" si="23"/>
        <v>0</v>
      </c>
      <c r="CA25" s="280">
        <f t="shared" si="23"/>
        <v>0</v>
      </c>
      <c r="CB25" s="280">
        <f t="shared" si="23"/>
        <v>0</v>
      </c>
      <c r="CC25" s="280">
        <f t="shared" si="23"/>
        <v>0</v>
      </c>
      <c r="CD25" s="280">
        <f t="shared" si="23"/>
        <v>0</v>
      </c>
      <c r="CE25" s="280">
        <f t="shared" si="23"/>
        <v>0</v>
      </c>
      <c r="CF25" s="280">
        <f t="shared" si="23"/>
        <v>0</v>
      </c>
      <c r="CG25" s="280">
        <f t="shared" si="23"/>
        <v>0</v>
      </c>
      <c r="CH25" s="280">
        <f t="shared" si="23"/>
        <v>0</v>
      </c>
      <c r="CI25" s="280">
        <f t="shared" si="23"/>
        <v>0</v>
      </c>
      <c r="CJ25" s="280">
        <f t="shared" si="23"/>
        <v>0</v>
      </c>
      <c r="CK25" s="280">
        <f t="shared" si="23"/>
        <v>0</v>
      </c>
      <c r="CL25" s="280">
        <f t="shared" si="23"/>
        <v>0</v>
      </c>
      <c r="CM25" s="280">
        <f t="shared" si="23"/>
        <v>0</v>
      </c>
      <c r="CN25" s="280">
        <f t="shared" si="23"/>
        <v>0</v>
      </c>
      <c r="CO25" s="280">
        <f t="shared" si="23"/>
        <v>0</v>
      </c>
      <c r="CP25" s="280">
        <f t="shared" si="23"/>
        <v>0</v>
      </c>
      <c r="CQ25" s="280">
        <f t="shared" si="23"/>
        <v>0</v>
      </c>
      <c r="CR25" s="280">
        <f t="shared" si="23"/>
        <v>0</v>
      </c>
      <c r="CS25" s="280">
        <f t="shared" si="23"/>
        <v>0</v>
      </c>
      <c r="CT25" s="280">
        <f t="shared" si="23"/>
        <v>0</v>
      </c>
      <c r="CU25" s="280">
        <f t="shared" si="23"/>
        <v>0</v>
      </c>
      <c r="CV25" s="280">
        <f t="shared" si="23"/>
        <v>0</v>
      </c>
      <c r="CW25" s="280">
        <f t="shared" si="23"/>
        <v>0</v>
      </c>
      <c r="CX25" s="280">
        <f t="shared" si="23"/>
        <v>0</v>
      </c>
      <c r="CY25" s="280">
        <f t="shared" si="23"/>
        <v>0</v>
      </c>
      <c r="CZ25" s="280">
        <f t="shared" si="23"/>
        <v>0</v>
      </c>
      <c r="DA25" s="280">
        <f t="shared" si="23"/>
        <v>0</v>
      </c>
      <c r="DB25" s="280">
        <f t="shared" si="23"/>
        <v>0</v>
      </c>
      <c r="DC25" s="280">
        <f t="shared" si="23"/>
        <v>0</v>
      </c>
      <c r="DD25" s="280">
        <f t="shared" si="23"/>
        <v>0</v>
      </c>
      <c r="DE25" s="280">
        <f t="shared" si="23"/>
        <v>0</v>
      </c>
      <c r="DF25" s="280">
        <f t="shared" si="23"/>
        <v>0</v>
      </c>
      <c r="DG25" s="280">
        <f t="shared" si="23"/>
        <v>0</v>
      </c>
      <c r="DH25" s="280">
        <f t="shared" si="23"/>
        <v>0</v>
      </c>
      <c r="DI25" s="280">
        <f t="shared" si="23"/>
        <v>0</v>
      </c>
      <c r="DJ25" s="280">
        <f t="shared" si="23"/>
        <v>0</v>
      </c>
      <c r="DK25" s="280">
        <f t="shared" si="23"/>
        <v>0</v>
      </c>
      <c r="DL25" s="280">
        <f t="shared" si="23"/>
        <v>0</v>
      </c>
      <c r="DM25" s="280">
        <f t="shared" si="23"/>
        <v>0</v>
      </c>
      <c r="DN25" s="280">
        <f t="shared" si="23"/>
        <v>0</v>
      </c>
      <c r="DO25" s="280">
        <f t="shared" si="23"/>
        <v>0</v>
      </c>
      <c r="DP25" s="280">
        <f t="shared" si="23"/>
        <v>0</v>
      </c>
      <c r="DQ25" s="280">
        <f t="shared" si="23"/>
        <v>0</v>
      </c>
      <c r="DR25" s="280">
        <f t="shared" si="23"/>
        <v>0</v>
      </c>
      <c r="DS25" s="280">
        <f t="shared" si="23"/>
        <v>0</v>
      </c>
      <c r="DT25" s="280">
        <f t="shared" si="23"/>
        <v>0</v>
      </c>
      <c r="DU25" s="280">
        <f t="shared" si="23"/>
        <v>0</v>
      </c>
      <c r="DV25" s="280">
        <f t="shared" si="23"/>
        <v>0</v>
      </c>
      <c r="DW25" s="280">
        <f t="shared" si="23"/>
        <v>0</v>
      </c>
      <c r="DX25" s="280">
        <f t="shared" si="23"/>
        <v>0</v>
      </c>
      <c r="DY25" s="280">
        <f t="shared" si="23"/>
        <v>0</v>
      </c>
      <c r="DZ25" s="280">
        <f t="shared" si="23"/>
        <v>0</v>
      </c>
      <c r="EA25" s="280">
        <f t="shared" si="23"/>
        <v>0</v>
      </c>
      <c r="EB25" s="280">
        <f t="shared" si="23"/>
        <v>971.56941081821128</v>
      </c>
      <c r="EC25" s="280">
        <f t="shared" si="23"/>
        <v>-971.56941081821128</v>
      </c>
      <c r="ED25" s="280">
        <f t="shared" si="23"/>
        <v>-1.5017849484012438E-12</v>
      </c>
      <c r="EE25" s="280">
        <f t="shared" si="23"/>
        <v>-1.5259636860705035E-12</v>
      </c>
      <c r="EF25" s="280">
        <f t="shared" si="23"/>
        <v>-1.533678095966062E-12</v>
      </c>
      <c r="EG25" s="280">
        <f t="shared" si="23"/>
        <v>-1.5581019196443217E-12</v>
      </c>
      <c r="EH25" s="280">
        <f t="shared" si="23"/>
        <v>-1.6003093596675661E-12</v>
      </c>
      <c r="EI25" s="280">
        <f t="shared" ref="EI25:GG25" si="24" xml:space="preserve"> EI22 + EI24</f>
        <v>-1.6260743403582138E-12</v>
      </c>
      <c r="EJ25" s="280">
        <f t="shared" si="24"/>
        <v>-1.6163355690371553E-12</v>
      </c>
      <c r="EK25" s="280">
        <f t="shared" si="24"/>
        <v>-1.6600349970744849E-12</v>
      </c>
      <c r="EL25" s="280">
        <f t="shared" si="24"/>
        <v>-1.7050037033523787E-12</v>
      </c>
      <c r="EM25" s="280">
        <f t="shared" si="24"/>
        <v>-1.7324542629763518E-12</v>
      </c>
      <c r="EN25" s="280">
        <f t="shared" si="24"/>
        <v>-1.7220783684230915E-12</v>
      </c>
      <c r="EO25" s="280">
        <f t="shared" si="24"/>
        <v>-1.7686366705338189E-12</v>
      </c>
      <c r="EP25" s="280">
        <f t="shared" si="24"/>
        <v>-1.8165472887374772E-12</v>
      </c>
      <c r="EQ25" s="280">
        <f t="shared" si="24"/>
        <v>-1.8457937000861508E-12</v>
      </c>
      <c r="ER25" s="280">
        <f t="shared" si="24"/>
        <v>-1.8347390008606347E-12</v>
      </c>
      <c r="ES25" s="280">
        <f t="shared" si="24"/>
        <v>-1.8843432083477919E-12</v>
      </c>
      <c r="ET25" s="280">
        <f t="shared" si="24"/>
        <v>-1.9353882022257937E-12</v>
      </c>
      <c r="EU25" s="280">
        <f t="shared" si="24"/>
        <v>-1.9665479522816286E-12</v>
      </c>
      <c r="EV25" s="280">
        <f t="shared" si="24"/>
        <v>-1.9764897072012612E-12</v>
      </c>
      <c r="EW25" s="280">
        <f t="shared" si="24"/>
        <v>-2.0079653057884416E-12</v>
      </c>
      <c r="EX25" s="280">
        <f t="shared" si="24"/>
        <v>-2.0623591000224974E-12</v>
      </c>
      <c r="EY25" s="280">
        <f t="shared" si="24"/>
        <v>-2.0955630815328598E-12</v>
      </c>
      <c r="EZ25" s="280">
        <f t="shared" si="24"/>
        <v>-2.0830124809032442E-12</v>
      </c>
      <c r="FA25" s="280">
        <f t="shared" si="24"/>
        <v>-2.1393290377827752E-12</v>
      </c>
      <c r="FB25" s="280">
        <f t="shared" si="24"/>
        <v>-2.1972813455963837E-12</v>
      </c>
      <c r="FC25" s="280">
        <f t="shared" si="24"/>
        <v>-2.2326575752604853E-12</v>
      </c>
      <c r="FD25" s="280">
        <f t="shared" si="24"/>
        <v>-2.2192858978260453E-12</v>
      </c>
      <c r="FE25" s="280">
        <f t="shared" si="24"/>
        <v>-2.2792867579469917E-12</v>
      </c>
      <c r="FF25" s="280">
        <f t="shared" si="24"/>
        <v>-2.3410303819801252E-12</v>
      </c>
      <c r="FG25" s="280">
        <f t="shared" si="24"/>
        <v>-2.3787209711300056E-12</v>
      </c>
      <c r="FH25" s="280">
        <f t="shared" si="24"/>
        <v>-2.3644745009659556E-12</v>
      </c>
      <c r="FI25" s="280">
        <f t="shared" si="24"/>
        <v>-2.4284006962934594E-12</v>
      </c>
      <c r="FJ25" s="280">
        <f t="shared" si="24"/>
        <v>-2.4941836694410751E-12</v>
      </c>
      <c r="FK25" s="280">
        <f t="shared" si="24"/>
        <v>-2.5343400265190763E-12</v>
      </c>
      <c r="FL25" s="280">
        <f t="shared" si="24"/>
        <v>-2.5471522172400981E-12</v>
      </c>
      <c r="FM25" s="280">
        <f t="shared" si="24"/>
        <v>-2.5877156162996466E-12</v>
      </c>
      <c r="FN25" s="280">
        <f t="shared" si="24"/>
        <v>-2.6578142730660231E-12</v>
      </c>
      <c r="FO25" s="280">
        <f t="shared" si="24"/>
        <v>-2.7006050828623862E-12</v>
      </c>
      <c r="FP25" s="280">
        <f t="shared" si="24"/>
        <v>-2.6844308067682864E-12</v>
      </c>
      <c r="FQ25" s="280">
        <f t="shared" si="24"/>
        <v>-2.7570073763301629E-12</v>
      </c>
      <c r="FR25" s="280">
        <f t="shared" si="24"/>
        <v>-2.8316919794443554E-12</v>
      </c>
      <c r="FS25" s="280">
        <f t="shared" si="24"/>
        <v>-2.87728222031341E-12</v>
      </c>
      <c r="FT25" s="280">
        <f t="shared" si="24"/>
        <v>-2.8600498017982721E-12</v>
      </c>
      <c r="FU25" s="280">
        <f t="shared" si="24"/>
        <v>-2.9373744260230012E-12</v>
      </c>
      <c r="FV25" s="280">
        <f t="shared" si="24"/>
        <v>-3.0169449941283783E-12</v>
      </c>
      <c r="FW25" s="280">
        <f t="shared" si="24"/>
        <v>-3.0655178085338451E-12</v>
      </c>
      <c r="FX25" s="280">
        <f t="shared" si="24"/>
        <v>-3.0471580225283869E-12</v>
      </c>
      <c r="FY25" s="280">
        <f t="shared" si="24"/>
        <v>-3.1295413253985766E-12</v>
      </c>
      <c r="FZ25" s="280">
        <f t="shared" si="24"/>
        <v>-3.2143175047528636E-12</v>
      </c>
      <c r="GA25" s="280">
        <f t="shared" si="24"/>
        <v>-3.2660680165793851E-12</v>
      </c>
      <c r="GB25" s="280">
        <f t="shared" si="24"/>
        <v>-3.2825794104327658E-12</v>
      </c>
      <c r="GC25" s="280">
        <f t="shared" si="24"/>
        <v>-3.3348544875439071E-12</v>
      </c>
      <c r="GD25" s="280">
        <f t="shared" si="24"/>
        <v>-3.4251923974037378E-12</v>
      </c>
      <c r="GE25" s="280">
        <f t="shared" si="24"/>
        <v>-3.4803379950019374E-12</v>
      </c>
      <c r="GF25" s="280">
        <f t="shared" si="24"/>
        <v>-3.4594937967927409E-12</v>
      </c>
      <c r="GG25" s="280">
        <f t="shared" si="24"/>
        <v>-3.5530250554710293E-12</v>
      </c>
      <c r="GH25" s="280">
        <f t="shared" ref="GH25:GJ25" si="25" xml:space="preserve"> GH22 + GH24</f>
        <v>-3.6492729902429155E-12</v>
      </c>
      <c r="GI25" s="280">
        <f t="shared" si="25"/>
        <v>-3.7080262853858267E-12</v>
      </c>
      <c r="GJ25" s="280">
        <f t="shared" si="25"/>
        <v>-3.6858184323070482E-12</v>
      </c>
    </row>
    <row r="26" spans="1:192" outlineLevel="1" x14ac:dyDescent="0.25"/>
    <row r="28" spans="1:192" x14ac:dyDescent="0.25">
      <c r="A28" s="276" t="s">
        <v>55</v>
      </c>
    </row>
    <row r="29" spans="1:192" outlineLevel="1" x14ac:dyDescent="0.25"/>
    <row r="30" spans="1:192" s="316" customFormat="1" outlineLevel="1" x14ac:dyDescent="0.25">
      <c r="A30" s="277"/>
      <c r="B30" s="277"/>
      <c r="C30" s="278"/>
      <c r="D30" s="281"/>
      <c r="E30" s="415" t="str">
        <f xml:space="preserve"> Ops!E$55</f>
        <v>Cash received from invoices</v>
      </c>
      <c r="F30" s="415">
        <f xml:space="preserve"> Ops!F$55</f>
        <v>0</v>
      </c>
      <c r="G30" s="415" t="str">
        <f xml:space="preserve"> Ops!G$55</f>
        <v>$ 000s</v>
      </c>
      <c r="H30" s="415">
        <f xml:space="preserve"> Ops!H$55</f>
        <v>440294.29450307268</v>
      </c>
      <c r="I30" s="415">
        <f xml:space="preserve"> Ops!I$55</f>
        <v>0</v>
      </c>
      <c r="J30" s="415">
        <f xml:space="preserve"> Ops!J$55</f>
        <v>0</v>
      </c>
      <c r="K30" s="415">
        <f xml:space="preserve"> Ops!K$55</f>
        <v>0</v>
      </c>
      <c r="L30" s="415">
        <f xml:space="preserve"> Ops!L$55</f>
        <v>0</v>
      </c>
      <c r="M30" s="415">
        <f xml:space="preserve"> Ops!M$55</f>
        <v>1771.9821428571436</v>
      </c>
      <c r="N30" s="415">
        <f xml:space="preserve"> Ops!N$55</f>
        <v>5403.3819875776408</v>
      </c>
      <c r="O30" s="415">
        <f xml:space="preserve"> Ops!O$55</f>
        <v>4550.565217391304</v>
      </c>
      <c r="P30" s="415">
        <f xml:space="preserve"> Ops!P$55</f>
        <v>2407.7789855072456</v>
      </c>
      <c r="Q30" s="415">
        <f xml:space="preserve"> Ops!Q$55</f>
        <v>3391.9579779673077</v>
      </c>
      <c r="R30" s="415">
        <f xml:space="preserve"> Ops!R$55</f>
        <v>5376.4994901270056</v>
      </c>
      <c r="S30" s="415">
        <f xml:space="preserve"> Ops!S$55</f>
        <v>4527.9255894440848</v>
      </c>
      <c r="T30" s="415">
        <f xml:space="preserve"> Ops!T$55</f>
        <v>2395.7999855793487</v>
      </c>
      <c r="U30" s="415">
        <f xml:space="preserve"> Ops!U$55</f>
        <v>3375.0825651415994</v>
      </c>
      <c r="V30" s="415">
        <f xml:space="preserve"> Ops!V$55</f>
        <v>5349.7507364447838</v>
      </c>
      <c r="W30" s="415">
        <f xml:space="preserve"> Ops!W$55</f>
        <v>4505.3985964617759</v>
      </c>
      <c r="X30" s="415">
        <f xml:space="preserve"> Ops!X$55</f>
        <v>2401.6017376115014</v>
      </c>
      <c r="Y30" s="415">
        <f xml:space="preserve"> Ops!Y$55</f>
        <v>3340.569954648151</v>
      </c>
      <c r="Z30" s="415">
        <f xml:space="preserve"> Ops!Z$55</f>
        <v>5323.1350611390881</v>
      </c>
      <c r="AA30" s="415">
        <f xml:space="preserve"> Ops!AA$55</f>
        <v>4482.9836780714195</v>
      </c>
      <c r="AB30" s="415">
        <f xml:space="preserve"> Ops!AB$55</f>
        <v>2372.0204802646963</v>
      </c>
      <c r="AC30" s="415">
        <f xml:space="preserve"> Ops!AC$55</f>
        <v>3341.5831936255054</v>
      </c>
      <c r="AD30" s="415">
        <f xml:space="preserve"> Ops!AD$55</f>
        <v>5296.6518021284464</v>
      </c>
      <c r="AE30" s="415">
        <f xml:space="preserve"> Ops!AE$55</f>
        <v>4460.6802766879819</v>
      </c>
      <c r="AF30" s="415">
        <f xml:space="preserve"> Ops!AF$55</f>
        <v>2360.2193833479569</v>
      </c>
      <c r="AG30" s="415">
        <f xml:space="preserve"> Ops!AG$55</f>
        <v>3324.9584016174185</v>
      </c>
      <c r="AH30" s="415">
        <f xml:space="preserve"> Ops!AH$55</f>
        <v>5270.3003006253221</v>
      </c>
      <c r="AI30" s="415">
        <f xml:space="preserve"> Ops!AI$55</f>
        <v>4438.4878375004791</v>
      </c>
      <c r="AJ30" s="415">
        <f xml:space="preserve"> Ops!AJ$55</f>
        <v>2348.4769983561773</v>
      </c>
      <c r="AK30" s="415">
        <f xml:space="preserve"> Ops!AK$55</f>
        <v>3308.4163200173321</v>
      </c>
      <c r="AL30" s="415">
        <f xml:space="preserve"> Ops!AL$55</f>
        <v>5244.0799011197232</v>
      </c>
      <c r="AM30" s="415">
        <f xml:space="preserve"> Ops!AM$55</f>
        <v>4416.4058084581884</v>
      </c>
      <c r="AN30" s="415">
        <f xml:space="preserve"> Ops!AN$55</f>
        <v>2354.1641514072189</v>
      </c>
      <c r="AO30" s="415">
        <f xml:space="preserve"> Ops!AO$55</f>
        <v>3274.5854191136868</v>
      </c>
      <c r="AP30" s="415">
        <f xml:space="preserve"> Ops!AP$55</f>
        <v>5217.989951362908</v>
      </c>
      <c r="AQ30" s="415">
        <f xml:space="preserve"> Ops!AQ$55</f>
        <v>4394.4336402569043</v>
      </c>
      <c r="AR30" s="415">
        <f xml:space="preserve"> Ops!AR$55</f>
        <v>2325.167197204205</v>
      </c>
      <c r="AS30" s="415">
        <f xml:space="preserve"> Ops!AS$55</f>
        <v>3275.57864411013</v>
      </c>
      <c r="AT30" s="415">
        <f xml:space="preserve"> Ops!AT$55</f>
        <v>5192.0298023511541</v>
      </c>
      <c r="AU30" s="415">
        <f xml:space="preserve"> Ops!AU$55</f>
        <v>4372.5707863252792</v>
      </c>
      <c r="AV30" s="415">
        <f xml:space="preserve"> Ops!AV$55</f>
        <v>2313.5992011982144</v>
      </c>
      <c r="AW30" s="415">
        <f xml:space="preserve"> Ops!AW$55</f>
        <v>3259.2822329454025</v>
      </c>
      <c r="AX30" s="415">
        <f xml:space="preserve"> Ops!AX$55</f>
        <v>5166.1988083096076</v>
      </c>
      <c r="AY30" s="415">
        <f xml:space="preserve"> Ops!AY$55</f>
        <v>4350.816702811223</v>
      </c>
      <c r="AZ30" s="415">
        <f xml:space="preserve"> Ops!AZ$55</f>
        <v>2302.0887574111589</v>
      </c>
      <c r="BA30" s="415">
        <f xml:space="preserve"> Ops!BA$55</f>
        <v>3243.0668984531376</v>
      </c>
      <c r="BB30" s="415">
        <f xml:space="preserve"> Ops!BB$55</f>
        <v>5140.496326676227</v>
      </c>
      <c r="BC30" s="415">
        <f xml:space="preserve"> Ops!BC$55</f>
        <v>4329.1708485683821</v>
      </c>
      <c r="BD30" s="415">
        <f xml:space="preserve"> Ops!BD$55</f>
        <v>2307.663575094979</v>
      </c>
      <c r="BE30" s="415">
        <f xml:space="preserve"> Ops!BE$55</f>
        <v>3209.9042416854159</v>
      </c>
      <c r="BF30" s="415">
        <f xml:space="preserve"> Ops!BF$55</f>
        <v>5114.9217180857986</v>
      </c>
      <c r="BG30" s="415">
        <f xml:space="preserve"> Ops!BG$55</f>
        <v>4307.6326851426693</v>
      </c>
      <c r="BH30" s="415">
        <f xml:space="preserve"> Ops!BH$55</f>
        <v>2279.2393826005891</v>
      </c>
      <c r="BI30" s="415">
        <f xml:space="preserve"> Ops!BI$55</f>
        <v>3210.8778480266706</v>
      </c>
      <c r="BJ30" s="415">
        <f xml:space="preserve"> Ops!BJ$55</f>
        <v>5089.474346354029</v>
      </c>
      <c r="BK30" s="415">
        <f xml:space="preserve"> Ops!BK$55</f>
        <v>4286.2016767588766</v>
      </c>
      <c r="BL30" s="415">
        <f xml:space="preserve"> Ops!BL$55</f>
        <v>2267.8998831846657</v>
      </c>
      <c r="BM30" s="415">
        <f xml:space="preserve"> Ops!BM$55</f>
        <v>3194.9033313698233</v>
      </c>
      <c r="BN30" s="415">
        <f xml:space="preserve"> Ops!BN$55</f>
        <v>5064.1535784617208</v>
      </c>
      <c r="BO30" s="415">
        <f xml:space="preserve"> Ops!BO$55</f>
        <v>4264.8772903073386</v>
      </c>
      <c r="BP30" s="415">
        <f xml:space="preserve"> Ops!BP$55</f>
        <v>2256.6167991887228</v>
      </c>
      <c r="BQ30" s="415">
        <f xml:space="preserve"> Ops!BQ$55</f>
        <v>3179.0082899202221</v>
      </c>
      <c r="BR30" s="415">
        <f xml:space="preserve"> Ops!BR$55</f>
        <v>5038.9587845390279</v>
      </c>
      <c r="BS30" s="415">
        <f xml:space="preserve"> Ops!BS$55</f>
        <v>4243.6589953306875</v>
      </c>
      <c r="BT30" s="415">
        <f xml:space="preserve"> Ops!BT$55</f>
        <v>2262.0815004072233</v>
      </c>
      <c r="BU30" s="415">
        <f xml:space="preserve"> Ops!BU$55</f>
        <v>3146.5006778106326</v>
      </c>
      <c r="BV30" s="415">
        <f xml:space="preserve"> Ops!BV$55</f>
        <v>5013.8893378497796</v>
      </c>
      <c r="BW30" s="415">
        <f xml:space="preserve"> Ops!BW$55</f>
        <v>4222.5462640106352</v>
      </c>
      <c r="BX30" s="415">
        <f xml:space="preserve"> Ops!BX$55</f>
        <v>2234.2187561582377</v>
      </c>
      <c r="BY30" s="415">
        <f xml:space="preserve"> Ops!BY$55</f>
        <v>3147.4550530137594</v>
      </c>
      <c r="BZ30" s="415">
        <f xml:space="preserve"> Ops!BZ$55</f>
        <v>4988.9446147759008</v>
      </c>
      <c r="CA30" s="415">
        <f xml:space="preserve"> Ops!CA$55</f>
        <v>4201.5385711548606</v>
      </c>
      <c r="CB30" s="415">
        <f xml:space="preserve"> Ops!CB$55</f>
        <v>2223.1032399584446</v>
      </c>
      <c r="CC30" s="415">
        <f xml:space="preserve"> Ops!CC$55</f>
        <v>3131.796072650508</v>
      </c>
      <c r="CD30" s="415">
        <f xml:space="preserve"> Ops!CD$55</f>
        <v>4964.1239948018911</v>
      </c>
      <c r="CE30" s="415">
        <f xml:space="preserve"> Ops!CE$55</f>
        <v>4180.6353941839425</v>
      </c>
      <c r="CF30" s="415">
        <f xml:space="preserve"> Ops!CF$55</f>
        <v>2212.0430248342736</v>
      </c>
      <c r="CG30" s="415">
        <f xml:space="preserve"> Ops!CG$55</f>
        <v>3116.2149976621972</v>
      </c>
      <c r="CH30" s="415">
        <f xml:space="preserve"> Ops!CH$55</f>
        <v>4939.4268604993958</v>
      </c>
      <c r="CI30" s="415">
        <f xml:space="preserve"> Ops!CI$55</f>
        <v>4159.8362131183512</v>
      </c>
      <c r="CJ30" s="415">
        <f xml:space="preserve"> Ops!CJ$55</f>
        <v>2217.399784660548</v>
      </c>
      <c r="CK30" s="415">
        <f xml:space="preserve"> Ops!CK$55</f>
        <v>3084.3494914553448</v>
      </c>
      <c r="CL30" s="415">
        <f xml:space="preserve"> Ops!CL$55</f>
        <v>4914.8525975118373</v>
      </c>
      <c r="CM30" s="415">
        <f xml:space="preserve"> Ops!CM$55</f>
        <v>4139.1405105655231</v>
      </c>
      <c r="CN30" s="415">
        <f xml:space="preserve"> Ops!CN$55</f>
        <v>2190.0873986626812</v>
      </c>
      <c r="CO30" s="415">
        <f xml:space="preserve"> Ops!CO$55</f>
        <v>3085.2850153829827</v>
      </c>
      <c r="CP30" s="415">
        <f xml:space="preserve"> Ops!CP$55</f>
        <v>4890.4005945391418</v>
      </c>
      <c r="CQ30" s="415">
        <f xml:space="preserve"> Ops!CQ$55</f>
        <v>4118.547771706988</v>
      </c>
      <c r="CR30" s="415">
        <f xml:space="preserve"> Ops!CR$55</f>
        <v>2179.1914414554049</v>
      </c>
      <c r="CS30" s="415">
        <f xml:space="preserve"> Ops!CS$55</f>
        <v>3069.9353386895359</v>
      </c>
      <c r="CT30" s="415">
        <f xml:space="preserve"> Ops!CT$55</f>
        <v>4866.0702433225306</v>
      </c>
      <c r="CU30" s="415">
        <f xml:space="preserve"> Ops!CU$55</f>
        <v>4098.057484285564</v>
      </c>
      <c r="CV30" s="415">
        <f xml:space="preserve"> Ops!CV$55</f>
        <v>2168.3496929904522</v>
      </c>
      <c r="CW30" s="415">
        <f xml:space="preserve"> Ops!CW$55</f>
        <v>3054.6620285468034</v>
      </c>
      <c r="CX30" s="415">
        <f xml:space="preserve"> Ops!CX$55</f>
        <v>4841.8609386293838</v>
      </c>
      <c r="CY30" s="415">
        <f xml:space="preserve"> Ops!CY$55</f>
        <v>4077.6691385926006</v>
      </c>
      <c r="CZ30" s="415">
        <f xml:space="preserve"> Ops!CZ$55</f>
        <v>2173.6006435345071</v>
      </c>
      <c r="DA30" s="415">
        <f xml:space="preserve"> Ops!DA$55</f>
        <v>3023.4259450597788</v>
      </c>
      <c r="DB30" s="415">
        <f xml:space="preserve"> Ops!DB$55</f>
        <v>4817.7720782381939</v>
      </c>
      <c r="DC30" s="415">
        <f xml:space="preserve"> Ops!DC$55</f>
        <v>4057.382227455324</v>
      </c>
      <c r="DD30" s="415">
        <f xml:space="preserve"> Ops!DD$55</f>
        <v>2146.8277448483491</v>
      </c>
      <c r="DE30" s="415">
        <f xml:space="preserve"> Ops!DE$55</f>
        <v>3024.3429900713377</v>
      </c>
      <c r="DF30" s="415">
        <f xml:space="preserve"> Ops!DF$55</f>
        <v>4793.8030629235764</v>
      </c>
      <c r="DG30" s="415">
        <f xml:space="preserve"> Ops!DG$55</f>
        <v>4037.1962462242022</v>
      </c>
      <c r="DH30" s="415">
        <f xml:space="preserve"> Ops!DH$55</f>
        <v>2136.147009799352</v>
      </c>
      <c r="DI30" s="415">
        <f xml:space="preserve"> Ops!DI$55</f>
        <v>3009.2965075336706</v>
      </c>
      <c r="DJ30" s="415">
        <f xml:space="preserve"> Ops!DJ$55</f>
        <v>4769.9532964413702</v>
      </c>
      <c r="DK30" s="415">
        <f xml:space="preserve"> Ops!DK$55</f>
        <v>4017.1106927604014</v>
      </c>
      <c r="DL30" s="415">
        <f xml:space="preserve"> Ops!DL$55</f>
        <v>2125.519412735674</v>
      </c>
      <c r="DM30" s="415">
        <f xml:space="preserve"> Ops!DM$55</f>
        <v>2994.3248831180808</v>
      </c>
      <c r="DN30" s="415">
        <f xml:space="preserve"> Ops!DN$55</f>
        <v>4746.2221855138014</v>
      </c>
      <c r="DO30" s="415">
        <f xml:space="preserve"> Ops!DO$55</f>
        <v>3997.1250674232861</v>
      </c>
      <c r="DP30" s="415">
        <f xml:space="preserve"> Ops!DP$55</f>
        <v>2130.6666439930586</v>
      </c>
      <c r="DQ30" s="415">
        <f xml:space="preserve"> Ops!DQ$55</f>
        <v>2963.7057896922693</v>
      </c>
      <c r="DR30" s="415">
        <f xml:space="preserve"> Ops!DR$55</f>
        <v>4722.6091398147291</v>
      </c>
      <c r="DS30" s="415">
        <f xml:space="preserve"> Ops!DS$55</f>
        <v>3977.2388730579955</v>
      </c>
      <c r="DT30" s="415">
        <f xml:space="preserve"> Ops!DT$55</f>
        <v>2104.4225764071925</v>
      </c>
      <c r="DU30" s="415">
        <f xml:space="preserve"> Ops!DU$55</f>
        <v>2964.6047207921401</v>
      </c>
      <c r="DV30" s="415">
        <f xml:space="preserve"> Ops!DV$55</f>
        <v>4699.1135719549548</v>
      </c>
      <c r="DW30" s="415">
        <f xml:space="preserve"> Ops!DW$55</f>
        <v>3957.4516149830833</v>
      </c>
      <c r="DX30" s="415">
        <f xml:space="preserve"> Ops!DX$55</f>
        <v>2093.9528123454661</v>
      </c>
      <c r="DY30" s="415">
        <f xml:space="preserve"> Ops!DY$55</f>
        <v>2949.8554435742699</v>
      </c>
      <c r="DZ30" s="415">
        <f xml:space="preserve"> Ops!DZ$55</f>
        <v>4675.7348974676188</v>
      </c>
      <c r="EA30" s="415">
        <f xml:space="preserve"> Ops!EA$55</f>
        <v>3937.7628009781915</v>
      </c>
      <c r="EB30" s="415">
        <f xml:space="preserve"> Ops!EB$55</f>
        <v>2083.5351366621553</v>
      </c>
      <c r="EC30" s="415">
        <f xml:space="preserve"> Ops!EC$55</f>
        <v>1409.4502395067525</v>
      </c>
      <c r="ED30" s="415">
        <f xml:space="preserve"> Ops!ED$55</f>
        <v>0</v>
      </c>
      <c r="EE30" s="415">
        <f xml:space="preserve"> Ops!EE$55</f>
        <v>0</v>
      </c>
      <c r="EF30" s="415">
        <f xml:space="preserve"> Ops!EF$55</f>
        <v>0</v>
      </c>
      <c r="EG30" s="415">
        <f xml:space="preserve"> Ops!EG$55</f>
        <v>0</v>
      </c>
      <c r="EH30" s="415">
        <f xml:space="preserve"> Ops!EH$55</f>
        <v>0</v>
      </c>
      <c r="EI30" s="415">
        <f xml:space="preserve"> Ops!EI$55</f>
        <v>0</v>
      </c>
      <c r="EJ30" s="415">
        <f xml:space="preserve"> Ops!EJ$55</f>
        <v>0</v>
      </c>
      <c r="EK30" s="415">
        <f xml:space="preserve"> Ops!EK$55</f>
        <v>0</v>
      </c>
      <c r="EL30" s="415">
        <f xml:space="preserve"> Ops!EL$55</f>
        <v>0</v>
      </c>
      <c r="EM30" s="415">
        <f xml:space="preserve"> Ops!EM$55</f>
        <v>0</v>
      </c>
      <c r="EN30" s="415">
        <f xml:space="preserve"> Ops!EN$55</f>
        <v>0</v>
      </c>
      <c r="EO30" s="415">
        <f xml:space="preserve"> Ops!EO$55</f>
        <v>0</v>
      </c>
      <c r="EP30" s="415">
        <f xml:space="preserve"> Ops!EP$55</f>
        <v>0</v>
      </c>
      <c r="EQ30" s="415">
        <f xml:space="preserve"> Ops!EQ$55</f>
        <v>0</v>
      </c>
      <c r="ER30" s="415">
        <f xml:space="preserve"> Ops!ER$55</f>
        <v>0</v>
      </c>
      <c r="ES30" s="415">
        <f xml:space="preserve"> Ops!ES$55</f>
        <v>0</v>
      </c>
      <c r="ET30" s="415">
        <f xml:space="preserve"> Ops!ET$55</f>
        <v>0</v>
      </c>
      <c r="EU30" s="415">
        <f xml:space="preserve"> Ops!EU$55</f>
        <v>0</v>
      </c>
      <c r="EV30" s="415">
        <f xml:space="preserve"> Ops!EV$55</f>
        <v>0</v>
      </c>
      <c r="EW30" s="415">
        <f xml:space="preserve"> Ops!EW$55</f>
        <v>0</v>
      </c>
      <c r="EX30" s="415">
        <f xml:space="preserve"> Ops!EX$55</f>
        <v>0</v>
      </c>
      <c r="EY30" s="415">
        <f xml:space="preserve"> Ops!EY$55</f>
        <v>0</v>
      </c>
      <c r="EZ30" s="415">
        <f xml:space="preserve"> Ops!EZ$55</f>
        <v>0</v>
      </c>
      <c r="FA30" s="415">
        <f xml:space="preserve"> Ops!FA$55</f>
        <v>0</v>
      </c>
      <c r="FB30" s="415">
        <f xml:space="preserve"> Ops!FB$55</f>
        <v>0</v>
      </c>
      <c r="FC30" s="415">
        <f xml:space="preserve"> Ops!FC$55</f>
        <v>0</v>
      </c>
      <c r="FD30" s="415">
        <f xml:space="preserve"> Ops!FD$55</f>
        <v>0</v>
      </c>
      <c r="FE30" s="415">
        <f xml:space="preserve"> Ops!FE$55</f>
        <v>0</v>
      </c>
      <c r="FF30" s="415">
        <f xml:space="preserve"> Ops!FF$55</f>
        <v>0</v>
      </c>
      <c r="FG30" s="415">
        <f xml:space="preserve"> Ops!FG$55</f>
        <v>0</v>
      </c>
      <c r="FH30" s="415">
        <f xml:space="preserve"> Ops!FH$55</f>
        <v>0</v>
      </c>
      <c r="FI30" s="415">
        <f xml:space="preserve"> Ops!FI$55</f>
        <v>0</v>
      </c>
      <c r="FJ30" s="415">
        <f xml:space="preserve"> Ops!FJ$55</f>
        <v>0</v>
      </c>
      <c r="FK30" s="415">
        <f xml:space="preserve"> Ops!FK$55</f>
        <v>0</v>
      </c>
      <c r="FL30" s="415">
        <f xml:space="preserve"> Ops!FL$55</f>
        <v>0</v>
      </c>
      <c r="FM30" s="415">
        <f xml:space="preserve"> Ops!FM$55</f>
        <v>0</v>
      </c>
      <c r="FN30" s="415">
        <f xml:space="preserve"> Ops!FN$55</f>
        <v>0</v>
      </c>
      <c r="FO30" s="415">
        <f xml:space="preserve"> Ops!FO$55</f>
        <v>0</v>
      </c>
      <c r="FP30" s="415">
        <f xml:space="preserve"> Ops!FP$55</f>
        <v>0</v>
      </c>
      <c r="FQ30" s="415">
        <f xml:space="preserve"> Ops!FQ$55</f>
        <v>0</v>
      </c>
      <c r="FR30" s="415">
        <f xml:space="preserve"> Ops!FR$55</f>
        <v>0</v>
      </c>
      <c r="FS30" s="415">
        <f xml:space="preserve"> Ops!FS$55</f>
        <v>0</v>
      </c>
      <c r="FT30" s="415">
        <f xml:space="preserve"> Ops!FT$55</f>
        <v>0</v>
      </c>
      <c r="FU30" s="415">
        <f xml:space="preserve"> Ops!FU$55</f>
        <v>0</v>
      </c>
      <c r="FV30" s="415">
        <f xml:space="preserve"> Ops!FV$55</f>
        <v>0</v>
      </c>
      <c r="FW30" s="415">
        <f xml:space="preserve"> Ops!FW$55</f>
        <v>0</v>
      </c>
      <c r="FX30" s="415">
        <f xml:space="preserve"> Ops!FX$55</f>
        <v>0</v>
      </c>
      <c r="FY30" s="415">
        <f xml:space="preserve"> Ops!FY$55</f>
        <v>0</v>
      </c>
      <c r="FZ30" s="415">
        <f xml:space="preserve"> Ops!FZ$55</f>
        <v>0</v>
      </c>
      <c r="GA30" s="415">
        <f xml:space="preserve"> Ops!GA$55</f>
        <v>0</v>
      </c>
      <c r="GB30" s="415">
        <f xml:space="preserve"> Ops!GB$55</f>
        <v>0</v>
      </c>
      <c r="GC30" s="415">
        <f xml:space="preserve"> Ops!GC$55</f>
        <v>0</v>
      </c>
      <c r="GD30" s="415">
        <f xml:space="preserve"> Ops!GD$55</f>
        <v>0</v>
      </c>
      <c r="GE30" s="415">
        <f xml:space="preserve"> Ops!GE$55</f>
        <v>0</v>
      </c>
      <c r="GF30" s="415">
        <f xml:space="preserve"> Ops!GF$55</f>
        <v>0</v>
      </c>
      <c r="GG30" s="415">
        <f xml:space="preserve"> Ops!GG$55</f>
        <v>0</v>
      </c>
      <c r="GH30" s="415">
        <f xml:space="preserve"> Ops!GH$55</f>
        <v>0</v>
      </c>
      <c r="GI30" s="415">
        <f xml:space="preserve"> Ops!GI$55</f>
        <v>0</v>
      </c>
      <c r="GJ30" s="415">
        <f xml:space="preserve"> Ops!GJ$55</f>
        <v>0</v>
      </c>
    </row>
    <row r="31" spans="1:192" s="316" customFormat="1" outlineLevel="1" x14ac:dyDescent="0.25">
      <c r="A31" s="277"/>
      <c r="B31" s="277"/>
      <c r="C31" s="278"/>
      <c r="D31" s="281"/>
      <c r="E31" s="415" t="str">
        <f xml:space="preserve"> Ops!E$77</f>
        <v>Cash paid for O&amp;M costs</v>
      </c>
      <c r="F31" s="415">
        <f xml:space="preserve"> Ops!F$77</f>
        <v>0</v>
      </c>
      <c r="G31" s="415" t="str">
        <f xml:space="preserve"> Ops!G$77</f>
        <v>$ 000s</v>
      </c>
      <c r="H31" s="415">
        <f xml:space="preserve"> Ops!H$77</f>
        <v>-77208.202114719577</v>
      </c>
      <c r="I31" s="415">
        <f xml:space="preserve"> Ops!I$77</f>
        <v>0</v>
      </c>
      <c r="J31" s="415">
        <f xml:space="preserve"> Ops!J$77</f>
        <v>0</v>
      </c>
      <c r="K31" s="415">
        <f xml:space="preserve"> Ops!K$77</f>
        <v>0</v>
      </c>
      <c r="L31" s="415">
        <f xml:space="preserve"> Ops!L$77</f>
        <v>0</v>
      </c>
      <c r="M31" s="415">
        <f xml:space="preserve"> Ops!M$77</f>
        <v>-294.7139067828723</v>
      </c>
      <c r="N31" s="415">
        <f xml:space="preserve"> Ops!N$77</f>
        <v>-441.23062095325963</v>
      </c>
      <c r="O31" s="415">
        <f xml:space="preserve"> Ops!O$77</f>
        <v>-439.65517241379314</v>
      </c>
      <c r="P31" s="415">
        <f xml:space="preserve"> Ops!P$77</f>
        <v>-436.46926536731632</v>
      </c>
      <c r="Q31" s="415">
        <f xml:space="preserve"> Ops!Q$77</f>
        <v>-448.6334785903752</v>
      </c>
      <c r="R31" s="415">
        <f xml:space="preserve"> Ops!R$77</f>
        <v>-452.26138647709126</v>
      </c>
      <c r="S31" s="415">
        <f xml:space="preserve"> Ops!S$77</f>
        <v>-450.64655172413813</v>
      </c>
      <c r="T31" s="415">
        <f xml:space="preserve"> Ops!T$77</f>
        <v>-447.38099700149945</v>
      </c>
      <c r="U31" s="415">
        <f xml:space="preserve"> Ops!U$77</f>
        <v>-459.84931555513487</v>
      </c>
      <c r="V31" s="415">
        <f xml:space="preserve"> Ops!V$77</f>
        <v>-463.56792113901872</v>
      </c>
      <c r="W31" s="415">
        <f xml:space="preserve"> Ops!W$77</f>
        <v>-461.91271551724174</v>
      </c>
      <c r="X31" s="415">
        <f xml:space="preserve"> Ops!X$77</f>
        <v>-460.25750989546469</v>
      </c>
      <c r="Y31" s="415">
        <f xml:space="preserve"> Ops!Y$77</f>
        <v>-469.65356047508584</v>
      </c>
      <c r="Z31" s="415">
        <f xml:space="preserve"> Ops!Z$77</f>
        <v>-475.15711916749439</v>
      </c>
      <c r="AA31" s="415">
        <f xml:space="preserve"> Ops!AA$77</f>
        <v>-473.46053340517307</v>
      </c>
      <c r="AB31" s="415">
        <f xml:space="preserve"> Ops!AB$77</f>
        <v>-470.02965997470085</v>
      </c>
      <c r="AC31" s="415">
        <f xml:space="preserve"> Ops!AC$77</f>
        <v>-483.12918715511393</v>
      </c>
      <c r="AD31" s="415">
        <f xml:space="preserve"> Ops!AD$77</f>
        <v>-487.03604714668199</v>
      </c>
      <c r="AE31" s="415">
        <f xml:space="preserve"> Ops!AE$77</f>
        <v>-485.29704674030256</v>
      </c>
      <c r="AF31" s="415">
        <f xml:space="preserve"> Ops!AF$77</f>
        <v>-481.78040147406853</v>
      </c>
      <c r="AG31" s="415">
        <f xml:space="preserve"> Ops!AG$77</f>
        <v>-495.20741683399206</v>
      </c>
      <c r="AH31" s="415">
        <f xml:space="preserve"> Ops!AH$77</f>
        <v>-499.21194832534928</v>
      </c>
      <c r="AI31" s="415">
        <f xml:space="preserve"> Ops!AI$77</f>
        <v>-497.42947290881028</v>
      </c>
      <c r="AJ31" s="415">
        <f xml:space="preserve"> Ops!AJ$77</f>
        <v>-493.82491151092034</v>
      </c>
      <c r="AK31" s="415">
        <f xml:space="preserve"> Ops!AK$77</f>
        <v>-507.58760225484195</v>
      </c>
      <c r="AL31" s="415">
        <f xml:space="preserve"> Ops!AL$77</f>
        <v>-511.69224703348311</v>
      </c>
      <c r="AM31" s="415">
        <f xml:space="preserve"> Ops!AM$77</f>
        <v>-509.86520973153063</v>
      </c>
      <c r="AN31" s="415">
        <f xml:space="preserve"> Ops!AN$77</f>
        <v>-508.03817242957814</v>
      </c>
      <c r="AO31" s="415">
        <f xml:space="preserve"> Ops!AO$77</f>
        <v>-518.4096541803284</v>
      </c>
      <c r="AP31" s="415">
        <f xml:space="preserve"> Ops!AP$77</f>
        <v>-524.48455320932032</v>
      </c>
      <c r="AQ31" s="415">
        <f xml:space="preserve"> Ops!AQ$77</f>
        <v>-522.61183997481908</v>
      </c>
      <c r="AR31" s="415">
        <f xml:space="preserve"> Ops!AR$77</f>
        <v>-518.82479765616097</v>
      </c>
      <c r="AS31" s="415">
        <f xml:space="preserve"> Ops!AS$77</f>
        <v>-533.28422461899356</v>
      </c>
      <c r="AT31" s="415">
        <f xml:space="preserve"> Ops!AT$77</f>
        <v>-537.59666703955349</v>
      </c>
      <c r="AU31" s="415">
        <f xml:space="preserve"> Ops!AU$77</f>
        <v>-535.6771359741897</v>
      </c>
      <c r="AV31" s="415">
        <f xml:space="preserve"> Ops!AV$77</f>
        <v>-531.79541759756512</v>
      </c>
      <c r="AW31" s="415">
        <f xml:space="preserve"> Ops!AW$77</f>
        <v>-546.61633023446871</v>
      </c>
      <c r="AX31" s="415">
        <f xml:space="preserve"> Ops!AX$77</f>
        <v>-551.03658371554241</v>
      </c>
      <c r="AY31" s="415">
        <f xml:space="preserve"> Ops!AY$77</f>
        <v>-549.06906437354462</v>
      </c>
      <c r="AZ31" s="415">
        <f xml:space="preserve"> Ops!AZ$77</f>
        <v>-545.09030303750455</v>
      </c>
      <c r="BA31" s="415">
        <f xml:space="preserve"> Ops!BA$77</f>
        <v>-560.28173849033044</v>
      </c>
      <c r="BB31" s="415">
        <f xml:space="preserve"> Ops!BB$77</f>
        <v>-564.81249830843126</v>
      </c>
      <c r="BC31" s="415">
        <f xml:space="preserve"> Ops!BC$77</f>
        <v>-562.79579098288343</v>
      </c>
      <c r="BD31" s="415">
        <f xml:space="preserve"> Ops!BD$77</f>
        <v>-560.7790836573356</v>
      </c>
      <c r="BE31" s="415">
        <f xml:space="preserve"> Ops!BE$77</f>
        <v>-572.2272589086956</v>
      </c>
      <c r="BF31" s="415">
        <f xml:space="preserve"> Ops!BF$77</f>
        <v>-578.93281076614221</v>
      </c>
      <c r="BG31" s="415">
        <f xml:space="preserve"> Ops!BG$77</f>
        <v>-576.86568575745571</v>
      </c>
      <c r="BH31" s="415">
        <f xml:space="preserve"> Ops!BH$77</f>
        <v>-572.68549962877853</v>
      </c>
      <c r="BI31" s="415">
        <f xml:space="preserve"> Ops!BI$77</f>
        <v>-588.64600150140382</v>
      </c>
      <c r="BJ31" s="415">
        <f xml:space="preserve"> Ops!BJ$77</f>
        <v>-593.40613103529597</v>
      </c>
      <c r="BK31" s="415">
        <f xml:space="preserve"> Ops!BK$77</f>
        <v>-591.28732790139225</v>
      </c>
      <c r="BL31" s="415">
        <f xml:space="preserve"> Ops!BL$77</f>
        <v>-587.0026371194981</v>
      </c>
      <c r="BM31" s="415">
        <f xml:space="preserve"> Ops!BM$77</f>
        <v>-603.3621515389392</v>
      </c>
      <c r="BN31" s="415">
        <f xml:space="preserve"> Ops!BN$77</f>
        <v>-608.24128431117867</v>
      </c>
      <c r="BO31" s="415">
        <f xml:space="preserve"> Ops!BO$77</f>
        <v>-606.06951109892736</v>
      </c>
      <c r="BP31" s="415">
        <f xml:space="preserve"> Ops!BP$77</f>
        <v>-601.67770304748592</v>
      </c>
      <c r="BQ31" s="415">
        <f xml:space="preserve"> Ops!BQ$77</f>
        <v>-618.44620532741283</v>
      </c>
      <c r="BR31" s="415">
        <f xml:space="preserve"> Ops!BR$77</f>
        <v>-623.44731641895828</v>
      </c>
      <c r="BS31" s="415">
        <f xml:space="preserve"> Ops!BS$77</f>
        <v>-621.22124887640075</v>
      </c>
      <c r="BT31" s="415">
        <f xml:space="preserve"> Ops!BT$77</f>
        <v>-618.99518133384322</v>
      </c>
      <c r="BU31" s="415">
        <f xml:space="preserve"> Ops!BU$77</f>
        <v>-631.63182475042845</v>
      </c>
      <c r="BV31" s="415">
        <f xml:space="preserve"> Ops!BV$77</f>
        <v>-639.03349932943252</v>
      </c>
      <c r="BW31" s="415">
        <f xml:space="preserve"> Ops!BW$77</f>
        <v>-636.75178009831097</v>
      </c>
      <c r="BX31" s="415">
        <f xml:space="preserve"> Ops!BX$77</f>
        <v>-632.13763676426527</v>
      </c>
      <c r="BY31" s="415">
        <f xml:space="preserve"> Ops!BY$77</f>
        <v>-649.7550444721137</v>
      </c>
      <c r="BZ31" s="415">
        <f xml:space="preserve"> Ops!BZ$77</f>
        <v>-655.00933681266861</v>
      </c>
      <c r="CA31" s="415">
        <f xml:space="preserve"> Ops!CA$77</f>
        <v>-652.67057460076921</v>
      </c>
      <c r="CB31" s="415">
        <f xml:space="preserve"> Ops!CB$77</f>
        <v>-647.94107768337221</v>
      </c>
      <c r="CC31" s="415">
        <f xml:space="preserve"> Ops!CC$77</f>
        <v>-665.99892058391674</v>
      </c>
      <c r="CD31" s="415">
        <f xml:space="preserve"> Ops!CD$77</f>
        <v>-671.38457023298542</v>
      </c>
      <c r="CE31" s="415">
        <f xml:space="preserve"> Ops!CE$77</f>
        <v>-668.98733896578847</v>
      </c>
      <c r="CF31" s="415">
        <f xml:space="preserve"> Ops!CF$77</f>
        <v>-664.13960462545674</v>
      </c>
      <c r="CG31" s="415">
        <f xml:space="preserve"> Ops!CG$77</f>
        <v>-682.64889359851475</v>
      </c>
      <c r="CH31" s="415">
        <f xml:space="preserve"> Ops!CH$77</f>
        <v>-688.16918448881017</v>
      </c>
      <c r="CI31" s="415">
        <f xml:space="preserve"> Ops!CI$77</f>
        <v>-685.71202243993321</v>
      </c>
      <c r="CJ31" s="415">
        <f xml:space="preserve"> Ops!CJ$77</f>
        <v>-683.25486039105624</v>
      </c>
      <c r="CK31" s="415">
        <f xml:space="preserve"> Ops!CK$77</f>
        <v>-697.2033502885148</v>
      </c>
      <c r="CL31" s="415">
        <f xml:space="preserve"> Ops!CL$77</f>
        <v>-705.37341410103079</v>
      </c>
      <c r="CM31" s="415">
        <f xml:space="preserve"> Ops!CM$77</f>
        <v>-702.8548230009319</v>
      </c>
      <c r="CN31" s="415">
        <f xml:space="preserve"> Ops!CN$77</f>
        <v>-697.7616721096208</v>
      </c>
      <c r="CO31" s="415">
        <f xml:space="preserve"> Ops!CO$77</f>
        <v>-717.20799383693998</v>
      </c>
      <c r="CP31" s="415">
        <f xml:space="preserve"> Ops!CP$77</f>
        <v>-723.00774945355681</v>
      </c>
      <c r="CQ31" s="415">
        <f xml:space="preserve"> Ops!CQ$77</f>
        <v>-720.42619357595538</v>
      </c>
      <c r="CR31" s="415">
        <f xml:space="preserve"> Ops!CR$77</f>
        <v>-715.20571391236149</v>
      </c>
      <c r="CS31" s="415">
        <f xml:space="preserve"> Ops!CS$77</f>
        <v>-735.13819368286386</v>
      </c>
      <c r="CT31" s="415">
        <f xml:space="preserve"> Ops!CT$77</f>
        <v>-741.08294318989601</v>
      </c>
      <c r="CU31" s="415">
        <f xml:space="preserve"> Ops!CU$77</f>
        <v>-738.43684841535446</v>
      </c>
      <c r="CV31" s="415">
        <f xml:space="preserve"> Ops!CV$77</f>
        <v>-733.08585676017094</v>
      </c>
      <c r="CW31" s="415">
        <f xml:space="preserve"> Ops!CW$77</f>
        <v>-753.5166485249357</v>
      </c>
      <c r="CX31" s="415">
        <f xml:space="preserve"> Ops!CX$77</f>
        <v>-759.61001676964372</v>
      </c>
      <c r="CY31" s="415">
        <f xml:space="preserve"> Ops!CY$77</f>
        <v>-756.89776962573876</v>
      </c>
      <c r="CZ31" s="415">
        <f xml:space="preserve"> Ops!CZ$77</f>
        <v>-754.1855224818338</v>
      </c>
      <c r="DA31" s="415">
        <f xml:space="preserve"> Ops!DA$77</f>
        <v>-769.58204543540114</v>
      </c>
      <c r="DB31" s="415">
        <f xml:space="preserve"> Ops!DB$77</f>
        <v>-778.60026718888503</v>
      </c>
      <c r="DC31" s="415">
        <f xml:space="preserve"> Ops!DC$77</f>
        <v>-775.82021386638257</v>
      </c>
      <c r="DD31" s="415">
        <f xml:space="preserve"> Ops!DD$77</f>
        <v>-770.19832825865524</v>
      </c>
      <c r="DE31" s="415">
        <f xml:space="preserve"> Ops!DE$77</f>
        <v>-791.66342885651125</v>
      </c>
      <c r="DF31" s="415">
        <f xml:space="preserve"> Ops!DF$77</f>
        <v>-798.06527386860751</v>
      </c>
      <c r="DG31" s="415">
        <f xml:space="preserve"> Ops!DG$77</f>
        <v>-795.21571921304223</v>
      </c>
      <c r="DH31" s="415">
        <f xml:space="preserve"> Ops!DH$77</f>
        <v>-789.45328646512166</v>
      </c>
      <c r="DI31" s="415">
        <f xml:space="preserve"> Ops!DI$77</f>
        <v>-811.45501457792409</v>
      </c>
      <c r="DJ31" s="415">
        <f xml:space="preserve"> Ops!DJ$77</f>
        <v>-818.01690571532288</v>
      </c>
      <c r="DK31" s="415">
        <f xml:space="preserve"> Ops!DK$77</f>
        <v>-815.09611219336864</v>
      </c>
      <c r="DL31" s="415">
        <f xml:space="preserve"> Ops!DL$77</f>
        <v>-809.18961862675008</v>
      </c>
      <c r="DM31" s="415">
        <f xml:space="preserve"> Ops!DM$77</f>
        <v>-831.74138994237251</v>
      </c>
      <c r="DN31" s="415">
        <f xml:space="preserve"> Ops!DN$77</f>
        <v>-838.46732835820626</v>
      </c>
      <c r="DO31" s="415">
        <f xml:space="preserve"> Ops!DO$77</f>
        <v>-835.4735149982032</v>
      </c>
      <c r="DP31" s="415">
        <f xml:space="preserve"> Ops!DP$77</f>
        <v>-832.47970163820014</v>
      </c>
      <c r="DQ31" s="415">
        <f xml:space="preserve"> Ops!DQ$77</f>
        <v>-849.4745821451512</v>
      </c>
      <c r="DR31" s="415">
        <f xml:space="preserve"> Ops!DR$77</f>
        <v>-859.42901156716152</v>
      </c>
      <c r="DS31" s="415">
        <f xml:space="preserve"> Ops!DS$77</f>
        <v>-856.36035287315849</v>
      </c>
      <c r="DT31" s="415">
        <f xml:space="preserve"> Ops!DT$77</f>
        <v>-850.15484306972985</v>
      </c>
      <c r="DU31" s="415">
        <f xml:space="preserve"> Ops!DU$77</f>
        <v>-873.84829780820598</v>
      </c>
      <c r="DV31" s="415">
        <f xml:space="preserve"> Ops!DV$77</f>
        <v>-880.91473685634116</v>
      </c>
      <c r="DW31" s="415">
        <f xml:space="preserve"> Ops!DW$77</f>
        <v>-877.76936169498788</v>
      </c>
      <c r="DX31" s="415">
        <f xml:space="preserve"> Ops!DX$77</f>
        <v>-871.40871414647347</v>
      </c>
      <c r="DY31" s="415">
        <f xml:space="preserve"> Ops!DY$77</f>
        <v>-895.69450525341131</v>
      </c>
      <c r="DZ31" s="415">
        <f xml:space="preserve"> Ops!DZ$77</f>
        <v>-902.93760527775021</v>
      </c>
      <c r="EA31" s="415">
        <f xml:space="preserve"> Ops!EA$77</f>
        <v>-899.71359573736299</v>
      </c>
      <c r="EB31" s="415">
        <f xml:space="preserve"> Ops!EB$77</f>
        <v>-893.19393200013565</v>
      </c>
      <c r="EC31" s="415">
        <f xml:space="preserve"> Ops!EC$77</f>
        <v>-299.90453191245433</v>
      </c>
      <c r="ED31" s="415">
        <f xml:space="preserve"> Ops!ED$77</f>
        <v>0</v>
      </c>
      <c r="EE31" s="415">
        <f xml:space="preserve"> Ops!EE$77</f>
        <v>0</v>
      </c>
      <c r="EF31" s="415">
        <f xml:space="preserve"> Ops!EF$77</f>
        <v>0</v>
      </c>
      <c r="EG31" s="415">
        <f xml:space="preserve"> Ops!EG$77</f>
        <v>0</v>
      </c>
      <c r="EH31" s="415">
        <f xml:space="preserve"> Ops!EH$77</f>
        <v>0</v>
      </c>
      <c r="EI31" s="415">
        <f xml:space="preserve"> Ops!EI$77</f>
        <v>0</v>
      </c>
      <c r="EJ31" s="415">
        <f xml:space="preserve"> Ops!EJ$77</f>
        <v>0</v>
      </c>
      <c r="EK31" s="415">
        <f xml:space="preserve"> Ops!EK$77</f>
        <v>0</v>
      </c>
      <c r="EL31" s="415">
        <f xml:space="preserve"> Ops!EL$77</f>
        <v>0</v>
      </c>
      <c r="EM31" s="415">
        <f xml:space="preserve"> Ops!EM$77</f>
        <v>0</v>
      </c>
      <c r="EN31" s="415">
        <f xml:space="preserve"> Ops!EN$77</f>
        <v>0</v>
      </c>
      <c r="EO31" s="415">
        <f xml:space="preserve"> Ops!EO$77</f>
        <v>0</v>
      </c>
      <c r="EP31" s="415">
        <f xml:space="preserve"> Ops!EP$77</f>
        <v>0</v>
      </c>
      <c r="EQ31" s="415">
        <f xml:space="preserve"> Ops!EQ$77</f>
        <v>0</v>
      </c>
      <c r="ER31" s="415">
        <f xml:space="preserve"> Ops!ER$77</f>
        <v>0</v>
      </c>
      <c r="ES31" s="415">
        <f xml:space="preserve"> Ops!ES$77</f>
        <v>0</v>
      </c>
      <c r="ET31" s="415">
        <f xml:space="preserve"> Ops!ET$77</f>
        <v>0</v>
      </c>
      <c r="EU31" s="415">
        <f xml:space="preserve"> Ops!EU$77</f>
        <v>0</v>
      </c>
      <c r="EV31" s="415">
        <f xml:space="preserve"> Ops!EV$77</f>
        <v>0</v>
      </c>
      <c r="EW31" s="415">
        <f xml:space="preserve"> Ops!EW$77</f>
        <v>0</v>
      </c>
      <c r="EX31" s="415">
        <f xml:space="preserve"> Ops!EX$77</f>
        <v>0</v>
      </c>
      <c r="EY31" s="415">
        <f xml:space="preserve"> Ops!EY$77</f>
        <v>0</v>
      </c>
      <c r="EZ31" s="415">
        <f xml:space="preserve"> Ops!EZ$77</f>
        <v>0</v>
      </c>
      <c r="FA31" s="415">
        <f xml:space="preserve"> Ops!FA$77</f>
        <v>0</v>
      </c>
      <c r="FB31" s="415">
        <f xml:space="preserve"> Ops!FB$77</f>
        <v>0</v>
      </c>
      <c r="FC31" s="415">
        <f xml:space="preserve"> Ops!FC$77</f>
        <v>0</v>
      </c>
      <c r="FD31" s="415">
        <f xml:space="preserve"> Ops!FD$77</f>
        <v>0</v>
      </c>
      <c r="FE31" s="415">
        <f xml:space="preserve"> Ops!FE$77</f>
        <v>0</v>
      </c>
      <c r="FF31" s="415">
        <f xml:space="preserve"> Ops!FF$77</f>
        <v>0</v>
      </c>
      <c r="FG31" s="415">
        <f xml:space="preserve"> Ops!FG$77</f>
        <v>0</v>
      </c>
      <c r="FH31" s="415">
        <f xml:space="preserve"> Ops!FH$77</f>
        <v>0</v>
      </c>
      <c r="FI31" s="415">
        <f xml:space="preserve"> Ops!FI$77</f>
        <v>0</v>
      </c>
      <c r="FJ31" s="415">
        <f xml:space="preserve"> Ops!FJ$77</f>
        <v>0</v>
      </c>
      <c r="FK31" s="415">
        <f xml:space="preserve"> Ops!FK$77</f>
        <v>0</v>
      </c>
      <c r="FL31" s="415">
        <f xml:space="preserve"> Ops!FL$77</f>
        <v>0</v>
      </c>
      <c r="FM31" s="415">
        <f xml:space="preserve"> Ops!FM$77</f>
        <v>0</v>
      </c>
      <c r="FN31" s="415">
        <f xml:space="preserve"> Ops!FN$77</f>
        <v>0</v>
      </c>
      <c r="FO31" s="415">
        <f xml:space="preserve"> Ops!FO$77</f>
        <v>0</v>
      </c>
      <c r="FP31" s="415">
        <f xml:space="preserve"> Ops!FP$77</f>
        <v>0</v>
      </c>
      <c r="FQ31" s="415">
        <f xml:space="preserve"> Ops!FQ$77</f>
        <v>0</v>
      </c>
      <c r="FR31" s="415">
        <f xml:space="preserve"> Ops!FR$77</f>
        <v>0</v>
      </c>
      <c r="FS31" s="415">
        <f xml:space="preserve"> Ops!FS$77</f>
        <v>0</v>
      </c>
      <c r="FT31" s="415">
        <f xml:space="preserve"> Ops!FT$77</f>
        <v>0</v>
      </c>
      <c r="FU31" s="415">
        <f xml:space="preserve"> Ops!FU$77</f>
        <v>0</v>
      </c>
      <c r="FV31" s="415">
        <f xml:space="preserve"> Ops!FV$77</f>
        <v>0</v>
      </c>
      <c r="FW31" s="415">
        <f xml:space="preserve"> Ops!FW$77</f>
        <v>0</v>
      </c>
      <c r="FX31" s="415">
        <f xml:space="preserve"> Ops!FX$77</f>
        <v>0</v>
      </c>
      <c r="FY31" s="415">
        <f xml:space="preserve"> Ops!FY$77</f>
        <v>0</v>
      </c>
      <c r="FZ31" s="415">
        <f xml:space="preserve"> Ops!FZ$77</f>
        <v>0</v>
      </c>
      <c r="GA31" s="415">
        <f xml:space="preserve"> Ops!GA$77</f>
        <v>0</v>
      </c>
      <c r="GB31" s="415">
        <f xml:space="preserve"> Ops!GB$77</f>
        <v>0</v>
      </c>
      <c r="GC31" s="415">
        <f xml:space="preserve"> Ops!GC$77</f>
        <v>0</v>
      </c>
      <c r="GD31" s="415">
        <f xml:space="preserve"> Ops!GD$77</f>
        <v>0</v>
      </c>
      <c r="GE31" s="415">
        <f xml:space="preserve"> Ops!GE$77</f>
        <v>0</v>
      </c>
      <c r="GF31" s="415">
        <f xml:space="preserve"> Ops!GF$77</f>
        <v>0</v>
      </c>
      <c r="GG31" s="415">
        <f xml:space="preserve"> Ops!GG$77</f>
        <v>0</v>
      </c>
      <c r="GH31" s="415">
        <f xml:space="preserve"> Ops!GH$77</f>
        <v>0</v>
      </c>
      <c r="GI31" s="415">
        <f xml:space="preserve"> Ops!GI$77</f>
        <v>0</v>
      </c>
      <c r="GJ31" s="415">
        <f xml:space="preserve"> Ops!GJ$77</f>
        <v>0</v>
      </c>
    </row>
    <row r="32" spans="1:192" s="316" customFormat="1" outlineLevel="1" x14ac:dyDescent="0.25">
      <c r="A32" s="277"/>
      <c r="B32" s="277"/>
      <c r="C32" s="278"/>
      <c r="D32" s="281"/>
      <c r="E32" s="415" t="str">
        <f xml:space="preserve"> Tax!E$64</f>
        <v>Corporate income tax paid</v>
      </c>
      <c r="F32" s="415">
        <f xml:space="preserve"> Tax!F$64</f>
        <v>0</v>
      </c>
      <c r="G32" s="415" t="str">
        <f xml:space="preserve"> Tax!G$64</f>
        <v>$ 000s</v>
      </c>
      <c r="H32" s="415">
        <f xml:space="preserve"> Tax!H$64</f>
        <v>-48076.900067119677</v>
      </c>
      <c r="I32" s="415">
        <f xml:space="preserve"> Tax!I$64</f>
        <v>0</v>
      </c>
      <c r="J32" s="415">
        <f xml:space="preserve"> Tax!J$64</f>
        <v>0</v>
      </c>
      <c r="K32" s="415">
        <f xml:space="preserve"> Tax!K$64</f>
        <v>0</v>
      </c>
      <c r="L32" s="415">
        <f xml:space="preserve"> Tax!L$64</f>
        <v>0</v>
      </c>
      <c r="M32" s="415">
        <f xml:space="preserve"> Tax!M$64</f>
        <v>0</v>
      </c>
      <c r="N32" s="415">
        <f xml:space="preserve"> Tax!N$64</f>
        <v>0</v>
      </c>
      <c r="O32" s="415">
        <f xml:space="preserve"> Tax!O$64</f>
        <v>0</v>
      </c>
      <c r="P32" s="415">
        <f xml:space="preserve"> Tax!P$64</f>
        <v>0</v>
      </c>
      <c r="Q32" s="415">
        <f xml:space="preserve"> Tax!Q$64</f>
        <v>0</v>
      </c>
      <c r="R32" s="415">
        <f xml:space="preserve"> Tax!R$64</f>
        <v>0</v>
      </c>
      <c r="S32" s="415">
        <f xml:space="preserve"> Tax!S$64</f>
        <v>0</v>
      </c>
      <c r="T32" s="415">
        <f xml:space="preserve"> Tax!T$64</f>
        <v>0</v>
      </c>
      <c r="U32" s="415">
        <f xml:space="preserve"> Tax!U$64</f>
        <v>0</v>
      </c>
      <c r="V32" s="415">
        <f xml:space="preserve"> Tax!V$64</f>
        <v>0</v>
      </c>
      <c r="W32" s="415">
        <f xml:space="preserve"> Tax!W$64</f>
        <v>0</v>
      </c>
      <c r="X32" s="415">
        <f xml:space="preserve"> Tax!X$64</f>
        <v>0</v>
      </c>
      <c r="Y32" s="415">
        <f xml:space="preserve"> Tax!Y$64</f>
        <v>0</v>
      </c>
      <c r="Z32" s="415">
        <f xml:space="preserve"> Tax!Z$64</f>
        <v>0</v>
      </c>
      <c r="AA32" s="415">
        <f xml:space="preserve"> Tax!AA$64</f>
        <v>0</v>
      </c>
      <c r="AB32" s="415">
        <f xml:space="preserve"> Tax!AB$64</f>
        <v>0</v>
      </c>
      <c r="AC32" s="415">
        <f xml:space="preserve"> Tax!AC$64</f>
        <v>0</v>
      </c>
      <c r="AD32" s="415">
        <f xml:space="preserve"> Tax!AD$64</f>
        <v>0</v>
      </c>
      <c r="AE32" s="415">
        <f xml:space="preserve"> Tax!AE$64</f>
        <v>0</v>
      </c>
      <c r="AF32" s="415">
        <f xml:space="preserve"> Tax!AF$64</f>
        <v>0</v>
      </c>
      <c r="AG32" s="415">
        <f xml:space="preserve"> Tax!AG$64</f>
        <v>0</v>
      </c>
      <c r="AH32" s="415">
        <f xml:space="preserve"> Tax!AH$64</f>
        <v>0</v>
      </c>
      <c r="AI32" s="415">
        <f xml:space="preserve"> Tax!AI$64</f>
        <v>0</v>
      </c>
      <c r="AJ32" s="415">
        <f xml:space="preserve"> Tax!AJ$64</f>
        <v>0</v>
      </c>
      <c r="AK32" s="415">
        <f xml:space="preserve"> Tax!AK$64</f>
        <v>0</v>
      </c>
      <c r="AL32" s="415">
        <f xml:space="preserve"> Tax!AL$64</f>
        <v>0</v>
      </c>
      <c r="AM32" s="415">
        <f xml:space="preserve"> Tax!AM$64</f>
        <v>0</v>
      </c>
      <c r="AN32" s="415">
        <f xml:space="preserve"> Tax!AN$64</f>
        <v>0</v>
      </c>
      <c r="AO32" s="415">
        <f xml:space="preserve"> Tax!AO$64</f>
        <v>-338.51506079866408</v>
      </c>
      <c r="AP32" s="415">
        <f xml:space="preserve"> Tax!AP$64</f>
        <v>-701.13792191666425</v>
      </c>
      <c r="AQ32" s="415">
        <f xml:space="preserve"> Tax!AQ$64</f>
        <v>-96.175231915847689</v>
      </c>
      <c r="AR32" s="415">
        <f xml:space="preserve"> Tax!AR$64</f>
        <v>-115.4480370922298</v>
      </c>
      <c r="AS32" s="415">
        <f xml:space="preserve"> Tax!AS$64</f>
        <v>-653.20759284700375</v>
      </c>
      <c r="AT32" s="415">
        <f xml:space="preserve"> Tax!AT$64</f>
        <v>-757.1734250772148</v>
      </c>
      <c r="AU32" s="415">
        <f xml:space="preserve"> Tax!AU$64</f>
        <v>-153.3662518191166</v>
      </c>
      <c r="AV32" s="415">
        <f xml:space="preserve"> Tax!AV$64</f>
        <v>-170.31444606325186</v>
      </c>
      <c r="AW32" s="415">
        <f xml:space="preserve"> Tax!AW$64</f>
        <v>-703.91230381918126</v>
      </c>
      <c r="AX32" s="415">
        <f xml:space="preserve"> Tax!AX$64</f>
        <v>-806.0584567655701</v>
      </c>
      <c r="AY32" s="415">
        <f xml:space="preserve"> Tax!AY$64</f>
        <v>-203.80614286663965</v>
      </c>
      <c r="AZ32" s="415">
        <f xml:space="preserve"> Tax!AZ$64</f>
        <v>-218.80906364319731</v>
      </c>
      <c r="BA32" s="415">
        <f xml:space="preserve"> Tax!BA$64</f>
        <v>-748.6397316429593</v>
      </c>
      <c r="BB32" s="415">
        <f xml:space="preserve"> Tax!BB$64</f>
        <v>-845.03907096254488</v>
      </c>
      <c r="BC32" s="415">
        <f xml:space="preserve"> Tax!BC$64</f>
        <v>-236.3228998752933</v>
      </c>
      <c r="BD32" s="415">
        <f xml:space="preserve"> Tax!BD$64</f>
        <v>-242.12201094029385</v>
      </c>
      <c r="BE32" s="415">
        <f xml:space="preserve"> Tax!BE$64</f>
        <v>-764.74001897564108</v>
      </c>
      <c r="BF32" s="415">
        <f xml:space="preserve"> Tax!BF$64</f>
        <v>-859.49981769820249</v>
      </c>
      <c r="BG32" s="415">
        <f xml:space="preserve"> Tax!BG$64</f>
        <v>-252.71014047383139</v>
      </c>
      <c r="BH32" s="415">
        <f xml:space="preserve"> Tax!BH$64</f>
        <v>-257.43355268071855</v>
      </c>
      <c r="BI32" s="415">
        <f xml:space="preserve"> Tax!BI$64</f>
        <v>-776.37261657336126</v>
      </c>
      <c r="BJ32" s="415">
        <f xml:space="preserve"> Tax!BJ$64</f>
        <v>-869.71619358898079</v>
      </c>
      <c r="BK32" s="415">
        <f xml:space="preserve"> Tax!BK$64</f>
        <v>-265.04782955401373</v>
      </c>
      <c r="BL32" s="415">
        <f xml:space="preserve"> Tax!BL$64</f>
        <v>-268.89507831784971</v>
      </c>
      <c r="BM32" s="415">
        <f xml:space="preserve"> Tax!BM$64</f>
        <v>-784.35586703372519</v>
      </c>
      <c r="BN32" s="415">
        <f xml:space="preserve"> Tax!BN$64</f>
        <v>-876.46551899224505</v>
      </c>
      <c r="BO32" s="415">
        <f xml:space="preserve"> Tax!BO$64</f>
        <v>-274.07440258188825</v>
      </c>
      <c r="BP32" s="415">
        <f xml:space="preserve"> Tax!BP$64</f>
        <v>-277.2080107453375</v>
      </c>
      <c r="BQ32" s="415">
        <f xml:space="preserve"> Tax!BQ$64</f>
        <v>-789.35592331301859</v>
      </c>
      <c r="BR32" s="415">
        <f xml:space="preserve"> Tax!BR$64</f>
        <v>-880.38053199312674</v>
      </c>
      <c r="BS32" s="415">
        <f xml:space="preserve"> Tax!BS$64</f>
        <v>-280.39093932286011</v>
      </c>
      <c r="BT32" s="415">
        <f xml:space="preserve"> Tax!BT$64</f>
        <v>-282.94328275704055</v>
      </c>
      <c r="BU32" s="415">
        <f xml:space="preserve"> Tax!BU$64</f>
        <v>-791.9149698078653</v>
      </c>
      <c r="BV32" s="415">
        <f xml:space="preserve"> Tax!BV$64</f>
        <v>-881.97619837671107</v>
      </c>
      <c r="BW32" s="415">
        <f xml:space="preserve"> Tax!BW$64</f>
        <v>-284.48663326202035</v>
      </c>
      <c r="BX32" s="415">
        <f xml:space="preserve"> Tax!BX$64</f>
        <v>-286.5655329413068</v>
      </c>
      <c r="BY32" s="415">
        <f xml:space="preserve"> Tax!BY$64</f>
        <v>-792.47420837069967</v>
      </c>
      <c r="BZ32" s="415">
        <f xml:space="preserve"> Tax!BZ$64</f>
        <v>-881.67154828597995</v>
      </c>
      <c r="CA32" s="415">
        <f xml:space="preserve"> Tax!CA$64</f>
        <v>-286.75953637455677</v>
      </c>
      <c r="CB32" s="415">
        <f xml:space="preserve"> Tax!CB$64</f>
        <v>-288.45281315645866</v>
      </c>
      <c r="CC32" s="415">
        <f xml:space="preserve"> Tax!CC$64</f>
        <v>-791.39258032532882</v>
      </c>
      <c r="CD32" s="415">
        <f xml:space="preserve"> Tax!CD$64</f>
        <v>-879.80746207843231</v>
      </c>
      <c r="CE32" s="415">
        <f xml:space="preserve"> Tax!CE$64</f>
        <v>-287.53345563349313</v>
      </c>
      <c r="CF32" s="415">
        <f xml:space="preserve"> Tax!CF$64</f>
        <v>-288.91264015533216</v>
      </c>
      <c r="CG32" s="415">
        <f xml:space="preserve"> Tax!CG$64</f>
        <v>-788.96201542198912</v>
      </c>
      <c r="CH32" s="415">
        <f xml:space="preserve"> Tax!CH$64</f>
        <v>-876.66115677378184</v>
      </c>
      <c r="CI32" s="415">
        <f xml:space="preserve"> Tax!CI$64</f>
        <v>-287.07171507749939</v>
      </c>
      <c r="CJ32" s="415">
        <f xml:space="preserve"> Tax!CJ$64</f>
        <v>-288.19506949044052</v>
      </c>
      <c r="CK32" s="415">
        <f xml:space="preserve"> Tax!CK$64</f>
        <v>-785.41985195684231</v>
      </c>
      <c r="CL32" s="415">
        <f xml:space="preserve"> Tax!CL$64</f>
        <v>-872.45798510639497</v>
      </c>
      <c r="CM32" s="415">
        <f xml:space="preserve"> Tax!CM$64</f>
        <v>-285.58836485171872</v>
      </c>
      <c r="CN32" s="415">
        <f xml:space="preserve"> Tax!CN$64</f>
        <v>-286.50334404202448</v>
      </c>
      <c r="CO32" s="415">
        <f xml:space="preserve"> Tax!CO$64</f>
        <v>-780.95895278100136</v>
      </c>
      <c r="CP32" s="415">
        <f xml:space="preserve"> Tax!CP$64</f>
        <v>-867.38104567127084</v>
      </c>
      <c r="CQ32" s="415">
        <f xml:space="preserve"> Tax!CQ$64</f>
        <v>-283.2573107859306</v>
      </c>
      <c r="CR32" s="415">
        <f xml:space="preserve"> Tax!CR$64</f>
        <v>-284.0025670550545</v>
      </c>
      <c r="CS32" s="415">
        <f xml:space="preserve"> Tax!CS$64</f>
        <v>-775.73594459079436</v>
      </c>
      <c r="CT32" s="415">
        <f xml:space="preserve"> Tax!CT$64</f>
        <v>-861.57901018563734</v>
      </c>
      <c r="CU32" s="415">
        <f xml:space="preserve"> Tax!CU$64</f>
        <v>-280.21975023099071</v>
      </c>
      <c r="CV32" s="415">
        <f xml:space="preserve"> Tax!CV$64</f>
        <v>-280.82676612004383</v>
      </c>
      <c r="CW32" s="415">
        <f xml:space="preserve"> Tax!CW$64</f>
        <v>-769.87792861232049</v>
      </c>
      <c r="CX32" s="415">
        <f xml:space="preserve"> Tax!CX$64</f>
        <v>-855.17249857354329</v>
      </c>
      <c r="CY32" s="415">
        <f xml:space="preserve"> Tax!CY$64</f>
        <v>-276.59022832551267</v>
      </c>
      <c r="CZ32" s="415">
        <f xml:space="preserve"> Tax!CZ$64</f>
        <v>-277.08464656099591</v>
      </c>
      <c r="DA32" s="415">
        <f xml:space="preserve"> Tax!DA$64</f>
        <v>-763.48794622041021</v>
      </c>
      <c r="DB32" s="415">
        <f xml:space="preserve"> Tax!DB$64</f>
        <v>-848.25927123649296</v>
      </c>
      <c r="DC32" s="415">
        <f xml:space="preserve"> Tax!DC$64</f>
        <v>-272.46157058765021</v>
      </c>
      <c r="DD32" s="415">
        <f xml:space="preserve"> Tax!DD$64</f>
        <v>-272.86427733056524</v>
      </c>
      <c r="DE32" s="415">
        <f xml:space="preserve"> Tax!DE$64</f>
        <v>-756.64943043698668</v>
      </c>
      <c r="DF32" s="415">
        <f xml:space="preserve"> Tax!DF$64</f>
        <v>-840.91845790784976</v>
      </c>
      <c r="DG32" s="415">
        <f xml:space="preserve"> Tax!DG$64</f>
        <v>-267.90890025977535</v>
      </c>
      <c r="DH32" s="415">
        <f xml:space="preserve"> Tax!DH$64</f>
        <v>-268.23690741879693</v>
      </c>
      <c r="DI32" s="415">
        <f xml:space="preserve"> Tax!DI$64</f>
        <v>-749.42983141483103</v>
      </c>
      <c r="DJ32" s="415">
        <f xml:space="preserve"> Tax!DJ$64</f>
        <v>-833.21400179165084</v>
      </c>
      <c r="DK32" s="415">
        <f xml:space="preserve"> Tax!DK$64</f>
        <v>-262.99291017162602</v>
      </c>
      <c r="DL32" s="415">
        <f xml:space="preserve"> Tax!DL$64</f>
        <v>-263.26007405269377</v>
      </c>
      <c r="DM32" s="415">
        <f xml:space="preserve"> Tax!DM$64</f>
        <v>-741.88356912006384</v>
      </c>
      <c r="DN32" s="415">
        <f xml:space="preserve"> Tax!DN$64</f>
        <v>-825.19746453845187</v>
      </c>
      <c r="DO32" s="415">
        <f xml:space="preserve"> Tax!DO$64</f>
        <v>-257.76252739686174</v>
      </c>
      <c r="DP32" s="415">
        <f xml:space="preserve"> Tax!DP$64</f>
        <v>-257.98013404776583</v>
      </c>
      <c r="DQ32" s="415">
        <f xml:space="preserve"> Tax!DQ$64</f>
        <v>-734.05443800637977</v>
      </c>
      <c r="DR32" s="415">
        <f xml:space="preserve"> Tax!DR$64</f>
        <v>-816.91031061153171</v>
      </c>
      <c r="DS32" s="415">
        <f xml:space="preserve"> Tax!DS$64</f>
        <v>-252.25708332865577</v>
      </c>
      <c r="DT32" s="415">
        <f xml:space="preserve"> Tax!DT$64</f>
        <v>-252.43432530585866</v>
      </c>
      <c r="DU32" s="415">
        <f xml:space="preserve"> Tax!DU$64</f>
        <v>-725.97756532555331</v>
      </c>
      <c r="DV32" s="415">
        <f xml:space="preserve"> Tax!DV$64</f>
        <v>-808.38576760571164</v>
      </c>
      <c r="DW32" s="415">
        <f xml:space="preserve"> Tax!DW$64</f>
        <v>-246.50808090840849</v>
      </c>
      <c r="DX32" s="415">
        <f xml:space="preserve"> Tax!DX$64</f>
        <v>-246.65244560660264</v>
      </c>
      <c r="DY32" s="415">
        <f xml:space="preserve"> Tax!DY$64</f>
        <v>-717.68100586411651</v>
      </c>
      <c r="DZ32" s="415">
        <f xml:space="preserve"> Tax!DZ$64</f>
        <v>-799.65034116914455</v>
      </c>
      <c r="EA32" s="415">
        <f xml:space="preserve"> Tax!EA$64</f>
        <v>-240.54063372538565</v>
      </c>
      <c r="EB32" s="415">
        <f xml:space="preserve"> Tax!EB$64</f>
        <v>-198.20969210038081</v>
      </c>
      <c r="EC32" s="415">
        <f xml:space="preserve"> Tax!EC$64</f>
        <v>0</v>
      </c>
      <c r="ED32" s="415">
        <f xml:space="preserve"> Tax!ED$64</f>
        <v>0</v>
      </c>
      <c r="EE32" s="415">
        <f xml:space="preserve"> Tax!EE$64</f>
        <v>0</v>
      </c>
      <c r="EF32" s="415">
        <f xml:space="preserve"> Tax!EF$64</f>
        <v>0</v>
      </c>
      <c r="EG32" s="415">
        <f xml:space="preserve"> Tax!EG$64</f>
        <v>0</v>
      </c>
      <c r="EH32" s="415">
        <f xml:space="preserve"> Tax!EH$64</f>
        <v>0</v>
      </c>
      <c r="EI32" s="415">
        <f xml:space="preserve"> Tax!EI$64</f>
        <v>0</v>
      </c>
      <c r="EJ32" s="415">
        <f xml:space="preserve"> Tax!EJ$64</f>
        <v>0</v>
      </c>
      <c r="EK32" s="415">
        <f xml:space="preserve"> Tax!EK$64</f>
        <v>0</v>
      </c>
      <c r="EL32" s="415">
        <f xml:space="preserve"> Tax!EL$64</f>
        <v>0</v>
      </c>
      <c r="EM32" s="415">
        <f xml:space="preserve"> Tax!EM$64</f>
        <v>0</v>
      </c>
      <c r="EN32" s="415">
        <f xml:space="preserve"> Tax!EN$64</f>
        <v>0</v>
      </c>
      <c r="EO32" s="415">
        <f xml:space="preserve"> Tax!EO$64</f>
        <v>0</v>
      </c>
      <c r="EP32" s="415">
        <f xml:space="preserve"> Tax!EP$64</f>
        <v>0</v>
      </c>
      <c r="EQ32" s="415">
        <f xml:space="preserve"> Tax!EQ$64</f>
        <v>0</v>
      </c>
      <c r="ER32" s="415">
        <f xml:space="preserve"> Tax!ER$64</f>
        <v>0</v>
      </c>
      <c r="ES32" s="415">
        <f xml:space="preserve"> Tax!ES$64</f>
        <v>0</v>
      </c>
      <c r="ET32" s="415">
        <f xml:space="preserve"> Tax!ET$64</f>
        <v>0</v>
      </c>
      <c r="EU32" s="415">
        <f xml:space="preserve"> Tax!EU$64</f>
        <v>0</v>
      </c>
      <c r="EV32" s="415">
        <f xml:space="preserve"> Tax!EV$64</f>
        <v>0</v>
      </c>
      <c r="EW32" s="415">
        <f xml:space="preserve"> Tax!EW$64</f>
        <v>0</v>
      </c>
      <c r="EX32" s="415">
        <f xml:space="preserve"> Tax!EX$64</f>
        <v>0</v>
      </c>
      <c r="EY32" s="415">
        <f xml:space="preserve"> Tax!EY$64</f>
        <v>0</v>
      </c>
      <c r="EZ32" s="415">
        <f xml:space="preserve"> Tax!EZ$64</f>
        <v>0</v>
      </c>
      <c r="FA32" s="415">
        <f xml:space="preserve"> Tax!FA$64</f>
        <v>0</v>
      </c>
      <c r="FB32" s="415">
        <f xml:space="preserve"> Tax!FB$64</f>
        <v>0</v>
      </c>
      <c r="FC32" s="415">
        <f xml:space="preserve"> Tax!FC$64</f>
        <v>0</v>
      </c>
      <c r="FD32" s="415">
        <f xml:space="preserve"> Tax!FD$64</f>
        <v>0</v>
      </c>
      <c r="FE32" s="415">
        <f xml:space="preserve"> Tax!FE$64</f>
        <v>0</v>
      </c>
      <c r="FF32" s="415">
        <f xml:space="preserve"> Tax!FF$64</f>
        <v>0</v>
      </c>
      <c r="FG32" s="415">
        <f xml:space="preserve"> Tax!FG$64</f>
        <v>0</v>
      </c>
      <c r="FH32" s="415">
        <f xml:space="preserve"> Tax!FH$64</f>
        <v>0</v>
      </c>
      <c r="FI32" s="415">
        <f xml:space="preserve"> Tax!FI$64</f>
        <v>0</v>
      </c>
      <c r="FJ32" s="415">
        <f xml:space="preserve"> Tax!FJ$64</f>
        <v>0</v>
      </c>
      <c r="FK32" s="415">
        <f xml:space="preserve"> Tax!FK$64</f>
        <v>0</v>
      </c>
      <c r="FL32" s="415">
        <f xml:space="preserve"> Tax!FL$64</f>
        <v>0</v>
      </c>
      <c r="FM32" s="415">
        <f xml:space="preserve"> Tax!FM$64</f>
        <v>0</v>
      </c>
      <c r="FN32" s="415">
        <f xml:space="preserve"> Tax!FN$64</f>
        <v>0</v>
      </c>
      <c r="FO32" s="415">
        <f xml:space="preserve"> Tax!FO$64</f>
        <v>0</v>
      </c>
      <c r="FP32" s="415">
        <f xml:space="preserve"> Tax!FP$64</f>
        <v>0</v>
      </c>
      <c r="FQ32" s="415">
        <f xml:space="preserve"> Tax!FQ$64</f>
        <v>0</v>
      </c>
      <c r="FR32" s="415">
        <f xml:space="preserve"> Tax!FR$64</f>
        <v>0</v>
      </c>
      <c r="FS32" s="415">
        <f xml:space="preserve"> Tax!FS$64</f>
        <v>0</v>
      </c>
      <c r="FT32" s="415">
        <f xml:space="preserve"> Tax!FT$64</f>
        <v>0</v>
      </c>
      <c r="FU32" s="415">
        <f xml:space="preserve"> Tax!FU$64</f>
        <v>0</v>
      </c>
      <c r="FV32" s="415">
        <f xml:space="preserve"> Tax!FV$64</f>
        <v>0</v>
      </c>
      <c r="FW32" s="415">
        <f xml:space="preserve"> Tax!FW$64</f>
        <v>0</v>
      </c>
      <c r="FX32" s="415">
        <f xml:space="preserve"> Tax!FX$64</f>
        <v>0</v>
      </c>
      <c r="FY32" s="415">
        <f xml:space="preserve"> Tax!FY$64</f>
        <v>0</v>
      </c>
      <c r="FZ32" s="415">
        <f xml:space="preserve"> Tax!FZ$64</f>
        <v>0</v>
      </c>
      <c r="GA32" s="415">
        <f xml:space="preserve"> Tax!GA$64</f>
        <v>0</v>
      </c>
      <c r="GB32" s="415">
        <f xml:space="preserve"> Tax!GB$64</f>
        <v>0</v>
      </c>
      <c r="GC32" s="415">
        <f xml:space="preserve"> Tax!GC$64</f>
        <v>0</v>
      </c>
      <c r="GD32" s="415">
        <f xml:space="preserve"> Tax!GD$64</f>
        <v>0</v>
      </c>
      <c r="GE32" s="415">
        <f xml:space="preserve"> Tax!GE$64</f>
        <v>0</v>
      </c>
      <c r="GF32" s="415">
        <f xml:space="preserve"> Tax!GF$64</f>
        <v>0</v>
      </c>
      <c r="GG32" s="415">
        <f xml:space="preserve"> Tax!GG$64</f>
        <v>0</v>
      </c>
      <c r="GH32" s="415">
        <f xml:space="preserve"> Tax!GH$64</f>
        <v>0</v>
      </c>
      <c r="GI32" s="415">
        <f xml:space="preserve"> Tax!GI$64</f>
        <v>0</v>
      </c>
      <c r="GJ32" s="415">
        <f xml:space="preserve"> Tax!GJ$64</f>
        <v>0</v>
      </c>
    </row>
    <row r="33" spans="1:192" outlineLevel="1" x14ac:dyDescent="0.25">
      <c r="E33" s="280" t="s">
        <v>225</v>
      </c>
      <c r="F33" s="280"/>
      <c r="G33" s="280" t="str">
        <f>SMU</f>
        <v>$ 000s</v>
      </c>
      <c r="H33" s="280">
        <f xml:space="preserve"> SUM(J33:GJ33)</f>
        <v>315009.19232123374</v>
      </c>
      <c r="I33" s="280"/>
      <c r="J33" s="280">
        <f t="shared" ref="J33:AO33" si="26">SUM(J30:J32)</f>
        <v>0</v>
      </c>
      <c r="K33" s="280">
        <f t="shared" si="26"/>
        <v>0</v>
      </c>
      <c r="L33" s="280">
        <f t="shared" si="26"/>
        <v>0</v>
      </c>
      <c r="M33" s="280">
        <f t="shared" si="26"/>
        <v>1477.2682360742713</v>
      </c>
      <c r="N33" s="280">
        <f t="shared" si="26"/>
        <v>4962.1513666243809</v>
      </c>
      <c r="O33" s="280">
        <f t="shared" si="26"/>
        <v>4110.9100449775106</v>
      </c>
      <c r="P33" s="280">
        <f t="shared" si="26"/>
        <v>1971.3097201399291</v>
      </c>
      <c r="Q33" s="280">
        <f t="shared" si="26"/>
        <v>2943.3244993769326</v>
      </c>
      <c r="R33" s="280">
        <f t="shared" si="26"/>
        <v>4924.2381036499146</v>
      </c>
      <c r="S33" s="280">
        <f t="shared" si="26"/>
        <v>4077.2790377199467</v>
      </c>
      <c r="T33" s="280">
        <f t="shared" si="26"/>
        <v>1948.4189885778492</v>
      </c>
      <c r="U33" s="280">
        <f t="shared" si="26"/>
        <v>2915.2332495864644</v>
      </c>
      <c r="V33" s="280">
        <f t="shared" si="26"/>
        <v>4886.182815305765</v>
      </c>
      <c r="W33" s="280">
        <f t="shared" si="26"/>
        <v>4043.4858809445341</v>
      </c>
      <c r="X33" s="280">
        <f t="shared" si="26"/>
        <v>1941.3442277160368</v>
      </c>
      <c r="Y33" s="280">
        <f t="shared" si="26"/>
        <v>2870.9163941730653</v>
      </c>
      <c r="Z33" s="280">
        <f t="shared" si="26"/>
        <v>4847.9779419715933</v>
      </c>
      <c r="AA33" s="280">
        <f t="shared" si="26"/>
        <v>4009.5231446662465</v>
      </c>
      <c r="AB33" s="280">
        <f t="shared" si="26"/>
        <v>1901.9908202899956</v>
      </c>
      <c r="AC33" s="280">
        <f t="shared" si="26"/>
        <v>2858.4540064703915</v>
      </c>
      <c r="AD33" s="280">
        <f t="shared" si="26"/>
        <v>4809.6157549817644</v>
      </c>
      <c r="AE33" s="280">
        <f t="shared" si="26"/>
        <v>3975.3832299476794</v>
      </c>
      <c r="AF33" s="280">
        <f t="shared" si="26"/>
        <v>1878.4389818738882</v>
      </c>
      <c r="AG33" s="280">
        <f t="shared" si="26"/>
        <v>2829.7509847834262</v>
      </c>
      <c r="AH33" s="280">
        <f t="shared" si="26"/>
        <v>4771.0883522999729</v>
      </c>
      <c r="AI33" s="280">
        <f t="shared" si="26"/>
        <v>3941.058364591669</v>
      </c>
      <c r="AJ33" s="280">
        <f t="shared" si="26"/>
        <v>1854.6520868452569</v>
      </c>
      <c r="AK33" s="280">
        <f t="shared" si="26"/>
        <v>2800.8287177624902</v>
      </c>
      <c r="AL33" s="280">
        <f t="shared" si="26"/>
        <v>4732.3876540862402</v>
      </c>
      <c r="AM33" s="280">
        <f t="shared" si="26"/>
        <v>3906.5405987266577</v>
      </c>
      <c r="AN33" s="280">
        <f t="shared" si="26"/>
        <v>1846.1259789776409</v>
      </c>
      <c r="AO33" s="280">
        <f t="shared" si="26"/>
        <v>2417.6607041346942</v>
      </c>
      <c r="AP33" s="280">
        <f t="shared" ref="AP33:BU33" si="27">SUM(AP30:AP32)</f>
        <v>3992.3674762369233</v>
      </c>
      <c r="AQ33" s="280">
        <f t="shared" si="27"/>
        <v>3775.6465683662373</v>
      </c>
      <c r="AR33" s="280">
        <f t="shared" si="27"/>
        <v>1690.8943624558142</v>
      </c>
      <c r="AS33" s="280">
        <f t="shared" si="27"/>
        <v>2089.086826644133</v>
      </c>
      <c r="AT33" s="280">
        <f t="shared" si="27"/>
        <v>3897.2597102343857</v>
      </c>
      <c r="AU33" s="280">
        <f t="shared" si="27"/>
        <v>3683.5273985319727</v>
      </c>
      <c r="AV33" s="280">
        <f t="shared" si="27"/>
        <v>1611.4893375373974</v>
      </c>
      <c r="AW33" s="280">
        <f t="shared" si="27"/>
        <v>2008.7535988917523</v>
      </c>
      <c r="AX33" s="280">
        <f t="shared" si="27"/>
        <v>3809.1037678284952</v>
      </c>
      <c r="AY33" s="280">
        <f t="shared" si="27"/>
        <v>3597.9414955710386</v>
      </c>
      <c r="AZ33" s="280">
        <f t="shared" si="27"/>
        <v>1538.189390730457</v>
      </c>
      <c r="BA33" s="280">
        <f t="shared" si="27"/>
        <v>1934.1454283198477</v>
      </c>
      <c r="BB33" s="280">
        <f t="shared" si="27"/>
        <v>3730.6447574052504</v>
      </c>
      <c r="BC33" s="280">
        <f t="shared" si="27"/>
        <v>3530.0521577102054</v>
      </c>
      <c r="BD33" s="280">
        <f t="shared" si="27"/>
        <v>1504.7624804973495</v>
      </c>
      <c r="BE33" s="280">
        <f t="shared" si="27"/>
        <v>1872.9369638010792</v>
      </c>
      <c r="BF33" s="280">
        <f t="shared" si="27"/>
        <v>3676.4890896214538</v>
      </c>
      <c r="BG33" s="280">
        <f t="shared" si="27"/>
        <v>3478.0568589113823</v>
      </c>
      <c r="BH33" s="280">
        <f t="shared" si="27"/>
        <v>1449.1203302910922</v>
      </c>
      <c r="BI33" s="280">
        <f t="shared" si="27"/>
        <v>1845.8592299519053</v>
      </c>
      <c r="BJ33" s="280">
        <f t="shared" si="27"/>
        <v>3626.3520217297519</v>
      </c>
      <c r="BK33" s="280">
        <f t="shared" si="27"/>
        <v>3429.8665193034708</v>
      </c>
      <c r="BL33" s="280">
        <f t="shared" si="27"/>
        <v>1412.0021677473178</v>
      </c>
      <c r="BM33" s="280">
        <f t="shared" si="27"/>
        <v>1807.185312797159</v>
      </c>
      <c r="BN33" s="280">
        <f t="shared" si="27"/>
        <v>3579.446775158297</v>
      </c>
      <c r="BO33" s="280">
        <f t="shared" si="27"/>
        <v>3384.7333766265233</v>
      </c>
      <c r="BP33" s="280">
        <f t="shared" si="27"/>
        <v>1377.7310853958993</v>
      </c>
      <c r="BQ33" s="280">
        <f t="shared" si="27"/>
        <v>1771.2061612797906</v>
      </c>
      <c r="BR33" s="280">
        <f t="shared" si="27"/>
        <v>3535.1309361269427</v>
      </c>
      <c r="BS33" s="280">
        <f t="shared" si="27"/>
        <v>3342.0468071314267</v>
      </c>
      <c r="BT33" s="280">
        <f t="shared" si="27"/>
        <v>1360.1430363163395</v>
      </c>
      <c r="BU33" s="280">
        <f t="shared" si="27"/>
        <v>1722.9538832523385</v>
      </c>
      <c r="BV33" s="280">
        <f t="shared" ref="BV33:DA33" si="28">SUM(BV30:BV32)</f>
        <v>3492.8796401436357</v>
      </c>
      <c r="BW33" s="280">
        <f t="shared" si="28"/>
        <v>3301.3078506503039</v>
      </c>
      <c r="BX33" s="280">
        <f t="shared" si="28"/>
        <v>1315.5155864526657</v>
      </c>
      <c r="BY33" s="280">
        <f t="shared" si="28"/>
        <v>1705.2258001709461</v>
      </c>
      <c r="BZ33" s="280">
        <f t="shared" si="28"/>
        <v>3452.2637296772518</v>
      </c>
      <c r="CA33" s="280">
        <f t="shared" si="28"/>
        <v>3262.1084601795346</v>
      </c>
      <c r="CB33" s="280">
        <f t="shared" si="28"/>
        <v>1286.7093491186138</v>
      </c>
      <c r="CC33" s="280">
        <f t="shared" si="28"/>
        <v>1674.4045717412628</v>
      </c>
      <c r="CD33" s="280">
        <f t="shared" si="28"/>
        <v>3412.9319624904733</v>
      </c>
      <c r="CE33" s="280">
        <f t="shared" si="28"/>
        <v>3224.1145995846605</v>
      </c>
      <c r="CF33" s="280">
        <f t="shared" si="28"/>
        <v>1258.9907800534847</v>
      </c>
      <c r="CG33" s="280">
        <f t="shared" si="28"/>
        <v>1644.6040886416931</v>
      </c>
      <c r="CH33" s="280">
        <f t="shared" si="28"/>
        <v>3374.5965192368039</v>
      </c>
      <c r="CI33" s="280">
        <f t="shared" si="28"/>
        <v>3187.0524756009186</v>
      </c>
      <c r="CJ33" s="280">
        <f t="shared" si="28"/>
        <v>1245.9498547790511</v>
      </c>
      <c r="CK33" s="280">
        <f t="shared" si="28"/>
        <v>1601.726289209988</v>
      </c>
      <c r="CL33" s="280">
        <f t="shared" si="28"/>
        <v>3337.0211983044114</v>
      </c>
      <c r="CM33" s="280">
        <f t="shared" si="28"/>
        <v>3150.6973227128724</v>
      </c>
      <c r="CN33" s="280">
        <f t="shared" si="28"/>
        <v>1205.8223825110358</v>
      </c>
      <c r="CO33" s="280">
        <f t="shared" si="28"/>
        <v>1587.1180687650412</v>
      </c>
      <c r="CP33" s="280">
        <f t="shared" si="28"/>
        <v>3300.0117994143138</v>
      </c>
      <c r="CQ33" s="280">
        <f t="shared" si="28"/>
        <v>3114.8642673451018</v>
      </c>
      <c r="CR33" s="280">
        <f t="shared" si="28"/>
        <v>1179.9831604879889</v>
      </c>
      <c r="CS33" s="280">
        <f t="shared" si="28"/>
        <v>1559.0612004158777</v>
      </c>
      <c r="CT33" s="280">
        <f t="shared" si="28"/>
        <v>3263.4082899469968</v>
      </c>
      <c r="CU33" s="280">
        <f t="shared" si="28"/>
        <v>3079.4008856392184</v>
      </c>
      <c r="CV33" s="280">
        <f t="shared" si="28"/>
        <v>1154.4370701102375</v>
      </c>
      <c r="CW33" s="280">
        <f t="shared" si="28"/>
        <v>1531.2674514095474</v>
      </c>
      <c r="CX33" s="280">
        <f t="shared" si="28"/>
        <v>3227.078423286197</v>
      </c>
      <c r="CY33" s="280">
        <f t="shared" si="28"/>
        <v>3044.181140641349</v>
      </c>
      <c r="CZ33" s="280">
        <f t="shared" si="28"/>
        <v>1142.3304744916775</v>
      </c>
      <c r="DA33" s="280">
        <f t="shared" si="28"/>
        <v>1490.3559534039673</v>
      </c>
      <c r="DB33" s="280">
        <f t="shared" ref="DB33:EG33" si="29">SUM(DB30:DB32)</f>
        <v>3190.9125398128158</v>
      </c>
      <c r="DC33" s="280">
        <f t="shared" si="29"/>
        <v>3009.1004430012908</v>
      </c>
      <c r="DD33" s="280">
        <f t="shared" si="29"/>
        <v>1103.7651392591285</v>
      </c>
      <c r="DE33" s="280">
        <f t="shared" si="29"/>
        <v>1476.0301307778395</v>
      </c>
      <c r="DF33" s="280">
        <f t="shared" si="29"/>
        <v>3154.8193311471191</v>
      </c>
      <c r="DG33" s="280">
        <f t="shared" si="29"/>
        <v>2974.0716267513849</v>
      </c>
      <c r="DH33" s="280">
        <f t="shared" si="29"/>
        <v>1078.4568159154333</v>
      </c>
      <c r="DI33" s="280">
        <f t="shared" si="29"/>
        <v>1448.4116615409157</v>
      </c>
      <c r="DJ33" s="280">
        <f t="shared" si="29"/>
        <v>3118.7223889343963</v>
      </c>
      <c r="DK33" s="280">
        <f t="shared" si="29"/>
        <v>2939.0216703954065</v>
      </c>
      <c r="DL33" s="280">
        <f t="shared" si="29"/>
        <v>1053.0697200562304</v>
      </c>
      <c r="DM33" s="280">
        <f t="shared" si="29"/>
        <v>1420.6999240556443</v>
      </c>
      <c r="DN33" s="280">
        <f t="shared" si="29"/>
        <v>3082.5573926171437</v>
      </c>
      <c r="DO33" s="280">
        <f t="shared" si="29"/>
        <v>2903.8890250282211</v>
      </c>
      <c r="DP33" s="280">
        <f t="shared" si="29"/>
        <v>1040.2068083070926</v>
      </c>
      <c r="DQ33" s="280">
        <f t="shared" si="29"/>
        <v>1380.1767695407384</v>
      </c>
      <c r="DR33" s="280">
        <f t="shared" si="29"/>
        <v>3046.2698176360359</v>
      </c>
      <c r="DS33" s="280">
        <f t="shared" si="29"/>
        <v>2868.6214368561809</v>
      </c>
      <c r="DT33" s="280">
        <f t="shared" si="29"/>
        <v>1001.833408031604</v>
      </c>
      <c r="DU33" s="280">
        <f t="shared" si="29"/>
        <v>1364.7788576583807</v>
      </c>
      <c r="DV33" s="280">
        <f t="shared" si="29"/>
        <v>3009.8130674929016</v>
      </c>
      <c r="DW33" s="280">
        <f t="shared" si="29"/>
        <v>2833.1741723796872</v>
      </c>
      <c r="DX33" s="280">
        <f t="shared" si="29"/>
        <v>975.89165259239007</v>
      </c>
      <c r="DY33" s="280">
        <f t="shared" si="29"/>
        <v>1336.4799324567423</v>
      </c>
      <c r="DZ33" s="280">
        <f t="shared" si="29"/>
        <v>2973.1469510207239</v>
      </c>
      <c r="EA33" s="280">
        <f t="shared" si="29"/>
        <v>2797.5085715154428</v>
      </c>
      <c r="EB33" s="280">
        <f t="shared" si="29"/>
        <v>992.13151256163883</v>
      </c>
      <c r="EC33" s="280">
        <f t="shared" si="29"/>
        <v>1109.5457075942982</v>
      </c>
      <c r="ED33" s="280">
        <f t="shared" si="29"/>
        <v>0</v>
      </c>
      <c r="EE33" s="280">
        <f t="shared" si="29"/>
        <v>0</v>
      </c>
      <c r="EF33" s="280">
        <f t="shared" si="29"/>
        <v>0</v>
      </c>
      <c r="EG33" s="280">
        <f t="shared" si="29"/>
        <v>0</v>
      </c>
      <c r="EH33" s="280">
        <f t="shared" ref="EH33:FM33" si="30">SUM(EH30:EH32)</f>
        <v>0</v>
      </c>
      <c r="EI33" s="280">
        <f t="shared" si="30"/>
        <v>0</v>
      </c>
      <c r="EJ33" s="280">
        <f t="shared" si="30"/>
        <v>0</v>
      </c>
      <c r="EK33" s="280">
        <f t="shared" si="30"/>
        <v>0</v>
      </c>
      <c r="EL33" s="280">
        <f t="shared" si="30"/>
        <v>0</v>
      </c>
      <c r="EM33" s="280">
        <f t="shared" si="30"/>
        <v>0</v>
      </c>
      <c r="EN33" s="280">
        <f t="shared" si="30"/>
        <v>0</v>
      </c>
      <c r="EO33" s="280">
        <f t="shared" si="30"/>
        <v>0</v>
      </c>
      <c r="EP33" s="280">
        <f t="shared" si="30"/>
        <v>0</v>
      </c>
      <c r="EQ33" s="280">
        <f t="shared" si="30"/>
        <v>0</v>
      </c>
      <c r="ER33" s="280">
        <f t="shared" si="30"/>
        <v>0</v>
      </c>
      <c r="ES33" s="280">
        <f t="shared" si="30"/>
        <v>0</v>
      </c>
      <c r="ET33" s="280">
        <f t="shared" si="30"/>
        <v>0</v>
      </c>
      <c r="EU33" s="280">
        <f t="shared" si="30"/>
        <v>0</v>
      </c>
      <c r="EV33" s="280">
        <f t="shared" si="30"/>
        <v>0</v>
      </c>
      <c r="EW33" s="280">
        <f t="shared" si="30"/>
        <v>0</v>
      </c>
      <c r="EX33" s="280">
        <f t="shared" si="30"/>
        <v>0</v>
      </c>
      <c r="EY33" s="280">
        <f t="shared" si="30"/>
        <v>0</v>
      </c>
      <c r="EZ33" s="280">
        <f t="shared" si="30"/>
        <v>0</v>
      </c>
      <c r="FA33" s="280">
        <f t="shared" si="30"/>
        <v>0</v>
      </c>
      <c r="FB33" s="280">
        <f t="shared" si="30"/>
        <v>0</v>
      </c>
      <c r="FC33" s="280">
        <f t="shared" si="30"/>
        <v>0</v>
      </c>
      <c r="FD33" s="280">
        <f t="shared" si="30"/>
        <v>0</v>
      </c>
      <c r="FE33" s="280">
        <f t="shared" si="30"/>
        <v>0</v>
      </c>
      <c r="FF33" s="280">
        <f t="shared" si="30"/>
        <v>0</v>
      </c>
      <c r="FG33" s="280">
        <f t="shared" si="30"/>
        <v>0</v>
      </c>
      <c r="FH33" s="280">
        <f t="shared" si="30"/>
        <v>0</v>
      </c>
      <c r="FI33" s="280">
        <f t="shared" si="30"/>
        <v>0</v>
      </c>
      <c r="FJ33" s="280">
        <f t="shared" si="30"/>
        <v>0</v>
      </c>
      <c r="FK33" s="280">
        <f t="shared" si="30"/>
        <v>0</v>
      </c>
      <c r="FL33" s="280">
        <f t="shared" si="30"/>
        <v>0</v>
      </c>
      <c r="FM33" s="280">
        <f t="shared" si="30"/>
        <v>0</v>
      </c>
      <c r="FN33" s="280">
        <f t="shared" ref="FN33:GJ33" si="31">SUM(FN30:FN32)</f>
        <v>0</v>
      </c>
      <c r="FO33" s="280">
        <f t="shared" si="31"/>
        <v>0</v>
      </c>
      <c r="FP33" s="280">
        <f t="shared" si="31"/>
        <v>0</v>
      </c>
      <c r="FQ33" s="280">
        <f t="shared" si="31"/>
        <v>0</v>
      </c>
      <c r="FR33" s="280">
        <f t="shared" si="31"/>
        <v>0</v>
      </c>
      <c r="FS33" s="280">
        <f t="shared" si="31"/>
        <v>0</v>
      </c>
      <c r="FT33" s="280">
        <f t="shared" si="31"/>
        <v>0</v>
      </c>
      <c r="FU33" s="280">
        <f t="shared" si="31"/>
        <v>0</v>
      </c>
      <c r="FV33" s="280">
        <f t="shared" si="31"/>
        <v>0</v>
      </c>
      <c r="FW33" s="280">
        <f t="shared" si="31"/>
        <v>0</v>
      </c>
      <c r="FX33" s="280">
        <f t="shared" si="31"/>
        <v>0</v>
      </c>
      <c r="FY33" s="280">
        <f t="shared" si="31"/>
        <v>0</v>
      </c>
      <c r="FZ33" s="280">
        <f t="shared" si="31"/>
        <v>0</v>
      </c>
      <c r="GA33" s="280">
        <f t="shared" si="31"/>
        <v>0</v>
      </c>
      <c r="GB33" s="280">
        <f t="shared" si="31"/>
        <v>0</v>
      </c>
      <c r="GC33" s="280">
        <f t="shared" si="31"/>
        <v>0</v>
      </c>
      <c r="GD33" s="280">
        <f t="shared" si="31"/>
        <v>0</v>
      </c>
      <c r="GE33" s="280">
        <f t="shared" si="31"/>
        <v>0</v>
      </c>
      <c r="GF33" s="280">
        <f t="shared" si="31"/>
        <v>0</v>
      </c>
      <c r="GG33" s="280">
        <f t="shared" si="31"/>
        <v>0</v>
      </c>
      <c r="GH33" s="280">
        <f t="shared" si="31"/>
        <v>0</v>
      </c>
      <c r="GI33" s="280">
        <f t="shared" si="31"/>
        <v>0</v>
      </c>
      <c r="GJ33" s="280">
        <f t="shared" si="31"/>
        <v>0</v>
      </c>
    </row>
    <row r="34" spans="1:192" outlineLevel="1" x14ac:dyDescent="0.25"/>
    <row r="35" spans="1:192" s="316" customFormat="1" outlineLevel="1" x14ac:dyDescent="0.25">
      <c r="A35" s="277"/>
      <c r="B35" s="277"/>
      <c r="C35" s="278"/>
      <c r="D35" s="281"/>
      <c r="E35" s="415" t="str">
        <f xml:space="preserve"> Debt!E$87</f>
        <v>Senior debt interest</v>
      </c>
      <c r="F35" s="415">
        <f xml:space="preserve"> Debt!F$87</f>
        <v>0</v>
      </c>
      <c r="G35" s="415" t="str">
        <f xml:space="preserve"> Debt!G$87</f>
        <v>$ 000s</v>
      </c>
      <c r="H35" s="415">
        <f xml:space="preserve"> Debt!H$87</f>
        <v>-22701.592052754986</v>
      </c>
      <c r="I35" s="415">
        <f xml:space="preserve"> Debt!I$87</f>
        <v>0</v>
      </c>
      <c r="J35" s="415">
        <f xml:space="preserve"> Debt!J$87</f>
        <v>0</v>
      </c>
      <c r="K35" s="415">
        <f xml:space="preserve"> Debt!K$87</f>
        <v>0</v>
      </c>
      <c r="L35" s="415">
        <f xml:space="preserve"> Debt!L$87</f>
        <v>0</v>
      </c>
      <c r="M35" s="415">
        <f xml:space="preserve"> Debt!M$87</f>
        <v>-1045.8935003116378</v>
      </c>
      <c r="N35" s="415">
        <f xml:space="preserve"> Debt!N$87</f>
        <v>-1057.8229493860904</v>
      </c>
      <c r="O35" s="415">
        <f xml:space="preserve"> Debt!O$87</f>
        <v>-1019.7569078348944</v>
      </c>
      <c r="P35" s="415">
        <f xml:space="preserve"> Debt!P$87</f>
        <v>-968.99646228251731</v>
      </c>
      <c r="Q35" s="415">
        <f xml:space="preserve"> Debt!Q$87</f>
        <v>-973.54393948014479</v>
      </c>
      <c r="R35" s="415">
        <f xml:space="preserve"> Debt!R$87</f>
        <v>-967.23523061709818</v>
      </c>
      <c r="S35" s="415">
        <f xml:space="preserve"> Debt!S$87</f>
        <v>-928.13169474812742</v>
      </c>
      <c r="T35" s="415">
        <f xml:space="preserve"> Debt!T$87</f>
        <v>-878.2853068682532</v>
      </c>
      <c r="U35" s="415">
        <f xml:space="preserve"> Debt!U$87</f>
        <v>-880.6317105684808</v>
      </c>
      <c r="V35" s="415">
        <f xml:space="preserve"> Debt!V$87</f>
        <v>-872.11801105448546</v>
      </c>
      <c r="W35" s="415">
        <f xml:space="preserve"> Debt!W$87</f>
        <v>-831.90563287630903</v>
      </c>
      <c r="X35" s="415">
        <f xml:space="preserve"> Debt!X$87</f>
        <v>-791.70264813201936</v>
      </c>
      <c r="Y35" s="415">
        <f xml:space="preserve"> Debt!Y$87</f>
        <v>-782.98919775084732</v>
      </c>
      <c r="Z35" s="415">
        <f xml:space="preserve"> Debt!Z$87</f>
        <v>-772.32252904597203</v>
      </c>
      <c r="AA35" s="415">
        <f xml:space="preserve"> Debt!AA$87</f>
        <v>-730.92764944241026</v>
      </c>
      <c r="AB35" s="415">
        <f xml:space="preserve"> Debt!AB$87</f>
        <v>-682.99831149530837</v>
      </c>
      <c r="AC35" s="415">
        <f xml:space="preserve"> Debt!AC$87</f>
        <v>-680.57482365558417</v>
      </c>
      <c r="AD35" s="415">
        <f xml:space="preserve"> Debt!AD$87</f>
        <v>-667.27222632265989</v>
      </c>
      <c r="AE35" s="415">
        <f xml:space="preserve"> Debt!AE$87</f>
        <v>-624.61198940424333</v>
      </c>
      <c r="AF35" s="415">
        <f xml:space="preserve"> Debt!AF$87</f>
        <v>-577.69021992051989</v>
      </c>
      <c r="AG35" s="415">
        <f xml:space="preserve"> Debt!AG$87</f>
        <v>-572.67827497247833</v>
      </c>
      <c r="AH35" s="415">
        <f xml:space="preserve"> Debt!AH$87</f>
        <v>-556.7715693632631</v>
      </c>
      <c r="AI35" s="415">
        <f xml:space="preserve"> Debt!AI$87</f>
        <v>-512.76005889068097</v>
      </c>
      <c r="AJ35" s="415">
        <f xml:space="preserve"> Debt!AJ$87</f>
        <v>-466.88102426291454</v>
      </c>
      <c r="AK35" s="415">
        <f xml:space="preserve"> Debt!AK$87</f>
        <v>-459.13447531537622</v>
      </c>
      <c r="AL35" s="415">
        <f xml:space="preserve"> Debt!AL$87</f>
        <v>-440.47311736540343</v>
      </c>
      <c r="AM35" s="415">
        <f xml:space="preserve"> Debt!AM$87</f>
        <v>-395.01891301651159</v>
      </c>
      <c r="AN35" s="415">
        <f xml:space="preserve"> Debt!AN$87</f>
        <v>-354.11131293142421</v>
      </c>
      <c r="AO35" s="415">
        <f xml:space="preserve"> Debt!AO$87</f>
        <v>-339.47497957936133</v>
      </c>
      <c r="AP35" s="415">
        <f xml:space="preserve"> Debt!AP$87</f>
        <v>-321.82664989577216</v>
      </c>
      <c r="AQ35" s="415">
        <f xml:space="preserve"> Debt!AQ$87</f>
        <v>-282.67901318846231</v>
      </c>
      <c r="AR35" s="415">
        <f xml:space="preserve"> Debt!AR$87</f>
        <v>-239.97467829228771</v>
      </c>
      <c r="AS35" s="415">
        <f xml:space="preserve"> Debt!AS$87</f>
        <v>-227.89197572251359</v>
      </c>
      <c r="AT35" s="415">
        <f xml:space="preserve"> Debt!AT$87</f>
        <v>-210.86927643373997</v>
      </c>
      <c r="AU35" s="415">
        <f xml:space="preserve"> Debt!AU$87</f>
        <v>-170.99125017413436</v>
      </c>
      <c r="AV35" s="415">
        <f xml:space="preserve"> Debt!AV$87</f>
        <v>-129.95643263440826</v>
      </c>
      <c r="AW35" s="415">
        <f xml:space="preserve"> Debt!AW$87</f>
        <v>-115.77135077272737</v>
      </c>
      <c r="AX35" s="415">
        <f xml:space="preserve"> Debt!AX$87</f>
        <v>-96.603390481776074</v>
      </c>
      <c r="AY35" s="415">
        <f xml:space="preserve"> Debt!AY$87</f>
        <v>-55.864518405057645</v>
      </c>
      <c r="AZ35" s="415">
        <f xml:space="preserve"> Debt!AZ$87</f>
        <v>-16.448849858864563</v>
      </c>
      <c r="BA35" s="415">
        <f xml:space="preserve"> Debt!BA$87</f>
        <v>-5.1417146096355276E-13</v>
      </c>
      <c r="BB35" s="415">
        <f xml:space="preserve"> Debt!BB$87</f>
        <v>-5.2809985731983035E-13</v>
      </c>
      <c r="BC35" s="415">
        <f xml:space="preserve"> Debt!BC$87</f>
        <v>-5.3660226502267958E-13</v>
      </c>
      <c r="BD35" s="415">
        <f xml:space="preserve"> Debt!BD$87</f>
        <v>-5.3931502277770176E-13</v>
      </c>
      <c r="BE35" s="415">
        <f xml:space="preserve"> Debt!BE$87</f>
        <v>-5.4790361451543665E-13</v>
      </c>
      <c r="BF35" s="415">
        <f xml:space="preserve"> Debt!BF$87</f>
        <v>-5.6274578154996423E-13</v>
      </c>
      <c r="BG35" s="415">
        <f xml:space="preserve"> Debt!BG$87</f>
        <v>-5.7180598863291863E-13</v>
      </c>
      <c r="BH35" s="415">
        <f xml:space="preserve"> Debt!BH$87</f>
        <v>-5.6838136798360629E-13</v>
      </c>
      <c r="BI35" s="415">
        <f xml:space="preserve"> Debt!BI$87</f>
        <v>-5.837481898018963E-13</v>
      </c>
      <c r="BJ35" s="415">
        <f xml:space="preserve"> Debt!BJ$87</f>
        <v>-5.9956135093025517E-13</v>
      </c>
      <c r="BK35" s="415">
        <f xml:space="preserve"> Debt!BK$87</f>
        <v>-6.0921428868023228E-13</v>
      </c>
      <c r="BL35" s="415">
        <f xml:space="preserve"> Debt!BL$87</f>
        <v>-6.0556562484259306E-13</v>
      </c>
      <c r="BM35" s="415">
        <f xml:space="preserve"> Debt!BM$87</f>
        <v>-6.2193776436090676E-13</v>
      </c>
      <c r="BN35" s="415">
        <f xml:space="preserve"> Debt!BN$87</f>
        <v>-6.3878544329416032E-13</v>
      </c>
      <c r="BO35" s="415">
        <f xml:space="preserve"> Debt!BO$87</f>
        <v>-6.4906988893119625E-13</v>
      </c>
      <c r="BP35" s="415">
        <f xml:space="preserve"> Debt!BP$87</f>
        <v>-6.4518252470509752E-13</v>
      </c>
      <c r="BQ35" s="415">
        <f xml:space="preserve"> Debt!BQ$87</f>
        <v>-6.6262575112997168E-13</v>
      </c>
      <c r="BR35" s="415">
        <f xml:space="preserve"> Debt!BR$87</f>
        <v>-6.8057562738393323E-13</v>
      </c>
      <c r="BS35" s="415">
        <f xml:space="preserve"> Debt!BS$87</f>
        <v>-6.9153289498481449E-13</v>
      </c>
      <c r="BT35" s="415">
        <f xml:space="preserve"> Debt!BT$87</f>
        <v>-6.9502889443543868E-13</v>
      </c>
      <c r="BU35" s="415">
        <f xml:space="preserve"> Debt!BU$87</f>
        <v>-7.0609722957932307E-13</v>
      </c>
      <c r="BV35" s="415">
        <f xml:space="preserve"> Debt!BV$87</f>
        <v>-7.2522470519070769E-13</v>
      </c>
      <c r="BW35" s="415">
        <f xml:space="preserve"> Debt!BW$87</f>
        <v>-7.3690082294427805E-13</v>
      </c>
      <c r="BX35" s="415">
        <f xml:space="preserve"> Debt!BX$87</f>
        <v>-7.3248742779816619E-13</v>
      </c>
      <c r="BY35" s="415">
        <f xml:space="preserve"> Debt!BY$87</f>
        <v>-7.5229103928360932E-13</v>
      </c>
      <c r="BZ35" s="415">
        <f xml:space="preserve"> Debt!BZ$87</f>
        <v>-7.7266985951369755E-13</v>
      </c>
      <c r="CA35" s="415">
        <f xml:space="preserve"> Debt!CA$87</f>
        <v>-7.8510984425186809E-13</v>
      </c>
      <c r="CB35" s="415">
        <f xml:space="preserve"> Debt!CB$87</f>
        <v>-7.8040771898901188E-13</v>
      </c>
      <c r="CC35" s="415">
        <f xml:space="preserve"> Debt!CC$87</f>
        <v>-8.0150690879156748E-13</v>
      </c>
      <c r="CD35" s="415">
        <f xml:space="preserve"> Debt!CD$87</f>
        <v>-8.2321893825159051E-13</v>
      </c>
      <c r="CE35" s="415">
        <f xml:space="preserve"> Debt!CE$87</f>
        <v>-8.3647276315744112E-13</v>
      </c>
      <c r="CF35" s="415">
        <f xml:space="preserve"> Debt!CF$87</f>
        <v>-8.3146301867374812E-13</v>
      </c>
      <c r="CG35" s="415">
        <f xml:space="preserve"> Debt!CG$87</f>
        <v>-8.5394254523139137E-13</v>
      </c>
      <c r="CH35" s="415">
        <f xml:space="preserve"> Debt!CH$87</f>
        <v>-8.7707500422314868E-13</v>
      </c>
      <c r="CI35" s="415">
        <f xml:space="preserve"> Debt!CI$87</f>
        <v>-8.911959117911414E-13</v>
      </c>
      <c r="CJ35" s="415">
        <f xml:space="preserve"> Debt!CJ$87</f>
        <v>-8.957012946017289E-13</v>
      </c>
      <c r="CK35" s="415">
        <f xml:space="preserve"> Debt!CK$87</f>
        <v>-9.0996533771826152E-13</v>
      </c>
      <c r="CL35" s="415">
        <f xml:space="preserve"> Debt!CL$87</f>
        <v>-9.3461539875133056E-13</v>
      </c>
      <c r="CM35" s="415">
        <f xml:space="preserve"> Debt!CM$87</f>
        <v>-9.4966270667122695E-13</v>
      </c>
      <c r="CN35" s="415">
        <f xml:space="preserve"> Debt!CN$87</f>
        <v>-9.4397505285192423E-13</v>
      </c>
      <c r="CO35" s="415">
        <f xml:space="preserve"> Debt!CO$87</f>
        <v>-9.6949646726694578E-13</v>
      </c>
      <c r="CP35" s="415">
        <f xml:space="preserve"> Debt!CP$87</f>
        <v>-9.9575916772254749E-13</v>
      </c>
      <c r="CQ35" s="415">
        <f xml:space="preserve"> Debt!CQ$87</f>
        <v>-1.0117908903228806E-12</v>
      </c>
      <c r="CR35" s="415">
        <f xml:space="preserve"> Debt!CR$87</f>
        <v>-1.0057311427080122E-12</v>
      </c>
      <c r="CS35" s="415">
        <f xml:space="preserve"> Debt!CS$87</f>
        <v>-1.0329222016301705E-12</v>
      </c>
      <c r="CT35" s="415">
        <f xml:space="preserve"> Debt!CT$87</f>
        <v>-1.0609030425009237E-12</v>
      </c>
      <c r="CU35" s="415">
        <f xml:space="preserve"> Debt!CU$87</f>
        <v>-1.0779835814851886E-12</v>
      </c>
      <c r="CV35" s="415">
        <f xml:space="preserve"> Debt!CV$87</f>
        <v>-1.0715273972091196E-12</v>
      </c>
      <c r="CW35" s="415">
        <f xml:space="preserve"> Debt!CW$87</f>
        <v>-1.1004973309786648E-12</v>
      </c>
      <c r="CX35" s="415">
        <f xml:space="preserve"> Debt!CX$87</f>
        <v>-1.1303087152709233E-12</v>
      </c>
      <c r="CY35" s="415">
        <f xml:space="preserve"> Debt!CY$87</f>
        <v>-1.1485066855867852E-12</v>
      </c>
      <c r="CZ35" s="415">
        <f xml:space="preserve"> Debt!CZ$87</f>
        <v>-1.1543128862331592E-12</v>
      </c>
      <c r="DA35" s="415">
        <f xml:space="preserve"> Debt!DA$87</f>
        <v>-1.1726953189464222E-12</v>
      </c>
      <c r="DB35" s="415">
        <f xml:space="preserve"> Debt!DB$87</f>
        <v>-1.2044624753281238E-12</v>
      </c>
      <c r="DC35" s="415">
        <f xml:space="preserve"> Debt!DC$87</f>
        <v>-1.2238543211809065E-12</v>
      </c>
      <c r="DD35" s="415">
        <f xml:space="preserve"> Debt!DD$87</f>
        <v>-1.2165244980181818E-12</v>
      </c>
      <c r="DE35" s="415">
        <f xml:space="preserve"> Debt!DE$87</f>
        <v>-1.2494145895159899E-12</v>
      </c>
      <c r="DF35" s="415">
        <f xml:space="preserve"> Debt!DF$87</f>
        <v>-1.2832599950612193E-12</v>
      </c>
      <c r="DG35" s="415">
        <f xml:space="preserve"> Debt!DG$87</f>
        <v>-1.3039204809817049E-12</v>
      </c>
      <c r="DH35" s="415">
        <f xml:space="preserve"> Debt!DH$87</f>
        <v>-1.296111131144521E-12</v>
      </c>
      <c r="DI35" s="415">
        <f xml:space="preserve"> Debt!DI$87</f>
        <v>-1.331152935698492E-12</v>
      </c>
      <c r="DJ35" s="415">
        <f xml:space="preserve"> Debt!DJ$87</f>
        <v>-1.3672125522016828E-12</v>
      </c>
      <c r="DK35" s="415">
        <f xml:space="preserve"> Debt!DK$87</f>
        <v>-1.3892246742921298E-12</v>
      </c>
      <c r="DL35" s="415">
        <f xml:space="preserve"> Debt!DL$87</f>
        <v>-1.380904426514576E-12</v>
      </c>
      <c r="DM35" s="415">
        <f xml:space="preserve"> Debt!DM$87</f>
        <v>-1.4182387120236493E-12</v>
      </c>
      <c r="DN35" s="415">
        <f xml:space="preserve"> Debt!DN$87</f>
        <v>-1.4566573960786987E-12</v>
      </c>
      <c r="DO35" s="415">
        <f xml:space="preserve"> Debt!DO$87</f>
        <v>-1.4801095801555659E-12</v>
      </c>
      <c r="DP35" s="415">
        <f xml:space="preserve"> Debt!DP$87</f>
        <v>-1.4875921776091566E-12</v>
      </c>
      <c r="DQ35" s="415">
        <f xml:space="preserve"> Debt!DQ$87</f>
        <v>-1.5112820830375823E-12</v>
      </c>
      <c r="DR35" s="415">
        <f xml:space="preserve"> Debt!DR$87</f>
        <v>-1.5522212199924828E-12</v>
      </c>
      <c r="DS35" s="415">
        <f xml:space="preserve"> Debt!DS$87</f>
        <v>-1.5772119816343617E-12</v>
      </c>
      <c r="DT35" s="415">
        <f xml:space="preserve"> Debt!DT$87</f>
        <v>-1.5677658533530515E-12</v>
      </c>
      <c r="DU35" s="415">
        <f xml:space="preserve"> Debt!DU$87</f>
        <v>-1.6101521451605103E-12</v>
      </c>
      <c r="DV35" s="415">
        <f xml:space="preserve"> Debt!DV$87</f>
        <v>-1.6537695743147434E-12</v>
      </c>
      <c r="DW35" s="415">
        <f xml:space="preserve"> Debt!DW$87</f>
        <v>-1.6803952644612106E-12</v>
      </c>
      <c r="DX35" s="415">
        <f xml:space="preserve"> Debt!DX$87</f>
        <v>-1.6703311580403614E-12</v>
      </c>
      <c r="DY35" s="415">
        <f xml:space="preserve"> Debt!DY$87</f>
        <v>-1.7154904168214914E-12</v>
      </c>
      <c r="DZ35" s="415">
        <f xml:space="preserve"> Debt!DZ$87</f>
        <v>-1.7619613555743121E-12</v>
      </c>
      <c r="EA35" s="415">
        <f xml:space="preserve"> Debt!EA$87</f>
        <v>-1.7903289333990585E-12</v>
      </c>
      <c r="EB35" s="415">
        <f xml:space="preserve"> Debt!EB$87</f>
        <v>-1.7796064198957664E-12</v>
      </c>
      <c r="EC35" s="415">
        <f xml:space="preserve"> Debt!EC$87</f>
        <v>-1.8277200567981146E-12</v>
      </c>
      <c r="ED35" s="415">
        <f xml:space="preserve"> Debt!ED$87</f>
        <v>-1.8772311855015546E-12</v>
      </c>
      <c r="EE35" s="415">
        <f xml:space="preserve"> Debt!EE$87</f>
        <v>-1.9074546075881294E-12</v>
      </c>
      <c r="EF35" s="415">
        <f xml:space="preserve"> Debt!EF$87</f>
        <v>-1.9170976199575775E-12</v>
      </c>
      <c r="EG35" s="415">
        <f xml:space="preserve"> Debt!EG$87</f>
        <v>-1.9476273995554021E-12</v>
      </c>
      <c r="EH35" s="415">
        <f xml:space="preserve"> Debt!EH$87</f>
        <v>-2.0003866995844575E-12</v>
      </c>
      <c r="EI35" s="415">
        <f xml:space="preserve"> Debt!EI$87</f>
        <v>-2.0325929254477672E-12</v>
      </c>
      <c r="EJ35" s="415">
        <f xml:space="preserve"> Debt!EJ$87</f>
        <v>-2.0204194612964442E-12</v>
      </c>
      <c r="EK35" s="415">
        <f xml:space="preserve"> Debt!EK$87</f>
        <v>-2.0750437463431062E-12</v>
      </c>
      <c r="EL35" s="415">
        <f xml:space="preserve"> Debt!EL$87</f>
        <v>-2.1312546291904732E-12</v>
      </c>
      <c r="EM35" s="415">
        <f xml:space="preserve"> Debt!EM$87</f>
        <v>-2.1655678287204399E-12</v>
      </c>
      <c r="EN35" s="415">
        <f xml:space="preserve"> Debt!EN$87</f>
        <v>-2.1525979605288645E-12</v>
      </c>
      <c r="EO35" s="415">
        <f xml:space="preserve"> Debt!EO$87</f>
        <v>-2.2107958381672737E-12</v>
      </c>
      <c r="EP35" s="415">
        <f xml:space="preserve"> Debt!EP$87</f>
        <v>-2.2706841109218466E-12</v>
      </c>
      <c r="EQ35" s="415">
        <f xml:space="preserve"> Debt!EQ$87</f>
        <v>-2.3072421251076884E-12</v>
      </c>
      <c r="ER35" s="415">
        <f xml:space="preserve"> Debt!ER$87</f>
        <v>-2.2934237510757935E-12</v>
      </c>
      <c r="ES35" s="415">
        <f xml:space="preserve"> Debt!ES$87</f>
        <v>-2.3554290104347397E-12</v>
      </c>
      <c r="ET35" s="415">
        <f xml:space="preserve"> Debt!ET$87</f>
        <v>-2.419235252782242E-12</v>
      </c>
      <c r="EU35" s="415">
        <f xml:space="preserve"> Debt!EU$87</f>
        <v>-2.4581849403520359E-12</v>
      </c>
      <c r="EV35" s="415">
        <f xml:space="preserve"> Debt!EV$87</f>
        <v>-2.4706121340015767E-12</v>
      </c>
      <c r="EW35" s="415">
        <f xml:space="preserve"> Debt!EW$87</f>
        <v>-2.509956632235552E-12</v>
      </c>
      <c r="EX35" s="415">
        <f xml:space="preserve"> Debt!EX$87</f>
        <v>-2.5779488750281218E-12</v>
      </c>
      <c r="EY35" s="415">
        <f xml:space="preserve"> Debt!EY$87</f>
        <v>-2.6194538519160745E-12</v>
      </c>
      <c r="EZ35" s="415">
        <f xml:space="preserve"> Debt!EZ$87</f>
        <v>-2.6037656011290553E-12</v>
      </c>
      <c r="FA35" s="415">
        <f xml:space="preserve"> Debt!FA$87</f>
        <v>-2.6741612972284691E-12</v>
      </c>
      <c r="FB35" s="415">
        <f xml:space="preserve"> Debt!FB$87</f>
        <v>-2.7466016819954796E-12</v>
      </c>
      <c r="FC35" s="415">
        <f xml:space="preserve"> Debt!FC$87</f>
        <v>-2.7908219690756068E-12</v>
      </c>
      <c r="FD35" s="415">
        <f xml:space="preserve"> Debt!FD$87</f>
        <v>-2.7741073722825565E-12</v>
      </c>
      <c r="FE35" s="415">
        <f xml:space="preserve"> Debt!FE$87</f>
        <v>-2.8491084474337397E-12</v>
      </c>
      <c r="FF35" s="415">
        <f xml:space="preserve"> Debt!FF$87</f>
        <v>-2.9262879774751567E-12</v>
      </c>
      <c r="FG35" s="415">
        <f xml:space="preserve"> Debt!FG$87</f>
        <v>-2.9734012139125072E-12</v>
      </c>
      <c r="FH35" s="415">
        <f xml:space="preserve"> Debt!FH$87</f>
        <v>-2.9555931262074443E-12</v>
      </c>
      <c r="FI35" s="415">
        <f xml:space="preserve"> Debt!FI$87</f>
        <v>-3.0355008703668243E-12</v>
      </c>
      <c r="FJ35" s="415">
        <f xml:space="preserve"> Debt!FJ$87</f>
        <v>-3.1177295868013438E-12</v>
      </c>
      <c r="FK35" s="415">
        <f xml:space="preserve"> Debt!FK$87</f>
        <v>-3.1679250331488456E-12</v>
      </c>
      <c r="FL35" s="415">
        <f xml:space="preserve"> Debt!FL$87</f>
        <v>-3.1839402715501225E-12</v>
      </c>
      <c r="FM35" s="415">
        <f xml:space="preserve"> Debt!FM$87</f>
        <v>-3.2346445203745581E-12</v>
      </c>
      <c r="FN35" s="415">
        <f xml:space="preserve"> Debt!FN$87</f>
        <v>-3.322267841332529E-12</v>
      </c>
      <c r="FO35" s="415">
        <f xml:space="preserve"> Debt!FO$87</f>
        <v>-3.3757563535779827E-12</v>
      </c>
      <c r="FP35" s="415">
        <f xml:space="preserve"> Debt!FP$87</f>
        <v>-3.3555385084603581E-12</v>
      </c>
      <c r="FQ35" s="415">
        <f xml:space="preserve"> Debt!FQ$87</f>
        <v>-3.4462592204127038E-12</v>
      </c>
      <c r="FR35" s="415">
        <f xml:space="preserve"> Debt!FR$87</f>
        <v>-3.5396149743054443E-12</v>
      </c>
      <c r="FS35" s="415">
        <f xml:space="preserve"> Debt!FS$87</f>
        <v>-3.5966027753917623E-12</v>
      </c>
      <c r="FT35" s="415">
        <f xml:space="preserve"> Debt!FT$87</f>
        <v>-3.5750622522478403E-12</v>
      </c>
      <c r="FU35" s="415">
        <f xml:space="preserve"> Debt!FU$87</f>
        <v>-3.6717180325287517E-12</v>
      </c>
      <c r="FV35" s="415">
        <f xml:space="preserve"> Debt!FV$87</f>
        <v>-3.7711812426604729E-12</v>
      </c>
      <c r="FW35" s="415">
        <f xml:space="preserve"> Debt!FW$87</f>
        <v>-3.8318972606673061E-12</v>
      </c>
      <c r="FX35" s="415">
        <f xml:space="preserve"> Debt!FX$87</f>
        <v>-3.8089475281604835E-12</v>
      </c>
      <c r="FY35" s="415">
        <f xml:space="preserve"> Debt!FY$87</f>
        <v>-3.911926656748221E-12</v>
      </c>
      <c r="FZ35" s="415">
        <f xml:space="preserve"> Debt!FZ$87</f>
        <v>-4.0178968809410796E-12</v>
      </c>
      <c r="GA35" s="415">
        <f xml:space="preserve"> Debt!GA$87</f>
        <v>-4.0825850207242313E-12</v>
      </c>
      <c r="GB35" s="415">
        <f xml:space="preserve"> Debt!GB$87</f>
        <v>-4.1032242630409571E-12</v>
      </c>
      <c r="GC35" s="415">
        <f xml:space="preserve"> Debt!GC$87</f>
        <v>-4.168568109429884E-12</v>
      </c>
      <c r="GD35" s="415">
        <f xml:space="preserve"> Debt!GD$87</f>
        <v>-4.281490496754672E-12</v>
      </c>
      <c r="GE35" s="415">
        <f xml:space="preserve"> Debt!GE$87</f>
        <v>-4.3504224937524217E-12</v>
      </c>
      <c r="GF35" s="415">
        <f xml:space="preserve"> Debt!GF$87</f>
        <v>-4.3243672459909263E-12</v>
      </c>
      <c r="GG35" s="415">
        <f xml:space="preserve"> Debt!GG$87</f>
        <v>-4.4412813193387866E-12</v>
      </c>
      <c r="GH35" s="415">
        <f xml:space="preserve"> Debt!GH$87</f>
        <v>-4.5615912378036444E-12</v>
      </c>
      <c r="GI35" s="415">
        <f xml:space="preserve"> Debt!GI$87</f>
        <v>-4.6350328567322832E-12</v>
      </c>
      <c r="GJ35" s="415">
        <f xml:space="preserve"> Debt!GJ$87</f>
        <v>-4.6072730403838107E-12</v>
      </c>
    </row>
    <row r="36" spans="1:192" s="316" customFormat="1" outlineLevel="1" x14ac:dyDescent="0.25">
      <c r="A36" s="277"/>
      <c r="B36" s="277"/>
      <c r="C36" s="278"/>
      <c r="D36" s="281"/>
      <c r="E36" s="415" t="str">
        <f xml:space="preserve"> Debt!E$61</f>
        <v>Senior debt principal repayment</v>
      </c>
      <c r="F36" s="415">
        <f xml:space="preserve"> Debt!F$61</f>
        <v>0</v>
      </c>
      <c r="G36" s="415" t="str">
        <f xml:space="preserve"> Debt!G$61</f>
        <v>$ 000s</v>
      </c>
      <c r="H36" s="415">
        <f xml:space="preserve"> Debt!H$61</f>
        <v>-65676.200961484297</v>
      </c>
      <c r="I36" s="415">
        <f xml:space="preserve"> Debt!I$61</f>
        <v>0</v>
      </c>
      <c r="J36" s="415">
        <f xml:space="preserve"> Debt!J$61</f>
        <v>0</v>
      </c>
      <c r="K36" s="415">
        <f xml:space="preserve"> Debt!K$61</f>
        <v>0</v>
      </c>
      <c r="L36" s="415">
        <f xml:space="preserve"> Debt!L$61</f>
        <v>0</v>
      </c>
      <c r="M36" s="415">
        <f xml:space="preserve"> Debt!M$61</f>
        <v>27.087820260416265</v>
      </c>
      <c r="N36" s="415">
        <f xml:space="preserve"> Debt!N$61</f>
        <v>-2364.3504069065862</v>
      </c>
      <c r="O36" s="415">
        <f xml:space="preserve"> Debt!O$61</f>
        <v>-1815.353468011665</v>
      </c>
      <c r="P36" s="415">
        <f xml:space="preserve"> Debt!P$61</f>
        <v>-390.52748264157185</v>
      </c>
      <c r="Q36" s="415">
        <f xml:space="preserve"> Debt!Q$61</f>
        <v>-1056.335025607395</v>
      </c>
      <c r="R36" s="415">
        <f xml:space="preserve"> Debt!R$61</f>
        <v>-2428.7910477621531</v>
      </c>
      <c r="S36" s="415">
        <f xml:space="preserve"> Debt!S$61</f>
        <v>-1883.7848829897671</v>
      </c>
      <c r="T36" s="415">
        <f xml:space="preserve"> Debt!T$61</f>
        <v>-465.45192663371176</v>
      </c>
      <c r="U36" s="415">
        <f xml:space="preserve"> Debt!U$61</f>
        <v>-1129.8739788014946</v>
      </c>
      <c r="V36" s="415">
        <f xml:space="preserve"> Debt!V$61</f>
        <v>-2497.6632408805249</v>
      </c>
      <c r="W36" s="415">
        <f xml:space="preserve"> Debt!W$61</f>
        <v>-1956.7053194992318</v>
      </c>
      <c r="X36" s="415">
        <f xml:space="preserve"> Debt!X$61</f>
        <v>-547.15543994800612</v>
      </c>
      <c r="Y36" s="415">
        <f xml:space="preserve"> Debt!Y$61</f>
        <v>-1196.9531430581633</v>
      </c>
      <c r="Z36" s="415">
        <f xml:space="preserve"> Debt!Z$61</f>
        <v>-2571.110534382713</v>
      </c>
      <c r="AA36" s="415">
        <f xml:space="preserve"> Debt!AA$61</f>
        <v>-2034.2607261894841</v>
      </c>
      <c r="AB36" s="415">
        <f xml:space="preserve"> Debt!AB$61</f>
        <v>-628.7194956012404</v>
      </c>
      <c r="AC36" s="415">
        <f xml:space="preserve"> Debt!AC$61</f>
        <v>-1290.7727670136514</v>
      </c>
      <c r="AD36" s="415">
        <f xml:space="preserve"> Debt!AD$61</f>
        <v>-2649.704156423385</v>
      </c>
      <c r="AE36" s="415">
        <f xml:space="preserve"> Debt!AE$61</f>
        <v>-2117.0316174562249</v>
      </c>
      <c r="AF36" s="415">
        <f xml:space="preserve"> Debt!AF$61</f>
        <v>-717.78493999250645</v>
      </c>
      <c r="AG36" s="415">
        <f xml:space="preserve"> Debt!AG$61</f>
        <v>-1378.8741283264362</v>
      </c>
      <c r="AH36" s="415">
        <f xml:space="preserve"> Debt!AH$61</f>
        <v>-2733.6341908436148</v>
      </c>
      <c r="AI36" s="415">
        <f xml:space="preserve"> Debt!AI$61</f>
        <v>-2205.2112270346079</v>
      </c>
      <c r="AJ36" s="415">
        <f xml:space="preserve"> Debt!AJ$61</f>
        <v>-812.18938045795244</v>
      </c>
      <c r="AK36" s="415">
        <f xml:space="preserve"> Debt!AK$61</f>
        <v>-1472.471536934617</v>
      </c>
      <c r="AL36" s="415">
        <f xml:space="preserve"> Debt!AL$61</f>
        <v>-2823.2425061423482</v>
      </c>
      <c r="AM36" s="415">
        <f xml:space="preserve"> Debt!AM$61</f>
        <v>-2299.1470171398041</v>
      </c>
      <c r="AN36" s="415">
        <f xml:space="preserve"> Debt!AN$61</f>
        <v>-919.07901739798331</v>
      </c>
      <c r="AO36" s="415">
        <f xml:space="preserve"> Debt!AO$61</f>
        <v>-1327.8772648870211</v>
      </c>
      <c r="AP36" s="415">
        <f xml:space="preserve"> Debt!AP$61</f>
        <v>-2431.5302302676928</v>
      </c>
      <c r="AQ36" s="415">
        <f xml:space="preserve"> Debt!AQ$61</f>
        <v>-2321.2151718917453</v>
      </c>
      <c r="AR36" s="415">
        <f xml:space="preserve"> Debt!AR$61</f>
        <v>-926.15936478071353</v>
      </c>
      <c r="AS36" s="415">
        <f xml:space="preserve"> Debt!AS$61</f>
        <v>-1212.8575598941454</v>
      </c>
      <c r="AT36" s="415">
        <f xml:space="preserve"> Debt!AT$61</f>
        <v>-2476.8960409692936</v>
      </c>
      <c r="AU36" s="415">
        <f xml:space="preserve"> Debt!AU$61</f>
        <v>-2369.3724729513688</v>
      </c>
      <c r="AV36" s="415">
        <f xml:space="preserve"> Debt!AV$61</f>
        <v>-981.41552428793693</v>
      </c>
      <c r="AW36" s="415">
        <f xml:space="preserve"> Debt!AW$61</f>
        <v>-1269.5759588077924</v>
      </c>
      <c r="AX36" s="415">
        <f xml:space="preserve"> Debt!AX$61</f>
        <v>-2530.3647252620144</v>
      </c>
      <c r="AY36" s="415">
        <f xml:space="preserve"> Debt!AY$61</f>
        <v>-2425.4744440577283</v>
      </c>
      <c r="AZ36" s="415">
        <f xml:space="preserve"> Debt!AZ$61</f>
        <v>-1044.3714196104161</v>
      </c>
      <c r="BA36" s="415">
        <f xml:space="preserve"> Debt!BA$61</f>
        <v>5.1417146096355276E-13</v>
      </c>
      <c r="BB36" s="415">
        <f xml:space="preserve"> Debt!BB$61</f>
        <v>5.2809985731983035E-13</v>
      </c>
      <c r="BC36" s="415">
        <f xml:space="preserve"> Debt!BC$61</f>
        <v>5.3660226502267958E-13</v>
      </c>
      <c r="BD36" s="415">
        <f xml:space="preserve"> Debt!BD$61</f>
        <v>5.3931502277770176E-13</v>
      </c>
      <c r="BE36" s="415">
        <f xml:space="preserve"> Debt!BE$61</f>
        <v>5.4790361451543665E-13</v>
      </c>
      <c r="BF36" s="415">
        <f xml:space="preserve"> Debt!BF$61</f>
        <v>5.6274578154996423E-13</v>
      </c>
      <c r="BG36" s="415">
        <f xml:space="preserve"> Debt!BG$61</f>
        <v>5.7180598863291863E-13</v>
      </c>
      <c r="BH36" s="415">
        <f xml:space="preserve"> Debt!BH$61</f>
        <v>5.6838136798360629E-13</v>
      </c>
      <c r="BI36" s="415">
        <f xml:space="preserve"> Debt!BI$61</f>
        <v>5.837481898018963E-13</v>
      </c>
      <c r="BJ36" s="415">
        <f xml:space="preserve"> Debt!BJ$61</f>
        <v>5.9956135093025517E-13</v>
      </c>
      <c r="BK36" s="415">
        <f xml:space="preserve"> Debt!BK$61</f>
        <v>6.0921428868023228E-13</v>
      </c>
      <c r="BL36" s="415">
        <f xml:space="preserve"> Debt!BL$61</f>
        <v>6.0556562484259306E-13</v>
      </c>
      <c r="BM36" s="415">
        <f xml:space="preserve"> Debt!BM$61</f>
        <v>6.2193776436090676E-13</v>
      </c>
      <c r="BN36" s="415">
        <f xml:space="preserve"> Debt!BN$61</f>
        <v>6.3878544329416032E-13</v>
      </c>
      <c r="BO36" s="415">
        <f xml:space="preserve"> Debt!BO$61</f>
        <v>6.4906988893119625E-13</v>
      </c>
      <c r="BP36" s="415">
        <f xml:space="preserve"> Debt!BP$61</f>
        <v>6.4518252470509752E-13</v>
      </c>
      <c r="BQ36" s="415">
        <f xml:space="preserve"> Debt!BQ$61</f>
        <v>6.6262575112997168E-13</v>
      </c>
      <c r="BR36" s="415">
        <f xml:space="preserve"> Debt!BR$61</f>
        <v>6.8057562738393323E-13</v>
      </c>
      <c r="BS36" s="415">
        <f xml:space="preserve"> Debt!BS$61</f>
        <v>6.9153289498481449E-13</v>
      </c>
      <c r="BT36" s="415">
        <f xml:space="preserve"> Debt!BT$61</f>
        <v>6.9502889443543868E-13</v>
      </c>
      <c r="BU36" s="415">
        <f xml:space="preserve"> Debt!BU$61</f>
        <v>7.0609722957932307E-13</v>
      </c>
      <c r="BV36" s="415">
        <f xml:space="preserve"> Debt!BV$61</f>
        <v>7.2522470519070769E-13</v>
      </c>
      <c r="BW36" s="415">
        <f xml:space="preserve"> Debt!BW$61</f>
        <v>7.3690082294427805E-13</v>
      </c>
      <c r="BX36" s="415">
        <f xml:space="preserve"> Debt!BX$61</f>
        <v>7.3248742779816619E-13</v>
      </c>
      <c r="BY36" s="415">
        <f xml:space="preserve"> Debt!BY$61</f>
        <v>7.5229103928360932E-13</v>
      </c>
      <c r="BZ36" s="415">
        <f xml:space="preserve"> Debt!BZ$61</f>
        <v>7.7266985951369755E-13</v>
      </c>
      <c r="CA36" s="415">
        <f xml:space="preserve"> Debt!CA$61</f>
        <v>7.8510984425186809E-13</v>
      </c>
      <c r="CB36" s="415">
        <f xml:space="preserve"> Debt!CB$61</f>
        <v>7.8040771898901188E-13</v>
      </c>
      <c r="CC36" s="415">
        <f xml:space="preserve"> Debt!CC$61</f>
        <v>8.0150690879156748E-13</v>
      </c>
      <c r="CD36" s="415">
        <f xml:space="preserve"> Debt!CD$61</f>
        <v>8.2321893825159051E-13</v>
      </c>
      <c r="CE36" s="415">
        <f xml:space="preserve"> Debt!CE$61</f>
        <v>8.3647276315744112E-13</v>
      </c>
      <c r="CF36" s="415">
        <f xml:space="preserve"> Debt!CF$61</f>
        <v>8.3146301867374812E-13</v>
      </c>
      <c r="CG36" s="415">
        <f xml:space="preserve"> Debt!CG$61</f>
        <v>8.5394254523139137E-13</v>
      </c>
      <c r="CH36" s="415">
        <f xml:space="preserve"> Debt!CH$61</f>
        <v>8.7707500422314868E-13</v>
      </c>
      <c r="CI36" s="415">
        <f xml:space="preserve"> Debt!CI$61</f>
        <v>8.911959117911414E-13</v>
      </c>
      <c r="CJ36" s="415">
        <f xml:space="preserve"> Debt!CJ$61</f>
        <v>8.957012946017289E-13</v>
      </c>
      <c r="CK36" s="415">
        <f xml:space="preserve"> Debt!CK$61</f>
        <v>9.0996533771826152E-13</v>
      </c>
      <c r="CL36" s="415">
        <f xml:space="preserve"> Debt!CL$61</f>
        <v>9.3461539875133056E-13</v>
      </c>
      <c r="CM36" s="415">
        <f xml:space="preserve"> Debt!CM$61</f>
        <v>9.4966270667122695E-13</v>
      </c>
      <c r="CN36" s="415">
        <f xml:space="preserve"> Debt!CN$61</f>
        <v>9.4397505285192423E-13</v>
      </c>
      <c r="CO36" s="415">
        <f xml:space="preserve"> Debt!CO$61</f>
        <v>9.6949646726694578E-13</v>
      </c>
      <c r="CP36" s="415">
        <f xml:space="preserve"> Debt!CP$61</f>
        <v>9.9575916772254749E-13</v>
      </c>
      <c r="CQ36" s="415">
        <f xml:space="preserve"> Debt!CQ$61</f>
        <v>1.0117908903228806E-12</v>
      </c>
      <c r="CR36" s="415">
        <f xml:space="preserve"> Debt!CR$61</f>
        <v>1.0057311427080122E-12</v>
      </c>
      <c r="CS36" s="415">
        <f xml:space="preserve"> Debt!CS$61</f>
        <v>1.0329222016301705E-12</v>
      </c>
      <c r="CT36" s="415">
        <f xml:space="preserve"> Debt!CT$61</f>
        <v>1.0609030425009237E-12</v>
      </c>
      <c r="CU36" s="415">
        <f xml:space="preserve"> Debt!CU$61</f>
        <v>1.0779835814851886E-12</v>
      </c>
      <c r="CV36" s="415">
        <f xml:space="preserve"> Debt!CV$61</f>
        <v>1.0715273972091196E-12</v>
      </c>
      <c r="CW36" s="415">
        <f xml:space="preserve"> Debt!CW$61</f>
        <v>1.1004973309786648E-12</v>
      </c>
      <c r="CX36" s="415">
        <f xml:space="preserve"> Debt!CX$61</f>
        <v>1.1303087152709233E-12</v>
      </c>
      <c r="CY36" s="415">
        <f xml:space="preserve"> Debt!CY$61</f>
        <v>1.1485066855867852E-12</v>
      </c>
      <c r="CZ36" s="415">
        <f xml:space="preserve"> Debt!CZ$61</f>
        <v>1.1543128862331592E-12</v>
      </c>
      <c r="DA36" s="415">
        <f xml:space="preserve"> Debt!DA$61</f>
        <v>1.1726953189464222E-12</v>
      </c>
      <c r="DB36" s="415">
        <f xml:space="preserve"> Debt!DB$61</f>
        <v>1.2044624753281238E-12</v>
      </c>
      <c r="DC36" s="415">
        <f xml:space="preserve"> Debt!DC$61</f>
        <v>1.2238543211809065E-12</v>
      </c>
      <c r="DD36" s="415">
        <f xml:space="preserve"> Debt!DD$61</f>
        <v>1.2165244980181818E-12</v>
      </c>
      <c r="DE36" s="415">
        <f xml:space="preserve"> Debt!DE$61</f>
        <v>1.2494145895159899E-12</v>
      </c>
      <c r="DF36" s="415">
        <f xml:space="preserve"> Debt!DF$61</f>
        <v>1.2832599950612193E-12</v>
      </c>
      <c r="DG36" s="415">
        <f xml:space="preserve"> Debt!DG$61</f>
        <v>1.3039204809817049E-12</v>
      </c>
      <c r="DH36" s="415">
        <f xml:space="preserve"> Debt!DH$61</f>
        <v>1.296111131144521E-12</v>
      </c>
      <c r="DI36" s="415">
        <f xml:space="preserve"> Debt!DI$61</f>
        <v>1.331152935698492E-12</v>
      </c>
      <c r="DJ36" s="415">
        <f xml:space="preserve"> Debt!DJ$61</f>
        <v>1.3672125522016828E-12</v>
      </c>
      <c r="DK36" s="415">
        <f xml:space="preserve"> Debt!DK$61</f>
        <v>1.3892246742921298E-12</v>
      </c>
      <c r="DL36" s="415">
        <f xml:space="preserve"> Debt!DL$61</f>
        <v>1.380904426514576E-12</v>
      </c>
      <c r="DM36" s="415">
        <f xml:space="preserve"> Debt!DM$61</f>
        <v>1.4182387120236493E-12</v>
      </c>
      <c r="DN36" s="415">
        <f xml:space="preserve"> Debt!DN$61</f>
        <v>1.4566573960786987E-12</v>
      </c>
      <c r="DO36" s="415">
        <f xml:space="preserve"> Debt!DO$61</f>
        <v>1.4801095801555659E-12</v>
      </c>
      <c r="DP36" s="415">
        <f xml:space="preserve"> Debt!DP$61</f>
        <v>1.4875921776091566E-12</v>
      </c>
      <c r="DQ36" s="415">
        <f xml:space="preserve"> Debt!DQ$61</f>
        <v>1.5112820830375823E-12</v>
      </c>
      <c r="DR36" s="415">
        <f xml:space="preserve"> Debt!DR$61</f>
        <v>1.5522212199924828E-12</v>
      </c>
      <c r="DS36" s="415">
        <f xml:space="preserve"> Debt!DS$61</f>
        <v>1.5772119816343617E-12</v>
      </c>
      <c r="DT36" s="415">
        <f xml:space="preserve"> Debt!DT$61</f>
        <v>1.5677658533530515E-12</v>
      </c>
      <c r="DU36" s="415">
        <f xml:space="preserve"> Debt!DU$61</f>
        <v>1.6101521451605103E-12</v>
      </c>
      <c r="DV36" s="415">
        <f xml:space="preserve"> Debt!DV$61</f>
        <v>1.6537695743147434E-12</v>
      </c>
      <c r="DW36" s="415">
        <f xml:space="preserve"> Debt!DW$61</f>
        <v>1.6803952644612106E-12</v>
      </c>
      <c r="DX36" s="415">
        <f xml:space="preserve"> Debt!DX$61</f>
        <v>1.6703311580403614E-12</v>
      </c>
      <c r="DY36" s="415">
        <f xml:space="preserve"> Debt!DY$61</f>
        <v>1.7154904168214914E-12</v>
      </c>
      <c r="DZ36" s="415">
        <f xml:space="preserve"> Debt!DZ$61</f>
        <v>1.7619613555743121E-12</v>
      </c>
      <c r="EA36" s="415">
        <f xml:space="preserve"> Debt!EA$61</f>
        <v>1.7903289333990585E-12</v>
      </c>
      <c r="EB36" s="415">
        <f xml:space="preserve"> Debt!EB$61</f>
        <v>1.7796064198957664E-12</v>
      </c>
      <c r="EC36" s="415">
        <f xml:space="preserve"> Debt!EC$61</f>
        <v>1.8277200567981146E-12</v>
      </c>
      <c r="ED36" s="415">
        <f xml:space="preserve"> Debt!ED$61</f>
        <v>1.8772311855015546E-12</v>
      </c>
      <c r="EE36" s="415">
        <f xml:space="preserve"> Debt!EE$61</f>
        <v>1.9074546075881294E-12</v>
      </c>
      <c r="EF36" s="415">
        <f xml:space="preserve"> Debt!EF$61</f>
        <v>1.9170976199575775E-12</v>
      </c>
      <c r="EG36" s="415">
        <f xml:space="preserve"> Debt!EG$61</f>
        <v>1.9476273995554021E-12</v>
      </c>
      <c r="EH36" s="415">
        <f xml:space="preserve"> Debt!EH$61</f>
        <v>2.0003866995844575E-12</v>
      </c>
      <c r="EI36" s="415">
        <f xml:space="preserve"> Debt!EI$61</f>
        <v>2.0325929254477672E-12</v>
      </c>
      <c r="EJ36" s="415">
        <f xml:space="preserve"> Debt!EJ$61</f>
        <v>2.0204194612964442E-12</v>
      </c>
      <c r="EK36" s="415">
        <f xml:space="preserve"> Debt!EK$61</f>
        <v>2.0750437463431062E-12</v>
      </c>
      <c r="EL36" s="415">
        <f xml:space="preserve"> Debt!EL$61</f>
        <v>2.1312546291904732E-12</v>
      </c>
      <c r="EM36" s="415">
        <f xml:space="preserve"> Debt!EM$61</f>
        <v>2.1655678287204399E-12</v>
      </c>
      <c r="EN36" s="415">
        <f xml:space="preserve"> Debt!EN$61</f>
        <v>2.1525979605288645E-12</v>
      </c>
      <c r="EO36" s="415">
        <f xml:space="preserve"> Debt!EO$61</f>
        <v>2.2107958381672737E-12</v>
      </c>
      <c r="EP36" s="415">
        <f xml:space="preserve"> Debt!EP$61</f>
        <v>2.2706841109218466E-12</v>
      </c>
      <c r="EQ36" s="415">
        <f xml:space="preserve"> Debt!EQ$61</f>
        <v>2.3072421251076884E-12</v>
      </c>
      <c r="ER36" s="415">
        <f xml:space="preserve"> Debt!ER$61</f>
        <v>2.2934237510757935E-12</v>
      </c>
      <c r="ES36" s="415">
        <f xml:space="preserve"> Debt!ES$61</f>
        <v>2.3554290104347397E-12</v>
      </c>
      <c r="ET36" s="415">
        <f xml:space="preserve"> Debt!ET$61</f>
        <v>2.419235252782242E-12</v>
      </c>
      <c r="EU36" s="415">
        <f xml:space="preserve"> Debt!EU$61</f>
        <v>2.4581849403520359E-12</v>
      </c>
      <c r="EV36" s="415">
        <f xml:space="preserve"> Debt!EV$61</f>
        <v>2.4706121340015767E-12</v>
      </c>
      <c r="EW36" s="415">
        <f xml:space="preserve"> Debt!EW$61</f>
        <v>2.509956632235552E-12</v>
      </c>
      <c r="EX36" s="415">
        <f xml:space="preserve"> Debt!EX$61</f>
        <v>2.5779488750281218E-12</v>
      </c>
      <c r="EY36" s="415">
        <f xml:space="preserve"> Debt!EY$61</f>
        <v>2.6194538519160745E-12</v>
      </c>
      <c r="EZ36" s="415">
        <f xml:space="preserve"> Debt!EZ$61</f>
        <v>2.6037656011290553E-12</v>
      </c>
      <c r="FA36" s="415">
        <f xml:space="preserve"> Debt!FA$61</f>
        <v>2.6741612972284691E-12</v>
      </c>
      <c r="FB36" s="415">
        <f xml:space="preserve"> Debt!FB$61</f>
        <v>2.7466016819954796E-12</v>
      </c>
      <c r="FC36" s="415">
        <f xml:space="preserve"> Debt!FC$61</f>
        <v>2.7908219690756068E-12</v>
      </c>
      <c r="FD36" s="415">
        <f xml:space="preserve"> Debt!FD$61</f>
        <v>2.7741073722825565E-12</v>
      </c>
      <c r="FE36" s="415">
        <f xml:space="preserve"> Debt!FE$61</f>
        <v>2.8491084474337397E-12</v>
      </c>
      <c r="FF36" s="415">
        <f xml:space="preserve"> Debt!FF$61</f>
        <v>2.9262879774751567E-12</v>
      </c>
      <c r="FG36" s="415">
        <f xml:space="preserve"> Debt!FG$61</f>
        <v>2.9734012139125072E-12</v>
      </c>
      <c r="FH36" s="415">
        <f xml:space="preserve"> Debt!FH$61</f>
        <v>2.9555931262074443E-12</v>
      </c>
      <c r="FI36" s="415">
        <f xml:space="preserve"> Debt!FI$61</f>
        <v>3.0355008703668243E-12</v>
      </c>
      <c r="FJ36" s="415">
        <f xml:space="preserve"> Debt!FJ$61</f>
        <v>3.1177295868013438E-12</v>
      </c>
      <c r="FK36" s="415">
        <f xml:space="preserve"> Debt!FK$61</f>
        <v>3.1679250331488456E-12</v>
      </c>
      <c r="FL36" s="415">
        <f xml:space="preserve"> Debt!FL$61</f>
        <v>3.1839402715501225E-12</v>
      </c>
      <c r="FM36" s="415">
        <f xml:space="preserve"> Debt!FM$61</f>
        <v>3.2346445203745581E-12</v>
      </c>
      <c r="FN36" s="415">
        <f xml:space="preserve"> Debt!FN$61</f>
        <v>3.322267841332529E-12</v>
      </c>
      <c r="FO36" s="415">
        <f xml:space="preserve"> Debt!FO$61</f>
        <v>3.3757563535779827E-12</v>
      </c>
      <c r="FP36" s="415">
        <f xml:space="preserve"> Debt!FP$61</f>
        <v>3.3555385084603581E-12</v>
      </c>
      <c r="FQ36" s="415">
        <f xml:space="preserve"> Debt!FQ$61</f>
        <v>3.4462592204127038E-12</v>
      </c>
      <c r="FR36" s="415">
        <f xml:space="preserve"> Debt!FR$61</f>
        <v>3.5396149743054443E-12</v>
      </c>
      <c r="FS36" s="415">
        <f xml:space="preserve"> Debt!FS$61</f>
        <v>3.5966027753917623E-12</v>
      </c>
      <c r="FT36" s="415">
        <f xml:space="preserve"> Debt!FT$61</f>
        <v>3.5750622522478403E-12</v>
      </c>
      <c r="FU36" s="415">
        <f xml:space="preserve"> Debt!FU$61</f>
        <v>3.6717180325287517E-12</v>
      </c>
      <c r="FV36" s="415">
        <f xml:space="preserve"> Debt!FV$61</f>
        <v>3.7711812426604729E-12</v>
      </c>
      <c r="FW36" s="415">
        <f xml:space="preserve"> Debt!FW$61</f>
        <v>3.8318972606673061E-12</v>
      </c>
      <c r="FX36" s="415">
        <f xml:space="preserve"> Debt!FX$61</f>
        <v>3.8089475281604835E-12</v>
      </c>
      <c r="FY36" s="415">
        <f xml:space="preserve"> Debt!FY$61</f>
        <v>3.911926656748221E-12</v>
      </c>
      <c r="FZ36" s="415">
        <f xml:space="preserve"> Debt!FZ$61</f>
        <v>4.0178968809410796E-12</v>
      </c>
      <c r="GA36" s="415">
        <f xml:space="preserve"> Debt!GA$61</f>
        <v>4.0825850207242313E-12</v>
      </c>
      <c r="GB36" s="415">
        <f xml:space="preserve"> Debt!GB$61</f>
        <v>4.1032242630409571E-12</v>
      </c>
      <c r="GC36" s="415">
        <f xml:space="preserve"> Debt!GC$61</f>
        <v>4.168568109429884E-12</v>
      </c>
      <c r="GD36" s="415">
        <f xml:space="preserve"> Debt!GD$61</f>
        <v>4.281490496754672E-12</v>
      </c>
      <c r="GE36" s="415">
        <f xml:space="preserve"> Debt!GE$61</f>
        <v>4.3504224937524217E-12</v>
      </c>
      <c r="GF36" s="415">
        <f xml:space="preserve"> Debt!GF$61</f>
        <v>4.3243672459909263E-12</v>
      </c>
      <c r="GG36" s="415">
        <f xml:space="preserve"> Debt!GG$61</f>
        <v>4.4412813193387866E-12</v>
      </c>
      <c r="GH36" s="415">
        <f xml:space="preserve"> Debt!GH$61</f>
        <v>4.5615912378036444E-12</v>
      </c>
      <c r="GI36" s="415">
        <f xml:space="preserve"> Debt!GI$61</f>
        <v>4.6350328567322832E-12</v>
      </c>
      <c r="GJ36" s="415">
        <f xml:space="preserve"> Debt!GJ$61</f>
        <v>4.6072730403838107E-12</v>
      </c>
    </row>
    <row r="37" spans="1:192" outlineLevel="1" x14ac:dyDescent="0.25">
      <c r="E37" s="280" t="s">
        <v>140</v>
      </c>
      <c r="F37" s="280"/>
      <c r="G37" s="280" t="str">
        <f>SMU</f>
        <v>$ 000s</v>
      </c>
      <c r="H37" s="280">
        <f xml:space="preserve"> SUM(J37:GJ37)</f>
        <v>226631.39930699457</v>
      </c>
      <c r="I37" s="280"/>
      <c r="J37" s="280">
        <f t="shared" ref="J37:AO37" si="32" xml:space="preserve"> J33 + SUM(J35:J36)</f>
        <v>0</v>
      </c>
      <c r="K37" s="280">
        <f t="shared" si="32"/>
        <v>0</v>
      </c>
      <c r="L37" s="280">
        <f t="shared" si="32"/>
        <v>0</v>
      </c>
      <c r="M37" s="280">
        <f t="shared" si="32"/>
        <v>458.46255602304973</v>
      </c>
      <c r="N37" s="280">
        <f t="shared" si="32"/>
        <v>1539.9780103317044</v>
      </c>
      <c r="O37" s="280">
        <f t="shared" si="32"/>
        <v>1275.7996691309513</v>
      </c>
      <c r="P37" s="280">
        <f t="shared" si="32"/>
        <v>611.78577521583998</v>
      </c>
      <c r="Q37" s="280">
        <f t="shared" si="32"/>
        <v>913.44553428939298</v>
      </c>
      <c r="R37" s="280">
        <f t="shared" si="32"/>
        <v>1528.2118252706632</v>
      </c>
      <c r="S37" s="280">
        <f t="shared" si="32"/>
        <v>1265.3624599820523</v>
      </c>
      <c r="T37" s="280">
        <f t="shared" si="32"/>
        <v>604.68175507588421</v>
      </c>
      <c r="U37" s="280">
        <f t="shared" si="32"/>
        <v>904.72756021648911</v>
      </c>
      <c r="V37" s="280">
        <f t="shared" si="32"/>
        <v>1516.4015633707545</v>
      </c>
      <c r="W37" s="280">
        <f t="shared" si="32"/>
        <v>1254.8749285689933</v>
      </c>
      <c r="X37" s="280">
        <f t="shared" si="32"/>
        <v>602.48613963601133</v>
      </c>
      <c r="Y37" s="280">
        <f t="shared" si="32"/>
        <v>890.97405336405473</v>
      </c>
      <c r="Z37" s="280">
        <f t="shared" si="32"/>
        <v>1504.544878542908</v>
      </c>
      <c r="AA37" s="280">
        <f t="shared" si="32"/>
        <v>1244.3347690343521</v>
      </c>
      <c r="AB37" s="280">
        <f t="shared" si="32"/>
        <v>590.27301319344679</v>
      </c>
      <c r="AC37" s="280">
        <f t="shared" si="32"/>
        <v>887.10641580115589</v>
      </c>
      <c r="AD37" s="280">
        <f t="shared" si="32"/>
        <v>1492.6393722357197</v>
      </c>
      <c r="AE37" s="280">
        <f t="shared" si="32"/>
        <v>1233.7396230872114</v>
      </c>
      <c r="AF37" s="280">
        <f t="shared" si="32"/>
        <v>582.96382196086188</v>
      </c>
      <c r="AG37" s="280">
        <f t="shared" si="32"/>
        <v>878.19858148451158</v>
      </c>
      <c r="AH37" s="280">
        <f t="shared" si="32"/>
        <v>1480.6825920930951</v>
      </c>
      <c r="AI37" s="280">
        <f t="shared" si="32"/>
        <v>1223.0870786663804</v>
      </c>
      <c r="AJ37" s="280">
        <f t="shared" si="32"/>
        <v>575.58168212439</v>
      </c>
      <c r="AK37" s="280">
        <f t="shared" si="32"/>
        <v>869.22270551249699</v>
      </c>
      <c r="AL37" s="280">
        <f t="shared" si="32"/>
        <v>1468.6720305784884</v>
      </c>
      <c r="AM37" s="280">
        <f t="shared" si="32"/>
        <v>1212.3746685703418</v>
      </c>
      <c r="AN37" s="280">
        <f t="shared" si="32"/>
        <v>572.93564864823338</v>
      </c>
      <c r="AO37" s="280">
        <f t="shared" si="32"/>
        <v>750.3084596683118</v>
      </c>
      <c r="AP37" s="280">
        <f t="shared" ref="AP37:BU37" si="33" xml:space="preserve"> AP33 + SUM(AP35:AP36)</f>
        <v>1239.0105960734581</v>
      </c>
      <c r="AQ37" s="280">
        <f t="shared" si="33"/>
        <v>1171.7523832860297</v>
      </c>
      <c r="AR37" s="280">
        <f t="shared" si="33"/>
        <v>524.7603193828129</v>
      </c>
      <c r="AS37" s="280">
        <f t="shared" si="33"/>
        <v>648.33729102747407</v>
      </c>
      <c r="AT37" s="280">
        <f t="shared" si="33"/>
        <v>1209.4943928313519</v>
      </c>
      <c r="AU37" s="280">
        <f t="shared" si="33"/>
        <v>1143.1636754064698</v>
      </c>
      <c r="AV37" s="280">
        <f t="shared" si="33"/>
        <v>500.1173806150523</v>
      </c>
      <c r="AW37" s="280">
        <f t="shared" si="33"/>
        <v>623.40628931123251</v>
      </c>
      <c r="AX37" s="280">
        <f t="shared" si="33"/>
        <v>1182.1356520847048</v>
      </c>
      <c r="AY37" s="280">
        <f t="shared" si="33"/>
        <v>1116.6025331082528</v>
      </c>
      <c r="AZ37" s="280">
        <f t="shared" si="33"/>
        <v>477.36912126117636</v>
      </c>
      <c r="BA37" s="280">
        <f t="shared" si="33"/>
        <v>1934.1454283198477</v>
      </c>
      <c r="BB37" s="280">
        <f t="shared" si="33"/>
        <v>3730.6447574052504</v>
      </c>
      <c r="BC37" s="280">
        <f t="shared" si="33"/>
        <v>3530.0521577102054</v>
      </c>
      <c r="BD37" s="280">
        <f t="shared" si="33"/>
        <v>1504.7624804973495</v>
      </c>
      <c r="BE37" s="280">
        <f t="shared" si="33"/>
        <v>1872.9369638010792</v>
      </c>
      <c r="BF37" s="280">
        <f t="shared" si="33"/>
        <v>3676.4890896214538</v>
      </c>
      <c r="BG37" s="280">
        <f t="shared" si="33"/>
        <v>3478.0568589113823</v>
      </c>
      <c r="BH37" s="280">
        <f t="shared" si="33"/>
        <v>1449.1203302910922</v>
      </c>
      <c r="BI37" s="280">
        <f t="shared" si="33"/>
        <v>1845.8592299519053</v>
      </c>
      <c r="BJ37" s="280">
        <f t="shared" si="33"/>
        <v>3626.3520217297519</v>
      </c>
      <c r="BK37" s="280">
        <f t="shared" si="33"/>
        <v>3429.8665193034708</v>
      </c>
      <c r="BL37" s="280">
        <f t="shared" si="33"/>
        <v>1412.0021677473178</v>
      </c>
      <c r="BM37" s="280">
        <f t="shared" si="33"/>
        <v>1807.185312797159</v>
      </c>
      <c r="BN37" s="280">
        <f t="shared" si="33"/>
        <v>3579.446775158297</v>
      </c>
      <c r="BO37" s="280">
        <f t="shared" si="33"/>
        <v>3384.7333766265233</v>
      </c>
      <c r="BP37" s="280">
        <f t="shared" si="33"/>
        <v>1377.7310853958993</v>
      </c>
      <c r="BQ37" s="280">
        <f t="shared" si="33"/>
        <v>1771.2061612797906</v>
      </c>
      <c r="BR37" s="280">
        <f t="shared" si="33"/>
        <v>3535.1309361269427</v>
      </c>
      <c r="BS37" s="280">
        <f t="shared" si="33"/>
        <v>3342.0468071314267</v>
      </c>
      <c r="BT37" s="280">
        <f t="shared" si="33"/>
        <v>1360.1430363163395</v>
      </c>
      <c r="BU37" s="280">
        <f t="shared" si="33"/>
        <v>1722.9538832523385</v>
      </c>
      <c r="BV37" s="280">
        <f t="shared" ref="BV37:DA37" si="34" xml:space="preserve"> BV33 + SUM(BV35:BV36)</f>
        <v>3492.8796401436357</v>
      </c>
      <c r="BW37" s="280">
        <f t="shared" si="34"/>
        <v>3301.3078506503039</v>
      </c>
      <c r="BX37" s="280">
        <f t="shared" si="34"/>
        <v>1315.5155864526657</v>
      </c>
      <c r="BY37" s="280">
        <f t="shared" si="34"/>
        <v>1705.2258001709461</v>
      </c>
      <c r="BZ37" s="280">
        <f t="shared" si="34"/>
        <v>3452.2637296772518</v>
      </c>
      <c r="CA37" s="280">
        <f t="shared" si="34"/>
        <v>3262.1084601795346</v>
      </c>
      <c r="CB37" s="280">
        <f t="shared" si="34"/>
        <v>1286.7093491186138</v>
      </c>
      <c r="CC37" s="280">
        <f t="shared" si="34"/>
        <v>1674.4045717412628</v>
      </c>
      <c r="CD37" s="280">
        <f t="shared" si="34"/>
        <v>3412.9319624904733</v>
      </c>
      <c r="CE37" s="280">
        <f t="shared" si="34"/>
        <v>3224.1145995846605</v>
      </c>
      <c r="CF37" s="280">
        <f t="shared" si="34"/>
        <v>1258.9907800534847</v>
      </c>
      <c r="CG37" s="280">
        <f t="shared" si="34"/>
        <v>1644.6040886416931</v>
      </c>
      <c r="CH37" s="280">
        <f t="shared" si="34"/>
        <v>3374.5965192368039</v>
      </c>
      <c r="CI37" s="280">
        <f t="shared" si="34"/>
        <v>3187.0524756009186</v>
      </c>
      <c r="CJ37" s="280">
        <f t="shared" si="34"/>
        <v>1245.9498547790511</v>
      </c>
      <c r="CK37" s="280">
        <f t="shared" si="34"/>
        <v>1601.726289209988</v>
      </c>
      <c r="CL37" s="280">
        <f t="shared" si="34"/>
        <v>3337.0211983044114</v>
      </c>
      <c r="CM37" s="280">
        <f t="shared" si="34"/>
        <v>3150.6973227128724</v>
      </c>
      <c r="CN37" s="280">
        <f t="shared" si="34"/>
        <v>1205.8223825110358</v>
      </c>
      <c r="CO37" s="280">
        <f t="shared" si="34"/>
        <v>1587.1180687650412</v>
      </c>
      <c r="CP37" s="280">
        <f t="shared" si="34"/>
        <v>3300.0117994143138</v>
      </c>
      <c r="CQ37" s="280">
        <f t="shared" si="34"/>
        <v>3114.8642673451018</v>
      </c>
      <c r="CR37" s="280">
        <f t="shared" si="34"/>
        <v>1179.9831604879889</v>
      </c>
      <c r="CS37" s="280">
        <f t="shared" si="34"/>
        <v>1559.0612004158777</v>
      </c>
      <c r="CT37" s="280">
        <f t="shared" si="34"/>
        <v>3263.4082899469968</v>
      </c>
      <c r="CU37" s="280">
        <f t="shared" si="34"/>
        <v>3079.4008856392184</v>
      </c>
      <c r="CV37" s="280">
        <f t="shared" si="34"/>
        <v>1154.4370701102375</v>
      </c>
      <c r="CW37" s="280">
        <f t="shared" si="34"/>
        <v>1531.2674514095474</v>
      </c>
      <c r="CX37" s="280">
        <f t="shared" si="34"/>
        <v>3227.078423286197</v>
      </c>
      <c r="CY37" s="280">
        <f t="shared" si="34"/>
        <v>3044.181140641349</v>
      </c>
      <c r="CZ37" s="280">
        <f t="shared" si="34"/>
        <v>1142.3304744916775</v>
      </c>
      <c r="DA37" s="280">
        <f t="shared" si="34"/>
        <v>1490.3559534039673</v>
      </c>
      <c r="DB37" s="280">
        <f t="shared" ref="DB37:EG37" si="35" xml:space="preserve"> DB33 + SUM(DB35:DB36)</f>
        <v>3190.9125398128158</v>
      </c>
      <c r="DC37" s="280">
        <f t="shared" si="35"/>
        <v>3009.1004430012908</v>
      </c>
      <c r="DD37" s="280">
        <f t="shared" si="35"/>
        <v>1103.7651392591285</v>
      </c>
      <c r="DE37" s="280">
        <f t="shared" si="35"/>
        <v>1476.0301307778395</v>
      </c>
      <c r="DF37" s="280">
        <f t="shared" si="35"/>
        <v>3154.8193311471191</v>
      </c>
      <c r="DG37" s="280">
        <f t="shared" si="35"/>
        <v>2974.0716267513849</v>
      </c>
      <c r="DH37" s="280">
        <f t="shared" si="35"/>
        <v>1078.4568159154333</v>
      </c>
      <c r="DI37" s="280">
        <f t="shared" si="35"/>
        <v>1448.4116615409157</v>
      </c>
      <c r="DJ37" s="280">
        <f t="shared" si="35"/>
        <v>3118.7223889343963</v>
      </c>
      <c r="DK37" s="280">
        <f t="shared" si="35"/>
        <v>2939.0216703954065</v>
      </c>
      <c r="DL37" s="280">
        <f t="shared" si="35"/>
        <v>1053.0697200562304</v>
      </c>
      <c r="DM37" s="280">
        <f t="shared" si="35"/>
        <v>1420.6999240556443</v>
      </c>
      <c r="DN37" s="280">
        <f t="shared" si="35"/>
        <v>3082.5573926171437</v>
      </c>
      <c r="DO37" s="280">
        <f t="shared" si="35"/>
        <v>2903.8890250282211</v>
      </c>
      <c r="DP37" s="280">
        <f t="shared" si="35"/>
        <v>1040.2068083070926</v>
      </c>
      <c r="DQ37" s="280">
        <f t="shared" si="35"/>
        <v>1380.1767695407384</v>
      </c>
      <c r="DR37" s="280">
        <f t="shared" si="35"/>
        <v>3046.2698176360359</v>
      </c>
      <c r="DS37" s="280">
        <f t="shared" si="35"/>
        <v>2868.6214368561809</v>
      </c>
      <c r="DT37" s="280">
        <f t="shared" si="35"/>
        <v>1001.833408031604</v>
      </c>
      <c r="DU37" s="280">
        <f t="shared" si="35"/>
        <v>1364.7788576583807</v>
      </c>
      <c r="DV37" s="280">
        <f t="shared" si="35"/>
        <v>3009.8130674929016</v>
      </c>
      <c r="DW37" s="280">
        <f t="shared" si="35"/>
        <v>2833.1741723796872</v>
      </c>
      <c r="DX37" s="280">
        <f t="shared" si="35"/>
        <v>975.89165259239007</v>
      </c>
      <c r="DY37" s="280">
        <f t="shared" si="35"/>
        <v>1336.4799324567423</v>
      </c>
      <c r="DZ37" s="280">
        <f t="shared" si="35"/>
        <v>2973.1469510207239</v>
      </c>
      <c r="EA37" s="280">
        <f t="shared" si="35"/>
        <v>2797.5085715154428</v>
      </c>
      <c r="EB37" s="280">
        <f t="shared" si="35"/>
        <v>992.13151256163883</v>
      </c>
      <c r="EC37" s="280">
        <f t="shared" si="35"/>
        <v>1109.5457075942982</v>
      </c>
      <c r="ED37" s="280">
        <f t="shared" si="35"/>
        <v>0</v>
      </c>
      <c r="EE37" s="280">
        <f t="shared" si="35"/>
        <v>0</v>
      </c>
      <c r="EF37" s="280">
        <f t="shared" si="35"/>
        <v>0</v>
      </c>
      <c r="EG37" s="280">
        <f t="shared" si="35"/>
        <v>0</v>
      </c>
      <c r="EH37" s="280">
        <f t="shared" ref="EH37:FM37" si="36" xml:space="preserve"> EH33 + SUM(EH35:EH36)</f>
        <v>0</v>
      </c>
      <c r="EI37" s="280">
        <f t="shared" si="36"/>
        <v>0</v>
      </c>
      <c r="EJ37" s="280">
        <f t="shared" si="36"/>
        <v>0</v>
      </c>
      <c r="EK37" s="280">
        <f t="shared" si="36"/>
        <v>0</v>
      </c>
      <c r="EL37" s="280">
        <f t="shared" si="36"/>
        <v>0</v>
      </c>
      <c r="EM37" s="280">
        <f t="shared" si="36"/>
        <v>0</v>
      </c>
      <c r="EN37" s="280">
        <f t="shared" si="36"/>
        <v>0</v>
      </c>
      <c r="EO37" s="280">
        <f t="shared" si="36"/>
        <v>0</v>
      </c>
      <c r="EP37" s="280">
        <f t="shared" si="36"/>
        <v>0</v>
      </c>
      <c r="EQ37" s="280">
        <f t="shared" si="36"/>
        <v>0</v>
      </c>
      <c r="ER37" s="280">
        <f t="shared" si="36"/>
        <v>0</v>
      </c>
      <c r="ES37" s="280">
        <f t="shared" si="36"/>
        <v>0</v>
      </c>
      <c r="ET37" s="280">
        <f t="shared" si="36"/>
        <v>0</v>
      </c>
      <c r="EU37" s="280">
        <f t="shared" si="36"/>
        <v>0</v>
      </c>
      <c r="EV37" s="280">
        <f t="shared" si="36"/>
        <v>0</v>
      </c>
      <c r="EW37" s="280">
        <f t="shared" si="36"/>
        <v>0</v>
      </c>
      <c r="EX37" s="280">
        <f t="shared" si="36"/>
        <v>0</v>
      </c>
      <c r="EY37" s="280">
        <f t="shared" si="36"/>
        <v>0</v>
      </c>
      <c r="EZ37" s="280">
        <f t="shared" si="36"/>
        <v>0</v>
      </c>
      <c r="FA37" s="280">
        <f t="shared" si="36"/>
        <v>0</v>
      </c>
      <c r="FB37" s="280">
        <f t="shared" si="36"/>
        <v>0</v>
      </c>
      <c r="FC37" s="280">
        <f t="shared" si="36"/>
        <v>0</v>
      </c>
      <c r="FD37" s="280">
        <f t="shared" si="36"/>
        <v>0</v>
      </c>
      <c r="FE37" s="280">
        <f t="shared" si="36"/>
        <v>0</v>
      </c>
      <c r="FF37" s="280">
        <f t="shared" si="36"/>
        <v>0</v>
      </c>
      <c r="FG37" s="280">
        <f t="shared" si="36"/>
        <v>0</v>
      </c>
      <c r="FH37" s="280">
        <f t="shared" si="36"/>
        <v>0</v>
      </c>
      <c r="FI37" s="280">
        <f t="shared" si="36"/>
        <v>0</v>
      </c>
      <c r="FJ37" s="280">
        <f t="shared" si="36"/>
        <v>0</v>
      </c>
      <c r="FK37" s="280">
        <f t="shared" si="36"/>
        <v>0</v>
      </c>
      <c r="FL37" s="280">
        <f t="shared" si="36"/>
        <v>0</v>
      </c>
      <c r="FM37" s="280">
        <f t="shared" si="36"/>
        <v>0</v>
      </c>
      <c r="FN37" s="280">
        <f t="shared" ref="FN37:GJ37" si="37" xml:space="preserve"> FN33 + SUM(FN35:FN36)</f>
        <v>0</v>
      </c>
      <c r="FO37" s="280">
        <f t="shared" si="37"/>
        <v>0</v>
      </c>
      <c r="FP37" s="280">
        <f t="shared" si="37"/>
        <v>0</v>
      </c>
      <c r="FQ37" s="280">
        <f t="shared" si="37"/>
        <v>0</v>
      </c>
      <c r="FR37" s="280">
        <f t="shared" si="37"/>
        <v>0</v>
      </c>
      <c r="FS37" s="280">
        <f t="shared" si="37"/>
        <v>0</v>
      </c>
      <c r="FT37" s="280">
        <f t="shared" si="37"/>
        <v>0</v>
      </c>
      <c r="FU37" s="280">
        <f t="shared" si="37"/>
        <v>0</v>
      </c>
      <c r="FV37" s="280">
        <f t="shared" si="37"/>
        <v>0</v>
      </c>
      <c r="FW37" s="280">
        <f t="shared" si="37"/>
        <v>0</v>
      </c>
      <c r="FX37" s="280">
        <f t="shared" si="37"/>
        <v>0</v>
      </c>
      <c r="FY37" s="280">
        <f t="shared" si="37"/>
        <v>0</v>
      </c>
      <c r="FZ37" s="280">
        <f t="shared" si="37"/>
        <v>0</v>
      </c>
      <c r="GA37" s="280">
        <f t="shared" si="37"/>
        <v>0</v>
      </c>
      <c r="GB37" s="280">
        <f t="shared" si="37"/>
        <v>0</v>
      </c>
      <c r="GC37" s="280">
        <f t="shared" si="37"/>
        <v>0</v>
      </c>
      <c r="GD37" s="280">
        <f t="shared" si="37"/>
        <v>0</v>
      </c>
      <c r="GE37" s="280">
        <f t="shared" si="37"/>
        <v>0</v>
      </c>
      <c r="GF37" s="280">
        <f t="shared" si="37"/>
        <v>0</v>
      </c>
      <c r="GG37" s="280">
        <f t="shared" si="37"/>
        <v>0</v>
      </c>
      <c r="GH37" s="280">
        <f t="shared" si="37"/>
        <v>0</v>
      </c>
      <c r="GI37" s="280">
        <f t="shared" si="37"/>
        <v>0</v>
      </c>
      <c r="GJ37" s="280">
        <f t="shared" si="37"/>
        <v>0</v>
      </c>
    </row>
    <row r="38" spans="1:192" outlineLevel="1" x14ac:dyDescent="0.25"/>
    <row r="39" spans="1:192" s="316" customFormat="1" outlineLevel="1" x14ac:dyDescent="0.25">
      <c r="A39" s="277"/>
      <c r="B39" s="277"/>
      <c r="C39" s="278"/>
      <c r="D39" s="281"/>
      <c r="E39" s="508" t="s">
        <v>143</v>
      </c>
      <c r="F39" s="508"/>
      <c r="G39" s="508"/>
      <c r="H39" s="508"/>
      <c r="I39" s="508"/>
      <c r="J39" s="508"/>
      <c r="K39" s="508"/>
      <c r="L39" s="508"/>
      <c r="M39" s="508"/>
      <c r="N39" s="508"/>
      <c r="O39" s="508"/>
      <c r="P39" s="508"/>
      <c r="Q39" s="508"/>
      <c r="R39" s="508"/>
      <c r="S39" s="508"/>
      <c r="T39" s="508"/>
      <c r="U39" s="508"/>
      <c r="V39" s="508"/>
      <c r="W39" s="508"/>
      <c r="X39" s="508"/>
      <c r="Y39" s="508"/>
      <c r="Z39" s="508"/>
      <c r="AA39" s="508"/>
      <c r="AB39" s="508"/>
      <c r="AC39" s="508"/>
      <c r="AD39" s="508"/>
      <c r="AE39" s="508"/>
      <c r="AF39" s="508"/>
      <c r="AG39" s="508"/>
      <c r="AH39" s="508"/>
      <c r="AI39" s="508"/>
      <c r="AJ39" s="508"/>
      <c r="AK39" s="508"/>
      <c r="AL39" s="508"/>
      <c r="AM39" s="508"/>
      <c r="AN39" s="508"/>
      <c r="AO39" s="508"/>
      <c r="AP39" s="508"/>
      <c r="AQ39" s="508"/>
      <c r="AR39" s="508"/>
      <c r="AS39" s="508"/>
      <c r="AT39" s="508"/>
      <c r="AU39" s="508"/>
      <c r="AV39" s="508"/>
      <c r="AW39" s="508"/>
      <c r="AX39" s="508"/>
      <c r="AY39" s="508"/>
      <c r="AZ39" s="508"/>
      <c r="BA39" s="508"/>
      <c r="BB39" s="508"/>
      <c r="BC39" s="508"/>
      <c r="BD39" s="508"/>
      <c r="BE39" s="508"/>
      <c r="BF39" s="508"/>
      <c r="BG39" s="508"/>
      <c r="BH39" s="508"/>
      <c r="BI39" s="508"/>
      <c r="BJ39" s="508"/>
      <c r="BK39" s="508"/>
      <c r="BL39" s="508"/>
      <c r="BM39" s="508"/>
      <c r="BN39" s="508"/>
      <c r="BO39" s="508"/>
      <c r="BP39" s="508"/>
      <c r="BQ39" s="508"/>
      <c r="BR39" s="508"/>
      <c r="BS39" s="508"/>
      <c r="BT39" s="508"/>
      <c r="BU39" s="508"/>
      <c r="BV39" s="508"/>
      <c r="BW39" s="508"/>
      <c r="BX39" s="508"/>
      <c r="BY39" s="508"/>
      <c r="BZ39" s="508"/>
      <c r="CA39" s="508"/>
      <c r="CB39" s="508"/>
      <c r="CC39" s="508"/>
      <c r="CD39" s="508"/>
      <c r="CE39" s="508"/>
      <c r="CF39" s="508"/>
      <c r="CG39" s="508"/>
      <c r="CH39" s="508"/>
      <c r="CI39" s="508"/>
      <c r="CJ39" s="508"/>
      <c r="CK39" s="508"/>
      <c r="CL39" s="508"/>
      <c r="CM39" s="508"/>
      <c r="CN39" s="508"/>
      <c r="CO39" s="508"/>
      <c r="CP39" s="508"/>
      <c r="CQ39" s="508"/>
      <c r="CR39" s="508"/>
      <c r="CS39" s="508"/>
      <c r="CT39" s="508"/>
      <c r="CU39" s="508"/>
      <c r="CV39" s="508"/>
      <c r="CW39" s="508"/>
      <c r="CX39" s="508"/>
      <c r="CY39" s="508"/>
      <c r="CZ39" s="508"/>
      <c r="DA39" s="508"/>
      <c r="DB39" s="508"/>
      <c r="DC39" s="508"/>
      <c r="DD39" s="508"/>
      <c r="DE39" s="508"/>
      <c r="DF39" s="508"/>
      <c r="DG39" s="508"/>
      <c r="DH39" s="508"/>
      <c r="DI39" s="508"/>
      <c r="DJ39" s="508"/>
      <c r="DK39" s="508"/>
      <c r="DL39" s="508"/>
      <c r="DM39" s="508"/>
      <c r="DN39" s="508"/>
      <c r="DO39" s="508"/>
      <c r="DP39" s="508"/>
      <c r="DQ39" s="508"/>
      <c r="DR39" s="508"/>
      <c r="DS39" s="508"/>
      <c r="DT39" s="508"/>
      <c r="DU39" s="508"/>
      <c r="DV39" s="508"/>
      <c r="DW39" s="508"/>
      <c r="DX39" s="508"/>
      <c r="DY39" s="508"/>
      <c r="DZ39" s="508"/>
      <c r="EA39" s="508"/>
      <c r="EB39" s="508"/>
      <c r="EC39" s="508"/>
      <c r="ED39" s="508"/>
      <c r="EE39" s="508"/>
      <c r="EF39" s="508"/>
      <c r="EG39" s="508"/>
      <c r="EH39" s="508"/>
      <c r="EI39" s="508"/>
      <c r="EJ39" s="508"/>
      <c r="EK39" s="508"/>
      <c r="EL39" s="508"/>
      <c r="EM39" s="508"/>
      <c r="EN39" s="508"/>
      <c r="EO39" s="508"/>
      <c r="EP39" s="508"/>
      <c r="EQ39" s="508"/>
      <c r="ER39" s="508"/>
      <c r="ES39" s="508"/>
      <c r="ET39" s="508"/>
      <c r="EU39" s="508"/>
      <c r="EV39" s="508"/>
      <c r="EW39" s="508"/>
      <c r="EX39" s="508"/>
      <c r="EY39" s="508"/>
      <c r="EZ39" s="508"/>
      <c r="FA39" s="508"/>
      <c r="FB39" s="508"/>
      <c r="FC39" s="508"/>
      <c r="FD39" s="508"/>
      <c r="FE39" s="508"/>
      <c r="FF39" s="508"/>
      <c r="FG39" s="508"/>
      <c r="FH39" s="508"/>
      <c r="FI39" s="508"/>
      <c r="FJ39" s="508"/>
      <c r="FK39" s="508"/>
      <c r="FL39" s="508"/>
      <c r="FM39" s="508"/>
      <c r="FN39" s="508"/>
      <c r="FO39" s="508"/>
      <c r="FP39" s="508"/>
      <c r="FQ39" s="508"/>
      <c r="FR39" s="508"/>
      <c r="FS39" s="508"/>
      <c r="FT39" s="508"/>
      <c r="FU39" s="508"/>
      <c r="FV39" s="508"/>
      <c r="FW39" s="508"/>
      <c r="FX39" s="508"/>
      <c r="FY39" s="508"/>
      <c r="FZ39" s="508"/>
      <c r="GA39" s="508"/>
      <c r="GB39" s="508"/>
      <c r="GC39" s="508"/>
      <c r="GD39" s="508"/>
      <c r="GE39" s="508"/>
      <c r="GF39" s="508"/>
      <c r="GG39" s="508"/>
      <c r="GH39" s="508"/>
      <c r="GI39" s="508"/>
      <c r="GJ39" s="508"/>
    </row>
    <row r="40" spans="1:192" s="316" customFormat="1" outlineLevel="1" x14ac:dyDescent="0.25">
      <c r="A40" s="277"/>
      <c r="B40" s="277"/>
      <c r="C40" s="278"/>
      <c r="D40" s="281"/>
      <c r="E40" s="508" t="s">
        <v>144</v>
      </c>
      <c r="F40" s="508"/>
      <c r="G40" s="508"/>
      <c r="H40" s="508"/>
      <c r="I40" s="508"/>
      <c r="J40" s="508"/>
      <c r="K40" s="508"/>
      <c r="L40" s="508"/>
      <c r="M40" s="508"/>
      <c r="N40" s="508"/>
      <c r="O40" s="508"/>
      <c r="P40" s="508"/>
      <c r="Q40" s="508"/>
      <c r="R40" s="508"/>
      <c r="S40" s="508"/>
      <c r="T40" s="508"/>
      <c r="U40" s="508"/>
      <c r="V40" s="508"/>
      <c r="W40" s="508"/>
      <c r="X40" s="508"/>
      <c r="Y40" s="508"/>
      <c r="Z40" s="508"/>
      <c r="AA40" s="508"/>
      <c r="AB40" s="508"/>
      <c r="AC40" s="508"/>
      <c r="AD40" s="508"/>
      <c r="AE40" s="508"/>
      <c r="AF40" s="508"/>
      <c r="AG40" s="508"/>
      <c r="AH40" s="508"/>
      <c r="AI40" s="508"/>
      <c r="AJ40" s="508"/>
      <c r="AK40" s="508"/>
      <c r="AL40" s="508"/>
      <c r="AM40" s="508"/>
      <c r="AN40" s="508"/>
      <c r="AO40" s="508"/>
      <c r="AP40" s="508"/>
      <c r="AQ40" s="508"/>
      <c r="AR40" s="508"/>
      <c r="AS40" s="508"/>
      <c r="AT40" s="508"/>
      <c r="AU40" s="508"/>
      <c r="AV40" s="508"/>
      <c r="AW40" s="508"/>
      <c r="AX40" s="508"/>
      <c r="AY40" s="508"/>
      <c r="AZ40" s="508"/>
      <c r="BA40" s="508"/>
      <c r="BB40" s="508"/>
      <c r="BC40" s="508"/>
      <c r="BD40" s="508"/>
      <c r="BE40" s="508"/>
      <c r="BF40" s="508"/>
      <c r="BG40" s="508"/>
      <c r="BH40" s="508"/>
      <c r="BI40" s="508"/>
      <c r="BJ40" s="508"/>
      <c r="BK40" s="508"/>
      <c r="BL40" s="508"/>
      <c r="BM40" s="508"/>
      <c r="BN40" s="508"/>
      <c r="BO40" s="508"/>
      <c r="BP40" s="508"/>
      <c r="BQ40" s="508"/>
      <c r="BR40" s="508"/>
      <c r="BS40" s="508"/>
      <c r="BT40" s="508"/>
      <c r="BU40" s="508"/>
      <c r="BV40" s="508"/>
      <c r="BW40" s="508"/>
      <c r="BX40" s="508"/>
      <c r="BY40" s="508"/>
      <c r="BZ40" s="508"/>
      <c r="CA40" s="508"/>
      <c r="CB40" s="508"/>
      <c r="CC40" s="508"/>
      <c r="CD40" s="508"/>
      <c r="CE40" s="508"/>
      <c r="CF40" s="508"/>
      <c r="CG40" s="508"/>
      <c r="CH40" s="508"/>
      <c r="CI40" s="508"/>
      <c r="CJ40" s="508"/>
      <c r="CK40" s="508"/>
      <c r="CL40" s="508"/>
      <c r="CM40" s="508"/>
      <c r="CN40" s="508"/>
      <c r="CO40" s="508"/>
      <c r="CP40" s="508"/>
      <c r="CQ40" s="508"/>
      <c r="CR40" s="508"/>
      <c r="CS40" s="508"/>
      <c r="CT40" s="508"/>
      <c r="CU40" s="508"/>
      <c r="CV40" s="508"/>
      <c r="CW40" s="508"/>
      <c r="CX40" s="508"/>
      <c r="CY40" s="508"/>
      <c r="CZ40" s="508"/>
      <c r="DA40" s="508"/>
      <c r="DB40" s="508"/>
      <c r="DC40" s="508"/>
      <c r="DD40" s="508"/>
      <c r="DE40" s="508"/>
      <c r="DF40" s="508"/>
      <c r="DG40" s="508"/>
      <c r="DH40" s="508"/>
      <c r="DI40" s="508"/>
      <c r="DJ40" s="508"/>
      <c r="DK40" s="508"/>
      <c r="DL40" s="508"/>
      <c r="DM40" s="508"/>
      <c r="DN40" s="508"/>
      <c r="DO40" s="508"/>
      <c r="DP40" s="508"/>
      <c r="DQ40" s="508"/>
      <c r="DR40" s="508"/>
      <c r="DS40" s="508"/>
      <c r="DT40" s="508"/>
      <c r="DU40" s="508"/>
      <c r="DV40" s="508"/>
      <c r="DW40" s="508"/>
      <c r="DX40" s="508"/>
      <c r="DY40" s="508"/>
      <c r="DZ40" s="508"/>
      <c r="EA40" s="508"/>
      <c r="EB40" s="508"/>
      <c r="EC40" s="508"/>
      <c r="ED40" s="508"/>
      <c r="EE40" s="508"/>
      <c r="EF40" s="508"/>
      <c r="EG40" s="508"/>
      <c r="EH40" s="508"/>
      <c r="EI40" s="508"/>
      <c r="EJ40" s="508"/>
      <c r="EK40" s="508"/>
      <c r="EL40" s="508"/>
      <c r="EM40" s="508"/>
      <c r="EN40" s="508"/>
      <c r="EO40" s="508"/>
      <c r="EP40" s="508"/>
      <c r="EQ40" s="508"/>
      <c r="ER40" s="508"/>
      <c r="ES40" s="508"/>
      <c r="ET40" s="508"/>
      <c r="EU40" s="508"/>
      <c r="EV40" s="508"/>
      <c r="EW40" s="508"/>
      <c r="EX40" s="508"/>
      <c r="EY40" s="508"/>
      <c r="EZ40" s="508"/>
      <c r="FA40" s="508"/>
      <c r="FB40" s="508"/>
      <c r="FC40" s="508"/>
      <c r="FD40" s="508"/>
      <c r="FE40" s="508"/>
      <c r="FF40" s="508"/>
      <c r="FG40" s="508"/>
      <c r="FH40" s="508"/>
      <c r="FI40" s="508"/>
      <c r="FJ40" s="508"/>
      <c r="FK40" s="508"/>
      <c r="FL40" s="508"/>
      <c r="FM40" s="508"/>
      <c r="FN40" s="508"/>
      <c r="FO40" s="508"/>
      <c r="FP40" s="508"/>
      <c r="FQ40" s="508"/>
      <c r="FR40" s="508"/>
      <c r="FS40" s="508"/>
      <c r="FT40" s="508"/>
      <c r="FU40" s="508"/>
      <c r="FV40" s="508"/>
      <c r="FW40" s="508"/>
      <c r="FX40" s="508"/>
      <c r="FY40" s="508"/>
      <c r="FZ40" s="508"/>
      <c r="GA40" s="508"/>
      <c r="GB40" s="508"/>
      <c r="GC40" s="508"/>
      <c r="GD40" s="508"/>
      <c r="GE40" s="508"/>
      <c r="GF40" s="508"/>
      <c r="GG40" s="508"/>
      <c r="GH40" s="508"/>
      <c r="GI40" s="508"/>
      <c r="GJ40" s="508"/>
    </row>
    <row r="41" spans="1:192" s="316" customFormat="1" outlineLevel="1" x14ac:dyDescent="0.25">
      <c r="A41" s="277"/>
      <c r="B41" s="277"/>
      <c r="C41" s="278"/>
      <c r="D41" s="281"/>
      <c r="E41" s="508" t="s">
        <v>142</v>
      </c>
      <c r="F41" s="508"/>
      <c r="G41" s="508"/>
      <c r="H41" s="508"/>
      <c r="I41" s="508"/>
      <c r="J41" s="508"/>
      <c r="K41" s="508"/>
      <c r="L41" s="508"/>
      <c r="M41" s="508"/>
      <c r="N41" s="508"/>
      <c r="O41" s="508"/>
      <c r="P41" s="508"/>
      <c r="Q41" s="508"/>
      <c r="R41" s="508"/>
      <c r="S41" s="508"/>
      <c r="T41" s="508"/>
      <c r="U41" s="508"/>
      <c r="V41" s="508"/>
      <c r="W41" s="508"/>
      <c r="X41" s="508"/>
      <c r="Y41" s="508"/>
      <c r="Z41" s="508"/>
      <c r="AA41" s="508"/>
      <c r="AB41" s="508"/>
      <c r="AC41" s="508"/>
      <c r="AD41" s="508"/>
      <c r="AE41" s="508"/>
      <c r="AF41" s="508"/>
      <c r="AG41" s="508"/>
      <c r="AH41" s="508"/>
      <c r="AI41" s="508"/>
      <c r="AJ41" s="508"/>
      <c r="AK41" s="508"/>
      <c r="AL41" s="508"/>
      <c r="AM41" s="508"/>
      <c r="AN41" s="508"/>
      <c r="AO41" s="508"/>
      <c r="AP41" s="508"/>
      <c r="AQ41" s="508"/>
      <c r="AR41" s="508"/>
      <c r="AS41" s="508"/>
      <c r="AT41" s="508"/>
      <c r="AU41" s="508"/>
      <c r="AV41" s="508"/>
      <c r="AW41" s="508"/>
      <c r="AX41" s="508"/>
      <c r="AY41" s="508"/>
      <c r="AZ41" s="508"/>
      <c r="BA41" s="508"/>
      <c r="BB41" s="508"/>
      <c r="BC41" s="508"/>
      <c r="BD41" s="508"/>
      <c r="BE41" s="508"/>
      <c r="BF41" s="508"/>
      <c r="BG41" s="508"/>
      <c r="BH41" s="508"/>
      <c r="BI41" s="508"/>
      <c r="BJ41" s="508"/>
      <c r="BK41" s="508"/>
      <c r="BL41" s="508"/>
      <c r="BM41" s="508"/>
      <c r="BN41" s="508"/>
      <c r="BO41" s="508"/>
      <c r="BP41" s="508"/>
      <c r="BQ41" s="508"/>
      <c r="BR41" s="508"/>
      <c r="BS41" s="508"/>
      <c r="BT41" s="508"/>
      <c r="BU41" s="508"/>
      <c r="BV41" s="508"/>
      <c r="BW41" s="508"/>
      <c r="BX41" s="508"/>
      <c r="BY41" s="508"/>
      <c r="BZ41" s="508"/>
      <c r="CA41" s="508"/>
      <c r="CB41" s="508"/>
      <c r="CC41" s="508"/>
      <c r="CD41" s="508"/>
      <c r="CE41" s="508"/>
      <c r="CF41" s="508"/>
      <c r="CG41" s="508"/>
      <c r="CH41" s="508"/>
      <c r="CI41" s="508"/>
      <c r="CJ41" s="508"/>
      <c r="CK41" s="508"/>
      <c r="CL41" s="508"/>
      <c r="CM41" s="508"/>
      <c r="CN41" s="508"/>
      <c r="CO41" s="508"/>
      <c r="CP41" s="508"/>
      <c r="CQ41" s="508"/>
      <c r="CR41" s="508"/>
      <c r="CS41" s="508"/>
      <c r="CT41" s="508"/>
      <c r="CU41" s="508"/>
      <c r="CV41" s="508"/>
      <c r="CW41" s="508"/>
      <c r="CX41" s="508"/>
      <c r="CY41" s="508"/>
      <c r="CZ41" s="508"/>
      <c r="DA41" s="508"/>
      <c r="DB41" s="508"/>
      <c r="DC41" s="508"/>
      <c r="DD41" s="508"/>
      <c r="DE41" s="508"/>
      <c r="DF41" s="508"/>
      <c r="DG41" s="508"/>
      <c r="DH41" s="508"/>
      <c r="DI41" s="508"/>
      <c r="DJ41" s="508"/>
      <c r="DK41" s="508"/>
      <c r="DL41" s="508"/>
      <c r="DM41" s="508"/>
      <c r="DN41" s="508"/>
      <c r="DO41" s="508"/>
      <c r="DP41" s="508"/>
      <c r="DQ41" s="508"/>
      <c r="DR41" s="508"/>
      <c r="DS41" s="508"/>
      <c r="DT41" s="508"/>
      <c r="DU41" s="508"/>
      <c r="DV41" s="508"/>
      <c r="DW41" s="508"/>
      <c r="DX41" s="508"/>
      <c r="DY41" s="508"/>
      <c r="DZ41" s="508"/>
      <c r="EA41" s="508"/>
      <c r="EB41" s="508"/>
      <c r="EC41" s="508"/>
      <c r="ED41" s="508"/>
      <c r="EE41" s="508"/>
      <c r="EF41" s="508"/>
      <c r="EG41" s="508"/>
      <c r="EH41" s="508"/>
      <c r="EI41" s="508"/>
      <c r="EJ41" s="508"/>
      <c r="EK41" s="508"/>
      <c r="EL41" s="508"/>
      <c r="EM41" s="508"/>
      <c r="EN41" s="508"/>
      <c r="EO41" s="508"/>
      <c r="EP41" s="508"/>
      <c r="EQ41" s="508"/>
      <c r="ER41" s="508"/>
      <c r="ES41" s="508"/>
      <c r="ET41" s="508"/>
      <c r="EU41" s="508"/>
      <c r="EV41" s="508"/>
      <c r="EW41" s="508"/>
      <c r="EX41" s="508"/>
      <c r="EY41" s="508"/>
      <c r="EZ41" s="508"/>
      <c r="FA41" s="508"/>
      <c r="FB41" s="508"/>
      <c r="FC41" s="508"/>
      <c r="FD41" s="508"/>
      <c r="FE41" s="508"/>
      <c r="FF41" s="508"/>
      <c r="FG41" s="508"/>
      <c r="FH41" s="508"/>
      <c r="FI41" s="508"/>
      <c r="FJ41" s="508"/>
      <c r="FK41" s="508"/>
      <c r="FL41" s="508"/>
      <c r="FM41" s="508"/>
      <c r="FN41" s="508"/>
      <c r="FO41" s="508"/>
      <c r="FP41" s="508"/>
      <c r="FQ41" s="508"/>
      <c r="FR41" s="508"/>
      <c r="FS41" s="508"/>
      <c r="FT41" s="508"/>
      <c r="FU41" s="508"/>
      <c r="FV41" s="508"/>
      <c r="FW41" s="508"/>
      <c r="FX41" s="508"/>
      <c r="FY41" s="508"/>
      <c r="FZ41" s="508"/>
      <c r="GA41" s="508"/>
      <c r="GB41" s="508"/>
      <c r="GC41" s="508"/>
      <c r="GD41" s="508"/>
      <c r="GE41" s="508"/>
      <c r="GF41" s="508"/>
      <c r="GG41" s="508"/>
      <c r="GH41" s="508"/>
      <c r="GI41" s="508"/>
      <c r="GJ41" s="508"/>
    </row>
    <row r="42" spans="1:192" outlineLevel="1" x14ac:dyDescent="0.25">
      <c r="E42" s="280" t="s">
        <v>139</v>
      </c>
      <c r="F42" s="280"/>
      <c r="G42" s="280" t="str">
        <f>SMU</f>
        <v>$ 000s</v>
      </c>
      <c r="H42" s="280">
        <f xml:space="preserve"> SUM(J42:GJ42)</f>
        <v>226631.39930699457</v>
      </c>
      <c r="I42" s="280"/>
      <c r="J42" s="280">
        <f t="shared" ref="J42:AO42" si="38" xml:space="preserve"> J37 + SUM(J39:J41)</f>
        <v>0</v>
      </c>
      <c r="K42" s="280">
        <f t="shared" si="38"/>
        <v>0</v>
      </c>
      <c r="L42" s="280">
        <f t="shared" si="38"/>
        <v>0</v>
      </c>
      <c r="M42" s="280">
        <f t="shared" si="38"/>
        <v>458.46255602304973</v>
      </c>
      <c r="N42" s="280">
        <f t="shared" si="38"/>
        <v>1539.9780103317044</v>
      </c>
      <c r="O42" s="280">
        <f t="shared" si="38"/>
        <v>1275.7996691309513</v>
      </c>
      <c r="P42" s="280">
        <f t="shared" si="38"/>
        <v>611.78577521583998</v>
      </c>
      <c r="Q42" s="280">
        <f t="shared" si="38"/>
        <v>913.44553428939298</v>
      </c>
      <c r="R42" s="280">
        <f t="shared" si="38"/>
        <v>1528.2118252706632</v>
      </c>
      <c r="S42" s="280">
        <f t="shared" si="38"/>
        <v>1265.3624599820523</v>
      </c>
      <c r="T42" s="280">
        <f t="shared" si="38"/>
        <v>604.68175507588421</v>
      </c>
      <c r="U42" s="280">
        <f t="shared" si="38"/>
        <v>904.72756021648911</v>
      </c>
      <c r="V42" s="280">
        <f t="shared" si="38"/>
        <v>1516.4015633707545</v>
      </c>
      <c r="W42" s="280">
        <f t="shared" si="38"/>
        <v>1254.8749285689933</v>
      </c>
      <c r="X42" s="280">
        <f t="shared" si="38"/>
        <v>602.48613963601133</v>
      </c>
      <c r="Y42" s="280">
        <f t="shared" si="38"/>
        <v>890.97405336405473</v>
      </c>
      <c r="Z42" s="280">
        <f t="shared" si="38"/>
        <v>1504.544878542908</v>
      </c>
      <c r="AA42" s="280">
        <f t="shared" si="38"/>
        <v>1244.3347690343521</v>
      </c>
      <c r="AB42" s="280">
        <f t="shared" si="38"/>
        <v>590.27301319344679</v>
      </c>
      <c r="AC42" s="280">
        <f t="shared" si="38"/>
        <v>887.10641580115589</v>
      </c>
      <c r="AD42" s="280">
        <f t="shared" si="38"/>
        <v>1492.6393722357197</v>
      </c>
      <c r="AE42" s="280">
        <f t="shared" si="38"/>
        <v>1233.7396230872114</v>
      </c>
      <c r="AF42" s="280">
        <f t="shared" si="38"/>
        <v>582.96382196086188</v>
      </c>
      <c r="AG42" s="280">
        <f t="shared" si="38"/>
        <v>878.19858148451158</v>
      </c>
      <c r="AH42" s="280">
        <f t="shared" si="38"/>
        <v>1480.6825920930951</v>
      </c>
      <c r="AI42" s="280">
        <f t="shared" si="38"/>
        <v>1223.0870786663804</v>
      </c>
      <c r="AJ42" s="280">
        <f t="shared" si="38"/>
        <v>575.58168212439</v>
      </c>
      <c r="AK42" s="280">
        <f t="shared" si="38"/>
        <v>869.22270551249699</v>
      </c>
      <c r="AL42" s="280">
        <f t="shared" si="38"/>
        <v>1468.6720305784884</v>
      </c>
      <c r="AM42" s="280">
        <f t="shared" si="38"/>
        <v>1212.3746685703418</v>
      </c>
      <c r="AN42" s="280">
        <f t="shared" si="38"/>
        <v>572.93564864823338</v>
      </c>
      <c r="AO42" s="280">
        <f t="shared" si="38"/>
        <v>750.3084596683118</v>
      </c>
      <c r="AP42" s="280">
        <f t="shared" ref="AP42:BU42" si="39" xml:space="preserve"> AP37 + SUM(AP39:AP41)</f>
        <v>1239.0105960734581</v>
      </c>
      <c r="AQ42" s="280">
        <f t="shared" si="39"/>
        <v>1171.7523832860297</v>
      </c>
      <c r="AR42" s="280">
        <f t="shared" si="39"/>
        <v>524.7603193828129</v>
      </c>
      <c r="AS42" s="280">
        <f t="shared" si="39"/>
        <v>648.33729102747407</v>
      </c>
      <c r="AT42" s="280">
        <f t="shared" si="39"/>
        <v>1209.4943928313519</v>
      </c>
      <c r="AU42" s="280">
        <f t="shared" si="39"/>
        <v>1143.1636754064698</v>
      </c>
      <c r="AV42" s="280">
        <f t="shared" si="39"/>
        <v>500.1173806150523</v>
      </c>
      <c r="AW42" s="280">
        <f t="shared" si="39"/>
        <v>623.40628931123251</v>
      </c>
      <c r="AX42" s="280">
        <f t="shared" si="39"/>
        <v>1182.1356520847048</v>
      </c>
      <c r="AY42" s="280">
        <f t="shared" si="39"/>
        <v>1116.6025331082528</v>
      </c>
      <c r="AZ42" s="280">
        <f t="shared" si="39"/>
        <v>477.36912126117636</v>
      </c>
      <c r="BA42" s="280">
        <f t="shared" si="39"/>
        <v>1934.1454283198477</v>
      </c>
      <c r="BB42" s="280">
        <f t="shared" si="39"/>
        <v>3730.6447574052504</v>
      </c>
      <c r="BC42" s="280">
        <f t="shared" si="39"/>
        <v>3530.0521577102054</v>
      </c>
      <c r="BD42" s="280">
        <f t="shared" si="39"/>
        <v>1504.7624804973495</v>
      </c>
      <c r="BE42" s="280">
        <f t="shared" si="39"/>
        <v>1872.9369638010792</v>
      </c>
      <c r="BF42" s="280">
        <f t="shared" si="39"/>
        <v>3676.4890896214538</v>
      </c>
      <c r="BG42" s="280">
        <f t="shared" si="39"/>
        <v>3478.0568589113823</v>
      </c>
      <c r="BH42" s="280">
        <f t="shared" si="39"/>
        <v>1449.1203302910922</v>
      </c>
      <c r="BI42" s="280">
        <f t="shared" si="39"/>
        <v>1845.8592299519053</v>
      </c>
      <c r="BJ42" s="280">
        <f t="shared" si="39"/>
        <v>3626.3520217297519</v>
      </c>
      <c r="BK42" s="280">
        <f t="shared" si="39"/>
        <v>3429.8665193034708</v>
      </c>
      <c r="BL42" s="280">
        <f t="shared" si="39"/>
        <v>1412.0021677473178</v>
      </c>
      <c r="BM42" s="280">
        <f t="shared" si="39"/>
        <v>1807.185312797159</v>
      </c>
      <c r="BN42" s="280">
        <f t="shared" si="39"/>
        <v>3579.446775158297</v>
      </c>
      <c r="BO42" s="280">
        <f t="shared" si="39"/>
        <v>3384.7333766265233</v>
      </c>
      <c r="BP42" s="280">
        <f t="shared" si="39"/>
        <v>1377.7310853958993</v>
      </c>
      <c r="BQ42" s="280">
        <f t="shared" si="39"/>
        <v>1771.2061612797906</v>
      </c>
      <c r="BR42" s="280">
        <f t="shared" si="39"/>
        <v>3535.1309361269427</v>
      </c>
      <c r="BS42" s="280">
        <f t="shared" si="39"/>
        <v>3342.0468071314267</v>
      </c>
      <c r="BT42" s="280">
        <f t="shared" si="39"/>
        <v>1360.1430363163395</v>
      </c>
      <c r="BU42" s="280">
        <f t="shared" si="39"/>
        <v>1722.9538832523385</v>
      </c>
      <c r="BV42" s="280">
        <f t="shared" ref="BV42:DB42" si="40" xml:space="preserve"> BV37 + SUM(BV39:BV41)</f>
        <v>3492.8796401436357</v>
      </c>
      <c r="BW42" s="280">
        <f t="shared" si="40"/>
        <v>3301.3078506503039</v>
      </c>
      <c r="BX42" s="280">
        <f t="shared" si="40"/>
        <v>1315.5155864526657</v>
      </c>
      <c r="BY42" s="280">
        <f t="shared" si="40"/>
        <v>1705.2258001709461</v>
      </c>
      <c r="BZ42" s="280">
        <f t="shared" si="40"/>
        <v>3452.2637296772518</v>
      </c>
      <c r="CA42" s="280">
        <f t="shared" si="40"/>
        <v>3262.1084601795346</v>
      </c>
      <c r="CB42" s="280">
        <f t="shared" si="40"/>
        <v>1286.7093491186138</v>
      </c>
      <c r="CC42" s="280">
        <f t="shared" si="40"/>
        <v>1674.4045717412628</v>
      </c>
      <c r="CD42" s="280">
        <f t="shared" si="40"/>
        <v>3412.9319624904733</v>
      </c>
      <c r="CE42" s="280">
        <f t="shared" si="40"/>
        <v>3224.1145995846605</v>
      </c>
      <c r="CF42" s="280">
        <f t="shared" si="40"/>
        <v>1258.9907800534847</v>
      </c>
      <c r="CG42" s="280">
        <f t="shared" si="40"/>
        <v>1644.6040886416931</v>
      </c>
      <c r="CH42" s="280">
        <f t="shared" si="40"/>
        <v>3374.5965192368039</v>
      </c>
      <c r="CI42" s="280">
        <f t="shared" si="40"/>
        <v>3187.0524756009186</v>
      </c>
      <c r="CJ42" s="280">
        <f t="shared" si="40"/>
        <v>1245.9498547790511</v>
      </c>
      <c r="CK42" s="280">
        <f t="shared" si="40"/>
        <v>1601.726289209988</v>
      </c>
      <c r="CL42" s="280">
        <f t="shared" si="40"/>
        <v>3337.0211983044114</v>
      </c>
      <c r="CM42" s="280">
        <f t="shared" si="40"/>
        <v>3150.6973227128724</v>
      </c>
      <c r="CN42" s="280">
        <f t="shared" si="40"/>
        <v>1205.8223825110358</v>
      </c>
      <c r="CO42" s="280">
        <f t="shared" si="40"/>
        <v>1587.1180687650412</v>
      </c>
      <c r="CP42" s="280">
        <f t="shared" si="40"/>
        <v>3300.0117994143138</v>
      </c>
      <c r="CQ42" s="280">
        <f t="shared" si="40"/>
        <v>3114.8642673451018</v>
      </c>
      <c r="CR42" s="280">
        <f t="shared" si="40"/>
        <v>1179.9831604879889</v>
      </c>
      <c r="CS42" s="280">
        <f t="shared" si="40"/>
        <v>1559.0612004158777</v>
      </c>
      <c r="CT42" s="280">
        <f t="shared" si="40"/>
        <v>3263.4082899469968</v>
      </c>
      <c r="CU42" s="280">
        <f t="shared" si="40"/>
        <v>3079.4008856392184</v>
      </c>
      <c r="CV42" s="280">
        <f t="shared" si="40"/>
        <v>1154.4370701102375</v>
      </c>
      <c r="CW42" s="280">
        <f t="shared" si="40"/>
        <v>1531.2674514095474</v>
      </c>
      <c r="CX42" s="280">
        <f t="shared" si="40"/>
        <v>3227.078423286197</v>
      </c>
      <c r="CY42" s="280">
        <f t="shared" si="40"/>
        <v>3044.181140641349</v>
      </c>
      <c r="CZ42" s="280">
        <f t="shared" si="40"/>
        <v>1142.3304744916775</v>
      </c>
      <c r="DA42" s="280">
        <f t="shared" si="40"/>
        <v>1490.3559534039673</v>
      </c>
      <c r="DB42" s="280">
        <f t="shared" si="40"/>
        <v>3190.9125398128158</v>
      </c>
      <c r="DC42" s="280">
        <f t="shared" ref="DC42:EG42" si="41" xml:space="preserve"> DC37 + SUM(DC39:DC41)</f>
        <v>3009.1004430012908</v>
      </c>
      <c r="DD42" s="280">
        <f t="shared" si="41"/>
        <v>1103.7651392591285</v>
      </c>
      <c r="DE42" s="280">
        <f t="shared" si="41"/>
        <v>1476.0301307778395</v>
      </c>
      <c r="DF42" s="280">
        <f t="shared" si="41"/>
        <v>3154.8193311471191</v>
      </c>
      <c r="DG42" s="280">
        <f t="shared" si="41"/>
        <v>2974.0716267513849</v>
      </c>
      <c r="DH42" s="280">
        <f t="shared" si="41"/>
        <v>1078.4568159154333</v>
      </c>
      <c r="DI42" s="280">
        <f t="shared" si="41"/>
        <v>1448.4116615409157</v>
      </c>
      <c r="DJ42" s="280">
        <f t="shared" si="41"/>
        <v>3118.7223889343963</v>
      </c>
      <c r="DK42" s="280">
        <f t="shared" si="41"/>
        <v>2939.0216703954065</v>
      </c>
      <c r="DL42" s="280">
        <f t="shared" si="41"/>
        <v>1053.0697200562304</v>
      </c>
      <c r="DM42" s="280">
        <f t="shared" si="41"/>
        <v>1420.6999240556443</v>
      </c>
      <c r="DN42" s="280">
        <f t="shared" si="41"/>
        <v>3082.5573926171437</v>
      </c>
      <c r="DO42" s="280">
        <f t="shared" si="41"/>
        <v>2903.8890250282211</v>
      </c>
      <c r="DP42" s="280">
        <f t="shared" si="41"/>
        <v>1040.2068083070926</v>
      </c>
      <c r="DQ42" s="280">
        <f t="shared" si="41"/>
        <v>1380.1767695407384</v>
      </c>
      <c r="DR42" s="280">
        <f t="shared" si="41"/>
        <v>3046.2698176360359</v>
      </c>
      <c r="DS42" s="280">
        <f t="shared" si="41"/>
        <v>2868.6214368561809</v>
      </c>
      <c r="DT42" s="280">
        <f t="shared" si="41"/>
        <v>1001.833408031604</v>
      </c>
      <c r="DU42" s="280">
        <f t="shared" si="41"/>
        <v>1364.7788576583807</v>
      </c>
      <c r="DV42" s="280">
        <f t="shared" si="41"/>
        <v>3009.8130674929016</v>
      </c>
      <c r="DW42" s="280">
        <f t="shared" si="41"/>
        <v>2833.1741723796872</v>
      </c>
      <c r="DX42" s="280">
        <f t="shared" si="41"/>
        <v>975.89165259239007</v>
      </c>
      <c r="DY42" s="280">
        <f t="shared" si="41"/>
        <v>1336.4799324567423</v>
      </c>
      <c r="DZ42" s="280">
        <f t="shared" si="41"/>
        <v>2973.1469510207239</v>
      </c>
      <c r="EA42" s="280">
        <f t="shared" si="41"/>
        <v>2797.5085715154428</v>
      </c>
      <c r="EB42" s="280">
        <f t="shared" si="41"/>
        <v>992.13151256163883</v>
      </c>
      <c r="EC42" s="280">
        <f t="shared" si="41"/>
        <v>1109.5457075942982</v>
      </c>
      <c r="ED42" s="280">
        <f t="shared" si="41"/>
        <v>0</v>
      </c>
      <c r="EE42" s="280">
        <f t="shared" si="41"/>
        <v>0</v>
      </c>
      <c r="EF42" s="280">
        <f t="shared" si="41"/>
        <v>0</v>
      </c>
      <c r="EG42" s="280">
        <f t="shared" si="41"/>
        <v>0</v>
      </c>
      <c r="EH42" s="280">
        <f t="shared" ref="EH42:FM42" si="42" xml:space="preserve"> EH37 + SUM(EH39:EH41)</f>
        <v>0</v>
      </c>
      <c r="EI42" s="280">
        <f t="shared" si="42"/>
        <v>0</v>
      </c>
      <c r="EJ42" s="280">
        <f t="shared" si="42"/>
        <v>0</v>
      </c>
      <c r="EK42" s="280">
        <f t="shared" si="42"/>
        <v>0</v>
      </c>
      <c r="EL42" s="280">
        <f t="shared" si="42"/>
        <v>0</v>
      </c>
      <c r="EM42" s="280">
        <f t="shared" si="42"/>
        <v>0</v>
      </c>
      <c r="EN42" s="280">
        <f t="shared" si="42"/>
        <v>0</v>
      </c>
      <c r="EO42" s="280">
        <f t="shared" si="42"/>
        <v>0</v>
      </c>
      <c r="EP42" s="280">
        <f t="shared" si="42"/>
        <v>0</v>
      </c>
      <c r="EQ42" s="280">
        <f t="shared" si="42"/>
        <v>0</v>
      </c>
      <c r="ER42" s="280">
        <f t="shared" si="42"/>
        <v>0</v>
      </c>
      <c r="ES42" s="280">
        <f t="shared" si="42"/>
        <v>0</v>
      </c>
      <c r="ET42" s="280">
        <f t="shared" si="42"/>
        <v>0</v>
      </c>
      <c r="EU42" s="280">
        <f t="shared" si="42"/>
        <v>0</v>
      </c>
      <c r="EV42" s="280">
        <f t="shared" si="42"/>
        <v>0</v>
      </c>
      <c r="EW42" s="280">
        <f t="shared" si="42"/>
        <v>0</v>
      </c>
      <c r="EX42" s="280">
        <f t="shared" si="42"/>
        <v>0</v>
      </c>
      <c r="EY42" s="280">
        <f t="shared" si="42"/>
        <v>0</v>
      </c>
      <c r="EZ42" s="280">
        <f t="shared" si="42"/>
        <v>0</v>
      </c>
      <c r="FA42" s="280">
        <f t="shared" si="42"/>
        <v>0</v>
      </c>
      <c r="FB42" s="280">
        <f t="shared" si="42"/>
        <v>0</v>
      </c>
      <c r="FC42" s="280">
        <f t="shared" si="42"/>
        <v>0</v>
      </c>
      <c r="FD42" s="280">
        <f t="shared" si="42"/>
        <v>0</v>
      </c>
      <c r="FE42" s="280">
        <f t="shared" si="42"/>
        <v>0</v>
      </c>
      <c r="FF42" s="280">
        <f t="shared" si="42"/>
        <v>0</v>
      </c>
      <c r="FG42" s="280">
        <f t="shared" si="42"/>
        <v>0</v>
      </c>
      <c r="FH42" s="280">
        <f t="shared" si="42"/>
        <v>0</v>
      </c>
      <c r="FI42" s="280">
        <f t="shared" si="42"/>
        <v>0</v>
      </c>
      <c r="FJ42" s="280">
        <f t="shared" si="42"/>
        <v>0</v>
      </c>
      <c r="FK42" s="280">
        <f t="shared" si="42"/>
        <v>0</v>
      </c>
      <c r="FL42" s="280">
        <f t="shared" si="42"/>
        <v>0</v>
      </c>
      <c r="FM42" s="280">
        <f t="shared" si="42"/>
        <v>0</v>
      </c>
      <c r="FN42" s="280">
        <f t="shared" ref="FN42:GJ42" si="43" xml:space="preserve"> FN37 + SUM(FN39:FN41)</f>
        <v>0</v>
      </c>
      <c r="FO42" s="280">
        <f t="shared" si="43"/>
        <v>0</v>
      </c>
      <c r="FP42" s="280">
        <f t="shared" si="43"/>
        <v>0</v>
      </c>
      <c r="FQ42" s="280">
        <f t="shared" si="43"/>
        <v>0</v>
      </c>
      <c r="FR42" s="280">
        <f t="shared" si="43"/>
        <v>0</v>
      </c>
      <c r="FS42" s="280">
        <f t="shared" si="43"/>
        <v>0</v>
      </c>
      <c r="FT42" s="280">
        <f t="shared" si="43"/>
        <v>0</v>
      </c>
      <c r="FU42" s="280">
        <f t="shared" si="43"/>
        <v>0</v>
      </c>
      <c r="FV42" s="280">
        <f t="shared" si="43"/>
        <v>0</v>
      </c>
      <c r="FW42" s="280">
        <f t="shared" si="43"/>
        <v>0</v>
      </c>
      <c r="FX42" s="280">
        <f t="shared" si="43"/>
        <v>0</v>
      </c>
      <c r="FY42" s="280">
        <f t="shared" si="43"/>
        <v>0</v>
      </c>
      <c r="FZ42" s="280">
        <f t="shared" si="43"/>
        <v>0</v>
      </c>
      <c r="GA42" s="280">
        <f t="shared" si="43"/>
        <v>0</v>
      </c>
      <c r="GB42" s="280">
        <f t="shared" si="43"/>
        <v>0</v>
      </c>
      <c r="GC42" s="280">
        <f t="shared" si="43"/>
        <v>0</v>
      </c>
      <c r="GD42" s="280">
        <f t="shared" si="43"/>
        <v>0</v>
      </c>
      <c r="GE42" s="280">
        <f t="shared" si="43"/>
        <v>0</v>
      </c>
      <c r="GF42" s="280">
        <f t="shared" si="43"/>
        <v>0</v>
      </c>
      <c r="GG42" s="280">
        <f t="shared" si="43"/>
        <v>0</v>
      </c>
      <c r="GH42" s="280">
        <f t="shared" si="43"/>
        <v>0</v>
      </c>
      <c r="GI42" s="280">
        <f t="shared" si="43"/>
        <v>0</v>
      </c>
      <c r="GJ42" s="280">
        <f t="shared" si="43"/>
        <v>0</v>
      </c>
    </row>
    <row r="43" spans="1:192" outlineLevel="1" x14ac:dyDescent="0.25"/>
    <row r="44" spans="1:192" s="316" customFormat="1" outlineLevel="1" x14ac:dyDescent="0.25">
      <c r="A44" s="277"/>
      <c r="B44" s="277"/>
      <c r="C44" s="278"/>
      <c r="D44" s="281"/>
      <c r="E44" s="415" t="str">
        <f xml:space="preserve"> Debt!E$101</f>
        <v>RCF drawdown</v>
      </c>
      <c r="F44" s="415">
        <f xml:space="preserve"> Debt!F$101</f>
        <v>0</v>
      </c>
      <c r="G44" s="415" t="str">
        <f xml:space="preserve"> Debt!G$101</f>
        <v>$ 000s</v>
      </c>
      <c r="H44" s="415">
        <f xml:space="preserve"> Debt!H$101</f>
        <v>0</v>
      </c>
      <c r="I44" s="415">
        <f xml:space="preserve"> Debt!I$101</f>
        <v>0</v>
      </c>
      <c r="J44" s="415">
        <f xml:space="preserve"> Debt!J$101</f>
        <v>0</v>
      </c>
      <c r="K44" s="415">
        <f xml:space="preserve"> Debt!K$101</f>
        <v>0</v>
      </c>
      <c r="L44" s="415">
        <f xml:space="preserve"> Debt!L$101</f>
        <v>0</v>
      </c>
      <c r="M44" s="415">
        <f xml:space="preserve"> Debt!M$101</f>
        <v>0</v>
      </c>
      <c r="N44" s="415">
        <f xml:space="preserve"> Debt!N$101</f>
        <v>0</v>
      </c>
      <c r="O44" s="415">
        <f xml:space="preserve"> Debt!O$101</f>
        <v>0</v>
      </c>
      <c r="P44" s="415">
        <f xml:space="preserve"> Debt!P$101</f>
        <v>0</v>
      </c>
      <c r="Q44" s="415">
        <f xml:space="preserve"> Debt!Q$101</f>
        <v>0</v>
      </c>
      <c r="R44" s="415">
        <f xml:space="preserve"> Debt!R$101</f>
        <v>0</v>
      </c>
      <c r="S44" s="415">
        <f xml:space="preserve"> Debt!S$101</f>
        <v>0</v>
      </c>
      <c r="T44" s="415">
        <f xml:space="preserve"> Debt!T$101</f>
        <v>0</v>
      </c>
      <c r="U44" s="415">
        <f xml:space="preserve"> Debt!U$101</f>
        <v>0</v>
      </c>
      <c r="V44" s="415">
        <f xml:space="preserve"> Debt!V$101</f>
        <v>0</v>
      </c>
      <c r="W44" s="415">
        <f xml:space="preserve"> Debt!W$101</f>
        <v>0</v>
      </c>
      <c r="X44" s="415">
        <f xml:space="preserve"> Debt!X$101</f>
        <v>0</v>
      </c>
      <c r="Y44" s="415">
        <f xml:space="preserve"> Debt!Y$101</f>
        <v>0</v>
      </c>
      <c r="Z44" s="415">
        <f xml:space="preserve"> Debt!Z$101</f>
        <v>0</v>
      </c>
      <c r="AA44" s="415">
        <f xml:space="preserve"> Debt!AA$101</f>
        <v>0</v>
      </c>
      <c r="AB44" s="415">
        <f xml:space="preserve"> Debt!AB$101</f>
        <v>0</v>
      </c>
      <c r="AC44" s="415">
        <f xml:space="preserve"> Debt!AC$101</f>
        <v>0</v>
      </c>
      <c r="AD44" s="415">
        <f xml:space="preserve"> Debt!AD$101</f>
        <v>0</v>
      </c>
      <c r="AE44" s="415">
        <f xml:space="preserve"> Debt!AE$101</f>
        <v>0</v>
      </c>
      <c r="AF44" s="415">
        <f xml:space="preserve"> Debt!AF$101</f>
        <v>0</v>
      </c>
      <c r="AG44" s="415">
        <f xml:space="preserve"> Debt!AG$101</f>
        <v>0</v>
      </c>
      <c r="AH44" s="415">
        <f xml:space="preserve"> Debt!AH$101</f>
        <v>0</v>
      </c>
      <c r="AI44" s="415">
        <f xml:space="preserve"> Debt!AI$101</f>
        <v>0</v>
      </c>
      <c r="AJ44" s="415">
        <f xml:space="preserve"> Debt!AJ$101</f>
        <v>0</v>
      </c>
      <c r="AK44" s="415">
        <f xml:space="preserve"> Debt!AK$101</f>
        <v>0</v>
      </c>
      <c r="AL44" s="415">
        <f xml:space="preserve"> Debt!AL$101</f>
        <v>0</v>
      </c>
      <c r="AM44" s="415">
        <f xml:space="preserve"> Debt!AM$101</f>
        <v>0</v>
      </c>
      <c r="AN44" s="415">
        <f xml:space="preserve"> Debt!AN$101</f>
        <v>0</v>
      </c>
      <c r="AO44" s="415">
        <f xml:space="preserve"> Debt!AO$101</f>
        <v>0</v>
      </c>
      <c r="AP44" s="415">
        <f xml:space="preserve"> Debt!AP$101</f>
        <v>0</v>
      </c>
      <c r="AQ44" s="415">
        <f xml:space="preserve"> Debt!AQ$101</f>
        <v>0</v>
      </c>
      <c r="AR44" s="415">
        <f xml:space="preserve"> Debt!AR$101</f>
        <v>0</v>
      </c>
      <c r="AS44" s="415">
        <f xml:space="preserve"> Debt!AS$101</f>
        <v>0</v>
      </c>
      <c r="AT44" s="415">
        <f xml:space="preserve"> Debt!AT$101</f>
        <v>0</v>
      </c>
      <c r="AU44" s="415">
        <f xml:space="preserve"> Debt!AU$101</f>
        <v>0</v>
      </c>
      <c r="AV44" s="415">
        <f xml:space="preserve"> Debt!AV$101</f>
        <v>0</v>
      </c>
      <c r="AW44" s="415">
        <f xml:space="preserve"> Debt!AW$101</f>
        <v>0</v>
      </c>
      <c r="AX44" s="415">
        <f xml:space="preserve"> Debt!AX$101</f>
        <v>0</v>
      </c>
      <c r="AY44" s="415">
        <f xml:space="preserve"> Debt!AY$101</f>
        <v>0</v>
      </c>
      <c r="AZ44" s="415">
        <f xml:space="preserve"> Debt!AZ$101</f>
        <v>0</v>
      </c>
      <c r="BA44" s="415">
        <f xml:space="preserve"> Debt!BA$101</f>
        <v>0</v>
      </c>
      <c r="BB44" s="415">
        <f xml:space="preserve"> Debt!BB$101</f>
        <v>0</v>
      </c>
      <c r="BC44" s="415">
        <f xml:space="preserve"> Debt!BC$101</f>
        <v>0</v>
      </c>
      <c r="BD44" s="415">
        <f xml:space="preserve"> Debt!BD$101</f>
        <v>0</v>
      </c>
      <c r="BE44" s="415">
        <f xml:space="preserve"> Debt!BE$101</f>
        <v>0</v>
      </c>
      <c r="BF44" s="415">
        <f xml:space="preserve"> Debt!BF$101</f>
        <v>0</v>
      </c>
      <c r="BG44" s="415">
        <f xml:space="preserve"> Debt!BG$101</f>
        <v>0</v>
      </c>
      <c r="BH44" s="415">
        <f xml:space="preserve"> Debt!BH$101</f>
        <v>0</v>
      </c>
      <c r="BI44" s="415">
        <f xml:space="preserve"> Debt!BI$101</f>
        <v>0</v>
      </c>
      <c r="BJ44" s="415">
        <f xml:space="preserve"> Debt!BJ$101</f>
        <v>0</v>
      </c>
      <c r="BK44" s="415">
        <f xml:space="preserve"> Debt!BK$101</f>
        <v>0</v>
      </c>
      <c r="BL44" s="415">
        <f xml:space="preserve"> Debt!BL$101</f>
        <v>0</v>
      </c>
      <c r="BM44" s="415">
        <f xml:space="preserve"> Debt!BM$101</f>
        <v>0</v>
      </c>
      <c r="BN44" s="415">
        <f xml:space="preserve"> Debt!BN$101</f>
        <v>0</v>
      </c>
      <c r="BO44" s="415">
        <f xml:space="preserve"> Debt!BO$101</f>
        <v>0</v>
      </c>
      <c r="BP44" s="415">
        <f xml:space="preserve"> Debt!BP$101</f>
        <v>0</v>
      </c>
      <c r="BQ44" s="415">
        <f xml:space="preserve"> Debt!BQ$101</f>
        <v>0</v>
      </c>
      <c r="BR44" s="415">
        <f xml:space="preserve"> Debt!BR$101</f>
        <v>0</v>
      </c>
      <c r="BS44" s="415">
        <f xml:space="preserve"> Debt!BS$101</f>
        <v>0</v>
      </c>
      <c r="BT44" s="415">
        <f xml:space="preserve"> Debt!BT$101</f>
        <v>0</v>
      </c>
      <c r="BU44" s="415">
        <f xml:space="preserve"> Debt!BU$101</f>
        <v>0</v>
      </c>
      <c r="BV44" s="415">
        <f xml:space="preserve"> Debt!BV$101</f>
        <v>0</v>
      </c>
      <c r="BW44" s="415">
        <f xml:space="preserve"> Debt!BW$101</f>
        <v>0</v>
      </c>
      <c r="BX44" s="415">
        <f xml:space="preserve"> Debt!BX$101</f>
        <v>0</v>
      </c>
      <c r="BY44" s="415">
        <f xml:space="preserve"> Debt!BY$101</f>
        <v>0</v>
      </c>
      <c r="BZ44" s="415">
        <f xml:space="preserve"> Debt!BZ$101</f>
        <v>0</v>
      </c>
      <c r="CA44" s="415">
        <f xml:space="preserve"> Debt!CA$101</f>
        <v>0</v>
      </c>
      <c r="CB44" s="415">
        <f xml:space="preserve"> Debt!CB$101</f>
        <v>0</v>
      </c>
      <c r="CC44" s="415">
        <f xml:space="preserve"> Debt!CC$101</f>
        <v>0</v>
      </c>
      <c r="CD44" s="415">
        <f xml:space="preserve"> Debt!CD$101</f>
        <v>0</v>
      </c>
      <c r="CE44" s="415">
        <f xml:space="preserve"> Debt!CE$101</f>
        <v>0</v>
      </c>
      <c r="CF44" s="415">
        <f xml:space="preserve"> Debt!CF$101</f>
        <v>0</v>
      </c>
      <c r="CG44" s="415">
        <f xml:space="preserve"> Debt!CG$101</f>
        <v>0</v>
      </c>
      <c r="CH44" s="415">
        <f xml:space="preserve"> Debt!CH$101</f>
        <v>0</v>
      </c>
      <c r="CI44" s="415">
        <f xml:space="preserve"> Debt!CI$101</f>
        <v>0</v>
      </c>
      <c r="CJ44" s="415">
        <f xml:space="preserve"> Debt!CJ$101</f>
        <v>0</v>
      </c>
      <c r="CK44" s="415">
        <f xml:space="preserve"> Debt!CK$101</f>
        <v>0</v>
      </c>
      <c r="CL44" s="415">
        <f xml:space="preserve"> Debt!CL$101</f>
        <v>0</v>
      </c>
      <c r="CM44" s="415">
        <f xml:space="preserve"> Debt!CM$101</f>
        <v>0</v>
      </c>
      <c r="CN44" s="415">
        <f xml:space="preserve"> Debt!CN$101</f>
        <v>0</v>
      </c>
      <c r="CO44" s="415">
        <f xml:space="preserve"> Debt!CO$101</f>
        <v>0</v>
      </c>
      <c r="CP44" s="415">
        <f xml:space="preserve"> Debt!CP$101</f>
        <v>0</v>
      </c>
      <c r="CQ44" s="415">
        <f xml:space="preserve"> Debt!CQ$101</f>
        <v>0</v>
      </c>
      <c r="CR44" s="415">
        <f xml:space="preserve"> Debt!CR$101</f>
        <v>0</v>
      </c>
      <c r="CS44" s="415">
        <f xml:space="preserve"> Debt!CS$101</f>
        <v>0</v>
      </c>
      <c r="CT44" s="415">
        <f xml:space="preserve"> Debt!CT$101</f>
        <v>0</v>
      </c>
      <c r="CU44" s="415">
        <f xml:space="preserve"> Debt!CU$101</f>
        <v>0</v>
      </c>
      <c r="CV44" s="415">
        <f xml:space="preserve"> Debt!CV$101</f>
        <v>0</v>
      </c>
      <c r="CW44" s="415">
        <f xml:space="preserve"> Debt!CW$101</f>
        <v>0</v>
      </c>
      <c r="CX44" s="415">
        <f xml:space="preserve"> Debt!CX$101</f>
        <v>0</v>
      </c>
      <c r="CY44" s="415">
        <f xml:space="preserve"> Debt!CY$101</f>
        <v>0</v>
      </c>
      <c r="CZ44" s="415">
        <f xml:space="preserve"> Debt!CZ$101</f>
        <v>0</v>
      </c>
      <c r="DA44" s="415">
        <f xml:space="preserve"> Debt!DA$101</f>
        <v>0</v>
      </c>
      <c r="DB44" s="415">
        <f xml:space="preserve"> Debt!DB$101</f>
        <v>0</v>
      </c>
      <c r="DC44" s="415">
        <f xml:space="preserve"> Debt!DC$101</f>
        <v>0</v>
      </c>
      <c r="DD44" s="415">
        <f xml:space="preserve"> Debt!DD$101</f>
        <v>0</v>
      </c>
      <c r="DE44" s="415">
        <f xml:space="preserve"> Debt!DE$101</f>
        <v>0</v>
      </c>
      <c r="DF44" s="415">
        <f xml:space="preserve"> Debt!DF$101</f>
        <v>0</v>
      </c>
      <c r="DG44" s="415">
        <f xml:space="preserve"> Debt!DG$101</f>
        <v>0</v>
      </c>
      <c r="DH44" s="415">
        <f xml:space="preserve"> Debt!DH$101</f>
        <v>0</v>
      </c>
      <c r="DI44" s="415">
        <f xml:space="preserve"> Debt!DI$101</f>
        <v>0</v>
      </c>
      <c r="DJ44" s="415">
        <f xml:space="preserve"> Debt!DJ$101</f>
        <v>0</v>
      </c>
      <c r="DK44" s="415">
        <f xml:space="preserve"> Debt!DK$101</f>
        <v>0</v>
      </c>
      <c r="DL44" s="415">
        <f xml:space="preserve"> Debt!DL$101</f>
        <v>0</v>
      </c>
      <c r="DM44" s="415">
        <f xml:space="preserve"> Debt!DM$101</f>
        <v>0</v>
      </c>
      <c r="DN44" s="415">
        <f xml:space="preserve"> Debt!DN$101</f>
        <v>0</v>
      </c>
      <c r="DO44" s="415">
        <f xml:space="preserve"> Debt!DO$101</f>
        <v>0</v>
      </c>
      <c r="DP44" s="415">
        <f xml:space="preserve"> Debt!DP$101</f>
        <v>0</v>
      </c>
      <c r="DQ44" s="415">
        <f xml:space="preserve"> Debt!DQ$101</f>
        <v>0</v>
      </c>
      <c r="DR44" s="415">
        <f xml:space="preserve"> Debt!DR$101</f>
        <v>0</v>
      </c>
      <c r="DS44" s="415">
        <f xml:space="preserve"> Debt!DS$101</f>
        <v>0</v>
      </c>
      <c r="DT44" s="415">
        <f xml:space="preserve"> Debt!DT$101</f>
        <v>0</v>
      </c>
      <c r="DU44" s="415">
        <f xml:space="preserve"> Debt!DU$101</f>
        <v>0</v>
      </c>
      <c r="DV44" s="415">
        <f xml:space="preserve"> Debt!DV$101</f>
        <v>0</v>
      </c>
      <c r="DW44" s="415">
        <f xml:space="preserve"> Debt!DW$101</f>
        <v>0</v>
      </c>
      <c r="DX44" s="415">
        <f xml:space="preserve"> Debt!DX$101</f>
        <v>0</v>
      </c>
      <c r="DY44" s="415">
        <f xml:space="preserve"> Debt!DY$101</f>
        <v>0</v>
      </c>
      <c r="DZ44" s="415">
        <f xml:space="preserve"> Debt!DZ$101</f>
        <v>0</v>
      </c>
      <c r="EA44" s="415">
        <f xml:space="preserve"> Debt!EA$101</f>
        <v>0</v>
      </c>
      <c r="EB44" s="415">
        <f xml:space="preserve"> Debt!EB$101</f>
        <v>0</v>
      </c>
      <c r="EC44" s="415">
        <f xml:space="preserve"> Debt!EC$101</f>
        <v>0</v>
      </c>
      <c r="ED44" s="415">
        <f xml:space="preserve"> Debt!ED$101</f>
        <v>0</v>
      </c>
      <c r="EE44" s="415">
        <f xml:space="preserve"> Debt!EE$101</f>
        <v>0</v>
      </c>
      <c r="EF44" s="415">
        <f xml:space="preserve"> Debt!EF$101</f>
        <v>0</v>
      </c>
      <c r="EG44" s="415">
        <f xml:space="preserve"> Debt!EG$101</f>
        <v>0</v>
      </c>
      <c r="EH44" s="415">
        <f xml:space="preserve"> Debt!EH$101</f>
        <v>0</v>
      </c>
      <c r="EI44" s="415">
        <f xml:space="preserve"> Debt!EI$101</f>
        <v>0</v>
      </c>
      <c r="EJ44" s="415">
        <f xml:space="preserve"> Debt!EJ$101</f>
        <v>0</v>
      </c>
      <c r="EK44" s="415">
        <f xml:space="preserve"> Debt!EK$101</f>
        <v>0</v>
      </c>
      <c r="EL44" s="415">
        <f xml:space="preserve"> Debt!EL$101</f>
        <v>0</v>
      </c>
      <c r="EM44" s="415">
        <f xml:space="preserve"> Debt!EM$101</f>
        <v>0</v>
      </c>
      <c r="EN44" s="415">
        <f xml:space="preserve"> Debt!EN$101</f>
        <v>0</v>
      </c>
      <c r="EO44" s="415">
        <f xml:space="preserve"> Debt!EO$101</f>
        <v>0</v>
      </c>
      <c r="EP44" s="415">
        <f xml:space="preserve"> Debt!EP$101</f>
        <v>0</v>
      </c>
      <c r="EQ44" s="415">
        <f xml:space="preserve"> Debt!EQ$101</f>
        <v>0</v>
      </c>
      <c r="ER44" s="415">
        <f xml:space="preserve"> Debt!ER$101</f>
        <v>0</v>
      </c>
      <c r="ES44" s="415">
        <f xml:space="preserve"> Debt!ES$101</f>
        <v>0</v>
      </c>
      <c r="ET44" s="415">
        <f xml:space="preserve"> Debt!ET$101</f>
        <v>0</v>
      </c>
      <c r="EU44" s="415">
        <f xml:space="preserve"> Debt!EU$101</f>
        <v>0</v>
      </c>
      <c r="EV44" s="415">
        <f xml:space="preserve"> Debt!EV$101</f>
        <v>0</v>
      </c>
      <c r="EW44" s="415">
        <f xml:space="preserve"> Debt!EW$101</f>
        <v>0</v>
      </c>
      <c r="EX44" s="415">
        <f xml:space="preserve"> Debt!EX$101</f>
        <v>0</v>
      </c>
      <c r="EY44" s="415">
        <f xml:space="preserve"> Debt!EY$101</f>
        <v>0</v>
      </c>
      <c r="EZ44" s="415">
        <f xml:space="preserve"> Debt!EZ$101</f>
        <v>0</v>
      </c>
      <c r="FA44" s="415">
        <f xml:space="preserve"> Debt!FA$101</f>
        <v>0</v>
      </c>
      <c r="FB44" s="415">
        <f xml:space="preserve"> Debt!FB$101</f>
        <v>0</v>
      </c>
      <c r="FC44" s="415">
        <f xml:space="preserve"> Debt!FC$101</f>
        <v>0</v>
      </c>
      <c r="FD44" s="415">
        <f xml:space="preserve"> Debt!FD$101</f>
        <v>0</v>
      </c>
      <c r="FE44" s="415">
        <f xml:space="preserve"> Debt!FE$101</f>
        <v>0</v>
      </c>
      <c r="FF44" s="415">
        <f xml:space="preserve"> Debt!FF$101</f>
        <v>0</v>
      </c>
      <c r="FG44" s="415">
        <f xml:space="preserve"> Debt!FG$101</f>
        <v>0</v>
      </c>
      <c r="FH44" s="415">
        <f xml:space="preserve"> Debt!FH$101</f>
        <v>0</v>
      </c>
      <c r="FI44" s="415">
        <f xml:space="preserve"> Debt!FI$101</f>
        <v>0</v>
      </c>
      <c r="FJ44" s="415">
        <f xml:space="preserve"> Debt!FJ$101</f>
        <v>0</v>
      </c>
      <c r="FK44" s="415">
        <f xml:space="preserve"> Debt!FK$101</f>
        <v>0</v>
      </c>
      <c r="FL44" s="415">
        <f xml:space="preserve"> Debt!FL$101</f>
        <v>0</v>
      </c>
      <c r="FM44" s="415">
        <f xml:space="preserve"> Debt!FM$101</f>
        <v>0</v>
      </c>
      <c r="FN44" s="415">
        <f xml:space="preserve"> Debt!FN$101</f>
        <v>0</v>
      </c>
      <c r="FO44" s="415">
        <f xml:space="preserve"> Debt!FO$101</f>
        <v>0</v>
      </c>
      <c r="FP44" s="415">
        <f xml:space="preserve"> Debt!FP$101</f>
        <v>0</v>
      </c>
      <c r="FQ44" s="415">
        <f xml:space="preserve"> Debt!FQ$101</f>
        <v>0</v>
      </c>
      <c r="FR44" s="415">
        <f xml:space="preserve"> Debt!FR$101</f>
        <v>0</v>
      </c>
      <c r="FS44" s="415">
        <f xml:space="preserve"> Debt!FS$101</f>
        <v>0</v>
      </c>
      <c r="FT44" s="415">
        <f xml:space="preserve"> Debt!FT$101</f>
        <v>0</v>
      </c>
      <c r="FU44" s="415">
        <f xml:space="preserve"> Debt!FU$101</f>
        <v>0</v>
      </c>
      <c r="FV44" s="415">
        <f xml:space="preserve"> Debt!FV$101</f>
        <v>0</v>
      </c>
      <c r="FW44" s="415">
        <f xml:space="preserve"> Debt!FW$101</f>
        <v>0</v>
      </c>
      <c r="FX44" s="415">
        <f xml:space="preserve"> Debt!FX$101</f>
        <v>0</v>
      </c>
      <c r="FY44" s="415">
        <f xml:space="preserve"> Debt!FY$101</f>
        <v>0</v>
      </c>
      <c r="FZ44" s="415">
        <f xml:space="preserve"> Debt!FZ$101</f>
        <v>0</v>
      </c>
      <c r="GA44" s="415">
        <f xml:space="preserve"> Debt!GA$101</f>
        <v>0</v>
      </c>
      <c r="GB44" s="415">
        <f xml:space="preserve"> Debt!GB$101</f>
        <v>0</v>
      </c>
      <c r="GC44" s="415">
        <f xml:space="preserve"> Debt!GC$101</f>
        <v>0</v>
      </c>
      <c r="GD44" s="415">
        <f xml:space="preserve"> Debt!GD$101</f>
        <v>0</v>
      </c>
      <c r="GE44" s="415">
        <f xml:space="preserve"> Debt!GE$101</f>
        <v>0</v>
      </c>
      <c r="GF44" s="415">
        <f xml:space="preserve"> Debt!GF$101</f>
        <v>0</v>
      </c>
      <c r="GG44" s="415">
        <f xml:space="preserve"> Debt!GG$101</f>
        <v>0</v>
      </c>
      <c r="GH44" s="415">
        <f xml:space="preserve"> Debt!GH$101</f>
        <v>0</v>
      </c>
      <c r="GI44" s="415">
        <f xml:space="preserve"> Debt!GI$101</f>
        <v>0</v>
      </c>
      <c r="GJ44" s="415">
        <f xml:space="preserve"> Debt!GJ$101</f>
        <v>0</v>
      </c>
    </row>
    <row r="45" spans="1:192" s="316" customFormat="1" outlineLevel="1" x14ac:dyDescent="0.25">
      <c r="A45" s="277"/>
      <c r="B45" s="277"/>
      <c r="C45" s="278"/>
      <c r="D45" s="281"/>
      <c r="E45" s="415" t="str">
        <f xml:space="preserve"> Debt!E$118</f>
        <v>RCF interest paid</v>
      </c>
      <c r="F45" s="415">
        <f xml:space="preserve"> Debt!F$118</f>
        <v>0</v>
      </c>
      <c r="G45" s="415" t="str">
        <f xml:space="preserve"> Debt!G$118</f>
        <v>$ 000s</v>
      </c>
      <c r="H45" s="415">
        <f xml:space="preserve"> Debt!H$118</f>
        <v>0</v>
      </c>
      <c r="I45" s="415">
        <f xml:space="preserve"> Debt!I$118</f>
        <v>0</v>
      </c>
      <c r="J45" s="415">
        <f xml:space="preserve"> Debt!J$118</f>
        <v>0</v>
      </c>
      <c r="K45" s="415">
        <f xml:space="preserve"> Debt!K$118</f>
        <v>0</v>
      </c>
      <c r="L45" s="415">
        <f xml:space="preserve"> Debt!L$118</f>
        <v>0</v>
      </c>
      <c r="M45" s="415">
        <f xml:space="preserve"> Debt!M$118</f>
        <v>0</v>
      </c>
      <c r="N45" s="415">
        <f xml:space="preserve"> Debt!N$118</f>
        <v>0</v>
      </c>
      <c r="O45" s="415">
        <f xml:space="preserve"> Debt!O$118</f>
        <v>0</v>
      </c>
      <c r="P45" s="415">
        <f xml:space="preserve"> Debt!P$118</f>
        <v>0</v>
      </c>
      <c r="Q45" s="415">
        <f xml:space="preserve"> Debt!Q$118</f>
        <v>0</v>
      </c>
      <c r="R45" s="415">
        <f xml:space="preserve"> Debt!R$118</f>
        <v>0</v>
      </c>
      <c r="S45" s="415">
        <f xml:space="preserve"> Debt!S$118</f>
        <v>0</v>
      </c>
      <c r="T45" s="415">
        <f xml:space="preserve"> Debt!T$118</f>
        <v>0</v>
      </c>
      <c r="U45" s="415">
        <f xml:space="preserve"> Debt!U$118</f>
        <v>0</v>
      </c>
      <c r="V45" s="415">
        <f xml:space="preserve"> Debt!V$118</f>
        <v>0</v>
      </c>
      <c r="W45" s="415">
        <f xml:space="preserve"> Debt!W$118</f>
        <v>0</v>
      </c>
      <c r="X45" s="415">
        <f xml:space="preserve"> Debt!X$118</f>
        <v>0</v>
      </c>
      <c r="Y45" s="415">
        <f xml:space="preserve"> Debt!Y$118</f>
        <v>0</v>
      </c>
      <c r="Z45" s="415">
        <f xml:space="preserve"> Debt!Z$118</f>
        <v>0</v>
      </c>
      <c r="AA45" s="415">
        <f xml:space="preserve"> Debt!AA$118</f>
        <v>0</v>
      </c>
      <c r="AB45" s="415">
        <f xml:space="preserve"> Debt!AB$118</f>
        <v>0</v>
      </c>
      <c r="AC45" s="415">
        <f xml:space="preserve"> Debt!AC$118</f>
        <v>0</v>
      </c>
      <c r="AD45" s="415">
        <f xml:space="preserve"> Debt!AD$118</f>
        <v>0</v>
      </c>
      <c r="AE45" s="415">
        <f xml:space="preserve"> Debt!AE$118</f>
        <v>0</v>
      </c>
      <c r="AF45" s="415">
        <f xml:space="preserve"> Debt!AF$118</f>
        <v>0</v>
      </c>
      <c r="AG45" s="415">
        <f xml:space="preserve"> Debt!AG$118</f>
        <v>0</v>
      </c>
      <c r="AH45" s="415">
        <f xml:space="preserve"> Debt!AH$118</f>
        <v>0</v>
      </c>
      <c r="AI45" s="415">
        <f xml:space="preserve"> Debt!AI$118</f>
        <v>0</v>
      </c>
      <c r="AJ45" s="415">
        <f xml:space="preserve"> Debt!AJ$118</f>
        <v>0</v>
      </c>
      <c r="AK45" s="415">
        <f xml:space="preserve"> Debt!AK$118</f>
        <v>0</v>
      </c>
      <c r="AL45" s="415">
        <f xml:space="preserve"> Debt!AL$118</f>
        <v>0</v>
      </c>
      <c r="AM45" s="415">
        <f xml:space="preserve"> Debt!AM$118</f>
        <v>0</v>
      </c>
      <c r="AN45" s="415">
        <f xml:space="preserve"> Debt!AN$118</f>
        <v>0</v>
      </c>
      <c r="AO45" s="415">
        <f xml:space="preserve"> Debt!AO$118</f>
        <v>0</v>
      </c>
      <c r="AP45" s="415">
        <f xml:space="preserve"> Debt!AP$118</f>
        <v>0</v>
      </c>
      <c r="AQ45" s="415">
        <f xml:space="preserve"> Debt!AQ$118</f>
        <v>0</v>
      </c>
      <c r="AR45" s="415">
        <f xml:space="preserve"> Debt!AR$118</f>
        <v>0</v>
      </c>
      <c r="AS45" s="415">
        <f xml:space="preserve"> Debt!AS$118</f>
        <v>0</v>
      </c>
      <c r="AT45" s="415">
        <f xml:space="preserve"> Debt!AT$118</f>
        <v>0</v>
      </c>
      <c r="AU45" s="415">
        <f xml:space="preserve"> Debt!AU$118</f>
        <v>0</v>
      </c>
      <c r="AV45" s="415">
        <f xml:space="preserve"> Debt!AV$118</f>
        <v>0</v>
      </c>
      <c r="AW45" s="415">
        <f xml:space="preserve"> Debt!AW$118</f>
        <v>0</v>
      </c>
      <c r="AX45" s="415">
        <f xml:space="preserve"> Debt!AX$118</f>
        <v>0</v>
      </c>
      <c r="AY45" s="415">
        <f xml:space="preserve"> Debt!AY$118</f>
        <v>0</v>
      </c>
      <c r="AZ45" s="415">
        <f xml:space="preserve"> Debt!AZ$118</f>
        <v>0</v>
      </c>
      <c r="BA45" s="415">
        <f xml:space="preserve"> Debt!BA$118</f>
        <v>0</v>
      </c>
      <c r="BB45" s="415">
        <f xml:space="preserve"> Debt!BB$118</f>
        <v>0</v>
      </c>
      <c r="BC45" s="415">
        <f xml:space="preserve"> Debt!BC$118</f>
        <v>0</v>
      </c>
      <c r="BD45" s="415">
        <f xml:space="preserve"> Debt!BD$118</f>
        <v>0</v>
      </c>
      <c r="BE45" s="415">
        <f xml:space="preserve"> Debt!BE$118</f>
        <v>0</v>
      </c>
      <c r="BF45" s="415">
        <f xml:space="preserve"> Debt!BF$118</f>
        <v>0</v>
      </c>
      <c r="BG45" s="415">
        <f xml:space="preserve"> Debt!BG$118</f>
        <v>0</v>
      </c>
      <c r="BH45" s="415">
        <f xml:space="preserve"> Debt!BH$118</f>
        <v>0</v>
      </c>
      <c r="BI45" s="415">
        <f xml:space="preserve"> Debt!BI$118</f>
        <v>0</v>
      </c>
      <c r="BJ45" s="415">
        <f xml:space="preserve"> Debt!BJ$118</f>
        <v>0</v>
      </c>
      <c r="BK45" s="415">
        <f xml:space="preserve"> Debt!BK$118</f>
        <v>0</v>
      </c>
      <c r="BL45" s="415">
        <f xml:space="preserve"> Debt!BL$118</f>
        <v>0</v>
      </c>
      <c r="BM45" s="415">
        <f xml:space="preserve"> Debt!BM$118</f>
        <v>0</v>
      </c>
      <c r="BN45" s="415">
        <f xml:space="preserve"> Debt!BN$118</f>
        <v>0</v>
      </c>
      <c r="BO45" s="415">
        <f xml:space="preserve"> Debt!BO$118</f>
        <v>0</v>
      </c>
      <c r="BP45" s="415">
        <f xml:space="preserve"> Debt!BP$118</f>
        <v>0</v>
      </c>
      <c r="BQ45" s="415">
        <f xml:space="preserve"> Debt!BQ$118</f>
        <v>0</v>
      </c>
      <c r="BR45" s="415">
        <f xml:space="preserve"> Debt!BR$118</f>
        <v>0</v>
      </c>
      <c r="BS45" s="415">
        <f xml:space="preserve"> Debt!BS$118</f>
        <v>0</v>
      </c>
      <c r="BT45" s="415">
        <f xml:space="preserve"> Debt!BT$118</f>
        <v>0</v>
      </c>
      <c r="BU45" s="415">
        <f xml:space="preserve"> Debt!BU$118</f>
        <v>0</v>
      </c>
      <c r="BV45" s="415">
        <f xml:space="preserve"> Debt!BV$118</f>
        <v>0</v>
      </c>
      <c r="BW45" s="415">
        <f xml:space="preserve"> Debt!BW$118</f>
        <v>0</v>
      </c>
      <c r="BX45" s="415">
        <f xml:space="preserve"> Debt!BX$118</f>
        <v>0</v>
      </c>
      <c r="BY45" s="415">
        <f xml:space="preserve"> Debt!BY$118</f>
        <v>0</v>
      </c>
      <c r="BZ45" s="415">
        <f xml:space="preserve"> Debt!BZ$118</f>
        <v>0</v>
      </c>
      <c r="CA45" s="415">
        <f xml:space="preserve"> Debt!CA$118</f>
        <v>0</v>
      </c>
      <c r="CB45" s="415">
        <f xml:space="preserve"> Debt!CB$118</f>
        <v>0</v>
      </c>
      <c r="CC45" s="415">
        <f xml:space="preserve"> Debt!CC$118</f>
        <v>0</v>
      </c>
      <c r="CD45" s="415">
        <f xml:space="preserve"> Debt!CD$118</f>
        <v>0</v>
      </c>
      <c r="CE45" s="415">
        <f xml:space="preserve"> Debt!CE$118</f>
        <v>0</v>
      </c>
      <c r="CF45" s="415">
        <f xml:space="preserve"> Debt!CF$118</f>
        <v>0</v>
      </c>
      <c r="CG45" s="415">
        <f xml:space="preserve"> Debt!CG$118</f>
        <v>0</v>
      </c>
      <c r="CH45" s="415">
        <f xml:space="preserve"> Debt!CH$118</f>
        <v>0</v>
      </c>
      <c r="CI45" s="415">
        <f xml:space="preserve"> Debt!CI$118</f>
        <v>0</v>
      </c>
      <c r="CJ45" s="415">
        <f xml:space="preserve"> Debt!CJ$118</f>
        <v>0</v>
      </c>
      <c r="CK45" s="415">
        <f xml:space="preserve"> Debt!CK$118</f>
        <v>0</v>
      </c>
      <c r="CL45" s="415">
        <f xml:space="preserve"> Debt!CL$118</f>
        <v>0</v>
      </c>
      <c r="CM45" s="415">
        <f xml:space="preserve"> Debt!CM$118</f>
        <v>0</v>
      </c>
      <c r="CN45" s="415">
        <f xml:space="preserve"> Debt!CN$118</f>
        <v>0</v>
      </c>
      <c r="CO45" s="415">
        <f xml:space="preserve"> Debt!CO$118</f>
        <v>0</v>
      </c>
      <c r="CP45" s="415">
        <f xml:space="preserve"> Debt!CP$118</f>
        <v>0</v>
      </c>
      <c r="CQ45" s="415">
        <f xml:space="preserve"> Debt!CQ$118</f>
        <v>0</v>
      </c>
      <c r="CR45" s="415">
        <f xml:space="preserve"> Debt!CR$118</f>
        <v>0</v>
      </c>
      <c r="CS45" s="415">
        <f xml:space="preserve"> Debt!CS$118</f>
        <v>0</v>
      </c>
      <c r="CT45" s="415">
        <f xml:space="preserve"> Debt!CT$118</f>
        <v>0</v>
      </c>
      <c r="CU45" s="415">
        <f xml:space="preserve"> Debt!CU$118</f>
        <v>0</v>
      </c>
      <c r="CV45" s="415">
        <f xml:space="preserve"> Debt!CV$118</f>
        <v>0</v>
      </c>
      <c r="CW45" s="415">
        <f xml:space="preserve"> Debt!CW$118</f>
        <v>0</v>
      </c>
      <c r="CX45" s="415">
        <f xml:space="preserve"> Debt!CX$118</f>
        <v>0</v>
      </c>
      <c r="CY45" s="415">
        <f xml:space="preserve"> Debt!CY$118</f>
        <v>0</v>
      </c>
      <c r="CZ45" s="415">
        <f xml:space="preserve"> Debt!CZ$118</f>
        <v>0</v>
      </c>
      <c r="DA45" s="415">
        <f xml:space="preserve"> Debt!DA$118</f>
        <v>0</v>
      </c>
      <c r="DB45" s="415">
        <f xml:space="preserve"> Debt!DB$118</f>
        <v>0</v>
      </c>
      <c r="DC45" s="415">
        <f xml:space="preserve"> Debt!DC$118</f>
        <v>0</v>
      </c>
      <c r="DD45" s="415">
        <f xml:space="preserve"> Debt!DD$118</f>
        <v>0</v>
      </c>
      <c r="DE45" s="415">
        <f xml:space="preserve"> Debt!DE$118</f>
        <v>0</v>
      </c>
      <c r="DF45" s="415">
        <f xml:space="preserve"> Debt!DF$118</f>
        <v>0</v>
      </c>
      <c r="DG45" s="415">
        <f xml:space="preserve"> Debt!DG$118</f>
        <v>0</v>
      </c>
      <c r="DH45" s="415">
        <f xml:space="preserve"> Debt!DH$118</f>
        <v>0</v>
      </c>
      <c r="DI45" s="415">
        <f xml:space="preserve"> Debt!DI$118</f>
        <v>0</v>
      </c>
      <c r="DJ45" s="415">
        <f xml:space="preserve"> Debt!DJ$118</f>
        <v>0</v>
      </c>
      <c r="DK45" s="415">
        <f xml:space="preserve"> Debt!DK$118</f>
        <v>0</v>
      </c>
      <c r="DL45" s="415">
        <f xml:space="preserve"> Debt!DL$118</f>
        <v>0</v>
      </c>
      <c r="DM45" s="415">
        <f xml:space="preserve"> Debt!DM$118</f>
        <v>0</v>
      </c>
      <c r="DN45" s="415">
        <f xml:space="preserve"> Debt!DN$118</f>
        <v>0</v>
      </c>
      <c r="DO45" s="415">
        <f xml:space="preserve"> Debt!DO$118</f>
        <v>0</v>
      </c>
      <c r="DP45" s="415">
        <f xml:space="preserve"> Debt!DP$118</f>
        <v>0</v>
      </c>
      <c r="DQ45" s="415">
        <f xml:space="preserve"> Debt!DQ$118</f>
        <v>0</v>
      </c>
      <c r="DR45" s="415">
        <f xml:space="preserve"> Debt!DR$118</f>
        <v>0</v>
      </c>
      <c r="DS45" s="415">
        <f xml:space="preserve"> Debt!DS$118</f>
        <v>0</v>
      </c>
      <c r="DT45" s="415">
        <f xml:space="preserve"> Debt!DT$118</f>
        <v>0</v>
      </c>
      <c r="DU45" s="415">
        <f xml:space="preserve"> Debt!DU$118</f>
        <v>0</v>
      </c>
      <c r="DV45" s="415">
        <f xml:space="preserve"> Debt!DV$118</f>
        <v>0</v>
      </c>
      <c r="DW45" s="415">
        <f xml:space="preserve"> Debt!DW$118</f>
        <v>0</v>
      </c>
      <c r="DX45" s="415">
        <f xml:space="preserve"> Debt!DX$118</f>
        <v>0</v>
      </c>
      <c r="DY45" s="415">
        <f xml:space="preserve"> Debt!DY$118</f>
        <v>0</v>
      </c>
      <c r="DZ45" s="415">
        <f xml:space="preserve"> Debt!DZ$118</f>
        <v>0</v>
      </c>
      <c r="EA45" s="415">
        <f xml:space="preserve"> Debt!EA$118</f>
        <v>0</v>
      </c>
      <c r="EB45" s="415">
        <f xml:space="preserve"> Debt!EB$118</f>
        <v>0</v>
      </c>
      <c r="EC45" s="415">
        <f xml:space="preserve"> Debt!EC$118</f>
        <v>0</v>
      </c>
      <c r="ED45" s="415">
        <f xml:space="preserve"> Debt!ED$118</f>
        <v>0</v>
      </c>
      <c r="EE45" s="415">
        <f xml:space="preserve"> Debt!EE$118</f>
        <v>0</v>
      </c>
      <c r="EF45" s="415">
        <f xml:space="preserve"> Debt!EF$118</f>
        <v>0</v>
      </c>
      <c r="EG45" s="415">
        <f xml:space="preserve"> Debt!EG$118</f>
        <v>0</v>
      </c>
      <c r="EH45" s="415">
        <f xml:space="preserve"> Debt!EH$118</f>
        <v>0</v>
      </c>
      <c r="EI45" s="415">
        <f xml:space="preserve"> Debt!EI$118</f>
        <v>0</v>
      </c>
      <c r="EJ45" s="415">
        <f xml:space="preserve"> Debt!EJ$118</f>
        <v>0</v>
      </c>
      <c r="EK45" s="415">
        <f xml:space="preserve"> Debt!EK$118</f>
        <v>0</v>
      </c>
      <c r="EL45" s="415">
        <f xml:space="preserve"> Debt!EL$118</f>
        <v>0</v>
      </c>
      <c r="EM45" s="415">
        <f xml:space="preserve"> Debt!EM$118</f>
        <v>0</v>
      </c>
      <c r="EN45" s="415">
        <f xml:space="preserve"> Debt!EN$118</f>
        <v>0</v>
      </c>
      <c r="EO45" s="415">
        <f xml:space="preserve"> Debt!EO$118</f>
        <v>0</v>
      </c>
      <c r="EP45" s="415">
        <f xml:space="preserve"> Debt!EP$118</f>
        <v>0</v>
      </c>
      <c r="EQ45" s="415">
        <f xml:space="preserve"> Debt!EQ$118</f>
        <v>0</v>
      </c>
      <c r="ER45" s="415">
        <f xml:space="preserve"> Debt!ER$118</f>
        <v>0</v>
      </c>
      <c r="ES45" s="415">
        <f xml:space="preserve"> Debt!ES$118</f>
        <v>0</v>
      </c>
      <c r="ET45" s="415">
        <f xml:space="preserve"> Debt!ET$118</f>
        <v>0</v>
      </c>
      <c r="EU45" s="415">
        <f xml:space="preserve"> Debt!EU$118</f>
        <v>0</v>
      </c>
      <c r="EV45" s="415">
        <f xml:space="preserve"> Debt!EV$118</f>
        <v>0</v>
      </c>
      <c r="EW45" s="415">
        <f xml:space="preserve"> Debt!EW$118</f>
        <v>0</v>
      </c>
      <c r="EX45" s="415">
        <f xml:space="preserve"> Debt!EX$118</f>
        <v>0</v>
      </c>
      <c r="EY45" s="415">
        <f xml:space="preserve"> Debt!EY$118</f>
        <v>0</v>
      </c>
      <c r="EZ45" s="415">
        <f xml:space="preserve"> Debt!EZ$118</f>
        <v>0</v>
      </c>
      <c r="FA45" s="415">
        <f xml:space="preserve"> Debt!FA$118</f>
        <v>0</v>
      </c>
      <c r="FB45" s="415">
        <f xml:space="preserve"> Debt!FB$118</f>
        <v>0</v>
      </c>
      <c r="FC45" s="415">
        <f xml:space="preserve"> Debt!FC$118</f>
        <v>0</v>
      </c>
      <c r="FD45" s="415">
        <f xml:space="preserve"> Debt!FD$118</f>
        <v>0</v>
      </c>
      <c r="FE45" s="415">
        <f xml:space="preserve"> Debt!FE$118</f>
        <v>0</v>
      </c>
      <c r="FF45" s="415">
        <f xml:space="preserve"> Debt!FF$118</f>
        <v>0</v>
      </c>
      <c r="FG45" s="415">
        <f xml:space="preserve"> Debt!FG$118</f>
        <v>0</v>
      </c>
      <c r="FH45" s="415">
        <f xml:space="preserve"> Debt!FH$118</f>
        <v>0</v>
      </c>
      <c r="FI45" s="415">
        <f xml:space="preserve"> Debt!FI$118</f>
        <v>0</v>
      </c>
      <c r="FJ45" s="415">
        <f xml:space="preserve"> Debt!FJ$118</f>
        <v>0</v>
      </c>
      <c r="FK45" s="415">
        <f xml:space="preserve"> Debt!FK$118</f>
        <v>0</v>
      </c>
      <c r="FL45" s="415">
        <f xml:space="preserve"> Debt!FL$118</f>
        <v>0</v>
      </c>
      <c r="FM45" s="415">
        <f xml:space="preserve"> Debt!FM$118</f>
        <v>0</v>
      </c>
      <c r="FN45" s="415">
        <f xml:space="preserve"> Debt!FN$118</f>
        <v>0</v>
      </c>
      <c r="FO45" s="415">
        <f xml:space="preserve"> Debt!FO$118</f>
        <v>0</v>
      </c>
      <c r="FP45" s="415">
        <f xml:space="preserve"> Debt!FP$118</f>
        <v>0</v>
      </c>
      <c r="FQ45" s="415">
        <f xml:space="preserve"> Debt!FQ$118</f>
        <v>0</v>
      </c>
      <c r="FR45" s="415">
        <f xml:space="preserve"> Debt!FR$118</f>
        <v>0</v>
      </c>
      <c r="FS45" s="415">
        <f xml:space="preserve"> Debt!FS$118</f>
        <v>0</v>
      </c>
      <c r="FT45" s="415">
        <f xml:space="preserve"> Debt!FT$118</f>
        <v>0</v>
      </c>
      <c r="FU45" s="415">
        <f xml:space="preserve"> Debt!FU$118</f>
        <v>0</v>
      </c>
      <c r="FV45" s="415">
        <f xml:space="preserve"> Debt!FV$118</f>
        <v>0</v>
      </c>
      <c r="FW45" s="415">
        <f xml:space="preserve"> Debt!FW$118</f>
        <v>0</v>
      </c>
      <c r="FX45" s="415">
        <f xml:space="preserve"> Debt!FX$118</f>
        <v>0</v>
      </c>
      <c r="FY45" s="415">
        <f xml:space="preserve"> Debt!FY$118</f>
        <v>0</v>
      </c>
      <c r="FZ45" s="415">
        <f xml:space="preserve"> Debt!FZ$118</f>
        <v>0</v>
      </c>
      <c r="GA45" s="415">
        <f xml:space="preserve"> Debt!GA$118</f>
        <v>0</v>
      </c>
      <c r="GB45" s="415">
        <f xml:space="preserve"> Debt!GB$118</f>
        <v>0</v>
      </c>
      <c r="GC45" s="415">
        <f xml:space="preserve"> Debt!GC$118</f>
        <v>0</v>
      </c>
      <c r="GD45" s="415">
        <f xml:space="preserve"> Debt!GD$118</f>
        <v>0</v>
      </c>
      <c r="GE45" s="415">
        <f xml:space="preserve"> Debt!GE$118</f>
        <v>0</v>
      </c>
      <c r="GF45" s="415">
        <f xml:space="preserve"> Debt!GF$118</f>
        <v>0</v>
      </c>
      <c r="GG45" s="415">
        <f xml:space="preserve"> Debt!GG$118</f>
        <v>0</v>
      </c>
      <c r="GH45" s="415">
        <f xml:space="preserve"> Debt!GH$118</f>
        <v>0</v>
      </c>
      <c r="GI45" s="415">
        <f xml:space="preserve"> Debt!GI$118</f>
        <v>0</v>
      </c>
      <c r="GJ45" s="415">
        <f xml:space="preserve"> Debt!GJ$118</f>
        <v>0</v>
      </c>
    </row>
    <row r="46" spans="1:192" outlineLevel="1" x14ac:dyDescent="0.25">
      <c r="E46" s="415" t="str">
        <f xml:space="preserve"> Debt!E$134</f>
        <v>RCF principal repayment</v>
      </c>
      <c r="F46" s="415">
        <f xml:space="preserve"> Debt!F$134</f>
        <v>0</v>
      </c>
      <c r="G46" s="415" t="str">
        <f xml:space="preserve"> Debt!G$134</f>
        <v>$ 000s</v>
      </c>
      <c r="H46" s="415">
        <f xml:space="preserve"> Debt!H$134</f>
        <v>0</v>
      </c>
      <c r="I46" s="415">
        <f xml:space="preserve"> Debt!I$134</f>
        <v>0</v>
      </c>
      <c r="J46" s="415">
        <f xml:space="preserve"> Debt!J$134</f>
        <v>0</v>
      </c>
      <c r="K46" s="415">
        <f xml:space="preserve"> Debt!K$134</f>
        <v>0</v>
      </c>
      <c r="L46" s="415">
        <f xml:space="preserve"> Debt!L$134</f>
        <v>0</v>
      </c>
      <c r="M46" s="415">
        <f xml:space="preserve"> Debt!M$134</f>
        <v>0</v>
      </c>
      <c r="N46" s="415">
        <f xml:space="preserve"> Debt!N$134</f>
        <v>0</v>
      </c>
      <c r="O46" s="415">
        <f xml:space="preserve"> Debt!O$134</f>
        <v>0</v>
      </c>
      <c r="P46" s="415">
        <f xml:space="preserve"> Debt!P$134</f>
        <v>0</v>
      </c>
      <c r="Q46" s="415">
        <f xml:space="preserve"> Debt!Q$134</f>
        <v>0</v>
      </c>
      <c r="R46" s="415">
        <f xml:space="preserve"> Debt!R$134</f>
        <v>0</v>
      </c>
      <c r="S46" s="415">
        <f xml:space="preserve"> Debt!S$134</f>
        <v>0</v>
      </c>
      <c r="T46" s="415">
        <f xml:space="preserve"> Debt!T$134</f>
        <v>0</v>
      </c>
      <c r="U46" s="415">
        <f xml:space="preserve"> Debt!U$134</f>
        <v>0</v>
      </c>
      <c r="V46" s="415">
        <f xml:space="preserve"> Debt!V$134</f>
        <v>0</v>
      </c>
      <c r="W46" s="415">
        <f xml:space="preserve"> Debt!W$134</f>
        <v>0</v>
      </c>
      <c r="X46" s="415">
        <f xml:space="preserve"> Debt!X$134</f>
        <v>0</v>
      </c>
      <c r="Y46" s="415">
        <f xml:space="preserve"> Debt!Y$134</f>
        <v>0</v>
      </c>
      <c r="Z46" s="415">
        <f xml:space="preserve"> Debt!Z$134</f>
        <v>0</v>
      </c>
      <c r="AA46" s="415">
        <f xml:space="preserve"> Debt!AA$134</f>
        <v>0</v>
      </c>
      <c r="AB46" s="415">
        <f xml:space="preserve"> Debt!AB$134</f>
        <v>0</v>
      </c>
      <c r="AC46" s="415">
        <f xml:space="preserve"> Debt!AC$134</f>
        <v>0</v>
      </c>
      <c r="AD46" s="415">
        <f xml:space="preserve"> Debt!AD$134</f>
        <v>0</v>
      </c>
      <c r="AE46" s="415">
        <f xml:space="preserve"> Debt!AE$134</f>
        <v>0</v>
      </c>
      <c r="AF46" s="415">
        <f xml:space="preserve"> Debt!AF$134</f>
        <v>0</v>
      </c>
      <c r="AG46" s="415">
        <f xml:space="preserve"> Debt!AG$134</f>
        <v>0</v>
      </c>
      <c r="AH46" s="415">
        <f xml:space="preserve"> Debt!AH$134</f>
        <v>0</v>
      </c>
      <c r="AI46" s="415">
        <f xml:space="preserve"> Debt!AI$134</f>
        <v>0</v>
      </c>
      <c r="AJ46" s="415">
        <f xml:space="preserve"> Debt!AJ$134</f>
        <v>0</v>
      </c>
      <c r="AK46" s="415">
        <f xml:space="preserve"> Debt!AK$134</f>
        <v>0</v>
      </c>
      <c r="AL46" s="415">
        <f xml:space="preserve"> Debt!AL$134</f>
        <v>0</v>
      </c>
      <c r="AM46" s="415">
        <f xml:space="preserve"> Debt!AM$134</f>
        <v>0</v>
      </c>
      <c r="AN46" s="415">
        <f xml:space="preserve"> Debt!AN$134</f>
        <v>0</v>
      </c>
      <c r="AO46" s="415">
        <f xml:space="preserve"> Debt!AO$134</f>
        <v>0</v>
      </c>
      <c r="AP46" s="415">
        <f xml:space="preserve"> Debt!AP$134</f>
        <v>0</v>
      </c>
      <c r="AQ46" s="415">
        <f xml:space="preserve"> Debt!AQ$134</f>
        <v>0</v>
      </c>
      <c r="AR46" s="415">
        <f xml:space="preserve"> Debt!AR$134</f>
        <v>0</v>
      </c>
      <c r="AS46" s="415">
        <f xml:space="preserve"> Debt!AS$134</f>
        <v>0</v>
      </c>
      <c r="AT46" s="415">
        <f xml:space="preserve"> Debt!AT$134</f>
        <v>0</v>
      </c>
      <c r="AU46" s="415">
        <f xml:space="preserve"> Debt!AU$134</f>
        <v>0</v>
      </c>
      <c r="AV46" s="415">
        <f xml:space="preserve"> Debt!AV$134</f>
        <v>0</v>
      </c>
      <c r="AW46" s="415">
        <f xml:space="preserve"> Debt!AW$134</f>
        <v>0</v>
      </c>
      <c r="AX46" s="415">
        <f xml:space="preserve"> Debt!AX$134</f>
        <v>0</v>
      </c>
      <c r="AY46" s="415">
        <f xml:space="preserve"> Debt!AY$134</f>
        <v>0</v>
      </c>
      <c r="AZ46" s="415">
        <f xml:space="preserve"> Debt!AZ$134</f>
        <v>0</v>
      </c>
      <c r="BA46" s="415">
        <f xml:space="preserve"> Debt!BA$134</f>
        <v>0</v>
      </c>
      <c r="BB46" s="415">
        <f xml:space="preserve"> Debt!BB$134</f>
        <v>0</v>
      </c>
      <c r="BC46" s="415">
        <f xml:space="preserve"> Debt!BC$134</f>
        <v>0</v>
      </c>
      <c r="BD46" s="415">
        <f xml:space="preserve"> Debt!BD$134</f>
        <v>0</v>
      </c>
      <c r="BE46" s="415">
        <f xml:space="preserve"> Debt!BE$134</f>
        <v>0</v>
      </c>
      <c r="BF46" s="415">
        <f xml:space="preserve"> Debt!BF$134</f>
        <v>0</v>
      </c>
      <c r="BG46" s="415">
        <f xml:space="preserve"> Debt!BG$134</f>
        <v>0</v>
      </c>
      <c r="BH46" s="415">
        <f xml:space="preserve"> Debt!BH$134</f>
        <v>0</v>
      </c>
      <c r="BI46" s="415">
        <f xml:space="preserve"> Debt!BI$134</f>
        <v>0</v>
      </c>
      <c r="BJ46" s="415">
        <f xml:space="preserve"> Debt!BJ$134</f>
        <v>0</v>
      </c>
      <c r="BK46" s="415">
        <f xml:space="preserve"> Debt!BK$134</f>
        <v>0</v>
      </c>
      <c r="BL46" s="415">
        <f xml:space="preserve"> Debt!BL$134</f>
        <v>0</v>
      </c>
      <c r="BM46" s="415">
        <f xml:space="preserve"> Debt!BM$134</f>
        <v>0</v>
      </c>
      <c r="BN46" s="415">
        <f xml:space="preserve"> Debt!BN$134</f>
        <v>0</v>
      </c>
      <c r="BO46" s="415">
        <f xml:space="preserve"> Debt!BO$134</f>
        <v>0</v>
      </c>
      <c r="BP46" s="415">
        <f xml:space="preserve"> Debt!BP$134</f>
        <v>0</v>
      </c>
      <c r="BQ46" s="415">
        <f xml:space="preserve"> Debt!BQ$134</f>
        <v>0</v>
      </c>
      <c r="BR46" s="415">
        <f xml:space="preserve"> Debt!BR$134</f>
        <v>0</v>
      </c>
      <c r="BS46" s="415">
        <f xml:space="preserve"> Debt!BS$134</f>
        <v>0</v>
      </c>
      <c r="BT46" s="415">
        <f xml:space="preserve"> Debt!BT$134</f>
        <v>0</v>
      </c>
      <c r="BU46" s="415">
        <f xml:space="preserve"> Debt!BU$134</f>
        <v>0</v>
      </c>
      <c r="BV46" s="415">
        <f xml:space="preserve"> Debt!BV$134</f>
        <v>0</v>
      </c>
      <c r="BW46" s="415">
        <f xml:space="preserve"> Debt!BW$134</f>
        <v>0</v>
      </c>
      <c r="BX46" s="415">
        <f xml:space="preserve"> Debt!BX$134</f>
        <v>0</v>
      </c>
      <c r="BY46" s="415">
        <f xml:space="preserve"> Debt!BY$134</f>
        <v>0</v>
      </c>
      <c r="BZ46" s="415">
        <f xml:space="preserve"> Debt!BZ$134</f>
        <v>0</v>
      </c>
      <c r="CA46" s="415">
        <f xml:space="preserve"> Debt!CA$134</f>
        <v>0</v>
      </c>
      <c r="CB46" s="415">
        <f xml:space="preserve"> Debt!CB$134</f>
        <v>0</v>
      </c>
      <c r="CC46" s="415">
        <f xml:space="preserve"> Debt!CC$134</f>
        <v>0</v>
      </c>
      <c r="CD46" s="415">
        <f xml:space="preserve"> Debt!CD$134</f>
        <v>0</v>
      </c>
      <c r="CE46" s="415">
        <f xml:space="preserve"> Debt!CE$134</f>
        <v>0</v>
      </c>
      <c r="CF46" s="415">
        <f xml:space="preserve"> Debt!CF$134</f>
        <v>0</v>
      </c>
      <c r="CG46" s="415">
        <f xml:space="preserve"> Debt!CG$134</f>
        <v>0</v>
      </c>
      <c r="CH46" s="415">
        <f xml:space="preserve"> Debt!CH$134</f>
        <v>0</v>
      </c>
      <c r="CI46" s="415">
        <f xml:space="preserve"> Debt!CI$134</f>
        <v>0</v>
      </c>
      <c r="CJ46" s="415">
        <f xml:space="preserve"> Debt!CJ$134</f>
        <v>0</v>
      </c>
      <c r="CK46" s="415">
        <f xml:space="preserve"> Debt!CK$134</f>
        <v>0</v>
      </c>
      <c r="CL46" s="415">
        <f xml:space="preserve"> Debt!CL$134</f>
        <v>0</v>
      </c>
      <c r="CM46" s="415">
        <f xml:space="preserve"> Debt!CM$134</f>
        <v>0</v>
      </c>
      <c r="CN46" s="415">
        <f xml:space="preserve"> Debt!CN$134</f>
        <v>0</v>
      </c>
      <c r="CO46" s="415">
        <f xml:space="preserve"> Debt!CO$134</f>
        <v>0</v>
      </c>
      <c r="CP46" s="415">
        <f xml:space="preserve"> Debt!CP$134</f>
        <v>0</v>
      </c>
      <c r="CQ46" s="415">
        <f xml:space="preserve"> Debt!CQ$134</f>
        <v>0</v>
      </c>
      <c r="CR46" s="415">
        <f xml:space="preserve"> Debt!CR$134</f>
        <v>0</v>
      </c>
      <c r="CS46" s="415">
        <f xml:space="preserve"> Debt!CS$134</f>
        <v>0</v>
      </c>
      <c r="CT46" s="415">
        <f xml:space="preserve"> Debt!CT$134</f>
        <v>0</v>
      </c>
      <c r="CU46" s="415">
        <f xml:space="preserve"> Debt!CU$134</f>
        <v>0</v>
      </c>
      <c r="CV46" s="415">
        <f xml:space="preserve"> Debt!CV$134</f>
        <v>0</v>
      </c>
      <c r="CW46" s="415">
        <f xml:space="preserve"> Debt!CW$134</f>
        <v>0</v>
      </c>
      <c r="CX46" s="415">
        <f xml:space="preserve"> Debt!CX$134</f>
        <v>0</v>
      </c>
      <c r="CY46" s="415">
        <f xml:space="preserve"> Debt!CY$134</f>
        <v>0</v>
      </c>
      <c r="CZ46" s="415">
        <f xml:space="preserve"> Debt!CZ$134</f>
        <v>0</v>
      </c>
      <c r="DA46" s="415">
        <f xml:space="preserve"> Debt!DA$134</f>
        <v>0</v>
      </c>
      <c r="DB46" s="415">
        <f xml:space="preserve"> Debt!DB$134</f>
        <v>0</v>
      </c>
      <c r="DC46" s="415">
        <f xml:space="preserve"> Debt!DC$134</f>
        <v>0</v>
      </c>
      <c r="DD46" s="415">
        <f xml:space="preserve"> Debt!DD$134</f>
        <v>0</v>
      </c>
      <c r="DE46" s="415">
        <f xml:space="preserve"> Debt!DE$134</f>
        <v>0</v>
      </c>
      <c r="DF46" s="415">
        <f xml:space="preserve"> Debt!DF$134</f>
        <v>0</v>
      </c>
      <c r="DG46" s="415">
        <f xml:space="preserve"> Debt!DG$134</f>
        <v>0</v>
      </c>
      <c r="DH46" s="415">
        <f xml:space="preserve"> Debt!DH$134</f>
        <v>0</v>
      </c>
      <c r="DI46" s="415">
        <f xml:space="preserve"> Debt!DI$134</f>
        <v>0</v>
      </c>
      <c r="DJ46" s="415">
        <f xml:space="preserve"> Debt!DJ$134</f>
        <v>0</v>
      </c>
      <c r="DK46" s="415">
        <f xml:space="preserve"> Debt!DK$134</f>
        <v>0</v>
      </c>
      <c r="DL46" s="415">
        <f xml:space="preserve"> Debt!DL$134</f>
        <v>0</v>
      </c>
      <c r="DM46" s="415">
        <f xml:space="preserve"> Debt!DM$134</f>
        <v>0</v>
      </c>
      <c r="DN46" s="415">
        <f xml:space="preserve"> Debt!DN$134</f>
        <v>0</v>
      </c>
      <c r="DO46" s="415">
        <f xml:space="preserve"> Debt!DO$134</f>
        <v>0</v>
      </c>
      <c r="DP46" s="415">
        <f xml:space="preserve"> Debt!DP$134</f>
        <v>0</v>
      </c>
      <c r="DQ46" s="415">
        <f xml:space="preserve"> Debt!DQ$134</f>
        <v>0</v>
      </c>
      <c r="DR46" s="415">
        <f xml:space="preserve"> Debt!DR$134</f>
        <v>0</v>
      </c>
      <c r="DS46" s="415">
        <f xml:space="preserve"> Debt!DS$134</f>
        <v>0</v>
      </c>
      <c r="DT46" s="415">
        <f xml:space="preserve"> Debt!DT$134</f>
        <v>0</v>
      </c>
      <c r="DU46" s="415">
        <f xml:space="preserve"> Debt!DU$134</f>
        <v>0</v>
      </c>
      <c r="DV46" s="415">
        <f xml:space="preserve"> Debt!DV$134</f>
        <v>0</v>
      </c>
      <c r="DW46" s="415">
        <f xml:space="preserve"> Debt!DW$134</f>
        <v>0</v>
      </c>
      <c r="DX46" s="415">
        <f xml:space="preserve"> Debt!DX$134</f>
        <v>0</v>
      </c>
      <c r="DY46" s="415">
        <f xml:space="preserve"> Debt!DY$134</f>
        <v>0</v>
      </c>
      <c r="DZ46" s="415">
        <f xml:space="preserve"> Debt!DZ$134</f>
        <v>0</v>
      </c>
      <c r="EA46" s="415">
        <f xml:space="preserve"> Debt!EA$134</f>
        <v>0</v>
      </c>
      <c r="EB46" s="415">
        <f xml:space="preserve"> Debt!EB$134</f>
        <v>0</v>
      </c>
      <c r="EC46" s="415">
        <f xml:space="preserve"> Debt!EC$134</f>
        <v>0</v>
      </c>
      <c r="ED46" s="415">
        <f xml:space="preserve"> Debt!ED$134</f>
        <v>0</v>
      </c>
      <c r="EE46" s="415">
        <f xml:space="preserve"> Debt!EE$134</f>
        <v>0</v>
      </c>
      <c r="EF46" s="415">
        <f xml:space="preserve"> Debt!EF$134</f>
        <v>0</v>
      </c>
      <c r="EG46" s="415">
        <f xml:space="preserve"> Debt!EG$134</f>
        <v>0</v>
      </c>
      <c r="EH46" s="415">
        <f xml:space="preserve"> Debt!EH$134</f>
        <v>0</v>
      </c>
      <c r="EI46" s="415">
        <f xml:space="preserve"> Debt!EI$134</f>
        <v>0</v>
      </c>
      <c r="EJ46" s="415">
        <f xml:space="preserve"> Debt!EJ$134</f>
        <v>0</v>
      </c>
      <c r="EK46" s="415">
        <f xml:space="preserve"> Debt!EK$134</f>
        <v>0</v>
      </c>
      <c r="EL46" s="415">
        <f xml:space="preserve"> Debt!EL$134</f>
        <v>0</v>
      </c>
      <c r="EM46" s="415">
        <f xml:space="preserve"> Debt!EM$134</f>
        <v>0</v>
      </c>
      <c r="EN46" s="415">
        <f xml:space="preserve"> Debt!EN$134</f>
        <v>0</v>
      </c>
      <c r="EO46" s="415">
        <f xml:space="preserve"> Debt!EO$134</f>
        <v>0</v>
      </c>
      <c r="EP46" s="415">
        <f xml:space="preserve"> Debt!EP$134</f>
        <v>0</v>
      </c>
      <c r="EQ46" s="415">
        <f xml:space="preserve"> Debt!EQ$134</f>
        <v>0</v>
      </c>
      <c r="ER46" s="415">
        <f xml:space="preserve"> Debt!ER$134</f>
        <v>0</v>
      </c>
      <c r="ES46" s="415">
        <f xml:space="preserve"> Debt!ES$134</f>
        <v>0</v>
      </c>
      <c r="ET46" s="415">
        <f xml:space="preserve"> Debt!ET$134</f>
        <v>0</v>
      </c>
      <c r="EU46" s="415">
        <f xml:space="preserve"> Debt!EU$134</f>
        <v>0</v>
      </c>
      <c r="EV46" s="415">
        <f xml:space="preserve"> Debt!EV$134</f>
        <v>0</v>
      </c>
      <c r="EW46" s="415">
        <f xml:space="preserve"> Debt!EW$134</f>
        <v>0</v>
      </c>
      <c r="EX46" s="415">
        <f xml:space="preserve"> Debt!EX$134</f>
        <v>0</v>
      </c>
      <c r="EY46" s="415">
        <f xml:space="preserve"> Debt!EY$134</f>
        <v>0</v>
      </c>
      <c r="EZ46" s="415">
        <f xml:space="preserve"> Debt!EZ$134</f>
        <v>0</v>
      </c>
      <c r="FA46" s="415">
        <f xml:space="preserve"> Debt!FA$134</f>
        <v>0</v>
      </c>
      <c r="FB46" s="415">
        <f xml:space="preserve"> Debt!FB$134</f>
        <v>0</v>
      </c>
      <c r="FC46" s="415">
        <f xml:space="preserve"> Debt!FC$134</f>
        <v>0</v>
      </c>
      <c r="FD46" s="415">
        <f xml:space="preserve"> Debt!FD$134</f>
        <v>0</v>
      </c>
      <c r="FE46" s="415">
        <f xml:space="preserve"> Debt!FE$134</f>
        <v>0</v>
      </c>
      <c r="FF46" s="415">
        <f xml:space="preserve"> Debt!FF$134</f>
        <v>0</v>
      </c>
      <c r="FG46" s="415">
        <f xml:space="preserve"> Debt!FG$134</f>
        <v>0</v>
      </c>
      <c r="FH46" s="415">
        <f xml:space="preserve"> Debt!FH$134</f>
        <v>0</v>
      </c>
      <c r="FI46" s="415">
        <f xml:space="preserve"> Debt!FI$134</f>
        <v>0</v>
      </c>
      <c r="FJ46" s="415">
        <f xml:space="preserve"> Debt!FJ$134</f>
        <v>0</v>
      </c>
      <c r="FK46" s="415">
        <f xml:space="preserve"> Debt!FK$134</f>
        <v>0</v>
      </c>
      <c r="FL46" s="415">
        <f xml:space="preserve"> Debt!FL$134</f>
        <v>0</v>
      </c>
      <c r="FM46" s="415">
        <f xml:space="preserve"> Debt!FM$134</f>
        <v>0</v>
      </c>
      <c r="FN46" s="415">
        <f xml:space="preserve"> Debt!FN$134</f>
        <v>0</v>
      </c>
      <c r="FO46" s="415">
        <f xml:space="preserve"> Debt!FO$134</f>
        <v>0</v>
      </c>
      <c r="FP46" s="415">
        <f xml:space="preserve"> Debt!FP$134</f>
        <v>0</v>
      </c>
      <c r="FQ46" s="415">
        <f xml:space="preserve"> Debt!FQ$134</f>
        <v>0</v>
      </c>
      <c r="FR46" s="415">
        <f xml:space="preserve"> Debt!FR$134</f>
        <v>0</v>
      </c>
      <c r="FS46" s="415">
        <f xml:space="preserve"> Debt!FS$134</f>
        <v>0</v>
      </c>
      <c r="FT46" s="415">
        <f xml:space="preserve"> Debt!FT$134</f>
        <v>0</v>
      </c>
      <c r="FU46" s="415">
        <f xml:space="preserve"> Debt!FU$134</f>
        <v>0</v>
      </c>
      <c r="FV46" s="415">
        <f xml:space="preserve"> Debt!FV$134</f>
        <v>0</v>
      </c>
      <c r="FW46" s="415">
        <f xml:space="preserve"> Debt!FW$134</f>
        <v>0</v>
      </c>
      <c r="FX46" s="415">
        <f xml:space="preserve"> Debt!FX$134</f>
        <v>0</v>
      </c>
      <c r="FY46" s="415">
        <f xml:space="preserve"> Debt!FY$134</f>
        <v>0</v>
      </c>
      <c r="FZ46" s="415">
        <f xml:space="preserve"> Debt!FZ$134</f>
        <v>0</v>
      </c>
      <c r="GA46" s="415">
        <f xml:space="preserve"> Debt!GA$134</f>
        <v>0</v>
      </c>
      <c r="GB46" s="415">
        <f xml:space="preserve"> Debt!GB$134</f>
        <v>0</v>
      </c>
      <c r="GC46" s="415">
        <f xml:space="preserve"> Debt!GC$134</f>
        <v>0</v>
      </c>
      <c r="GD46" s="415">
        <f xml:space="preserve"> Debt!GD$134</f>
        <v>0</v>
      </c>
      <c r="GE46" s="415">
        <f xml:space="preserve"> Debt!GE$134</f>
        <v>0</v>
      </c>
      <c r="GF46" s="415">
        <f xml:space="preserve"> Debt!GF$134</f>
        <v>0</v>
      </c>
      <c r="GG46" s="415">
        <f xml:space="preserve"> Debt!GG$134</f>
        <v>0</v>
      </c>
      <c r="GH46" s="415">
        <f xml:space="preserve"> Debt!GH$134</f>
        <v>0</v>
      </c>
      <c r="GI46" s="415">
        <f xml:space="preserve"> Debt!GI$134</f>
        <v>0</v>
      </c>
      <c r="GJ46" s="415">
        <f xml:space="preserve"> Debt!GJ$134</f>
        <v>0</v>
      </c>
    </row>
    <row r="47" spans="1:192" outlineLevel="1" x14ac:dyDescent="0.25">
      <c r="E47" s="280" t="s">
        <v>138</v>
      </c>
      <c r="F47" s="280"/>
      <c r="G47" s="280" t="str">
        <f xml:space="preserve"> SMU</f>
        <v>$ 000s</v>
      </c>
      <c r="H47" s="280">
        <f xml:space="preserve"> SUM(J47:GJ47)</f>
        <v>226631.39930699457</v>
      </c>
      <c r="I47" s="280"/>
      <c r="J47" s="280">
        <f t="shared" ref="J47:AO47" si="44" xml:space="preserve"> J42 + SUM(J44:J46)</f>
        <v>0</v>
      </c>
      <c r="K47" s="280">
        <f t="shared" si="44"/>
        <v>0</v>
      </c>
      <c r="L47" s="280">
        <f t="shared" si="44"/>
        <v>0</v>
      </c>
      <c r="M47" s="280">
        <f t="shared" si="44"/>
        <v>458.46255602304973</v>
      </c>
      <c r="N47" s="280">
        <f t="shared" si="44"/>
        <v>1539.9780103317044</v>
      </c>
      <c r="O47" s="280">
        <f t="shared" si="44"/>
        <v>1275.7996691309513</v>
      </c>
      <c r="P47" s="280">
        <f t="shared" si="44"/>
        <v>611.78577521583998</v>
      </c>
      <c r="Q47" s="280">
        <f t="shared" si="44"/>
        <v>913.44553428939298</v>
      </c>
      <c r="R47" s="280">
        <f t="shared" si="44"/>
        <v>1528.2118252706632</v>
      </c>
      <c r="S47" s="280">
        <f t="shared" si="44"/>
        <v>1265.3624599820523</v>
      </c>
      <c r="T47" s="280">
        <f t="shared" si="44"/>
        <v>604.68175507588421</v>
      </c>
      <c r="U47" s="280">
        <f t="shared" si="44"/>
        <v>904.72756021648911</v>
      </c>
      <c r="V47" s="280">
        <f t="shared" si="44"/>
        <v>1516.4015633707545</v>
      </c>
      <c r="W47" s="280">
        <f t="shared" si="44"/>
        <v>1254.8749285689933</v>
      </c>
      <c r="X47" s="280">
        <f t="shared" si="44"/>
        <v>602.48613963601133</v>
      </c>
      <c r="Y47" s="280">
        <f t="shared" si="44"/>
        <v>890.97405336405473</v>
      </c>
      <c r="Z47" s="280">
        <f t="shared" si="44"/>
        <v>1504.544878542908</v>
      </c>
      <c r="AA47" s="280">
        <f t="shared" si="44"/>
        <v>1244.3347690343521</v>
      </c>
      <c r="AB47" s="280">
        <f t="shared" si="44"/>
        <v>590.27301319344679</v>
      </c>
      <c r="AC47" s="280">
        <f t="shared" si="44"/>
        <v>887.10641580115589</v>
      </c>
      <c r="AD47" s="280">
        <f t="shared" si="44"/>
        <v>1492.6393722357197</v>
      </c>
      <c r="AE47" s="280">
        <f t="shared" si="44"/>
        <v>1233.7396230872114</v>
      </c>
      <c r="AF47" s="280">
        <f t="shared" si="44"/>
        <v>582.96382196086188</v>
      </c>
      <c r="AG47" s="280">
        <f t="shared" si="44"/>
        <v>878.19858148451158</v>
      </c>
      <c r="AH47" s="280">
        <f t="shared" si="44"/>
        <v>1480.6825920930951</v>
      </c>
      <c r="AI47" s="280">
        <f t="shared" si="44"/>
        <v>1223.0870786663804</v>
      </c>
      <c r="AJ47" s="280">
        <f t="shared" si="44"/>
        <v>575.58168212439</v>
      </c>
      <c r="AK47" s="280">
        <f t="shared" si="44"/>
        <v>869.22270551249699</v>
      </c>
      <c r="AL47" s="280">
        <f t="shared" si="44"/>
        <v>1468.6720305784884</v>
      </c>
      <c r="AM47" s="280">
        <f t="shared" si="44"/>
        <v>1212.3746685703418</v>
      </c>
      <c r="AN47" s="280">
        <f t="shared" si="44"/>
        <v>572.93564864823338</v>
      </c>
      <c r="AO47" s="280">
        <f t="shared" si="44"/>
        <v>750.3084596683118</v>
      </c>
      <c r="AP47" s="280">
        <f t="shared" ref="AP47:BU47" si="45" xml:space="preserve"> AP42 + SUM(AP44:AP46)</f>
        <v>1239.0105960734581</v>
      </c>
      <c r="AQ47" s="280">
        <f t="shared" si="45"/>
        <v>1171.7523832860297</v>
      </c>
      <c r="AR47" s="280">
        <f t="shared" si="45"/>
        <v>524.7603193828129</v>
      </c>
      <c r="AS47" s="280">
        <f t="shared" si="45"/>
        <v>648.33729102747407</v>
      </c>
      <c r="AT47" s="280">
        <f t="shared" si="45"/>
        <v>1209.4943928313519</v>
      </c>
      <c r="AU47" s="280">
        <f t="shared" si="45"/>
        <v>1143.1636754064698</v>
      </c>
      <c r="AV47" s="280">
        <f t="shared" si="45"/>
        <v>500.1173806150523</v>
      </c>
      <c r="AW47" s="280">
        <f t="shared" si="45"/>
        <v>623.40628931123251</v>
      </c>
      <c r="AX47" s="280">
        <f t="shared" si="45"/>
        <v>1182.1356520847048</v>
      </c>
      <c r="AY47" s="280">
        <f t="shared" si="45"/>
        <v>1116.6025331082528</v>
      </c>
      <c r="AZ47" s="280">
        <f t="shared" si="45"/>
        <v>477.36912126117636</v>
      </c>
      <c r="BA47" s="280">
        <f t="shared" si="45"/>
        <v>1934.1454283198477</v>
      </c>
      <c r="BB47" s="280">
        <f t="shared" si="45"/>
        <v>3730.6447574052504</v>
      </c>
      <c r="BC47" s="280">
        <f t="shared" si="45"/>
        <v>3530.0521577102054</v>
      </c>
      <c r="BD47" s="280">
        <f t="shared" si="45"/>
        <v>1504.7624804973495</v>
      </c>
      <c r="BE47" s="280">
        <f t="shared" si="45"/>
        <v>1872.9369638010792</v>
      </c>
      <c r="BF47" s="280">
        <f t="shared" si="45"/>
        <v>3676.4890896214538</v>
      </c>
      <c r="BG47" s="280">
        <f t="shared" si="45"/>
        <v>3478.0568589113823</v>
      </c>
      <c r="BH47" s="280">
        <f t="shared" si="45"/>
        <v>1449.1203302910922</v>
      </c>
      <c r="BI47" s="280">
        <f t="shared" si="45"/>
        <v>1845.8592299519053</v>
      </c>
      <c r="BJ47" s="280">
        <f t="shared" si="45"/>
        <v>3626.3520217297519</v>
      </c>
      <c r="BK47" s="280">
        <f t="shared" si="45"/>
        <v>3429.8665193034708</v>
      </c>
      <c r="BL47" s="280">
        <f t="shared" si="45"/>
        <v>1412.0021677473178</v>
      </c>
      <c r="BM47" s="280">
        <f t="shared" si="45"/>
        <v>1807.185312797159</v>
      </c>
      <c r="BN47" s="280">
        <f t="shared" si="45"/>
        <v>3579.446775158297</v>
      </c>
      <c r="BO47" s="280">
        <f t="shared" si="45"/>
        <v>3384.7333766265233</v>
      </c>
      <c r="BP47" s="280">
        <f t="shared" si="45"/>
        <v>1377.7310853958993</v>
      </c>
      <c r="BQ47" s="280">
        <f t="shared" si="45"/>
        <v>1771.2061612797906</v>
      </c>
      <c r="BR47" s="280">
        <f t="shared" si="45"/>
        <v>3535.1309361269427</v>
      </c>
      <c r="BS47" s="280">
        <f t="shared" si="45"/>
        <v>3342.0468071314267</v>
      </c>
      <c r="BT47" s="280">
        <f t="shared" si="45"/>
        <v>1360.1430363163395</v>
      </c>
      <c r="BU47" s="280">
        <f t="shared" si="45"/>
        <v>1722.9538832523385</v>
      </c>
      <c r="BV47" s="280">
        <f t="shared" ref="BV47:DA47" si="46" xml:space="preserve"> BV42 + SUM(BV44:BV46)</f>
        <v>3492.8796401436357</v>
      </c>
      <c r="BW47" s="280">
        <f t="shared" si="46"/>
        <v>3301.3078506503039</v>
      </c>
      <c r="BX47" s="280">
        <f t="shared" si="46"/>
        <v>1315.5155864526657</v>
      </c>
      <c r="BY47" s="280">
        <f t="shared" si="46"/>
        <v>1705.2258001709461</v>
      </c>
      <c r="BZ47" s="280">
        <f t="shared" si="46"/>
        <v>3452.2637296772518</v>
      </c>
      <c r="CA47" s="280">
        <f t="shared" si="46"/>
        <v>3262.1084601795346</v>
      </c>
      <c r="CB47" s="280">
        <f t="shared" si="46"/>
        <v>1286.7093491186138</v>
      </c>
      <c r="CC47" s="280">
        <f t="shared" si="46"/>
        <v>1674.4045717412628</v>
      </c>
      <c r="CD47" s="280">
        <f t="shared" si="46"/>
        <v>3412.9319624904733</v>
      </c>
      <c r="CE47" s="280">
        <f t="shared" si="46"/>
        <v>3224.1145995846605</v>
      </c>
      <c r="CF47" s="280">
        <f t="shared" si="46"/>
        <v>1258.9907800534847</v>
      </c>
      <c r="CG47" s="280">
        <f t="shared" si="46"/>
        <v>1644.6040886416931</v>
      </c>
      <c r="CH47" s="280">
        <f t="shared" si="46"/>
        <v>3374.5965192368039</v>
      </c>
      <c r="CI47" s="280">
        <f t="shared" si="46"/>
        <v>3187.0524756009186</v>
      </c>
      <c r="CJ47" s="280">
        <f t="shared" si="46"/>
        <v>1245.9498547790511</v>
      </c>
      <c r="CK47" s="280">
        <f t="shared" si="46"/>
        <v>1601.726289209988</v>
      </c>
      <c r="CL47" s="280">
        <f t="shared" si="46"/>
        <v>3337.0211983044114</v>
      </c>
      <c r="CM47" s="280">
        <f t="shared" si="46"/>
        <v>3150.6973227128724</v>
      </c>
      <c r="CN47" s="280">
        <f t="shared" si="46"/>
        <v>1205.8223825110358</v>
      </c>
      <c r="CO47" s="280">
        <f t="shared" si="46"/>
        <v>1587.1180687650412</v>
      </c>
      <c r="CP47" s="280">
        <f t="shared" si="46"/>
        <v>3300.0117994143138</v>
      </c>
      <c r="CQ47" s="280">
        <f t="shared" si="46"/>
        <v>3114.8642673451018</v>
      </c>
      <c r="CR47" s="280">
        <f t="shared" si="46"/>
        <v>1179.9831604879889</v>
      </c>
      <c r="CS47" s="280">
        <f t="shared" si="46"/>
        <v>1559.0612004158777</v>
      </c>
      <c r="CT47" s="280">
        <f t="shared" si="46"/>
        <v>3263.4082899469968</v>
      </c>
      <c r="CU47" s="280">
        <f t="shared" si="46"/>
        <v>3079.4008856392184</v>
      </c>
      <c r="CV47" s="280">
        <f t="shared" si="46"/>
        <v>1154.4370701102375</v>
      </c>
      <c r="CW47" s="280">
        <f t="shared" si="46"/>
        <v>1531.2674514095474</v>
      </c>
      <c r="CX47" s="280">
        <f t="shared" si="46"/>
        <v>3227.078423286197</v>
      </c>
      <c r="CY47" s="280">
        <f t="shared" si="46"/>
        <v>3044.181140641349</v>
      </c>
      <c r="CZ47" s="280">
        <f t="shared" si="46"/>
        <v>1142.3304744916775</v>
      </c>
      <c r="DA47" s="280">
        <f t="shared" si="46"/>
        <v>1490.3559534039673</v>
      </c>
      <c r="DB47" s="280">
        <f t="shared" ref="DB47:EG47" si="47" xml:space="preserve"> DB42 + SUM(DB44:DB46)</f>
        <v>3190.9125398128158</v>
      </c>
      <c r="DC47" s="280">
        <f t="shared" si="47"/>
        <v>3009.1004430012908</v>
      </c>
      <c r="DD47" s="280">
        <f t="shared" si="47"/>
        <v>1103.7651392591285</v>
      </c>
      <c r="DE47" s="280">
        <f t="shared" si="47"/>
        <v>1476.0301307778395</v>
      </c>
      <c r="DF47" s="280">
        <f t="shared" si="47"/>
        <v>3154.8193311471191</v>
      </c>
      <c r="DG47" s="280">
        <f t="shared" si="47"/>
        <v>2974.0716267513849</v>
      </c>
      <c r="DH47" s="280">
        <f t="shared" si="47"/>
        <v>1078.4568159154333</v>
      </c>
      <c r="DI47" s="280">
        <f t="shared" si="47"/>
        <v>1448.4116615409157</v>
      </c>
      <c r="DJ47" s="280">
        <f t="shared" si="47"/>
        <v>3118.7223889343963</v>
      </c>
      <c r="DK47" s="280">
        <f t="shared" si="47"/>
        <v>2939.0216703954065</v>
      </c>
      <c r="DL47" s="280">
        <f t="shared" si="47"/>
        <v>1053.0697200562304</v>
      </c>
      <c r="DM47" s="280">
        <f t="shared" si="47"/>
        <v>1420.6999240556443</v>
      </c>
      <c r="DN47" s="280">
        <f t="shared" si="47"/>
        <v>3082.5573926171437</v>
      </c>
      <c r="DO47" s="280">
        <f t="shared" si="47"/>
        <v>2903.8890250282211</v>
      </c>
      <c r="DP47" s="280">
        <f t="shared" si="47"/>
        <v>1040.2068083070926</v>
      </c>
      <c r="DQ47" s="280">
        <f t="shared" si="47"/>
        <v>1380.1767695407384</v>
      </c>
      <c r="DR47" s="280">
        <f t="shared" si="47"/>
        <v>3046.2698176360359</v>
      </c>
      <c r="DS47" s="280">
        <f t="shared" si="47"/>
        <v>2868.6214368561809</v>
      </c>
      <c r="DT47" s="280">
        <f t="shared" si="47"/>
        <v>1001.833408031604</v>
      </c>
      <c r="DU47" s="280">
        <f t="shared" si="47"/>
        <v>1364.7788576583807</v>
      </c>
      <c r="DV47" s="280">
        <f t="shared" si="47"/>
        <v>3009.8130674929016</v>
      </c>
      <c r="DW47" s="280">
        <f t="shared" si="47"/>
        <v>2833.1741723796872</v>
      </c>
      <c r="DX47" s="280">
        <f t="shared" si="47"/>
        <v>975.89165259239007</v>
      </c>
      <c r="DY47" s="280">
        <f t="shared" si="47"/>
        <v>1336.4799324567423</v>
      </c>
      <c r="DZ47" s="280">
        <f t="shared" si="47"/>
        <v>2973.1469510207239</v>
      </c>
      <c r="EA47" s="280">
        <f t="shared" si="47"/>
        <v>2797.5085715154428</v>
      </c>
      <c r="EB47" s="280">
        <f t="shared" si="47"/>
        <v>992.13151256163883</v>
      </c>
      <c r="EC47" s="280">
        <f t="shared" si="47"/>
        <v>1109.5457075942982</v>
      </c>
      <c r="ED47" s="280">
        <f t="shared" si="47"/>
        <v>0</v>
      </c>
      <c r="EE47" s="280">
        <f t="shared" si="47"/>
        <v>0</v>
      </c>
      <c r="EF47" s="280">
        <f t="shared" si="47"/>
        <v>0</v>
      </c>
      <c r="EG47" s="280">
        <f t="shared" si="47"/>
        <v>0</v>
      </c>
      <c r="EH47" s="280">
        <f t="shared" ref="EH47:FM47" si="48" xml:space="preserve"> EH42 + SUM(EH44:EH46)</f>
        <v>0</v>
      </c>
      <c r="EI47" s="280">
        <f t="shared" si="48"/>
        <v>0</v>
      </c>
      <c r="EJ47" s="280">
        <f t="shared" si="48"/>
        <v>0</v>
      </c>
      <c r="EK47" s="280">
        <f t="shared" si="48"/>
        <v>0</v>
      </c>
      <c r="EL47" s="280">
        <f t="shared" si="48"/>
        <v>0</v>
      </c>
      <c r="EM47" s="280">
        <f t="shared" si="48"/>
        <v>0</v>
      </c>
      <c r="EN47" s="280">
        <f t="shared" si="48"/>
        <v>0</v>
      </c>
      <c r="EO47" s="280">
        <f t="shared" si="48"/>
        <v>0</v>
      </c>
      <c r="EP47" s="280">
        <f t="shared" si="48"/>
        <v>0</v>
      </c>
      <c r="EQ47" s="280">
        <f t="shared" si="48"/>
        <v>0</v>
      </c>
      <c r="ER47" s="280">
        <f t="shared" si="48"/>
        <v>0</v>
      </c>
      <c r="ES47" s="280">
        <f t="shared" si="48"/>
        <v>0</v>
      </c>
      <c r="ET47" s="280">
        <f t="shared" si="48"/>
        <v>0</v>
      </c>
      <c r="EU47" s="280">
        <f t="shared" si="48"/>
        <v>0</v>
      </c>
      <c r="EV47" s="280">
        <f t="shared" si="48"/>
        <v>0</v>
      </c>
      <c r="EW47" s="280">
        <f t="shared" si="48"/>
        <v>0</v>
      </c>
      <c r="EX47" s="280">
        <f t="shared" si="48"/>
        <v>0</v>
      </c>
      <c r="EY47" s="280">
        <f t="shared" si="48"/>
        <v>0</v>
      </c>
      <c r="EZ47" s="280">
        <f t="shared" si="48"/>
        <v>0</v>
      </c>
      <c r="FA47" s="280">
        <f t="shared" si="48"/>
        <v>0</v>
      </c>
      <c r="FB47" s="280">
        <f t="shared" si="48"/>
        <v>0</v>
      </c>
      <c r="FC47" s="280">
        <f t="shared" si="48"/>
        <v>0</v>
      </c>
      <c r="FD47" s="280">
        <f t="shared" si="48"/>
        <v>0</v>
      </c>
      <c r="FE47" s="280">
        <f t="shared" si="48"/>
        <v>0</v>
      </c>
      <c r="FF47" s="280">
        <f t="shared" si="48"/>
        <v>0</v>
      </c>
      <c r="FG47" s="280">
        <f t="shared" si="48"/>
        <v>0</v>
      </c>
      <c r="FH47" s="280">
        <f t="shared" si="48"/>
        <v>0</v>
      </c>
      <c r="FI47" s="280">
        <f t="shared" si="48"/>
        <v>0</v>
      </c>
      <c r="FJ47" s="280">
        <f t="shared" si="48"/>
        <v>0</v>
      </c>
      <c r="FK47" s="280">
        <f t="shared" si="48"/>
        <v>0</v>
      </c>
      <c r="FL47" s="280">
        <f t="shared" si="48"/>
        <v>0</v>
      </c>
      <c r="FM47" s="280">
        <f t="shared" si="48"/>
        <v>0</v>
      </c>
      <c r="FN47" s="280">
        <f t="shared" ref="FN47:GJ47" si="49" xml:space="preserve"> FN42 + SUM(FN44:FN46)</f>
        <v>0</v>
      </c>
      <c r="FO47" s="280">
        <f t="shared" si="49"/>
        <v>0</v>
      </c>
      <c r="FP47" s="280">
        <f t="shared" si="49"/>
        <v>0</v>
      </c>
      <c r="FQ47" s="280">
        <f t="shared" si="49"/>
        <v>0</v>
      </c>
      <c r="FR47" s="280">
        <f t="shared" si="49"/>
        <v>0</v>
      </c>
      <c r="FS47" s="280">
        <f t="shared" si="49"/>
        <v>0</v>
      </c>
      <c r="FT47" s="280">
        <f t="shared" si="49"/>
        <v>0</v>
      </c>
      <c r="FU47" s="280">
        <f t="shared" si="49"/>
        <v>0</v>
      </c>
      <c r="FV47" s="280">
        <f t="shared" si="49"/>
        <v>0</v>
      </c>
      <c r="FW47" s="280">
        <f t="shared" si="49"/>
        <v>0</v>
      </c>
      <c r="FX47" s="280">
        <f t="shared" si="49"/>
        <v>0</v>
      </c>
      <c r="FY47" s="280">
        <f t="shared" si="49"/>
        <v>0</v>
      </c>
      <c r="FZ47" s="280">
        <f t="shared" si="49"/>
        <v>0</v>
      </c>
      <c r="GA47" s="280">
        <f t="shared" si="49"/>
        <v>0</v>
      </c>
      <c r="GB47" s="280">
        <f t="shared" si="49"/>
        <v>0</v>
      </c>
      <c r="GC47" s="280">
        <f t="shared" si="49"/>
        <v>0</v>
      </c>
      <c r="GD47" s="280">
        <f t="shared" si="49"/>
        <v>0</v>
      </c>
      <c r="GE47" s="280">
        <f t="shared" si="49"/>
        <v>0</v>
      </c>
      <c r="GF47" s="280">
        <f t="shared" si="49"/>
        <v>0</v>
      </c>
      <c r="GG47" s="280">
        <f t="shared" si="49"/>
        <v>0</v>
      </c>
      <c r="GH47" s="280">
        <f t="shared" si="49"/>
        <v>0</v>
      </c>
      <c r="GI47" s="280">
        <f t="shared" si="49"/>
        <v>0</v>
      </c>
      <c r="GJ47" s="280">
        <f t="shared" si="49"/>
        <v>0</v>
      </c>
    </row>
    <row r="48" spans="1:192" outlineLevel="1" x14ac:dyDescent="0.25"/>
    <row r="49" spans="1:192" s="316" customFormat="1" outlineLevel="1" x14ac:dyDescent="0.25">
      <c r="A49" s="277"/>
      <c r="B49" s="277"/>
      <c r="C49" s="278"/>
      <c r="D49" s="281"/>
      <c r="E49" s="371" t="str">
        <f xml:space="preserve"> Equity!E$17</f>
        <v>Share capital redemption</v>
      </c>
      <c r="F49" s="371">
        <f xml:space="preserve"> Equity!F$17</f>
        <v>0</v>
      </c>
      <c r="G49" s="371" t="str">
        <f xml:space="preserve"> Equity!G$17</f>
        <v>$ 000s</v>
      </c>
      <c r="H49" s="371">
        <f xml:space="preserve"> Equity!H$17</f>
        <v>-34323.799038515674</v>
      </c>
      <c r="I49" s="371">
        <f xml:space="preserve"> Equity!I$17</f>
        <v>0</v>
      </c>
      <c r="J49" s="371">
        <f xml:space="preserve"> Equity!J$17</f>
        <v>0</v>
      </c>
      <c r="K49" s="371">
        <f xml:space="preserve"> Equity!K$17</f>
        <v>0</v>
      </c>
      <c r="L49" s="371">
        <f xml:space="preserve"> Equity!L$17</f>
        <v>0</v>
      </c>
      <c r="M49" s="371">
        <f xml:space="preserve"> Equity!M$17</f>
        <v>0</v>
      </c>
      <c r="N49" s="371">
        <f xml:space="preserve"> Equity!N$17</f>
        <v>0</v>
      </c>
      <c r="O49" s="371">
        <f xml:space="preserve"> Equity!O$17</f>
        <v>0</v>
      </c>
      <c r="P49" s="371">
        <f xml:space="preserve"> Equity!P$17</f>
        <v>0</v>
      </c>
      <c r="Q49" s="371">
        <f xml:space="preserve"> Equity!Q$17</f>
        <v>0</v>
      </c>
      <c r="R49" s="371">
        <f xml:space="preserve"> Equity!R$17</f>
        <v>0</v>
      </c>
      <c r="S49" s="371">
        <f xml:space="preserve"> Equity!S$17</f>
        <v>0</v>
      </c>
      <c r="T49" s="371">
        <f xml:space="preserve"> Equity!T$17</f>
        <v>0</v>
      </c>
      <c r="U49" s="371">
        <f xml:space="preserve"> Equity!U$17</f>
        <v>0</v>
      </c>
      <c r="V49" s="371">
        <f xml:space="preserve"> Equity!V$17</f>
        <v>0</v>
      </c>
      <c r="W49" s="371">
        <f xml:space="preserve"> Equity!W$17</f>
        <v>0</v>
      </c>
      <c r="X49" s="371">
        <f xml:space="preserve"> Equity!X$17</f>
        <v>0</v>
      </c>
      <c r="Y49" s="371">
        <f xml:space="preserve"> Equity!Y$17</f>
        <v>0</v>
      </c>
      <c r="Z49" s="371">
        <f xml:space="preserve"> Equity!Z$17</f>
        <v>0</v>
      </c>
      <c r="AA49" s="371">
        <f xml:space="preserve"> Equity!AA$17</f>
        <v>0</v>
      </c>
      <c r="AB49" s="371">
        <f xml:space="preserve"> Equity!AB$17</f>
        <v>0</v>
      </c>
      <c r="AC49" s="371">
        <f xml:space="preserve"> Equity!AC$17</f>
        <v>0</v>
      </c>
      <c r="AD49" s="371">
        <f xml:space="preserve"> Equity!AD$17</f>
        <v>0</v>
      </c>
      <c r="AE49" s="371">
        <f xml:space="preserve"> Equity!AE$17</f>
        <v>0</v>
      </c>
      <c r="AF49" s="371">
        <f xml:space="preserve"> Equity!AF$17</f>
        <v>0</v>
      </c>
      <c r="AG49" s="371">
        <f xml:space="preserve"> Equity!AG$17</f>
        <v>0</v>
      </c>
      <c r="AH49" s="371">
        <f xml:space="preserve"> Equity!AH$17</f>
        <v>0</v>
      </c>
      <c r="AI49" s="371">
        <f xml:space="preserve"> Equity!AI$17</f>
        <v>0</v>
      </c>
      <c r="AJ49" s="371">
        <f xml:space="preserve"> Equity!AJ$17</f>
        <v>0</v>
      </c>
      <c r="AK49" s="371">
        <f xml:space="preserve"> Equity!AK$17</f>
        <v>0</v>
      </c>
      <c r="AL49" s="371">
        <f xml:space="preserve"> Equity!AL$17</f>
        <v>0</v>
      </c>
      <c r="AM49" s="371">
        <f xml:space="preserve"> Equity!AM$17</f>
        <v>0</v>
      </c>
      <c r="AN49" s="371">
        <f xml:space="preserve"> Equity!AN$17</f>
        <v>0</v>
      </c>
      <c r="AO49" s="371">
        <f xml:space="preserve"> Equity!AO$17</f>
        <v>0</v>
      </c>
      <c r="AP49" s="371">
        <f xml:space="preserve"> Equity!AP$17</f>
        <v>0</v>
      </c>
      <c r="AQ49" s="371">
        <f xml:space="preserve"> Equity!AQ$17</f>
        <v>0</v>
      </c>
      <c r="AR49" s="371">
        <f xml:space="preserve"> Equity!AR$17</f>
        <v>0</v>
      </c>
      <c r="AS49" s="371">
        <f xml:space="preserve"> Equity!AS$17</f>
        <v>0</v>
      </c>
      <c r="AT49" s="371">
        <f xml:space="preserve"> Equity!AT$17</f>
        <v>0</v>
      </c>
      <c r="AU49" s="371">
        <f xml:space="preserve"> Equity!AU$17</f>
        <v>0</v>
      </c>
      <c r="AV49" s="371">
        <f xml:space="preserve"> Equity!AV$17</f>
        <v>0</v>
      </c>
      <c r="AW49" s="371">
        <f xml:space="preserve"> Equity!AW$17</f>
        <v>0</v>
      </c>
      <c r="AX49" s="371">
        <f xml:space="preserve"> Equity!AX$17</f>
        <v>0</v>
      </c>
      <c r="AY49" s="371">
        <f xml:space="preserve"> Equity!AY$17</f>
        <v>0</v>
      </c>
      <c r="AZ49" s="371">
        <f xml:space="preserve"> Equity!AZ$17</f>
        <v>0</v>
      </c>
      <c r="BA49" s="371">
        <f xml:space="preserve"> Equity!BA$17</f>
        <v>0</v>
      </c>
      <c r="BB49" s="371">
        <f xml:space="preserve"> Equity!BB$17</f>
        <v>0</v>
      </c>
      <c r="BC49" s="371">
        <f xml:space="preserve"> Equity!BC$17</f>
        <v>0</v>
      </c>
      <c r="BD49" s="371">
        <f xml:space="preserve"> Equity!BD$17</f>
        <v>0</v>
      </c>
      <c r="BE49" s="371">
        <f xml:space="preserve"> Equity!BE$17</f>
        <v>0</v>
      </c>
      <c r="BF49" s="371">
        <f xml:space="preserve"> Equity!BF$17</f>
        <v>0</v>
      </c>
      <c r="BG49" s="371">
        <f xml:space="preserve"> Equity!BG$17</f>
        <v>0</v>
      </c>
      <c r="BH49" s="371">
        <f xml:space="preserve"> Equity!BH$17</f>
        <v>0</v>
      </c>
      <c r="BI49" s="371">
        <f xml:space="preserve"> Equity!BI$17</f>
        <v>0</v>
      </c>
      <c r="BJ49" s="371">
        <f xml:space="preserve"> Equity!BJ$17</f>
        <v>0</v>
      </c>
      <c r="BK49" s="371">
        <f xml:space="preserve"> Equity!BK$17</f>
        <v>0</v>
      </c>
      <c r="BL49" s="371">
        <f xml:space="preserve"> Equity!BL$17</f>
        <v>0</v>
      </c>
      <c r="BM49" s="371">
        <f xml:space="preserve"> Equity!BM$17</f>
        <v>0</v>
      </c>
      <c r="BN49" s="371">
        <f xml:space="preserve"> Equity!BN$17</f>
        <v>0</v>
      </c>
      <c r="BO49" s="371">
        <f xml:space="preserve"> Equity!BO$17</f>
        <v>0</v>
      </c>
      <c r="BP49" s="371">
        <f xml:space="preserve"> Equity!BP$17</f>
        <v>0</v>
      </c>
      <c r="BQ49" s="371">
        <f xml:space="preserve"> Equity!BQ$17</f>
        <v>0</v>
      </c>
      <c r="BR49" s="371">
        <f xml:space="preserve"> Equity!BR$17</f>
        <v>0</v>
      </c>
      <c r="BS49" s="371">
        <f xml:space="preserve"> Equity!BS$17</f>
        <v>0</v>
      </c>
      <c r="BT49" s="371">
        <f xml:space="preserve"> Equity!BT$17</f>
        <v>0</v>
      </c>
      <c r="BU49" s="371">
        <f xml:space="preserve"> Equity!BU$17</f>
        <v>0</v>
      </c>
      <c r="BV49" s="371">
        <f xml:space="preserve"> Equity!BV$17</f>
        <v>0</v>
      </c>
      <c r="BW49" s="371">
        <f xml:space="preserve"> Equity!BW$17</f>
        <v>0</v>
      </c>
      <c r="BX49" s="371">
        <f xml:space="preserve"> Equity!BX$17</f>
        <v>0</v>
      </c>
      <c r="BY49" s="371">
        <f xml:space="preserve"> Equity!BY$17</f>
        <v>0</v>
      </c>
      <c r="BZ49" s="371">
        <f xml:space="preserve"> Equity!BZ$17</f>
        <v>0</v>
      </c>
      <c r="CA49" s="371">
        <f xml:space="preserve"> Equity!CA$17</f>
        <v>0</v>
      </c>
      <c r="CB49" s="371">
        <f xml:space="preserve"> Equity!CB$17</f>
        <v>0</v>
      </c>
      <c r="CC49" s="371">
        <f xml:space="preserve"> Equity!CC$17</f>
        <v>0</v>
      </c>
      <c r="CD49" s="371">
        <f xml:space="preserve"> Equity!CD$17</f>
        <v>0</v>
      </c>
      <c r="CE49" s="371">
        <f xml:space="preserve"> Equity!CE$17</f>
        <v>0</v>
      </c>
      <c r="CF49" s="371">
        <f xml:space="preserve"> Equity!CF$17</f>
        <v>0</v>
      </c>
      <c r="CG49" s="371">
        <f xml:space="preserve"> Equity!CG$17</f>
        <v>0</v>
      </c>
      <c r="CH49" s="371">
        <f xml:space="preserve"> Equity!CH$17</f>
        <v>0</v>
      </c>
      <c r="CI49" s="371">
        <f xml:space="preserve"> Equity!CI$17</f>
        <v>0</v>
      </c>
      <c r="CJ49" s="371">
        <f xml:space="preserve"> Equity!CJ$17</f>
        <v>0</v>
      </c>
      <c r="CK49" s="371">
        <f xml:space="preserve"> Equity!CK$17</f>
        <v>0</v>
      </c>
      <c r="CL49" s="371">
        <f xml:space="preserve"> Equity!CL$17</f>
        <v>0</v>
      </c>
      <c r="CM49" s="371">
        <f xml:space="preserve"> Equity!CM$17</f>
        <v>0</v>
      </c>
      <c r="CN49" s="371">
        <f xml:space="preserve"> Equity!CN$17</f>
        <v>0</v>
      </c>
      <c r="CO49" s="371">
        <f xml:space="preserve"> Equity!CO$17</f>
        <v>0</v>
      </c>
      <c r="CP49" s="371">
        <f xml:space="preserve"> Equity!CP$17</f>
        <v>0</v>
      </c>
      <c r="CQ49" s="371">
        <f xml:space="preserve"> Equity!CQ$17</f>
        <v>0</v>
      </c>
      <c r="CR49" s="371">
        <f xml:space="preserve"> Equity!CR$17</f>
        <v>0</v>
      </c>
      <c r="CS49" s="371">
        <f xml:space="preserve"> Equity!CS$17</f>
        <v>0</v>
      </c>
      <c r="CT49" s="371">
        <f xml:space="preserve"> Equity!CT$17</f>
        <v>0</v>
      </c>
      <c r="CU49" s="371">
        <f xml:space="preserve"> Equity!CU$17</f>
        <v>0</v>
      </c>
      <c r="CV49" s="371">
        <f xml:space="preserve"> Equity!CV$17</f>
        <v>0</v>
      </c>
      <c r="CW49" s="371">
        <f xml:space="preserve"> Equity!CW$17</f>
        <v>0</v>
      </c>
      <c r="CX49" s="371">
        <f xml:space="preserve"> Equity!CX$17</f>
        <v>0</v>
      </c>
      <c r="CY49" s="371">
        <f xml:space="preserve"> Equity!CY$17</f>
        <v>0</v>
      </c>
      <c r="CZ49" s="371">
        <f xml:space="preserve"> Equity!CZ$17</f>
        <v>0</v>
      </c>
      <c r="DA49" s="371">
        <f xml:space="preserve"> Equity!DA$17</f>
        <v>0</v>
      </c>
      <c r="DB49" s="371">
        <f xml:space="preserve"> Equity!DB$17</f>
        <v>0</v>
      </c>
      <c r="DC49" s="371">
        <f xml:space="preserve"> Equity!DC$17</f>
        <v>0</v>
      </c>
      <c r="DD49" s="371">
        <f xml:space="preserve"> Equity!DD$17</f>
        <v>0</v>
      </c>
      <c r="DE49" s="371">
        <f xml:space="preserve"> Equity!DE$17</f>
        <v>0</v>
      </c>
      <c r="DF49" s="371">
        <f xml:space="preserve"> Equity!DF$17</f>
        <v>0</v>
      </c>
      <c r="DG49" s="371">
        <f xml:space="preserve"> Equity!DG$17</f>
        <v>0</v>
      </c>
      <c r="DH49" s="371">
        <f xml:space="preserve"> Equity!DH$17</f>
        <v>0</v>
      </c>
      <c r="DI49" s="371">
        <f xml:space="preserve"> Equity!DI$17</f>
        <v>0</v>
      </c>
      <c r="DJ49" s="371">
        <f xml:space="preserve"> Equity!DJ$17</f>
        <v>0</v>
      </c>
      <c r="DK49" s="371">
        <f xml:space="preserve"> Equity!DK$17</f>
        <v>0</v>
      </c>
      <c r="DL49" s="371">
        <f xml:space="preserve"> Equity!DL$17</f>
        <v>0</v>
      </c>
      <c r="DM49" s="371">
        <f xml:space="preserve"> Equity!DM$17</f>
        <v>0</v>
      </c>
      <c r="DN49" s="371">
        <f xml:space="preserve"> Equity!DN$17</f>
        <v>0</v>
      </c>
      <c r="DO49" s="371">
        <f xml:space="preserve"> Equity!DO$17</f>
        <v>0</v>
      </c>
      <c r="DP49" s="371">
        <f xml:space="preserve"> Equity!DP$17</f>
        <v>0</v>
      </c>
      <c r="DQ49" s="371">
        <f xml:space="preserve"> Equity!DQ$17</f>
        <v>0</v>
      </c>
      <c r="DR49" s="371">
        <f xml:space="preserve"> Equity!DR$17</f>
        <v>0</v>
      </c>
      <c r="DS49" s="371">
        <f xml:space="preserve"> Equity!DS$17</f>
        <v>0</v>
      </c>
      <c r="DT49" s="371">
        <f xml:space="preserve"> Equity!DT$17</f>
        <v>0</v>
      </c>
      <c r="DU49" s="371">
        <f xml:space="preserve"> Equity!DU$17</f>
        <v>0</v>
      </c>
      <c r="DV49" s="371">
        <f xml:space="preserve"> Equity!DV$17</f>
        <v>0</v>
      </c>
      <c r="DW49" s="371">
        <f xml:space="preserve"> Equity!DW$17</f>
        <v>0</v>
      </c>
      <c r="DX49" s="371">
        <f xml:space="preserve"> Equity!DX$17</f>
        <v>0</v>
      </c>
      <c r="DY49" s="371">
        <f xml:space="preserve"> Equity!DY$17</f>
        <v>0</v>
      </c>
      <c r="DZ49" s="371">
        <f xml:space="preserve"> Equity!DZ$17</f>
        <v>0</v>
      </c>
      <c r="EA49" s="371">
        <f xml:space="preserve"> Equity!EA$17</f>
        <v>0</v>
      </c>
      <c r="EB49" s="371">
        <f xml:space="preserve"> Equity!EB$17</f>
        <v>-34323.799038515674</v>
      </c>
      <c r="EC49" s="371">
        <f xml:space="preserve"> Equity!EC$17</f>
        <v>0</v>
      </c>
      <c r="ED49" s="371">
        <f xml:space="preserve"> Equity!ED$17</f>
        <v>0</v>
      </c>
      <c r="EE49" s="371">
        <f xml:space="preserve"> Equity!EE$17</f>
        <v>0</v>
      </c>
      <c r="EF49" s="371">
        <f xml:space="preserve"> Equity!EF$17</f>
        <v>0</v>
      </c>
      <c r="EG49" s="371">
        <f xml:space="preserve"> Equity!EG$17</f>
        <v>0</v>
      </c>
      <c r="EH49" s="371">
        <f xml:space="preserve"> Equity!EH$17</f>
        <v>0</v>
      </c>
      <c r="EI49" s="371">
        <f xml:space="preserve"> Equity!EI$17</f>
        <v>0</v>
      </c>
      <c r="EJ49" s="371">
        <f xml:space="preserve"> Equity!EJ$17</f>
        <v>0</v>
      </c>
      <c r="EK49" s="371">
        <f xml:space="preserve"> Equity!EK$17</f>
        <v>0</v>
      </c>
      <c r="EL49" s="371">
        <f xml:space="preserve"> Equity!EL$17</f>
        <v>0</v>
      </c>
      <c r="EM49" s="371">
        <f xml:space="preserve"> Equity!EM$17</f>
        <v>0</v>
      </c>
      <c r="EN49" s="371">
        <f xml:space="preserve"> Equity!EN$17</f>
        <v>0</v>
      </c>
      <c r="EO49" s="371">
        <f xml:space="preserve"> Equity!EO$17</f>
        <v>0</v>
      </c>
      <c r="EP49" s="371">
        <f xml:space="preserve"> Equity!EP$17</f>
        <v>0</v>
      </c>
      <c r="EQ49" s="371">
        <f xml:space="preserve"> Equity!EQ$17</f>
        <v>0</v>
      </c>
      <c r="ER49" s="371">
        <f xml:space="preserve"> Equity!ER$17</f>
        <v>0</v>
      </c>
      <c r="ES49" s="371">
        <f xml:space="preserve"> Equity!ES$17</f>
        <v>0</v>
      </c>
      <c r="ET49" s="371">
        <f xml:space="preserve"> Equity!ET$17</f>
        <v>0</v>
      </c>
      <c r="EU49" s="371">
        <f xml:space="preserve"> Equity!EU$17</f>
        <v>0</v>
      </c>
      <c r="EV49" s="371">
        <f xml:space="preserve"> Equity!EV$17</f>
        <v>0</v>
      </c>
      <c r="EW49" s="371">
        <f xml:space="preserve"> Equity!EW$17</f>
        <v>0</v>
      </c>
      <c r="EX49" s="371">
        <f xml:space="preserve"> Equity!EX$17</f>
        <v>0</v>
      </c>
      <c r="EY49" s="371">
        <f xml:space="preserve"> Equity!EY$17</f>
        <v>0</v>
      </c>
      <c r="EZ49" s="371">
        <f xml:space="preserve"> Equity!EZ$17</f>
        <v>0</v>
      </c>
      <c r="FA49" s="371">
        <f xml:space="preserve"> Equity!FA$17</f>
        <v>0</v>
      </c>
      <c r="FB49" s="371">
        <f xml:space="preserve"> Equity!FB$17</f>
        <v>0</v>
      </c>
      <c r="FC49" s="371">
        <f xml:space="preserve"> Equity!FC$17</f>
        <v>0</v>
      </c>
      <c r="FD49" s="371">
        <f xml:space="preserve"> Equity!FD$17</f>
        <v>0</v>
      </c>
      <c r="FE49" s="371">
        <f xml:space="preserve"> Equity!FE$17</f>
        <v>0</v>
      </c>
      <c r="FF49" s="371">
        <f xml:space="preserve"> Equity!FF$17</f>
        <v>0</v>
      </c>
      <c r="FG49" s="371">
        <f xml:space="preserve"> Equity!FG$17</f>
        <v>0</v>
      </c>
      <c r="FH49" s="371">
        <f xml:space="preserve"> Equity!FH$17</f>
        <v>0</v>
      </c>
      <c r="FI49" s="371">
        <f xml:space="preserve"> Equity!FI$17</f>
        <v>0</v>
      </c>
      <c r="FJ49" s="371">
        <f xml:space="preserve"> Equity!FJ$17</f>
        <v>0</v>
      </c>
      <c r="FK49" s="371">
        <f xml:space="preserve"> Equity!FK$17</f>
        <v>0</v>
      </c>
      <c r="FL49" s="371">
        <f xml:space="preserve"> Equity!FL$17</f>
        <v>0</v>
      </c>
      <c r="FM49" s="371">
        <f xml:space="preserve"> Equity!FM$17</f>
        <v>0</v>
      </c>
      <c r="FN49" s="371">
        <f xml:space="preserve"> Equity!FN$17</f>
        <v>0</v>
      </c>
      <c r="FO49" s="371">
        <f xml:space="preserve"> Equity!FO$17</f>
        <v>0</v>
      </c>
      <c r="FP49" s="371">
        <f xml:space="preserve"> Equity!FP$17</f>
        <v>0</v>
      </c>
      <c r="FQ49" s="371">
        <f xml:space="preserve"> Equity!FQ$17</f>
        <v>0</v>
      </c>
      <c r="FR49" s="371">
        <f xml:space="preserve"> Equity!FR$17</f>
        <v>0</v>
      </c>
      <c r="FS49" s="371">
        <f xml:space="preserve"> Equity!FS$17</f>
        <v>0</v>
      </c>
      <c r="FT49" s="371">
        <f xml:space="preserve"> Equity!FT$17</f>
        <v>0</v>
      </c>
      <c r="FU49" s="371">
        <f xml:space="preserve"> Equity!FU$17</f>
        <v>0</v>
      </c>
      <c r="FV49" s="371">
        <f xml:space="preserve"> Equity!FV$17</f>
        <v>0</v>
      </c>
      <c r="FW49" s="371">
        <f xml:space="preserve"> Equity!FW$17</f>
        <v>0</v>
      </c>
      <c r="FX49" s="371">
        <f xml:space="preserve"> Equity!FX$17</f>
        <v>0</v>
      </c>
      <c r="FY49" s="371">
        <f xml:space="preserve"> Equity!FY$17</f>
        <v>0</v>
      </c>
      <c r="FZ49" s="371">
        <f xml:space="preserve"> Equity!FZ$17</f>
        <v>0</v>
      </c>
      <c r="GA49" s="371">
        <f xml:space="preserve"> Equity!GA$17</f>
        <v>0</v>
      </c>
      <c r="GB49" s="371">
        <f xml:space="preserve"> Equity!GB$17</f>
        <v>0</v>
      </c>
      <c r="GC49" s="371">
        <f xml:space="preserve"> Equity!GC$17</f>
        <v>0</v>
      </c>
      <c r="GD49" s="371">
        <f xml:space="preserve"> Equity!GD$17</f>
        <v>0</v>
      </c>
      <c r="GE49" s="371">
        <f xml:space="preserve"> Equity!GE$17</f>
        <v>0</v>
      </c>
      <c r="GF49" s="371">
        <f xml:space="preserve"> Equity!GF$17</f>
        <v>0</v>
      </c>
      <c r="GG49" s="371">
        <f xml:space="preserve"> Equity!GG$17</f>
        <v>0</v>
      </c>
      <c r="GH49" s="371">
        <f xml:space="preserve"> Equity!GH$17</f>
        <v>0</v>
      </c>
      <c r="GI49" s="371">
        <f xml:space="preserve"> Equity!GI$17</f>
        <v>0</v>
      </c>
      <c r="GJ49" s="371">
        <f xml:space="preserve"> Equity!GJ$17</f>
        <v>0</v>
      </c>
    </row>
    <row r="50" spans="1:192" outlineLevel="1" x14ac:dyDescent="0.25">
      <c r="E50" s="280" t="s">
        <v>56</v>
      </c>
      <c r="F50" s="280"/>
      <c r="G50" s="280" t="str">
        <f>SMU</f>
        <v>$ 000s</v>
      </c>
      <c r="H50" s="280">
        <f xml:space="preserve"> SUM(J50:GJ50)</f>
        <v>192307.60026847891</v>
      </c>
      <c r="I50" s="280"/>
      <c r="J50" s="280">
        <f t="shared" ref="J50:AO50" si="50" xml:space="preserve"> J47 + J49</f>
        <v>0</v>
      </c>
      <c r="K50" s="280">
        <f t="shared" si="50"/>
        <v>0</v>
      </c>
      <c r="L50" s="280">
        <f t="shared" si="50"/>
        <v>0</v>
      </c>
      <c r="M50" s="280">
        <f t="shared" si="50"/>
        <v>458.46255602304973</v>
      </c>
      <c r="N50" s="280">
        <f t="shared" si="50"/>
        <v>1539.9780103317044</v>
      </c>
      <c r="O50" s="280">
        <f t="shared" si="50"/>
        <v>1275.7996691309513</v>
      </c>
      <c r="P50" s="280">
        <f t="shared" si="50"/>
        <v>611.78577521583998</v>
      </c>
      <c r="Q50" s="280">
        <f t="shared" si="50"/>
        <v>913.44553428939298</v>
      </c>
      <c r="R50" s="280">
        <f t="shared" si="50"/>
        <v>1528.2118252706632</v>
      </c>
      <c r="S50" s="280">
        <f t="shared" si="50"/>
        <v>1265.3624599820523</v>
      </c>
      <c r="T50" s="280">
        <f t="shared" si="50"/>
        <v>604.68175507588421</v>
      </c>
      <c r="U50" s="280">
        <f t="shared" si="50"/>
        <v>904.72756021648911</v>
      </c>
      <c r="V50" s="280">
        <f t="shared" si="50"/>
        <v>1516.4015633707545</v>
      </c>
      <c r="W50" s="280">
        <f t="shared" si="50"/>
        <v>1254.8749285689933</v>
      </c>
      <c r="X50" s="280">
        <f t="shared" si="50"/>
        <v>602.48613963601133</v>
      </c>
      <c r="Y50" s="280">
        <f t="shared" si="50"/>
        <v>890.97405336405473</v>
      </c>
      <c r="Z50" s="280">
        <f t="shared" si="50"/>
        <v>1504.544878542908</v>
      </c>
      <c r="AA50" s="280">
        <f t="shared" si="50"/>
        <v>1244.3347690343521</v>
      </c>
      <c r="AB50" s="280">
        <f t="shared" si="50"/>
        <v>590.27301319344679</v>
      </c>
      <c r="AC50" s="280">
        <f t="shared" si="50"/>
        <v>887.10641580115589</v>
      </c>
      <c r="AD50" s="280">
        <f t="shared" si="50"/>
        <v>1492.6393722357197</v>
      </c>
      <c r="AE50" s="280">
        <f t="shared" si="50"/>
        <v>1233.7396230872114</v>
      </c>
      <c r="AF50" s="280">
        <f t="shared" si="50"/>
        <v>582.96382196086188</v>
      </c>
      <c r="AG50" s="280">
        <f t="shared" si="50"/>
        <v>878.19858148451158</v>
      </c>
      <c r="AH50" s="280">
        <f t="shared" si="50"/>
        <v>1480.6825920930951</v>
      </c>
      <c r="AI50" s="280">
        <f t="shared" si="50"/>
        <v>1223.0870786663804</v>
      </c>
      <c r="AJ50" s="280">
        <f t="shared" si="50"/>
        <v>575.58168212439</v>
      </c>
      <c r="AK50" s="280">
        <f t="shared" si="50"/>
        <v>869.22270551249699</v>
      </c>
      <c r="AL50" s="280">
        <f t="shared" si="50"/>
        <v>1468.6720305784884</v>
      </c>
      <c r="AM50" s="280">
        <f t="shared" si="50"/>
        <v>1212.3746685703418</v>
      </c>
      <c r="AN50" s="280">
        <f t="shared" si="50"/>
        <v>572.93564864823338</v>
      </c>
      <c r="AO50" s="280">
        <f t="shared" si="50"/>
        <v>750.3084596683118</v>
      </c>
      <c r="AP50" s="280">
        <f t="shared" ref="AP50:BU50" si="51" xml:space="preserve"> AP47 + AP49</f>
        <v>1239.0105960734581</v>
      </c>
      <c r="AQ50" s="280">
        <f t="shared" si="51"/>
        <v>1171.7523832860297</v>
      </c>
      <c r="AR50" s="280">
        <f t="shared" si="51"/>
        <v>524.7603193828129</v>
      </c>
      <c r="AS50" s="280">
        <f t="shared" si="51"/>
        <v>648.33729102747407</v>
      </c>
      <c r="AT50" s="280">
        <f t="shared" si="51"/>
        <v>1209.4943928313519</v>
      </c>
      <c r="AU50" s="280">
        <f t="shared" si="51"/>
        <v>1143.1636754064698</v>
      </c>
      <c r="AV50" s="280">
        <f t="shared" si="51"/>
        <v>500.1173806150523</v>
      </c>
      <c r="AW50" s="280">
        <f t="shared" si="51"/>
        <v>623.40628931123251</v>
      </c>
      <c r="AX50" s="280">
        <f t="shared" si="51"/>
        <v>1182.1356520847048</v>
      </c>
      <c r="AY50" s="280">
        <f t="shared" si="51"/>
        <v>1116.6025331082528</v>
      </c>
      <c r="AZ50" s="280">
        <f t="shared" si="51"/>
        <v>477.36912126117636</v>
      </c>
      <c r="BA50" s="280">
        <f t="shared" si="51"/>
        <v>1934.1454283198477</v>
      </c>
      <c r="BB50" s="280">
        <f t="shared" si="51"/>
        <v>3730.6447574052504</v>
      </c>
      <c r="BC50" s="280">
        <f t="shared" si="51"/>
        <v>3530.0521577102054</v>
      </c>
      <c r="BD50" s="280">
        <f t="shared" si="51"/>
        <v>1504.7624804973495</v>
      </c>
      <c r="BE50" s="280">
        <f t="shared" si="51"/>
        <v>1872.9369638010792</v>
      </c>
      <c r="BF50" s="280">
        <f t="shared" si="51"/>
        <v>3676.4890896214538</v>
      </c>
      <c r="BG50" s="280">
        <f t="shared" si="51"/>
        <v>3478.0568589113823</v>
      </c>
      <c r="BH50" s="280">
        <f t="shared" si="51"/>
        <v>1449.1203302910922</v>
      </c>
      <c r="BI50" s="280">
        <f t="shared" si="51"/>
        <v>1845.8592299519053</v>
      </c>
      <c r="BJ50" s="280">
        <f t="shared" si="51"/>
        <v>3626.3520217297519</v>
      </c>
      <c r="BK50" s="280">
        <f t="shared" si="51"/>
        <v>3429.8665193034708</v>
      </c>
      <c r="BL50" s="280">
        <f t="shared" si="51"/>
        <v>1412.0021677473178</v>
      </c>
      <c r="BM50" s="280">
        <f t="shared" si="51"/>
        <v>1807.185312797159</v>
      </c>
      <c r="BN50" s="280">
        <f t="shared" si="51"/>
        <v>3579.446775158297</v>
      </c>
      <c r="BO50" s="280">
        <f t="shared" si="51"/>
        <v>3384.7333766265233</v>
      </c>
      <c r="BP50" s="280">
        <f t="shared" si="51"/>
        <v>1377.7310853958993</v>
      </c>
      <c r="BQ50" s="280">
        <f t="shared" si="51"/>
        <v>1771.2061612797906</v>
      </c>
      <c r="BR50" s="280">
        <f t="shared" si="51"/>
        <v>3535.1309361269427</v>
      </c>
      <c r="BS50" s="280">
        <f t="shared" si="51"/>
        <v>3342.0468071314267</v>
      </c>
      <c r="BT50" s="280">
        <f t="shared" si="51"/>
        <v>1360.1430363163395</v>
      </c>
      <c r="BU50" s="280">
        <f t="shared" si="51"/>
        <v>1722.9538832523385</v>
      </c>
      <c r="BV50" s="280">
        <f t="shared" ref="BV50:DA50" si="52" xml:space="preserve"> BV47 + BV49</f>
        <v>3492.8796401436357</v>
      </c>
      <c r="BW50" s="280">
        <f t="shared" si="52"/>
        <v>3301.3078506503039</v>
      </c>
      <c r="BX50" s="280">
        <f t="shared" si="52"/>
        <v>1315.5155864526657</v>
      </c>
      <c r="BY50" s="280">
        <f t="shared" si="52"/>
        <v>1705.2258001709461</v>
      </c>
      <c r="BZ50" s="280">
        <f t="shared" si="52"/>
        <v>3452.2637296772518</v>
      </c>
      <c r="CA50" s="280">
        <f t="shared" si="52"/>
        <v>3262.1084601795346</v>
      </c>
      <c r="CB50" s="280">
        <f t="shared" si="52"/>
        <v>1286.7093491186138</v>
      </c>
      <c r="CC50" s="280">
        <f t="shared" si="52"/>
        <v>1674.4045717412628</v>
      </c>
      <c r="CD50" s="280">
        <f t="shared" si="52"/>
        <v>3412.9319624904733</v>
      </c>
      <c r="CE50" s="280">
        <f t="shared" si="52"/>
        <v>3224.1145995846605</v>
      </c>
      <c r="CF50" s="280">
        <f t="shared" si="52"/>
        <v>1258.9907800534847</v>
      </c>
      <c r="CG50" s="280">
        <f t="shared" si="52"/>
        <v>1644.6040886416931</v>
      </c>
      <c r="CH50" s="280">
        <f t="shared" si="52"/>
        <v>3374.5965192368039</v>
      </c>
      <c r="CI50" s="280">
        <f t="shared" si="52"/>
        <v>3187.0524756009186</v>
      </c>
      <c r="CJ50" s="280">
        <f t="shared" si="52"/>
        <v>1245.9498547790511</v>
      </c>
      <c r="CK50" s="280">
        <f t="shared" si="52"/>
        <v>1601.726289209988</v>
      </c>
      <c r="CL50" s="280">
        <f t="shared" si="52"/>
        <v>3337.0211983044114</v>
      </c>
      <c r="CM50" s="280">
        <f t="shared" si="52"/>
        <v>3150.6973227128724</v>
      </c>
      <c r="CN50" s="280">
        <f t="shared" si="52"/>
        <v>1205.8223825110358</v>
      </c>
      <c r="CO50" s="280">
        <f t="shared" si="52"/>
        <v>1587.1180687650412</v>
      </c>
      <c r="CP50" s="280">
        <f t="shared" si="52"/>
        <v>3300.0117994143138</v>
      </c>
      <c r="CQ50" s="280">
        <f t="shared" si="52"/>
        <v>3114.8642673451018</v>
      </c>
      <c r="CR50" s="280">
        <f t="shared" si="52"/>
        <v>1179.9831604879889</v>
      </c>
      <c r="CS50" s="280">
        <f t="shared" si="52"/>
        <v>1559.0612004158777</v>
      </c>
      <c r="CT50" s="280">
        <f t="shared" si="52"/>
        <v>3263.4082899469968</v>
      </c>
      <c r="CU50" s="280">
        <f t="shared" si="52"/>
        <v>3079.4008856392184</v>
      </c>
      <c r="CV50" s="280">
        <f t="shared" si="52"/>
        <v>1154.4370701102375</v>
      </c>
      <c r="CW50" s="280">
        <f t="shared" si="52"/>
        <v>1531.2674514095474</v>
      </c>
      <c r="CX50" s="280">
        <f t="shared" si="52"/>
        <v>3227.078423286197</v>
      </c>
      <c r="CY50" s="280">
        <f t="shared" si="52"/>
        <v>3044.181140641349</v>
      </c>
      <c r="CZ50" s="280">
        <f t="shared" si="52"/>
        <v>1142.3304744916775</v>
      </c>
      <c r="DA50" s="280">
        <f t="shared" si="52"/>
        <v>1490.3559534039673</v>
      </c>
      <c r="DB50" s="280">
        <f t="shared" ref="DB50:EG50" si="53" xml:space="preserve"> DB47 + DB49</f>
        <v>3190.9125398128158</v>
      </c>
      <c r="DC50" s="280">
        <f t="shared" si="53"/>
        <v>3009.1004430012908</v>
      </c>
      <c r="DD50" s="280">
        <f t="shared" si="53"/>
        <v>1103.7651392591285</v>
      </c>
      <c r="DE50" s="280">
        <f t="shared" si="53"/>
        <v>1476.0301307778395</v>
      </c>
      <c r="DF50" s="280">
        <f t="shared" si="53"/>
        <v>3154.8193311471191</v>
      </c>
      <c r="DG50" s="280">
        <f t="shared" si="53"/>
        <v>2974.0716267513849</v>
      </c>
      <c r="DH50" s="280">
        <f t="shared" si="53"/>
        <v>1078.4568159154333</v>
      </c>
      <c r="DI50" s="280">
        <f t="shared" si="53"/>
        <v>1448.4116615409157</v>
      </c>
      <c r="DJ50" s="280">
        <f t="shared" si="53"/>
        <v>3118.7223889343963</v>
      </c>
      <c r="DK50" s="280">
        <f t="shared" si="53"/>
        <v>2939.0216703954065</v>
      </c>
      <c r="DL50" s="280">
        <f t="shared" si="53"/>
        <v>1053.0697200562304</v>
      </c>
      <c r="DM50" s="280">
        <f t="shared" si="53"/>
        <v>1420.6999240556443</v>
      </c>
      <c r="DN50" s="280">
        <f t="shared" si="53"/>
        <v>3082.5573926171437</v>
      </c>
      <c r="DO50" s="280">
        <f t="shared" si="53"/>
        <v>2903.8890250282211</v>
      </c>
      <c r="DP50" s="280">
        <f t="shared" si="53"/>
        <v>1040.2068083070926</v>
      </c>
      <c r="DQ50" s="280">
        <f t="shared" si="53"/>
        <v>1380.1767695407384</v>
      </c>
      <c r="DR50" s="280">
        <f t="shared" si="53"/>
        <v>3046.2698176360359</v>
      </c>
      <c r="DS50" s="280">
        <f t="shared" si="53"/>
        <v>2868.6214368561809</v>
      </c>
      <c r="DT50" s="280">
        <f t="shared" si="53"/>
        <v>1001.833408031604</v>
      </c>
      <c r="DU50" s="280">
        <f t="shared" si="53"/>
        <v>1364.7788576583807</v>
      </c>
      <c r="DV50" s="280">
        <f t="shared" si="53"/>
        <v>3009.8130674929016</v>
      </c>
      <c r="DW50" s="280">
        <f t="shared" si="53"/>
        <v>2833.1741723796872</v>
      </c>
      <c r="DX50" s="280">
        <f t="shared" si="53"/>
        <v>975.89165259239007</v>
      </c>
      <c r="DY50" s="280">
        <f t="shared" si="53"/>
        <v>1336.4799324567423</v>
      </c>
      <c r="DZ50" s="280">
        <f t="shared" si="53"/>
        <v>2973.1469510207239</v>
      </c>
      <c r="EA50" s="280">
        <f t="shared" si="53"/>
        <v>2797.5085715154428</v>
      </c>
      <c r="EB50" s="280">
        <f t="shared" si="53"/>
        <v>-33331.667525954035</v>
      </c>
      <c r="EC50" s="280">
        <f t="shared" si="53"/>
        <v>1109.5457075942982</v>
      </c>
      <c r="ED50" s="280">
        <f t="shared" si="53"/>
        <v>0</v>
      </c>
      <c r="EE50" s="280">
        <f t="shared" si="53"/>
        <v>0</v>
      </c>
      <c r="EF50" s="280">
        <f t="shared" si="53"/>
        <v>0</v>
      </c>
      <c r="EG50" s="280">
        <f t="shared" si="53"/>
        <v>0</v>
      </c>
      <c r="EH50" s="280">
        <f t="shared" ref="EH50:FM50" si="54" xml:space="preserve"> EH47 + EH49</f>
        <v>0</v>
      </c>
      <c r="EI50" s="280">
        <f t="shared" si="54"/>
        <v>0</v>
      </c>
      <c r="EJ50" s="280">
        <f t="shared" si="54"/>
        <v>0</v>
      </c>
      <c r="EK50" s="280">
        <f t="shared" si="54"/>
        <v>0</v>
      </c>
      <c r="EL50" s="280">
        <f t="shared" si="54"/>
        <v>0</v>
      </c>
      <c r="EM50" s="280">
        <f t="shared" si="54"/>
        <v>0</v>
      </c>
      <c r="EN50" s="280">
        <f t="shared" si="54"/>
        <v>0</v>
      </c>
      <c r="EO50" s="280">
        <f t="shared" si="54"/>
        <v>0</v>
      </c>
      <c r="EP50" s="280">
        <f t="shared" si="54"/>
        <v>0</v>
      </c>
      <c r="EQ50" s="280">
        <f t="shared" si="54"/>
        <v>0</v>
      </c>
      <c r="ER50" s="280">
        <f t="shared" si="54"/>
        <v>0</v>
      </c>
      <c r="ES50" s="280">
        <f t="shared" si="54"/>
        <v>0</v>
      </c>
      <c r="ET50" s="280">
        <f t="shared" si="54"/>
        <v>0</v>
      </c>
      <c r="EU50" s="280">
        <f t="shared" si="54"/>
        <v>0</v>
      </c>
      <c r="EV50" s="280">
        <f t="shared" si="54"/>
        <v>0</v>
      </c>
      <c r="EW50" s="280">
        <f t="shared" si="54"/>
        <v>0</v>
      </c>
      <c r="EX50" s="280">
        <f t="shared" si="54"/>
        <v>0</v>
      </c>
      <c r="EY50" s="280">
        <f t="shared" si="54"/>
        <v>0</v>
      </c>
      <c r="EZ50" s="280">
        <f t="shared" si="54"/>
        <v>0</v>
      </c>
      <c r="FA50" s="280">
        <f t="shared" si="54"/>
        <v>0</v>
      </c>
      <c r="FB50" s="280">
        <f t="shared" si="54"/>
        <v>0</v>
      </c>
      <c r="FC50" s="280">
        <f t="shared" si="54"/>
        <v>0</v>
      </c>
      <c r="FD50" s="280">
        <f t="shared" si="54"/>
        <v>0</v>
      </c>
      <c r="FE50" s="280">
        <f t="shared" si="54"/>
        <v>0</v>
      </c>
      <c r="FF50" s="280">
        <f t="shared" si="54"/>
        <v>0</v>
      </c>
      <c r="FG50" s="280">
        <f t="shared" si="54"/>
        <v>0</v>
      </c>
      <c r="FH50" s="280">
        <f t="shared" si="54"/>
        <v>0</v>
      </c>
      <c r="FI50" s="280">
        <f t="shared" si="54"/>
        <v>0</v>
      </c>
      <c r="FJ50" s="280">
        <f t="shared" si="54"/>
        <v>0</v>
      </c>
      <c r="FK50" s="280">
        <f t="shared" si="54"/>
        <v>0</v>
      </c>
      <c r="FL50" s="280">
        <f t="shared" si="54"/>
        <v>0</v>
      </c>
      <c r="FM50" s="280">
        <f t="shared" si="54"/>
        <v>0</v>
      </c>
      <c r="FN50" s="280">
        <f t="shared" ref="FN50:GJ50" si="55" xml:space="preserve"> FN47 + FN49</f>
        <v>0</v>
      </c>
      <c r="FO50" s="280">
        <f t="shared" si="55"/>
        <v>0</v>
      </c>
      <c r="FP50" s="280">
        <f t="shared" si="55"/>
        <v>0</v>
      </c>
      <c r="FQ50" s="280">
        <f t="shared" si="55"/>
        <v>0</v>
      </c>
      <c r="FR50" s="280">
        <f t="shared" si="55"/>
        <v>0</v>
      </c>
      <c r="FS50" s="280">
        <f t="shared" si="55"/>
        <v>0</v>
      </c>
      <c r="FT50" s="280">
        <f t="shared" si="55"/>
        <v>0</v>
      </c>
      <c r="FU50" s="280">
        <f t="shared" si="55"/>
        <v>0</v>
      </c>
      <c r="FV50" s="280">
        <f t="shared" si="55"/>
        <v>0</v>
      </c>
      <c r="FW50" s="280">
        <f t="shared" si="55"/>
        <v>0</v>
      </c>
      <c r="FX50" s="280">
        <f t="shared" si="55"/>
        <v>0</v>
      </c>
      <c r="FY50" s="280">
        <f t="shared" si="55"/>
        <v>0</v>
      </c>
      <c r="FZ50" s="280">
        <f t="shared" si="55"/>
        <v>0</v>
      </c>
      <c r="GA50" s="280">
        <f t="shared" si="55"/>
        <v>0</v>
      </c>
      <c r="GB50" s="280">
        <f t="shared" si="55"/>
        <v>0</v>
      </c>
      <c r="GC50" s="280">
        <f t="shared" si="55"/>
        <v>0</v>
      </c>
      <c r="GD50" s="280">
        <f t="shared" si="55"/>
        <v>0</v>
      </c>
      <c r="GE50" s="280">
        <f t="shared" si="55"/>
        <v>0</v>
      </c>
      <c r="GF50" s="280">
        <f t="shared" si="55"/>
        <v>0</v>
      </c>
      <c r="GG50" s="280">
        <f t="shared" si="55"/>
        <v>0</v>
      </c>
      <c r="GH50" s="280">
        <f t="shared" si="55"/>
        <v>0</v>
      </c>
      <c r="GI50" s="280">
        <f t="shared" si="55"/>
        <v>0</v>
      </c>
      <c r="GJ50" s="280">
        <f t="shared" si="55"/>
        <v>0</v>
      </c>
    </row>
    <row r="51" spans="1:192" outlineLevel="1" x14ac:dyDescent="0.25"/>
    <row r="52" spans="1:192" s="316" customFormat="1" outlineLevel="1" x14ac:dyDescent="0.25">
      <c r="A52" s="277"/>
      <c r="B52" s="277"/>
      <c r="C52" s="278"/>
      <c r="D52" s="281"/>
      <c r="E52" s="371" t="str">
        <f xml:space="preserve"> Equity!E$63</f>
        <v>Dividends paid</v>
      </c>
      <c r="F52" s="371">
        <f xml:space="preserve"> Equity!F$63</f>
        <v>0</v>
      </c>
      <c r="G52" s="371" t="str">
        <f xml:space="preserve"> Equity!G$63</f>
        <v>$ 000s</v>
      </c>
      <c r="H52" s="371">
        <f xml:space="preserve"> Equity!H$63</f>
        <v>-192307.60026847883</v>
      </c>
      <c r="I52" s="371">
        <f xml:space="preserve"> Equity!I$63</f>
        <v>0</v>
      </c>
      <c r="J52" s="371">
        <f xml:space="preserve"> Equity!J$63</f>
        <v>0</v>
      </c>
      <c r="K52" s="371">
        <f xml:space="preserve"> Equity!K$63</f>
        <v>0</v>
      </c>
      <c r="L52" s="371">
        <f xml:space="preserve"> Equity!L$63</f>
        <v>0</v>
      </c>
      <c r="M52" s="371">
        <f xml:space="preserve"> Equity!M$63</f>
        <v>-458.46255602304973</v>
      </c>
      <c r="N52" s="371">
        <f xml:space="preserve"> Equity!N$63</f>
        <v>-1539.9780103317044</v>
      </c>
      <c r="O52" s="371">
        <f xml:space="preserve"> Equity!O$63</f>
        <v>-1275.7996691309513</v>
      </c>
      <c r="P52" s="371">
        <f xml:space="preserve"> Equity!P$63</f>
        <v>-611.78577521583998</v>
      </c>
      <c r="Q52" s="371">
        <f xml:space="preserve"> Equity!Q$63</f>
        <v>-913.44553428939298</v>
      </c>
      <c r="R52" s="371">
        <f xml:space="preserve"> Equity!R$63</f>
        <v>-1528.2118252706632</v>
      </c>
      <c r="S52" s="371">
        <f xml:space="preserve"> Equity!S$63</f>
        <v>-1265.3624599820523</v>
      </c>
      <c r="T52" s="371">
        <f xml:space="preserve"> Equity!T$63</f>
        <v>-604.68175507588421</v>
      </c>
      <c r="U52" s="371">
        <f xml:space="preserve"> Equity!U$63</f>
        <v>-904.72756021648911</v>
      </c>
      <c r="V52" s="371">
        <f xml:space="preserve"> Equity!V$63</f>
        <v>-1516.4015633707545</v>
      </c>
      <c r="W52" s="371">
        <f xml:space="preserve"> Equity!W$63</f>
        <v>-1254.8749285689933</v>
      </c>
      <c r="X52" s="371">
        <f xml:space="preserve"> Equity!X$63</f>
        <v>-602.48613963601133</v>
      </c>
      <c r="Y52" s="371">
        <f xml:space="preserve"> Equity!Y$63</f>
        <v>-890.97405336405473</v>
      </c>
      <c r="Z52" s="371">
        <f xml:space="preserve"> Equity!Z$63</f>
        <v>-1504.544878542908</v>
      </c>
      <c r="AA52" s="371">
        <f xml:space="preserve"> Equity!AA$63</f>
        <v>-1244.3347690343521</v>
      </c>
      <c r="AB52" s="371">
        <f xml:space="preserve"> Equity!AB$63</f>
        <v>-590.27301319344679</v>
      </c>
      <c r="AC52" s="371">
        <f xml:space="preserve"> Equity!AC$63</f>
        <v>-887.10641580115589</v>
      </c>
      <c r="AD52" s="371">
        <f xml:space="preserve"> Equity!AD$63</f>
        <v>-1492.6393722357197</v>
      </c>
      <c r="AE52" s="371">
        <f xml:space="preserve"> Equity!AE$63</f>
        <v>-1233.7396230872114</v>
      </c>
      <c r="AF52" s="371">
        <f xml:space="preserve"> Equity!AF$63</f>
        <v>-582.96382196086188</v>
      </c>
      <c r="AG52" s="371">
        <f xml:space="preserve"> Equity!AG$63</f>
        <v>-878.19858148451158</v>
      </c>
      <c r="AH52" s="371">
        <f xml:space="preserve"> Equity!AH$63</f>
        <v>-1480.6825920930951</v>
      </c>
      <c r="AI52" s="371">
        <f xml:space="preserve"> Equity!AI$63</f>
        <v>-1223.0870786663804</v>
      </c>
      <c r="AJ52" s="371">
        <f xml:space="preserve"> Equity!AJ$63</f>
        <v>-575.58168212439</v>
      </c>
      <c r="AK52" s="371">
        <f xml:space="preserve"> Equity!AK$63</f>
        <v>-869.22270551249699</v>
      </c>
      <c r="AL52" s="371">
        <f xml:space="preserve"> Equity!AL$63</f>
        <v>-1468.6720305784884</v>
      </c>
      <c r="AM52" s="371">
        <f xml:space="preserve"> Equity!AM$63</f>
        <v>-1212.3746685703418</v>
      </c>
      <c r="AN52" s="371">
        <f xml:space="preserve"> Equity!AN$63</f>
        <v>-572.93564864823338</v>
      </c>
      <c r="AO52" s="371">
        <f xml:space="preserve"> Equity!AO$63</f>
        <v>-750.3084596683118</v>
      </c>
      <c r="AP52" s="371">
        <f xml:space="preserve"> Equity!AP$63</f>
        <v>-1239.0105960734581</v>
      </c>
      <c r="AQ52" s="371">
        <f xml:space="preserve"> Equity!AQ$63</f>
        <v>-1171.7523832860297</v>
      </c>
      <c r="AR52" s="371">
        <f xml:space="preserve"> Equity!AR$63</f>
        <v>-524.7603193828129</v>
      </c>
      <c r="AS52" s="371">
        <f xml:space="preserve"> Equity!AS$63</f>
        <v>-648.33729102747407</v>
      </c>
      <c r="AT52" s="371">
        <f xml:space="preserve"> Equity!AT$63</f>
        <v>-1209.4943928313519</v>
      </c>
      <c r="AU52" s="371">
        <f xml:space="preserve"> Equity!AU$63</f>
        <v>-1143.1636754064698</v>
      </c>
      <c r="AV52" s="371">
        <f xml:space="preserve"> Equity!AV$63</f>
        <v>-500.1173806150523</v>
      </c>
      <c r="AW52" s="371">
        <f xml:space="preserve"> Equity!AW$63</f>
        <v>-623.40628931123251</v>
      </c>
      <c r="AX52" s="371">
        <f xml:space="preserve"> Equity!AX$63</f>
        <v>-1182.1356520847048</v>
      </c>
      <c r="AY52" s="371">
        <f xml:space="preserve"> Equity!AY$63</f>
        <v>-1116.6025331082528</v>
      </c>
      <c r="AZ52" s="371">
        <f xml:space="preserve"> Equity!AZ$63</f>
        <v>-477.36912126117636</v>
      </c>
      <c r="BA52" s="371">
        <f xml:space="preserve"> Equity!BA$63</f>
        <v>-1934.1454283198477</v>
      </c>
      <c r="BB52" s="371">
        <f xml:space="preserve"> Equity!BB$63</f>
        <v>-3730.6447574052504</v>
      </c>
      <c r="BC52" s="371">
        <f xml:space="preserve"> Equity!BC$63</f>
        <v>-3530.0521577102054</v>
      </c>
      <c r="BD52" s="371">
        <f xml:space="preserve"> Equity!BD$63</f>
        <v>-1504.7624804973495</v>
      </c>
      <c r="BE52" s="371">
        <f xml:space="preserve"> Equity!BE$63</f>
        <v>-1872.9369638010792</v>
      </c>
      <c r="BF52" s="371">
        <f xml:space="preserve"> Equity!BF$63</f>
        <v>-3676.4890896214538</v>
      </c>
      <c r="BG52" s="371">
        <f xml:space="preserve"> Equity!BG$63</f>
        <v>-3478.0568589113823</v>
      </c>
      <c r="BH52" s="371">
        <f xml:space="preserve"> Equity!BH$63</f>
        <v>-1449.1203302910922</v>
      </c>
      <c r="BI52" s="371">
        <f xml:space="preserve"> Equity!BI$63</f>
        <v>-1845.8592299519053</v>
      </c>
      <c r="BJ52" s="371">
        <f xml:space="preserve"> Equity!BJ$63</f>
        <v>-3626.3520217297519</v>
      </c>
      <c r="BK52" s="371">
        <f xml:space="preserve"> Equity!BK$63</f>
        <v>-3429.8665193034708</v>
      </c>
      <c r="BL52" s="371">
        <f xml:space="preserve"> Equity!BL$63</f>
        <v>-1412.0021677473178</v>
      </c>
      <c r="BM52" s="371">
        <f xml:space="preserve"> Equity!BM$63</f>
        <v>-1807.185312797159</v>
      </c>
      <c r="BN52" s="371">
        <f xml:space="preserve"> Equity!BN$63</f>
        <v>-3579.446775158297</v>
      </c>
      <c r="BO52" s="371">
        <f xml:space="preserve"> Equity!BO$63</f>
        <v>-3384.7333766265233</v>
      </c>
      <c r="BP52" s="371">
        <f xml:space="preserve"> Equity!BP$63</f>
        <v>-1377.7310853958993</v>
      </c>
      <c r="BQ52" s="371">
        <f xml:space="preserve"> Equity!BQ$63</f>
        <v>-1771.2061612797906</v>
      </c>
      <c r="BR52" s="371">
        <f xml:space="preserve"> Equity!BR$63</f>
        <v>-3535.1309361269427</v>
      </c>
      <c r="BS52" s="371">
        <f xml:space="preserve"> Equity!BS$63</f>
        <v>-3342.0468071314267</v>
      </c>
      <c r="BT52" s="371">
        <f xml:space="preserve"> Equity!BT$63</f>
        <v>-1255.1903057619875</v>
      </c>
      <c r="BU52" s="371">
        <f xml:space="preserve"> Equity!BU$63</f>
        <v>-1827.9066138066905</v>
      </c>
      <c r="BV52" s="371">
        <f xml:space="preserve"> Equity!BV$63</f>
        <v>-3492.8796401436357</v>
      </c>
      <c r="BW52" s="371">
        <f xml:space="preserve"> Equity!BW$63</f>
        <v>-638.38135827718327</v>
      </c>
      <c r="BX52" s="371">
        <f xml:space="preserve"> Equity!BX$63</f>
        <v>-504.25850739097933</v>
      </c>
      <c r="BY52" s="371">
        <f xml:space="preserve"> Equity!BY$63</f>
        <v>-2519.9933903272627</v>
      </c>
      <c r="BZ52" s="371">
        <f xml:space="preserve"> Equity!BZ$63</f>
        <v>-2869.2779221461615</v>
      </c>
      <c r="CA52" s="371">
        <f xml:space="preserve"> Equity!CA$63</f>
        <v>-482.50028805035629</v>
      </c>
      <c r="CB52" s="371">
        <f xml:space="preserve"> Equity!CB$63</f>
        <v>-482.50028805035737</v>
      </c>
      <c r="CC52" s="371">
        <f xml:space="preserve"> Equity!CC$63</f>
        <v>-2487.8249049546116</v>
      </c>
      <c r="CD52" s="371">
        <f xml:space="preserve"> Equity!CD$63</f>
        <v>-2835.3717027843609</v>
      </c>
      <c r="CE52" s="371">
        <f xml:space="preserve"> Equity!CE$63</f>
        <v>-460.46858428107288</v>
      </c>
      <c r="CF52" s="371">
        <f xml:space="preserve"> Equity!CF$63</f>
        <v>-460.46858428107396</v>
      </c>
      <c r="CG52" s="371">
        <f xml:space="preserve"> Equity!CG$63</f>
        <v>-2455.4251841647142</v>
      </c>
      <c r="CH52" s="371">
        <f xml:space="preserve"> Equity!CH$63</f>
        <v>-2801.2428934480472</v>
      </c>
      <c r="CI52" s="371">
        <f xml:space="preserve"> Equity!CI$63</f>
        <v>-438.15521334527148</v>
      </c>
      <c r="CJ52" s="371">
        <f xml:space="preserve"> Equity!CJ$63</f>
        <v>-438.15521334527222</v>
      </c>
      <c r="CK52" s="371">
        <f xml:space="preserve"> Equity!CK$63</f>
        <v>-2422.785596441704</v>
      </c>
      <c r="CL52" s="371">
        <f xml:space="preserve"> Equity!CL$63</f>
        <v>-2766.8828196091977</v>
      </c>
      <c r="CM52" s="371">
        <f xml:space="preserve"> Equity!CM$63</f>
        <v>-415.55179463131208</v>
      </c>
      <c r="CN52" s="371">
        <f xml:space="preserve"> Equity!CN$63</f>
        <v>-415.55179463131316</v>
      </c>
      <c r="CO52" s="371">
        <f xml:space="preserve"> Equity!CO$63</f>
        <v>-2389.8973086640599</v>
      </c>
      <c r="CP52" s="371">
        <f xml:space="preserve"> Equity!CP$63</f>
        <v>-2732.2826053481353</v>
      </c>
      <c r="CQ52" s="371">
        <f xml:space="preserve"> Equity!CQ$63</f>
        <v>-392.64974467362146</v>
      </c>
      <c r="CR52" s="371">
        <f xml:space="preserve"> Equity!CR$63</f>
        <v>-392.64974467362219</v>
      </c>
      <c r="CS52" s="371">
        <f xml:space="preserve"> Equity!CS$63</f>
        <v>-2356.7512809939117</v>
      </c>
      <c r="CT52" s="371">
        <f xml:space="preserve"> Equity!CT$63</f>
        <v>-2697.4331682417469</v>
      </c>
      <c r="CU52" s="371">
        <f xml:space="preserve"> Equity!CU$63</f>
        <v>-369.44027204820037</v>
      </c>
      <c r="CV52" s="371">
        <f xml:space="preserve"> Equity!CV$63</f>
        <v>-369.44027204820111</v>
      </c>
      <c r="CW52" s="371">
        <f xml:space="preserve"> Equity!CW$63</f>
        <v>-2323.3382616389063</v>
      </c>
      <c r="CX52" s="371">
        <f xml:space="preserve"> Equity!CX$63</f>
        <v>-2662.3252141243161</v>
      </c>
      <c r="CY52" s="371">
        <f xml:space="preserve"> Equity!CY$63</f>
        <v>-345.91437214068662</v>
      </c>
      <c r="CZ52" s="371">
        <f xml:space="preserve"> Equity!CZ$63</f>
        <v>-345.91437214068776</v>
      </c>
      <c r="DA52" s="371">
        <f xml:space="preserve"> Equity!DA$63</f>
        <v>-2289.6487814835095</v>
      </c>
      <c r="DB52" s="371">
        <f xml:space="preserve"> Equity!DB$63</f>
        <v>-2626.9492317177469</v>
      </c>
      <c r="DC52" s="371">
        <f xml:space="preserve"> Equity!DC$63</f>
        <v>-322.0628217837874</v>
      </c>
      <c r="DD52" s="371">
        <f xml:space="preserve"> Equity!DD$63</f>
        <v>-322.06282178378819</v>
      </c>
      <c r="DE52" s="371">
        <f xml:space="preserve"> Equity!DE$63</f>
        <v>-2255.6731485863975</v>
      </c>
      <c r="DF52" s="371">
        <f xml:space="preserve"> Equity!DF$63</f>
        <v>-2591.2954871279271</v>
      </c>
      <c r="DG52" s="371">
        <f xml:space="preserve"> Equity!DG$63</f>
        <v>-297.87617376080345</v>
      </c>
      <c r="DH52" s="371">
        <f xml:space="preserve"> Equity!DH$63</f>
        <v>-297.87617376080459</v>
      </c>
      <c r="DI52" s="371">
        <f xml:space="preserve"> Equity!DI$63</f>
        <v>-3021.4014425406599</v>
      </c>
      <c r="DJ52" s="371">
        <f xml:space="preserve"> Equity!DJ$63</f>
        <v>-3355.3540182038728</v>
      </c>
      <c r="DK52" s="371">
        <f xml:space="preserve"> Equity!DK$63</f>
        <v>-1073.3447511719098</v>
      </c>
      <c r="DL52" s="371">
        <f xml:space="preserve"> Equity!DL$63</f>
        <v>-1073.3447511719105</v>
      </c>
      <c r="DM52" s="371">
        <f xml:space="preserve"> Equity!DM$63</f>
        <v>-2986.8235086933337</v>
      </c>
      <c r="DN52" s="371">
        <f xml:space="preserve"> Equity!DN$63</f>
        <v>-3319.1146287562319</v>
      </c>
      <c r="DO52" s="371">
        <f xml:space="preserve"> Equity!DO$63</f>
        <v>-1048.4586416597506</v>
      </c>
      <c r="DP52" s="371">
        <f xml:space="preserve"> Equity!DP$63</f>
        <v>-1048.4586416597517</v>
      </c>
      <c r="DQ52" s="371">
        <f xml:space="preserve"> Equity!DQ$63</f>
        <v>-2951.9289522207732</v>
      </c>
      <c r="DR52" s="371">
        <f xml:space="preserve"> Equity!DR$63</f>
        <v>-3282.5668826316178</v>
      </c>
      <c r="DS52" s="371">
        <f xml:space="preserve"> Equity!DS$63</f>
        <v>-1023.2076914908397</v>
      </c>
      <c r="DT52" s="371">
        <f xml:space="preserve"> Equity!DT$63</f>
        <v>-1023.2076914908405</v>
      </c>
      <c r="DU52" s="371">
        <f xml:space="preserve"> Equity!DU$63</f>
        <v>-2916.7071320562491</v>
      </c>
      <c r="DV52" s="371">
        <f xml:space="preserve"> Equity!DV$63</f>
        <v>-3245.7000976391801</v>
      </c>
      <c r="DW52" s="371">
        <f xml:space="preserve"> Equity!DW$63</f>
        <v>-997.58149948915104</v>
      </c>
      <c r="DX52" s="371">
        <f xml:space="preserve"> Equity!DX$63</f>
        <v>-997.58149948915184</v>
      </c>
      <c r="DY52" s="371">
        <f xml:space="preserve"> Equity!DY$63</f>
        <v>-2881.14715466607</v>
      </c>
      <c r="DZ52" s="371">
        <f xml:space="preserve"> Equity!DZ$63</f>
        <v>-3208.5033393257022</v>
      </c>
      <c r="EA52" s="371">
        <f xml:space="preserve"> Equity!EA$63</f>
        <v>-971.56941081821026</v>
      </c>
      <c r="EB52" s="371">
        <f xml:space="preserve"> Equity!EB$63</f>
        <v>0</v>
      </c>
      <c r="EC52" s="371">
        <f xml:space="preserve"> Equity!EC$63</f>
        <v>-971.5694108182098</v>
      </c>
      <c r="ED52" s="371">
        <f xml:space="preserve"> Equity!ED$63</f>
        <v>0</v>
      </c>
      <c r="EE52" s="371">
        <f xml:space="preserve"> Equity!EE$63</f>
        <v>0</v>
      </c>
      <c r="EF52" s="371">
        <f xml:space="preserve"> Equity!EF$63</f>
        <v>0</v>
      </c>
      <c r="EG52" s="371">
        <f xml:space="preserve"> Equity!EG$63</f>
        <v>0</v>
      </c>
      <c r="EH52" s="371">
        <f xml:space="preserve"> Equity!EH$63</f>
        <v>0</v>
      </c>
      <c r="EI52" s="371">
        <f xml:space="preserve"> Equity!EI$63</f>
        <v>0</v>
      </c>
      <c r="EJ52" s="371">
        <f xml:space="preserve"> Equity!EJ$63</f>
        <v>0</v>
      </c>
      <c r="EK52" s="371">
        <f xml:space="preserve"> Equity!EK$63</f>
        <v>0</v>
      </c>
      <c r="EL52" s="371">
        <f xml:space="preserve"> Equity!EL$63</f>
        <v>0</v>
      </c>
      <c r="EM52" s="371">
        <f xml:space="preserve"> Equity!EM$63</f>
        <v>0</v>
      </c>
      <c r="EN52" s="371">
        <f xml:space="preserve"> Equity!EN$63</f>
        <v>0</v>
      </c>
      <c r="EO52" s="371">
        <f xml:space="preserve"> Equity!EO$63</f>
        <v>0</v>
      </c>
      <c r="EP52" s="371">
        <f xml:space="preserve"> Equity!EP$63</f>
        <v>0</v>
      </c>
      <c r="EQ52" s="371">
        <f xml:space="preserve"> Equity!EQ$63</f>
        <v>0</v>
      </c>
      <c r="ER52" s="371">
        <f xml:space="preserve"> Equity!ER$63</f>
        <v>0</v>
      </c>
      <c r="ES52" s="371">
        <f xml:space="preserve"> Equity!ES$63</f>
        <v>0</v>
      </c>
      <c r="ET52" s="371">
        <f xml:space="preserve"> Equity!ET$63</f>
        <v>0</v>
      </c>
      <c r="EU52" s="371">
        <f xml:space="preserve"> Equity!EU$63</f>
        <v>0</v>
      </c>
      <c r="EV52" s="371">
        <f xml:space="preserve"> Equity!EV$63</f>
        <v>0</v>
      </c>
      <c r="EW52" s="371">
        <f xml:space="preserve"> Equity!EW$63</f>
        <v>0</v>
      </c>
      <c r="EX52" s="371">
        <f xml:space="preserve"> Equity!EX$63</f>
        <v>0</v>
      </c>
      <c r="EY52" s="371">
        <f xml:space="preserve"> Equity!EY$63</f>
        <v>0</v>
      </c>
      <c r="EZ52" s="371">
        <f xml:space="preserve"> Equity!EZ$63</f>
        <v>0</v>
      </c>
      <c r="FA52" s="371">
        <f xml:space="preserve"> Equity!FA$63</f>
        <v>0</v>
      </c>
      <c r="FB52" s="371">
        <f xml:space="preserve"> Equity!FB$63</f>
        <v>0</v>
      </c>
      <c r="FC52" s="371">
        <f xml:space="preserve"> Equity!FC$63</f>
        <v>0</v>
      </c>
      <c r="FD52" s="371">
        <f xml:space="preserve"> Equity!FD$63</f>
        <v>0</v>
      </c>
      <c r="FE52" s="371">
        <f xml:space="preserve"> Equity!FE$63</f>
        <v>0</v>
      </c>
      <c r="FF52" s="371">
        <f xml:space="preserve"> Equity!FF$63</f>
        <v>0</v>
      </c>
      <c r="FG52" s="371">
        <f xml:space="preserve"> Equity!FG$63</f>
        <v>0</v>
      </c>
      <c r="FH52" s="371">
        <f xml:space="preserve"> Equity!FH$63</f>
        <v>0</v>
      </c>
      <c r="FI52" s="371">
        <f xml:space="preserve"> Equity!FI$63</f>
        <v>0</v>
      </c>
      <c r="FJ52" s="371">
        <f xml:space="preserve"> Equity!FJ$63</f>
        <v>0</v>
      </c>
      <c r="FK52" s="371">
        <f xml:space="preserve"> Equity!FK$63</f>
        <v>0</v>
      </c>
      <c r="FL52" s="371">
        <f xml:space="preserve"> Equity!FL$63</f>
        <v>0</v>
      </c>
      <c r="FM52" s="371">
        <f xml:space="preserve"> Equity!FM$63</f>
        <v>0</v>
      </c>
      <c r="FN52" s="371">
        <f xml:space="preserve"> Equity!FN$63</f>
        <v>0</v>
      </c>
      <c r="FO52" s="371">
        <f xml:space="preserve"> Equity!FO$63</f>
        <v>0</v>
      </c>
      <c r="FP52" s="371">
        <f xml:space="preserve"> Equity!FP$63</f>
        <v>0</v>
      </c>
      <c r="FQ52" s="371">
        <f xml:space="preserve"> Equity!FQ$63</f>
        <v>0</v>
      </c>
      <c r="FR52" s="371">
        <f xml:space="preserve"> Equity!FR$63</f>
        <v>0</v>
      </c>
      <c r="FS52" s="371">
        <f xml:space="preserve"> Equity!FS$63</f>
        <v>0</v>
      </c>
      <c r="FT52" s="371">
        <f xml:space="preserve"> Equity!FT$63</f>
        <v>0</v>
      </c>
      <c r="FU52" s="371">
        <f xml:space="preserve"> Equity!FU$63</f>
        <v>0</v>
      </c>
      <c r="FV52" s="371">
        <f xml:space="preserve"> Equity!FV$63</f>
        <v>0</v>
      </c>
      <c r="FW52" s="371">
        <f xml:space="preserve"> Equity!FW$63</f>
        <v>0</v>
      </c>
      <c r="FX52" s="371">
        <f xml:space="preserve"> Equity!FX$63</f>
        <v>0</v>
      </c>
      <c r="FY52" s="371">
        <f xml:space="preserve"> Equity!FY$63</f>
        <v>0</v>
      </c>
      <c r="FZ52" s="371">
        <f xml:space="preserve"> Equity!FZ$63</f>
        <v>0</v>
      </c>
      <c r="GA52" s="371">
        <f xml:space="preserve"> Equity!GA$63</f>
        <v>0</v>
      </c>
      <c r="GB52" s="371">
        <f xml:space="preserve"> Equity!GB$63</f>
        <v>0</v>
      </c>
      <c r="GC52" s="371">
        <f xml:space="preserve"> Equity!GC$63</f>
        <v>0</v>
      </c>
      <c r="GD52" s="371">
        <f xml:space="preserve"> Equity!GD$63</f>
        <v>0</v>
      </c>
      <c r="GE52" s="371">
        <f xml:space="preserve"> Equity!GE$63</f>
        <v>0</v>
      </c>
      <c r="GF52" s="371">
        <f xml:space="preserve"> Equity!GF$63</f>
        <v>0</v>
      </c>
      <c r="GG52" s="371">
        <f xml:space="preserve"> Equity!GG$63</f>
        <v>0</v>
      </c>
      <c r="GH52" s="371">
        <f xml:space="preserve"> Equity!GH$63</f>
        <v>0</v>
      </c>
      <c r="GI52" s="371">
        <f xml:space="preserve"> Equity!GI$63</f>
        <v>0</v>
      </c>
      <c r="GJ52" s="371">
        <f xml:space="preserve"> Equity!GJ$63</f>
        <v>0</v>
      </c>
    </row>
    <row r="53" spans="1:192" outlineLevel="1" x14ac:dyDescent="0.25">
      <c r="E53" s="280" t="s">
        <v>57</v>
      </c>
      <c r="F53" s="280"/>
      <c r="G53" s="280" t="str">
        <f>SMU</f>
        <v>$ 000s</v>
      </c>
      <c r="H53" s="280">
        <f xml:space="preserve"> SUM(J53:GJ53)</f>
        <v>1.1402789823478088E-10</v>
      </c>
      <c r="I53" s="280"/>
      <c r="J53" s="280">
        <f xml:space="preserve"> J50 + J52</f>
        <v>0</v>
      </c>
      <c r="K53" s="280">
        <f t="shared" ref="K53:BV53" si="56" xml:space="preserve"> K50 + K52</f>
        <v>0</v>
      </c>
      <c r="L53" s="280">
        <f t="shared" si="56"/>
        <v>0</v>
      </c>
      <c r="M53" s="280">
        <f t="shared" si="56"/>
        <v>0</v>
      </c>
      <c r="N53" s="280">
        <f t="shared" si="56"/>
        <v>0</v>
      </c>
      <c r="O53" s="280">
        <f t="shared" si="56"/>
        <v>0</v>
      </c>
      <c r="P53" s="280">
        <f t="shared" si="56"/>
        <v>0</v>
      </c>
      <c r="Q53" s="280">
        <f t="shared" si="56"/>
        <v>0</v>
      </c>
      <c r="R53" s="280">
        <f t="shared" si="56"/>
        <v>0</v>
      </c>
      <c r="S53" s="280">
        <f t="shared" si="56"/>
        <v>0</v>
      </c>
      <c r="T53" s="280">
        <f t="shared" si="56"/>
        <v>0</v>
      </c>
      <c r="U53" s="280">
        <f t="shared" si="56"/>
        <v>0</v>
      </c>
      <c r="V53" s="280">
        <f t="shared" si="56"/>
        <v>0</v>
      </c>
      <c r="W53" s="280">
        <f t="shared" si="56"/>
        <v>0</v>
      </c>
      <c r="X53" s="280">
        <f t="shared" si="56"/>
        <v>0</v>
      </c>
      <c r="Y53" s="280">
        <f t="shared" si="56"/>
        <v>0</v>
      </c>
      <c r="Z53" s="280">
        <f t="shared" si="56"/>
        <v>0</v>
      </c>
      <c r="AA53" s="280">
        <f t="shared" si="56"/>
        <v>0</v>
      </c>
      <c r="AB53" s="280">
        <f t="shared" si="56"/>
        <v>0</v>
      </c>
      <c r="AC53" s="280">
        <f t="shared" si="56"/>
        <v>0</v>
      </c>
      <c r="AD53" s="280">
        <f t="shared" si="56"/>
        <v>0</v>
      </c>
      <c r="AE53" s="280">
        <f t="shared" si="56"/>
        <v>0</v>
      </c>
      <c r="AF53" s="280">
        <f t="shared" si="56"/>
        <v>0</v>
      </c>
      <c r="AG53" s="280">
        <f t="shared" si="56"/>
        <v>0</v>
      </c>
      <c r="AH53" s="280">
        <f t="shared" si="56"/>
        <v>0</v>
      </c>
      <c r="AI53" s="280">
        <f t="shared" si="56"/>
        <v>0</v>
      </c>
      <c r="AJ53" s="280">
        <f t="shared" si="56"/>
        <v>0</v>
      </c>
      <c r="AK53" s="280">
        <f t="shared" si="56"/>
        <v>0</v>
      </c>
      <c r="AL53" s="280">
        <f t="shared" si="56"/>
        <v>0</v>
      </c>
      <c r="AM53" s="280">
        <f t="shared" si="56"/>
        <v>0</v>
      </c>
      <c r="AN53" s="280">
        <f t="shared" si="56"/>
        <v>0</v>
      </c>
      <c r="AO53" s="280">
        <f t="shared" si="56"/>
        <v>0</v>
      </c>
      <c r="AP53" s="280">
        <f t="shared" si="56"/>
        <v>0</v>
      </c>
      <c r="AQ53" s="280">
        <f t="shared" si="56"/>
        <v>0</v>
      </c>
      <c r="AR53" s="280">
        <f t="shared" si="56"/>
        <v>0</v>
      </c>
      <c r="AS53" s="280">
        <f t="shared" si="56"/>
        <v>0</v>
      </c>
      <c r="AT53" s="280">
        <f t="shared" si="56"/>
        <v>0</v>
      </c>
      <c r="AU53" s="280">
        <f t="shared" si="56"/>
        <v>0</v>
      </c>
      <c r="AV53" s="280">
        <f t="shared" si="56"/>
        <v>0</v>
      </c>
      <c r="AW53" s="280">
        <f t="shared" si="56"/>
        <v>0</v>
      </c>
      <c r="AX53" s="280">
        <f t="shared" si="56"/>
        <v>0</v>
      </c>
      <c r="AY53" s="280">
        <f t="shared" si="56"/>
        <v>0</v>
      </c>
      <c r="AZ53" s="280">
        <f t="shared" si="56"/>
        <v>0</v>
      </c>
      <c r="BA53" s="280">
        <f t="shared" si="56"/>
        <v>0</v>
      </c>
      <c r="BB53" s="280">
        <f t="shared" si="56"/>
        <v>0</v>
      </c>
      <c r="BC53" s="280">
        <f t="shared" si="56"/>
        <v>0</v>
      </c>
      <c r="BD53" s="280">
        <f t="shared" si="56"/>
        <v>0</v>
      </c>
      <c r="BE53" s="280">
        <f t="shared" si="56"/>
        <v>0</v>
      </c>
      <c r="BF53" s="280">
        <f t="shared" si="56"/>
        <v>0</v>
      </c>
      <c r="BG53" s="280">
        <f t="shared" si="56"/>
        <v>0</v>
      </c>
      <c r="BH53" s="280">
        <f t="shared" si="56"/>
        <v>0</v>
      </c>
      <c r="BI53" s="280">
        <f t="shared" si="56"/>
        <v>0</v>
      </c>
      <c r="BJ53" s="280">
        <f t="shared" si="56"/>
        <v>0</v>
      </c>
      <c r="BK53" s="280">
        <f t="shared" si="56"/>
        <v>0</v>
      </c>
      <c r="BL53" s="280">
        <f t="shared" si="56"/>
        <v>0</v>
      </c>
      <c r="BM53" s="280">
        <f t="shared" si="56"/>
        <v>0</v>
      </c>
      <c r="BN53" s="280">
        <f t="shared" si="56"/>
        <v>0</v>
      </c>
      <c r="BO53" s="280">
        <f t="shared" si="56"/>
        <v>0</v>
      </c>
      <c r="BP53" s="280">
        <f t="shared" si="56"/>
        <v>0</v>
      </c>
      <c r="BQ53" s="280">
        <f t="shared" si="56"/>
        <v>0</v>
      </c>
      <c r="BR53" s="280">
        <f t="shared" si="56"/>
        <v>0</v>
      </c>
      <c r="BS53" s="280">
        <f t="shared" si="56"/>
        <v>0</v>
      </c>
      <c r="BT53" s="280">
        <f t="shared" si="56"/>
        <v>104.952730554352</v>
      </c>
      <c r="BU53" s="280">
        <f t="shared" si="56"/>
        <v>-104.952730554352</v>
      </c>
      <c r="BV53" s="280">
        <f t="shared" si="56"/>
        <v>0</v>
      </c>
      <c r="BW53" s="280">
        <f t="shared" ref="BW53:EH53" si="57" xml:space="preserve"> BW50 + BW52</f>
        <v>2662.9264923731207</v>
      </c>
      <c r="BX53" s="280">
        <f t="shared" si="57"/>
        <v>811.25707906168645</v>
      </c>
      <c r="BY53" s="280">
        <f t="shared" si="57"/>
        <v>-814.7675901563166</v>
      </c>
      <c r="BZ53" s="280">
        <f t="shared" si="57"/>
        <v>582.98580753109036</v>
      </c>
      <c r="CA53" s="280">
        <f t="shared" si="57"/>
        <v>2779.6081721291785</v>
      </c>
      <c r="CB53" s="280">
        <f t="shared" si="57"/>
        <v>804.20906106825646</v>
      </c>
      <c r="CC53" s="280">
        <f t="shared" si="57"/>
        <v>-813.42033321334884</v>
      </c>
      <c r="CD53" s="280">
        <f t="shared" si="57"/>
        <v>577.56025970611245</v>
      </c>
      <c r="CE53" s="280">
        <f t="shared" si="57"/>
        <v>2763.6460153035878</v>
      </c>
      <c r="CF53" s="280">
        <f t="shared" si="57"/>
        <v>798.52219577241078</v>
      </c>
      <c r="CG53" s="280">
        <f t="shared" si="57"/>
        <v>-810.82109552302109</v>
      </c>
      <c r="CH53" s="280">
        <f t="shared" si="57"/>
        <v>573.35362578875674</v>
      </c>
      <c r="CI53" s="280">
        <f t="shared" si="57"/>
        <v>2748.8972622556471</v>
      </c>
      <c r="CJ53" s="280">
        <f t="shared" si="57"/>
        <v>807.79464143377891</v>
      </c>
      <c r="CK53" s="280">
        <f t="shared" si="57"/>
        <v>-821.05930723171605</v>
      </c>
      <c r="CL53" s="280">
        <f t="shared" si="57"/>
        <v>570.13837869521376</v>
      </c>
      <c r="CM53" s="280">
        <f t="shared" si="57"/>
        <v>2735.1455280815603</v>
      </c>
      <c r="CN53" s="280">
        <f t="shared" si="57"/>
        <v>790.2705878797226</v>
      </c>
      <c r="CO53" s="280">
        <f t="shared" si="57"/>
        <v>-802.77923989901865</v>
      </c>
      <c r="CP53" s="280">
        <f t="shared" si="57"/>
        <v>567.72919406617848</v>
      </c>
      <c r="CQ53" s="280">
        <f t="shared" si="57"/>
        <v>2722.2145226714802</v>
      </c>
      <c r="CR53" s="280">
        <f t="shared" si="57"/>
        <v>787.33341581436673</v>
      </c>
      <c r="CS53" s="280">
        <f t="shared" si="57"/>
        <v>-797.69008057803399</v>
      </c>
      <c r="CT53" s="280">
        <f t="shared" si="57"/>
        <v>565.97512170524988</v>
      </c>
      <c r="CU53" s="280">
        <f t="shared" si="57"/>
        <v>2709.960613591018</v>
      </c>
      <c r="CV53" s="280">
        <f t="shared" si="57"/>
        <v>784.99679806203642</v>
      </c>
      <c r="CW53" s="280">
        <f t="shared" si="57"/>
        <v>-792.07081022935881</v>
      </c>
      <c r="CX53" s="280">
        <f t="shared" si="57"/>
        <v>564.75320916188093</v>
      </c>
      <c r="CY53" s="280">
        <f t="shared" si="57"/>
        <v>2698.2667685006622</v>
      </c>
      <c r="CZ53" s="280">
        <f t="shared" si="57"/>
        <v>796.41610235098972</v>
      </c>
      <c r="DA53" s="280">
        <f t="shared" si="57"/>
        <v>-799.29282807954223</v>
      </c>
      <c r="DB53" s="280">
        <f t="shared" si="57"/>
        <v>563.9633080950689</v>
      </c>
      <c r="DC53" s="280">
        <f t="shared" si="57"/>
        <v>2687.0376212175033</v>
      </c>
      <c r="DD53" s="280">
        <f t="shared" si="57"/>
        <v>781.70231747534035</v>
      </c>
      <c r="DE53" s="280">
        <f t="shared" si="57"/>
        <v>-779.64301780855794</v>
      </c>
      <c r="DF53" s="280">
        <f t="shared" si="57"/>
        <v>563.52384401919198</v>
      </c>
      <c r="DG53" s="280">
        <f t="shared" si="57"/>
        <v>2676.1954529905815</v>
      </c>
      <c r="DH53" s="280">
        <f t="shared" si="57"/>
        <v>780.58064215462866</v>
      </c>
      <c r="DI53" s="280">
        <f t="shared" si="57"/>
        <v>-1572.9897809997442</v>
      </c>
      <c r="DJ53" s="280">
        <f t="shared" si="57"/>
        <v>-236.63162926947643</v>
      </c>
      <c r="DK53" s="280">
        <f t="shared" si="57"/>
        <v>1865.6769192234967</v>
      </c>
      <c r="DL53" s="280">
        <f t="shared" si="57"/>
        <v>-20.275031115680122</v>
      </c>
      <c r="DM53" s="280">
        <f t="shared" si="57"/>
        <v>-1566.1235846376894</v>
      </c>
      <c r="DN53" s="280">
        <f t="shared" si="57"/>
        <v>-236.55723613908822</v>
      </c>
      <c r="DO53" s="280">
        <f t="shared" si="57"/>
        <v>1855.4303833684705</v>
      </c>
      <c r="DP53" s="280">
        <f t="shared" si="57"/>
        <v>-8.251833352659105</v>
      </c>
      <c r="DQ53" s="280">
        <f t="shared" si="57"/>
        <v>-1571.7521826800348</v>
      </c>
      <c r="DR53" s="280">
        <f t="shared" si="57"/>
        <v>-236.29706499558188</v>
      </c>
      <c r="DS53" s="280">
        <f t="shared" si="57"/>
        <v>1845.4137453653411</v>
      </c>
      <c r="DT53" s="280">
        <f t="shared" si="57"/>
        <v>-21.374283459236494</v>
      </c>
      <c r="DU53" s="280">
        <f t="shared" si="57"/>
        <v>-1551.9282743978683</v>
      </c>
      <c r="DV53" s="280">
        <f t="shared" si="57"/>
        <v>-235.88703014627845</v>
      </c>
      <c r="DW53" s="280">
        <f t="shared" si="57"/>
        <v>1835.5926728905361</v>
      </c>
      <c r="DX53" s="280">
        <f t="shared" si="57"/>
        <v>-21.689846896761765</v>
      </c>
      <c r="DY53" s="280">
        <f t="shared" si="57"/>
        <v>-1544.6672222093277</v>
      </c>
      <c r="DZ53" s="280">
        <f t="shared" si="57"/>
        <v>-235.35638830497828</v>
      </c>
      <c r="EA53" s="280">
        <f t="shared" si="57"/>
        <v>1825.9391606972326</v>
      </c>
      <c r="EB53" s="280">
        <f t="shared" si="57"/>
        <v>-33331.667525954035</v>
      </c>
      <c r="EC53" s="280">
        <f t="shared" si="57"/>
        <v>137.97629677608836</v>
      </c>
      <c r="ED53" s="280">
        <f t="shared" si="57"/>
        <v>0</v>
      </c>
      <c r="EE53" s="280">
        <f t="shared" si="57"/>
        <v>0</v>
      </c>
      <c r="EF53" s="280">
        <f t="shared" si="57"/>
        <v>0</v>
      </c>
      <c r="EG53" s="280">
        <f t="shared" si="57"/>
        <v>0</v>
      </c>
      <c r="EH53" s="280">
        <f t="shared" si="57"/>
        <v>0</v>
      </c>
      <c r="EI53" s="280">
        <f t="shared" ref="EI53:GG53" si="58" xml:space="preserve"> EI50 + EI52</f>
        <v>0</v>
      </c>
      <c r="EJ53" s="280">
        <f t="shared" si="58"/>
        <v>0</v>
      </c>
      <c r="EK53" s="280">
        <f t="shared" si="58"/>
        <v>0</v>
      </c>
      <c r="EL53" s="280">
        <f t="shared" si="58"/>
        <v>0</v>
      </c>
      <c r="EM53" s="280">
        <f t="shared" si="58"/>
        <v>0</v>
      </c>
      <c r="EN53" s="280">
        <f t="shared" si="58"/>
        <v>0</v>
      </c>
      <c r="EO53" s="280">
        <f t="shared" si="58"/>
        <v>0</v>
      </c>
      <c r="EP53" s="280">
        <f t="shared" si="58"/>
        <v>0</v>
      </c>
      <c r="EQ53" s="280">
        <f t="shared" si="58"/>
        <v>0</v>
      </c>
      <c r="ER53" s="280">
        <f t="shared" si="58"/>
        <v>0</v>
      </c>
      <c r="ES53" s="280">
        <f t="shared" si="58"/>
        <v>0</v>
      </c>
      <c r="ET53" s="280">
        <f t="shared" si="58"/>
        <v>0</v>
      </c>
      <c r="EU53" s="280">
        <f t="shared" si="58"/>
        <v>0</v>
      </c>
      <c r="EV53" s="280">
        <f t="shared" si="58"/>
        <v>0</v>
      </c>
      <c r="EW53" s="280">
        <f t="shared" si="58"/>
        <v>0</v>
      </c>
      <c r="EX53" s="280">
        <f t="shared" si="58"/>
        <v>0</v>
      </c>
      <c r="EY53" s="280">
        <f t="shared" si="58"/>
        <v>0</v>
      </c>
      <c r="EZ53" s="280">
        <f t="shared" si="58"/>
        <v>0</v>
      </c>
      <c r="FA53" s="280">
        <f t="shared" si="58"/>
        <v>0</v>
      </c>
      <c r="FB53" s="280">
        <f t="shared" si="58"/>
        <v>0</v>
      </c>
      <c r="FC53" s="280">
        <f t="shared" si="58"/>
        <v>0</v>
      </c>
      <c r="FD53" s="280">
        <f t="shared" si="58"/>
        <v>0</v>
      </c>
      <c r="FE53" s="280">
        <f t="shared" si="58"/>
        <v>0</v>
      </c>
      <c r="FF53" s="280">
        <f t="shared" si="58"/>
        <v>0</v>
      </c>
      <c r="FG53" s="280">
        <f t="shared" si="58"/>
        <v>0</v>
      </c>
      <c r="FH53" s="280">
        <f t="shared" si="58"/>
        <v>0</v>
      </c>
      <c r="FI53" s="280">
        <f t="shared" si="58"/>
        <v>0</v>
      </c>
      <c r="FJ53" s="280">
        <f t="shared" si="58"/>
        <v>0</v>
      </c>
      <c r="FK53" s="280">
        <f t="shared" si="58"/>
        <v>0</v>
      </c>
      <c r="FL53" s="280">
        <f t="shared" si="58"/>
        <v>0</v>
      </c>
      <c r="FM53" s="280">
        <f t="shared" si="58"/>
        <v>0</v>
      </c>
      <c r="FN53" s="280">
        <f t="shared" si="58"/>
        <v>0</v>
      </c>
      <c r="FO53" s="280">
        <f t="shared" si="58"/>
        <v>0</v>
      </c>
      <c r="FP53" s="280">
        <f t="shared" si="58"/>
        <v>0</v>
      </c>
      <c r="FQ53" s="280">
        <f t="shared" si="58"/>
        <v>0</v>
      </c>
      <c r="FR53" s="280">
        <f t="shared" si="58"/>
        <v>0</v>
      </c>
      <c r="FS53" s="280">
        <f t="shared" si="58"/>
        <v>0</v>
      </c>
      <c r="FT53" s="280">
        <f t="shared" si="58"/>
        <v>0</v>
      </c>
      <c r="FU53" s="280">
        <f t="shared" si="58"/>
        <v>0</v>
      </c>
      <c r="FV53" s="280">
        <f t="shared" si="58"/>
        <v>0</v>
      </c>
      <c r="FW53" s="280">
        <f t="shared" si="58"/>
        <v>0</v>
      </c>
      <c r="FX53" s="280">
        <f t="shared" si="58"/>
        <v>0</v>
      </c>
      <c r="FY53" s="280">
        <f t="shared" si="58"/>
        <v>0</v>
      </c>
      <c r="FZ53" s="280">
        <f t="shared" si="58"/>
        <v>0</v>
      </c>
      <c r="GA53" s="280">
        <f t="shared" si="58"/>
        <v>0</v>
      </c>
      <c r="GB53" s="280">
        <f t="shared" si="58"/>
        <v>0</v>
      </c>
      <c r="GC53" s="280">
        <f t="shared" si="58"/>
        <v>0</v>
      </c>
      <c r="GD53" s="280">
        <f t="shared" si="58"/>
        <v>0</v>
      </c>
      <c r="GE53" s="280">
        <f t="shared" si="58"/>
        <v>0</v>
      </c>
      <c r="GF53" s="280">
        <f t="shared" si="58"/>
        <v>0</v>
      </c>
      <c r="GG53" s="280">
        <f t="shared" si="58"/>
        <v>0</v>
      </c>
      <c r="GH53" s="280">
        <f t="shared" ref="GH53:GJ53" si="59" xml:space="preserve"> GH50 + GH52</f>
        <v>0</v>
      </c>
      <c r="GI53" s="280">
        <f t="shared" si="59"/>
        <v>0</v>
      </c>
      <c r="GJ53" s="280">
        <f t="shared" si="59"/>
        <v>0</v>
      </c>
    </row>
    <row r="54" spans="1:192" outlineLevel="1" x14ac:dyDescent="0.25"/>
    <row r="56" spans="1:192" x14ac:dyDescent="0.25">
      <c r="A56" s="276" t="s">
        <v>61</v>
      </c>
    </row>
    <row r="57" spans="1:192" outlineLevel="1" x14ac:dyDescent="0.25"/>
    <row r="58" spans="1:192" outlineLevel="1" x14ac:dyDescent="0.25">
      <c r="B58" s="277" t="s">
        <v>62</v>
      </c>
    </row>
    <row r="59" spans="1:192" s="316" customFormat="1" outlineLevel="1" x14ac:dyDescent="0.25">
      <c r="A59" s="277"/>
      <c r="B59" s="277"/>
      <c r="C59" s="278"/>
      <c r="D59" s="281"/>
      <c r="E59" s="371" t="str">
        <f xml:space="preserve"> Acct!E$23</f>
        <v>Solar asset balance balance</v>
      </c>
      <c r="F59" s="371">
        <f xml:space="preserve"> Acct!F$23</f>
        <v>0</v>
      </c>
      <c r="G59" s="371" t="str">
        <f xml:space="preserve"> Acct!G$23</f>
        <v>$ 000s</v>
      </c>
      <c r="H59" s="371">
        <f xml:space="preserve"> Acct!H$23</f>
        <v>0</v>
      </c>
      <c r="I59" s="371">
        <f xml:space="preserve"> Acct!I$23</f>
        <v>0</v>
      </c>
      <c r="J59" s="371">
        <f xml:space="preserve"> Acct!J$23</f>
        <v>0</v>
      </c>
      <c r="K59" s="371">
        <f xml:space="preserve"> Acct!K$23</f>
        <v>0</v>
      </c>
      <c r="L59" s="371">
        <f xml:space="preserve"> Acct!L$23</f>
        <v>100000</v>
      </c>
      <c r="M59" s="371">
        <f xml:space="preserve"> Acct!M$23</f>
        <v>99000</v>
      </c>
      <c r="N59" s="371">
        <f xml:space="preserve"> Acct!N$23</f>
        <v>98000</v>
      </c>
      <c r="O59" s="371">
        <f xml:space="preserve"> Acct!O$23</f>
        <v>97000</v>
      </c>
      <c r="P59" s="371">
        <f xml:space="preserve"> Acct!P$23</f>
        <v>96000</v>
      </c>
      <c r="Q59" s="371">
        <f xml:space="preserve"> Acct!Q$23</f>
        <v>95000</v>
      </c>
      <c r="R59" s="371">
        <f xml:space="preserve"> Acct!R$23</f>
        <v>94000</v>
      </c>
      <c r="S59" s="371">
        <f xml:space="preserve"> Acct!S$23</f>
        <v>93000</v>
      </c>
      <c r="T59" s="371">
        <f xml:space="preserve"> Acct!T$23</f>
        <v>92000</v>
      </c>
      <c r="U59" s="371">
        <f xml:space="preserve"> Acct!U$23</f>
        <v>91000</v>
      </c>
      <c r="V59" s="371">
        <f xml:space="preserve"> Acct!V$23</f>
        <v>90000</v>
      </c>
      <c r="W59" s="371">
        <f xml:space="preserve"> Acct!W$23</f>
        <v>89000</v>
      </c>
      <c r="X59" s="371">
        <f xml:space="preserve"> Acct!X$23</f>
        <v>88000</v>
      </c>
      <c r="Y59" s="371">
        <f xml:space="preserve"> Acct!Y$23</f>
        <v>87000</v>
      </c>
      <c r="Z59" s="371">
        <f xml:space="preserve"> Acct!Z$23</f>
        <v>86000</v>
      </c>
      <c r="AA59" s="371">
        <f xml:space="preserve"> Acct!AA$23</f>
        <v>85000</v>
      </c>
      <c r="AB59" s="371">
        <f xml:space="preserve"> Acct!AB$23</f>
        <v>84000</v>
      </c>
      <c r="AC59" s="371">
        <f xml:space="preserve"> Acct!AC$23</f>
        <v>83000</v>
      </c>
      <c r="AD59" s="371">
        <f xml:space="preserve"> Acct!AD$23</f>
        <v>82000</v>
      </c>
      <c r="AE59" s="371">
        <f xml:space="preserve"> Acct!AE$23</f>
        <v>81000</v>
      </c>
      <c r="AF59" s="371">
        <f xml:space="preserve"> Acct!AF$23</f>
        <v>80000</v>
      </c>
      <c r="AG59" s="371">
        <f xml:space="preserve"> Acct!AG$23</f>
        <v>79000</v>
      </c>
      <c r="AH59" s="371">
        <f xml:space="preserve"> Acct!AH$23</f>
        <v>78000</v>
      </c>
      <c r="AI59" s="371">
        <f xml:space="preserve"> Acct!AI$23</f>
        <v>77000</v>
      </c>
      <c r="AJ59" s="371">
        <f xml:space="preserve"> Acct!AJ$23</f>
        <v>76000</v>
      </c>
      <c r="AK59" s="371">
        <f xml:space="preserve"> Acct!AK$23</f>
        <v>75000</v>
      </c>
      <c r="AL59" s="371">
        <f xml:space="preserve"> Acct!AL$23</f>
        <v>74000</v>
      </c>
      <c r="AM59" s="371">
        <f xml:space="preserve"> Acct!AM$23</f>
        <v>73000</v>
      </c>
      <c r="AN59" s="371">
        <f xml:space="preserve"> Acct!AN$23</f>
        <v>72000</v>
      </c>
      <c r="AO59" s="371">
        <f xml:space="preserve"> Acct!AO$23</f>
        <v>71000</v>
      </c>
      <c r="AP59" s="371">
        <f xml:space="preserve"> Acct!AP$23</f>
        <v>70000</v>
      </c>
      <c r="AQ59" s="371">
        <f xml:space="preserve"> Acct!AQ$23</f>
        <v>69000</v>
      </c>
      <c r="AR59" s="371">
        <f xml:space="preserve"> Acct!AR$23</f>
        <v>68000</v>
      </c>
      <c r="AS59" s="371">
        <f xml:space="preserve"> Acct!AS$23</f>
        <v>67000</v>
      </c>
      <c r="AT59" s="371">
        <f xml:space="preserve"> Acct!AT$23</f>
        <v>66000</v>
      </c>
      <c r="AU59" s="371">
        <f xml:space="preserve"> Acct!AU$23</f>
        <v>65000</v>
      </c>
      <c r="AV59" s="371">
        <f xml:space="preserve"> Acct!AV$23</f>
        <v>64000</v>
      </c>
      <c r="AW59" s="371">
        <f xml:space="preserve"> Acct!AW$23</f>
        <v>63000</v>
      </c>
      <c r="AX59" s="371">
        <f xml:space="preserve"> Acct!AX$23</f>
        <v>62000</v>
      </c>
      <c r="AY59" s="371">
        <f xml:space="preserve"> Acct!AY$23</f>
        <v>61000</v>
      </c>
      <c r="AZ59" s="371">
        <f xml:space="preserve"> Acct!AZ$23</f>
        <v>60000</v>
      </c>
      <c r="BA59" s="371">
        <f xml:space="preserve"> Acct!BA$23</f>
        <v>59000</v>
      </c>
      <c r="BB59" s="371">
        <f xml:space="preserve"> Acct!BB$23</f>
        <v>58000</v>
      </c>
      <c r="BC59" s="371">
        <f xml:space="preserve"> Acct!BC$23</f>
        <v>57000</v>
      </c>
      <c r="BD59" s="371">
        <f xml:space="preserve"> Acct!BD$23</f>
        <v>56000</v>
      </c>
      <c r="BE59" s="371">
        <f xml:space="preserve"> Acct!BE$23</f>
        <v>55000</v>
      </c>
      <c r="BF59" s="371">
        <f xml:space="preserve"> Acct!BF$23</f>
        <v>54000</v>
      </c>
      <c r="BG59" s="371">
        <f xml:space="preserve"> Acct!BG$23</f>
        <v>53000</v>
      </c>
      <c r="BH59" s="371">
        <f xml:space="preserve"> Acct!BH$23</f>
        <v>52000</v>
      </c>
      <c r="BI59" s="371">
        <f xml:space="preserve"> Acct!BI$23</f>
        <v>51000</v>
      </c>
      <c r="BJ59" s="371">
        <f xml:space="preserve"> Acct!BJ$23</f>
        <v>50000</v>
      </c>
      <c r="BK59" s="371">
        <f xml:space="preserve"> Acct!BK$23</f>
        <v>49000</v>
      </c>
      <c r="BL59" s="371">
        <f xml:space="preserve"> Acct!BL$23</f>
        <v>48000</v>
      </c>
      <c r="BM59" s="371">
        <f xml:space="preserve"> Acct!BM$23</f>
        <v>47000</v>
      </c>
      <c r="BN59" s="371">
        <f xml:space="preserve"> Acct!BN$23</f>
        <v>46000</v>
      </c>
      <c r="BO59" s="371">
        <f xml:space="preserve"> Acct!BO$23</f>
        <v>45000</v>
      </c>
      <c r="BP59" s="371">
        <f xml:space="preserve"> Acct!BP$23</f>
        <v>44000</v>
      </c>
      <c r="BQ59" s="371">
        <f xml:space="preserve"> Acct!BQ$23</f>
        <v>43000</v>
      </c>
      <c r="BR59" s="371">
        <f xml:space="preserve"> Acct!BR$23</f>
        <v>42000</v>
      </c>
      <c r="BS59" s="371">
        <f xml:space="preserve"> Acct!BS$23</f>
        <v>41000</v>
      </c>
      <c r="BT59" s="371">
        <f xml:space="preserve"> Acct!BT$23</f>
        <v>40000</v>
      </c>
      <c r="BU59" s="371">
        <f xml:space="preserve"> Acct!BU$23</f>
        <v>39000</v>
      </c>
      <c r="BV59" s="371">
        <f xml:space="preserve"> Acct!BV$23</f>
        <v>38000</v>
      </c>
      <c r="BW59" s="371">
        <f xml:space="preserve"> Acct!BW$23</f>
        <v>37000</v>
      </c>
      <c r="BX59" s="371">
        <f xml:space="preserve"> Acct!BX$23</f>
        <v>36000</v>
      </c>
      <c r="BY59" s="371">
        <f xml:space="preserve"> Acct!BY$23</f>
        <v>35000</v>
      </c>
      <c r="BZ59" s="371">
        <f xml:space="preserve"> Acct!BZ$23</f>
        <v>34000</v>
      </c>
      <c r="CA59" s="371">
        <f xml:space="preserve"> Acct!CA$23</f>
        <v>33000</v>
      </c>
      <c r="CB59" s="371">
        <f xml:space="preserve"> Acct!CB$23</f>
        <v>32000</v>
      </c>
      <c r="CC59" s="371">
        <f xml:space="preserve"> Acct!CC$23</f>
        <v>31000</v>
      </c>
      <c r="CD59" s="371">
        <f xml:space="preserve"> Acct!CD$23</f>
        <v>30000</v>
      </c>
      <c r="CE59" s="371">
        <f xml:space="preserve"> Acct!CE$23</f>
        <v>29000</v>
      </c>
      <c r="CF59" s="371">
        <f xml:space="preserve"> Acct!CF$23</f>
        <v>28000</v>
      </c>
      <c r="CG59" s="371">
        <f xml:space="preserve"> Acct!CG$23</f>
        <v>27000</v>
      </c>
      <c r="CH59" s="371">
        <f xml:space="preserve"> Acct!CH$23</f>
        <v>26000</v>
      </c>
      <c r="CI59" s="371">
        <f xml:space="preserve"> Acct!CI$23</f>
        <v>25000</v>
      </c>
      <c r="CJ59" s="371">
        <f xml:space="preserve"> Acct!CJ$23</f>
        <v>24000</v>
      </c>
      <c r="CK59" s="371">
        <f xml:space="preserve"> Acct!CK$23</f>
        <v>23000</v>
      </c>
      <c r="CL59" s="371">
        <f xml:space="preserve"> Acct!CL$23</f>
        <v>22000</v>
      </c>
      <c r="CM59" s="371">
        <f xml:space="preserve"> Acct!CM$23</f>
        <v>21000</v>
      </c>
      <c r="CN59" s="371">
        <f xml:space="preserve"> Acct!CN$23</f>
        <v>20000</v>
      </c>
      <c r="CO59" s="371">
        <f xml:space="preserve"> Acct!CO$23</f>
        <v>19000</v>
      </c>
      <c r="CP59" s="371">
        <f xml:space="preserve"> Acct!CP$23</f>
        <v>18000</v>
      </c>
      <c r="CQ59" s="371">
        <f xml:space="preserve"> Acct!CQ$23</f>
        <v>17000</v>
      </c>
      <c r="CR59" s="371">
        <f xml:space="preserve"> Acct!CR$23</f>
        <v>16000</v>
      </c>
      <c r="CS59" s="371">
        <f xml:space="preserve"> Acct!CS$23</f>
        <v>15000</v>
      </c>
      <c r="CT59" s="371">
        <f xml:space="preserve"> Acct!CT$23</f>
        <v>14000</v>
      </c>
      <c r="CU59" s="371">
        <f xml:space="preserve"> Acct!CU$23</f>
        <v>13000</v>
      </c>
      <c r="CV59" s="371">
        <f xml:space="preserve"> Acct!CV$23</f>
        <v>12000</v>
      </c>
      <c r="CW59" s="371">
        <f xml:space="preserve"> Acct!CW$23</f>
        <v>11000</v>
      </c>
      <c r="CX59" s="371">
        <f xml:space="preserve"> Acct!CX$23</f>
        <v>10000</v>
      </c>
      <c r="CY59" s="371">
        <f xml:space="preserve"> Acct!CY$23</f>
        <v>9000</v>
      </c>
      <c r="CZ59" s="371">
        <f xml:space="preserve"> Acct!CZ$23</f>
        <v>8000</v>
      </c>
      <c r="DA59" s="371">
        <f xml:space="preserve"> Acct!DA$23</f>
        <v>7000</v>
      </c>
      <c r="DB59" s="371">
        <f xml:space="preserve"> Acct!DB$23</f>
        <v>6000</v>
      </c>
      <c r="DC59" s="371">
        <f xml:space="preserve"> Acct!DC$23</f>
        <v>5000</v>
      </c>
      <c r="DD59" s="371">
        <f xml:space="preserve"> Acct!DD$23</f>
        <v>4000</v>
      </c>
      <c r="DE59" s="371">
        <f xml:space="preserve"> Acct!DE$23</f>
        <v>3000</v>
      </c>
      <c r="DF59" s="371">
        <f xml:space="preserve"> Acct!DF$23</f>
        <v>2000</v>
      </c>
      <c r="DG59" s="371">
        <f xml:space="preserve"> Acct!DG$23</f>
        <v>1000</v>
      </c>
      <c r="DH59" s="371">
        <f xml:space="preserve"> Acct!DH$23</f>
        <v>0</v>
      </c>
      <c r="DI59" s="371">
        <f xml:space="preserve"> Acct!DI$23</f>
        <v>0</v>
      </c>
      <c r="DJ59" s="371">
        <f xml:space="preserve"> Acct!DJ$23</f>
        <v>0</v>
      </c>
      <c r="DK59" s="371">
        <f xml:space="preserve"> Acct!DK$23</f>
        <v>0</v>
      </c>
      <c r="DL59" s="371">
        <f xml:space="preserve"> Acct!DL$23</f>
        <v>0</v>
      </c>
      <c r="DM59" s="371">
        <f xml:space="preserve"> Acct!DM$23</f>
        <v>0</v>
      </c>
      <c r="DN59" s="371">
        <f xml:space="preserve"> Acct!DN$23</f>
        <v>0</v>
      </c>
      <c r="DO59" s="371">
        <f xml:space="preserve"> Acct!DO$23</f>
        <v>0</v>
      </c>
      <c r="DP59" s="371">
        <f xml:space="preserve"> Acct!DP$23</f>
        <v>0</v>
      </c>
      <c r="DQ59" s="371">
        <f xml:space="preserve"> Acct!DQ$23</f>
        <v>0</v>
      </c>
      <c r="DR59" s="371">
        <f xml:space="preserve"> Acct!DR$23</f>
        <v>0</v>
      </c>
      <c r="DS59" s="371">
        <f xml:space="preserve"> Acct!DS$23</f>
        <v>0</v>
      </c>
      <c r="DT59" s="371">
        <f xml:space="preserve"> Acct!DT$23</f>
        <v>0</v>
      </c>
      <c r="DU59" s="371">
        <f xml:space="preserve"> Acct!DU$23</f>
        <v>0</v>
      </c>
      <c r="DV59" s="371">
        <f xml:space="preserve"> Acct!DV$23</f>
        <v>0</v>
      </c>
      <c r="DW59" s="371">
        <f xml:space="preserve"> Acct!DW$23</f>
        <v>0</v>
      </c>
      <c r="DX59" s="371">
        <f xml:space="preserve"> Acct!DX$23</f>
        <v>0</v>
      </c>
      <c r="DY59" s="371">
        <f xml:space="preserve"> Acct!DY$23</f>
        <v>0</v>
      </c>
      <c r="DZ59" s="371">
        <f xml:space="preserve"> Acct!DZ$23</f>
        <v>0</v>
      </c>
      <c r="EA59" s="371">
        <f xml:space="preserve"> Acct!EA$23</f>
        <v>0</v>
      </c>
      <c r="EB59" s="371">
        <f xml:space="preserve"> Acct!EB$23</f>
        <v>0</v>
      </c>
      <c r="EC59" s="371">
        <f xml:space="preserve"> Acct!EC$23</f>
        <v>0</v>
      </c>
      <c r="ED59" s="371">
        <f xml:space="preserve"> Acct!ED$23</f>
        <v>0</v>
      </c>
      <c r="EE59" s="371">
        <f xml:space="preserve"> Acct!EE$23</f>
        <v>0</v>
      </c>
      <c r="EF59" s="371">
        <f xml:space="preserve"> Acct!EF$23</f>
        <v>0</v>
      </c>
      <c r="EG59" s="371">
        <f xml:space="preserve"> Acct!EG$23</f>
        <v>0</v>
      </c>
      <c r="EH59" s="371">
        <f xml:space="preserve"> Acct!EH$23</f>
        <v>0</v>
      </c>
      <c r="EI59" s="371">
        <f xml:space="preserve"> Acct!EI$23</f>
        <v>0</v>
      </c>
      <c r="EJ59" s="371">
        <f xml:space="preserve"> Acct!EJ$23</f>
        <v>0</v>
      </c>
      <c r="EK59" s="371">
        <f xml:space="preserve"> Acct!EK$23</f>
        <v>0</v>
      </c>
      <c r="EL59" s="371">
        <f xml:space="preserve"> Acct!EL$23</f>
        <v>0</v>
      </c>
      <c r="EM59" s="371">
        <f xml:space="preserve"> Acct!EM$23</f>
        <v>0</v>
      </c>
      <c r="EN59" s="371">
        <f xml:space="preserve"> Acct!EN$23</f>
        <v>0</v>
      </c>
      <c r="EO59" s="371">
        <f xml:space="preserve"> Acct!EO$23</f>
        <v>0</v>
      </c>
      <c r="EP59" s="371">
        <f xml:space="preserve"> Acct!EP$23</f>
        <v>0</v>
      </c>
      <c r="EQ59" s="371">
        <f xml:space="preserve"> Acct!EQ$23</f>
        <v>0</v>
      </c>
      <c r="ER59" s="371">
        <f xml:space="preserve"> Acct!ER$23</f>
        <v>0</v>
      </c>
      <c r="ES59" s="371">
        <f xml:space="preserve"> Acct!ES$23</f>
        <v>0</v>
      </c>
      <c r="ET59" s="371">
        <f xml:space="preserve"> Acct!ET$23</f>
        <v>0</v>
      </c>
      <c r="EU59" s="371">
        <f xml:space="preserve"> Acct!EU$23</f>
        <v>0</v>
      </c>
      <c r="EV59" s="371">
        <f xml:space="preserve"> Acct!EV$23</f>
        <v>0</v>
      </c>
      <c r="EW59" s="371">
        <f xml:space="preserve"> Acct!EW$23</f>
        <v>0</v>
      </c>
      <c r="EX59" s="371">
        <f xml:space="preserve"> Acct!EX$23</f>
        <v>0</v>
      </c>
      <c r="EY59" s="371">
        <f xml:space="preserve"> Acct!EY$23</f>
        <v>0</v>
      </c>
      <c r="EZ59" s="371">
        <f xml:space="preserve"> Acct!EZ$23</f>
        <v>0</v>
      </c>
      <c r="FA59" s="371">
        <f xml:space="preserve"> Acct!FA$23</f>
        <v>0</v>
      </c>
      <c r="FB59" s="371">
        <f xml:space="preserve"> Acct!FB$23</f>
        <v>0</v>
      </c>
      <c r="FC59" s="371">
        <f xml:space="preserve"> Acct!FC$23</f>
        <v>0</v>
      </c>
      <c r="FD59" s="371">
        <f xml:space="preserve"> Acct!FD$23</f>
        <v>0</v>
      </c>
      <c r="FE59" s="371">
        <f xml:space="preserve"> Acct!FE$23</f>
        <v>0</v>
      </c>
      <c r="FF59" s="371">
        <f xml:space="preserve"> Acct!FF$23</f>
        <v>0</v>
      </c>
      <c r="FG59" s="371">
        <f xml:space="preserve"> Acct!FG$23</f>
        <v>0</v>
      </c>
      <c r="FH59" s="371">
        <f xml:space="preserve"> Acct!FH$23</f>
        <v>0</v>
      </c>
      <c r="FI59" s="371">
        <f xml:space="preserve"> Acct!FI$23</f>
        <v>0</v>
      </c>
      <c r="FJ59" s="371">
        <f xml:space="preserve"> Acct!FJ$23</f>
        <v>0</v>
      </c>
      <c r="FK59" s="371">
        <f xml:space="preserve"> Acct!FK$23</f>
        <v>0</v>
      </c>
      <c r="FL59" s="371">
        <f xml:space="preserve"> Acct!FL$23</f>
        <v>0</v>
      </c>
      <c r="FM59" s="371">
        <f xml:space="preserve"> Acct!FM$23</f>
        <v>0</v>
      </c>
      <c r="FN59" s="371">
        <f xml:space="preserve"> Acct!FN$23</f>
        <v>0</v>
      </c>
      <c r="FO59" s="371">
        <f xml:space="preserve"> Acct!FO$23</f>
        <v>0</v>
      </c>
      <c r="FP59" s="371">
        <f xml:space="preserve"> Acct!FP$23</f>
        <v>0</v>
      </c>
      <c r="FQ59" s="371">
        <f xml:space="preserve"> Acct!FQ$23</f>
        <v>0</v>
      </c>
      <c r="FR59" s="371">
        <f xml:space="preserve"> Acct!FR$23</f>
        <v>0</v>
      </c>
      <c r="FS59" s="371">
        <f xml:space="preserve"> Acct!FS$23</f>
        <v>0</v>
      </c>
      <c r="FT59" s="371">
        <f xml:space="preserve"> Acct!FT$23</f>
        <v>0</v>
      </c>
      <c r="FU59" s="371">
        <f xml:space="preserve"> Acct!FU$23</f>
        <v>0</v>
      </c>
      <c r="FV59" s="371">
        <f xml:space="preserve"> Acct!FV$23</f>
        <v>0</v>
      </c>
      <c r="FW59" s="371">
        <f xml:space="preserve"> Acct!FW$23</f>
        <v>0</v>
      </c>
      <c r="FX59" s="371">
        <f xml:space="preserve"> Acct!FX$23</f>
        <v>0</v>
      </c>
      <c r="FY59" s="371">
        <f xml:space="preserve"> Acct!FY$23</f>
        <v>0</v>
      </c>
      <c r="FZ59" s="371">
        <f xml:space="preserve"> Acct!FZ$23</f>
        <v>0</v>
      </c>
      <c r="GA59" s="371">
        <f xml:space="preserve"> Acct!GA$23</f>
        <v>0</v>
      </c>
      <c r="GB59" s="371">
        <f xml:space="preserve"> Acct!GB$23</f>
        <v>0</v>
      </c>
      <c r="GC59" s="371">
        <f xml:space="preserve"> Acct!GC$23</f>
        <v>0</v>
      </c>
      <c r="GD59" s="371">
        <f xml:space="preserve"> Acct!GD$23</f>
        <v>0</v>
      </c>
      <c r="GE59" s="371">
        <f xml:space="preserve"> Acct!GE$23</f>
        <v>0</v>
      </c>
      <c r="GF59" s="371">
        <f xml:space="preserve"> Acct!GF$23</f>
        <v>0</v>
      </c>
      <c r="GG59" s="371">
        <f xml:space="preserve"> Acct!GG$23</f>
        <v>0</v>
      </c>
      <c r="GH59" s="371">
        <f xml:space="preserve"> Acct!GH$23</f>
        <v>0</v>
      </c>
      <c r="GI59" s="371">
        <f xml:space="preserve"> Acct!GI$23</f>
        <v>0</v>
      </c>
      <c r="GJ59" s="371">
        <f xml:space="preserve"> Acct!GJ$23</f>
        <v>0</v>
      </c>
    </row>
    <row r="60" spans="1:192" outlineLevel="1" x14ac:dyDescent="0.25">
      <c r="E60" s="280" t="s">
        <v>62</v>
      </c>
      <c r="F60" s="280"/>
      <c r="G60" s="280" t="str">
        <f>SMU</f>
        <v>$ 000s</v>
      </c>
      <c r="H60" s="280"/>
      <c r="I60" s="280"/>
      <c r="J60" s="280">
        <f t="shared" ref="J60:AO60" si="60">SUM(J59)</f>
        <v>0</v>
      </c>
      <c r="K60" s="280">
        <f t="shared" si="60"/>
        <v>0</v>
      </c>
      <c r="L60" s="280">
        <f t="shared" si="60"/>
        <v>100000</v>
      </c>
      <c r="M60" s="280">
        <f t="shared" si="60"/>
        <v>99000</v>
      </c>
      <c r="N60" s="280">
        <f t="shared" si="60"/>
        <v>98000</v>
      </c>
      <c r="O60" s="280">
        <f t="shared" si="60"/>
        <v>97000</v>
      </c>
      <c r="P60" s="280">
        <f t="shared" si="60"/>
        <v>96000</v>
      </c>
      <c r="Q60" s="280">
        <f t="shared" si="60"/>
        <v>95000</v>
      </c>
      <c r="R60" s="280">
        <f t="shared" si="60"/>
        <v>94000</v>
      </c>
      <c r="S60" s="280">
        <f t="shared" si="60"/>
        <v>93000</v>
      </c>
      <c r="T60" s="280">
        <f t="shared" si="60"/>
        <v>92000</v>
      </c>
      <c r="U60" s="280">
        <f t="shared" si="60"/>
        <v>91000</v>
      </c>
      <c r="V60" s="280">
        <f t="shared" si="60"/>
        <v>90000</v>
      </c>
      <c r="W60" s="280">
        <f t="shared" si="60"/>
        <v>89000</v>
      </c>
      <c r="X60" s="280">
        <f t="shared" si="60"/>
        <v>88000</v>
      </c>
      <c r="Y60" s="280">
        <f t="shared" si="60"/>
        <v>87000</v>
      </c>
      <c r="Z60" s="280">
        <f t="shared" si="60"/>
        <v>86000</v>
      </c>
      <c r="AA60" s="280">
        <f t="shared" si="60"/>
        <v>85000</v>
      </c>
      <c r="AB60" s="280">
        <f t="shared" si="60"/>
        <v>84000</v>
      </c>
      <c r="AC60" s="280">
        <f t="shared" si="60"/>
        <v>83000</v>
      </c>
      <c r="AD60" s="280">
        <f t="shared" si="60"/>
        <v>82000</v>
      </c>
      <c r="AE60" s="280">
        <f t="shared" si="60"/>
        <v>81000</v>
      </c>
      <c r="AF60" s="280">
        <f t="shared" si="60"/>
        <v>80000</v>
      </c>
      <c r="AG60" s="280">
        <f t="shared" si="60"/>
        <v>79000</v>
      </c>
      <c r="AH60" s="280">
        <f t="shared" si="60"/>
        <v>78000</v>
      </c>
      <c r="AI60" s="280">
        <f t="shared" si="60"/>
        <v>77000</v>
      </c>
      <c r="AJ60" s="280">
        <f t="shared" si="60"/>
        <v>76000</v>
      </c>
      <c r="AK60" s="280">
        <f t="shared" si="60"/>
        <v>75000</v>
      </c>
      <c r="AL60" s="280">
        <f t="shared" si="60"/>
        <v>74000</v>
      </c>
      <c r="AM60" s="280">
        <f t="shared" si="60"/>
        <v>73000</v>
      </c>
      <c r="AN60" s="280">
        <f t="shared" si="60"/>
        <v>72000</v>
      </c>
      <c r="AO60" s="280">
        <f t="shared" si="60"/>
        <v>71000</v>
      </c>
      <c r="AP60" s="280">
        <f t="shared" ref="AP60:BU60" si="61">SUM(AP59)</f>
        <v>70000</v>
      </c>
      <c r="AQ60" s="280">
        <f t="shared" si="61"/>
        <v>69000</v>
      </c>
      <c r="AR60" s="280">
        <f t="shared" si="61"/>
        <v>68000</v>
      </c>
      <c r="AS60" s="280">
        <f t="shared" si="61"/>
        <v>67000</v>
      </c>
      <c r="AT60" s="280">
        <f t="shared" si="61"/>
        <v>66000</v>
      </c>
      <c r="AU60" s="280">
        <f t="shared" si="61"/>
        <v>65000</v>
      </c>
      <c r="AV60" s="280">
        <f t="shared" si="61"/>
        <v>64000</v>
      </c>
      <c r="AW60" s="280">
        <f t="shared" si="61"/>
        <v>63000</v>
      </c>
      <c r="AX60" s="280">
        <f t="shared" si="61"/>
        <v>62000</v>
      </c>
      <c r="AY60" s="280">
        <f t="shared" si="61"/>
        <v>61000</v>
      </c>
      <c r="AZ60" s="280">
        <f t="shared" si="61"/>
        <v>60000</v>
      </c>
      <c r="BA60" s="280">
        <f t="shared" si="61"/>
        <v>59000</v>
      </c>
      <c r="BB60" s="280">
        <f t="shared" si="61"/>
        <v>58000</v>
      </c>
      <c r="BC60" s="280">
        <f t="shared" si="61"/>
        <v>57000</v>
      </c>
      <c r="BD60" s="280">
        <f t="shared" si="61"/>
        <v>56000</v>
      </c>
      <c r="BE60" s="280">
        <f t="shared" si="61"/>
        <v>55000</v>
      </c>
      <c r="BF60" s="280">
        <f t="shared" si="61"/>
        <v>54000</v>
      </c>
      <c r="BG60" s="280">
        <f t="shared" si="61"/>
        <v>53000</v>
      </c>
      <c r="BH60" s="280">
        <f t="shared" si="61"/>
        <v>52000</v>
      </c>
      <c r="BI60" s="280">
        <f t="shared" si="61"/>
        <v>51000</v>
      </c>
      <c r="BJ60" s="280">
        <f t="shared" si="61"/>
        <v>50000</v>
      </c>
      <c r="BK60" s="280">
        <f t="shared" si="61"/>
        <v>49000</v>
      </c>
      <c r="BL60" s="280">
        <f t="shared" si="61"/>
        <v>48000</v>
      </c>
      <c r="BM60" s="280">
        <f t="shared" si="61"/>
        <v>47000</v>
      </c>
      <c r="BN60" s="280">
        <f t="shared" si="61"/>
        <v>46000</v>
      </c>
      <c r="BO60" s="280">
        <f t="shared" si="61"/>
        <v>45000</v>
      </c>
      <c r="BP60" s="280">
        <f t="shared" si="61"/>
        <v>44000</v>
      </c>
      <c r="BQ60" s="280">
        <f t="shared" si="61"/>
        <v>43000</v>
      </c>
      <c r="BR60" s="280">
        <f t="shared" si="61"/>
        <v>42000</v>
      </c>
      <c r="BS60" s="280">
        <f t="shared" si="61"/>
        <v>41000</v>
      </c>
      <c r="BT60" s="280">
        <f t="shared" si="61"/>
        <v>40000</v>
      </c>
      <c r="BU60" s="280">
        <f t="shared" si="61"/>
        <v>39000</v>
      </c>
      <c r="BV60" s="280">
        <f t="shared" ref="BV60:DA60" si="62">SUM(BV59)</f>
        <v>38000</v>
      </c>
      <c r="BW60" s="280">
        <f t="shared" si="62"/>
        <v>37000</v>
      </c>
      <c r="BX60" s="280">
        <f t="shared" si="62"/>
        <v>36000</v>
      </c>
      <c r="BY60" s="280">
        <f t="shared" si="62"/>
        <v>35000</v>
      </c>
      <c r="BZ60" s="280">
        <f t="shared" si="62"/>
        <v>34000</v>
      </c>
      <c r="CA60" s="280">
        <f t="shared" si="62"/>
        <v>33000</v>
      </c>
      <c r="CB60" s="280">
        <f t="shared" si="62"/>
        <v>32000</v>
      </c>
      <c r="CC60" s="280">
        <f t="shared" si="62"/>
        <v>31000</v>
      </c>
      <c r="CD60" s="280">
        <f t="shared" si="62"/>
        <v>30000</v>
      </c>
      <c r="CE60" s="280">
        <f t="shared" si="62"/>
        <v>29000</v>
      </c>
      <c r="CF60" s="280">
        <f t="shared" si="62"/>
        <v>28000</v>
      </c>
      <c r="CG60" s="280">
        <f t="shared" si="62"/>
        <v>27000</v>
      </c>
      <c r="CH60" s="280">
        <f t="shared" si="62"/>
        <v>26000</v>
      </c>
      <c r="CI60" s="280">
        <f t="shared" si="62"/>
        <v>25000</v>
      </c>
      <c r="CJ60" s="280">
        <f t="shared" si="62"/>
        <v>24000</v>
      </c>
      <c r="CK60" s="280">
        <f t="shared" si="62"/>
        <v>23000</v>
      </c>
      <c r="CL60" s="280">
        <f t="shared" si="62"/>
        <v>22000</v>
      </c>
      <c r="CM60" s="280">
        <f t="shared" si="62"/>
        <v>21000</v>
      </c>
      <c r="CN60" s="280">
        <f t="shared" si="62"/>
        <v>20000</v>
      </c>
      <c r="CO60" s="280">
        <f t="shared" si="62"/>
        <v>19000</v>
      </c>
      <c r="CP60" s="280">
        <f t="shared" si="62"/>
        <v>18000</v>
      </c>
      <c r="CQ60" s="280">
        <f t="shared" si="62"/>
        <v>17000</v>
      </c>
      <c r="CR60" s="280">
        <f t="shared" si="62"/>
        <v>16000</v>
      </c>
      <c r="CS60" s="280">
        <f t="shared" si="62"/>
        <v>15000</v>
      </c>
      <c r="CT60" s="280">
        <f t="shared" si="62"/>
        <v>14000</v>
      </c>
      <c r="CU60" s="280">
        <f t="shared" si="62"/>
        <v>13000</v>
      </c>
      <c r="CV60" s="280">
        <f t="shared" si="62"/>
        <v>12000</v>
      </c>
      <c r="CW60" s="280">
        <f t="shared" si="62"/>
        <v>11000</v>
      </c>
      <c r="CX60" s="280">
        <f t="shared" si="62"/>
        <v>10000</v>
      </c>
      <c r="CY60" s="280">
        <f t="shared" si="62"/>
        <v>9000</v>
      </c>
      <c r="CZ60" s="280">
        <f t="shared" si="62"/>
        <v>8000</v>
      </c>
      <c r="DA60" s="280">
        <f t="shared" si="62"/>
        <v>7000</v>
      </c>
      <c r="DB60" s="280">
        <f t="shared" ref="DB60:EG60" si="63">SUM(DB59)</f>
        <v>6000</v>
      </c>
      <c r="DC60" s="280">
        <f t="shared" si="63"/>
        <v>5000</v>
      </c>
      <c r="DD60" s="280">
        <f t="shared" si="63"/>
        <v>4000</v>
      </c>
      <c r="DE60" s="280">
        <f t="shared" si="63"/>
        <v>3000</v>
      </c>
      <c r="DF60" s="280">
        <f t="shared" si="63"/>
        <v>2000</v>
      </c>
      <c r="DG60" s="280">
        <f t="shared" si="63"/>
        <v>1000</v>
      </c>
      <c r="DH60" s="280">
        <f t="shared" si="63"/>
        <v>0</v>
      </c>
      <c r="DI60" s="280">
        <f t="shared" si="63"/>
        <v>0</v>
      </c>
      <c r="DJ60" s="280">
        <f t="shared" si="63"/>
        <v>0</v>
      </c>
      <c r="DK60" s="280">
        <f t="shared" si="63"/>
        <v>0</v>
      </c>
      <c r="DL60" s="280">
        <f t="shared" si="63"/>
        <v>0</v>
      </c>
      <c r="DM60" s="280">
        <f t="shared" si="63"/>
        <v>0</v>
      </c>
      <c r="DN60" s="280">
        <f t="shared" si="63"/>
        <v>0</v>
      </c>
      <c r="DO60" s="280">
        <f t="shared" si="63"/>
        <v>0</v>
      </c>
      <c r="DP60" s="280">
        <f t="shared" si="63"/>
        <v>0</v>
      </c>
      <c r="DQ60" s="280">
        <f t="shared" si="63"/>
        <v>0</v>
      </c>
      <c r="DR60" s="280">
        <f t="shared" si="63"/>
        <v>0</v>
      </c>
      <c r="DS60" s="280">
        <f t="shared" si="63"/>
        <v>0</v>
      </c>
      <c r="DT60" s="280">
        <f t="shared" si="63"/>
        <v>0</v>
      </c>
      <c r="DU60" s="280">
        <f t="shared" si="63"/>
        <v>0</v>
      </c>
      <c r="DV60" s="280">
        <f t="shared" si="63"/>
        <v>0</v>
      </c>
      <c r="DW60" s="280">
        <f t="shared" si="63"/>
        <v>0</v>
      </c>
      <c r="DX60" s="280">
        <f t="shared" si="63"/>
        <v>0</v>
      </c>
      <c r="DY60" s="280">
        <f t="shared" si="63"/>
        <v>0</v>
      </c>
      <c r="DZ60" s="280">
        <f t="shared" si="63"/>
        <v>0</v>
      </c>
      <c r="EA60" s="280">
        <f t="shared" si="63"/>
        <v>0</v>
      </c>
      <c r="EB60" s="280">
        <f t="shared" si="63"/>
        <v>0</v>
      </c>
      <c r="EC60" s="280">
        <f t="shared" si="63"/>
        <v>0</v>
      </c>
      <c r="ED60" s="280">
        <f t="shared" si="63"/>
        <v>0</v>
      </c>
      <c r="EE60" s="280">
        <f t="shared" si="63"/>
        <v>0</v>
      </c>
      <c r="EF60" s="280">
        <f t="shared" si="63"/>
        <v>0</v>
      </c>
      <c r="EG60" s="280">
        <f t="shared" si="63"/>
        <v>0</v>
      </c>
      <c r="EH60" s="280">
        <f t="shared" ref="EH60:FM60" si="64">SUM(EH59)</f>
        <v>0</v>
      </c>
      <c r="EI60" s="280">
        <f t="shared" si="64"/>
        <v>0</v>
      </c>
      <c r="EJ60" s="280">
        <f t="shared" si="64"/>
        <v>0</v>
      </c>
      <c r="EK60" s="280">
        <f t="shared" si="64"/>
        <v>0</v>
      </c>
      <c r="EL60" s="280">
        <f t="shared" si="64"/>
        <v>0</v>
      </c>
      <c r="EM60" s="280">
        <f t="shared" si="64"/>
        <v>0</v>
      </c>
      <c r="EN60" s="280">
        <f t="shared" si="64"/>
        <v>0</v>
      </c>
      <c r="EO60" s="280">
        <f t="shared" si="64"/>
        <v>0</v>
      </c>
      <c r="EP60" s="280">
        <f t="shared" si="64"/>
        <v>0</v>
      </c>
      <c r="EQ60" s="280">
        <f t="shared" si="64"/>
        <v>0</v>
      </c>
      <c r="ER60" s="280">
        <f t="shared" si="64"/>
        <v>0</v>
      </c>
      <c r="ES60" s="280">
        <f t="shared" si="64"/>
        <v>0</v>
      </c>
      <c r="ET60" s="280">
        <f t="shared" si="64"/>
        <v>0</v>
      </c>
      <c r="EU60" s="280">
        <f t="shared" si="64"/>
        <v>0</v>
      </c>
      <c r="EV60" s="280">
        <f t="shared" si="64"/>
        <v>0</v>
      </c>
      <c r="EW60" s="280">
        <f t="shared" si="64"/>
        <v>0</v>
      </c>
      <c r="EX60" s="280">
        <f t="shared" si="64"/>
        <v>0</v>
      </c>
      <c r="EY60" s="280">
        <f t="shared" si="64"/>
        <v>0</v>
      </c>
      <c r="EZ60" s="280">
        <f t="shared" si="64"/>
        <v>0</v>
      </c>
      <c r="FA60" s="280">
        <f t="shared" si="64"/>
        <v>0</v>
      </c>
      <c r="FB60" s="280">
        <f t="shared" si="64"/>
        <v>0</v>
      </c>
      <c r="FC60" s="280">
        <f t="shared" si="64"/>
        <v>0</v>
      </c>
      <c r="FD60" s="280">
        <f t="shared" si="64"/>
        <v>0</v>
      </c>
      <c r="FE60" s="280">
        <f t="shared" si="64"/>
        <v>0</v>
      </c>
      <c r="FF60" s="280">
        <f t="shared" si="64"/>
        <v>0</v>
      </c>
      <c r="FG60" s="280">
        <f t="shared" si="64"/>
        <v>0</v>
      </c>
      <c r="FH60" s="280">
        <f t="shared" si="64"/>
        <v>0</v>
      </c>
      <c r="FI60" s="280">
        <f t="shared" si="64"/>
        <v>0</v>
      </c>
      <c r="FJ60" s="280">
        <f t="shared" si="64"/>
        <v>0</v>
      </c>
      <c r="FK60" s="280">
        <f t="shared" si="64"/>
        <v>0</v>
      </c>
      <c r="FL60" s="280">
        <f t="shared" si="64"/>
        <v>0</v>
      </c>
      <c r="FM60" s="280">
        <f t="shared" si="64"/>
        <v>0</v>
      </c>
      <c r="FN60" s="280">
        <f t="shared" ref="FN60:GJ60" si="65">SUM(FN59)</f>
        <v>0</v>
      </c>
      <c r="FO60" s="280">
        <f t="shared" si="65"/>
        <v>0</v>
      </c>
      <c r="FP60" s="280">
        <f t="shared" si="65"/>
        <v>0</v>
      </c>
      <c r="FQ60" s="280">
        <f t="shared" si="65"/>
        <v>0</v>
      </c>
      <c r="FR60" s="280">
        <f t="shared" si="65"/>
        <v>0</v>
      </c>
      <c r="FS60" s="280">
        <f t="shared" si="65"/>
        <v>0</v>
      </c>
      <c r="FT60" s="280">
        <f t="shared" si="65"/>
        <v>0</v>
      </c>
      <c r="FU60" s="280">
        <f t="shared" si="65"/>
        <v>0</v>
      </c>
      <c r="FV60" s="280">
        <f t="shared" si="65"/>
        <v>0</v>
      </c>
      <c r="FW60" s="280">
        <f t="shared" si="65"/>
        <v>0</v>
      </c>
      <c r="FX60" s="280">
        <f t="shared" si="65"/>
        <v>0</v>
      </c>
      <c r="FY60" s="280">
        <f t="shared" si="65"/>
        <v>0</v>
      </c>
      <c r="FZ60" s="280">
        <f t="shared" si="65"/>
        <v>0</v>
      </c>
      <c r="GA60" s="280">
        <f t="shared" si="65"/>
        <v>0</v>
      </c>
      <c r="GB60" s="280">
        <f t="shared" si="65"/>
        <v>0</v>
      </c>
      <c r="GC60" s="280">
        <f t="shared" si="65"/>
        <v>0</v>
      </c>
      <c r="GD60" s="280">
        <f t="shared" si="65"/>
        <v>0</v>
      </c>
      <c r="GE60" s="280">
        <f t="shared" si="65"/>
        <v>0</v>
      </c>
      <c r="GF60" s="280">
        <f t="shared" si="65"/>
        <v>0</v>
      </c>
      <c r="GG60" s="280">
        <f t="shared" si="65"/>
        <v>0</v>
      </c>
      <c r="GH60" s="280">
        <f t="shared" si="65"/>
        <v>0</v>
      </c>
      <c r="GI60" s="280">
        <f t="shared" si="65"/>
        <v>0</v>
      </c>
      <c r="GJ60" s="280">
        <f t="shared" si="65"/>
        <v>0</v>
      </c>
    </row>
    <row r="61" spans="1:192" outlineLevel="1" x14ac:dyDescent="0.25"/>
    <row r="62" spans="1:192" outlineLevel="1" x14ac:dyDescent="0.25">
      <c r="B62" s="277" t="s">
        <v>58</v>
      </c>
    </row>
    <row r="63" spans="1:192" s="316" customFormat="1" outlineLevel="1" x14ac:dyDescent="0.25">
      <c r="A63" s="277"/>
      <c r="B63" s="277"/>
      <c r="C63" s="278"/>
      <c r="D63" s="281"/>
      <c r="E63" s="371" t="str">
        <f xml:space="preserve"> Equity!E$48</f>
        <v>Retained cash balance</v>
      </c>
      <c r="F63" s="371">
        <f xml:space="preserve"> Equity!F$48</f>
        <v>0</v>
      </c>
      <c r="G63" s="371" t="str">
        <f xml:space="preserve"> Equity!G$48</f>
        <v>$ 000s</v>
      </c>
      <c r="H63" s="371">
        <f xml:space="preserve"> Equity!H$48</f>
        <v>0</v>
      </c>
      <c r="I63" s="371">
        <f xml:space="preserve"> Equity!I$48</f>
        <v>0</v>
      </c>
      <c r="J63" s="371">
        <f xml:space="preserve"> Equity!J$48</f>
        <v>0</v>
      </c>
      <c r="K63" s="371">
        <f xml:space="preserve"> Equity!K$48</f>
        <v>0</v>
      </c>
      <c r="L63" s="371">
        <f xml:space="preserve"> Equity!L$48</f>
        <v>0</v>
      </c>
      <c r="M63" s="371">
        <f xml:space="preserve"> Equity!M$48</f>
        <v>0</v>
      </c>
      <c r="N63" s="371">
        <f xml:space="preserve"> Equity!N$48</f>
        <v>0</v>
      </c>
      <c r="O63" s="371">
        <f xml:space="preserve"> Equity!O$48</f>
        <v>0</v>
      </c>
      <c r="P63" s="371">
        <f xml:space="preserve"> Equity!P$48</f>
        <v>0</v>
      </c>
      <c r="Q63" s="371">
        <f xml:space="preserve"> Equity!Q$48</f>
        <v>0</v>
      </c>
      <c r="R63" s="371">
        <f xml:space="preserve"> Equity!R$48</f>
        <v>0</v>
      </c>
      <c r="S63" s="371">
        <f xml:space="preserve"> Equity!S$48</f>
        <v>0</v>
      </c>
      <c r="T63" s="371">
        <f xml:space="preserve"> Equity!T$48</f>
        <v>0</v>
      </c>
      <c r="U63" s="371">
        <f xml:space="preserve"> Equity!U$48</f>
        <v>0</v>
      </c>
      <c r="V63" s="371">
        <f xml:space="preserve"> Equity!V$48</f>
        <v>0</v>
      </c>
      <c r="W63" s="371">
        <f xml:space="preserve"> Equity!W$48</f>
        <v>0</v>
      </c>
      <c r="X63" s="371">
        <f xml:space="preserve"> Equity!X$48</f>
        <v>0</v>
      </c>
      <c r="Y63" s="371">
        <f xml:space="preserve"> Equity!Y$48</f>
        <v>0</v>
      </c>
      <c r="Z63" s="371">
        <f xml:space="preserve"> Equity!Z$48</f>
        <v>0</v>
      </c>
      <c r="AA63" s="371">
        <f xml:space="preserve"> Equity!AA$48</f>
        <v>0</v>
      </c>
      <c r="AB63" s="371">
        <f xml:space="preserve"> Equity!AB$48</f>
        <v>0</v>
      </c>
      <c r="AC63" s="371">
        <f xml:space="preserve"> Equity!AC$48</f>
        <v>0</v>
      </c>
      <c r="AD63" s="371">
        <f xml:space="preserve"> Equity!AD$48</f>
        <v>0</v>
      </c>
      <c r="AE63" s="371">
        <f xml:space="preserve"> Equity!AE$48</f>
        <v>0</v>
      </c>
      <c r="AF63" s="371">
        <f xml:space="preserve"> Equity!AF$48</f>
        <v>0</v>
      </c>
      <c r="AG63" s="371">
        <f xml:space="preserve"> Equity!AG$48</f>
        <v>0</v>
      </c>
      <c r="AH63" s="371">
        <f xml:space="preserve"> Equity!AH$48</f>
        <v>0</v>
      </c>
      <c r="AI63" s="371">
        <f xml:space="preserve"> Equity!AI$48</f>
        <v>0</v>
      </c>
      <c r="AJ63" s="371">
        <f xml:space="preserve"> Equity!AJ$48</f>
        <v>0</v>
      </c>
      <c r="AK63" s="371">
        <f xml:space="preserve"> Equity!AK$48</f>
        <v>0</v>
      </c>
      <c r="AL63" s="371">
        <f xml:space="preserve"> Equity!AL$48</f>
        <v>0</v>
      </c>
      <c r="AM63" s="371">
        <f xml:space="preserve"> Equity!AM$48</f>
        <v>0</v>
      </c>
      <c r="AN63" s="371">
        <f xml:space="preserve"> Equity!AN$48</f>
        <v>0</v>
      </c>
      <c r="AO63" s="371">
        <f xml:space="preserve"> Equity!AO$48</f>
        <v>0</v>
      </c>
      <c r="AP63" s="371">
        <f xml:space="preserve"> Equity!AP$48</f>
        <v>0</v>
      </c>
      <c r="AQ63" s="371">
        <f xml:space="preserve"> Equity!AQ$48</f>
        <v>0</v>
      </c>
      <c r="AR63" s="371">
        <f xml:space="preserve"> Equity!AR$48</f>
        <v>0</v>
      </c>
      <c r="AS63" s="371">
        <f xml:space="preserve"> Equity!AS$48</f>
        <v>0</v>
      </c>
      <c r="AT63" s="371">
        <f xml:space="preserve"> Equity!AT$48</f>
        <v>0</v>
      </c>
      <c r="AU63" s="371">
        <f xml:space="preserve"> Equity!AU$48</f>
        <v>0</v>
      </c>
      <c r="AV63" s="371">
        <f xml:space="preserve"> Equity!AV$48</f>
        <v>0</v>
      </c>
      <c r="AW63" s="371">
        <f xml:space="preserve"> Equity!AW$48</f>
        <v>0</v>
      </c>
      <c r="AX63" s="371">
        <f xml:space="preserve"> Equity!AX$48</f>
        <v>0</v>
      </c>
      <c r="AY63" s="371">
        <f xml:space="preserve"> Equity!AY$48</f>
        <v>0</v>
      </c>
      <c r="AZ63" s="371">
        <f xml:space="preserve"> Equity!AZ$48</f>
        <v>0</v>
      </c>
      <c r="BA63" s="371">
        <f xml:space="preserve"> Equity!BA$48</f>
        <v>0</v>
      </c>
      <c r="BB63" s="371">
        <f xml:space="preserve"> Equity!BB$48</f>
        <v>0</v>
      </c>
      <c r="BC63" s="371">
        <f xml:space="preserve"> Equity!BC$48</f>
        <v>0</v>
      </c>
      <c r="BD63" s="371">
        <f xml:space="preserve"> Equity!BD$48</f>
        <v>0</v>
      </c>
      <c r="BE63" s="371">
        <f xml:space="preserve"> Equity!BE$48</f>
        <v>0</v>
      </c>
      <c r="BF63" s="371">
        <f xml:space="preserve"> Equity!BF$48</f>
        <v>0</v>
      </c>
      <c r="BG63" s="371">
        <f xml:space="preserve"> Equity!BG$48</f>
        <v>0</v>
      </c>
      <c r="BH63" s="371">
        <f xml:space="preserve"> Equity!BH$48</f>
        <v>0</v>
      </c>
      <c r="BI63" s="371">
        <f xml:space="preserve"> Equity!BI$48</f>
        <v>0</v>
      </c>
      <c r="BJ63" s="371">
        <f xml:space="preserve"> Equity!BJ$48</f>
        <v>0</v>
      </c>
      <c r="BK63" s="371">
        <f xml:space="preserve"> Equity!BK$48</f>
        <v>0</v>
      </c>
      <c r="BL63" s="371">
        <f xml:space="preserve"> Equity!BL$48</f>
        <v>0</v>
      </c>
      <c r="BM63" s="371">
        <f xml:space="preserve"> Equity!BM$48</f>
        <v>0</v>
      </c>
      <c r="BN63" s="371">
        <f xml:space="preserve"> Equity!BN$48</f>
        <v>0</v>
      </c>
      <c r="BO63" s="371">
        <f xml:space="preserve"> Equity!BO$48</f>
        <v>0</v>
      </c>
      <c r="BP63" s="371">
        <f xml:space="preserve"> Equity!BP$48</f>
        <v>0</v>
      </c>
      <c r="BQ63" s="371">
        <f xml:space="preserve"> Equity!BQ$48</f>
        <v>0</v>
      </c>
      <c r="BR63" s="371">
        <f xml:space="preserve"> Equity!BR$48</f>
        <v>0</v>
      </c>
      <c r="BS63" s="371">
        <f xml:space="preserve"> Equity!BS$48</f>
        <v>0</v>
      </c>
      <c r="BT63" s="371">
        <f xml:space="preserve"> Equity!BT$48</f>
        <v>104.952730554352</v>
      </c>
      <c r="BU63" s="371">
        <f xml:space="preserve"> Equity!BU$48</f>
        <v>0</v>
      </c>
      <c r="BV63" s="371">
        <f xml:space="preserve"> Equity!BV$48</f>
        <v>0</v>
      </c>
      <c r="BW63" s="371">
        <f xml:space="preserve"> Equity!BW$48</f>
        <v>2662.9264923731207</v>
      </c>
      <c r="BX63" s="371">
        <f xml:space="preserve"> Equity!BX$48</f>
        <v>3474.1835714348072</v>
      </c>
      <c r="BY63" s="371">
        <f xml:space="preserve"> Equity!BY$48</f>
        <v>2659.4159812784906</v>
      </c>
      <c r="BZ63" s="371">
        <f xml:space="preserve"> Equity!BZ$48</f>
        <v>3242.4017888095814</v>
      </c>
      <c r="CA63" s="371">
        <f xml:space="preserve"> Equity!CA$48</f>
        <v>6022.0099609387598</v>
      </c>
      <c r="CB63" s="371">
        <f xml:space="preserve"> Equity!CB$48</f>
        <v>6826.2190220070161</v>
      </c>
      <c r="CC63" s="371">
        <f xml:space="preserve"> Equity!CC$48</f>
        <v>6012.7986887936659</v>
      </c>
      <c r="CD63" s="371">
        <f xml:space="preserve"> Equity!CD$48</f>
        <v>6590.3589484997774</v>
      </c>
      <c r="CE63" s="371">
        <f xml:space="preserve"> Equity!CE$48</f>
        <v>9354.0049638033652</v>
      </c>
      <c r="CF63" s="371">
        <f xml:space="preserve"> Equity!CF$48</f>
        <v>10152.527159575775</v>
      </c>
      <c r="CG63" s="371">
        <f xml:space="preserve"> Equity!CG$48</f>
        <v>9341.7060640527543</v>
      </c>
      <c r="CH63" s="371">
        <f xml:space="preserve"> Equity!CH$48</f>
        <v>9915.0596898415115</v>
      </c>
      <c r="CI63" s="371">
        <f xml:space="preserve"> Equity!CI$48</f>
        <v>12663.956952097158</v>
      </c>
      <c r="CJ63" s="371">
        <f xml:space="preserve"> Equity!CJ$48</f>
        <v>13471.751593530938</v>
      </c>
      <c r="CK63" s="371">
        <f xml:space="preserve"> Equity!CK$48</f>
        <v>12650.692286299221</v>
      </c>
      <c r="CL63" s="371">
        <f xml:space="preserve"> Equity!CL$48</f>
        <v>13220.830664994435</v>
      </c>
      <c r="CM63" s="371">
        <f xml:space="preserve"> Equity!CM$48</f>
        <v>15955.976193075996</v>
      </c>
      <c r="CN63" s="371">
        <f xml:space="preserve"> Equity!CN$48</f>
        <v>16746.24678095572</v>
      </c>
      <c r="CO63" s="371">
        <f xml:space="preserve"> Equity!CO$48</f>
        <v>15943.467541056702</v>
      </c>
      <c r="CP63" s="371">
        <f xml:space="preserve"> Equity!CP$48</f>
        <v>16511.196735122878</v>
      </c>
      <c r="CQ63" s="371">
        <f xml:space="preserve"> Equity!CQ$48</f>
        <v>19233.41125779436</v>
      </c>
      <c r="CR63" s="371">
        <f xml:space="preserve"> Equity!CR$48</f>
        <v>20020.744673608726</v>
      </c>
      <c r="CS63" s="371">
        <f xml:space="preserve"> Equity!CS$48</f>
        <v>19223.054593030694</v>
      </c>
      <c r="CT63" s="371">
        <f xml:space="preserve"> Equity!CT$48</f>
        <v>19789.029714735945</v>
      </c>
      <c r="CU63" s="371">
        <f xml:space="preserve"> Equity!CU$48</f>
        <v>22498.990328326963</v>
      </c>
      <c r="CV63" s="371">
        <f xml:space="preserve"> Equity!CV$48</f>
        <v>23283.987126389002</v>
      </c>
      <c r="CW63" s="371">
        <f xml:space="preserve"> Equity!CW$48</f>
        <v>22491.916316159644</v>
      </c>
      <c r="CX63" s="371">
        <f xml:space="preserve"> Equity!CX$48</f>
        <v>23056.669525321526</v>
      </c>
      <c r="CY63" s="371">
        <f xml:space="preserve"> Equity!CY$48</f>
        <v>25754.936293822189</v>
      </c>
      <c r="CZ63" s="371">
        <f xml:space="preserve"> Equity!CZ$48</f>
        <v>26551.352396173181</v>
      </c>
      <c r="DA63" s="371">
        <f xml:space="preserve"> Equity!DA$48</f>
        <v>25752.059568093639</v>
      </c>
      <c r="DB63" s="371">
        <f xml:space="preserve"> Equity!DB$48</f>
        <v>26316.022876188708</v>
      </c>
      <c r="DC63" s="371">
        <f xml:space="preserve"> Equity!DC$48</f>
        <v>29003.060497406212</v>
      </c>
      <c r="DD63" s="371">
        <f xml:space="preserve"> Equity!DD$48</f>
        <v>29784.762814881553</v>
      </c>
      <c r="DE63" s="371">
        <f xml:space="preserve"> Equity!DE$48</f>
        <v>29005.119797072995</v>
      </c>
      <c r="DF63" s="371">
        <f xml:space="preserve"> Equity!DF$48</f>
        <v>29568.643641092189</v>
      </c>
      <c r="DG63" s="371">
        <f xml:space="preserve"> Equity!DG$48</f>
        <v>32244.83909408277</v>
      </c>
      <c r="DH63" s="371">
        <f xml:space="preserve"> Equity!DH$48</f>
        <v>33025.419736237396</v>
      </c>
      <c r="DI63" s="371">
        <f xml:space="preserve"> Equity!DI$48</f>
        <v>31452.429955237651</v>
      </c>
      <c r="DJ63" s="371">
        <f xml:space="preserve"> Equity!DJ$48</f>
        <v>31215.798325968175</v>
      </c>
      <c r="DK63" s="371">
        <f xml:space="preserve"> Equity!DK$48</f>
        <v>33081.475245191672</v>
      </c>
      <c r="DL63" s="371">
        <f xml:space="preserve"> Equity!DL$48</f>
        <v>33061.200214075987</v>
      </c>
      <c r="DM63" s="371">
        <f xml:space="preserve"> Equity!DM$48</f>
        <v>31495.076629438299</v>
      </c>
      <c r="DN63" s="371">
        <f xml:space="preserve"> Equity!DN$48</f>
        <v>31258.519393299208</v>
      </c>
      <c r="DO63" s="371">
        <f xml:space="preserve"> Equity!DO$48</f>
        <v>33113.94977666768</v>
      </c>
      <c r="DP63" s="371">
        <f xml:space="preserve"> Equity!DP$48</f>
        <v>33105.697943315019</v>
      </c>
      <c r="DQ63" s="371">
        <f xml:space="preserve"> Equity!DQ$48</f>
        <v>31533.945760634986</v>
      </c>
      <c r="DR63" s="371">
        <f xml:space="preserve"> Equity!DR$48</f>
        <v>31297.648695639407</v>
      </c>
      <c r="DS63" s="371">
        <f xml:space="preserve"> Equity!DS$48</f>
        <v>33143.062441004746</v>
      </c>
      <c r="DT63" s="371">
        <f xml:space="preserve"> Equity!DT$48</f>
        <v>33121.688157545512</v>
      </c>
      <c r="DU63" s="371">
        <f xml:space="preserve"> Equity!DU$48</f>
        <v>31569.759883147639</v>
      </c>
      <c r="DV63" s="371">
        <f xml:space="preserve"> Equity!DV$48</f>
        <v>31333.872853001361</v>
      </c>
      <c r="DW63" s="371">
        <f xml:space="preserve"> Equity!DW$48</f>
        <v>33169.465525891901</v>
      </c>
      <c r="DX63" s="371">
        <f xml:space="preserve"> Equity!DX$48</f>
        <v>33147.775678995138</v>
      </c>
      <c r="DY63" s="371">
        <f xml:space="preserve"> Equity!DY$48</f>
        <v>31603.108456785812</v>
      </c>
      <c r="DZ63" s="371">
        <f xml:space="preserve"> Equity!DZ$48</f>
        <v>31367.752068480833</v>
      </c>
      <c r="EA63" s="371">
        <f xml:space="preserve"> Equity!EA$48</f>
        <v>33193.691229178068</v>
      </c>
      <c r="EB63" s="371">
        <f xml:space="preserve"> Equity!EB$48</f>
        <v>-137.97629677596706</v>
      </c>
      <c r="EC63" s="371">
        <f xml:space="preserve"> Equity!EC$48</f>
        <v>1.213038558489643E-10</v>
      </c>
      <c r="ED63" s="371">
        <f xml:space="preserve"> Equity!ED$48</f>
        <v>1.213038558489643E-10</v>
      </c>
      <c r="EE63" s="371">
        <f xml:space="preserve"> Equity!EE$48</f>
        <v>1.213038558489643E-10</v>
      </c>
      <c r="EF63" s="371">
        <f xml:space="preserve"> Equity!EF$48</f>
        <v>1.213038558489643E-10</v>
      </c>
      <c r="EG63" s="371">
        <f xml:space="preserve"> Equity!EG$48</f>
        <v>1.213038558489643E-10</v>
      </c>
      <c r="EH63" s="371">
        <f xml:space="preserve"> Equity!EH$48</f>
        <v>1.213038558489643E-10</v>
      </c>
      <c r="EI63" s="371">
        <f xml:space="preserve"> Equity!EI$48</f>
        <v>1.213038558489643E-10</v>
      </c>
      <c r="EJ63" s="371">
        <f xml:space="preserve"> Equity!EJ$48</f>
        <v>1.213038558489643E-10</v>
      </c>
      <c r="EK63" s="371">
        <f xml:space="preserve"> Equity!EK$48</f>
        <v>1.213038558489643E-10</v>
      </c>
      <c r="EL63" s="371">
        <f xml:space="preserve"> Equity!EL$48</f>
        <v>1.213038558489643E-10</v>
      </c>
      <c r="EM63" s="371">
        <f xml:space="preserve"> Equity!EM$48</f>
        <v>1.213038558489643E-10</v>
      </c>
      <c r="EN63" s="371">
        <f xml:space="preserve"> Equity!EN$48</f>
        <v>1.213038558489643E-10</v>
      </c>
      <c r="EO63" s="371">
        <f xml:space="preserve"> Equity!EO$48</f>
        <v>1.213038558489643E-10</v>
      </c>
      <c r="EP63" s="371">
        <f xml:space="preserve"> Equity!EP$48</f>
        <v>1.213038558489643E-10</v>
      </c>
      <c r="EQ63" s="371">
        <f xml:space="preserve"> Equity!EQ$48</f>
        <v>1.213038558489643E-10</v>
      </c>
      <c r="ER63" s="371">
        <f xml:space="preserve"> Equity!ER$48</f>
        <v>1.213038558489643E-10</v>
      </c>
      <c r="ES63" s="371">
        <f xml:space="preserve"> Equity!ES$48</f>
        <v>1.213038558489643E-10</v>
      </c>
      <c r="ET63" s="371">
        <f xml:space="preserve"> Equity!ET$48</f>
        <v>1.213038558489643E-10</v>
      </c>
      <c r="EU63" s="371">
        <f xml:space="preserve"> Equity!EU$48</f>
        <v>1.213038558489643E-10</v>
      </c>
      <c r="EV63" s="371">
        <f xml:space="preserve"> Equity!EV$48</f>
        <v>1.213038558489643E-10</v>
      </c>
      <c r="EW63" s="371">
        <f xml:space="preserve"> Equity!EW$48</f>
        <v>1.213038558489643E-10</v>
      </c>
      <c r="EX63" s="371">
        <f xml:space="preserve"> Equity!EX$48</f>
        <v>1.213038558489643E-10</v>
      </c>
      <c r="EY63" s="371">
        <f xml:space="preserve"> Equity!EY$48</f>
        <v>1.213038558489643E-10</v>
      </c>
      <c r="EZ63" s="371">
        <f xml:space="preserve"> Equity!EZ$48</f>
        <v>1.213038558489643E-10</v>
      </c>
      <c r="FA63" s="371">
        <f xml:space="preserve"> Equity!FA$48</f>
        <v>1.213038558489643E-10</v>
      </c>
      <c r="FB63" s="371">
        <f xml:space="preserve"> Equity!FB$48</f>
        <v>1.213038558489643E-10</v>
      </c>
      <c r="FC63" s="371">
        <f xml:space="preserve"> Equity!FC$48</f>
        <v>1.213038558489643E-10</v>
      </c>
      <c r="FD63" s="371">
        <f xml:space="preserve"> Equity!FD$48</f>
        <v>1.213038558489643E-10</v>
      </c>
      <c r="FE63" s="371">
        <f xml:space="preserve"> Equity!FE$48</f>
        <v>1.213038558489643E-10</v>
      </c>
      <c r="FF63" s="371">
        <f xml:space="preserve"> Equity!FF$48</f>
        <v>1.213038558489643E-10</v>
      </c>
      <c r="FG63" s="371">
        <f xml:space="preserve"> Equity!FG$48</f>
        <v>1.213038558489643E-10</v>
      </c>
      <c r="FH63" s="371">
        <f xml:space="preserve"> Equity!FH$48</f>
        <v>1.213038558489643E-10</v>
      </c>
      <c r="FI63" s="371">
        <f xml:space="preserve"> Equity!FI$48</f>
        <v>1.213038558489643E-10</v>
      </c>
      <c r="FJ63" s="371">
        <f xml:space="preserve"> Equity!FJ$48</f>
        <v>1.213038558489643E-10</v>
      </c>
      <c r="FK63" s="371">
        <f xml:space="preserve"> Equity!FK$48</f>
        <v>1.213038558489643E-10</v>
      </c>
      <c r="FL63" s="371">
        <f xml:space="preserve"> Equity!FL$48</f>
        <v>1.213038558489643E-10</v>
      </c>
      <c r="FM63" s="371">
        <f xml:space="preserve"> Equity!FM$48</f>
        <v>1.213038558489643E-10</v>
      </c>
      <c r="FN63" s="371">
        <f xml:space="preserve"> Equity!FN$48</f>
        <v>1.213038558489643E-10</v>
      </c>
      <c r="FO63" s="371">
        <f xml:space="preserve"> Equity!FO$48</f>
        <v>1.213038558489643E-10</v>
      </c>
      <c r="FP63" s="371">
        <f xml:space="preserve"> Equity!FP$48</f>
        <v>1.213038558489643E-10</v>
      </c>
      <c r="FQ63" s="371">
        <f xml:space="preserve"> Equity!FQ$48</f>
        <v>1.213038558489643E-10</v>
      </c>
      <c r="FR63" s="371">
        <f xml:space="preserve"> Equity!FR$48</f>
        <v>1.213038558489643E-10</v>
      </c>
      <c r="FS63" s="371">
        <f xml:space="preserve"> Equity!FS$48</f>
        <v>1.213038558489643E-10</v>
      </c>
      <c r="FT63" s="371">
        <f xml:space="preserve"> Equity!FT$48</f>
        <v>1.213038558489643E-10</v>
      </c>
      <c r="FU63" s="371">
        <f xml:space="preserve"> Equity!FU$48</f>
        <v>1.213038558489643E-10</v>
      </c>
      <c r="FV63" s="371">
        <f xml:space="preserve"> Equity!FV$48</f>
        <v>1.213038558489643E-10</v>
      </c>
      <c r="FW63" s="371">
        <f xml:space="preserve"> Equity!FW$48</f>
        <v>1.213038558489643E-10</v>
      </c>
      <c r="FX63" s="371">
        <f xml:space="preserve"> Equity!FX$48</f>
        <v>1.213038558489643E-10</v>
      </c>
      <c r="FY63" s="371">
        <f xml:space="preserve"> Equity!FY$48</f>
        <v>1.213038558489643E-10</v>
      </c>
      <c r="FZ63" s="371">
        <f xml:space="preserve"> Equity!FZ$48</f>
        <v>1.213038558489643E-10</v>
      </c>
      <c r="GA63" s="371">
        <f xml:space="preserve"> Equity!GA$48</f>
        <v>1.213038558489643E-10</v>
      </c>
      <c r="GB63" s="371">
        <f xml:space="preserve"> Equity!GB$48</f>
        <v>1.213038558489643E-10</v>
      </c>
      <c r="GC63" s="371">
        <f xml:space="preserve"> Equity!GC$48</f>
        <v>1.213038558489643E-10</v>
      </c>
      <c r="GD63" s="371">
        <f xml:space="preserve"> Equity!GD$48</f>
        <v>1.213038558489643E-10</v>
      </c>
      <c r="GE63" s="371">
        <f xml:space="preserve"> Equity!GE$48</f>
        <v>1.213038558489643E-10</v>
      </c>
      <c r="GF63" s="371">
        <f xml:space="preserve"> Equity!GF$48</f>
        <v>1.213038558489643E-10</v>
      </c>
      <c r="GG63" s="371">
        <f xml:space="preserve"> Equity!GG$48</f>
        <v>1.213038558489643E-10</v>
      </c>
      <c r="GH63" s="371">
        <f xml:space="preserve"> Equity!GH$48</f>
        <v>1.213038558489643E-10</v>
      </c>
      <c r="GI63" s="371">
        <f xml:space="preserve"> Equity!GI$48</f>
        <v>1.213038558489643E-10</v>
      </c>
      <c r="GJ63" s="371">
        <f xml:space="preserve"> Equity!GJ$48</f>
        <v>1.213038558489643E-10</v>
      </c>
    </row>
    <row r="64" spans="1:192" s="316" customFormat="1" outlineLevel="1" x14ac:dyDescent="0.25">
      <c r="A64" s="277"/>
      <c r="B64" s="277"/>
      <c r="C64" s="278"/>
      <c r="D64" s="281"/>
      <c r="E64" s="415" t="str">
        <f xml:space="preserve"> Ops!E$64</f>
        <v>Accounts receivable balance</v>
      </c>
      <c r="F64" s="415">
        <f xml:space="preserve"> Ops!F$64</f>
        <v>0</v>
      </c>
      <c r="G64" s="415" t="str">
        <f xml:space="preserve"> Ops!G$64</f>
        <v>$ 000s</v>
      </c>
      <c r="H64" s="415">
        <f xml:space="preserve"> Ops!H$64</f>
        <v>0</v>
      </c>
      <c r="I64" s="415">
        <f xml:space="preserve"> Ops!I$64</f>
        <v>0</v>
      </c>
      <c r="J64" s="415">
        <f xml:space="preserve"> Ops!J$64</f>
        <v>0</v>
      </c>
      <c r="K64" s="415">
        <f xml:space="preserve"> Ops!K$64</f>
        <v>0</v>
      </c>
      <c r="L64" s="415">
        <f xml:space="preserve"> Ops!L$64</f>
        <v>0</v>
      </c>
      <c r="M64" s="415">
        <f xml:space="preserve"> Ops!M$64</f>
        <v>3429.6428571428582</v>
      </c>
      <c r="N64" s="415">
        <f xml:space="preserve"> Ops!N$64</f>
        <v>3700.7608695652179</v>
      </c>
      <c r="O64" s="415">
        <f xml:space="preserve"> Ops!O$64</f>
        <v>1593.3831521739121</v>
      </c>
      <c r="P64" s="415">
        <f xml:space="preserve"> Ops!P$64</f>
        <v>1628.7916666666665</v>
      </c>
      <c r="Q64" s="415">
        <f xml:space="preserve"> Ops!Q$64</f>
        <v>3412.579957356078</v>
      </c>
      <c r="R64" s="415">
        <f xml:space="preserve"> Ops!R$64</f>
        <v>3682.3491239454906</v>
      </c>
      <c r="S64" s="415">
        <f xml:space="preserve"> Ops!S$64</f>
        <v>1585.4558728098627</v>
      </c>
      <c r="T64" s="415">
        <f xml:space="preserve"> Ops!T$64</f>
        <v>1620.6882255389723</v>
      </c>
      <c r="U64" s="415">
        <f xml:space="preserve"> Ops!U$64</f>
        <v>3395.6019476179886</v>
      </c>
      <c r="V64" s="415">
        <f xml:space="preserve"> Ops!V$64</f>
        <v>3664.0289790502402</v>
      </c>
      <c r="W64" s="415">
        <f xml:space="preserve"> Ops!W$64</f>
        <v>1577.5680326466309</v>
      </c>
      <c r="X64" s="415">
        <f xml:space="preserve"> Ops!X$64</f>
        <v>1594.9039450932978</v>
      </c>
      <c r="Y64" s="415">
        <f xml:space="preserve"> Ops!Y$64</f>
        <v>3378.7084055900377</v>
      </c>
      <c r="Z64" s="415">
        <f xml:space="preserve"> Ops!Z$64</f>
        <v>3645.799979154468</v>
      </c>
      <c r="AA64" s="415">
        <f xml:space="preserve"> Ops!AA$64</f>
        <v>1569.7194354692838</v>
      </c>
      <c r="AB64" s="415">
        <f xml:space="preserve"> Ops!AB$64</f>
        <v>1604.6020895908246</v>
      </c>
      <c r="AC64" s="415">
        <f xml:space="preserve"> Ops!AC$64</f>
        <v>3361.8989110348648</v>
      </c>
      <c r="AD64" s="415">
        <f xml:space="preserve"> Ops!AD$64</f>
        <v>3627.6616708004676</v>
      </c>
      <c r="AE64" s="415">
        <f xml:space="preserve"> Ops!AE$64</f>
        <v>1561.9098860390886</v>
      </c>
      <c r="AF64" s="415">
        <f xml:space="preserve"> Ops!AF$64</f>
        <v>1596.6189946177365</v>
      </c>
      <c r="AG64" s="415">
        <f xml:space="preserve"> Ops!AG$64</f>
        <v>3345.1730458058364</v>
      </c>
      <c r="AH64" s="415">
        <f xml:space="preserve"> Ops!AH$64</f>
        <v>3609.6136027865341</v>
      </c>
      <c r="AI64" s="415">
        <f xml:space="preserve"> Ops!AI$64</f>
        <v>1554.1391900886465</v>
      </c>
      <c r="AJ64" s="415">
        <f xml:space="preserve"> Ops!AJ$64</f>
        <v>1588.6756165350612</v>
      </c>
      <c r="AK64" s="415">
        <f xml:space="preserve"> Ops!AK$64</f>
        <v>3328.5303938366537</v>
      </c>
      <c r="AL64" s="415">
        <f xml:space="preserve"> Ops!AL$64</f>
        <v>3591.6553261557565</v>
      </c>
      <c r="AM64" s="415">
        <f xml:space="preserve"> Ops!AM$64</f>
        <v>1546.4071543170612</v>
      </c>
      <c r="AN64" s="415">
        <f xml:space="preserve"> Ops!AN$64</f>
        <v>1563.4006395293372</v>
      </c>
      <c r="AO64" s="415">
        <f xml:space="preserve"> Ops!AO$64</f>
        <v>3311.9705411309988</v>
      </c>
      <c r="AP64" s="415">
        <f xml:space="preserve"> Ops!AP$64</f>
        <v>3573.7863941848318</v>
      </c>
      <c r="AQ64" s="415">
        <f xml:space="preserve"> Ops!AQ$64</f>
        <v>1538.7135863851354</v>
      </c>
      <c r="AR64" s="415">
        <f xml:space="preserve"> Ops!AR$64</f>
        <v>1572.9072216381396</v>
      </c>
      <c r="AS64" s="415">
        <f xml:space="preserve"> Ops!AS$64</f>
        <v>3295.4930757522379</v>
      </c>
      <c r="AT64" s="415">
        <f xml:space="preserve"> Ops!AT$64</f>
        <v>3556.0063623729684</v>
      </c>
      <c r="AU64" s="415">
        <f xml:space="preserve"> Ops!AU$64</f>
        <v>1531.0582949105828</v>
      </c>
      <c r="AV64" s="415">
        <f xml:space="preserve"> Ops!AV$64</f>
        <v>1565.081812575263</v>
      </c>
      <c r="AW64" s="415">
        <f xml:space="preserve"> Ops!AW$64</f>
        <v>3279.0975878131735</v>
      </c>
      <c r="AX64" s="415">
        <f xml:space="preserve"> Ops!AX$64</f>
        <v>3538.3147884308146</v>
      </c>
      <c r="AY64" s="415">
        <f xml:space="preserve"> Ops!AY$64</f>
        <v>1523.4410894632665</v>
      </c>
      <c r="AZ64" s="415">
        <f xml:space="preserve"> Ops!AZ$64</f>
        <v>1557.2953358957843</v>
      </c>
      <c r="BA64" s="415">
        <f xml:space="preserve"> Ops!BA$64</f>
        <v>3262.7836694658445</v>
      </c>
      <c r="BB64" s="415">
        <f xml:space="preserve"> Ops!BB$64</f>
        <v>3520.7112322694675</v>
      </c>
      <c r="BC64" s="415">
        <f xml:space="preserve"> Ops!BC$64</f>
        <v>1515.8617805604645</v>
      </c>
      <c r="BD64" s="415">
        <f xml:space="preserve"> Ops!BD$64</f>
        <v>1532.5196023248659</v>
      </c>
      <c r="BE64" s="415">
        <f xml:space="preserve"> Ops!BE$64</f>
        <v>3246.5509148913875</v>
      </c>
      <c r="BF64" s="415">
        <f xml:space="preserve"> Ops!BF$64</f>
        <v>3503.1952559895208</v>
      </c>
      <c r="BG64" s="415">
        <f xml:space="preserve"> Ops!BG$64</f>
        <v>1508.3201796621543</v>
      </c>
      <c r="BH64" s="415">
        <f xml:space="preserve"> Ops!BH$64</f>
        <v>1541.8384058768688</v>
      </c>
      <c r="BI64" s="415">
        <f xml:space="preserve"> Ops!BI$64</f>
        <v>3230.3989202899388</v>
      </c>
      <c r="BJ64" s="415">
        <f xml:space="preserve"> Ops!BJ$64</f>
        <v>3485.7664238701709</v>
      </c>
      <c r="BK64" s="415">
        <f xml:space="preserve"> Ops!BK$64</f>
        <v>1500.8160991663226</v>
      </c>
      <c r="BL64" s="415">
        <f xml:space="preserve"> Ops!BL$64</f>
        <v>1534.1675680366866</v>
      </c>
      <c r="BM64" s="415">
        <f xml:space="preserve"> Ops!BM$64</f>
        <v>3214.3272838705857</v>
      </c>
      <c r="BN64" s="415">
        <f xml:space="preserve"> Ops!BN$64</f>
        <v>3468.4243023583786</v>
      </c>
      <c r="BO64" s="415">
        <f xml:space="preserve"> Ops!BO$64</f>
        <v>1493.3493524043015</v>
      </c>
      <c r="BP64" s="415">
        <f xml:space="preserve"> Ops!BP$64</f>
        <v>1526.5348935688421</v>
      </c>
      <c r="BQ64" s="415">
        <f xml:space="preserve"> Ops!BQ$64</f>
        <v>3198.3356058413797</v>
      </c>
      <c r="BR64" s="415">
        <f xml:space="preserve"> Ops!BR$64</f>
        <v>3451.1684600580893</v>
      </c>
      <c r="BS64" s="415">
        <f xml:space="preserve"> Ops!BS$64</f>
        <v>1485.9197536361207</v>
      </c>
      <c r="BT64" s="415">
        <f xml:space="preserve"> Ops!BT$64</f>
        <v>1502.2485421376177</v>
      </c>
      <c r="BU64" s="415">
        <f xml:space="preserve"> Ops!BU$64</f>
        <v>3182.4234883993831</v>
      </c>
      <c r="BV64" s="415">
        <f xml:space="preserve"> Ops!BV$64</f>
        <v>3433.9984677194934</v>
      </c>
      <c r="BW64" s="415">
        <f xml:space="preserve"> Ops!BW$64</f>
        <v>1478.5271180458922</v>
      </c>
      <c r="BX64" s="415">
        <f xml:space="preserve"> Ops!BX$64</f>
        <v>1511.3832762246902</v>
      </c>
      <c r="BY64" s="415">
        <f xml:space="preserve"> Ops!BY$64</f>
        <v>3166.5905357207794</v>
      </c>
      <c r="BZ64" s="415">
        <f xml:space="preserve"> Ops!BZ$64</f>
        <v>3416.9138982283512</v>
      </c>
      <c r="CA64" s="415">
        <f xml:space="preserve"> Ops!CA$64</f>
        <v>1471.1712617372059</v>
      </c>
      <c r="CB64" s="415">
        <f xml:space="preserve"> Ops!CB$64</f>
        <v>1503.863956442478</v>
      </c>
      <c r="CC64" s="415">
        <f xml:space="preserve"> Ops!CC$64</f>
        <v>3150.8363539510246</v>
      </c>
      <c r="CD64" s="415">
        <f xml:space="preserve"> Ops!CD$64</f>
        <v>3399.9143265953744</v>
      </c>
      <c r="CE64" s="415">
        <f xml:space="preserve"> Ops!CE$64</f>
        <v>1463.8520017285628</v>
      </c>
      <c r="CF64" s="415">
        <f xml:space="preserve"> Ops!CF$64</f>
        <v>1496.3820462114209</v>
      </c>
      <c r="CG64" s="415">
        <f xml:space="preserve"> Ops!CG$64</f>
        <v>3135.1605511950506</v>
      </c>
      <c r="CH64" s="415">
        <f xml:space="preserve"> Ops!CH$64</f>
        <v>3382.9993299456473</v>
      </c>
      <c r="CI64" s="415">
        <f xml:space="preserve"> Ops!CI$64</f>
        <v>1456.5691559488196</v>
      </c>
      <c r="CJ64" s="415">
        <f xml:space="preserve"> Ops!CJ$64</f>
        <v>1472.5754104097959</v>
      </c>
      <c r="CK64" s="415">
        <f xml:space="preserve"> Ops!CK$64</f>
        <v>3119.5627375075137</v>
      </c>
      <c r="CL64" s="415">
        <f xml:space="preserve"> Ops!CL$64</f>
        <v>3366.1684875081064</v>
      </c>
      <c r="CM64" s="415">
        <f xml:space="preserve"> Ops!CM$64</f>
        <v>1449.3225432326562</v>
      </c>
      <c r="CN64" s="415">
        <f xml:space="preserve"> Ops!CN$64</f>
        <v>1481.5297108600494</v>
      </c>
      <c r="CO64" s="415">
        <f xml:space="preserve"> Ops!CO$64</f>
        <v>3104.0425248830975</v>
      </c>
      <c r="CP64" s="415">
        <f xml:space="preserve"> Ops!CP$64</f>
        <v>3349.4213806050811</v>
      </c>
      <c r="CQ64" s="415">
        <f xml:space="preserve"> Ops!CQ$64</f>
        <v>1442.1119833160765</v>
      </c>
      <c r="CR64" s="415">
        <f xml:space="preserve"> Ops!CR$64</f>
        <v>1474.1589162786559</v>
      </c>
      <c r="CS64" s="415">
        <f xml:space="preserve"> Ops!CS$64</f>
        <v>3088.5995272468649</v>
      </c>
      <c r="CT64" s="415">
        <f xml:space="preserve"> Ops!CT$64</f>
        <v>3332.757592641874</v>
      </c>
      <c r="CU64" s="415">
        <f xml:space="preserve"> Ops!CU$64</f>
        <v>1434.9372968319167</v>
      </c>
      <c r="CV64" s="415">
        <f xml:space="preserve"> Ops!CV$64</f>
        <v>1466.8247923170716</v>
      </c>
      <c r="CW64" s="415">
        <f xml:space="preserve"> Ops!CW$64</f>
        <v>3073.2333604446412</v>
      </c>
      <c r="CX64" s="415">
        <f xml:space="preserve"> Ops!CX$64</f>
        <v>3316.1767090963922</v>
      </c>
      <c r="CY64" s="415">
        <f xml:space="preserve"> Ops!CY$64</f>
        <v>1427.7983053053904</v>
      </c>
      <c r="CZ64" s="415">
        <f xml:space="preserve"> Ops!CZ$64</f>
        <v>1443.488396572483</v>
      </c>
      <c r="DA64" s="415">
        <f xml:space="preserve"> Ops!DA$64</f>
        <v>3057.9436422334752</v>
      </c>
      <c r="DB64" s="415">
        <f xml:space="preserve"> Ops!DB$64</f>
        <v>3299.6783175088485</v>
      </c>
      <c r="DC64" s="415">
        <f xml:space="preserve"> Ops!DC$64</f>
        <v>1420.6948311496426</v>
      </c>
      <c r="DD64" s="415">
        <f xml:space="preserve"> Ops!DD$64</f>
        <v>1452.2658273974125</v>
      </c>
      <c r="DE64" s="415">
        <f xml:space="preserve"> Ops!DE$64</f>
        <v>3042.7299922721145</v>
      </c>
      <c r="DF64" s="415">
        <f xml:space="preserve"> Ops!DF$64</f>
        <v>3283.2620074714905</v>
      </c>
      <c r="DG64" s="415">
        <f xml:space="preserve"> Ops!DG$64</f>
        <v>1413.6266976613356</v>
      </c>
      <c r="DH64" s="415">
        <f xml:space="preserve"> Ops!DH$64</f>
        <v>1445.0406242760328</v>
      </c>
      <c r="DI64" s="415">
        <f xml:space="preserve"> Ops!DI$64</f>
        <v>3027.5920321115573</v>
      </c>
      <c r="DJ64" s="415">
        <f xml:space="preserve"> Ops!DJ$64</f>
        <v>3266.9273706183985</v>
      </c>
      <c r="DK64" s="415">
        <f xml:space="preserve"> Ops!DK$64</f>
        <v>1406.5937290162547</v>
      </c>
      <c r="DL64" s="415">
        <f xml:space="preserve"> Ops!DL$64</f>
        <v>1437.8513674388387</v>
      </c>
      <c r="DM64" s="415">
        <f xml:space="preserve"> Ops!DM$64</f>
        <v>3012.5293851856295</v>
      </c>
      <c r="DN64" s="415">
        <f xml:space="preserve"> Ops!DN$64</f>
        <v>3250.6740006153232</v>
      </c>
      <c r="DO64" s="415">
        <f xml:space="preserve"> Ops!DO$64</f>
        <v>1399.5957502649298</v>
      </c>
      <c r="DP64" s="415">
        <f xml:space="preserve"> Ops!DP$64</f>
        <v>1414.9759233447653</v>
      </c>
      <c r="DQ64" s="415">
        <f xml:space="preserve"> Ops!DQ$64</f>
        <v>2997.5416768016216</v>
      </c>
      <c r="DR64" s="415">
        <f xml:space="preserve"> Ops!DR$64</f>
        <v>3234.5014931495753</v>
      </c>
      <c r="DS64" s="415">
        <f xml:space="preserve"> Ops!DS$64</f>
        <v>1392.632587328289</v>
      </c>
      <c r="DT64" s="415">
        <f xml:space="preserve"> Ops!DT$64</f>
        <v>1423.5799781578071</v>
      </c>
      <c r="DU64" s="415">
        <f xml:space="preserve"> Ops!DU$64</f>
        <v>2982.6285341309676</v>
      </c>
      <c r="DV64" s="415">
        <f xml:space="preserve"> Ops!DV$64</f>
        <v>3218.4094459199778</v>
      </c>
      <c r="DW64" s="415">
        <f xml:space="preserve"> Ops!DW$64</f>
        <v>1385.7040669933231</v>
      </c>
      <c r="DX64" s="415">
        <f xml:space="preserve"> Ops!DX$64</f>
        <v>1416.4974907042861</v>
      </c>
      <c r="DY64" s="415">
        <f xml:space="preserve"> Ops!DY$64</f>
        <v>2967.7895861999687</v>
      </c>
      <c r="DZ64" s="415">
        <f xml:space="preserve"> Ops!DZ$64</f>
        <v>3202.3974586268423</v>
      </c>
      <c r="EA64" s="415">
        <f xml:space="preserve"> Ops!EA$64</f>
        <v>1378.8100169087788</v>
      </c>
      <c r="EB64" s="415">
        <f xml:space="preserve"> Ops!EB$64</f>
        <v>1409.4502395067525</v>
      </c>
      <c r="EC64" s="415">
        <f xml:space="preserve"> Ops!EC$64</f>
        <v>0</v>
      </c>
      <c r="ED64" s="415">
        <f xml:space="preserve"> Ops!ED$64</f>
        <v>0</v>
      </c>
      <c r="EE64" s="415">
        <f xml:space="preserve"> Ops!EE$64</f>
        <v>0</v>
      </c>
      <c r="EF64" s="415">
        <f xml:space="preserve"> Ops!EF$64</f>
        <v>0</v>
      </c>
      <c r="EG64" s="415">
        <f xml:space="preserve"> Ops!EG$64</f>
        <v>0</v>
      </c>
      <c r="EH64" s="415">
        <f xml:space="preserve"> Ops!EH$64</f>
        <v>0</v>
      </c>
      <c r="EI64" s="415">
        <f xml:space="preserve"> Ops!EI$64</f>
        <v>0</v>
      </c>
      <c r="EJ64" s="415">
        <f xml:space="preserve"> Ops!EJ$64</f>
        <v>0</v>
      </c>
      <c r="EK64" s="415">
        <f xml:space="preserve"> Ops!EK$64</f>
        <v>0</v>
      </c>
      <c r="EL64" s="415">
        <f xml:space="preserve"> Ops!EL$64</f>
        <v>0</v>
      </c>
      <c r="EM64" s="415">
        <f xml:space="preserve"> Ops!EM$64</f>
        <v>0</v>
      </c>
      <c r="EN64" s="415">
        <f xml:space="preserve"> Ops!EN$64</f>
        <v>0</v>
      </c>
      <c r="EO64" s="415">
        <f xml:space="preserve"> Ops!EO$64</f>
        <v>0</v>
      </c>
      <c r="EP64" s="415">
        <f xml:space="preserve"> Ops!EP$64</f>
        <v>0</v>
      </c>
      <c r="EQ64" s="415">
        <f xml:space="preserve"> Ops!EQ$64</f>
        <v>0</v>
      </c>
      <c r="ER64" s="415">
        <f xml:space="preserve"> Ops!ER$64</f>
        <v>0</v>
      </c>
      <c r="ES64" s="415">
        <f xml:space="preserve"> Ops!ES$64</f>
        <v>0</v>
      </c>
      <c r="ET64" s="415">
        <f xml:space="preserve"> Ops!ET$64</f>
        <v>0</v>
      </c>
      <c r="EU64" s="415">
        <f xml:space="preserve"> Ops!EU$64</f>
        <v>0</v>
      </c>
      <c r="EV64" s="415">
        <f xml:space="preserve"> Ops!EV$64</f>
        <v>0</v>
      </c>
      <c r="EW64" s="415">
        <f xml:space="preserve"> Ops!EW$64</f>
        <v>0</v>
      </c>
      <c r="EX64" s="415">
        <f xml:space="preserve"> Ops!EX$64</f>
        <v>0</v>
      </c>
      <c r="EY64" s="415">
        <f xml:space="preserve"> Ops!EY$64</f>
        <v>0</v>
      </c>
      <c r="EZ64" s="415">
        <f xml:space="preserve"> Ops!EZ$64</f>
        <v>0</v>
      </c>
      <c r="FA64" s="415">
        <f xml:space="preserve"> Ops!FA$64</f>
        <v>0</v>
      </c>
      <c r="FB64" s="415">
        <f xml:space="preserve"> Ops!FB$64</f>
        <v>0</v>
      </c>
      <c r="FC64" s="415">
        <f xml:space="preserve"> Ops!FC$64</f>
        <v>0</v>
      </c>
      <c r="FD64" s="415">
        <f xml:space="preserve"> Ops!FD$64</f>
        <v>0</v>
      </c>
      <c r="FE64" s="415">
        <f xml:space="preserve"> Ops!FE$64</f>
        <v>0</v>
      </c>
      <c r="FF64" s="415">
        <f xml:space="preserve"> Ops!FF$64</f>
        <v>0</v>
      </c>
      <c r="FG64" s="415">
        <f xml:space="preserve"> Ops!FG$64</f>
        <v>0</v>
      </c>
      <c r="FH64" s="415">
        <f xml:space="preserve"> Ops!FH$64</f>
        <v>0</v>
      </c>
      <c r="FI64" s="415">
        <f xml:space="preserve"> Ops!FI$64</f>
        <v>0</v>
      </c>
      <c r="FJ64" s="415">
        <f xml:space="preserve"> Ops!FJ$64</f>
        <v>0</v>
      </c>
      <c r="FK64" s="415">
        <f xml:space="preserve"> Ops!FK$64</f>
        <v>0</v>
      </c>
      <c r="FL64" s="415">
        <f xml:space="preserve"> Ops!FL$64</f>
        <v>0</v>
      </c>
      <c r="FM64" s="415">
        <f xml:space="preserve"> Ops!FM$64</f>
        <v>0</v>
      </c>
      <c r="FN64" s="415">
        <f xml:space="preserve"> Ops!FN$64</f>
        <v>0</v>
      </c>
      <c r="FO64" s="415">
        <f xml:space="preserve"> Ops!FO$64</f>
        <v>0</v>
      </c>
      <c r="FP64" s="415">
        <f xml:space="preserve"> Ops!FP$64</f>
        <v>0</v>
      </c>
      <c r="FQ64" s="415">
        <f xml:space="preserve"> Ops!FQ$64</f>
        <v>0</v>
      </c>
      <c r="FR64" s="415">
        <f xml:space="preserve"> Ops!FR$64</f>
        <v>0</v>
      </c>
      <c r="FS64" s="415">
        <f xml:space="preserve"> Ops!FS$64</f>
        <v>0</v>
      </c>
      <c r="FT64" s="415">
        <f xml:space="preserve"> Ops!FT$64</f>
        <v>0</v>
      </c>
      <c r="FU64" s="415">
        <f xml:space="preserve"> Ops!FU$64</f>
        <v>0</v>
      </c>
      <c r="FV64" s="415">
        <f xml:space="preserve"> Ops!FV$64</f>
        <v>0</v>
      </c>
      <c r="FW64" s="415">
        <f xml:space="preserve"> Ops!FW$64</f>
        <v>0</v>
      </c>
      <c r="FX64" s="415">
        <f xml:space="preserve"> Ops!FX$64</f>
        <v>0</v>
      </c>
      <c r="FY64" s="415">
        <f xml:space="preserve"> Ops!FY$64</f>
        <v>0</v>
      </c>
      <c r="FZ64" s="415">
        <f xml:space="preserve"> Ops!FZ$64</f>
        <v>0</v>
      </c>
      <c r="GA64" s="415">
        <f xml:space="preserve"> Ops!GA$64</f>
        <v>0</v>
      </c>
      <c r="GB64" s="415">
        <f xml:space="preserve"> Ops!GB$64</f>
        <v>0</v>
      </c>
      <c r="GC64" s="415">
        <f xml:space="preserve"> Ops!GC$64</f>
        <v>0</v>
      </c>
      <c r="GD64" s="415">
        <f xml:space="preserve"> Ops!GD$64</f>
        <v>0</v>
      </c>
      <c r="GE64" s="415">
        <f xml:space="preserve"> Ops!GE$64</f>
        <v>0</v>
      </c>
      <c r="GF64" s="415">
        <f xml:space="preserve"> Ops!GF$64</f>
        <v>0</v>
      </c>
      <c r="GG64" s="415">
        <f xml:space="preserve"> Ops!GG$64</f>
        <v>0</v>
      </c>
      <c r="GH64" s="415">
        <f xml:space="preserve"> Ops!GH$64</f>
        <v>0</v>
      </c>
      <c r="GI64" s="415">
        <f xml:space="preserve"> Ops!GI$64</f>
        <v>0</v>
      </c>
      <c r="GJ64" s="415">
        <f xml:space="preserve"> Ops!GJ$64</f>
        <v>0</v>
      </c>
    </row>
    <row r="65" spans="1:192" outlineLevel="1" x14ac:dyDescent="0.25">
      <c r="A65" s="277"/>
      <c r="D65" s="281"/>
      <c r="E65" s="308" t="s">
        <v>58</v>
      </c>
      <c r="F65" s="308"/>
      <c r="G65" s="280" t="str">
        <f>SMU</f>
        <v>$ 000s</v>
      </c>
      <c r="H65" s="308"/>
      <c r="I65" s="308"/>
      <c r="J65" s="308">
        <f t="shared" ref="J65:AO65" si="66">SUM(J63:J64)</f>
        <v>0</v>
      </c>
      <c r="K65" s="308">
        <f t="shared" si="66"/>
        <v>0</v>
      </c>
      <c r="L65" s="308">
        <f t="shared" si="66"/>
        <v>0</v>
      </c>
      <c r="M65" s="308">
        <f t="shared" si="66"/>
        <v>3429.6428571428582</v>
      </c>
      <c r="N65" s="308">
        <f t="shared" si="66"/>
        <v>3700.7608695652179</v>
      </c>
      <c r="O65" s="308">
        <f t="shared" si="66"/>
        <v>1593.3831521739121</v>
      </c>
      <c r="P65" s="308">
        <f t="shared" si="66"/>
        <v>1628.7916666666665</v>
      </c>
      <c r="Q65" s="308">
        <f t="shared" si="66"/>
        <v>3412.579957356078</v>
      </c>
      <c r="R65" s="308">
        <f t="shared" si="66"/>
        <v>3682.3491239454906</v>
      </c>
      <c r="S65" s="308">
        <f t="shared" si="66"/>
        <v>1585.4558728098627</v>
      </c>
      <c r="T65" s="308">
        <f t="shared" si="66"/>
        <v>1620.6882255389723</v>
      </c>
      <c r="U65" s="308">
        <f t="shared" si="66"/>
        <v>3395.6019476179886</v>
      </c>
      <c r="V65" s="308">
        <f t="shared" si="66"/>
        <v>3664.0289790502402</v>
      </c>
      <c r="W65" s="308">
        <f t="shared" si="66"/>
        <v>1577.5680326466309</v>
      </c>
      <c r="X65" s="308">
        <f t="shared" si="66"/>
        <v>1594.9039450932978</v>
      </c>
      <c r="Y65" s="308">
        <f t="shared" si="66"/>
        <v>3378.7084055900377</v>
      </c>
      <c r="Z65" s="308">
        <f t="shared" si="66"/>
        <v>3645.799979154468</v>
      </c>
      <c r="AA65" s="308">
        <f t="shared" si="66"/>
        <v>1569.7194354692838</v>
      </c>
      <c r="AB65" s="308">
        <f t="shared" si="66"/>
        <v>1604.6020895908246</v>
      </c>
      <c r="AC65" s="308">
        <f t="shared" si="66"/>
        <v>3361.8989110348648</v>
      </c>
      <c r="AD65" s="308">
        <f t="shared" si="66"/>
        <v>3627.6616708004676</v>
      </c>
      <c r="AE65" s="308">
        <f t="shared" si="66"/>
        <v>1561.9098860390886</v>
      </c>
      <c r="AF65" s="308">
        <f t="shared" si="66"/>
        <v>1596.6189946177365</v>
      </c>
      <c r="AG65" s="308">
        <f t="shared" si="66"/>
        <v>3345.1730458058364</v>
      </c>
      <c r="AH65" s="308">
        <f t="shared" si="66"/>
        <v>3609.6136027865341</v>
      </c>
      <c r="AI65" s="308">
        <f t="shared" si="66"/>
        <v>1554.1391900886465</v>
      </c>
      <c r="AJ65" s="308">
        <f t="shared" si="66"/>
        <v>1588.6756165350612</v>
      </c>
      <c r="AK65" s="308">
        <f t="shared" si="66"/>
        <v>3328.5303938366537</v>
      </c>
      <c r="AL65" s="308">
        <f t="shared" si="66"/>
        <v>3591.6553261557565</v>
      </c>
      <c r="AM65" s="308">
        <f t="shared" si="66"/>
        <v>1546.4071543170612</v>
      </c>
      <c r="AN65" s="308">
        <f t="shared" si="66"/>
        <v>1563.4006395293372</v>
      </c>
      <c r="AO65" s="308">
        <f t="shared" si="66"/>
        <v>3311.9705411309988</v>
      </c>
      <c r="AP65" s="308">
        <f t="shared" ref="AP65:BU65" si="67">SUM(AP63:AP64)</f>
        <v>3573.7863941848318</v>
      </c>
      <c r="AQ65" s="308">
        <f t="shared" si="67"/>
        <v>1538.7135863851354</v>
      </c>
      <c r="AR65" s="308">
        <f t="shared" si="67"/>
        <v>1572.9072216381396</v>
      </c>
      <c r="AS65" s="308">
        <f t="shared" si="67"/>
        <v>3295.4930757522379</v>
      </c>
      <c r="AT65" s="308">
        <f t="shared" si="67"/>
        <v>3556.0063623729684</v>
      </c>
      <c r="AU65" s="308">
        <f t="shared" si="67"/>
        <v>1531.0582949105828</v>
      </c>
      <c r="AV65" s="308">
        <f t="shared" si="67"/>
        <v>1565.081812575263</v>
      </c>
      <c r="AW65" s="308">
        <f t="shared" si="67"/>
        <v>3279.0975878131735</v>
      </c>
      <c r="AX65" s="308">
        <f t="shared" si="67"/>
        <v>3538.3147884308146</v>
      </c>
      <c r="AY65" s="308">
        <f t="shared" si="67"/>
        <v>1523.4410894632665</v>
      </c>
      <c r="AZ65" s="308">
        <f t="shared" si="67"/>
        <v>1557.2953358957843</v>
      </c>
      <c r="BA65" s="308">
        <f t="shared" si="67"/>
        <v>3262.7836694658445</v>
      </c>
      <c r="BB65" s="308">
        <f t="shared" si="67"/>
        <v>3520.7112322694675</v>
      </c>
      <c r="BC65" s="308">
        <f t="shared" si="67"/>
        <v>1515.8617805604645</v>
      </c>
      <c r="BD65" s="308">
        <f t="shared" si="67"/>
        <v>1532.5196023248659</v>
      </c>
      <c r="BE65" s="308">
        <f t="shared" si="67"/>
        <v>3246.5509148913875</v>
      </c>
      <c r="BF65" s="308">
        <f t="shared" si="67"/>
        <v>3503.1952559895208</v>
      </c>
      <c r="BG65" s="308">
        <f t="shared" si="67"/>
        <v>1508.3201796621543</v>
      </c>
      <c r="BH65" s="308">
        <f t="shared" si="67"/>
        <v>1541.8384058768688</v>
      </c>
      <c r="BI65" s="308">
        <f t="shared" si="67"/>
        <v>3230.3989202899388</v>
      </c>
      <c r="BJ65" s="308">
        <f t="shared" si="67"/>
        <v>3485.7664238701709</v>
      </c>
      <c r="BK65" s="308">
        <f t="shared" si="67"/>
        <v>1500.8160991663226</v>
      </c>
      <c r="BL65" s="308">
        <f t="shared" si="67"/>
        <v>1534.1675680366866</v>
      </c>
      <c r="BM65" s="308">
        <f t="shared" si="67"/>
        <v>3214.3272838705857</v>
      </c>
      <c r="BN65" s="308">
        <f t="shared" si="67"/>
        <v>3468.4243023583786</v>
      </c>
      <c r="BO65" s="308">
        <f t="shared" si="67"/>
        <v>1493.3493524043015</v>
      </c>
      <c r="BP65" s="308">
        <f t="shared" si="67"/>
        <v>1526.5348935688421</v>
      </c>
      <c r="BQ65" s="308">
        <f t="shared" si="67"/>
        <v>3198.3356058413797</v>
      </c>
      <c r="BR65" s="308">
        <f t="shared" si="67"/>
        <v>3451.1684600580893</v>
      </c>
      <c r="BS65" s="308">
        <f t="shared" si="67"/>
        <v>1485.9197536361207</v>
      </c>
      <c r="BT65" s="308">
        <f t="shared" si="67"/>
        <v>1607.2012726919697</v>
      </c>
      <c r="BU65" s="308">
        <f t="shared" si="67"/>
        <v>3182.4234883993831</v>
      </c>
      <c r="BV65" s="308">
        <f t="shared" ref="BV65:DA65" si="68">SUM(BV63:BV64)</f>
        <v>3433.9984677194934</v>
      </c>
      <c r="BW65" s="308">
        <f t="shared" si="68"/>
        <v>4141.4536104190129</v>
      </c>
      <c r="BX65" s="308">
        <f t="shared" si="68"/>
        <v>4985.5668476594974</v>
      </c>
      <c r="BY65" s="308">
        <f t="shared" si="68"/>
        <v>5826.0065169992704</v>
      </c>
      <c r="BZ65" s="308">
        <f t="shared" si="68"/>
        <v>6659.3156870379325</v>
      </c>
      <c r="CA65" s="308">
        <f t="shared" si="68"/>
        <v>7493.1812226759657</v>
      </c>
      <c r="CB65" s="308">
        <f t="shared" si="68"/>
        <v>8330.0829784494945</v>
      </c>
      <c r="CC65" s="308">
        <f t="shared" si="68"/>
        <v>9163.6350427446905</v>
      </c>
      <c r="CD65" s="308">
        <f t="shared" si="68"/>
        <v>9990.2732750951509</v>
      </c>
      <c r="CE65" s="308">
        <f t="shared" si="68"/>
        <v>10817.856965531928</v>
      </c>
      <c r="CF65" s="308">
        <f t="shared" si="68"/>
        <v>11648.909205787197</v>
      </c>
      <c r="CG65" s="308">
        <f t="shared" si="68"/>
        <v>12476.866615247805</v>
      </c>
      <c r="CH65" s="308">
        <f t="shared" si="68"/>
        <v>13298.059019787159</v>
      </c>
      <c r="CI65" s="308">
        <f t="shared" si="68"/>
        <v>14120.526108045979</v>
      </c>
      <c r="CJ65" s="308">
        <f t="shared" si="68"/>
        <v>14944.327003940734</v>
      </c>
      <c r="CK65" s="308">
        <f t="shared" si="68"/>
        <v>15770.255023806734</v>
      </c>
      <c r="CL65" s="308">
        <f t="shared" si="68"/>
        <v>16586.99915250254</v>
      </c>
      <c r="CM65" s="308">
        <f t="shared" si="68"/>
        <v>17405.29873630865</v>
      </c>
      <c r="CN65" s="308">
        <f t="shared" si="68"/>
        <v>18227.77649181577</v>
      </c>
      <c r="CO65" s="308">
        <f t="shared" si="68"/>
        <v>19047.510065939798</v>
      </c>
      <c r="CP65" s="308">
        <f t="shared" si="68"/>
        <v>19860.618115727957</v>
      </c>
      <c r="CQ65" s="308">
        <f t="shared" si="68"/>
        <v>20675.523241110437</v>
      </c>
      <c r="CR65" s="308">
        <f t="shared" si="68"/>
        <v>21494.903589887381</v>
      </c>
      <c r="CS65" s="308">
        <f t="shared" si="68"/>
        <v>22311.654120277559</v>
      </c>
      <c r="CT65" s="308">
        <f t="shared" si="68"/>
        <v>23121.787307377817</v>
      </c>
      <c r="CU65" s="308">
        <f t="shared" si="68"/>
        <v>23933.927625158882</v>
      </c>
      <c r="CV65" s="308">
        <f t="shared" si="68"/>
        <v>24750.811918706073</v>
      </c>
      <c r="CW65" s="308">
        <f t="shared" si="68"/>
        <v>25565.149676604284</v>
      </c>
      <c r="CX65" s="308">
        <f t="shared" si="68"/>
        <v>26372.846234417917</v>
      </c>
      <c r="CY65" s="308">
        <f t="shared" si="68"/>
        <v>27182.73459912758</v>
      </c>
      <c r="CZ65" s="308">
        <f t="shared" si="68"/>
        <v>27994.840792745665</v>
      </c>
      <c r="DA65" s="308">
        <f t="shared" si="68"/>
        <v>28810.003210327115</v>
      </c>
      <c r="DB65" s="308">
        <f t="shared" ref="DB65:EG65" si="69">SUM(DB63:DB64)</f>
        <v>29615.701193697558</v>
      </c>
      <c r="DC65" s="308">
        <f t="shared" si="69"/>
        <v>30423.755328555853</v>
      </c>
      <c r="DD65" s="308">
        <f t="shared" si="69"/>
        <v>31237.028642278965</v>
      </c>
      <c r="DE65" s="308">
        <f t="shared" si="69"/>
        <v>32047.849789345109</v>
      </c>
      <c r="DF65" s="308">
        <f t="shared" si="69"/>
        <v>32851.905648563683</v>
      </c>
      <c r="DG65" s="308">
        <f t="shared" si="69"/>
        <v>33658.465791744107</v>
      </c>
      <c r="DH65" s="308">
        <f t="shared" si="69"/>
        <v>34470.460360513433</v>
      </c>
      <c r="DI65" s="308">
        <f t="shared" si="69"/>
        <v>34480.02198734921</v>
      </c>
      <c r="DJ65" s="308">
        <f t="shared" si="69"/>
        <v>34482.725696586574</v>
      </c>
      <c r="DK65" s="308">
        <f t="shared" si="69"/>
        <v>34488.068974207927</v>
      </c>
      <c r="DL65" s="308">
        <f t="shared" si="69"/>
        <v>34499.051581514825</v>
      </c>
      <c r="DM65" s="308">
        <f t="shared" si="69"/>
        <v>34507.606014623932</v>
      </c>
      <c r="DN65" s="308">
        <f t="shared" si="69"/>
        <v>34509.193393914531</v>
      </c>
      <c r="DO65" s="308">
        <f t="shared" si="69"/>
        <v>34513.545526932612</v>
      </c>
      <c r="DP65" s="308">
        <f t="shared" si="69"/>
        <v>34520.673866659781</v>
      </c>
      <c r="DQ65" s="308">
        <f t="shared" si="69"/>
        <v>34531.487437436605</v>
      </c>
      <c r="DR65" s="308">
        <f t="shared" si="69"/>
        <v>34532.150188788983</v>
      </c>
      <c r="DS65" s="308">
        <f t="shared" si="69"/>
        <v>34535.695028333037</v>
      </c>
      <c r="DT65" s="308">
        <f t="shared" si="69"/>
        <v>34545.268135703322</v>
      </c>
      <c r="DU65" s="308">
        <f t="shared" si="69"/>
        <v>34552.388417278606</v>
      </c>
      <c r="DV65" s="308">
        <f t="shared" si="69"/>
        <v>34552.282298921338</v>
      </c>
      <c r="DW65" s="308">
        <f t="shared" si="69"/>
        <v>34555.169592885228</v>
      </c>
      <c r="DX65" s="308">
        <f t="shared" si="69"/>
        <v>34564.273169699423</v>
      </c>
      <c r="DY65" s="308">
        <f t="shared" si="69"/>
        <v>34570.898042985784</v>
      </c>
      <c r="DZ65" s="308">
        <f t="shared" si="69"/>
        <v>34570.149527107678</v>
      </c>
      <c r="EA65" s="308">
        <f t="shared" si="69"/>
        <v>34572.501246086846</v>
      </c>
      <c r="EB65" s="308">
        <f t="shared" si="69"/>
        <v>1271.4739427307854</v>
      </c>
      <c r="EC65" s="308">
        <f t="shared" si="69"/>
        <v>1.213038558489643E-10</v>
      </c>
      <c r="ED65" s="308">
        <f t="shared" si="69"/>
        <v>1.213038558489643E-10</v>
      </c>
      <c r="EE65" s="308">
        <f t="shared" si="69"/>
        <v>1.213038558489643E-10</v>
      </c>
      <c r="EF65" s="308">
        <f t="shared" si="69"/>
        <v>1.213038558489643E-10</v>
      </c>
      <c r="EG65" s="308">
        <f t="shared" si="69"/>
        <v>1.213038558489643E-10</v>
      </c>
      <c r="EH65" s="308">
        <f t="shared" ref="EH65:FM65" si="70">SUM(EH63:EH64)</f>
        <v>1.213038558489643E-10</v>
      </c>
      <c r="EI65" s="308">
        <f t="shared" si="70"/>
        <v>1.213038558489643E-10</v>
      </c>
      <c r="EJ65" s="308">
        <f t="shared" si="70"/>
        <v>1.213038558489643E-10</v>
      </c>
      <c r="EK65" s="308">
        <f t="shared" si="70"/>
        <v>1.213038558489643E-10</v>
      </c>
      <c r="EL65" s="308">
        <f t="shared" si="70"/>
        <v>1.213038558489643E-10</v>
      </c>
      <c r="EM65" s="308">
        <f t="shared" si="70"/>
        <v>1.213038558489643E-10</v>
      </c>
      <c r="EN65" s="308">
        <f t="shared" si="70"/>
        <v>1.213038558489643E-10</v>
      </c>
      <c r="EO65" s="308">
        <f t="shared" si="70"/>
        <v>1.213038558489643E-10</v>
      </c>
      <c r="EP65" s="308">
        <f t="shared" si="70"/>
        <v>1.213038558489643E-10</v>
      </c>
      <c r="EQ65" s="308">
        <f t="shared" si="70"/>
        <v>1.213038558489643E-10</v>
      </c>
      <c r="ER65" s="308">
        <f t="shared" si="70"/>
        <v>1.213038558489643E-10</v>
      </c>
      <c r="ES65" s="308">
        <f t="shared" si="70"/>
        <v>1.213038558489643E-10</v>
      </c>
      <c r="ET65" s="308">
        <f t="shared" si="70"/>
        <v>1.213038558489643E-10</v>
      </c>
      <c r="EU65" s="308">
        <f t="shared" si="70"/>
        <v>1.213038558489643E-10</v>
      </c>
      <c r="EV65" s="308">
        <f t="shared" si="70"/>
        <v>1.213038558489643E-10</v>
      </c>
      <c r="EW65" s="308">
        <f t="shared" si="70"/>
        <v>1.213038558489643E-10</v>
      </c>
      <c r="EX65" s="308">
        <f t="shared" si="70"/>
        <v>1.213038558489643E-10</v>
      </c>
      <c r="EY65" s="308">
        <f t="shared" si="70"/>
        <v>1.213038558489643E-10</v>
      </c>
      <c r="EZ65" s="308">
        <f t="shared" si="70"/>
        <v>1.213038558489643E-10</v>
      </c>
      <c r="FA65" s="308">
        <f t="shared" si="70"/>
        <v>1.213038558489643E-10</v>
      </c>
      <c r="FB65" s="308">
        <f t="shared" si="70"/>
        <v>1.213038558489643E-10</v>
      </c>
      <c r="FC65" s="308">
        <f t="shared" si="70"/>
        <v>1.213038558489643E-10</v>
      </c>
      <c r="FD65" s="308">
        <f t="shared" si="70"/>
        <v>1.213038558489643E-10</v>
      </c>
      <c r="FE65" s="308">
        <f t="shared" si="70"/>
        <v>1.213038558489643E-10</v>
      </c>
      <c r="FF65" s="308">
        <f t="shared" si="70"/>
        <v>1.213038558489643E-10</v>
      </c>
      <c r="FG65" s="308">
        <f t="shared" si="70"/>
        <v>1.213038558489643E-10</v>
      </c>
      <c r="FH65" s="308">
        <f t="shared" si="70"/>
        <v>1.213038558489643E-10</v>
      </c>
      <c r="FI65" s="308">
        <f t="shared" si="70"/>
        <v>1.213038558489643E-10</v>
      </c>
      <c r="FJ65" s="308">
        <f t="shared" si="70"/>
        <v>1.213038558489643E-10</v>
      </c>
      <c r="FK65" s="308">
        <f t="shared" si="70"/>
        <v>1.213038558489643E-10</v>
      </c>
      <c r="FL65" s="308">
        <f t="shared" si="70"/>
        <v>1.213038558489643E-10</v>
      </c>
      <c r="FM65" s="308">
        <f t="shared" si="70"/>
        <v>1.213038558489643E-10</v>
      </c>
      <c r="FN65" s="308">
        <f t="shared" ref="FN65:GJ65" si="71">SUM(FN63:FN64)</f>
        <v>1.213038558489643E-10</v>
      </c>
      <c r="FO65" s="308">
        <f t="shared" si="71"/>
        <v>1.213038558489643E-10</v>
      </c>
      <c r="FP65" s="308">
        <f t="shared" si="71"/>
        <v>1.213038558489643E-10</v>
      </c>
      <c r="FQ65" s="308">
        <f t="shared" si="71"/>
        <v>1.213038558489643E-10</v>
      </c>
      <c r="FR65" s="308">
        <f t="shared" si="71"/>
        <v>1.213038558489643E-10</v>
      </c>
      <c r="FS65" s="308">
        <f t="shared" si="71"/>
        <v>1.213038558489643E-10</v>
      </c>
      <c r="FT65" s="308">
        <f t="shared" si="71"/>
        <v>1.213038558489643E-10</v>
      </c>
      <c r="FU65" s="308">
        <f t="shared" si="71"/>
        <v>1.213038558489643E-10</v>
      </c>
      <c r="FV65" s="308">
        <f t="shared" si="71"/>
        <v>1.213038558489643E-10</v>
      </c>
      <c r="FW65" s="308">
        <f t="shared" si="71"/>
        <v>1.213038558489643E-10</v>
      </c>
      <c r="FX65" s="308">
        <f t="shared" si="71"/>
        <v>1.213038558489643E-10</v>
      </c>
      <c r="FY65" s="308">
        <f t="shared" si="71"/>
        <v>1.213038558489643E-10</v>
      </c>
      <c r="FZ65" s="308">
        <f t="shared" si="71"/>
        <v>1.213038558489643E-10</v>
      </c>
      <c r="GA65" s="308">
        <f t="shared" si="71"/>
        <v>1.213038558489643E-10</v>
      </c>
      <c r="GB65" s="308">
        <f t="shared" si="71"/>
        <v>1.213038558489643E-10</v>
      </c>
      <c r="GC65" s="308">
        <f t="shared" si="71"/>
        <v>1.213038558489643E-10</v>
      </c>
      <c r="GD65" s="308">
        <f t="shared" si="71"/>
        <v>1.213038558489643E-10</v>
      </c>
      <c r="GE65" s="308">
        <f t="shared" si="71"/>
        <v>1.213038558489643E-10</v>
      </c>
      <c r="GF65" s="308">
        <f t="shared" si="71"/>
        <v>1.213038558489643E-10</v>
      </c>
      <c r="GG65" s="308">
        <f t="shared" si="71"/>
        <v>1.213038558489643E-10</v>
      </c>
      <c r="GH65" s="308">
        <f t="shared" si="71"/>
        <v>1.213038558489643E-10</v>
      </c>
      <c r="GI65" s="308">
        <f t="shared" si="71"/>
        <v>1.213038558489643E-10</v>
      </c>
      <c r="GJ65" s="308">
        <f t="shared" si="71"/>
        <v>1.213038558489643E-10</v>
      </c>
    </row>
    <row r="66" spans="1:192" outlineLevel="1" x14ac:dyDescent="0.25"/>
    <row r="67" spans="1:192" outlineLevel="1" x14ac:dyDescent="0.25">
      <c r="E67" s="280" t="s">
        <v>59</v>
      </c>
      <c r="F67" s="280"/>
      <c r="G67" s="280" t="str">
        <f>SMU</f>
        <v>$ 000s</v>
      </c>
      <c r="H67" s="280"/>
      <c r="I67" s="280"/>
      <c r="J67" s="280">
        <f t="shared" ref="J67:AO67" si="72" xml:space="preserve"> J65 + J60</f>
        <v>0</v>
      </c>
      <c r="K67" s="280">
        <f t="shared" si="72"/>
        <v>0</v>
      </c>
      <c r="L67" s="280">
        <f t="shared" si="72"/>
        <v>100000</v>
      </c>
      <c r="M67" s="280">
        <f t="shared" si="72"/>
        <v>102429.64285714286</v>
      </c>
      <c r="N67" s="280">
        <f t="shared" si="72"/>
        <v>101700.76086956522</v>
      </c>
      <c r="O67" s="280">
        <f t="shared" si="72"/>
        <v>98593.383152173919</v>
      </c>
      <c r="P67" s="280">
        <f t="shared" si="72"/>
        <v>97628.791666666672</v>
      </c>
      <c r="Q67" s="280">
        <f t="shared" si="72"/>
        <v>98412.57995735608</v>
      </c>
      <c r="R67" s="280">
        <f t="shared" si="72"/>
        <v>97682.349123945489</v>
      </c>
      <c r="S67" s="280">
        <f t="shared" si="72"/>
        <v>94585.455872809864</v>
      </c>
      <c r="T67" s="280">
        <f t="shared" si="72"/>
        <v>93620.688225538979</v>
      </c>
      <c r="U67" s="280">
        <f t="shared" si="72"/>
        <v>94395.601947617994</v>
      </c>
      <c r="V67" s="280">
        <f t="shared" si="72"/>
        <v>93664.028979050243</v>
      </c>
      <c r="W67" s="280">
        <f t="shared" si="72"/>
        <v>90577.568032646624</v>
      </c>
      <c r="X67" s="280">
        <f t="shared" si="72"/>
        <v>89594.903945093305</v>
      </c>
      <c r="Y67" s="280">
        <f t="shared" si="72"/>
        <v>90378.708405590034</v>
      </c>
      <c r="Z67" s="280">
        <f t="shared" si="72"/>
        <v>89645.799979154472</v>
      </c>
      <c r="AA67" s="280">
        <f t="shared" si="72"/>
        <v>86569.719435469277</v>
      </c>
      <c r="AB67" s="280">
        <f t="shared" si="72"/>
        <v>85604.60208959083</v>
      </c>
      <c r="AC67" s="280">
        <f t="shared" si="72"/>
        <v>86361.898911034863</v>
      </c>
      <c r="AD67" s="280">
        <f t="shared" si="72"/>
        <v>85627.661670800473</v>
      </c>
      <c r="AE67" s="280">
        <f t="shared" si="72"/>
        <v>82561.909886039095</v>
      </c>
      <c r="AF67" s="280">
        <f t="shared" si="72"/>
        <v>81596.618994617733</v>
      </c>
      <c r="AG67" s="280">
        <f t="shared" si="72"/>
        <v>82345.17304580583</v>
      </c>
      <c r="AH67" s="280">
        <f t="shared" si="72"/>
        <v>81609.613602786529</v>
      </c>
      <c r="AI67" s="280">
        <f t="shared" si="72"/>
        <v>78554.139190088652</v>
      </c>
      <c r="AJ67" s="280">
        <f t="shared" si="72"/>
        <v>77588.675616535067</v>
      </c>
      <c r="AK67" s="280">
        <f t="shared" si="72"/>
        <v>78328.530393836656</v>
      </c>
      <c r="AL67" s="280">
        <f t="shared" si="72"/>
        <v>77591.655326155756</v>
      </c>
      <c r="AM67" s="280">
        <f t="shared" si="72"/>
        <v>74546.407154317058</v>
      </c>
      <c r="AN67" s="280">
        <f t="shared" si="72"/>
        <v>73563.40063952934</v>
      </c>
      <c r="AO67" s="280">
        <f t="shared" si="72"/>
        <v>74311.970541130999</v>
      </c>
      <c r="AP67" s="280">
        <f t="shared" ref="AP67:BU67" si="73" xml:space="preserve"> AP65 + AP60</f>
        <v>73573.786394184834</v>
      </c>
      <c r="AQ67" s="280">
        <f t="shared" si="73"/>
        <v>70538.713586385129</v>
      </c>
      <c r="AR67" s="280">
        <f t="shared" si="73"/>
        <v>69572.907221638146</v>
      </c>
      <c r="AS67" s="280">
        <f t="shared" si="73"/>
        <v>70295.493075752238</v>
      </c>
      <c r="AT67" s="280">
        <f t="shared" si="73"/>
        <v>69556.006362372966</v>
      </c>
      <c r="AU67" s="280">
        <f t="shared" si="73"/>
        <v>66531.058294910588</v>
      </c>
      <c r="AV67" s="280">
        <f t="shared" si="73"/>
        <v>65565.081812575256</v>
      </c>
      <c r="AW67" s="280">
        <f t="shared" si="73"/>
        <v>66279.097587813172</v>
      </c>
      <c r="AX67" s="280">
        <f t="shared" si="73"/>
        <v>65538.314788430813</v>
      </c>
      <c r="AY67" s="280">
        <f t="shared" si="73"/>
        <v>62523.441089463267</v>
      </c>
      <c r="AZ67" s="280">
        <f t="shared" si="73"/>
        <v>61557.295335895782</v>
      </c>
      <c r="BA67" s="280">
        <f t="shared" si="73"/>
        <v>62262.783669465847</v>
      </c>
      <c r="BB67" s="280">
        <f t="shared" si="73"/>
        <v>61520.711232269467</v>
      </c>
      <c r="BC67" s="280">
        <f t="shared" si="73"/>
        <v>58515.861780560466</v>
      </c>
      <c r="BD67" s="280">
        <f t="shared" si="73"/>
        <v>57532.519602324865</v>
      </c>
      <c r="BE67" s="280">
        <f t="shared" si="73"/>
        <v>58246.550914891384</v>
      </c>
      <c r="BF67" s="280">
        <f t="shared" si="73"/>
        <v>57503.195255989522</v>
      </c>
      <c r="BG67" s="280">
        <f t="shared" si="73"/>
        <v>54508.320179662158</v>
      </c>
      <c r="BH67" s="280">
        <f t="shared" si="73"/>
        <v>53541.838405876872</v>
      </c>
      <c r="BI67" s="280">
        <f t="shared" si="73"/>
        <v>54230.398920289939</v>
      </c>
      <c r="BJ67" s="280">
        <f t="shared" si="73"/>
        <v>53485.766423870169</v>
      </c>
      <c r="BK67" s="280">
        <f t="shared" si="73"/>
        <v>50500.816099166324</v>
      </c>
      <c r="BL67" s="280">
        <f t="shared" si="73"/>
        <v>49534.16756803669</v>
      </c>
      <c r="BM67" s="280">
        <f t="shared" si="73"/>
        <v>50214.327283870589</v>
      </c>
      <c r="BN67" s="280">
        <f t="shared" si="73"/>
        <v>49468.424302358377</v>
      </c>
      <c r="BO67" s="280">
        <f t="shared" si="73"/>
        <v>46493.349352404301</v>
      </c>
      <c r="BP67" s="280">
        <f t="shared" si="73"/>
        <v>45526.534893568845</v>
      </c>
      <c r="BQ67" s="280">
        <f t="shared" si="73"/>
        <v>46198.335605841377</v>
      </c>
      <c r="BR67" s="280">
        <f t="shared" si="73"/>
        <v>45451.168460058092</v>
      </c>
      <c r="BS67" s="280">
        <f t="shared" si="73"/>
        <v>42485.919753636117</v>
      </c>
      <c r="BT67" s="280">
        <f t="shared" si="73"/>
        <v>41607.201272691971</v>
      </c>
      <c r="BU67" s="280">
        <f t="shared" si="73"/>
        <v>42182.423488399385</v>
      </c>
      <c r="BV67" s="280">
        <f t="shared" ref="BV67:DA67" si="74" xml:space="preserve"> BV65 + BV60</f>
        <v>41433.998467719495</v>
      </c>
      <c r="BW67" s="280">
        <f t="shared" si="74"/>
        <v>41141.453610419012</v>
      </c>
      <c r="BX67" s="280">
        <f t="shared" si="74"/>
        <v>40985.566847659495</v>
      </c>
      <c r="BY67" s="280">
        <f t="shared" si="74"/>
        <v>40826.006516999274</v>
      </c>
      <c r="BZ67" s="280">
        <f t="shared" si="74"/>
        <v>40659.315687037932</v>
      </c>
      <c r="CA67" s="280">
        <f t="shared" si="74"/>
        <v>40493.181222675965</v>
      </c>
      <c r="CB67" s="280">
        <f t="shared" si="74"/>
        <v>40330.082978449493</v>
      </c>
      <c r="CC67" s="280">
        <f t="shared" si="74"/>
        <v>40163.635042744689</v>
      </c>
      <c r="CD67" s="280">
        <f t="shared" si="74"/>
        <v>39990.273275095155</v>
      </c>
      <c r="CE67" s="280">
        <f t="shared" si="74"/>
        <v>39817.85696553193</v>
      </c>
      <c r="CF67" s="280">
        <f t="shared" si="74"/>
        <v>39648.909205787197</v>
      </c>
      <c r="CG67" s="280">
        <f t="shared" si="74"/>
        <v>39476.866615247804</v>
      </c>
      <c r="CH67" s="280">
        <f t="shared" si="74"/>
        <v>39298.059019787157</v>
      </c>
      <c r="CI67" s="280">
        <f t="shared" si="74"/>
        <v>39120.526108045975</v>
      </c>
      <c r="CJ67" s="280">
        <f t="shared" si="74"/>
        <v>38944.327003940736</v>
      </c>
      <c r="CK67" s="280">
        <f t="shared" si="74"/>
        <v>38770.255023806734</v>
      </c>
      <c r="CL67" s="280">
        <f t="shared" si="74"/>
        <v>38586.99915250254</v>
      </c>
      <c r="CM67" s="280">
        <f t="shared" si="74"/>
        <v>38405.29873630865</v>
      </c>
      <c r="CN67" s="280">
        <f t="shared" si="74"/>
        <v>38227.77649181577</v>
      </c>
      <c r="CO67" s="280">
        <f t="shared" si="74"/>
        <v>38047.510065939801</v>
      </c>
      <c r="CP67" s="280">
        <f t="shared" si="74"/>
        <v>37860.618115727957</v>
      </c>
      <c r="CQ67" s="280">
        <f t="shared" si="74"/>
        <v>37675.523241110437</v>
      </c>
      <c r="CR67" s="280">
        <f t="shared" si="74"/>
        <v>37494.903589887384</v>
      </c>
      <c r="CS67" s="280">
        <f t="shared" si="74"/>
        <v>37311.654120277555</v>
      </c>
      <c r="CT67" s="280">
        <f t="shared" si="74"/>
        <v>37121.787307377817</v>
      </c>
      <c r="CU67" s="280">
        <f t="shared" si="74"/>
        <v>36933.927625158882</v>
      </c>
      <c r="CV67" s="280">
        <f t="shared" si="74"/>
        <v>36750.811918706073</v>
      </c>
      <c r="CW67" s="280">
        <f t="shared" si="74"/>
        <v>36565.149676604284</v>
      </c>
      <c r="CX67" s="280">
        <f t="shared" si="74"/>
        <v>36372.846234417913</v>
      </c>
      <c r="CY67" s="280">
        <f t="shared" si="74"/>
        <v>36182.73459912758</v>
      </c>
      <c r="CZ67" s="280">
        <f t="shared" si="74"/>
        <v>35994.840792745665</v>
      </c>
      <c r="DA67" s="280">
        <f t="shared" si="74"/>
        <v>35810.003210327115</v>
      </c>
      <c r="DB67" s="280">
        <f t="shared" ref="DB67:EG67" si="75" xml:space="preserve"> DB65 + DB60</f>
        <v>35615.701193697561</v>
      </c>
      <c r="DC67" s="280">
        <f t="shared" si="75"/>
        <v>35423.755328555853</v>
      </c>
      <c r="DD67" s="280">
        <f t="shared" si="75"/>
        <v>35237.028642278965</v>
      </c>
      <c r="DE67" s="280">
        <f t="shared" si="75"/>
        <v>35047.849789345113</v>
      </c>
      <c r="DF67" s="280">
        <f t="shared" si="75"/>
        <v>34851.905648563683</v>
      </c>
      <c r="DG67" s="280">
        <f t="shared" si="75"/>
        <v>34658.465791744107</v>
      </c>
      <c r="DH67" s="280">
        <f t="shared" si="75"/>
        <v>34470.460360513433</v>
      </c>
      <c r="DI67" s="280">
        <f t="shared" si="75"/>
        <v>34480.02198734921</v>
      </c>
      <c r="DJ67" s="280">
        <f t="shared" si="75"/>
        <v>34482.725696586574</v>
      </c>
      <c r="DK67" s="280">
        <f t="shared" si="75"/>
        <v>34488.068974207927</v>
      </c>
      <c r="DL67" s="280">
        <f t="shared" si="75"/>
        <v>34499.051581514825</v>
      </c>
      <c r="DM67" s="280">
        <f t="shared" si="75"/>
        <v>34507.606014623932</v>
      </c>
      <c r="DN67" s="280">
        <f t="shared" si="75"/>
        <v>34509.193393914531</v>
      </c>
      <c r="DO67" s="280">
        <f t="shared" si="75"/>
        <v>34513.545526932612</v>
      </c>
      <c r="DP67" s="280">
        <f t="shared" si="75"/>
        <v>34520.673866659781</v>
      </c>
      <c r="DQ67" s="280">
        <f t="shared" si="75"/>
        <v>34531.487437436605</v>
      </c>
      <c r="DR67" s="280">
        <f t="shared" si="75"/>
        <v>34532.150188788983</v>
      </c>
      <c r="DS67" s="280">
        <f t="shared" si="75"/>
        <v>34535.695028333037</v>
      </c>
      <c r="DT67" s="280">
        <f t="shared" si="75"/>
        <v>34545.268135703322</v>
      </c>
      <c r="DU67" s="280">
        <f t="shared" si="75"/>
        <v>34552.388417278606</v>
      </c>
      <c r="DV67" s="280">
        <f t="shared" si="75"/>
        <v>34552.282298921338</v>
      </c>
      <c r="DW67" s="280">
        <f t="shared" si="75"/>
        <v>34555.169592885228</v>
      </c>
      <c r="DX67" s="280">
        <f t="shared" si="75"/>
        <v>34564.273169699423</v>
      </c>
      <c r="DY67" s="280">
        <f t="shared" si="75"/>
        <v>34570.898042985784</v>
      </c>
      <c r="DZ67" s="280">
        <f t="shared" si="75"/>
        <v>34570.149527107678</v>
      </c>
      <c r="EA67" s="280">
        <f t="shared" si="75"/>
        <v>34572.501246086846</v>
      </c>
      <c r="EB67" s="280">
        <f t="shared" si="75"/>
        <v>1271.4739427307854</v>
      </c>
      <c r="EC67" s="280">
        <f t="shared" si="75"/>
        <v>1.213038558489643E-10</v>
      </c>
      <c r="ED67" s="280">
        <f t="shared" si="75"/>
        <v>1.213038558489643E-10</v>
      </c>
      <c r="EE67" s="280">
        <f t="shared" si="75"/>
        <v>1.213038558489643E-10</v>
      </c>
      <c r="EF67" s="280">
        <f t="shared" si="75"/>
        <v>1.213038558489643E-10</v>
      </c>
      <c r="EG67" s="280">
        <f t="shared" si="75"/>
        <v>1.213038558489643E-10</v>
      </c>
      <c r="EH67" s="280">
        <f t="shared" ref="EH67:FM67" si="76" xml:space="preserve"> EH65 + EH60</f>
        <v>1.213038558489643E-10</v>
      </c>
      <c r="EI67" s="280">
        <f t="shared" si="76"/>
        <v>1.213038558489643E-10</v>
      </c>
      <c r="EJ67" s="280">
        <f t="shared" si="76"/>
        <v>1.213038558489643E-10</v>
      </c>
      <c r="EK67" s="280">
        <f t="shared" si="76"/>
        <v>1.213038558489643E-10</v>
      </c>
      <c r="EL67" s="280">
        <f t="shared" si="76"/>
        <v>1.213038558489643E-10</v>
      </c>
      <c r="EM67" s="280">
        <f t="shared" si="76"/>
        <v>1.213038558489643E-10</v>
      </c>
      <c r="EN67" s="280">
        <f t="shared" si="76"/>
        <v>1.213038558489643E-10</v>
      </c>
      <c r="EO67" s="280">
        <f t="shared" si="76"/>
        <v>1.213038558489643E-10</v>
      </c>
      <c r="EP67" s="280">
        <f t="shared" si="76"/>
        <v>1.213038558489643E-10</v>
      </c>
      <c r="EQ67" s="280">
        <f t="shared" si="76"/>
        <v>1.213038558489643E-10</v>
      </c>
      <c r="ER67" s="280">
        <f t="shared" si="76"/>
        <v>1.213038558489643E-10</v>
      </c>
      <c r="ES67" s="280">
        <f t="shared" si="76"/>
        <v>1.213038558489643E-10</v>
      </c>
      <c r="ET67" s="280">
        <f t="shared" si="76"/>
        <v>1.213038558489643E-10</v>
      </c>
      <c r="EU67" s="280">
        <f t="shared" si="76"/>
        <v>1.213038558489643E-10</v>
      </c>
      <c r="EV67" s="280">
        <f t="shared" si="76"/>
        <v>1.213038558489643E-10</v>
      </c>
      <c r="EW67" s="280">
        <f t="shared" si="76"/>
        <v>1.213038558489643E-10</v>
      </c>
      <c r="EX67" s="280">
        <f t="shared" si="76"/>
        <v>1.213038558489643E-10</v>
      </c>
      <c r="EY67" s="280">
        <f t="shared" si="76"/>
        <v>1.213038558489643E-10</v>
      </c>
      <c r="EZ67" s="280">
        <f t="shared" si="76"/>
        <v>1.213038558489643E-10</v>
      </c>
      <c r="FA67" s="280">
        <f t="shared" si="76"/>
        <v>1.213038558489643E-10</v>
      </c>
      <c r="FB67" s="280">
        <f t="shared" si="76"/>
        <v>1.213038558489643E-10</v>
      </c>
      <c r="FC67" s="280">
        <f t="shared" si="76"/>
        <v>1.213038558489643E-10</v>
      </c>
      <c r="FD67" s="280">
        <f t="shared" si="76"/>
        <v>1.213038558489643E-10</v>
      </c>
      <c r="FE67" s="280">
        <f t="shared" si="76"/>
        <v>1.213038558489643E-10</v>
      </c>
      <c r="FF67" s="280">
        <f t="shared" si="76"/>
        <v>1.213038558489643E-10</v>
      </c>
      <c r="FG67" s="280">
        <f t="shared" si="76"/>
        <v>1.213038558489643E-10</v>
      </c>
      <c r="FH67" s="280">
        <f t="shared" si="76"/>
        <v>1.213038558489643E-10</v>
      </c>
      <c r="FI67" s="280">
        <f t="shared" si="76"/>
        <v>1.213038558489643E-10</v>
      </c>
      <c r="FJ67" s="280">
        <f t="shared" si="76"/>
        <v>1.213038558489643E-10</v>
      </c>
      <c r="FK67" s="280">
        <f t="shared" si="76"/>
        <v>1.213038558489643E-10</v>
      </c>
      <c r="FL67" s="280">
        <f t="shared" si="76"/>
        <v>1.213038558489643E-10</v>
      </c>
      <c r="FM67" s="280">
        <f t="shared" si="76"/>
        <v>1.213038558489643E-10</v>
      </c>
      <c r="FN67" s="280">
        <f t="shared" ref="FN67:GJ67" si="77" xml:space="preserve"> FN65 + FN60</f>
        <v>1.213038558489643E-10</v>
      </c>
      <c r="FO67" s="280">
        <f t="shared" si="77"/>
        <v>1.213038558489643E-10</v>
      </c>
      <c r="FP67" s="280">
        <f t="shared" si="77"/>
        <v>1.213038558489643E-10</v>
      </c>
      <c r="FQ67" s="280">
        <f t="shared" si="77"/>
        <v>1.213038558489643E-10</v>
      </c>
      <c r="FR67" s="280">
        <f t="shared" si="77"/>
        <v>1.213038558489643E-10</v>
      </c>
      <c r="FS67" s="280">
        <f t="shared" si="77"/>
        <v>1.213038558489643E-10</v>
      </c>
      <c r="FT67" s="280">
        <f t="shared" si="77"/>
        <v>1.213038558489643E-10</v>
      </c>
      <c r="FU67" s="280">
        <f t="shared" si="77"/>
        <v>1.213038558489643E-10</v>
      </c>
      <c r="FV67" s="280">
        <f t="shared" si="77"/>
        <v>1.213038558489643E-10</v>
      </c>
      <c r="FW67" s="280">
        <f t="shared" si="77"/>
        <v>1.213038558489643E-10</v>
      </c>
      <c r="FX67" s="280">
        <f t="shared" si="77"/>
        <v>1.213038558489643E-10</v>
      </c>
      <c r="FY67" s="280">
        <f t="shared" si="77"/>
        <v>1.213038558489643E-10</v>
      </c>
      <c r="FZ67" s="280">
        <f t="shared" si="77"/>
        <v>1.213038558489643E-10</v>
      </c>
      <c r="GA67" s="280">
        <f t="shared" si="77"/>
        <v>1.213038558489643E-10</v>
      </c>
      <c r="GB67" s="280">
        <f t="shared" si="77"/>
        <v>1.213038558489643E-10</v>
      </c>
      <c r="GC67" s="280">
        <f t="shared" si="77"/>
        <v>1.213038558489643E-10</v>
      </c>
      <c r="GD67" s="280">
        <f t="shared" si="77"/>
        <v>1.213038558489643E-10</v>
      </c>
      <c r="GE67" s="280">
        <f t="shared" si="77"/>
        <v>1.213038558489643E-10</v>
      </c>
      <c r="GF67" s="280">
        <f t="shared" si="77"/>
        <v>1.213038558489643E-10</v>
      </c>
      <c r="GG67" s="280">
        <f t="shared" si="77"/>
        <v>1.213038558489643E-10</v>
      </c>
      <c r="GH67" s="280">
        <f t="shared" si="77"/>
        <v>1.213038558489643E-10</v>
      </c>
      <c r="GI67" s="280">
        <f t="shared" si="77"/>
        <v>1.213038558489643E-10</v>
      </c>
      <c r="GJ67" s="280">
        <f t="shared" si="77"/>
        <v>1.213038558489643E-10</v>
      </c>
    </row>
    <row r="68" spans="1:192" outlineLevel="1" x14ac:dyDescent="0.25">
      <c r="A68" s="277"/>
      <c r="D68" s="281"/>
    </row>
    <row r="69" spans="1:192" s="316" customFormat="1" outlineLevel="1" x14ac:dyDescent="0.25">
      <c r="A69" s="277"/>
      <c r="B69" s="277"/>
      <c r="C69" s="278"/>
      <c r="D69" s="281"/>
      <c r="E69" s="415" t="str">
        <f xml:space="preserve"> Ops!E$85</f>
        <v>Accounts payable balance</v>
      </c>
      <c r="F69" s="415">
        <f xml:space="preserve"> Ops!F$85</f>
        <v>0</v>
      </c>
      <c r="G69" s="415" t="str">
        <f xml:space="preserve"> Ops!G$85</f>
        <v>$ 000s</v>
      </c>
      <c r="H69" s="415">
        <f xml:space="preserve"> Ops!H$85</f>
        <v>0</v>
      </c>
      <c r="I69" s="415">
        <f xml:space="preserve"> Ops!I$85</f>
        <v>0</v>
      </c>
      <c r="J69" s="415">
        <f xml:space="preserve"> Ops!J$85</f>
        <v>0</v>
      </c>
      <c r="K69" s="415">
        <f xml:space="preserve"> Ops!K$85</f>
        <v>0</v>
      </c>
      <c r="L69" s="415">
        <f xml:space="preserve"> Ops!L$85</f>
        <v>0</v>
      </c>
      <c r="M69" s="415">
        <f xml:space="preserve"> Ops!M$85</f>
        <v>144.94126563092078</v>
      </c>
      <c r="N69" s="415">
        <f xml:space="preserve"> Ops!N$85</f>
        <v>143.36581709145423</v>
      </c>
      <c r="O69" s="415">
        <f xml:space="preserve"> Ops!O$85</f>
        <v>143.36581709145423</v>
      </c>
      <c r="P69" s="415">
        <f xml:space="preserve"> Ops!P$85</f>
        <v>146.55172413793105</v>
      </c>
      <c r="Q69" s="415">
        <f xml:space="preserve"> Ops!Q$85</f>
        <v>148.56479727169386</v>
      </c>
      <c r="R69" s="415">
        <f xml:space="preserve"> Ops!R$85</f>
        <v>146.94996251874068</v>
      </c>
      <c r="S69" s="415">
        <f xml:space="preserve"> Ops!S$85</f>
        <v>146.94996251874068</v>
      </c>
      <c r="T69" s="415">
        <f xml:space="preserve"> Ops!T$85</f>
        <v>150.21551724137936</v>
      </c>
      <c r="U69" s="415">
        <f xml:space="preserve"> Ops!U$85</f>
        <v>152.27891720348629</v>
      </c>
      <c r="V69" s="415">
        <f xml:space="preserve"> Ops!V$85</f>
        <v>150.62371158170924</v>
      </c>
      <c r="W69" s="415">
        <f xml:space="preserve"> Ops!W$85</f>
        <v>150.62371158170924</v>
      </c>
      <c r="X69" s="415">
        <f xml:space="preserve"> Ops!X$85</f>
        <v>152.27891720348629</v>
      </c>
      <c r="Y69" s="415">
        <f xml:space="preserve"> Ops!Y$85</f>
        <v>156.08589013357351</v>
      </c>
      <c r="Z69" s="415">
        <f xml:space="preserve"> Ops!Z$85</f>
        <v>154.38930437125208</v>
      </c>
      <c r="AA69" s="415">
        <f xml:space="preserve"> Ops!AA$85</f>
        <v>154.38930437125208</v>
      </c>
      <c r="AB69" s="415">
        <f xml:space="preserve"> Ops!AB$85</f>
        <v>157.8201778017243</v>
      </c>
      <c r="AC69" s="415">
        <f xml:space="preserve"> Ops!AC$85</f>
        <v>159.98803738691294</v>
      </c>
      <c r="AD69" s="415">
        <f xml:space="preserve"> Ops!AD$85</f>
        <v>158.24903698053345</v>
      </c>
      <c r="AE69" s="415">
        <f xml:space="preserve"> Ops!AE$85</f>
        <v>158.24903698053345</v>
      </c>
      <c r="AF69" s="415">
        <f xml:space="preserve"> Ops!AF$85</f>
        <v>161.76568224676748</v>
      </c>
      <c r="AG69" s="415">
        <f xml:space="preserve"> Ops!AG$85</f>
        <v>163.98773832158577</v>
      </c>
      <c r="AH69" s="415">
        <f xml:space="preserve"> Ops!AH$85</f>
        <v>162.20526290504682</v>
      </c>
      <c r="AI69" s="415">
        <f xml:space="preserve"> Ops!AI$85</f>
        <v>162.20526290504682</v>
      </c>
      <c r="AJ69" s="415">
        <f xml:space="preserve"> Ops!AJ$85</f>
        <v>165.80982430293676</v>
      </c>
      <c r="AK69" s="415">
        <f xml:space="preserve"> Ops!AK$85</f>
        <v>168.08743177962549</v>
      </c>
      <c r="AL69" s="415">
        <f xml:space="preserve"> Ops!AL$85</f>
        <v>166.260394477673</v>
      </c>
      <c r="AM69" s="415">
        <f xml:space="preserve"> Ops!AM$85</f>
        <v>166.260394477673</v>
      </c>
      <c r="AN69" s="415">
        <f xml:space="preserve"> Ops!AN$85</f>
        <v>168.08743177962549</v>
      </c>
      <c r="AO69" s="415">
        <f xml:space="preserve"> Ops!AO$85</f>
        <v>172.28961757411616</v>
      </c>
      <c r="AP69" s="415">
        <f xml:space="preserve"> Ops!AP$85</f>
        <v>170.41690433961492</v>
      </c>
      <c r="AQ69" s="415">
        <f xml:space="preserve"> Ops!AQ$85</f>
        <v>170.41690433961492</v>
      </c>
      <c r="AR69" s="415">
        <f xml:space="preserve"> Ops!AR$85</f>
        <v>174.20394665827303</v>
      </c>
      <c r="AS69" s="415">
        <f xml:space="preserve"> Ops!AS$85</f>
        <v>176.59685801346916</v>
      </c>
      <c r="AT69" s="415">
        <f xml:space="preserve"> Ops!AT$85</f>
        <v>174.67732694810536</v>
      </c>
      <c r="AU69" s="415">
        <f xml:space="preserve"> Ops!AU$85</f>
        <v>174.67732694810536</v>
      </c>
      <c r="AV69" s="415">
        <f xml:space="preserve"> Ops!AV$85</f>
        <v>178.55904532472994</v>
      </c>
      <c r="AW69" s="415">
        <f xml:space="preserve"> Ops!AW$85</f>
        <v>181.01177946380585</v>
      </c>
      <c r="AX69" s="415">
        <f xml:space="preserve"> Ops!AX$85</f>
        <v>179.04426012180807</v>
      </c>
      <c r="AY69" s="415">
        <f xml:space="preserve"> Ops!AY$85</f>
        <v>179.04426012180807</v>
      </c>
      <c r="AZ69" s="415">
        <f xml:space="preserve"> Ops!AZ$85</f>
        <v>183.02302145784813</v>
      </c>
      <c r="BA69" s="415">
        <f xml:space="preserve"> Ops!BA$85</f>
        <v>185.53707395040112</v>
      </c>
      <c r="BB69" s="415">
        <f xml:space="preserve"> Ops!BB$85</f>
        <v>183.5203666248533</v>
      </c>
      <c r="BC69" s="415">
        <f xml:space="preserve"> Ops!BC$85</f>
        <v>183.5203666248533</v>
      </c>
      <c r="BD69" s="415">
        <f xml:space="preserve"> Ops!BD$85</f>
        <v>185.53707395040112</v>
      </c>
      <c r="BE69" s="415">
        <f xml:space="preserve"> Ops!BE$85</f>
        <v>190.17550079916123</v>
      </c>
      <c r="BF69" s="415">
        <f xml:space="preserve"> Ops!BF$85</f>
        <v>188.10837579047472</v>
      </c>
      <c r="BG69" s="415">
        <f xml:space="preserve"> Ops!BG$85</f>
        <v>188.10837579047472</v>
      </c>
      <c r="BH69" s="415">
        <f xml:space="preserve"> Ops!BH$85</f>
        <v>192.2885619191519</v>
      </c>
      <c r="BI69" s="415">
        <f xml:space="preserve"> Ops!BI$85</f>
        <v>194.92988831914033</v>
      </c>
      <c r="BJ69" s="415">
        <f xml:space="preserve"> Ops!BJ$85</f>
        <v>192.81108518523661</v>
      </c>
      <c r="BK69" s="415">
        <f xml:space="preserve"> Ops!BK$85</f>
        <v>192.81108518523661</v>
      </c>
      <c r="BL69" s="415">
        <f xml:space="preserve"> Ops!BL$85</f>
        <v>197.09577596713075</v>
      </c>
      <c r="BM69" s="415">
        <f xml:space="preserve"> Ops!BM$85</f>
        <v>199.80313552711891</v>
      </c>
      <c r="BN69" s="415">
        <f xml:space="preserve"> Ops!BN$85</f>
        <v>197.6313623148676</v>
      </c>
      <c r="BO69" s="415">
        <f xml:space="preserve"> Ops!BO$85</f>
        <v>197.6313623148676</v>
      </c>
      <c r="BP69" s="415">
        <f xml:space="preserve"> Ops!BP$85</f>
        <v>202.02317036630905</v>
      </c>
      <c r="BQ69" s="415">
        <f xml:space="preserve"> Ops!BQ$85</f>
        <v>204.79821391529697</v>
      </c>
      <c r="BR69" s="415">
        <f xml:space="preserve"> Ops!BR$85</f>
        <v>202.57214637273944</v>
      </c>
      <c r="BS69" s="415">
        <f xml:space="preserve"> Ops!BS$85</f>
        <v>202.57214637273944</v>
      </c>
      <c r="BT69" s="415">
        <f xml:space="preserve"> Ops!BT$85</f>
        <v>204.79821391529697</v>
      </c>
      <c r="BU69" s="415">
        <f xml:space="preserve"> Ops!BU$85</f>
        <v>209.91816926317949</v>
      </c>
      <c r="BV69" s="415">
        <f xml:space="preserve"> Ops!BV$85</f>
        <v>207.63645003205795</v>
      </c>
      <c r="BW69" s="415">
        <f xml:space="preserve"> Ops!BW$85</f>
        <v>207.63645003205795</v>
      </c>
      <c r="BX69" s="415">
        <f xml:space="preserve"> Ops!BX$85</f>
        <v>212.25059336610366</v>
      </c>
      <c r="BY69" s="415">
        <f xml:space="preserve"> Ops!BY$85</f>
        <v>215.16612349475906</v>
      </c>
      <c r="BZ69" s="415">
        <f xml:space="preserve"> Ops!BZ$85</f>
        <v>212.82736128285956</v>
      </c>
      <c r="CA69" s="415">
        <f xml:space="preserve"> Ops!CA$85</f>
        <v>212.82736128285944</v>
      </c>
      <c r="CB69" s="415">
        <f xml:space="preserve"> Ops!CB$85</f>
        <v>217.55685820025633</v>
      </c>
      <c r="CC69" s="415">
        <f xml:space="preserve"> Ops!CC$85</f>
        <v>220.54527658212805</v>
      </c>
      <c r="CD69" s="415">
        <f xml:space="preserve"> Ops!CD$85</f>
        <v>218.1480453149311</v>
      </c>
      <c r="CE69" s="415">
        <f xml:space="preserve"> Ops!CE$85</f>
        <v>218.1480453149311</v>
      </c>
      <c r="CF69" s="415">
        <f xml:space="preserve"> Ops!CF$85</f>
        <v>222.99577965526282</v>
      </c>
      <c r="CG69" s="415">
        <f xml:space="preserve"> Ops!CG$85</f>
        <v>226.05890849668128</v>
      </c>
      <c r="CH69" s="415">
        <f xml:space="preserve"> Ops!CH$85</f>
        <v>223.60174644780432</v>
      </c>
      <c r="CI69" s="415">
        <f xml:space="preserve"> Ops!CI$85</f>
        <v>223.60174644780432</v>
      </c>
      <c r="CJ69" s="415">
        <f xml:space="preserve"> Ops!CJ$85</f>
        <v>226.05890849668128</v>
      </c>
      <c r="CK69" s="415">
        <f xml:space="preserve"> Ops!CK$85</f>
        <v>231.71038120909839</v>
      </c>
      <c r="CL69" s="415">
        <f xml:space="preserve"> Ops!CL$85</f>
        <v>229.1917901089995</v>
      </c>
      <c r="CM69" s="415">
        <f xml:space="preserve"> Ops!CM$85</f>
        <v>229.1917901089995</v>
      </c>
      <c r="CN69" s="415">
        <f xml:space="preserve"> Ops!CN$85</f>
        <v>234.2849410003106</v>
      </c>
      <c r="CO69" s="415">
        <f xml:space="preserve"> Ops!CO$85</f>
        <v>237.503140739326</v>
      </c>
      <c r="CP69" s="415">
        <f xml:space="preserve"> Ops!CP$85</f>
        <v>234.92158486172457</v>
      </c>
      <c r="CQ69" s="415">
        <f xml:space="preserve"> Ops!CQ$85</f>
        <v>234.92158486172457</v>
      </c>
      <c r="CR69" s="415">
        <f xml:space="preserve"> Ops!CR$85</f>
        <v>240.14206452531846</v>
      </c>
      <c r="CS69" s="415">
        <f xml:space="preserve"> Ops!CS$85</f>
        <v>243.44071925780918</v>
      </c>
      <c r="CT69" s="415">
        <f xml:space="preserve"> Ops!CT$85</f>
        <v>240.79462448326774</v>
      </c>
      <c r="CU69" s="415">
        <f xml:space="preserve"> Ops!CU$85</f>
        <v>240.79462448326785</v>
      </c>
      <c r="CV69" s="415">
        <f xml:space="preserve"> Ops!CV$85</f>
        <v>246.14561613845149</v>
      </c>
      <c r="CW69" s="415">
        <f xml:space="preserve"> Ops!CW$85</f>
        <v>249.52673723925454</v>
      </c>
      <c r="CX69" s="415">
        <f xml:space="preserve"> Ops!CX$85</f>
        <v>246.81449009534958</v>
      </c>
      <c r="CY69" s="415">
        <f xml:space="preserve"> Ops!CY$85</f>
        <v>246.81449009534958</v>
      </c>
      <c r="CZ69" s="415">
        <f xml:space="preserve"> Ops!CZ$85</f>
        <v>249.52673723925454</v>
      </c>
      <c r="DA69" s="415">
        <f xml:space="preserve"> Ops!DA$85</f>
        <v>255.76490567023598</v>
      </c>
      <c r="DB69" s="415">
        <f xml:space="preserve"> Ops!DB$85</f>
        <v>252.98485234773352</v>
      </c>
      <c r="DC69" s="415">
        <f xml:space="preserve"> Ops!DC$85</f>
        <v>252.98485234773352</v>
      </c>
      <c r="DD69" s="415">
        <f xml:space="preserve"> Ops!DD$85</f>
        <v>258.60673795546086</v>
      </c>
      <c r="DE69" s="415">
        <f xml:space="preserve"> Ops!DE$85</f>
        <v>262.15902831199196</v>
      </c>
      <c r="DF69" s="415">
        <f xml:space="preserve"> Ops!DF$85</f>
        <v>259.3094736564268</v>
      </c>
      <c r="DG69" s="415">
        <f xml:space="preserve"> Ops!DG$85</f>
        <v>259.3094736564268</v>
      </c>
      <c r="DH69" s="415">
        <f xml:space="preserve"> Ops!DH$85</f>
        <v>265.07190640434737</v>
      </c>
      <c r="DI69" s="415">
        <f xml:space="preserve"> Ops!DI$85</f>
        <v>268.71300401979181</v>
      </c>
      <c r="DJ69" s="415">
        <f xml:space="preserve"> Ops!DJ$85</f>
        <v>265.79221049783757</v>
      </c>
      <c r="DK69" s="415">
        <f xml:space="preserve"> Ops!DK$85</f>
        <v>265.79221049783757</v>
      </c>
      <c r="DL69" s="415">
        <f xml:space="preserve"> Ops!DL$85</f>
        <v>271.69870406445614</v>
      </c>
      <c r="DM69" s="415">
        <f xml:space="preserve"> Ops!DM$85</f>
        <v>275.43082912028672</v>
      </c>
      <c r="DN69" s="415">
        <f xml:space="preserve"> Ops!DN$85</f>
        <v>272.43701576028366</v>
      </c>
      <c r="DO69" s="415">
        <f xml:space="preserve"> Ops!DO$85</f>
        <v>272.43701576028366</v>
      </c>
      <c r="DP69" s="415">
        <f xml:space="preserve"> Ops!DP$85</f>
        <v>275.43082912028672</v>
      </c>
      <c r="DQ69" s="415">
        <f xml:space="preserve"> Ops!DQ$85</f>
        <v>282.316599848294</v>
      </c>
      <c r="DR69" s="415">
        <f xml:space="preserve"> Ops!DR$85</f>
        <v>279.24794115429086</v>
      </c>
      <c r="DS69" s="415">
        <f xml:space="preserve"> Ops!DS$85</f>
        <v>279.24794115429086</v>
      </c>
      <c r="DT69" s="415">
        <f xml:space="preserve"> Ops!DT$85</f>
        <v>285.4534509577195</v>
      </c>
      <c r="DU69" s="415">
        <f xml:space="preserve"> Ops!DU$85</f>
        <v>289.3745148445015</v>
      </c>
      <c r="DV69" s="415">
        <f xml:space="preserve"> Ops!DV$85</f>
        <v>286.22913968314822</v>
      </c>
      <c r="DW69" s="415">
        <f xml:space="preserve"> Ops!DW$85</f>
        <v>286.22913968314822</v>
      </c>
      <c r="DX69" s="415">
        <f xml:space="preserve"> Ops!DX$85</f>
        <v>292.58978723166263</v>
      </c>
      <c r="DY69" s="415">
        <f xml:space="preserve"> Ops!DY$85</f>
        <v>296.6088777156142</v>
      </c>
      <c r="DZ69" s="415">
        <f xml:space="preserve"> Ops!DZ$85</f>
        <v>293.38486817522698</v>
      </c>
      <c r="EA69" s="415">
        <f xml:space="preserve"> Ops!EA$85</f>
        <v>293.38486817522698</v>
      </c>
      <c r="EB69" s="415">
        <f xml:space="preserve"> Ops!EB$85</f>
        <v>299.90453191245433</v>
      </c>
      <c r="EC69" s="415">
        <f xml:space="preserve"> Ops!EC$85</f>
        <v>0</v>
      </c>
      <c r="ED69" s="415">
        <f xml:space="preserve"> Ops!ED$85</f>
        <v>0</v>
      </c>
      <c r="EE69" s="415">
        <f xml:space="preserve"> Ops!EE$85</f>
        <v>0</v>
      </c>
      <c r="EF69" s="415">
        <f xml:space="preserve"> Ops!EF$85</f>
        <v>0</v>
      </c>
      <c r="EG69" s="415">
        <f xml:space="preserve"> Ops!EG$85</f>
        <v>0</v>
      </c>
      <c r="EH69" s="415">
        <f xml:space="preserve"> Ops!EH$85</f>
        <v>0</v>
      </c>
      <c r="EI69" s="415">
        <f xml:space="preserve"> Ops!EI$85</f>
        <v>0</v>
      </c>
      <c r="EJ69" s="415">
        <f xml:space="preserve"> Ops!EJ$85</f>
        <v>0</v>
      </c>
      <c r="EK69" s="415">
        <f xml:space="preserve"> Ops!EK$85</f>
        <v>0</v>
      </c>
      <c r="EL69" s="415">
        <f xml:space="preserve"> Ops!EL$85</f>
        <v>0</v>
      </c>
      <c r="EM69" s="415">
        <f xml:space="preserve"> Ops!EM$85</f>
        <v>0</v>
      </c>
      <c r="EN69" s="415">
        <f xml:space="preserve"> Ops!EN$85</f>
        <v>0</v>
      </c>
      <c r="EO69" s="415">
        <f xml:space="preserve"> Ops!EO$85</f>
        <v>0</v>
      </c>
      <c r="EP69" s="415">
        <f xml:space="preserve"> Ops!EP$85</f>
        <v>0</v>
      </c>
      <c r="EQ69" s="415">
        <f xml:space="preserve"> Ops!EQ$85</f>
        <v>0</v>
      </c>
      <c r="ER69" s="415">
        <f xml:space="preserve"> Ops!ER$85</f>
        <v>0</v>
      </c>
      <c r="ES69" s="415">
        <f xml:space="preserve"> Ops!ES$85</f>
        <v>0</v>
      </c>
      <c r="ET69" s="415">
        <f xml:space="preserve"> Ops!ET$85</f>
        <v>0</v>
      </c>
      <c r="EU69" s="415">
        <f xml:space="preserve"> Ops!EU$85</f>
        <v>0</v>
      </c>
      <c r="EV69" s="415">
        <f xml:space="preserve"> Ops!EV$85</f>
        <v>0</v>
      </c>
      <c r="EW69" s="415">
        <f xml:space="preserve"> Ops!EW$85</f>
        <v>0</v>
      </c>
      <c r="EX69" s="415">
        <f xml:space="preserve"> Ops!EX$85</f>
        <v>0</v>
      </c>
      <c r="EY69" s="415">
        <f xml:space="preserve"> Ops!EY$85</f>
        <v>0</v>
      </c>
      <c r="EZ69" s="415">
        <f xml:space="preserve"> Ops!EZ$85</f>
        <v>0</v>
      </c>
      <c r="FA69" s="415">
        <f xml:space="preserve"> Ops!FA$85</f>
        <v>0</v>
      </c>
      <c r="FB69" s="415">
        <f xml:space="preserve"> Ops!FB$85</f>
        <v>0</v>
      </c>
      <c r="FC69" s="415">
        <f xml:space="preserve"> Ops!FC$85</f>
        <v>0</v>
      </c>
      <c r="FD69" s="415">
        <f xml:space="preserve"> Ops!FD$85</f>
        <v>0</v>
      </c>
      <c r="FE69" s="415">
        <f xml:space="preserve"> Ops!FE$85</f>
        <v>0</v>
      </c>
      <c r="FF69" s="415">
        <f xml:space="preserve"> Ops!FF$85</f>
        <v>0</v>
      </c>
      <c r="FG69" s="415">
        <f xml:space="preserve"> Ops!FG$85</f>
        <v>0</v>
      </c>
      <c r="FH69" s="415">
        <f xml:space="preserve"> Ops!FH$85</f>
        <v>0</v>
      </c>
      <c r="FI69" s="415">
        <f xml:space="preserve"> Ops!FI$85</f>
        <v>0</v>
      </c>
      <c r="FJ69" s="415">
        <f xml:space="preserve"> Ops!FJ$85</f>
        <v>0</v>
      </c>
      <c r="FK69" s="415">
        <f xml:space="preserve"> Ops!FK$85</f>
        <v>0</v>
      </c>
      <c r="FL69" s="415">
        <f xml:space="preserve"> Ops!FL$85</f>
        <v>0</v>
      </c>
      <c r="FM69" s="415">
        <f xml:space="preserve"> Ops!FM$85</f>
        <v>0</v>
      </c>
      <c r="FN69" s="415">
        <f xml:space="preserve"> Ops!FN$85</f>
        <v>0</v>
      </c>
      <c r="FO69" s="415">
        <f xml:space="preserve"> Ops!FO$85</f>
        <v>0</v>
      </c>
      <c r="FP69" s="415">
        <f xml:space="preserve"> Ops!FP$85</f>
        <v>0</v>
      </c>
      <c r="FQ69" s="415">
        <f xml:space="preserve"> Ops!FQ$85</f>
        <v>0</v>
      </c>
      <c r="FR69" s="415">
        <f xml:space="preserve"> Ops!FR$85</f>
        <v>0</v>
      </c>
      <c r="FS69" s="415">
        <f xml:space="preserve"> Ops!FS$85</f>
        <v>0</v>
      </c>
      <c r="FT69" s="415">
        <f xml:space="preserve"> Ops!FT$85</f>
        <v>0</v>
      </c>
      <c r="FU69" s="415">
        <f xml:space="preserve"> Ops!FU$85</f>
        <v>0</v>
      </c>
      <c r="FV69" s="415">
        <f xml:space="preserve"> Ops!FV$85</f>
        <v>0</v>
      </c>
      <c r="FW69" s="415">
        <f xml:space="preserve"> Ops!FW$85</f>
        <v>0</v>
      </c>
      <c r="FX69" s="415">
        <f xml:space="preserve"> Ops!FX$85</f>
        <v>0</v>
      </c>
      <c r="FY69" s="415">
        <f xml:space="preserve"> Ops!FY$85</f>
        <v>0</v>
      </c>
      <c r="FZ69" s="415">
        <f xml:space="preserve"> Ops!FZ$85</f>
        <v>0</v>
      </c>
      <c r="GA69" s="415">
        <f xml:space="preserve"> Ops!GA$85</f>
        <v>0</v>
      </c>
      <c r="GB69" s="415">
        <f xml:space="preserve"> Ops!GB$85</f>
        <v>0</v>
      </c>
      <c r="GC69" s="415">
        <f xml:space="preserve"> Ops!GC$85</f>
        <v>0</v>
      </c>
      <c r="GD69" s="415">
        <f xml:space="preserve"> Ops!GD$85</f>
        <v>0</v>
      </c>
      <c r="GE69" s="415">
        <f xml:space="preserve"> Ops!GE$85</f>
        <v>0</v>
      </c>
      <c r="GF69" s="415">
        <f xml:space="preserve"> Ops!GF$85</f>
        <v>0</v>
      </c>
      <c r="GG69" s="415">
        <f xml:space="preserve"> Ops!GG$85</f>
        <v>0</v>
      </c>
      <c r="GH69" s="415">
        <f xml:space="preserve"> Ops!GH$85</f>
        <v>0</v>
      </c>
      <c r="GI69" s="415">
        <f xml:space="preserve"> Ops!GI$85</f>
        <v>0</v>
      </c>
      <c r="GJ69" s="415">
        <f xml:space="preserve"> Ops!GJ$85</f>
        <v>0</v>
      </c>
    </row>
    <row r="70" spans="1:192" s="316" customFormat="1" outlineLevel="1" x14ac:dyDescent="0.25">
      <c r="A70" s="277"/>
      <c r="B70" s="277"/>
      <c r="C70" s="278"/>
      <c r="D70" s="281"/>
      <c r="E70" s="415" t="str">
        <f xml:space="preserve"> Debt!E$72</f>
        <v>Senior debt balance</v>
      </c>
      <c r="F70" s="415">
        <f xml:space="preserve"> Debt!F$72</f>
        <v>0</v>
      </c>
      <c r="G70" s="415" t="str">
        <f xml:space="preserve"> Debt!G$72</f>
        <v>$ 000s</v>
      </c>
      <c r="H70" s="415">
        <f xml:space="preserve"> Debt!H$72</f>
        <v>0</v>
      </c>
      <c r="I70" s="415">
        <f xml:space="preserve"> Debt!I$72</f>
        <v>0</v>
      </c>
      <c r="J70" s="415">
        <f xml:space="preserve"> Debt!J$72</f>
        <v>0</v>
      </c>
      <c r="K70" s="415">
        <f xml:space="preserve"> Debt!K$72</f>
        <v>0</v>
      </c>
      <c r="L70" s="415">
        <f xml:space="preserve"> Debt!L$72</f>
        <v>65676.200961484326</v>
      </c>
      <c r="M70" s="415">
        <f xml:space="preserve"> Debt!M$72</f>
        <v>65703.288781744748</v>
      </c>
      <c r="N70" s="415">
        <f xml:space="preserve"> Debt!N$72</f>
        <v>63338.938374838159</v>
      </c>
      <c r="O70" s="415">
        <f xml:space="preserve"> Debt!O$72</f>
        <v>61523.584906826494</v>
      </c>
      <c r="P70" s="415">
        <f xml:space="preserve"> Debt!P$72</f>
        <v>61133.057424184924</v>
      </c>
      <c r="Q70" s="415">
        <f xml:space="preserve"> Debt!Q$72</f>
        <v>60076.722398577527</v>
      </c>
      <c r="R70" s="415">
        <f xml:space="preserve"> Debt!R$72</f>
        <v>57647.931350815372</v>
      </c>
      <c r="S70" s="415">
        <f xml:space="preserve"> Debt!S$72</f>
        <v>55764.146467825602</v>
      </c>
      <c r="T70" s="415">
        <f xml:space="preserve"> Debt!T$72</f>
        <v>55298.694541191893</v>
      </c>
      <c r="U70" s="415">
        <f xml:space="preserve"> Debt!U$72</f>
        <v>54168.8205623904</v>
      </c>
      <c r="V70" s="415">
        <f xml:space="preserve"> Debt!V$72</f>
        <v>51671.157321509876</v>
      </c>
      <c r="W70" s="415">
        <f xml:space="preserve"> Debt!W$72</f>
        <v>49714.452002010643</v>
      </c>
      <c r="X70" s="415">
        <f xml:space="preserve"> Debt!X$72</f>
        <v>49167.296562062635</v>
      </c>
      <c r="Y70" s="415">
        <f xml:space="preserve"> Debt!Y$72</f>
        <v>47970.343419004472</v>
      </c>
      <c r="Z70" s="415">
        <f xml:space="preserve"> Debt!Z$72</f>
        <v>45399.232884621757</v>
      </c>
      <c r="AA70" s="415">
        <f xml:space="preserve"> Debt!AA$72</f>
        <v>43364.972158432276</v>
      </c>
      <c r="AB70" s="415">
        <f xml:space="preserve"> Debt!AB$72</f>
        <v>42736.252662831037</v>
      </c>
      <c r="AC70" s="415">
        <f xml:space="preserve"> Debt!AC$72</f>
        <v>41445.479895817385</v>
      </c>
      <c r="AD70" s="415">
        <f xml:space="preserve"> Debt!AD$72</f>
        <v>38795.775739393997</v>
      </c>
      <c r="AE70" s="415">
        <f xml:space="preserve"> Debt!AE$72</f>
        <v>36678.744121937772</v>
      </c>
      <c r="AF70" s="415">
        <f xml:space="preserve"> Debt!AF$72</f>
        <v>35960.959181945269</v>
      </c>
      <c r="AG70" s="415">
        <f xml:space="preserve"> Debt!AG$72</f>
        <v>34582.08505361883</v>
      </c>
      <c r="AH70" s="415">
        <f xml:space="preserve"> Debt!AH$72</f>
        <v>31848.450862775215</v>
      </c>
      <c r="AI70" s="415">
        <f xml:space="preserve"> Debt!AI$72</f>
        <v>29643.239635740607</v>
      </c>
      <c r="AJ70" s="415">
        <f xml:space="preserve"> Debt!AJ$72</f>
        <v>28831.050255282655</v>
      </c>
      <c r="AK70" s="415">
        <f xml:space="preserve"> Debt!AK$72</f>
        <v>27358.578718348039</v>
      </c>
      <c r="AL70" s="415">
        <f xml:space="preserve"> Debt!AL$72</f>
        <v>24535.33621220569</v>
      </c>
      <c r="AM70" s="415">
        <f xml:space="preserve"> Debt!AM$72</f>
        <v>22236.189195065886</v>
      </c>
      <c r="AN70" s="415">
        <f xml:space="preserve"> Debt!AN$72</f>
        <v>21317.110177667902</v>
      </c>
      <c r="AO70" s="415">
        <f xml:space="preserve"> Debt!AO$72</f>
        <v>19989.232912780881</v>
      </c>
      <c r="AP70" s="415">
        <f xml:space="preserve"> Debt!AP$72</f>
        <v>17557.702682513187</v>
      </c>
      <c r="AQ70" s="415">
        <f xml:space="preserve"> Debt!AQ$72</f>
        <v>15236.487510621442</v>
      </c>
      <c r="AR70" s="415">
        <f xml:space="preserve"> Debt!AR$72</f>
        <v>14310.328145840729</v>
      </c>
      <c r="AS70" s="415">
        <f xml:space="preserve"> Debt!AS$72</f>
        <v>13097.470585946583</v>
      </c>
      <c r="AT70" s="415">
        <f xml:space="preserve"> Debt!AT$72</f>
        <v>10620.574544977289</v>
      </c>
      <c r="AU70" s="415">
        <f xml:space="preserve"> Debt!AU$72</f>
        <v>8251.2020720259206</v>
      </c>
      <c r="AV70" s="415">
        <f xml:space="preserve"> Debt!AV$72</f>
        <v>7269.7865477379837</v>
      </c>
      <c r="AW70" s="415">
        <f xml:space="preserve"> Debt!AW$72</f>
        <v>6000.2105889301911</v>
      </c>
      <c r="AX70" s="415">
        <f xml:space="preserve"> Debt!AX$72</f>
        <v>3469.8458636681767</v>
      </c>
      <c r="AY70" s="415">
        <f xml:space="preserve"> Debt!AY$72</f>
        <v>1044.3714196104484</v>
      </c>
      <c r="AZ70" s="415">
        <f xml:space="preserve"> Debt!AZ$72</f>
        <v>3.2287061912938952E-11</v>
      </c>
      <c r="BA70" s="415">
        <f xml:space="preserve"> Debt!BA$72</f>
        <v>3.2801233373902504E-11</v>
      </c>
      <c r="BB70" s="415">
        <f xml:space="preserve"> Debt!BB$72</f>
        <v>3.3329333231222332E-11</v>
      </c>
      <c r="BC70" s="415">
        <f xml:space="preserve"> Debt!BC$72</f>
        <v>3.3865935496245012E-11</v>
      </c>
      <c r="BD70" s="415">
        <f xml:space="preserve"> Debt!BD$72</f>
        <v>3.4405250519022713E-11</v>
      </c>
      <c r="BE70" s="415">
        <f xml:space="preserve"> Debt!BE$72</f>
        <v>3.4953154133538149E-11</v>
      </c>
      <c r="BF70" s="415">
        <f xml:space="preserve"> Debt!BF$72</f>
        <v>3.5515899915088116E-11</v>
      </c>
      <c r="BG70" s="415">
        <f xml:space="preserve"> Debt!BG$72</f>
        <v>3.6087705903721032E-11</v>
      </c>
      <c r="BH70" s="415">
        <f xml:space="preserve"> Debt!BH$72</f>
        <v>3.6656087271704638E-11</v>
      </c>
      <c r="BI70" s="415">
        <f xml:space="preserve"> Debt!BI$72</f>
        <v>3.7239835461506534E-11</v>
      </c>
      <c r="BJ70" s="415">
        <f xml:space="preserve"> Debt!BJ$72</f>
        <v>3.7839396812436786E-11</v>
      </c>
      <c r="BK70" s="415">
        <f xml:space="preserve"> Debt!BK$72</f>
        <v>3.844861110111702E-11</v>
      </c>
      <c r="BL70" s="415">
        <f xml:space="preserve"> Debt!BL$72</f>
        <v>3.905417672595961E-11</v>
      </c>
      <c r="BM70" s="415">
        <f xml:space="preserve"> Debt!BM$72</f>
        <v>3.9676114490320515E-11</v>
      </c>
      <c r="BN70" s="415">
        <f xml:space="preserve"> Debt!BN$72</f>
        <v>4.0314899933614677E-11</v>
      </c>
      <c r="BO70" s="415">
        <f xml:space="preserve"> Debt!BO$72</f>
        <v>4.0963969822545871E-11</v>
      </c>
      <c r="BP70" s="415">
        <f xml:space="preserve"> Debt!BP$72</f>
        <v>4.1609152347250971E-11</v>
      </c>
      <c r="BQ70" s="415">
        <f xml:space="preserve"> Debt!BQ$72</f>
        <v>4.2271778098380945E-11</v>
      </c>
      <c r="BR70" s="415">
        <f xml:space="preserve"> Debt!BR$72</f>
        <v>4.2952353725764876E-11</v>
      </c>
      <c r="BS70" s="415">
        <f xml:space="preserve"> Debt!BS$72</f>
        <v>4.3643886620749689E-11</v>
      </c>
      <c r="BT70" s="415">
        <f xml:space="preserve"> Debt!BT$72</f>
        <v>4.4338915515185126E-11</v>
      </c>
      <c r="BU70" s="415">
        <f xml:space="preserve"> Debt!BU$72</f>
        <v>4.5045012744764451E-11</v>
      </c>
      <c r="BV70" s="415">
        <f xml:space="preserve"> Debt!BV$72</f>
        <v>4.5770237449955158E-11</v>
      </c>
      <c r="BW70" s="415">
        <f xml:space="preserve"> Debt!BW$72</f>
        <v>4.6507138272899439E-11</v>
      </c>
      <c r="BX70" s="415">
        <f xml:space="preserve"> Debt!BX$72</f>
        <v>4.7239625700697608E-11</v>
      </c>
      <c r="BY70" s="415">
        <f xml:space="preserve"> Debt!BY$72</f>
        <v>4.7991916739981218E-11</v>
      </c>
      <c r="BZ70" s="415">
        <f xml:space="preserve"> Debt!BZ$72</f>
        <v>4.8764586599494915E-11</v>
      </c>
      <c r="CA70" s="415">
        <f xml:space="preserve"> Debt!CA$72</f>
        <v>4.9549696443746783E-11</v>
      </c>
      <c r="CB70" s="415">
        <f xml:space="preserve"> Debt!CB$72</f>
        <v>5.0330104162735796E-11</v>
      </c>
      <c r="CC70" s="415">
        <f xml:space="preserve"> Debt!CC$72</f>
        <v>5.1131611071527362E-11</v>
      </c>
      <c r="CD70" s="415">
        <f xml:space="preserve"> Debt!CD$72</f>
        <v>5.195483000977895E-11</v>
      </c>
      <c r="CE70" s="415">
        <f xml:space="preserve"> Debt!CE$72</f>
        <v>5.2791302772936391E-11</v>
      </c>
      <c r="CF70" s="415">
        <f xml:space="preserve"> Debt!CF$72</f>
        <v>5.3622765791610138E-11</v>
      </c>
      <c r="CG70" s="415">
        <f xml:space="preserve"> Debt!CG$72</f>
        <v>5.4476708336841531E-11</v>
      </c>
      <c r="CH70" s="415">
        <f xml:space="preserve"> Debt!CH$72</f>
        <v>5.5353783341064681E-11</v>
      </c>
      <c r="CI70" s="415">
        <f xml:space="preserve"> Debt!CI$72</f>
        <v>5.6244979252855823E-11</v>
      </c>
      <c r="CJ70" s="415">
        <f xml:space="preserve"> Debt!CJ$72</f>
        <v>5.7140680547457553E-11</v>
      </c>
      <c r="CK70" s="415">
        <f xml:space="preserve"> Debt!CK$72</f>
        <v>5.8050645885175816E-11</v>
      </c>
      <c r="CL70" s="415">
        <f xml:space="preserve"> Debt!CL$72</f>
        <v>5.898526128392714E-11</v>
      </c>
      <c r="CM70" s="415">
        <f xml:space="preserve"> Debt!CM$72</f>
        <v>5.9934923990598361E-11</v>
      </c>
      <c r="CN70" s="415">
        <f xml:space="preserve"> Debt!CN$72</f>
        <v>6.087889904345029E-11</v>
      </c>
      <c r="CO70" s="415">
        <f xml:space="preserve"> Debt!CO$72</f>
        <v>6.1848395510717242E-11</v>
      </c>
      <c r="CP70" s="415">
        <f xml:space="preserve"> Debt!CP$72</f>
        <v>6.2844154678439793E-11</v>
      </c>
      <c r="CQ70" s="415">
        <f xml:space="preserve"> Debt!CQ$72</f>
        <v>6.3855945568762673E-11</v>
      </c>
      <c r="CR70" s="415">
        <f xml:space="preserve"> Debt!CR$72</f>
        <v>6.486167671147068E-11</v>
      </c>
      <c r="CS70" s="415">
        <f xml:space="preserve"> Debt!CS$72</f>
        <v>6.5894598913100854E-11</v>
      </c>
      <c r="CT70" s="415">
        <f xml:space="preserve"> Debt!CT$72</f>
        <v>6.6955501955601774E-11</v>
      </c>
      <c r="CU70" s="415">
        <f xml:space="preserve"> Debt!CU$72</f>
        <v>6.8033485537086962E-11</v>
      </c>
      <c r="CV70" s="415">
        <f xml:space="preserve"> Debt!CV$72</f>
        <v>6.9105012934296079E-11</v>
      </c>
      <c r="CW70" s="415">
        <f xml:space="preserve"> Debt!CW$72</f>
        <v>7.0205510265274743E-11</v>
      </c>
      <c r="CX70" s="415">
        <f xml:space="preserve"> Debt!CX$72</f>
        <v>7.1335818980545661E-11</v>
      </c>
      <c r="CY70" s="415">
        <f xml:space="preserve"> Debt!CY$72</f>
        <v>7.2484325666132451E-11</v>
      </c>
      <c r="CZ70" s="415">
        <f xml:space="preserve"> Debt!CZ$72</f>
        <v>7.3638638552365615E-11</v>
      </c>
      <c r="DA70" s="415">
        <f xml:space="preserve"> Debt!DA$72</f>
        <v>7.4811333871312041E-11</v>
      </c>
      <c r="DB70" s="415">
        <f xml:space="preserve"> Debt!DB$72</f>
        <v>7.6015796346640158E-11</v>
      </c>
      <c r="DC70" s="415">
        <f xml:space="preserve"> Debt!DC$72</f>
        <v>7.7239650667821063E-11</v>
      </c>
      <c r="DD70" s="415">
        <f xml:space="preserve"> Debt!DD$72</f>
        <v>7.8456175165839246E-11</v>
      </c>
      <c r="DE70" s="415">
        <f xml:space="preserve"> Debt!DE$72</f>
        <v>7.9705589755355236E-11</v>
      </c>
      <c r="DF70" s="415">
        <f xml:space="preserve"> Debt!DF$72</f>
        <v>8.0988849750416453E-11</v>
      </c>
      <c r="DG70" s="415">
        <f xml:space="preserve"> Debt!DG$72</f>
        <v>8.2292770231398158E-11</v>
      </c>
      <c r="DH70" s="415">
        <f xml:space="preserve"> Debt!DH$72</f>
        <v>8.3588881362542676E-11</v>
      </c>
      <c r="DI70" s="415">
        <f xml:space="preserve"> Debt!DI$72</f>
        <v>8.4920034298241168E-11</v>
      </c>
      <c r="DJ70" s="415">
        <f xml:space="preserve"> Debt!DJ$72</f>
        <v>8.6287246850442851E-11</v>
      </c>
      <c r="DK70" s="415">
        <f xml:space="preserve"> Debt!DK$72</f>
        <v>8.7676471524734985E-11</v>
      </c>
      <c r="DL70" s="415">
        <f xml:space="preserve"> Debt!DL$72</f>
        <v>8.9057375951249566E-11</v>
      </c>
      <c r="DM70" s="415">
        <f xml:space="preserve"> Debt!DM$72</f>
        <v>9.0475614663273219E-11</v>
      </c>
      <c r="DN70" s="415">
        <f xml:space="preserve"> Debt!DN$72</f>
        <v>9.1932272059351921E-11</v>
      </c>
      <c r="DO70" s="415">
        <f xml:space="preserve"> Debt!DO$72</f>
        <v>9.3412381639507486E-11</v>
      </c>
      <c r="DP70" s="415">
        <f xml:space="preserve"> Debt!DP$72</f>
        <v>9.4899973817116636E-11</v>
      </c>
      <c r="DQ70" s="415">
        <f xml:space="preserve"> Debt!DQ$72</f>
        <v>9.6411255900154215E-11</v>
      </c>
      <c r="DR70" s="415">
        <f xml:space="preserve"> Debt!DR$72</f>
        <v>9.7963477120146692E-11</v>
      </c>
      <c r="DS70" s="415">
        <f xml:space="preserve"> Debt!DS$72</f>
        <v>9.9540689101781049E-11</v>
      </c>
      <c r="DT70" s="415">
        <f xml:space="preserve"> Debt!DT$72</f>
        <v>1.0110845495513411E-10</v>
      </c>
      <c r="DU70" s="415">
        <f xml:space="preserve"> Debt!DU$72</f>
        <v>1.0271860710029461E-10</v>
      </c>
      <c r="DV70" s="415">
        <f xml:space="preserve"> Debt!DV$72</f>
        <v>1.0437237667460936E-10</v>
      </c>
      <c r="DW70" s="415">
        <f xml:space="preserve"> Debt!DW$72</f>
        <v>1.0605277193907057E-10</v>
      </c>
      <c r="DX70" s="415">
        <f xml:space="preserve"> Debt!DX$72</f>
        <v>1.0772310309711093E-10</v>
      </c>
      <c r="DY70" s="415">
        <f xml:space="preserve"> Debt!DY$72</f>
        <v>1.0943859351393243E-10</v>
      </c>
      <c r="DZ70" s="415">
        <f xml:space="preserve"> Debt!DZ$72</f>
        <v>1.1120055486950674E-10</v>
      </c>
      <c r="EA70" s="415">
        <f xml:space="preserve"> Debt!EA$72</f>
        <v>1.129908838029058E-10</v>
      </c>
      <c r="EB70" s="415">
        <f xml:space="preserve"> Debt!EB$72</f>
        <v>1.1477049022280156E-10</v>
      </c>
      <c r="EC70" s="415">
        <f xml:space="preserve"> Debt!EC$72</f>
        <v>1.1659821027959967E-10</v>
      </c>
      <c r="ED70" s="415">
        <f xml:space="preserve"> Debt!ED$72</f>
        <v>1.1847544146510121E-10</v>
      </c>
      <c r="EE70" s="415">
        <f xml:space="preserve"> Debt!EE$72</f>
        <v>1.2038289607268934E-10</v>
      </c>
      <c r="EF70" s="415">
        <f xml:space="preserve"> Debt!EF$72</f>
        <v>1.2229999369264692E-10</v>
      </c>
      <c r="EG70" s="415">
        <f xml:space="preserve"> Debt!EG$72</f>
        <v>1.2424762109220233E-10</v>
      </c>
      <c r="EH70" s="415">
        <f xml:space="preserve"> Debt!EH$72</f>
        <v>1.2624800779178679E-10</v>
      </c>
      <c r="EI70" s="415">
        <f xml:space="preserve"> Debt!EI$72</f>
        <v>1.2828060071723456E-10</v>
      </c>
      <c r="EJ70" s="415">
        <f xml:space="preserve"> Debt!EJ$72</f>
        <v>1.3030102017853101E-10</v>
      </c>
      <c r="EK70" s="415">
        <f xml:space="preserve"> Debt!EK$72</f>
        <v>1.3237606392487413E-10</v>
      </c>
      <c r="EL70" s="415">
        <f xml:space="preserve"> Debt!EL$72</f>
        <v>1.345073185540646E-10</v>
      </c>
      <c r="EM70" s="415">
        <f xml:space="preserve"> Debt!EM$72</f>
        <v>1.3667288638278504E-10</v>
      </c>
      <c r="EN70" s="415">
        <f xml:space="preserve"> Debt!EN$72</f>
        <v>1.388254843433139E-10</v>
      </c>
      <c r="EO70" s="415">
        <f xml:space="preserve"> Debt!EO$72</f>
        <v>1.4103628018148116E-10</v>
      </c>
      <c r="EP70" s="415">
        <f xml:space="preserve"> Debt!EP$72</f>
        <v>1.43306964292403E-10</v>
      </c>
      <c r="EQ70" s="415">
        <f xml:space="preserve"> Debt!EQ$72</f>
        <v>1.4561420641751069E-10</v>
      </c>
      <c r="ER70" s="415">
        <f xml:space="preserve"> Debt!ER$72</f>
        <v>1.4790763016858649E-10</v>
      </c>
      <c r="ES70" s="415">
        <f xml:space="preserve"> Debt!ES$72</f>
        <v>1.5026305917902124E-10</v>
      </c>
      <c r="ET70" s="415">
        <f xml:space="preserve"> Debt!ET$72</f>
        <v>1.5268229443180348E-10</v>
      </c>
      <c r="EU70" s="415">
        <f xml:space="preserve"> Debt!EU$72</f>
        <v>1.5514047937215553E-10</v>
      </c>
      <c r="EV70" s="415">
        <f xml:space="preserve"> Debt!EV$72</f>
        <v>1.5761109150615712E-10</v>
      </c>
      <c r="EW70" s="415">
        <f xml:space="preserve"> Debt!EW$72</f>
        <v>1.6012104813839266E-10</v>
      </c>
      <c r="EX70" s="415">
        <f xml:space="preserve"> Debt!EX$72</f>
        <v>1.6269899701342077E-10</v>
      </c>
      <c r="EY70" s="415">
        <f xml:space="preserve"> Debt!EY$72</f>
        <v>1.6531845086533685E-10</v>
      </c>
      <c r="EZ70" s="415">
        <f xml:space="preserve"> Debt!EZ$72</f>
        <v>1.679222164664659E-10</v>
      </c>
      <c r="FA70" s="415">
        <f xml:space="preserve"> Debt!FA$72</f>
        <v>1.7059637776369438E-10</v>
      </c>
      <c r="FB70" s="415">
        <f xml:space="preserve"> Debt!FB$72</f>
        <v>1.7334297944568986E-10</v>
      </c>
      <c r="FC70" s="415">
        <f xml:space="preserve"> Debt!FC$72</f>
        <v>1.7613380141476548E-10</v>
      </c>
      <c r="FD70" s="415">
        <f xml:space="preserve"> Debt!FD$72</f>
        <v>1.7890790878704805E-10</v>
      </c>
      <c r="FE70" s="415">
        <f xml:space="preserve"> Debt!FE$72</f>
        <v>1.817570172344818E-10</v>
      </c>
      <c r="FF70" s="415">
        <f xml:space="preserve"> Debt!FF$72</f>
        <v>1.8468330521195696E-10</v>
      </c>
      <c r="FG70" s="415">
        <f xml:space="preserve"> Debt!FG$72</f>
        <v>1.8765670642586947E-10</v>
      </c>
      <c r="FH70" s="415">
        <f xml:space="preserve"> Debt!FH$72</f>
        <v>1.906122995520769E-10</v>
      </c>
      <c r="FI70" s="415">
        <f xml:space="preserve"> Debt!FI$72</f>
        <v>1.9364780042244372E-10</v>
      </c>
      <c r="FJ70" s="415">
        <f xml:space="preserve"> Debt!FJ$72</f>
        <v>1.9676553000924506E-10</v>
      </c>
      <c r="FK70" s="415">
        <f xml:space="preserve"> Debt!FK$72</f>
        <v>1.999334550423939E-10</v>
      </c>
      <c r="FL70" s="415">
        <f xml:space="preserve"> Debt!FL$72</f>
        <v>2.0311739531394401E-10</v>
      </c>
      <c r="FM70" s="415">
        <f xml:space="preserve"> Debt!FM$72</f>
        <v>2.0635203983431857E-10</v>
      </c>
      <c r="FN70" s="415">
        <f xml:space="preserve"> Debt!FN$72</f>
        <v>2.096743076756511E-10</v>
      </c>
      <c r="FO70" s="415">
        <f xml:space="preserve"> Debt!FO$72</f>
        <v>2.1305006402922909E-10</v>
      </c>
      <c r="FP70" s="415">
        <f xml:space="preserve"> Debt!FP$72</f>
        <v>2.1640560253768943E-10</v>
      </c>
      <c r="FQ70" s="415">
        <f xml:space="preserve"> Debt!FQ$72</f>
        <v>2.1985186175810214E-10</v>
      </c>
      <c r="FR70" s="415">
        <f xml:space="preserve"> Debt!FR$72</f>
        <v>2.233914767324076E-10</v>
      </c>
      <c r="FS70" s="415">
        <f xml:space="preserve"> Debt!FS$72</f>
        <v>2.2698807950779937E-10</v>
      </c>
      <c r="FT70" s="415">
        <f xml:space="preserve"> Debt!FT$72</f>
        <v>2.305631417600472E-10</v>
      </c>
      <c r="FU70" s="415">
        <f xml:space="preserve"> Debt!FU$72</f>
        <v>2.3423485979257595E-10</v>
      </c>
      <c r="FV70" s="415">
        <f xml:space="preserve"> Debt!FV$72</f>
        <v>2.3800604103523642E-10</v>
      </c>
      <c r="FW70" s="415">
        <f xml:space="preserve"> Debt!FW$72</f>
        <v>2.418379382959037E-10</v>
      </c>
      <c r="FX70" s="415">
        <f xml:space="preserve"> Debt!FX$72</f>
        <v>2.4564688582406416E-10</v>
      </c>
      <c r="FY70" s="415">
        <f xml:space="preserve"> Debt!FY$72</f>
        <v>2.4955881248081241E-10</v>
      </c>
      <c r="FZ70" s="415">
        <f xml:space="preserve"> Debt!FZ$72</f>
        <v>2.5357670936175348E-10</v>
      </c>
      <c r="GA70" s="415">
        <f xml:space="preserve"> Debt!GA$72</f>
        <v>2.576592943824777E-10</v>
      </c>
      <c r="GB70" s="415">
        <f xml:space="preserve"> Debt!GB$72</f>
        <v>2.6176251864551867E-10</v>
      </c>
      <c r="GC70" s="415">
        <f xml:space="preserve"> Debt!GC$72</f>
        <v>2.6593108675494856E-10</v>
      </c>
      <c r="GD70" s="415">
        <f xml:space="preserve"> Debt!GD$72</f>
        <v>2.7021257725170323E-10</v>
      </c>
      <c r="GE70" s="415">
        <f xml:space="preserve"> Debt!GE$72</f>
        <v>2.7456299974545565E-10</v>
      </c>
      <c r="GF70" s="415">
        <f xml:space="preserve"> Debt!GF$72</f>
        <v>2.7888736699144658E-10</v>
      </c>
      <c r="GG70" s="415">
        <f xml:space="preserve"> Debt!GG$72</f>
        <v>2.8332864831078539E-10</v>
      </c>
      <c r="GH70" s="415">
        <f xml:space="preserve"> Debt!GH$72</f>
        <v>2.8789023954858904E-10</v>
      </c>
      <c r="GI70" s="415">
        <f xml:space="preserve"> Debt!GI$72</f>
        <v>2.9252527240532133E-10</v>
      </c>
      <c r="GJ70" s="415">
        <f xml:space="preserve"> Debt!GJ$72</f>
        <v>2.9713254544570513E-10</v>
      </c>
    </row>
    <row r="71" spans="1:192" s="316" customFormat="1" outlineLevel="1" x14ac:dyDescent="0.25">
      <c r="A71" s="277"/>
      <c r="B71" s="277"/>
      <c r="C71" s="278"/>
      <c r="D71" s="281"/>
      <c r="E71" s="508" t="s">
        <v>145</v>
      </c>
      <c r="F71" s="508"/>
      <c r="G71" s="508"/>
      <c r="H71" s="508"/>
      <c r="I71" s="508"/>
      <c r="J71" s="508"/>
      <c r="K71" s="508"/>
      <c r="L71" s="508"/>
      <c r="M71" s="508"/>
      <c r="N71" s="508"/>
      <c r="O71" s="508"/>
      <c r="P71" s="508"/>
      <c r="Q71" s="508"/>
      <c r="R71" s="508"/>
      <c r="S71" s="508"/>
      <c r="T71" s="508"/>
      <c r="U71" s="508"/>
      <c r="V71" s="508"/>
      <c r="W71" s="508"/>
      <c r="X71" s="508"/>
      <c r="Y71" s="508"/>
      <c r="Z71" s="508"/>
      <c r="AA71" s="508"/>
      <c r="AB71" s="508"/>
      <c r="AC71" s="508"/>
      <c r="AD71" s="508"/>
      <c r="AE71" s="508"/>
      <c r="AF71" s="508"/>
      <c r="AG71" s="508"/>
      <c r="AH71" s="508"/>
      <c r="AI71" s="508"/>
      <c r="AJ71" s="508"/>
      <c r="AK71" s="508"/>
      <c r="AL71" s="508"/>
      <c r="AM71" s="508"/>
      <c r="AN71" s="508"/>
      <c r="AO71" s="508"/>
      <c r="AP71" s="508"/>
      <c r="AQ71" s="508"/>
      <c r="AR71" s="508"/>
      <c r="AS71" s="508"/>
      <c r="AT71" s="508"/>
      <c r="AU71" s="508"/>
      <c r="AV71" s="508"/>
      <c r="AW71" s="508"/>
      <c r="AX71" s="508"/>
      <c r="AY71" s="508"/>
      <c r="AZ71" s="508"/>
      <c r="BA71" s="508"/>
      <c r="BB71" s="508"/>
      <c r="BC71" s="508"/>
      <c r="BD71" s="508"/>
      <c r="BE71" s="508"/>
      <c r="BF71" s="508"/>
      <c r="BG71" s="508"/>
      <c r="BH71" s="508"/>
      <c r="BI71" s="508"/>
      <c r="BJ71" s="508"/>
      <c r="BK71" s="508"/>
      <c r="BL71" s="508"/>
      <c r="BM71" s="508"/>
      <c r="BN71" s="508"/>
      <c r="BO71" s="508"/>
      <c r="BP71" s="508"/>
      <c r="BQ71" s="508"/>
      <c r="BR71" s="508"/>
      <c r="BS71" s="508"/>
      <c r="BT71" s="508"/>
      <c r="BU71" s="508"/>
      <c r="BV71" s="508"/>
      <c r="BW71" s="508"/>
      <c r="BX71" s="508"/>
      <c r="BY71" s="508"/>
      <c r="BZ71" s="508"/>
      <c r="CA71" s="508"/>
      <c r="CB71" s="508"/>
      <c r="CC71" s="508"/>
      <c r="CD71" s="508"/>
      <c r="CE71" s="508"/>
      <c r="CF71" s="508"/>
      <c r="CG71" s="508"/>
      <c r="CH71" s="508"/>
      <c r="CI71" s="508"/>
      <c r="CJ71" s="508"/>
      <c r="CK71" s="508"/>
      <c r="CL71" s="508"/>
      <c r="CM71" s="508"/>
      <c r="CN71" s="508"/>
      <c r="CO71" s="508"/>
      <c r="CP71" s="508"/>
      <c r="CQ71" s="508"/>
      <c r="CR71" s="508"/>
      <c r="CS71" s="508"/>
      <c r="CT71" s="508"/>
      <c r="CU71" s="508"/>
      <c r="CV71" s="508"/>
      <c r="CW71" s="508"/>
      <c r="CX71" s="508"/>
      <c r="CY71" s="508"/>
      <c r="CZ71" s="508"/>
      <c r="DA71" s="508"/>
      <c r="DB71" s="508"/>
      <c r="DC71" s="508"/>
      <c r="DD71" s="508"/>
      <c r="DE71" s="508"/>
      <c r="DF71" s="508"/>
      <c r="DG71" s="508"/>
      <c r="DH71" s="508"/>
      <c r="DI71" s="508"/>
      <c r="DJ71" s="508"/>
      <c r="DK71" s="508"/>
      <c r="DL71" s="508"/>
      <c r="DM71" s="508"/>
      <c r="DN71" s="508"/>
      <c r="DO71" s="508"/>
      <c r="DP71" s="508"/>
      <c r="DQ71" s="508"/>
      <c r="DR71" s="508"/>
      <c r="DS71" s="508"/>
      <c r="DT71" s="508"/>
      <c r="DU71" s="508"/>
      <c r="DV71" s="508"/>
      <c r="DW71" s="508"/>
      <c r="DX71" s="508"/>
      <c r="DY71" s="508"/>
      <c r="DZ71" s="508"/>
      <c r="EA71" s="508"/>
      <c r="EB71" s="508"/>
      <c r="EC71" s="508"/>
      <c r="ED71" s="508"/>
      <c r="EE71" s="508"/>
      <c r="EF71" s="508"/>
      <c r="EG71" s="508"/>
      <c r="EH71" s="508"/>
      <c r="EI71" s="508"/>
      <c r="EJ71" s="508"/>
      <c r="EK71" s="508"/>
      <c r="EL71" s="508"/>
      <c r="EM71" s="508"/>
      <c r="EN71" s="508"/>
      <c r="EO71" s="508"/>
      <c r="EP71" s="508"/>
      <c r="EQ71" s="508"/>
      <c r="ER71" s="508"/>
      <c r="ES71" s="508"/>
      <c r="ET71" s="508"/>
      <c r="EU71" s="508"/>
      <c r="EV71" s="508"/>
      <c r="EW71" s="508"/>
      <c r="EX71" s="508"/>
      <c r="EY71" s="508"/>
      <c r="EZ71" s="508"/>
      <c r="FA71" s="508"/>
      <c r="FB71" s="508"/>
      <c r="FC71" s="508"/>
      <c r="FD71" s="508"/>
      <c r="FE71" s="508"/>
      <c r="FF71" s="508"/>
      <c r="FG71" s="508"/>
      <c r="FH71" s="508"/>
      <c r="FI71" s="508"/>
      <c r="FJ71" s="508"/>
      <c r="FK71" s="508"/>
      <c r="FL71" s="508"/>
      <c r="FM71" s="508"/>
      <c r="FN71" s="508"/>
      <c r="FO71" s="508"/>
      <c r="FP71" s="508"/>
      <c r="FQ71" s="508"/>
      <c r="FR71" s="508"/>
      <c r="FS71" s="508"/>
      <c r="FT71" s="508"/>
      <c r="FU71" s="508"/>
      <c r="FV71" s="508"/>
      <c r="FW71" s="508"/>
      <c r="FX71" s="508"/>
      <c r="FY71" s="508"/>
      <c r="FZ71" s="508"/>
      <c r="GA71" s="508"/>
      <c r="GB71" s="508"/>
      <c r="GC71" s="508"/>
      <c r="GD71" s="508"/>
      <c r="GE71" s="508"/>
      <c r="GF71" s="508"/>
      <c r="GG71" s="508"/>
      <c r="GH71" s="508"/>
      <c r="GI71" s="508"/>
      <c r="GJ71" s="508"/>
    </row>
    <row r="72" spans="1:192" s="316" customFormat="1" outlineLevel="1" x14ac:dyDescent="0.25">
      <c r="A72" s="277"/>
      <c r="B72" s="277"/>
      <c r="C72" s="278"/>
      <c r="D72" s="281"/>
      <c r="E72" s="415" t="str">
        <f xml:space="preserve"> Debt!E$144</f>
        <v>RCF balance</v>
      </c>
      <c r="F72" s="415">
        <f xml:space="preserve"> Debt!F$144</f>
        <v>0</v>
      </c>
      <c r="G72" s="415" t="str">
        <f xml:space="preserve"> Debt!G$144</f>
        <v>$ 000s</v>
      </c>
      <c r="H72" s="415">
        <f xml:space="preserve"> Debt!H$144</f>
        <v>0</v>
      </c>
      <c r="I72" s="415">
        <f xml:space="preserve"> Debt!I$144</f>
        <v>0</v>
      </c>
      <c r="J72" s="415">
        <f xml:space="preserve"> Debt!J$144</f>
        <v>0</v>
      </c>
      <c r="K72" s="415">
        <f xml:space="preserve"> Debt!K$144</f>
        <v>0</v>
      </c>
      <c r="L72" s="415">
        <f xml:space="preserve"> Debt!L$144</f>
        <v>0</v>
      </c>
      <c r="M72" s="415">
        <f xml:space="preserve"> Debt!M$144</f>
        <v>0</v>
      </c>
      <c r="N72" s="415">
        <f xml:space="preserve"> Debt!N$144</f>
        <v>0</v>
      </c>
      <c r="O72" s="415">
        <f xml:space="preserve"> Debt!O$144</f>
        <v>0</v>
      </c>
      <c r="P72" s="415">
        <f xml:space="preserve"> Debt!P$144</f>
        <v>0</v>
      </c>
      <c r="Q72" s="415">
        <f xml:space="preserve"> Debt!Q$144</f>
        <v>0</v>
      </c>
      <c r="R72" s="415">
        <f xml:space="preserve"> Debt!R$144</f>
        <v>0</v>
      </c>
      <c r="S72" s="415">
        <f xml:space="preserve"> Debt!S$144</f>
        <v>0</v>
      </c>
      <c r="T72" s="415">
        <f xml:space="preserve"> Debt!T$144</f>
        <v>0</v>
      </c>
      <c r="U72" s="415">
        <f xml:space="preserve"> Debt!U$144</f>
        <v>0</v>
      </c>
      <c r="V72" s="415">
        <f xml:space="preserve"> Debt!V$144</f>
        <v>0</v>
      </c>
      <c r="W72" s="415">
        <f xml:space="preserve"> Debt!W$144</f>
        <v>0</v>
      </c>
      <c r="X72" s="415">
        <f xml:space="preserve"> Debt!X$144</f>
        <v>0</v>
      </c>
      <c r="Y72" s="415">
        <f xml:space="preserve"> Debt!Y$144</f>
        <v>0</v>
      </c>
      <c r="Z72" s="415">
        <f xml:space="preserve"> Debt!Z$144</f>
        <v>0</v>
      </c>
      <c r="AA72" s="415">
        <f xml:space="preserve"> Debt!AA$144</f>
        <v>0</v>
      </c>
      <c r="AB72" s="415">
        <f xml:space="preserve"> Debt!AB$144</f>
        <v>0</v>
      </c>
      <c r="AC72" s="415">
        <f xml:space="preserve"> Debt!AC$144</f>
        <v>0</v>
      </c>
      <c r="AD72" s="415">
        <f xml:space="preserve"> Debt!AD$144</f>
        <v>0</v>
      </c>
      <c r="AE72" s="415">
        <f xml:space="preserve"> Debt!AE$144</f>
        <v>0</v>
      </c>
      <c r="AF72" s="415">
        <f xml:space="preserve"> Debt!AF$144</f>
        <v>0</v>
      </c>
      <c r="AG72" s="415">
        <f xml:space="preserve"> Debt!AG$144</f>
        <v>0</v>
      </c>
      <c r="AH72" s="415">
        <f xml:space="preserve"> Debt!AH$144</f>
        <v>0</v>
      </c>
      <c r="AI72" s="415">
        <f xml:space="preserve"> Debt!AI$144</f>
        <v>0</v>
      </c>
      <c r="AJ72" s="415">
        <f xml:space="preserve"> Debt!AJ$144</f>
        <v>0</v>
      </c>
      <c r="AK72" s="415">
        <f xml:space="preserve"> Debt!AK$144</f>
        <v>0</v>
      </c>
      <c r="AL72" s="415">
        <f xml:space="preserve"> Debt!AL$144</f>
        <v>0</v>
      </c>
      <c r="AM72" s="415">
        <f xml:space="preserve"> Debt!AM$144</f>
        <v>0</v>
      </c>
      <c r="AN72" s="415">
        <f xml:space="preserve"> Debt!AN$144</f>
        <v>0</v>
      </c>
      <c r="AO72" s="415">
        <f xml:space="preserve"> Debt!AO$144</f>
        <v>0</v>
      </c>
      <c r="AP72" s="415">
        <f xml:space="preserve"> Debt!AP$144</f>
        <v>0</v>
      </c>
      <c r="AQ72" s="415">
        <f xml:space="preserve"> Debt!AQ$144</f>
        <v>0</v>
      </c>
      <c r="AR72" s="415">
        <f xml:space="preserve"> Debt!AR$144</f>
        <v>0</v>
      </c>
      <c r="AS72" s="415">
        <f xml:space="preserve"> Debt!AS$144</f>
        <v>0</v>
      </c>
      <c r="AT72" s="415">
        <f xml:space="preserve"> Debt!AT$144</f>
        <v>0</v>
      </c>
      <c r="AU72" s="415">
        <f xml:space="preserve"> Debt!AU$144</f>
        <v>0</v>
      </c>
      <c r="AV72" s="415">
        <f xml:space="preserve"> Debt!AV$144</f>
        <v>0</v>
      </c>
      <c r="AW72" s="415">
        <f xml:space="preserve"> Debt!AW$144</f>
        <v>0</v>
      </c>
      <c r="AX72" s="415">
        <f xml:space="preserve"> Debt!AX$144</f>
        <v>0</v>
      </c>
      <c r="AY72" s="415">
        <f xml:space="preserve"> Debt!AY$144</f>
        <v>0</v>
      </c>
      <c r="AZ72" s="415">
        <f xml:space="preserve"> Debt!AZ$144</f>
        <v>0</v>
      </c>
      <c r="BA72" s="415">
        <f xml:space="preserve"> Debt!BA$144</f>
        <v>0</v>
      </c>
      <c r="BB72" s="415">
        <f xml:space="preserve"> Debt!BB$144</f>
        <v>0</v>
      </c>
      <c r="BC72" s="415">
        <f xml:space="preserve"> Debt!BC$144</f>
        <v>0</v>
      </c>
      <c r="BD72" s="415">
        <f xml:space="preserve"> Debt!BD$144</f>
        <v>0</v>
      </c>
      <c r="BE72" s="415">
        <f xml:space="preserve"> Debt!BE$144</f>
        <v>0</v>
      </c>
      <c r="BF72" s="415">
        <f xml:space="preserve"> Debt!BF$144</f>
        <v>0</v>
      </c>
      <c r="BG72" s="415">
        <f xml:space="preserve"> Debt!BG$144</f>
        <v>0</v>
      </c>
      <c r="BH72" s="415">
        <f xml:space="preserve"> Debt!BH$144</f>
        <v>0</v>
      </c>
      <c r="BI72" s="415">
        <f xml:space="preserve"> Debt!BI$144</f>
        <v>0</v>
      </c>
      <c r="BJ72" s="415">
        <f xml:space="preserve"> Debt!BJ$144</f>
        <v>0</v>
      </c>
      <c r="BK72" s="415">
        <f xml:space="preserve"> Debt!BK$144</f>
        <v>0</v>
      </c>
      <c r="BL72" s="415">
        <f xml:space="preserve"> Debt!BL$144</f>
        <v>0</v>
      </c>
      <c r="BM72" s="415">
        <f xml:space="preserve"> Debt!BM$144</f>
        <v>0</v>
      </c>
      <c r="BN72" s="415">
        <f xml:space="preserve"> Debt!BN$144</f>
        <v>0</v>
      </c>
      <c r="BO72" s="415">
        <f xml:space="preserve"> Debt!BO$144</f>
        <v>0</v>
      </c>
      <c r="BP72" s="415">
        <f xml:space="preserve"> Debt!BP$144</f>
        <v>0</v>
      </c>
      <c r="BQ72" s="415">
        <f xml:space="preserve"> Debt!BQ$144</f>
        <v>0</v>
      </c>
      <c r="BR72" s="415">
        <f xml:space="preserve"> Debt!BR$144</f>
        <v>0</v>
      </c>
      <c r="BS72" s="415">
        <f xml:space="preserve"> Debt!BS$144</f>
        <v>0</v>
      </c>
      <c r="BT72" s="415">
        <f xml:space="preserve"> Debt!BT$144</f>
        <v>0</v>
      </c>
      <c r="BU72" s="415">
        <f xml:space="preserve"> Debt!BU$144</f>
        <v>0</v>
      </c>
      <c r="BV72" s="415">
        <f xml:space="preserve"> Debt!BV$144</f>
        <v>0</v>
      </c>
      <c r="BW72" s="415">
        <f xml:space="preserve"> Debt!BW$144</f>
        <v>0</v>
      </c>
      <c r="BX72" s="415">
        <f xml:space="preserve"> Debt!BX$144</f>
        <v>0</v>
      </c>
      <c r="BY72" s="415">
        <f xml:space="preserve"> Debt!BY$144</f>
        <v>0</v>
      </c>
      <c r="BZ72" s="415">
        <f xml:space="preserve"> Debt!BZ$144</f>
        <v>0</v>
      </c>
      <c r="CA72" s="415">
        <f xml:space="preserve"> Debt!CA$144</f>
        <v>0</v>
      </c>
      <c r="CB72" s="415">
        <f xml:space="preserve"> Debt!CB$144</f>
        <v>0</v>
      </c>
      <c r="CC72" s="415">
        <f xml:space="preserve"> Debt!CC$144</f>
        <v>0</v>
      </c>
      <c r="CD72" s="415">
        <f xml:space="preserve"> Debt!CD$144</f>
        <v>0</v>
      </c>
      <c r="CE72" s="415">
        <f xml:space="preserve"> Debt!CE$144</f>
        <v>0</v>
      </c>
      <c r="CF72" s="415">
        <f xml:space="preserve"> Debt!CF$144</f>
        <v>0</v>
      </c>
      <c r="CG72" s="415">
        <f xml:space="preserve"> Debt!CG$144</f>
        <v>0</v>
      </c>
      <c r="CH72" s="415">
        <f xml:space="preserve"> Debt!CH$144</f>
        <v>0</v>
      </c>
      <c r="CI72" s="415">
        <f xml:space="preserve"> Debt!CI$144</f>
        <v>0</v>
      </c>
      <c r="CJ72" s="415">
        <f xml:space="preserve"> Debt!CJ$144</f>
        <v>0</v>
      </c>
      <c r="CK72" s="415">
        <f xml:space="preserve"> Debt!CK$144</f>
        <v>0</v>
      </c>
      <c r="CL72" s="415">
        <f xml:space="preserve"> Debt!CL$144</f>
        <v>0</v>
      </c>
      <c r="CM72" s="415">
        <f xml:space="preserve"> Debt!CM$144</f>
        <v>0</v>
      </c>
      <c r="CN72" s="415">
        <f xml:space="preserve"> Debt!CN$144</f>
        <v>0</v>
      </c>
      <c r="CO72" s="415">
        <f xml:space="preserve"> Debt!CO$144</f>
        <v>0</v>
      </c>
      <c r="CP72" s="415">
        <f xml:space="preserve"> Debt!CP$144</f>
        <v>0</v>
      </c>
      <c r="CQ72" s="415">
        <f xml:space="preserve"> Debt!CQ$144</f>
        <v>0</v>
      </c>
      <c r="CR72" s="415">
        <f xml:space="preserve"> Debt!CR$144</f>
        <v>0</v>
      </c>
      <c r="CS72" s="415">
        <f xml:space="preserve"> Debt!CS$144</f>
        <v>0</v>
      </c>
      <c r="CT72" s="415">
        <f xml:space="preserve"> Debt!CT$144</f>
        <v>0</v>
      </c>
      <c r="CU72" s="415">
        <f xml:space="preserve"> Debt!CU$144</f>
        <v>0</v>
      </c>
      <c r="CV72" s="415">
        <f xml:space="preserve"> Debt!CV$144</f>
        <v>0</v>
      </c>
      <c r="CW72" s="415">
        <f xml:space="preserve"> Debt!CW$144</f>
        <v>0</v>
      </c>
      <c r="CX72" s="415">
        <f xml:space="preserve"> Debt!CX$144</f>
        <v>0</v>
      </c>
      <c r="CY72" s="415">
        <f xml:space="preserve"> Debt!CY$144</f>
        <v>0</v>
      </c>
      <c r="CZ72" s="415">
        <f xml:space="preserve"> Debt!CZ$144</f>
        <v>0</v>
      </c>
      <c r="DA72" s="415">
        <f xml:space="preserve"> Debt!DA$144</f>
        <v>0</v>
      </c>
      <c r="DB72" s="415">
        <f xml:space="preserve"> Debt!DB$144</f>
        <v>0</v>
      </c>
      <c r="DC72" s="415">
        <f xml:space="preserve"> Debt!DC$144</f>
        <v>0</v>
      </c>
      <c r="DD72" s="415">
        <f xml:space="preserve"> Debt!DD$144</f>
        <v>0</v>
      </c>
      <c r="DE72" s="415">
        <f xml:space="preserve"> Debt!DE$144</f>
        <v>0</v>
      </c>
      <c r="DF72" s="415">
        <f xml:space="preserve"> Debt!DF$144</f>
        <v>0</v>
      </c>
      <c r="DG72" s="415">
        <f xml:space="preserve"> Debt!DG$144</f>
        <v>0</v>
      </c>
      <c r="DH72" s="415">
        <f xml:space="preserve"> Debt!DH$144</f>
        <v>0</v>
      </c>
      <c r="DI72" s="415">
        <f xml:space="preserve"> Debt!DI$144</f>
        <v>0</v>
      </c>
      <c r="DJ72" s="415">
        <f xml:space="preserve"> Debt!DJ$144</f>
        <v>0</v>
      </c>
      <c r="DK72" s="415">
        <f xml:space="preserve"> Debt!DK$144</f>
        <v>0</v>
      </c>
      <c r="DL72" s="415">
        <f xml:space="preserve"> Debt!DL$144</f>
        <v>0</v>
      </c>
      <c r="DM72" s="415">
        <f xml:space="preserve"> Debt!DM$144</f>
        <v>0</v>
      </c>
      <c r="DN72" s="415">
        <f xml:space="preserve"> Debt!DN$144</f>
        <v>0</v>
      </c>
      <c r="DO72" s="415">
        <f xml:space="preserve"> Debt!DO$144</f>
        <v>0</v>
      </c>
      <c r="DP72" s="415">
        <f xml:space="preserve"> Debt!DP$144</f>
        <v>0</v>
      </c>
      <c r="DQ72" s="415">
        <f xml:space="preserve"> Debt!DQ$144</f>
        <v>0</v>
      </c>
      <c r="DR72" s="415">
        <f xml:space="preserve"> Debt!DR$144</f>
        <v>0</v>
      </c>
      <c r="DS72" s="415">
        <f xml:space="preserve"> Debt!DS$144</f>
        <v>0</v>
      </c>
      <c r="DT72" s="415">
        <f xml:space="preserve"> Debt!DT$144</f>
        <v>0</v>
      </c>
      <c r="DU72" s="415">
        <f xml:space="preserve"> Debt!DU$144</f>
        <v>0</v>
      </c>
      <c r="DV72" s="415">
        <f xml:space="preserve"> Debt!DV$144</f>
        <v>0</v>
      </c>
      <c r="DW72" s="415">
        <f xml:space="preserve"> Debt!DW$144</f>
        <v>0</v>
      </c>
      <c r="DX72" s="415">
        <f xml:space="preserve"> Debt!DX$144</f>
        <v>0</v>
      </c>
      <c r="DY72" s="415">
        <f xml:space="preserve"> Debt!DY$144</f>
        <v>0</v>
      </c>
      <c r="DZ72" s="415">
        <f xml:space="preserve"> Debt!DZ$144</f>
        <v>0</v>
      </c>
      <c r="EA72" s="415">
        <f xml:space="preserve"> Debt!EA$144</f>
        <v>0</v>
      </c>
      <c r="EB72" s="415">
        <f xml:space="preserve"> Debt!EB$144</f>
        <v>0</v>
      </c>
      <c r="EC72" s="415">
        <f xml:space="preserve"> Debt!EC$144</f>
        <v>0</v>
      </c>
      <c r="ED72" s="415">
        <f xml:space="preserve"> Debt!ED$144</f>
        <v>0</v>
      </c>
      <c r="EE72" s="415">
        <f xml:space="preserve"> Debt!EE$144</f>
        <v>0</v>
      </c>
      <c r="EF72" s="415">
        <f xml:space="preserve"> Debt!EF$144</f>
        <v>0</v>
      </c>
      <c r="EG72" s="415">
        <f xml:space="preserve"> Debt!EG$144</f>
        <v>0</v>
      </c>
      <c r="EH72" s="415">
        <f xml:space="preserve"> Debt!EH$144</f>
        <v>0</v>
      </c>
      <c r="EI72" s="415">
        <f xml:space="preserve"> Debt!EI$144</f>
        <v>0</v>
      </c>
      <c r="EJ72" s="415">
        <f xml:space="preserve"> Debt!EJ$144</f>
        <v>0</v>
      </c>
      <c r="EK72" s="415">
        <f xml:space="preserve"> Debt!EK$144</f>
        <v>0</v>
      </c>
      <c r="EL72" s="415">
        <f xml:space="preserve"> Debt!EL$144</f>
        <v>0</v>
      </c>
      <c r="EM72" s="415">
        <f xml:space="preserve"> Debt!EM$144</f>
        <v>0</v>
      </c>
      <c r="EN72" s="415">
        <f xml:space="preserve"> Debt!EN$144</f>
        <v>0</v>
      </c>
      <c r="EO72" s="415">
        <f xml:space="preserve"> Debt!EO$144</f>
        <v>0</v>
      </c>
      <c r="EP72" s="415">
        <f xml:space="preserve"> Debt!EP$144</f>
        <v>0</v>
      </c>
      <c r="EQ72" s="415">
        <f xml:space="preserve"> Debt!EQ$144</f>
        <v>0</v>
      </c>
      <c r="ER72" s="415">
        <f xml:space="preserve"> Debt!ER$144</f>
        <v>0</v>
      </c>
      <c r="ES72" s="415">
        <f xml:space="preserve"> Debt!ES$144</f>
        <v>0</v>
      </c>
      <c r="ET72" s="415">
        <f xml:space="preserve"> Debt!ET$144</f>
        <v>0</v>
      </c>
      <c r="EU72" s="415">
        <f xml:space="preserve"> Debt!EU$144</f>
        <v>0</v>
      </c>
      <c r="EV72" s="415">
        <f xml:space="preserve"> Debt!EV$144</f>
        <v>0</v>
      </c>
      <c r="EW72" s="415">
        <f xml:space="preserve"> Debt!EW$144</f>
        <v>0</v>
      </c>
      <c r="EX72" s="415">
        <f xml:space="preserve"> Debt!EX$144</f>
        <v>0</v>
      </c>
      <c r="EY72" s="415">
        <f xml:space="preserve"> Debt!EY$144</f>
        <v>0</v>
      </c>
      <c r="EZ72" s="415">
        <f xml:space="preserve"> Debt!EZ$144</f>
        <v>0</v>
      </c>
      <c r="FA72" s="415">
        <f xml:space="preserve"> Debt!FA$144</f>
        <v>0</v>
      </c>
      <c r="FB72" s="415">
        <f xml:space="preserve"> Debt!FB$144</f>
        <v>0</v>
      </c>
      <c r="FC72" s="415">
        <f xml:space="preserve"> Debt!FC$144</f>
        <v>0</v>
      </c>
      <c r="FD72" s="415">
        <f xml:space="preserve"> Debt!FD$144</f>
        <v>0</v>
      </c>
      <c r="FE72" s="415">
        <f xml:space="preserve"> Debt!FE$144</f>
        <v>0</v>
      </c>
      <c r="FF72" s="415">
        <f xml:space="preserve"> Debt!FF$144</f>
        <v>0</v>
      </c>
      <c r="FG72" s="415">
        <f xml:space="preserve"> Debt!FG$144</f>
        <v>0</v>
      </c>
      <c r="FH72" s="415">
        <f xml:space="preserve"> Debt!FH$144</f>
        <v>0</v>
      </c>
      <c r="FI72" s="415">
        <f xml:space="preserve"> Debt!FI$144</f>
        <v>0</v>
      </c>
      <c r="FJ72" s="415">
        <f xml:space="preserve"> Debt!FJ$144</f>
        <v>0</v>
      </c>
      <c r="FK72" s="415">
        <f xml:space="preserve"> Debt!FK$144</f>
        <v>0</v>
      </c>
      <c r="FL72" s="415">
        <f xml:space="preserve"> Debt!FL$144</f>
        <v>0</v>
      </c>
      <c r="FM72" s="415">
        <f xml:space="preserve"> Debt!FM$144</f>
        <v>0</v>
      </c>
      <c r="FN72" s="415">
        <f xml:space="preserve"> Debt!FN$144</f>
        <v>0</v>
      </c>
      <c r="FO72" s="415">
        <f xml:space="preserve"> Debt!FO$144</f>
        <v>0</v>
      </c>
      <c r="FP72" s="415">
        <f xml:space="preserve"> Debt!FP$144</f>
        <v>0</v>
      </c>
      <c r="FQ72" s="415">
        <f xml:space="preserve"> Debt!FQ$144</f>
        <v>0</v>
      </c>
      <c r="FR72" s="415">
        <f xml:space="preserve"> Debt!FR$144</f>
        <v>0</v>
      </c>
      <c r="FS72" s="415">
        <f xml:space="preserve"> Debt!FS$144</f>
        <v>0</v>
      </c>
      <c r="FT72" s="415">
        <f xml:space="preserve"> Debt!FT$144</f>
        <v>0</v>
      </c>
      <c r="FU72" s="415">
        <f xml:space="preserve"> Debt!FU$144</f>
        <v>0</v>
      </c>
      <c r="FV72" s="415">
        <f xml:space="preserve"> Debt!FV$144</f>
        <v>0</v>
      </c>
      <c r="FW72" s="415">
        <f xml:space="preserve"> Debt!FW$144</f>
        <v>0</v>
      </c>
      <c r="FX72" s="415">
        <f xml:space="preserve"> Debt!FX$144</f>
        <v>0</v>
      </c>
      <c r="FY72" s="415">
        <f xml:space="preserve"> Debt!FY$144</f>
        <v>0</v>
      </c>
      <c r="FZ72" s="415">
        <f xml:space="preserve"> Debt!FZ$144</f>
        <v>0</v>
      </c>
      <c r="GA72" s="415">
        <f xml:space="preserve"> Debt!GA$144</f>
        <v>0</v>
      </c>
      <c r="GB72" s="415">
        <f xml:space="preserve"> Debt!GB$144</f>
        <v>0</v>
      </c>
      <c r="GC72" s="415">
        <f xml:space="preserve"> Debt!GC$144</f>
        <v>0</v>
      </c>
      <c r="GD72" s="415">
        <f xml:space="preserve"> Debt!GD$144</f>
        <v>0</v>
      </c>
      <c r="GE72" s="415">
        <f xml:space="preserve"> Debt!GE$144</f>
        <v>0</v>
      </c>
      <c r="GF72" s="415">
        <f xml:space="preserve"> Debt!GF$144</f>
        <v>0</v>
      </c>
      <c r="GG72" s="415">
        <f xml:space="preserve"> Debt!GG$144</f>
        <v>0</v>
      </c>
      <c r="GH72" s="415">
        <f xml:space="preserve"> Debt!GH$144</f>
        <v>0</v>
      </c>
      <c r="GI72" s="415">
        <f xml:space="preserve"> Debt!GI$144</f>
        <v>0</v>
      </c>
      <c r="GJ72" s="415">
        <f xml:space="preserve"> Debt!GJ$144</f>
        <v>0</v>
      </c>
    </row>
    <row r="73" spans="1:192" s="316" customFormat="1" outlineLevel="1" x14ac:dyDescent="0.25">
      <c r="A73" s="277"/>
      <c r="B73" s="277"/>
      <c r="C73" s="278"/>
      <c r="D73" s="281"/>
      <c r="E73" s="415" t="str">
        <f xml:space="preserve"> Tax!E$89</f>
        <v>Deferred tax balance</v>
      </c>
      <c r="F73" s="415">
        <f xml:space="preserve"> Tax!F$89</f>
        <v>0</v>
      </c>
      <c r="G73" s="415" t="str">
        <f xml:space="preserve"> Tax!G$89</f>
        <v>$ 000s</v>
      </c>
      <c r="H73" s="415">
        <f xml:space="preserve"> Tax!H$89</f>
        <v>0</v>
      </c>
      <c r="I73" s="415">
        <f xml:space="preserve"> Tax!I$89</f>
        <v>0</v>
      </c>
      <c r="J73" s="415">
        <f xml:space="preserve"> Tax!J$89</f>
        <v>0</v>
      </c>
      <c r="K73" s="415">
        <f xml:space="preserve"> Tax!K$89</f>
        <v>0</v>
      </c>
      <c r="L73" s="415">
        <f xml:space="preserve"> Tax!L$89</f>
        <v>0</v>
      </c>
      <c r="M73" s="415">
        <f xml:space="preserve"> Tax!M$89</f>
        <v>543.21526545491417</v>
      </c>
      <c r="N73" s="415">
        <f xml:space="preserve"> Tax!N$89</f>
        <v>1178.6196410949376</v>
      </c>
      <c r="O73" s="415">
        <f xml:space="preserve"> Tax!O$89</f>
        <v>1175.3747250451997</v>
      </c>
      <c r="P73" s="415">
        <f xml:space="preserve"> Tax!P$89</f>
        <v>1182.2818981059377</v>
      </c>
      <c r="Q73" s="415">
        <f xml:space="preserve"> Tax!Q$89</f>
        <v>1732.5930535964249</v>
      </c>
      <c r="R73" s="415">
        <f xml:space="preserve"> Tax!R$89</f>
        <v>2378.2704284714614</v>
      </c>
      <c r="S73" s="415">
        <f xml:space="preserve"> Tax!S$89</f>
        <v>2388.7212468386997</v>
      </c>
      <c r="T73" s="415">
        <f xml:space="preserve"> Tax!T$89</f>
        <v>2409.141342781913</v>
      </c>
      <c r="U73" s="415">
        <f xml:space="preserve"> Tax!U$89</f>
        <v>2970.6317150088917</v>
      </c>
      <c r="V73" s="415">
        <f xml:space="preserve"> Tax!V$89</f>
        <v>3627.4611232699531</v>
      </c>
      <c r="W73" s="415">
        <f xml:space="preserve"> Tax!W$89</f>
        <v>3652.4849836028761</v>
      </c>
      <c r="X73" s="415">
        <f xml:space="preserve"> Tax!X$89</f>
        <v>3685.5494408846575</v>
      </c>
      <c r="Y73" s="415">
        <f xml:space="preserve"> Tax!Y$89</f>
        <v>4259.1343776824315</v>
      </c>
      <c r="Z73" s="415">
        <f xml:space="preserve"> Tax!Z$89</f>
        <v>4928.0230921329057</v>
      </c>
      <c r="AA73" s="415">
        <f xml:space="preserve"> Tax!AA$89</f>
        <v>4968.5260824406359</v>
      </c>
      <c r="AB73" s="415">
        <f xml:space="preserve"> Tax!AB$89</f>
        <v>5018.6149403377867</v>
      </c>
      <c r="AC73" s="415">
        <f xml:space="preserve"> Tax!AC$89</f>
        <v>5605.2165692725184</v>
      </c>
      <c r="AD73" s="415">
        <f xml:space="preserve"> Tax!AD$89</f>
        <v>6287.1856270387361</v>
      </c>
      <c r="AE73" s="415">
        <f xml:space="preserve"> Tax!AE$89</f>
        <v>6344.1895181951477</v>
      </c>
      <c r="AF73" s="415">
        <f xml:space="preserve"> Tax!AF$89</f>
        <v>6410.5777632483041</v>
      </c>
      <c r="AG73" s="415">
        <f xml:space="preserve"> Tax!AG$89</f>
        <v>7011.2587042331497</v>
      </c>
      <c r="AH73" s="415">
        <f xml:space="preserve"> Tax!AH$89</f>
        <v>7707.3666672999389</v>
      </c>
      <c r="AI73" s="415">
        <f xml:space="preserve"> Tax!AI$89</f>
        <v>7781.9314459005591</v>
      </c>
      <c r="AJ73" s="415">
        <f xml:space="preserve"> Tax!AJ$89</f>
        <v>7865.6720314267322</v>
      </c>
      <c r="AK73" s="415">
        <f xml:space="preserve"> Tax!AK$89</f>
        <v>8481.5263138811351</v>
      </c>
      <c r="AL73" s="415">
        <f xml:space="preserve"> Tax!AL$89</f>
        <v>9192.8996151495139</v>
      </c>
      <c r="AM73" s="415">
        <f xml:space="preserve"> Tax!AM$89</f>
        <v>9286.1543179238033</v>
      </c>
      <c r="AN73" s="415">
        <f xml:space="preserve"> Tax!AN$89</f>
        <v>9387.5905407151113</v>
      </c>
      <c r="AO73" s="415">
        <f xml:space="preserve"> Tax!AO$89</f>
        <v>9681.2891801486821</v>
      </c>
      <c r="AP73" s="415">
        <f xml:space="preserve"> Tax!AP$89</f>
        <v>9707.2247211412468</v>
      </c>
      <c r="AQ73" s="415">
        <f xml:space="preserve"> Tax!AQ$89</f>
        <v>9721.8634850841845</v>
      </c>
      <c r="AR73" s="415">
        <f xml:space="preserve"> Tax!AR$89</f>
        <v>9725.7703108299756</v>
      </c>
      <c r="AS73" s="415">
        <f xml:space="preserve"> Tax!AS$89</f>
        <v>9719.4817952884769</v>
      </c>
      <c r="AT73" s="415">
        <f xml:space="preserve"> Tax!AT$89</f>
        <v>9703.5077055240527</v>
      </c>
      <c r="AU73" s="415">
        <f xml:space="preserve"> Tax!AU$89</f>
        <v>9678.3323202478514</v>
      </c>
      <c r="AV73" s="415">
        <f xml:space="preserve"> Tax!AV$89</f>
        <v>9644.4157042354582</v>
      </c>
      <c r="AW73" s="415">
        <f xml:space="preserve"> Tax!AW$89</f>
        <v>9602.1949190236846</v>
      </c>
      <c r="AX73" s="415">
        <f xml:space="preserve"> Tax!AX$89</f>
        <v>9552.0851730725008</v>
      </c>
      <c r="AY73" s="415">
        <f xml:space="preserve"> Tax!AY$89</f>
        <v>9494.4809144188766</v>
      </c>
      <c r="AZ73" s="415">
        <f xml:space="preserve"> Tax!AZ$89</f>
        <v>9429.7568686979339</v>
      </c>
      <c r="BA73" s="415">
        <f xml:space="preserve"> Tax!BA$89</f>
        <v>9358.2690252630364</v>
      </c>
      <c r="BB73" s="415">
        <f xml:space="preserve"> Tax!BB$89</f>
        <v>9280.3555739998847</v>
      </c>
      <c r="BC73" s="415">
        <f xml:space="preserve"> Tax!BC$89</f>
        <v>9196.3377952998908</v>
      </c>
      <c r="BD73" s="415">
        <f xml:space="preserve"> Tax!BD$89</f>
        <v>9106.5209055348969</v>
      </c>
      <c r="BE73" s="415">
        <f xml:space="preserve"> Tax!BE$89</f>
        <v>9011.1948602581524</v>
      </c>
      <c r="BF73" s="415">
        <f xml:space="preserve"> Tax!BF$89</f>
        <v>8910.6351172452451</v>
      </c>
      <c r="BG73" s="415">
        <f xml:space="preserve"> Tax!BG$89</f>
        <v>8805.1033613829823</v>
      </c>
      <c r="BH73" s="415">
        <f xml:space="preserve"> Tax!BH$89</f>
        <v>8694.8481933138319</v>
      </c>
      <c r="BI73" s="415">
        <f xml:space="preserve"> Tax!BI$89</f>
        <v>8580.1057836481414</v>
      </c>
      <c r="BJ73" s="415">
        <f xml:space="preserve"> Tax!BJ$89</f>
        <v>8461.1004944657361</v>
      </c>
      <c r="BK73" s="415">
        <f xml:space="preserve"> Tax!BK$89</f>
        <v>8338.0454697424484</v>
      </c>
      <c r="BL73" s="415">
        <f xml:space="preserve"> Tax!BL$89</f>
        <v>8211.1431962553252</v>
      </c>
      <c r="BM73" s="415">
        <f xml:space="preserve"> Tax!BM$89</f>
        <v>8080.586036442558</v>
      </c>
      <c r="BN73" s="415">
        <f xml:space="preserve"> Tax!BN$89</f>
        <v>7946.5567346204298</v>
      </c>
      <c r="BO73" s="415">
        <f xml:space="preserve"> Tax!BO$89</f>
        <v>7809.2288978894076</v>
      </c>
      <c r="BP73" s="415">
        <f xml:space="preserve"> Tax!BP$89</f>
        <v>7668.7674529949372</v>
      </c>
      <c r="BQ73" s="415">
        <f xml:space="preserve"> Tax!BQ$89</f>
        <v>7525.329080345191</v>
      </c>
      <c r="BR73" s="415">
        <f xml:space="preserve"> Tax!BR$89</f>
        <v>7379.0626263279319</v>
      </c>
      <c r="BS73" s="415">
        <f xml:space="preserve"> Tax!BS$89</f>
        <v>7230.1094950115348</v>
      </c>
      <c r="BT73" s="415">
        <f xml:space="preserve"> Tax!BT$89</f>
        <v>7078.6040202609574</v>
      </c>
      <c r="BU73" s="415">
        <f xml:space="preserve"> Tax!BU$89</f>
        <v>6924.6738192479097</v>
      </c>
      <c r="BV73" s="415">
        <f xml:space="preserve"> Tax!BV$89</f>
        <v>6768.4401282855142</v>
      </c>
      <c r="BW73" s="415">
        <f xml:space="preserve"> Tax!BW$89</f>
        <v>6610.0181218712387</v>
      </c>
      <c r="BX73" s="415">
        <f xml:space="preserve"> Tax!BX$89</f>
        <v>6449.5172157776769</v>
      </c>
      <c r="BY73" s="415">
        <f xml:space="preserve"> Tax!BY$89</f>
        <v>6287.0413549887935</v>
      </c>
      <c r="BZ73" s="415">
        <f xml:space="preserve"> Tax!BZ$89</f>
        <v>6122.6892872393537</v>
      </c>
      <c r="CA73" s="415">
        <f xml:space="preserve"> Tax!CA$89</f>
        <v>5956.554822877386</v>
      </c>
      <c r="CB73" s="415">
        <f xml:space="preserve"> Tax!CB$89</f>
        <v>5788.7270817335166</v>
      </c>
      <c r="CC73" s="415">
        <f xml:space="preserve"> Tax!CC$89</f>
        <v>5619.2907276468404</v>
      </c>
      <c r="CD73" s="415">
        <f xml:space="preserve"> Tax!CD$89</f>
        <v>5448.3261912644994</v>
      </c>
      <c r="CE73" s="415">
        <f xml:space="preserve"> Tax!CE$89</f>
        <v>5275.9098817012746</v>
      </c>
      <c r="CF73" s="415">
        <f xml:space="preserve"> Tax!CF$89</f>
        <v>5102.1143876162105</v>
      </c>
      <c r="CG73" s="415">
        <f xml:space="preserve"> Tax!CG$89</f>
        <v>4927.0086682353995</v>
      </c>
      <c r="CH73" s="415">
        <f xml:space="preserve"> Tax!CH$89</f>
        <v>4750.6582348236298</v>
      </c>
      <c r="CI73" s="415">
        <f xml:space="preserve"> Tax!CI$89</f>
        <v>4573.1253230824486</v>
      </c>
      <c r="CJ73" s="415">
        <f xml:space="preserve"> Tax!CJ$89</f>
        <v>4394.4690569283257</v>
      </c>
      <c r="CK73" s="415">
        <f xml:space="preserve"> Tax!CK$89</f>
        <v>4214.7456040819088</v>
      </c>
      <c r="CL73" s="415">
        <f xml:space="preserve"> Tax!CL$89</f>
        <v>4034.0083238778138</v>
      </c>
      <c r="CM73" s="415">
        <f xml:space="preserve"> Tax!CM$89</f>
        <v>3852.3079076839226</v>
      </c>
      <c r="CN73" s="415">
        <f xml:space="preserve"> Tax!CN$89</f>
        <v>3669.6925122997268</v>
      </c>
      <c r="CO73" s="415">
        <f xml:space="preserve"> Tax!CO$89</f>
        <v>3486.2078866847405</v>
      </c>
      <c r="CP73" s="415">
        <f xml:space="preserve"> Tax!CP$89</f>
        <v>3301.8974923505039</v>
      </c>
      <c r="CQ73" s="415">
        <f xml:space="preserve"> Tax!CQ$89</f>
        <v>3116.8026177329784</v>
      </c>
      <c r="CR73" s="415">
        <f xml:space="preserve"> Tax!CR$89</f>
        <v>2930.9624868463297</v>
      </c>
      <c r="CS73" s="415">
        <f xml:space="preserve"> Tax!CS$89</f>
        <v>2744.4143625040133</v>
      </c>
      <c r="CT73" s="415">
        <f xml:space="preserve"> Tax!CT$89</f>
        <v>2557.1936443788127</v>
      </c>
      <c r="CU73" s="415">
        <f xml:space="preserve"> Tax!CU$89</f>
        <v>2369.3339621598725</v>
      </c>
      <c r="CV73" s="415">
        <f xml:space="preserve"> Tax!CV$89</f>
        <v>2180.8672640518789</v>
      </c>
      <c r="CW73" s="415">
        <f xml:space="preserve"> Tax!CW$89</f>
        <v>1991.8239008492851</v>
      </c>
      <c r="CX73" s="415">
        <f xml:space="preserve"> Tax!CX$89</f>
        <v>1802.2327058068208</v>
      </c>
      <c r="CY73" s="415">
        <f xml:space="preserve"> Tax!CY$89</f>
        <v>1612.1210705164797</v>
      </c>
      <c r="CZ73" s="415">
        <f xml:space="preserve"> Tax!CZ$89</f>
        <v>1421.5150169906558</v>
      </c>
      <c r="DA73" s="415">
        <f xml:space="preserve"> Tax!DA$89</f>
        <v>1230.439266141123</v>
      </c>
      <c r="DB73" s="415">
        <f xml:space="preserve"> Tax!DB$89</f>
        <v>1038.9173028340665</v>
      </c>
      <c r="DC73" s="415">
        <f xml:space="preserve"> Tax!DC$89</f>
        <v>846.97143769236322</v>
      </c>
      <c r="DD73" s="415">
        <f xml:space="preserve"> Tax!DD$89</f>
        <v>654.62286580774503</v>
      </c>
      <c r="DE73" s="415">
        <f xml:space="preserve"> Tax!DE$89</f>
        <v>461.89172251735772</v>
      </c>
      <c r="DF73" s="415">
        <f xml:space="preserve"> Tax!DF$89</f>
        <v>268.79713639148974</v>
      </c>
      <c r="DG73" s="415">
        <f xml:space="preserve"> Tax!DG$89</f>
        <v>75.357279571915285</v>
      </c>
      <c r="DH73" s="415">
        <f xml:space="preserve"> Tax!DH$89</f>
        <v>-118.4105844066805</v>
      </c>
      <c r="DI73" s="415">
        <f xml:space="preserve"> Tax!DI$89</f>
        <v>-112.49005518634647</v>
      </c>
      <c r="DJ73" s="415">
        <f xml:space="preserve"> Tax!DJ$89</f>
        <v>-106.86555242702912</v>
      </c>
      <c r="DK73" s="415">
        <f xml:space="preserve"> Tax!DK$89</f>
        <v>-101.52227480567768</v>
      </c>
      <c r="DL73" s="415">
        <f xml:space="preserve"> Tax!DL$89</f>
        <v>-96.446161065393824</v>
      </c>
      <c r="DM73" s="415">
        <f xml:space="preserve"> Tax!DM$89</f>
        <v>-91.623853012124073</v>
      </c>
      <c r="DN73" s="415">
        <f xml:space="preserve"> Tax!DN$89</f>
        <v>-87.04266036151796</v>
      </c>
      <c r="DO73" s="415">
        <f xml:space="preserve"> Tax!DO$89</f>
        <v>-82.690527343442056</v>
      </c>
      <c r="DP73" s="415">
        <f xml:space="preserve"> Tax!DP$89</f>
        <v>-78.556000976269956</v>
      </c>
      <c r="DQ73" s="415">
        <f xml:space="preserve"> Tax!DQ$89</f>
        <v>-74.628200927456419</v>
      </c>
      <c r="DR73" s="415">
        <f xml:space="preserve"> Tax!DR$89</f>
        <v>-70.896790881083689</v>
      </c>
      <c r="DS73" s="415">
        <f xml:space="preserve"> Tax!DS$89</f>
        <v>-67.351951337029504</v>
      </c>
      <c r="DT73" s="415">
        <f xml:space="preserve"> Tax!DT$89</f>
        <v>-63.984353770178046</v>
      </c>
      <c r="DU73" s="415">
        <f xml:space="preserve"> Tax!DU$89</f>
        <v>-60.785136081669066</v>
      </c>
      <c r="DV73" s="415">
        <f xml:space="preserve"> Tax!DV$89</f>
        <v>-57.745879277585573</v>
      </c>
      <c r="DW73" s="415">
        <f xml:space="preserve"> Tax!DW$89</f>
        <v>-54.858585313706271</v>
      </c>
      <c r="DX73" s="415">
        <f xml:space="preserve"> Tax!DX$89</f>
        <v>-52.115656048020952</v>
      </c>
      <c r="DY73" s="415">
        <f xml:space="preserve"> Tax!DY$89</f>
        <v>-49.509873245619815</v>
      </c>
      <c r="DZ73" s="415">
        <f xml:space="preserve"> Tax!DZ$89</f>
        <v>-47.034379583338819</v>
      </c>
      <c r="EA73" s="415">
        <f xml:space="preserve"> Tax!EA$89</f>
        <v>-44.6826606041719</v>
      </c>
      <c r="EB73" s="415">
        <f xml:space="preserve"> Tax!EB$89</f>
        <v>1.4210854715202004E-13</v>
      </c>
      <c r="EC73" s="415">
        <f xml:space="preserve"> Tax!EC$89</f>
        <v>-2.2343546420760291E-13</v>
      </c>
      <c r="ED73" s="415">
        <f xml:space="preserve"> Tax!ED$89</f>
        <v>-5.9888170130791385E-13</v>
      </c>
      <c r="EE73" s="415">
        <f xml:space="preserve"> Tax!EE$89</f>
        <v>-9.8037262282553977E-13</v>
      </c>
      <c r="EF73" s="415">
        <f xml:space="preserve"> Tax!EF$89</f>
        <v>-1.3637921468170553E-12</v>
      </c>
      <c r="EG73" s="415">
        <f xml:space="preserve"> Tax!EG$89</f>
        <v>-1.7533176267281357E-12</v>
      </c>
      <c r="EH73" s="415">
        <f xml:space="preserve"> Tax!EH$89</f>
        <v>-2.1533949666450271E-12</v>
      </c>
      <c r="EI73" s="415">
        <f xml:space="preserve"> Tax!EI$89</f>
        <v>-2.5599135517345806E-12</v>
      </c>
      <c r="EJ73" s="415">
        <f xml:space="preserve"> Tax!EJ$89</f>
        <v>-2.9639974439938695E-12</v>
      </c>
      <c r="EK73" s="415">
        <f xml:space="preserve"> Tax!EK$89</f>
        <v>-3.3790061932624907E-12</v>
      </c>
      <c r="EL73" s="415">
        <f xml:space="preserve"> Tax!EL$89</f>
        <v>-3.8052571191005857E-12</v>
      </c>
      <c r="EM73" s="415">
        <f xml:space="preserve"> Tax!EM$89</f>
        <v>-4.2383706848446733E-12</v>
      </c>
      <c r="EN73" s="415">
        <f xml:space="preserve"> Tax!EN$89</f>
        <v>-4.6688902769504459E-12</v>
      </c>
      <c r="EO73" s="415">
        <f xml:space="preserve"> Tax!EO$89</f>
        <v>-5.1110494445839006E-12</v>
      </c>
      <c r="EP73" s="415">
        <f xml:space="preserve"> Tax!EP$89</f>
        <v>-5.56518626676827E-12</v>
      </c>
      <c r="EQ73" s="415">
        <f xml:space="preserve"> Tax!EQ$89</f>
        <v>-6.0266346917898075E-12</v>
      </c>
      <c r="ER73" s="415">
        <f xml:space="preserve"> Tax!ER$89</f>
        <v>-6.4853194420049659E-12</v>
      </c>
      <c r="ES73" s="415">
        <f xml:space="preserve"> Tax!ES$89</f>
        <v>-6.9564052440919137E-12</v>
      </c>
      <c r="ET73" s="415">
        <f xml:space="preserve"> Tax!ET$89</f>
        <v>-7.440252294648362E-12</v>
      </c>
      <c r="EU73" s="415">
        <f xml:space="preserve"> Tax!EU$89</f>
        <v>-7.9318892827187693E-12</v>
      </c>
      <c r="EV73" s="415">
        <f xml:space="preserve"> Tax!EV$89</f>
        <v>-8.4260117095190848E-12</v>
      </c>
      <c r="EW73" s="415">
        <f xml:space="preserve"> Tax!EW$89</f>
        <v>-8.9280030359661952E-12</v>
      </c>
      <c r="EX73" s="415">
        <f xml:space="preserve"> Tax!EX$89</f>
        <v>-9.4435928109718187E-12</v>
      </c>
      <c r="EY73" s="415">
        <f xml:space="preserve"> Tax!EY$89</f>
        <v>-9.9674835813550343E-12</v>
      </c>
      <c r="EZ73" s="415">
        <f xml:space="preserve"> Tax!EZ$89</f>
        <v>-1.0488236701580845E-11</v>
      </c>
      <c r="FA73" s="415">
        <f xml:space="preserve"> Tax!FA$89</f>
        <v>-1.1023068961026538E-11</v>
      </c>
      <c r="FB73" s="415">
        <f xml:space="preserve"> Tax!FB$89</f>
        <v>-1.1572389297425634E-11</v>
      </c>
      <c r="FC73" s="415">
        <f xml:space="preserve"> Tax!FC$89</f>
        <v>-1.2130553691240756E-11</v>
      </c>
      <c r="FD73" s="415">
        <f xml:space="preserve"> Tax!FD$89</f>
        <v>-1.2685375165697267E-11</v>
      </c>
      <c r="FE73" s="415">
        <f xml:space="preserve"> Tax!FE$89</f>
        <v>-1.3255196855184015E-11</v>
      </c>
      <c r="FF73" s="415">
        <f xml:space="preserve"> Tax!FF$89</f>
        <v>-1.3840454450679046E-11</v>
      </c>
      <c r="FG73" s="415">
        <f xml:space="preserve"> Tax!FG$89</f>
        <v>-1.4435134693461548E-11</v>
      </c>
      <c r="FH73" s="415">
        <f xml:space="preserve"> Tax!FH$89</f>
        <v>-1.5026253318703036E-11</v>
      </c>
      <c r="FI73" s="415">
        <f xml:space="preserve"> Tax!FI$89</f>
        <v>-1.5633353492776402E-11</v>
      </c>
      <c r="FJ73" s="415">
        <f xml:space="preserve"> Tax!FJ$89</f>
        <v>-1.6256899410136669E-11</v>
      </c>
      <c r="FK73" s="415">
        <f xml:space="preserve"> Tax!FK$89</f>
        <v>-1.6890484416766438E-11</v>
      </c>
      <c r="FL73" s="415">
        <f xml:space="preserve"> Tax!FL$89</f>
        <v>-1.7527272471076462E-11</v>
      </c>
      <c r="FM73" s="415">
        <f xml:space="preserve"> Tax!FM$89</f>
        <v>-1.8174201375151374E-11</v>
      </c>
      <c r="FN73" s="415">
        <f xml:space="preserve"> Tax!FN$89</f>
        <v>-1.8838654943417879E-11</v>
      </c>
      <c r="FO73" s="415">
        <f xml:space="preserve"> Tax!FO$89</f>
        <v>-1.9513806214133475E-11</v>
      </c>
      <c r="FP73" s="415">
        <f xml:space="preserve"> Tax!FP$89</f>
        <v>-2.0184913915825546E-11</v>
      </c>
      <c r="FQ73" s="415">
        <f xml:space="preserve"> Tax!FQ$89</f>
        <v>-2.0874165759908086E-11</v>
      </c>
      <c r="FR73" s="415">
        <f xml:space="preserve"> Tax!FR$89</f>
        <v>-2.1582088754769175E-11</v>
      </c>
      <c r="FS73" s="415">
        <f xml:space="preserve"> Tax!FS$89</f>
        <v>-2.2301409309847526E-11</v>
      </c>
      <c r="FT73" s="415">
        <f xml:space="preserve"> Tax!FT$89</f>
        <v>-2.3016421760297096E-11</v>
      </c>
      <c r="FU73" s="415">
        <f xml:space="preserve"> Tax!FU$89</f>
        <v>-2.3750765366802846E-11</v>
      </c>
      <c r="FV73" s="415">
        <f xml:space="preserve"> Tax!FV$89</f>
        <v>-2.4505001615334941E-11</v>
      </c>
      <c r="FW73" s="415">
        <f xml:space="preserve"> Tax!FW$89</f>
        <v>-2.5271381067468401E-11</v>
      </c>
      <c r="FX73" s="415">
        <f xml:space="preserve"> Tax!FX$89</f>
        <v>-2.6033170573100498E-11</v>
      </c>
      <c r="FY73" s="415">
        <f xml:space="preserve"> Tax!FY$89</f>
        <v>-2.6815555904450142E-11</v>
      </c>
      <c r="FZ73" s="415">
        <f xml:space="preserve"> Tax!FZ$89</f>
        <v>-2.7619135280638357E-11</v>
      </c>
      <c r="GA73" s="415">
        <f xml:space="preserve"> Tax!GA$89</f>
        <v>-2.8435652284783203E-11</v>
      </c>
      <c r="GB73" s="415">
        <f xml:space="preserve"> Tax!GB$89</f>
        <v>-2.9256297137391397E-11</v>
      </c>
      <c r="GC73" s="415">
        <f xml:space="preserve"> Tax!GC$89</f>
        <v>-3.0090010759277371E-11</v>
      </c>
      <c r="GD73" s="415">
        <f xml:space="preserve"> Tax!GD$89</f>
        <v>-3.0946308858628309E-11</v>
      </c>
      <c r="GE73" s="415">
        <f xml:space="preserve"> Tax!GE$89</f>
        <v>-3.1816393357378794E-11</v>
      </c>
      <c r="GF73" s="415">
        <f xml:space="preserve"> Tax!GF$89</f>
        <v>-3.2681266806576976E-11</v>
      </c>
      <c r="GG73" s="415">
        <f xml:space="preserve"> Tax!GG$89</f>
        <v>-3.3569523070444733E-11</v>
      </c>
      <c r="GH73" s="415">
        <f xml:space="preserve"> Tax!GH$89</f>
        <v>-3.448184131800546E-11</v>
      </c>
      <c r="GI73" s="415">
        <f xml:space="preserve"> Tax!GI$89</f>
        <v>-3.5408847889351918E-11</v>
      </c>
      <c r="GJ73" s="415">
        <f xml:space="preserve"> Tax!GJ$89</f>
        <v>-3.6330302497428679E-11</v>
      </c>
    </row>
    <row r="74" spans="1:192" s="316" customFormat="1" outlineLevel="1" x14ac:dyDescent="0.25">
      <c r="A74" s="277"/>
      <c r="B74" s="277"/>
      <c r="C74" s="278"/>
      <c r="D74" s="281"/>
      <c r="E74" s="371" t="str">
        <f xml:space="preserve"> Equity!E$25</f>
        <v>Share capital balance</v>
      </c>
      <c r="F74" s="371">
        <f xml:space="preserve"> Equity!F$25</f>
        <v>0</v>
      </c>
      <c r="G74" s="371" t="str">
        <f xml:space="preserve"> Equity!G$25</f>
        <v>$ 000s</v>
      </c>
      <c r="H74" s="371">
        <f xml:space="preserve"> Equity!H$25</f>
        <v>0</v>
      </c>
      <c r="I74" s="371">
        <f xml:space="preserve"> Equity!I$25</f>
        <v>0</v>
      </c>
      <c r="J74" s="371">
        <f xml:space="preserve"> Equity!J$25</f>
        <v>0</v>
      </c>
      <c r="K74" s="371">
        <f xml:space="preserve"> Equity!K$25</f>
        <v>0</v>
      </c>
      <c r="L74" s="371">
        <f xml:space="preserve"> Equity!L$25</f>
        <v>34323.799038515674</v>
      </c>
      <c r="M74" s="371">
        <f xml:space="preserve"> Equity!M$25</f>
        <v>34323.799038515674</v>
      </c>
      <c r="N74" s="371">
        <f xml:space="preserve"> Equity!N$25</f>
        <v>34323.799038515674</v>
      </c>
      <c r="O74" s="371">
        <f xml:space="preserve"> Equity!O$25</f>
        <v>34323.799038515674</v>
      </c>
      <c r="P74" s="371">
        <f xml:space="preserve"> Equity!P$25</f>
        <v>34323.799038515674</v>
      </c>
      <c r="Q74" s="371">
        <f xml:space="preserve"> Equity!Q$25</f>
        <v>34323.799038515674</v>
      </c>
      <c r="R74" s="371">
        <f xml:space="preserve"> Equity!R$25</f>
        <v>34323.799038515674</v>
      </c>
      <c r="S74" s="371">
        <f xml:space="preserve"> Equity!S$25</f>
        <v>34323.799038515674</v>
      </c>
      <c r="T74" s="371">
        <f xml:space="preserve"> Equity!T$25</f>
        <v>34323.799038515674</v>
      </c>
      <c r="U74" s="371">
        <f xml:space="preserve"> Equity!U$25</f>
        <v>34323.799038515674</v>
      </c>
      <c r="V74" s="371">
        <f xml:space="preserve"> Equity!V$25</f>
        <v>34323.799038515674</v>
      </c>
      <c r="W74" s="371">
        <f xml:space="preserve"> Equity!W$25</f>
        <v>34323.799038515674</v>
      </c>
      <c r="X74" s="371">
        <f xml:space="preserve"> Equity!X$25</f>
        <v>34323.799038515674</v>
      </c>
      <c r="Y74" s="371">
        <f xml:space="preserve"> Equity!Y$25</f>
        <v>34323.799038515674</v>
      </c>
      <c r="Z74" s="371">
        <f xml:space="preserve"> Equity!Z$25</f>
        <v>34323.799038515674</v>
      </c>
      <c r="AA74" s="371">
        <f xml:space="preserve"> Equity!AA$25</f>
        <v>34323.799038515674</v>
      </c>
      <c r="AB74" s="371">
        <f xml:space="preserve"> Equity!AB$25</f>
        <v>34323.799038515674</v>
      </c>
      <c r="AC74" s="371">
        <f xml:space="preserve"> Equity!AC$25</f>
        <v>34323.799038515674</v>
      </c>
      <c r="AD74" s="371">
        <f xml:space="preserve"> Equity!AD$25</f>
        <v>34323.799038515674</v>
      </c>
      <c r="AE74" s="371">
        <f xml:space="preserve"> Equity!AE$25</f>
        <v>34323.799038515674</v>
      </c>
      <c r="AF74" s="371">
        <f xml:space="preserve"> Equity!AF$25</f>
        <v>34323.799038515674</v>
      </c>
      <c r="AG74" s="371">
        <f xml:space="preserve"> Equity!AG$25</f>
        <v>34323.799038515674</v>
      </c>
      <c r="AH74" s="371">
        <f xml:space="preserve"> Equity!AH$25</f>
        <v>34323.799038515674</v>
      </c>
      <c r="AI74" s="371">
        <f xml:space="preserve"> Equity!AI$25</f>
        <v>34323.799038515674</v>
      </c>
      <c r="AJ74" s="371">
        <f xml:space="preserve"> Equity!AJ$25</f>
        <v>34323.799038515674</v>
      </c>
      <c r="AK74" s="371">
        <f xml:space="preserve"> Equity!AK$25</f>
        <v>34323.799038515674</v>
      </c>
      <c r="AL74" s="371">
        <f xml:space="preserve"> Equity!AL$25</f>
        <v>34323.799038515674</v>
      </c>
      <c r="AM74" s="371">
        <f xml:space="preserve"> Equity!AM$25</f>
        <v>34323.799038515674</v>
      </c>
      <c r="AN74" s="371">
        <f xml:space="preserve"> Equity!AN$25</f>
        <v>34323.799038515674</v>
      </c>
      <c r="AO74" s="371">
        <f xml:space="preserve"> Equity!AO$25</f>
        <v>34323.799038515674</v>
      </c>
      <c r="AP74" s="371">
        <f xml:space="preserve"> Equity!AP$25</f>
        <v>34323.799038515674</v>
      </c>
      <c r="AQ74" s="371">
        <f xml:space="preserve"> Equity!AQ$25</f>
        <v>34323.799038515674</v>
      </c>
      <c r="AR74" s="371">
        <f xml:space="preserve"> Equity!AR$25</f>
        <v>34323.799038515674</v>
      </c>
      <c r="AS74" s="371">
        <f xml:space="preserve"> Equity!AS$25</f>
        <v>34323.799038515674</v>
      </c>
      <c r="AT74" s="371">
        <f xml:space="preserve"> Equity!AT$25</f>
        <v>34323.799038515674</v>
      </c>
      <c r="AU74" s="371">
        <f xml:space="preserve"> Equity!AU$25</f>
        <v>34323.799038515674</v>
      </c>
      <c r="AV74" s="371">
        <f xml:space="preserve"> Equity!AV$25</f>
        <v>34323.799038515674</v>
      </c>
      <c r="AW74" s="371">
        <f xml:space="preserve"> Equity!AW$25</f>
        <v>34323.799038515674</v>
      </c>
      <c r="AX74" s="371">
        <f xml:space="preserve"> Equity!AX$25</f>
        <v>34323.799038515674</v>
      </c>
      <c r="AY74" s="371">
        <f xml:space="preserve"> Equity!AY$25</f>
        <v>34323.799038515674</v>
      </c>
      <c r="AZ74" s="371">
        <f xml:space="preserve"> Equity!AZ$25</f>
        <v>34323.799038515674</v>
      </c>
      <c r="BA74" s="371">
        <f xml:space="preserve"> Equity!BA$25</f>
        <v>34323.799038515674</v>
      </c>
      <c r="BB74" s="371">
        <f xml:space="preserve"> Equity!BB$25</f>
        <v>34323.799038515674</v>
      </c>
      <c r="BC74" s="371">
        <f xml:space="preserve"> Equity!BC$25</f>
        <v>34323.799038515674</v>
      </c>
      <c r="BD74" s="371">
        <f xml:space="preserve"> Equity!BD$25</f>
        <v>34323.799038515674</v>
      </c>
      <c r="BE74" s="371">
        <f xml:space="preserve"> Equity!BE$25</f>
        <v>34323.799038515674</v>
      </c>
      <c r="BF74" s="371">
        <f xml:space="preserve"> Equity!BF$25</f>
        <v>34323.799038515674</v>
      </c>
      <c r="BG74" s="371">
        <f xml:space="preserve"> Equity!BG$25</f>
        <v>34323.799038515674</v>
      </c>
      <c r="BH74" s="371">
        <f xml:space="preserve"> Equity!BH$25</f>
        <v>34323.799038515674</v>
      </c>
      <c r="BI74" s="371">
        <f xml:space="preserve"> Equity!BI$25</f>
        <v>34323.799038515674</v>
      </c>
      <c r="BJ74" s="371">
        <f xml:space="preserve"> Equity!BJ$25</f>
        <v>34323.799038515674</v>
      </c>
      <c r="BK74" s="371">
        <f xml:space="preserve"> Equity!BK$25</f>
        <v>34323.799038515674</v>
      </c>
      <c r="BL74" s="371">
        <f xml:space="preserve"> Equity!BL$25</f>
        <v>34323.799038515674</v>
      </c>
      <c r="BM74" s="371">
        <f xml:space="preserve"> Equity!BM$25</f>
        <v>34323.799038515674</v>
      </c>
      <c r="BN74" s="371">
        <f xml:space="preserve"> Equity!BN$25</f>
        <v>34323.799038515674</v>
      </c>
      <c r="BO74" s="371">
        <f xml:space="preserve"> Equity!BO$25</f>
        <v>34323.799038515674</v>
      </c>
      <c r="BP74" s="371">
        <f xml:space="preserve"> Equity!BP$25</f>
        <v>34323.799038515674</v>
      </c>
      <c r="BQ74" s="371">
        <f xml:space="preserve"> Equity!BQ$25</f>
        <v>34323.799038515674</v>
      </c>
      <c r="BR74" s="371">
        <f xml:space="preserve"> Equity!BR$25</f>
        <v>34323.799038515674</v>
      </c>
      <c r="BS74" s="371">
        <f xml:space="preserve"> Equity!BS$25</f>
        <v>34323.799038515674</v>
      </c>
      <c r="BT74" s="371">
        <f xml:space="preserve"> Equity!BT$25</f>
        <v>34323.799038515674</v>
      </c>
      <c r="BU74" s="371">
        <f xml:space="preserve"> Equity!BU$25</f>
        <v>34323.799038515674</v>
      </c>
      <c r="BV74" s="371">
        <f xml:space="preserve"> Equity!BV$25</f>
        <v>34323.799038515674</v>
      </c>
      <c r="BW74" s="371">
        <f xml:space="preserve"> Equity!BW$25</f>
        <v>34323.799038515674</v>
      </c>
      <c r="BX74" s="371">
        <f xml:space="preserve"> Equity!BX$25</f>
        <v>34323.799038515674</v>
      </c>
      <c r="BY74" s="371">
        <f xml:space="preserve"> Equity!BY$25</f>
        <v>34323.799038515674</v>
      </c>
      <c r="BZ74" s="371">
        <f xml:space="preserve"> Equity!BZ$25</f>
        <v>34323.799038515674</v>
      </c>
      <c r="CA74" s="371">
        <f xml:space="preserve"> Equity!CA$25</f>
        <v>34323.799038515674</v>
      </c>
      <c r="CB74" s="371">
        <f xml:space="preserve"> Equity!CB$25</f>
        <v>34323.799038515674</v>
      </c>
      <c r="CC74" s="371">
        <f xml:space="preserve"> Equity!CC$25</f>
        <v>34323.799038515674</v>
      </c>
      <c r="CD74" s="371">
        <f xml:space="preserve"> Equity!CD$25</f>
        <v>34323.799038515674</v>
      </c>
      <c r="CE74" s="371">
        <f xml:space="preserve"> Equity!CE$25</f>
        <v>34323.799038515674</v>
      </c>
      <c r="CF74" s="371">
        <f xml:space="preserve"> Equity!CF$25</f>
        <v>34323.799038515674</v>
      </c>
      <c r="CG74" s="371">
        <f xml:space="preserve"> Equity!CG$25</f>
        <v>34323.799038515674</v>
      </c>
      <c r="CH74" s="371">
        <f xml:space="preserve"> Equity!CH$25</f>
        <v>34323.799038515674</v>
      </c>
      <c r="CI74" s="371">
        <f xml:space="preserve"> Equity!CI$25</f>
        <v>34323.799038515674</v>
      </c>
      <c r="CJ74" s="371">
        <f xml:space="preserve"> Equity!CJ$25</f>
        <v>34323.799038515674</v>
      </c>
      <c r="CK74" s="371">
        <f xml:space="preserve"> Equity!CK$25</f>
        <v>34323.799038515674</v>
      </c>
      <c r="CL74" s="371">
        <f xml:space="preserve"> Equity!CL$25</f>
        <v>34323.799038515674</v>
      </c>
      <c r="CM74" s="371">
        <f xml:space="preserve"> Equity!CM$25</f>
        <v>34323.799038515674</v>
      </c>
      <c r="CN74" s="371">
        <f xml:space="preserve"> Equity!CN$25</f>
        <v>34323.799038515674</v>
      </c>
      <c r="CO74" s="371">
        <f xml:space="preserve"> Equity!CO$25</f>
        <v>34323.799038515674</v>
      </c>
      <c r="CP74" s="371">
        <f xml:space="preserve"> Equity!CP$25</f>
        <v>34323.799038515674</v>
      </c>
      <c r="CQ74" s="371">
        <f xml:space="preserve"> Equity!CQ$25</f>
        <v>34323.799038515674</v>
      </c>
      <c r="CR74" s="371">
        <f xml:space="preserve"> Equity!CR$25</f>
        <v>34323.799038515674</v>
      </c>
      <c r="CS74" s="371">
        <f xml:space="preserve"> Equity!CS$25</f>
        <v>34323.799038515674</v>
      </c>
      <c r="CT74" s="371">
        <f xml:space="preserve"> Equity!CT$25</f>
        <v>34323.799038515674</v>
      </c>
      <c r="CU74" s="371">
        <f xml:space="preserve"> Equity!CU$25</f>
        <v>34323.799038515674</v>
      </c>
      <c r="CV74" s="371">
        <f xml:space="preserve"> Equity!CV$25</f>
        <v>34323.799038515674</v>
      </c>
      <c r="CW74" s="371">
        <f xml:space="preserve"> Equity!CW$25</f>
        <v>34323.799038515674</v>
      </c>
      <c r="CX74" s="371">
        <f xml:space="preserve"> Equity!CX$25</f>
        <v>34323.799038515674</v>
      </c>
      <c r="CY74" s="371">
        <f xml:space="preserve"> Equity!CY$25</f>
        <v>34323.799038515674</v>
      </c>
      <c r="CZ74" s="371">
        <f xml:space="preserve"> Equity!CZ$25</f>
        <v>34323.799038515674</v>
      </c>
      <c r="DA74" s="371">
        <f xml:space="preserve"> Equity!DA$25</f>
        <v>34323.799038515674</v>
      </c>
      <c r="DB74" s="371">
        <f xml:space="preserve"> Equity!DB$25</f>
        <v>34323.799038515674</v>
      </c>
      <c r="DC74" s="371">
        <f xml:space="preserve"> Equity!DC$25</f>
        <v>34323.799038515674</v>
      </c>
      <c r="DD74" s="371">
        <f xml:space="preserve"> Equity!DD$25</f>
        <v>34323.799038515674</v>
      </c>
      <c r="DE74" s="371">
        <f xml:space="preserve"> Equity!DE$25</f>
        <v>34323.799038515674</v>
      </c>
      <c r="DF74" s="371">
        <f xml:space="preserve"> Equity!DF$25</f>
        <v>34323.799038515674</v>
      </c>
      <c r="DG74" s="371">
        <f xml:space="preserve"> Equity!DG$25</f>
        <v>34323.799038515674</v>
      </c>
      <c r="DH74" s="371">
        <f xml:space="preserve"> Equity!DH$25</f>
        <v>34323.799038515674</v>
      </c>
      <c r="DI74" s="371">
        <f xml:space="preserve"> Equity!DI$25</f>
        <v>34323.799038515674</v>
      </c>
      <c r="DJ74" s="371">
        <f xml:space="preserve"> Equity!DJ$25</f>
        <v>34323.799038515674</v>
      </c>
      <c r="DK74" s="371">
        <f xml:space="preserve"> Equity!DK$25</f>
        <v>34323.799038515674</v>
      </c>
      <c r="DL74" s="371">
        <f xml:space="preserve"> Equity!DL$25</f>
        <v>34323.799038515674</v>
      </c>
      <c r="DM74" s="371">
        <f xml:space="preserve"> Equity!DM$25</f>
        <v>34323.799038515674</v>
      </c>
      <c r="DN74" s="371">
        <f xml:space="preserve"> Equity!DN$25</f>
        <v>34323.799038515674</v>
      </c>
      <c r="DO74" s="371">
        <f xml:space="preserve"> Equity!DO$25</f>
        <v>34323.799038515674</v>
      </c>
      <c r="DP74" s="371">
        <f xml:space="preserve"> Equity!DP$25</f>
        <v>34323.799038515674</v>
      </c>
      <c r="DQ74" s="371">
        <f xml:space="preserve"> Equity!DQ$25</f>
        <v>34323.799038515674</v>
      </c>
      <c r="DR74" s="371">
        <f xml:space="preserve"> Equity!DR$25</f>
        <v>34323.799038515674</v>
      </c>
      <c r="DS74" s="371">
        <f xml:space="preserve"> Equity!DS$25</f>
        <v>34323.799038515674</v>
      </c>
      <c r="DT74" s="371">
        <f xml:space="preserve"> Equity!DT$25</f>
        <v>34323.799038515674</v>
      </c>
      <c r="DU74" s="371">
        <f xml:space="preserve"> Equity!DU$25</f>
        <v>34323.799038515674</v>
      </c>
      <c r="DV74" s="371">
        <f xml:space="preserve"> Equity!DV$25</f>
        <v>34323.799038515674</v>
      </c>
      <c r="DW74" s="371">
        <f xml:space="preserve"> Equity!DW$25</f>
        <v>34323.799038515674</v>
      </c>
      <c r="DX74" s="371">
        <f xml:space="preserve"> Equity!DX$25</f>
        <v>34323.799038515674</v>
      </c>
      <c r="DY74" s="371">
        <f xml:space="preserve"> Equity!DY$25</f>
        <v>34323.799038515674</v>
      </c>
      <c r="DZ74" s="371">
        <f xml:space="preserve"> Equity!DZ$25</f>
        <v>34323.799038515674</v>
      </c>
      <c r="EA74" s="371">
        <f xml:space="preserve"> Equity!EA$25</f>
        <v>34323.799038515674</v>
      </c>
      <c r="EB74" s="371">
        <f xml:space="preserve"> Equity!EB$25</f>
        <v>0</v>
      </c>
      <c r="EC74" s="371">
        <f xml:space="preserve"> Equity!EC$25</f>
        <v>0</v>
      </c>
      <c r="ED74" s="371">
        <f xml:space="preserve"> Equity!ED$25</f>
        <v>0</v>
      </c>
      <c r="EE74" s="371">
        <f xml:space="preserve"> Equity!EE$25</f>
        <v>0</v>
      </c>
      <c r="EF74" s="371">
        <f xml:space="preserve"> Equity!EF$25</f>
        <v>0</v>
      </c>
      <c r="EG74" s="371">
        <f xml:space="preserve"> Equity!EG$25</f>
        <v>0</v>
      </c>
      <c r="EH74" s="371">
        <f xml:space="preserve"> Equity!EH$25</f>
        <v>0</v>
      </c>
      <c r="EI74" s="371">
        <f xml:space="preserve"> Equity!EI$25</f>
        <v>0</v>
      </c>
      <c r="EJ74" s="371">
        <f xml:space="preserve"> Equity!EJ$25</f>
        <v>0</v>
      </c>
      <c r="EK74" s="371">
        <f xml:space="preserve"> Equity!EK$25</f>
        <v>0</v>
      </c>
      <c r="EL74" s="371">
        <f xml:space="preserve"> Equity!EL$25</f>
        <v>0</v>
      </c>
      <c r="EM74" s="371">
        <f xml:space="preserve"> Equity!EM$25</f>
        <v>0</v>
      </c>
      <c r="EN74" s="371">
        <f xml:space="preserve"> Equity!EN$25</f>
        <v>0</v>
      </c>
      <c r="EO74" s="371">
        <f xml:space="preserve"> Equity!EO$25</f>
        <v>0</v>
      </c>
      <c r="EP74" s="371">
        <f xml:space="preserve"> Equity!EP$25</f>
        <v>0</v>
      </c>
      <c r="EQ74" s="371">
        <f xml:space="preserve"> Equity!EQ$25</f>
        <v>0</v>
      </c>
      <c r="ER74" s="371">
        <f xml:space="preserve"> Equity!ER$25</f>
        <v>0</v>
      </c>
      <c r="ES74" s="371">
        <f xml:space="preserve"> Equity!ES$25</f>
        <v>0</v>
      </c>
      <c r="ET74" s="371">
        <f xml:space="preserve"> Equity!ET$25</f>
        <v>0</v>
      </c>
      <c r="EU74" s="371">
        <f xml:space="preserve"> Equity!EU$25</f>
        <v>0</v>
      </c>
      <c r="EV74" s="371">
        <f xml:space="preserve"> Equity!EV$25</f>
        <v>0</v>
      </c>
      <c r="EW74" s="371">
        <f xml:space="preserve"> Equity!EW$25</f>
        <v>0</v>
      </c>
      <c r="EX74" s="371">
        <f xml:space="preserve"> Equity!EX$25</f>
        <v>0</v>
      </c>
      <c r="EY74" s="371">
        <f xml:space="preserve"> Equity!EY$25</f>
        <v>0</v>
      </c>
      <c r="EZ74" s="371">
        <f xml:space="preserve"> Equity!EZ$25</f>
        <v>0</v>
      </c>
      <c r="FA74" s="371">
        <f xml:space="preserve"> Equity!FA$25</f>
        <v>0</v>
      </c>
      <c r="FB74" s="371">
        <f xml:space="preserve"> Equity!FB$25</f>
        <v>0</v>
      </c>
      <c r="FC74" s="371">
        <f xml:space="preserve"> Equity!FC$25</f>
        <v>0</v>
      </c>
      <c r="FD74" s="371">
        <f xml:space="preserve"> Equity!FD$25</f>
        <v>0</v>
      </c>
      <c r="FE74" s="371">
        <f xml:space="preserve"> Equity!FE$25</f>
        <v>0</v>
      </c>
      <c r="FF74" s="371">
        <f xml:space="preserve"> Equity!FF$25</f>
        <v>0</v>
      </c>
      <c r="FG74" s="371">
        <f xml:space="preserve"> Equity!FG$25</f>
        <v>0</v>
      </c>
      <c r="FH74" s="371">
        <f xml:space="preserve"> Equity!FH$25</f>
        <v>0</v>
      </c>
      <c r="FI74" s="371">
        <f xml:space="preserve"> Equity!FI$25</f>
        <v>0</v>
      </c>
      <c r="FJ74" s="371">
        <f xml:space="preserve"> Equity!FJ$25</f>
        <v>0</v>
      </c>
      <c r="FK74" s="371">
        <f xml:space="preserve"> Equity!FK$25</f>
        <v>0</v>
      </c>
      <c r="FL74" s="371">
        <f xml:space="preserve"> Equity!FL$25</f>
        <v>0</v>
      </c>
      <c r="FM74" s="371">
        <f xml:space="preserve"> Equity!FM$25</f>
        <v>0</v>
      </c>
      <c r="FN74" s="371">
        <f xml:space="preserve"> Equity!FN$25</f>
        <v>0</v>
      </c>
      <c r="FO74" s="371">
        <f xml:space="preserve"> Equity!FO$25</f>
        <v>0</v>
      </c>
      <c r="FP74" s="371">
        <f xml:space="preserve"> Equity!FP$25</f>
        <v>0</v>
      </c>
      <c r="FQ74" s="371">
        <f xml:space="preserve"> Equity!FQ$25</f>
        <v>0</v>
      </c>
      <c r="FR74" s="371">
        <f xml:space="preserve"> Equity!FR$25</f>
        <v>0</v>
      </c>
      <c r="FS74" s="371">
        <f xml:space="preserve"> Equity!FS$25</f>
        <v>0</v>
      </c>
      <c r="FT74" s="371">
        <f xml:space="preserve"> Equity!FT$25</f>
        <v>0</v>
      </c>
      <c r="FU74" s="371">
        <f xml:space="preserve"> Equity!FU$25</f>
        <v>0</v>
      </c>
      <c r="FV74" s="371">
        <f xml:space="preserve"> Equity!FV$25</f>
        <v>0</v>
      </c>
      <c r="FW74" s="371">
        <f xml:space="preserve"> Equity!FW$25</f>
        <v>0</v>
      </c>
      <c r="FX74" s="371">
        <f xml:space="preserve"> Equity!FX$25</f>
        <v>0</v>
      </c>
      <c r="FY74" s="371">
        <f xml:space="preserve"> Equity!FY$25</f>
        <v>0</v>
      </c>
      <c r="FZ74" s="371">
        <f xml:space="preserve"> Equity!FZ$25</f>
        <v>0</v>
      </c>
      <c r="GA74" s="371">
        <f xml:space="preserve"> Equity!GA$25</f>
        <v>0</v>
      </c>
      <c r="GB74" s="371">
        <f xml:space="preserve"> Equity!GB$25</f>
        <v>0</v>
      </c>
      <c r="GC74" s="371">
        <f xml:space="preserve"> Equity!GC$25</f>
        <v>0</v>
      </c>
      <c r="GD74" s="371">
        <f xml:space="preserve"> Equity!GD$25</f>
        <v>0</v>
      </c>
      <c r="GE74" s="371">
        <f xml:space="preserve"> Equity!GE$25</f>
        <v>0</v>
      </c>
      <c r="GF74" s="371">
        <f xml:space="preserve"> Equity!GF$25</f>
        <v>0</v>
      </c>
      <c r="GG74" s="371">
        <f xml:space="preserve"> Equity!GG$25</f>
        <v>0</v>
      </c>
      <c r="GH74" s="371">
        <f xml:space="preserve"> Equity!GH$25</f>
        <v>0</v>
      </c>
      <c r="GI74" s="371">
        <f xml:space="preserve"> Equity!GI$25</f>
        <v>0</v>
      </c>
      <c r="GJ74" s="371">
        <f xml:space="preserve"> Equity!GJ$25</f>
        <v>0</v>
      </c>
    </row>
    <row r="75" spans="1:192" s="316" customFormat="1" outlineLevel="1" x14ac:dyDescent="0.25">
      <c r="A75" s="277"/>
      <c r="B75" s="277"/>
      <c r="C75" s="278"/>
      <c r="D75" s="281"/>
      <c r="E75" s="371" t="str">
        <f xml:space="preserve"> Equity!E$37</f>
        <v>Retained earnings balance</v>
      </c>
      <c r="F75" s="371">
        <f xml:space="preserve"> Equity!F$37</f>
        <v>0</v>
      </c>
      <c r="G75" s="371" t="str">
        <f xml:space="preserve"> Equity!G$37</f>
        <v>$ 000s</v>
      </c>
      <c r="H75" s="371">
        <f xml:space="preserve"> Equity!H$37</f>
        <v>0</v>
      </c>
      <c r="I75" s="371">
        <f xml:space="preserve"> Equity!I$37</f>
        <v>0</v>
      </c>
      <c r="J75" s="371">
        <f xml:space="preserve"> Equity!J$37</f>
        <v>0</v>
      </c>
      <c r="K75" s="371">
        <f xml:space="preserve"> Equity!K$37</f>
        <v>0</v>
      </c>
      <c r="L75" s="371">
        <f xml:space="preserve"> Equity!L$37</f>
        <v>0</v>
      </c>
      <c r="M75" s="371">
        <f xml:space="preserve"> Equity!M$37</f>
        <v>1714.398505796607</v>
      </c>
      <c r="N75" s="371">
        <f xml:space="preserve"> Equity!N$37</f>
        <v>2716.0379980249963</v>
      </c>
      <c r="O75" s="371">
        <f xml:space="preserve"> Equity!O$37</f>
        <v>1427.258664695094</v>
      </c>
      <c r="P75" s="371">
        <f xml:space="preserve"> Equity!P$37</f>
        <v>843.10158172220576</v>
      </c>
      <c r="Q75" s="371">
        <f xml:space="preserve"> Equity!Q$37</f>
        <v>2130.9006693947617</v>
      </c>
      <c r="R75" s="371">
        <f xml:space="preserve"> Equity!R$37</f>
        <v>3185.3983436242452</v>
      </c>
      <c r="S75" s="371">
        <f xml:space="preserve"> Equity!S$37</f>
        <v>1961.8391571111461</v>
      </c>
      <c r="T75" s="371">
        <f xml:space="preserve"> Equity!T$37</f>
        <v>1438.8377858081153</v>
      </c>
      <c r="U75" s="371">
        <f xml:space="preserve"> Equity!U$37</f>
        <v>2780.071714499541</v>
      </c>
      <c r="V75" s="371">
        <f xml:space="preserve"> Equity!V$37</f>
        <v>3890.9877841730327</v>
      </c>
      <c r="W75" s="371">
        <f xml:space="preserve"> Equity!W$37</f>
        <v>2736.2082969357325</v>
      </c>
      <c r="X75" s="371">
        <f xml:space="preserve"> Equity!X$37</f>
        <v>2265.9799864268471</v>
      </c>
      <c r="Y75" s="371">
        <f xml:space="preserve"> Equity!Y$37</f>
        <v>3669.345680253889</v>
      </c>
      <c r="Z75" s="371">
        <f xml:space="preserve"> Equity!Z$37</f>
        <v>4840.3556595128784</v>
      </c>
      <c r="AA75" s="371">
        <f xml:space="preserve"> Equity!AA$37</f>
        <v>3758.0328517094481</v>
      </c>
      <c r="AB75" s="371">
        <f xml:space="preserve"> Equity!AB$37</f>
        <v>3368.1152701046058</v>
      </c>
      <c r="AC75" s="371">
        <f xml:space="preserve"> Equity!AC$37</f>
        <v>4827.4153700423758</v>
      </c>
      <c r="AD75" s="371">
        <f xml:space="preserve"> Equity!AD$37</f>
        <v>6062.652228871525</v>
      </c>
      <c r="AE75" s="371">
        <f xml:space="preserve"> Equity!AE$37</f>
        <v>5056.9281704099594</v>
      </c>
      <c r="AF75" s="371">
        <f xml:space="preserve"> Equity!AF$37</f>
        <v>4739.5173286617228</v>
      </c>
      <c r="AG75" s="371">
        <f xml:space="preserve"> Equity!AG$37</f>
        <v>6264.0425111165951</v>
      </c>
      <c r="AH75" s="371">
        <f xml:space="preserve"> Equity!AH$37</f>
        <v>7567.7917712906565</v>
      </c>
      <c r="AI75" s="371">
        <f xml:space="preserve"> Equity!AI$37</f>
        <v>6642.9638070267556</v>
      </c>
      <c r="AJ75" s="371">
        <f xml:space="preserve"> Equity!AJ$37</f>
        <v>6402.3444670070594</v>
      </c>
      <c r="AK75" s="371">
        <f xml:space="preserve"> Equity!AK$37</f>
        <v>7996.5388913121769</v>
      </c>
      <c r="AL75" s="371">
        <f xml:space="preserve"> Equity!AL$37</f>
        <v>9373.3600658072028</v>
      </c>
      <c r="AM75" s="371">
        <f xml:space="preserve"> Equity!AM$37</f>
        <v>8534.0042083340231</v>
      </c>
      <c r="AN75" s="371">
        <f xml:space="preserve"> Equity!AN$37</f>
        <v>8366.8134508510211</v>
      </c>
      <c r="AO75" s="371">
        <f xml:space="preserve"> Equity!AO$37</f>
        <v>10145.359792111645</v>
      </c>
      <c r="AP75" s="371">
        <f xml:space="preserve"> Equity!AP$37</f>
        <v>11814.643047675108</v>
      </c>
      <c r="AQ75" s="371">
        <f xml:space="preserve"> Equity!AQ$37</f>
        <v>11086.14664782422</v>
      </c>
      <c r="AR75" s="371">
        <f xml:space="preserve"> Equity!AR$37</f>
        <v>11038.805779793489</v>
      </c>
      <c r="AS75" s="371">
        <f xml:space="preserve"> Equity!AS$37</f>
        <v>12978.144797988036</v>
      </c>
      <c r="AT75" s="371">
        <f xml:space="preserve"> Equity!AT$37</f>
        <v>14733.447746407848</v>
      </c>
      <c r="AU75" s="371">
        <f xml:space="preserve"> Equity!AU$37</f>
        <v>14103.047537173034</v>
      </c>
      <c r="AV75" s="371">
        <f xml:space="preserve"> Equity!AV$37</f>
        <v>14148.521476761418</v>
      </c>
      <c r="AW75" s="371">
        <f xml:space="preserve"> Equity!AW$37</f>
        <v>16171.881261879817</v>
      </c>
      <c r="AX75" s="371">
        <f xml:space="preserve"> Equity!AX$37</f>
        <v>18013.540453052658</v>
      </c>
      <c r="AY75" s="371">
        <f xml:space="preserve"> Equity!AY$37</f>
        <v>17481.745456796463</v>
      </c>
      <c r="AZ75" s="371">
        <f xml:space="preserve"> Equity!AZ$37</f>
        <v>17620.716407224299</v>
      </c>
      <c r="BA75" s="371">
        <f xml:space="preserve"> Equity!BA$37</f>
        <v>18395.178531736703</v>
      </c>
      <c r="BB75" s="371">
        <f xml:space="preserve"> Equity!BB$37</f>
        <v>17733.036253129023</v>
      </c>
      <c r="BC75" s="371">
        <f xml:space="preserve"> Equity!BC$37</f>
        <v>14812.204580120015</v>
      </c>
      <c r="BD75" s="371">
        <f xml:space="preserve"> Equity!BD$37</f>
        <v>13916.662584323863</v>
      </c>
      <c r="BE75" s="371">
        <f xml:space="preserve"> Equity!BE$37</f>
        <v>14721.381515318368</v>
      </c>
      <c r="BF75" s="371">
        <f xml:space="preserve"> Equity!BF$37</f>
        <v>14080.652724438096</v>
      </c>
      <c r="BG75" s="371">
        <f xml:space="preserve"> Equity!BG$37</f>
        <v>11191.309403972989</v>
      </c>
      <c r="BH75" s="371">
        <f xml:space="preserve"> Equity!BH$37</f>
        <v>10330.902612128175</v>
      </c>
      <c r="BI75" s="371">
        <f xml:space="preserve"> Equity!BI$37</f>
        <v>11131.564209806947</v>
      </c>
      <c r="BJ75" s="371">
        <f xml:space="preserve"> Equity!BJ$37</f>
        <v>10508.05580570349</v>
      </c>
      <c r="BK75" s="371">
        <f xml:space="preserve"> Equity!BK$37</f>
        <v>7646.1605057229281</v>
      </c>
      <c r="BL75" s="371">
        <f xml:space="preserve"> Equity!BL$37</f>
        <v>6802.12955729852</v>
      </c>
      <c r="BM75" s="371">
        <f xml:space="preserve"> Equity!BM$37</f>
        <v>7610.1390733851968</v>
      </c>
      <c r="BN75" s="371">
        <f xml:space="preserve"> Equity!BN$37</f>
        <v>7000.4371669073689</v>
      </c>
      <c r="BO75" s="371">
        <f xml:space="preserve"> Equity!BO$37</f>
        <v>4162.6900536843132</v>
      </c>
      <c r="BP75" s="371">
        <f xml:space="preserve"> Equity!BP$37</f>
        <v>3331.9452316918819</v>
      </c>
      <c r="BQ75" s="371">
        <f xml:space="preserve"> Equity!BQ$37</f>
        <v>4144.4092730651782</v>
      </c>
      <c r="BR75" s="371">
        <f xml:space="preserve"> Equity!BR$37</f>
        <v>3545.7346488417047</v>
      </c>
      <c r="BS75" s="371">
        <f xml:space="preserve"> Equity!BS$37</f>
        <v>729.43907373613229</v>
      </c>
      <c r="BT75" s="371">
        <f xml:space="preserve"> Equity!BT$37</f>
        <v>0</v>
      </c>
      <c r="BU75" s="371">
        <f xml:space="preserve"> Equity!BU$37</f>
        <v>724.03246137257884</v>
      </c>
      <c r="BV75" s="371">
        <f xml:space="preserve"> Equity!BV$37</f>
        <v>134.12285088620501</v>
      </c>
      <c r="BW75" s="371">
        <f xml:space="preserve"> Equity!BW$37</f>
        <v>0</v>
      </c>
      <c r="BX75" s="371">
        <f xml:space="preserve"> Equity!BX$37</f>
        <v>0</v>
      </c>
      <c r="BY75" s="371">
        <f xml:space="preserve"> Equity!BY$37</f>
        <v>0</v>
      </c>
      <c r="BZ75" s="371">
        <f xml:space="preserve"> Equity!BZ$37</f>
        <v>0</v>
      </c>
      <c r="CA75" s="371">
        <f xml:space="preserve"> Equity!CA$37</f>
        <v>0</v>
      </c>
      <c r="CB75" s="371">
        <f xml:space="preserve"> Equity!CB$37</f>
        <v>0</v>
      </c>
      <c r="CC75" s="371">
        <f xml:space="preserve"> Equity!CC$37</f>
        <v>0</v>
      </c>
      <c r="CD75" s="371">
        <f xml:space="preserve"> Equity!CD$37</f>
        <v>0</v>
      </c>
      <c r="CE75" s="371">
        <f xml:space="preserve"> Equity!CE$37</f>
        <v>0</v>
      </c>
      <c r="CF75" s="371">
        <f xml:space="preserve"> Equity!CF$37</f>
        <v>0</v>
      </c>
      <c r="CG75" s="371">
        <f xml:space="preserve"> Equity!CG$37</f>
        <v>0</v>
      </c>
      <c r="CH75" s="371">
        <f xml:space="preserve"> Equity!CH$37</f>
        <v>0</v>
      </c>
      <c r="CI75" s="371">
        <f xml:space="preserve"> Equity!CI$37</f>
        <v>0</v>
      </c>
      <c r="CJ75" s="371">
        <f xml:space="preserve"> Equity!CJ$37</f>
        <v>0</v>
      </c>
      <c r="CK75" s="371">
        <f xml:space="preserve"> Equity!CK$37</f>
        <v>0</v>
      </c>
      <c r="CL75" s="371">
        <f xml:space="preserve"> Equity!CL$37</f>
        <v>0</v>
      </c>
      <c r="CM75" s="371">
        <f xml:space="preserve"> Equity!CM$37</f>
        <v>0</v>
      </c>
      <c r="CN75" s="371">
        <f xml:space="preserve"> Equity!CN$37</f>
        <v>0</v>
      </c>
      <c r="CO75" s="371">
        <f xml:space="preserve"> Equity!CO$37</f>
        <v>0</v>
      </c>
      <c r="CP75" s="371">
        <f xml:space="preserve"> Equity!CP$37</f>
        <v>0</v>
      </c>
      <c r="CQ75" s="371">
        <f xml:space="preserve"> Equity!CQ$37</f>
        <v>0</v>
      </c>
      <c r="CR75" s="371">
        <f xml:space="preserve"> Equity!CR$37</f>
        <v>0</v>
      </c>
      <c r="CS75" s="371">
        <f xml:space="preserve"> Equity!CS$37</f>
        <v>0</v>
      </c>
      <c r="CT75" s="371">
        <f xml:space="preserve"> Equity!CT$37</f>
        <v>0</v>
      </c>
      <c r="CU75" s="371">
        <f xml:space="preserve"> Equity!CU$37</f>
        <v>0</v>
      </c>
      <c r="CV75" s="371">
        <f xml:space="preserve"> Equity!CV$37</f>
        <v>0</v>
      </c>
      <c r="CW75" s="371">
        <f xml:space="preserve"> Equity!CW$37</f>
        <v>0</v>
      </c>
      <c r="CX75" s="371">
        <f xml:space="preserve"> Equity!CX$37</f>
        <v>0</v>
      </c>
      <c r="CY75" s="371">
        <f xml:space="preserve"> Equity!CY$37</f>
        <v>0</v>
      </c>
      <c r="CZ75" s="371">
        <f xml:space="preserve"> Equity!CZ$37</f>
        <v>0</v>
      </c>
      <c r="DA75" s="371">
        <f xml:space="preserve"> Equity!DA$37</f>
        <v>0</v>
      </c>
      <c r="DB75" s="371">
        <f xml:space="preserve"> Equity!DB$37</f>
        <v>0</v>
      </c>
      <c r="DC75" s="371">
        <f xml:space="preserve"> Equity!DC$37</f>
        <v>0</v>
      </c>
      <c r="DD75" s="371">
        <f xml:space="preserve"> Equity!DD$37</f>
        <v>0</v>
      </c>
      <c r="DE75" s="371">
        <f xml:space="preserve"> Equity!DE$37</f>
        <v>0</v>
      </c>
      <c r="DF75" s="371">
        <f xml:space="preserve"> Equity!DF$37</f>
        <v>0</v>
      </c>
      <c r="DG75" s="371">
        <f xml:space="preserve"> Equity!DG$37</f>
        <v>0</v>
      </c>
      <c r="DH75" s="371">
        <f xml:space="preserve"> Equity!DH$37</f>
        <v>0</v>
      </c>
      <c r="DI75" s="371">
        <f xml:space="preserve"> Equity!DI$37</f>
        <v>0</v>
      </c>
      <c r="DJ75" s="371">
        <f xml:space="preserve"> Equity!DJ$37</f>
        <v>0</v>
      </c>
      <c r="DK75" s="371">
        <f xml:space="preserve"> Equity!DK$37</f>
        <v>0</v>
      </c>
      <c r="DL75" s="371">
        <f xml:space="preserve"> Equity!DL$37</f>
        <v>0</v>
      </c>
      <c r="DM75" s="371">
        <f xml:space="preserve"> Equity!DM$37</f>
        <v>0</v>
      </c>
      <c r="DN75" s="371">
        <f xml:space="preserve"> Equity!DN$37</f>
        <v>0</v>
      </c>
      <c r="DO75" s="371">
        <f xml:space="preserve"> Equity!DO$37</f>
        <v>0</v>
      </c>
      <c r="DP75" s="371">
        <f xml:space="preserve"> Equity!DP$37</f>
        <v>0</v>
      </c>
      <c r="DQ75" s="371">
        <f xml:space="preserve"> Equity!DQ$37</f>
        <v>0</v>
      </c>
      <c r="DR75" s="371">
        <f xml:space="preserve"> Equity!DR$37</f>
        <v>0</v>
      </c>
      <c r="DS75" s="371">
        <f xml:space="preserve"> Equity!DS$37</f>
        <v>0</v>
      </c>
      <c r="DT75" s="371">
        <f xml:space="preserve"> Equity!DT$37</f>
        <v>0</v>
      </c>
      <c r="DU75" s="371">
        <f xml:space="preserve"> Equity!DU$37</f>
        <v>0</v>
      </c>
      <c r="DV75" s="371">
        <f xml:space="preserve"> Equity!DV$37</f>
        <v>0</v>
      </c>
      <c r="DW75" s="371">
        <f xml:space="preserve"> Equity!DW$37</f>
        <v>0</v>
      </c>
      <c r="DX75" s="371">
        <f xml:space="preserve"> Equity!DX$37</f>
        <v>0</v>
      </c>
      <c r="DY75" s="371">
        <f xml:space="preserve"> Equity!DY$37</f>
        <v>0</v>
      </c>
      <c r="DZ75" s="371">
        <f xml:space="preserve"> Equity!DZ$37</f>
        <v>0</v>
      </c>
      <c r="EA75" s="371">
        <f xml:space="preserve"> Equity!EA$37</f>
        <v>0</v>
      </c>
      <c r="EB75" s="371">
        <f xml:space="preserve"> Equity!EB$37</f>
        <v>971.56941081821128</v>
      </c>
      <c r="EC75" s="371">
        <f xml:space="preserve"> Equity!EC$37</f>
        <v>0</v>
      </c>
      <c r="ED75" s="371">
        <f xml:space="preserve"> Equity!ED$37</f>
        <v>-1.5017849484012438E-12</v>
      </c>
      <c r="EE75" s="371">
        <f xml:space="preserve"> Equity!EE$37</f>
        <v>-3.027748634471747E-12</v>
      </c>
      <c r="EF75" s="371">
        <f xml:space="preserve"> Equity!EF$37</f>
        <v>-4.561426730437809E-12</v>
      </c>
      <c r="EG75" s="371">
        <f xml:space="preserve"> Equity!EG$37</f>
        <v>-6.1195286500821307E-12</v>
      </c>
      <c r="EH75" s="371">
        <f xml:space="preserve"> Equity!EH$37</f>
        <v>-7.7198380097496972E-12</v>
      </c>
      <c r="EI75" s="371">
        <f xml:space="preserve"> Equity!EI$37</f>
        <v>-9.345912350107911E-12</v>
      </c>
      <c r="EJ75" s="371">
        <f xml:space="preserve"> Equity!EJ$37</f>
        <v>-1.0962247919145067E-11</v>
      </c>
      <c r="EK75" s="371">
        <f xml:space="preserve"> Equity!EK$37</f>
        <v>-1.2622282916219552E-11</v>
      </c>
      <c r="EL75" s="371">
        <f xml:space="preserve"> Equity!EL$37</f>
        <v>-1.432728661957193E-11</v>
      </c>
      <c r="EM75" s="371">
        <f xml:space="preserve"> Equity!EM$37</f>
        <v>-1.6059740882548282E-11</v>
      </c>
      <c r="EN75" s="371">
        <f xml:space="preserve"> Equity!EN$37</f>
        <v>-1.7781819250971372E-11</v>
      </c>
      <c r="EO75" s="371">
        <f xml:space="preserve"> Equity!EO$37</f>
        <v>-1.9550455921505191E-11</v>
      </c>
      <c r="EP75" s="371">
        <f xml:space="preserve"> Equity!EP$37</f>
        <v>-2.1367003210242669E-11</v>
      </c>
      <c r="EQ75" s="371">
        <f xml:space="preserve"> Equity!EQ$37</f>
        <v>-2.3212796910328819E-11</v>
      </c>
      <c r="ER75" s="371">
        <f xml:space="preserve"> Equity!ER$37</f>
        <v>-2.5047535911189452E-11</v>
      </c>
      <c r="ES75" s="371">
        <f xml:space="preserve"> Equity!ES$37</f>
        <v>-2.6931879119537244E-11</v>
      </c>
      <c r="ET75" s="371">
        <f xml:space="preserve"> Equity!ET$37</f>
        <v>-2.8867267321763037E-11</v>
      </c>
      <c r="EU75" s="371">
        <f xml:space="preserve"> Equity!EU$37</f>
        <v>-3.0833815274044663E-11</v>
      </c>
      <c r="EV75" s="371">
        <f xml:space="preserve"> Equity!EV$37</f>
        <v>-3.2810304981245925E-11</v>
      </c>
      <c r="EW75" s="371">
        <f xml:space="preserve"> Equity!EW$37</f>
        <v>-3.4818270287034366E-11</v>
      </c>
      <c r="EX75" s="371">
        <f xml:space="preserve"> Equity!EX$37</f>
        <v>-3.688062938705686E-11</v>
      </c>
      <c r="EY75" s="371">
        <f xml:space="preserve"> Equity!EY$37</f>
        <v>-3.8976192468589723E-11</v>
      </c>
      <c r="EZ75" s="371">
        <f xml:space="preserve"> Equity!EZ$37</f>
        <v>-4.1059204949492964E-11</v>
      </c>
      <c r="FA75" s="371">
        <f xml:space="preserve"> Equity!FA$37</f>
        <v>-4.3198533987275736E-11</v>
      </c>
      <c r="FB75" s="371">
        <f xml:space="preserve"> Equity!FB$37</f>
        <v>-4.5395815332872123E-11</v>
      </c>
      <c r="FC75" s="371">
        <f xml:space="preserve"> Equity!FC$37</f>
        <v>-4.7628472908132609E-11</v>
      </c>
      <c r="FD75" s="371">
        <f xml:space="preserve"> Equity!FD$37</f>
        <v>-4.9847758805958653E-11</v>
      </c>
      <c r="FE75" s="371">
        <f xml:space="preserve"> Equity!FE$37</f>
        <v>-5.2127045563905644E-11</v>
      </c>
      <c r="FF75" s="371">
        <f xml:space="preserve"> Equity!FF$37</f>
        <v>-5.4468075945885768E-11</v>
      </c>
      <c r="FG75" s="371">
        <f xml:space="preserve"> Equity!FG$37</f>
        <v>-5.6846796917015776E-11</v>
      </c>
      <c r="FH75" s="371">
        <f xml:space="preserve"> Equity!FH$37</f>
        <v>-5.9211271417981729E-11</v>
      </c>
      <c r="FI75" s="371">
        <f xml:space="preserve"> Equity!FI$37</f>
        <v>-6.1639672114275193E-11</v>
      </c>
      <c r="FJ75" s="371">
        <f xml:space="preserve"> Equity!FJ$37</f>
        <v>-6.4133855783716263E-11</v>
      </c>
      <c r="FK75" s="371">
        <f xml:space="preserve"> Equity!FK$37</f>
        <v>-6.6668195810235339E-11</v>
      </c>
      <c r="FL75" s="371">
        <f xml:space="preserve"> Equity!FL$37</f>
        <v>-6.9215348027475435E-11</v>
      </c>
      <c r="FM75" s="371">
        <f xml:space="preserve"> Equity!FM$37</f>
        <v>-7.1803063643775081E-11</v>
      </c>
      <c r="FN75" s="371">
        <f xml:space="preserve"> Equity!FN$37</f>
        <v>-7.44608779168411E-11</v>
      </c>
      <c r="FO75" s="371">
        <f xml:space="preserve"> Equity!FO$37</f>
        <v>-7.7161482999703486E-11</v>
      </c>
      <c r="FP75" s="371">
        <f xml:space="preserve"> Equity!FP$37</f>
        <v>-7.9845913806471771E-11</v>
      </c>
      <c r="FQ75" s="371">
        <f xml:space="preserve"> Equity!FQ$37</f>
        <v>-8.260292118280193E-11</v>
      </c>
      <c r="FR75" s="371">
        <f xml:space="preserve"> Equity!FR$37</f>
        <v>-8.5434613162246284E-11</v>
      </c>
      <c r="FS75" s="371">
        <f xml:space="preserve"> Equity!FS$37</f>
        <v>-8.831189538255969E-11</v>
      </c>
      <c r="FT75" s="371">
        <f xml:space="preserve"> Equity!FT$37</f>
        <v>-9.1171945184357968E-11</v>
      </c>
      <c r="FU75" s="371">
        <f xml:space="preserve"> Equity!FU$37</f>
        <v>-9.4109319610380968E-11</v>
      </c>
      <c r="FV75" s="371">
        <f xml:space="preserve"> Equity!FV$37</f>
        <v>-9.712626460450935E-11</v>
      </c>
      <c r="FW75" s="371">
        <f xml:space="preserve"> Equity!FW$37</f>
        <v>-1.0019178241304319E-10</v>
      </c>
      <c r="FX75" s="371">
        <f xml:space="preserve"> Equity!FX$37</f>
        <v>-1.0323894043557158E-10</v>
      </c>
      <c r="FY75" s="371">
        <f xml:space="preserve"> Equity!FY$37</f>
        <v>-1.0636848176097015E-10</v>
      </c>
      <c r="FZ75" s="371">
        <f xml:space="preserve"> Equity!FZ$37</f>
        <v>-1.0958279926572301E-10</v>
      </c>
      <c r="GA75" s="371">
        <f xml:space="preserve"> Equity!GA$37</f>
        <v>-1.128488672823024E-10</v>
      </c>
      <c r="GB75" s="371">
        <f xml:space="preserve"> Equity!GB$37</f>
        <v>-1.1613144669273516E-10</v>
      </c>
      <c r="GC75" s="371">
        <f xml:space="preserve"> Equity!GC$37</f>
        <v>-1.1946630118027906E-10</v>
      </c>
      <c r="GD75" s="371">
        <f xml:space="preserve"> Equity!GD$37</f>
        <v>-1.2289149357768281E-10</v>
      </c>
      <c r="GE75" s="371">
        <f xml:space="preserve"> Equity!GE$37</f>
        <v>-1.2637183157268475E-10</v>
      </c>
      <c r="GF75" s="371">
        <f xml:space="preserve"> Equity!GF$37</f>
        <v>-1.2983132536947748E-10</v>
      </c>
      <c r="GG75" s="371">
        <f xml:space="preserve"> Equity!GG$37</f>
        <v>-1.333843504249485E-10</v>
      </c>
      <c r="GH75" s="371">
        <f xml:space="preserve"> Equity!GH$37</f>
        <v>-1.3703362341519141E-10</v>
      </c>
      <c r="GI75" s="371">
        <f xml:space="preserve"> Equity!GI$37</f>
        <v>-1.4074164970057725E-10</v>
      </c>
      <c r="GJ75" s="371">
        <f xml:space="preserve"> Equity!GJ$37</f>
        <v>-1.4442746813288429E-10</v>
      </c>
    </row>
    <row r="76" spans="1:192" outlineLevel="1" x14ac:dyDescent="0.25">
      <c r="A76" s="277"/>
      <c r="D76" s="281"/>
      <c r="E76" s="280" t="s">
        <v>60</v>
      </c>
      <c r="F76" s="280"/>
      <c r="G76" s="280" t="str">
        <f>SMU</f>
        <v>$ 000s</v>
      </c>
      <c r="H76" s="280"/>
      <c r="I76" s="280"/>
      <c r="J76" s="280">
        <f t="shared" ref="J76:AO76" si="78" xml:space="preserve"> SUM(J69:J75)</f>
        <v>0</v>
      </c>
      <c r="K76" s="280">
        <f t="shared" si="78"/>
        <v>0</v>
      </c>
      <c r="L76" s="280">
        <f t="shared" si="78"/>
        <v>100000</v>
      </c>
      <c r="M76" s="280">
        <f t="shared" si="78"/>
        <v>102429.64285714286</v>
      </c>
      <c r="N76" s="280">
        <f t="shared" si="78"/>
        <v>101700.76086956523</v>
      </c>
      <c r="O76" s="280">
        <f t="shared" si="78"/>
        <v>98593.383152173919</v>
      </c>
      <c r="P76" s="280">
        <f t="shared" si="78"/>
        <v>97628.791666666672</v>
      </c>
      <c r="Q76" s="280">
        <f t="shared" si="78"/>
        <v>98412.579957356065</v>
      </c>
      <c r="R76" s="280">
        <f t="shared" si="78"/>
        <v>97682.349123945489</v>
      </c>
      <c r="S76" s="280">
        <f t="shared" si="78"/>
        <v>94585.455872809849</v>
      </c>
      <c r="T76" s="280">
        <f t="shared" si="78"/>
        <v>93620.688225538979</v>
      </c>
      <c r="U76" s="280">
        <f t="shared" si="78"/>
        <v>94395.601947617994</v>
      </c>
      <c r="V76" s="280">
        <f t="shared" si="78"/>
        <v>93664.028979050243</v>
      </c>
      <c r="W76" s="280">
        <f t="shared" si="78"/>
        <v>90577.568032646624</v>
      </c>
      <c r="X76" s="280">
        <f t="shared" si="78"/>
        <v>89594.903945093291</v>
      </c>
      <c r="Y76" s="280">
        <f t="shared" si="78"/>
        <v>90378.708405590034</v>
      </c>
      <c r="Z76" s="280">
        <f t="shared" si="78"/>
        <v>89645.799979154472</v>
      </c>
      <c r="AA76" s="280">
        <f t="shared" si="78"/>
        <v>86569.719435469291</v>
      </c>
      <c r="AB76" s="280">
        <f t="shared" si="78"/>
        <v>85604.60208959083</v>
      </c>
      <c r="AC76" s="280">
        <f t="shared" si="78"/>
        <v>86361.898911034863</v>
      </c>
      <c r="AD76" s="280">
        <f t="shared" si="78"/>
        <v>85627.661670800459</v>
      </c>
      <c r="AE76" s="280">
        <f t="shared" si="78"/>
        <v>82561.90988603908</v>
      </c>
      <c r="AF76" s="280">
        <f t="shared" si="78"/>
        <v>81596.618994617733</v>
      </c>
      <c r="AG76" s="280">
        <f t="shared" si="78"/>
        <v>82345.17304580583</v>
      </c>
      <c r="AH76" s="280">
        <f t="shared" si="78"/>
        <v>81609.613602786529</v>
      </c>
      <c r="AI76" s="280">
        <f t="shared" si="78"/>
        <v>78554.139190088652</v>
      </c>
      <c r="AJ76" s="280">
        <f t="shared" si="78"/>
        <v>77588.675616535067</v>
      </c>
      <c r="AK76" s="280">
        <f t="shared" si="78"/>
        <v>78328.530393836641</v>
      </c>
      <c r="AL76" s="280">
        <f t="shared" si="78"/>
        <v>77591.655326155771</v>
      </c>
      <c r="AM76" s="280">
        <f t="shared" si="78"/>
        <v>74546.407154317058</v>
      </c>
      <c r="AN76" s="280">
        <f t="shared" si="78"/>
        <v>73563.40063952934</v>
      </c>
      <c r="AO76" s="280">
        <f t="shared" si="78"/>
        <v>74311.970541130999</v>
      </c>
      <c r="AP76" s="280">
        <f t="shared" ref="AP76:BU76" si="79" xml:space="preserve"> SUM(AP69:AP75)</f>
        <v>73573.786394184834</v>
      </c>
      <c r="AQ76" s="280">
        <f t="shared" si="79"/>
        <v>70538.713586385129</v>
      </c>
      <c r="AR76" s="280">
        <f t="shared" si="79"/>
        <v>69572.907221638132</v>
      </c>
      <c r="AS76" s="280">
        <f t="shared" si="79"/>
        <v>70295.493075752238</v>
      </c>
      <c r="AT76" s="280">
        <f t="shared" si="79"/>
        <v>69556.006362372966</v>
      </c>
      <c r="AU76" s="280">
        <f t="shared" si="79"/>
        <v>66531.058294910588</v>
      </c>
      <c r="AV76" s="280">
        <f t="shared" si="79"/>
        <v>65565.08181257527</v>
      </c>
      <c r="AW76" s="280">
        <f t="shared" si="79"/>
        <v>66279.097587813172</v>
      </c>
      <c r="AX76" s="280">
        <f t="shared" si="79"/>
        <v>65538.314788430813</v>
      </c>
      <c r="AY76" s="280">
        <f t="shared" si="79"/>
        <v>62523.441089463275</v>
      </c>
      <c r="AZ76" s="280">
        <f t="shared" si="79"/>
        <v>61557.295335895789</v>
      </c>
      <c r="BA76" s="280">
        <f t="shared" si="79"/>
        <v>62262.783669465847</v>
      </c>
      <c r="BB76" s="280">
        <f t="shared" si="79"/>
        <v>61520.711232269467</v>
      </c>
      <c r="BC76" s="280">
        <f t="shared" si="79"/>
        <v>58515.861780560466</v>
      </c>
      <c r="BD76" s="280">
        <f t="shared" si="79"/>
        <v>57532.519602324872</v>
      </c>
      <c r="BE76" s="280">
        <f t="shared" si="79"/>
        <v>58246.550914891392</v>
      </c>
      <c r="BF76" s="280">
        <f t="shared" si="79"/>
        <v>57503.195255989529</v>
      </c>
      <c r="BG76" s="280">
        <f t="shared" si="79"/>
        <v>54508.320179662158</v>
      </c>
      <c r="BH76" s="280">
        <f t="shared" si="79"/>
        <v>53541.838405876872</v>
      </c>
      <c r="BI76" s="280">
        <f t="shared" si="79"/>
        <v>54230.398920289939</v>
      </c>
      <c r="BJ76" s="280">
        <f t="shared" si="79"/>
        <v>53485.766423870169</v>
      </c>
      <c r="BK76" s="280">
        <f t="shared" si="79"/>
        <v>50500.816099166332</v>
      </c>
      <c r="BL76" s="280">
        <f t="shared" si="79"/>
        <v>49534.167568036682</v>
      </c>
      <c r="BM76" s="280">
        <f t="shared" si="79"/>
        <v>50214.327283870582</v>
      </c>
      <c r="BN76" s="280">
        <f t="shared" si="79"/>
        <v>49468.424302358377</v>
      </c>
      <c r="BO76" s="280">
        <f t="shared" si="79"/>
        <v>46493.349352404301</v>
      </c>
      <c r="BP76" s="280">
        <f t="shared" si="79"/>
        <v>45526.534893568845</v>
      </c>
      <c r="BQ76" s="280">
        <f t="shared" si="79"/>
        <v>46198.335605841377</v>
      </c>
      <c r="BR76" s="280">
        <f t="shared" si="79"/>
        <v>45451.168460058092</v>
      </c>
      <c r="BS76" s="280">
        <f t="shared" si="79"/>
        <v>42485.919753636124</v>
      </c>
      <c r="BT76" s="280">
        <f t="shared" si="79"/>
        <v>41607.201272691971</v>
      </c>
      <c r="BU76" s="280">
        <f t="shared" si="79"/>
        <v>42182.423488399392</v>
      </c>
      <c r="BV76" s="280">
        <f t="shared" ref="BV76:DA76" si="80" xml:space="preserve"> SUM(BV69:BV75)</f>
        <v>41433.998467719495</v>
      </c>
      <c r="BW76" s="280">
        <f t="shared" si="80"/>
        <v>41141.453610419019</v>
      </c>
      <c r="BX76" s="280">
        <f t="shared" si="80"/>
        <v>40985.566847659502</v>
      </c>
      <c r="BY76" s="280">
        <f t="shared" si="80"/>
        <v>40826.006516999274</v>
      </c>
      <c r="BZ76" s="280">
        <f t="shared" si="80"/>
        <v>40659.315687037932</v>
      </c>
      <c r="CA76" s="280">
        <f t="shared" si="80"/>
        <v>40493.181222675965</v>
      </c>
      <c r="CB76" s="280">
        <f t="shared" si="80"/>
        <v>40330.0829784495</v>
      </c>
      <c r="CC76" s="280">
        <f t="shared" si="80"/>
        <v>40163.635042744696</v>
      </c>
      <c r="CD76" s="280">
        <f t="shared" si="80"/>
        <v>39990.273275095155</v>
      </c>
      <c r="CE76" s="280">
        <f t="shared" si="80"/>
        <v>39817.85696553193</v>
      </c>
      <c r="CF76" s="280">
        <f t="shared" si="80"/>
        <v>39648.909205787204</v>
      </c>
      <c r="CG76" s="280">
        <f t="shared" si="80"/>
        <v>39476.866615247811</v>
      </c>
      <c r="CH76" s="280">
        <f t="shared" si="80"/>
        <v>39298.059019787164</v>
      </c>
      <c r="CI76" s="280">
        <f t="shared" si="80"/>
        <v>39120.526108045982</v>
      </c>
      <c r="CJ76" s="280">
        <f t="shared" si="80"/>
        <v>38944.327003940736</v>
      </c>
      <c r="CK76" s="280">
        <f t="shared" si="80"/>
        <v>38770.255023806742</v>
      </c>
      <c r="CL76" s="280">
        <f t="shared" si="80"/>
        <v>38586.999152502547</v>
      </c>
      <c r="CM76" s="280">
        <f t="shared" si="80"/>
        <v>38405.298736308658</v>
      </c>
      <c r="CN76" s="280">
        <f t="shared" si="80"/>
        <v>38227.77649181577</v>
      </c>
      <c r="CO76" s="280">
        <f t="shared" si="80"/>
        <v>38047.510065939801</v>
      </c>
      <c r="CP76" s="280">
        <f t="shared" si="80"/>
        <v>37860.618115727964</v>
      </c>
      <c r="CQ76" s="280">
        <f t="shared" si="80"/>
        <v>37675.523241110437</v>
      </c>
      <c r="CR76" s="280">
        <f t="shared" si="80"/>
        <v>37494.903589887384</v>
      </c>
      <c r="CS76" s="280">
        <f t="shared" si="80"/>
        <v>37311.654120277562</v>
      </c>
      <c r="CT76" s="280">
        <f t="shared" si="80"/>
        <v>37121.787307377817</v>
      </c>
      <c r="CU76" s="280">
        <f t="shared" si="80"/>
        <v>36933.927625158882</v>
      </c>
      <c r="CV76" s="280">
        <f t="shared" si="80"/>
        <v>36750.811918706073</v>
      </c>
      <c r="CW76" s="280">
        <f t="shared" si="80"/>
        <v>36565.149676604284</v>
      </c>
      <c r="CX76" s="280">
        <f t="shared" si="80"/>
        <v>36372.846234417913</v>
      </c>
      <c r="CY76" s="280">
        <f t="shared" si="80"/>
        <v>36182.734599127572</v>
      </c>
      <c r="CZ76" s="280">
        <f t="shared" si="80"/>
        <v>35994.840792745657</v>
      </c>
      <c r="DA76" s="280">
        <f t="shared" si="80"/>
        <v>35810.003210327108</v>
      </c>
      <c r="DB76" s="280">
        <f t="shared" ref="DB76:EG76" si="81" xml:space="preserve"> SUM(DB69:DB75)</f>
        <v>35615.701193697547</v>
      </c>
      <c r="DC76" s="280">
        <f t="shared" si="81"/>
        <v>35423.755328555846</v>
      </c>
      <c r="DD76" s="280">
        <f t="shared" si="81"/>
        <v>35237.028642278958</v>
      </c>
      <c r="DE76" s="280">
        <f t="shared" si="81"/>
        <v>35047.849789345106</v>
      </c>
      <c r="DF76" s="280">
        <f t="shared" si="81"/>
        <v>34851.905648563668</v>
      </c>
      <c r="DG76" s="280">
        <f t="shared" si="81"/>
        <v>34658.4657917441</v>
      </c>
      <c r="DH76" s="280">
        <f t="shared" si="81"/>
        <v>34470.460360513425</v>
      </c>
      <c r="DI76" s="280">
        <f t="shared" si="81"/>
        <v>34480.021987349202</v>
      </c>
      <c r="DJ76" s="280">
        <f t="shared" si="81"/>
        <v>34482.725696586567</v>
      </c>
      <c r="DK76" s="280">
        <f t="shared" si="81"/>
        <v>34488.068974207919</v>
      </c>
      <c r="DL76" s="280">
        <f t="shared" si="81"/>
        <v>34499.051581514825</v>
      </c>
      <c r="DM76" s="280">
        <f t="shared" si="81"/>
        <v>34507.606014623925</v>
      </c>
      <c r="DN76" s="280">
        <f t="shared" si="81"/>
        <v>34509.193393914531</v>
      </c>
      <c r="DO76" s="280">
        <f t="shared" si="81"/>
        <v>34513.545526932612</v>
      </c>
      <c r="DP76" s="280">
        <f t="shared" si="81"/>
        <v>34520.673866659788</v>
      </c>
      <c r="DQ76" s="280">
        <f t="shared" si="81"/>
        <v>34531.487437436605</v>
      </c>
      <c r="DR76" s="280">
        <f t="shared" si="81"/>
        <v>34532.150188788975</v>
      </c>
      <c r="DS76" s="280">
        <f t="shared" si="81"/>
        <v>34535.695028333037</v>
      </c>
      <c r="DT76" s="280">
        <f t="shared" si="81"/>
        <v>34545.268135703314</v>
      </c>
      <c r="DU76" s="280">
        <f t="shared" si="81"/>
        <v>34552.388417278606</v>
      </c>
      <c r="DV76" s="280">
        <f t="shared" si="81"/>
        <v>34552.282298921338</v>
      </c>
      <c r="DW76" s="280">
        <f t="shared" si="81"/>
        <v>34555.16959288522</v>
      </c>
      <c r="DX76" s="280">
        <f t="shared" si="81"/>
        <v>34564.273169699423</v>
      </c>
      <c r="DY76" s="280">
        <f t="shared" si="81"/>
        <v>34570.898042985777</v>
      </c>
      <c r="DZ76" s="280">
        <f t="shared" si="81"/>
        <v>34570.149527107671</v>
      </c>
      <c r="EA76" s="280">
        <f t="shared" si="81"/>
        <v>34572.501246086838</v>
      </c>
      <c r="EB76" s="280">
        <f t="shared" si="81"/>
        <v>1271.4739427307804</v>
      </c>
      <c r="EC76" s="280">
        <f t="shared" si="81"/>
        <v>1.1637477481539206E-10</v>
      </c>
      <c r="ED76" s="280">
        <f t="shared" si="81"/>
        <v>1.1637477481539205E-10</v>
      </c>
      <c r="EE76" s="280">
        <f t="shared" si="81"/>
        <v>1.1637477481539205E-10</v>
      </c>
      <c r="EF76" s="280">
        <f t="shared" si="81"/>
        <v>1.1637477481539205E-10</v>
      </c>
      <c r="EG76" s="280">
        <f t="shared" si="81"/>
        <v>1.1637477481539206E-10</v>
      </c>
      <c r="EH76" s="280">
        <f t="shared" ref="EH76:FM76" si="82" xml:space="preserve"> SUM(EH69:EH75)</f>
        <v>1.1637477481539208E-10</v>
      </c>
      <c r="EI76" s="280">
        <f t="shared" si="82"/>
        <v>1.1637477481539208E-10</v>
      </c>
      <c r="EJ76" s="280">
        <f t="shared" si="82"/>
        <v>1.1637477481539206E-10</v>
      </c>
      <c r="EK76" s="280">
        <f t="shared" si="82"/>
        <v>1.163747748153921E-10</v>
      </c>
      <c r="EL76" s="280">
        <f t="shared" si="82"/>
        <v>1.163747748153921E-10</v>
      </c>
      <c r="EM76" s="280">
        <f t="shared" si="82"/>
        <v>1.1637477481539208E-10</v>
      </c>
      <c r="EN76" s="280">
        <f t="shared" si="82"/>
        <v>1.1637477481539208E-10</v>
      </c>
      <c r="EO76" s="280">
        <f t="shared" si="82"/>
        <v>1.1637477481539206E-10</v>
      </c>
      <c r="EP76" s="280">
        <f t="shared" si="82"/>
        <v>1.1637477481539206E-10</v>
      </c>
      <c r="EQ76" s="280">
        <f t="shared" si="82"/>
        <v>1.1637477481539207E-10</v>
      </c>
      <c r="ER76" s="280">
        <f t="shared" si="82"/>
        <v>1.1637477481539208E-10</v>
      </c>
      <c r="ES76" s="280">
        <f t="shared" si="82"/>
        <v>1.1637477481539208E-10</v>
      </c>
      <c r="ET76" s="280">
        <f t="shared" si="82"/>
        <v>1.1637477481539207E-10</v>
      </c>
      <c r="EU76" s="280">
        <f t="shared" si="82"/>
        <v>1.163747748153921E-10</v>
      </c>
      <c r="EV76" s="280">
        <f t="shared" si="82"/>
        <v>1.1637477481539211E-10</v>
      </c>
      <c r="EW76" s="280">
        <f t="shared" si="82"/>
        <v>1.1637477481539208E-10</v>
      </c>
      <c r="EX76" s="280">
        <f t="shared" si="82"/>
        <v>1.1637477481539208E-10</v>
      </c>
      <c r="EY76" s="280">
        <f t="shared" si="82"/>
        <v>1.1637477481539208E-10</v>
      </c>
      <c r="EZ76" s="280">
        <f t="shared" si="82"/>
        <v>1.1637477481539211E-10</v>
      </c>
      <c r="FA76" s="280">
        <f t="shared" si="82"/>
        <v>1.163747748153921E-10</v>
      </c>
      <c r="FB76" s="280">
        <f t="shared" si="82"/>
        <v>1.1637477481539211E-10</v>
      </c>
      <c r="FC76" s="280">
        <f t="shared" si="82"/>
        <v>1.1637477481539211E-10</v>
      </c>
      <c r="FD76" s="280">
        <f t="shared" si="82"/>
        <v>1.1637477481539214E-10</v>
      </c>
      <c r="FE76" s="280">
        <f t="shared" si="82"/>
        <v>1.1637477481539214E-10</v>
      </c>
      <c r="FF76" s="280">
        <f t="shared" si="82"/>
        <v>1.1637477481539216E-10</v>
      </c>
      <c r="FG76" s="280">
        <f t="shared" si="82"/>
        <v>1.1637477481539215E-10</v>
      </c>
      <c r="FH76" s="280">
        <f t="shared" si="82"/>
        <v>1.1637477481539215E-10</v>
      </c>
      <c r="FI76" s="280">
        <f t="shared" si="82"/>
        <v>1.1637477481539212E-10</v>
      </c>
      <c r="FJ76" s="280">
        <f t="shared" si="82"/>
        <v>1.1637477481539212E-10</v>
      </c>
      <c r="FK76" s="280">
        <f t="shared" si="82"/>
        <v>1.1637477481539211E-10</v>
      </c>
      <c r="FL76" s="280">
        <f t="shared" si="82"/>
        <v>1.1637477481539212E-10</v>
      </c>
      <c r="FM76" s="280">
        <f t="shared" si="82"/>
        <v>1.1637477481539212E-10</v>
      </c>
      <c r="FN76" s="280">
        <f t="shared" ref="FN76:GG76" si="83" xml:space="preserve"> SUM(FN69:FN75)</f>
        <v>1.1637477481539211E-10</v>
      </c>
      <c r="FO76" s="280">
        <f t="shared" si="83"/>
        <v>1.1637477481539214E-10</v>
      </c>
      <c r="FP76" s="280">
        <f t="shared" si="83"/>
        <v>1.1637477481539212E-10</v>
      </c>
      <c r="FQ76" s="280">
        <f t="shared" si="83"/>
        <v>1.1637477481539214E-10</v>
      </c>
      <c r="FR76" s="280">
        <f t="shared" si="83"/>
        <v>1.1637477481539214E-10</v>
      </c>
      <c r="FS76" s="280">
        <f t="shared" si="83"/>
        <v>1.1637477481539215E-10</v>
      </c>
      <c r="FT76" s="280">
        <f t="shared" si="83"/>
        <v>1.1637477481539214E-10</v>
      </c>
      <c r="FU76" s="280">
        <f t="shared" si="83"/>
        <v>1.1637477481539214E-10</v>
      </c>
      <c r="FV76" s="280">
        <f t="shared" si="83"/>
        <v>1.1637477481539214E-10</v>
      </c>
      <c r="FW76" s="280">
        <f t="shared" si="83"/>
        <v>1.163747748153921E-10</v>
      </c>
      <c r="FX76" s="280">
        <f t="shared" si="83"/>
        <v>1.1637477481539208E-10</v>
      </c>
      <c r="FY76" s="280">
        <f t="shared" si="83"/>
        <v>1.163747748153921E-10</v>
      </c>
      <c r="FZ76" s="280">
        <f t="shared" si="83"/>
        <v>1.163747748153921E-10</v>
      </c>
      <c r="GA76" s="280">
        <f t="shared" si="83"/>
        <v>1.1637477481539211E-10</v>
      </c>
      <c r="GB76" s="280">
        <f t="shared" si="83"/>
        <v>1.1637477481539211E-10</v>
      </c>
      <c r="GC76" s="280">
        <f t="shared" si="83"/>
        <v>1.1637477481539216E-10</v>
      </c>
      <c r="GD76" s="280">
        <f t="shared" si="83"/>
        <v>1.1637477481539211E-10</v>
      </c>
      <c r="GE76" s="280">
        <f t="shared" si="83"/>
        <v>1.1637477481539208E-10</v>
      </c>
      <c r="GF76" s="280">
        <f t="shared" si="83"/>
        <v>1.1637477481539214E-10</v>
      </c>
      <c r="GG76" s="280">
        <f t="shared" si="83"/>
        <v>1.1637477481539214E-10</v>
      </c>
      <c r="GH76" s="280">
        <f t="shared" ref="GH76:GJ76" si="84" xml:space="preserve"> SUM(GH69:GH75)</f>
        <v>1.1637477481539219E-10</v>
      </c>
      <c r="GI76" s="280">
        <f t="shared" si="84"/>
        <v>1.1637477481539216E-10</v>
      </c>
      <c r="GJ76" s="280">
        <f t="shared" si="84"/>
        <v>1.1637477481539216E-10</v>
      </c>
    </row>
    <row r="77" spans="1:192" outlineLevel="1" x14ac:dyDescent="0.25"/>
    <row r="79" spans="1:192" x14ac:dyDescent="0.25">
      <c r="A79" s="276" t="s">
        <v>74</v>
      </c>
    </row>
    <row r="80" spans="1:192" outlineLevel="1" x14ac:dyDescent="0.25"/>
    <row r="81" spans="1:255" outlineLevel="1" x14ac:dyDescent="0.25">
      <c r="E81" s="311" t="str">
        <f xml:space="preserve"> E$67</f>
        <v>Total assets</v>
      </c>
      <c r="F81" s="311">
        <f t="shared" ref="F81:BQ81" si="85" xml:space="preserve"> F$67</f>
        <v>0</v>
      </c>
      <c r="G81" s="311" t="str">
        <f t="shared" si="85"/>
        <v>$ 000s</v>
      </c>
      <c r="H81" s="311">
        <f t="shared" si="85"/>
        <v>0</v>
      </c>
      <c r="I81" s="311">
        <f t="shared" si="85"/>
        <v>0</v>
      </c>
      <c r="J81" s="311">
        <f t="shared" si="85"/>
        <v>0</v>
      </c>
      <c r="K81" s="311">
        <f t="shared" si="85"/>
        <v>0</v>
      </c>
      <c r="L81" s="311">
        <f t="shared" si="85"/>
        <v>100000</v>
      </c>
      <c r="M81" s="311">
        <f t="shared" si="85"/>
        <v>102429.64285714286</v>
      </c>
      <c r="N81" s="311">
        <f t="shared" si="85"/>
        <v>101700.76086956522</v>
      </c>
      <c r="O81" s="311">
        <f t="shared" si="85"/>
        <v>98593.383152173919</v>
      </c>
      <c r="P81" s="311">
        <f t="shared" si="85"/>
        <v>97628.791666666672</v>
      </c>
      <c r="Q81" s="311">
        <f t="shared" si="85"/>
        <v>98412.57995735608</v>
      </c>
      <c r="R81" s="311">
        <f t="shared" si="85"/>
        <v>97682.349123945489</v>
      </c>
      <c r="S81" s="311">
        <f t="shared" si="85"/>
        <v>94585.455872809864</v>
      </c>
      <c r="T81" s="311">
        <f t="shared" si="85"/>
        <v>93620.688225538979</v>
      </c>
      <c r="U81" s="311">
        <f t="shared" si="85"/>
        <v>94395.601947617994</v>
      </c>
      <c r="V81" s="311">
        <f t="shared" si="85"/>
        <v>93664.028979050243</v>
      </c>
      <c r="W81" s="311">
        <f t="shared" si="85"/>
        <v>90577.568032646624</v>
      </c>
      <c r="X81" s="311">
        <f t="shared" si="85"/>
        <v>89594.903945093305</v>
      </c>
      <c r="Y81" s="311">
        <f t="shared" si="85"/>
        <v>90378.708405590034</v>
      </c>
      <c r="Z81" s="311">
        <f t="shared" si="85"/>
        <v>89645.799979154472</v>
      </c>
      <c r="AA81" s="311">
        <f t="shared" si="85"/>
        <v>86569.719435469277</v>
      </c>
      <c r="AB81" s="311">
        <f t="shared" si="85"/>
        <v>85604.60208959083</v>
      </c>
      <c r="AC81" s="311">
        <f t="shared" si="85"/>
        <v>86361.898911034863</v>
      </c>
      <c r="AD81" s="311">
        <f t="shared" si="85"/>
        <v>85627.661670800473</v>
      </c>
      <c r="AE81" s="311">
        <f t="shared" si="85"/>
        <v>82561.909886039095</v>
      </c>
      <c r="AF81" s="311">
        <f t="shared" si="85"/>
        <v>81596.618994617733</v>
      </c>
      <c r="AG81" s="311">
        <f t="shared" si="85"/>
        <v>82345.17304580583</v>
      </c>
      <c r="AH81" s="311">
        <f t="shared" si="85"/>
        <v>81609.613602786529</v>
      </c>
      <c r="AI81" s="311">
        <f t="shared" si="85"/>
        <v>78554.139190088652</v>
      </c>
      <c r="AJ81" s="311">
        <f t="shared" si="85"/>
        <v>77588.675616535067</v>
      </c>
      <c r="AK81" s="311">
        <f t="shared" si="85"/>
        <v>78328.530393836656</v>
      </c>
      <c r="AL81" s="311">
        <f t="shared" si="85"/>
        <v>77591.655326155756</v>
      </c>
      <c r="AM81" s="311">
        <f t="shared" si="85"/>
        <v>74546.407154317058</v>
      </c>
      <c r="AN81" s="311">
        <f t="shared" si="85"/>
        <v>73563.40063952934</v>
      </c>
      <c r="AO81" s="311">
        <f t="shared" si="85"/>
        <v>74311.970541130999</v>
      </c>
      <c r="AP81" s="311">
        <f t="shared" si="85"/>
        <v>73573.786394184834</v>
      </c>
      <c r="AQ81" s="311">
        <f t="shared" si="85"/>
        <v>70538.713586385129</v>
      </c>
      <c r="AR81" s="311">
        <f t="shared" si="85"/>
        <v>69572.907221638146</v>
      </c>
      <c r="AS81" s="311">
        <f t="shared" si="85"/>
        <v>70295.493075752238</v>
      </c>
      <c r="AT81" s="311">
        <f t="shared" si="85"/>
        <v>69556.006362372966</v>
      </c>
      <c r="AU81" s="311">
        <f t="shared" si="85"/>
        <v>66531.058294910588</v>
      </c>
      <c r="AV81" s="311">
        <f t="shared" si="85"/>
        <v>65565.081812575256</v>
      </c>
      <c r="AW81" s="311">
        <f t="shared" si="85"/>
        <v>66279.097587813172</v>
      </c>
      <c r="AX81" s="311">
        <f t="shared" si="85"/>
        <v>65538.314788430813</v>
      </c>
      <c r="AY81" s="311">
        <f t="shared" si="85"/>
        <v>62523.441089463267</v>
      </c>
      <c r="AZ81" s="311">
        <f t="shared" si="85"/>
        <v>61557.295335895782</v>
      </c>
      <c r="BA81" s="311">
        <f t="shared" si="85"/>
        <v>62262.783669465847</v>
      </c>
      <c r="BB81" s="311">
        <f t="shared" si="85"/>
        <v>61520.711232269467</v>
      </c>
      <c r="BC81" s="311">
        <f t="shared" si="85"/>
        <v>58515.861780560466</v>
      </c>
      <c r="BD81" s="311">
        <f t="shared" si="85"/>
        <v>57532.519602324865</v>
      </c>
      <c r="BE81" s="311">
        <f t="shared" si="85"/>
        <v>58246.550914891384</v>
      </c>
      <c r="BF81" s="311">
        <f t="shared" si="85"/>
        <v>57503.195255989522</v>
      </c>
      <c r="BG81" s="311">
        <f t="shared" si="85"/>
        <v>54508.320179662158</v>
      </c>
      <c r="BH81" s="311">
        <f t="shared" si="85"/>
        <v>53541.838405876872</v>
      </c>
      <c r="BI81" s="311">
        <f t="shared" si="85"/>
        <v>54230.398920289939</v>
      </c>
      <c r="BJ81" s="311">
        <f t="shared" si="85"/>
        <v>53485.766423870169</v>
      </c>
      <c r="BK81" s="311">
        <f t="shared" si="85"/>
        <v>50500.816099166324</v>
      </c>
      <c r="BL81" s="311">
        <f t="shared" si="85"/>
        <v>49534.16756803669</v>
      </c>
      <c r="BM81" s="311">
        <f t="shared" si="85"/>
        <v>50214.327283870589</v>
      </c>
      <c r="BN81" s="311">
        <f t="shared" si="85"/>
        <v>49468.424302358377</v>
      </c>
      <c r="BO81" s="311">
        <f t="shared" si="85"/>
        <v>46493.349352404301</v>
      </c>
      <c r="BP81" s="311">
        <f t="shared" si="85"/>
        <v>45526.534893568845</v>
      </c>
      <c r="BQ81" s="311">
        <f t="shared" si="85"/>
        <v>46198.335605841377</v>
      </c>
      <c r="BR81" s="311">
        <f t="shared" ref="BR81:EC81" si="86" xml:space="preserve"> BR$67</f>
        <v>45451.168460058092</v>
      </c>
      <c r="BS81" s="311">
        <f t="shared" si="86"/>
        <v>42485.919753636117</v>
      </c>
      <c r="BT81" s="311">
        <f t="shared" si="86"/>
        <v>41607.201272691971</v>
      </c>
      <c r="BU81" s="311">
        <f t="shared" si="86"/>
        <v>42182.423488399385</v>
      </c>
      <c r="BV81" s="311">
        <f t="shared" si="86"/>
        <v>41433.998467719495</v>
      </c>
      <c r="BW81" s="311">
        <f t="shared" si="86"/>
        <v>41141.453610419012</v>
      </c>
      <c r="BX81" s="311">
        <f t="shared" si="86"/>
        <v>40985.566847659495</v>
      </c>
      <c r="BY81" s="311">
        <f t="shared" si="86"/>
        <v>40826.006516999274</v>
      </c>
      <c r="BZ81" s="311">
        <f t="shared" si="86"/>
        <v>40659.315687037932</v>
      </c>
      <c r="CA81" s="311">
        <f t="shared" si="86"/>
        <v>40493.181222675965</v>
      </c>
      <c r="CB81" s="311">
        <f t="shared" si="86"/>
        <v>40330.082978449493</v>
      </c>
      <c r="CC81" s="311">
        <f t="shared" si="86"/>
        <v>40163.635042744689</v>
      </c>
      <c r="CD81" s="311">
        <f t="shared" si="86"/>
        <v>39990.273275095155</v>
      </c>
      <c r="CE81" s="311">
        <f t="shared" si="86"/>
        <v>39817.85696553193</v>
      </c>
      <c r="CF81" s="311">
        <f t="shared" si="86"/>
        <v>39648.909205787197</v>
      </c>
      <c r="CG81" s="311">
        <f t="shared" si="86"/>
        <v>39476.866615247804</v>
      </c>
      <c r="CH81" s="311">
        <f t="shared" si="86"/>
        <v>39298.059019787157</v>
      </c>
      <c r="CI81" s="311">
        <f t="shared" si="86"/>
        <v>39120.526108045975</v>
      </c>
      <c r="CJ81" s="311">
        <f t="shared" si="86"/>
        <v>38944.327003940736</v>
      </c>
      <c r="CK81" s="311">
        <f t="shared" si="86"/>
        <v>38770.255023806734</v>
      </c>
      <c r="CL81" s="311">
        <f t="shared" si="86"/>
        <v>38586.99915250254</v>
      </c>
      <c r="CM81" s="311">
        <f t="shared" si="86"/>
        <v>38405.29873630865</v>
      </c>
      <c r="CN81" s="311">
        <f t="shared" si="86"/>
        <v>38227.77649181577</v>
      </c>
      <c r="CO81" s="311">
        <f t="shared" si="86"/>
        <v>38047.510065939801</v>
      </c>
      <c r="CP81" s="311">
        <f t="shared" si="86"/>
        <v>37860.618115727957</v>
      </c>
      <c r="CQ81" s="311">
        <f t="shared" si="86"/>
        <v>37675.523241110437</v>
      </c>
      <c r="CR81" s="311">
        <f t="shared" si="86"/>
        <v>37494.903589887384</v>
      </c>
      <c r="CS81" s="311">
        <f t="shared" si="86"/>
        <v>37311.654120277555</v>
      </c>
      <c r="CT81" s="311">
        <f t="shared" si="86"/>
        <v>37121.787307377817</v>
      </c>
      <c r="CU81" s="311">
        <f t="shared" si="86"/>
        <v>36933.927625158882</v>
      </c>
      <c r="CV81" s="311">
        <f t="shared" si="86"/>
        <v>36750.811918706073</v>
      </c>
      <c r="CW81" s="311">
        <f t="shared" si="86"/>
        <v>36565.149676604284</v>
      </c>
      <c r="CX81" s="311">
        <f t="shared" si="86"/>
        <v>36372.846234417913</v>
      </c>
      <c r="CY81" s="311">
        <f t="shared" si="86"/>
        <v>36182.73459912758</v>
      </c>
      <c r="CZ81" s="311">
        <f t="shared" si="86"/>
        <v>35994.840792745665</v>
      </c>
      <c r="DA81" s="311">
        <f t="shared" si="86"/>
        <v>35810.003210327115</v>
      </c>
      <c r="DB81" s="311">
        <f t="shared" si="86"/>
        <v>35615.701193697561</v>
      </c>
      <c r="DC81" s="311">
        <f t="shared" si="86"/>
        <v>35423.755328555853</v>
      </c>
      <c r="DD81" s="311">
        <f t="shared" si="86"/>
        <v>35237.028642278965</v>
      </c>
      <c r="DE81" s="311">
        <f t="shared" si="86"/>
        <v>35047.849789345113</v>
      </c>
      <c r="DF81" s="311">
        <f t="shared" si="86"/>
        <v>34851.905648563683</v>
      </c>
      <c r="DG81" s="311">
        <f t="shared" si="86"/>
        <v>34658.465791744107</v>
      </c>
      <c r="DH81" s="311">
        <f t="shared" si="86"/>
        <v>34470.460360513433</v>
      </c>
      <c r="DI81" s="311">
        <f t="shared" si="86"/>
        <v>34480.02198734921</v>
      </c>
      <c r="DJ81" s="311">
        <f t="shared" si="86"/>
        <v>34482.725696586574</v>
      </c>
      <c r="DK81" s="311">
        <f t="shared" si="86"/>
        <v>34488.068974207927</v>
      </c>
      <c r="DL81" s="311">
        <f t="shared" si="86"/>
        <v>34499.051581514825</v>
      </c>
      <c r="DM81" s="311">
        <f t="shared" si="86"/>
        <v>34507.606014623932</v>
      </c>
      <c r="DN81" s="311">
        <f t="shared" si="86"/>
        <v>34509.193393914531</v>
      </c>
      <c r="DO81" s="311">
        <f t="shared" si="86"/>
        <v>34513.545526932612</v>
      </c>
      <c r="DP81" s="311">
        <f t="shared" si="86"/>
        <v>34520.673866659781</v>
      </c>
      <c r="DQ81" s="311">
        <f t="shared" si="86"/>
        <v>34531.487437436605</v>
      </c>
      <c r="DR81" s="311">
        <f t="shared" si="86"/>
        <v>34532.150188788983</v>
      </c>
      <c r="DS81" s="311">
        <f t="shared" si="86"/>
        <v>34535.695028333037</v>
      </c>
      <c r="DT81" s="311">
        <f t="shared" si="86"/>
        <v>34545.268135703322</v>
      </c>
      <c r="DU81" s="311">
        <f t="shared" si="86"/>
        <v>34552.388417278606</v>
      </c>
      <c r="DV81" s="311">
        <f t="shared" si="86"/>
        <v>34552.282298921338</v>
      </c>
      <c r="DW81" s="311">
        <f t="shared" si="86"/>
        <v>34555.169592885228</v>
      </c>
      <c r="DX81" s="311">
        <f t="shared" si="86"/>
        <v>34564.273169699423</v>
      </c>
      <c r="DY81" s="311">
        <f t="shared" si="86"/>
        <v>34570.898042985784</v>
      </c>
      <c r="DZ81" s="311">
        <f t="shared" si="86"/>
        <v>34570.149527107678</v>
      </c>
      <c r="EA81" s="311">
        <f t="shared" si="86"/>
        <v>34572.501246086846</v>
      </c>
      <c r="EB81" s="311">
        <f t="shared" si="86"/>
        <v>1271.4739427307854</v>
      </c>
      <c r="EC81" s="311">
        <f t="shared" si="86"/>
        <v>1.213038558489643E-10</v>
      </c>
      <c r="ED81" s="311">
        <f t="shared" ref="ED81:GJ81" si="87" xml:space="preserve"> ED$67</f>
        <v>1.213038558489643E-10</v>
      </c>
      <c r="EE81" s="311">
        <f t="shared" si="87"/>
        <v>1.213038558489643E-10</v>
      </c>
      <c r="EF81" s="311">
        <f t="shared" si="87"/>
        <v>1.213038558489643E-10</v>
      </c>
      <c r="EG81" s="311">
        <f t="shared" si="87"/>
        <v>1.213038558489643E-10</v>
      </c>
      <c r="EH81" s="311">
        <f t="shared" si="87"/>
        <v>1.213038558489643E-10</v>
      </c>
      <c r="EI81" s="311">
        <f t="shared" si="87"/>
        <v>1.213038558489643E-10</v>
      </c>
      <c r="EJ81" s="311">
        <f t="shared" si="87"/>
        <v>1.213038558489643E-10</v>
      </c>
      <c r="EK81" s="311">
        <f t="shared" si="87"/>
        <v>1.213038558489643E-10</v>
      </c>
      <c r="EL81" s="311">
        <f t="shared" si="87"/>
        <v>1.213038558489643E-10</v>
      </c>
      <c r="EM81" s="311">
        <f t="shared" si="87"/>
        <v>1.213038558489643E-10</v>
      </c>
      <c r="EN81" s="311">
        <f t="shared" si="87"/>
        <v>1.213038558489643E-10</v>
      </c>
      <c r="EO81" s="311">
        <f t="shared" si="87"/>
        <v>1.213038558489643E-10</v>
      </c>
      <c r="EP81" s="311">
        <f t="shared" si="87"/>
        <v>1.213038558489643E-10</v>
      </c>
      <c r="EQ81" s="311">
        <f t="shared" si="87"/>
        <v>1.213038558489643E-10</v>
      </c>
      <c r="ER81" s="311">
        <f t="shared" si="87"/>
        <v>1.213038558489643E-10</v>
      </c>
      <c r="ES81" s="311">
        <f t="shared" si="87"/>
        <v>1.213038558489643E-10</v>
      </c>
      <c r="ET81" s="311">
        <f t="shared" si="87"/>
        <v>1.213038558489643E-10</v>
      </c>
      <c r="EU81" s="311">
        <f t="shared" si="87"/>
        <v>1.213038558489643E-10</v>
      </c>
      <c r="EV81" s="311">
        <f t="shared" si="87"/>
        <v>1.213038558489643E-10</v>
      </c>
      <c r="EW81" s="311">
        <f t="shared" si="87"/>
        <v>1.213038558489643E-10</v>
      </c>
      <c r="EX81" s="311">
        <f t="shared" si="87"/>
        <v>1.213038558489643E-10</v>
      </c>
      <c r="EY81" s="311">
        <f t="shared" si="87"/>
        <v>1.213038558489643E-10</v>
      </c>
      <c r="EZ81" s="311">
        <f t="shared" si="87"/>
        <v>1.213038558489643E-10</v>
      </c>
      <c r="FA81" s="311">
        <f t="shared" si="87"/>
        <v>1.213038558489643E-10</v>
      </c>
      <c r="FB81" s="311">
        <f t="shared" si="87"/>
        <v>1.213038558489643E-10</v>
      </c>
      <c r="FC81" s="311">
        <f t="shared" si="87"/>
        <v>1.213038558489643E-10</v>
      </c>
      <c r="FD81" s="311">
        <f t="shared" si="87"/>
        <v>1.213038558489643E-10</v>
      </c>
      <c r="FE81" s="311">
        <f t="shared" si="87"/>
        <v>1.213038558489643E-10</v>
      </c>
      <c r="FF81" s="311">
        <f t="shared" si="87"/>
        <v>1.213038558489643E-10</v>
      </c>
      <c r="FG81" s="311">
        <f t="shared" si="87"/>
        <v>1.213038558489643E-10</v>
      </c>
      <c r="FH81" s="311">
        <f t="shared" si="87"/>
        <v>1.213038558489643E-10</v>
      </c>
      <c r="FI81" s="311">
        <f t="shared" si="87"/>
        <v>1.213038558489643E-10</v>
      </c>
      <c r="FJ81" s="311">
        <f t="shared" si="87"/>
        <v>1.213038558489643E-10</v>
      </c>
      <c r="FK81" s="311">
        <f t="shared" si="87"/>
        <v>1.213038558489643E-10</v>
      </c>
      <c r="FL81" s="311">
        <f t="shared" si="87"/>
        <v>1.213038558489643E-10</v>
      </c>
      <c r="FM81" s="311">
        <f t="shared" si="87"/>
        <v>1.213038558489643E-10</v>
      </c>
      <c r="FN81" s="311">
        <f t="shared" si="87"/>
        <v>1.213038558489643E-10</v>
      </c>
      <c r="FO81" s="311">
        <f t="shared" si="87"/>
        <v>1.213038558489643E-10</v>
      </c>
      <c r="FP81" s="311">
        <f t="shared" si="87"/>
        <v>1.213038558489643E-10</v>
      </c>
      <c r="FQ81" s="311">
        <f t="shared" si="87"/>
        <v>1.213038558489643E-10</v>
      </c>
      <c r="FR81" s="311">
        <f t="shared" si="87"/>
        <v>1.213038558489643E-10</v>
      </c>
      <c r="FS81" s="311">
        <f t="shared" si="87"/>
        <v>1.213038558489643E-10</v>
      </c>
      <c r="FT81" s="311">
        <f t="shared" si="87"/>
        <v>1.213038558489643E-10</v>
      </c>
      <c r="FU81" s="311">
        <f t="shared" si="87"/>
        <v>1.213038558489643E-10</v>
      </c>
      <c r="FV81" s="311">
        <f t="shared" si="87"/>
        <v>1.213038558489643E-10</v>
      </c>
      <c r="FW81" s="311">
        <f t="shared" si="87"/>
        <v>1.213038558489643E-10</v>
      </c>
      <c r="FX81" s="311">
        <f t="shared" si="87"/>
        <v>1.213038558489643E-10</v>
      </c>
      <c r="FY81" s="311">
        <f t="shared" si="87"/>
        <v>1.213038558489643E-10</v>
      </c>
      <c r="FZ81" s="311">
        <f t="shared" si="87"/>
        <v>1.213038558489643E-10</v>
      </c>
      <c r="GA81" s="311">
        <f t="shared" si="87"/>
        <v>1.213038558489643E-10</v>
      </c>
      <c r="GB81" s="311">
        <f t="shared" si="87"/>
        <v>1.213038558489643E-10</v>
      </c>
      <c r="GC81" s="311">
        <f t="shared" si="87"/>
        <v>1.213038558489643E-10</v>
      </c>
      <c r="GD81" s="311">
        <f t="shared" si="87"/>
        <v>1.213038558489643E-10</v>
      </c>
      <c r="GE81" s="311">
        <f t="shared" si="87"/>
        <v>1.213038558489643E-10</v>
      </c>
      <c r="GF81" s="311">
        <f t="shared" si="87"/>
        <v>1.213038558489643E-10</v>
      </c>
      <c r="GG81" s="311">
        <f t="shared" si="87"/>
        <v>1.213038558489643E-10</v>
      </c>
      <c r="GH81" s="311">
        <f t="shared" si="87"/>
        <v>1.213038558489643E-10</v>
      </c>
      <c r="GI81" s="311">
        <f t="shared" si="87"/>
        <v>1.213038558489643E-10</v>
      </c>
      <c r="GJ81" s="311">
        <f t="shared" si="87"/>
        <v>1.213038558489643E-10</v>
      </c>
    </row>
    <row r="82" spans="1:255" outlineLevel="1" x14ac:dyDescent="0.25">
      <c r="E82" s="311" t="str">
        <f xml:space="preserve"> E$76</f>
        <v>Total liabilities</v>
      </c>
      <c r="F82" s="311">
        <f t="shared" ref="F82:M82" si="88" xml:space="preserve"> F$76</f>
        <v>0</v>
      </c>
      <c r="G82" s="311" t="str">
        <f t="shared" si="88"/>
        <v>$ 000s</v>
      </c>
      <c r="H82" s="311">
        <f t="shared" si="88"/>
        <v>0</v>
      </c>
      <c r="I82" s="311">
        <f t="shared" si="88"/>
        <v>0</v>
      </c>
      <c r="J82" s="311">
        <f t="shared" si="88"/>
        <v>0</v>
      </c>
      <c r="K82" s="311">
        <f t="shared" si="88"/>
        <v>0</v>
      </c>
      <c r="L82" s="311">
        <f t="shared" si="88"/>
        <v>100000</v>
      </c>
      <c r="M82" s="311">
        <f t="shared" si="88"/>
        <v>102429.64285714286</v>
      </c>
      <c r="N82" s="311">
        <f t="shared" ref="N82:AS82" si="89" xml:space="preserve"> N$76</f>
        <v>101700.76086956523</v>
      </c>
      <c r="O82" s="311">
        <f t="shared" si="89"/>
        <v>98593.383152173919</v>
      </c>
      <c r="P82" s="311">
        <f t="shared" si="89"/>
        <v>97628.791666666672</v>
      </c>
      <c r="Q82" s="311">
        <f t="shared" si="89"/>
        <v>98412.579957356065</v>
      </c>
      <c r="R82" s="311">
        <f t="shared" si="89"/>
        <v>97682.349123945489</v>
      </c>
      <c r="S82" s="311">
        <f t="shared" si="89"/>
        <v>94585.455872809849</v>
      </c>
      <c r="T82" s="311">
        <f t="shared" si="89"/>
        <v>93620.688225538979</v>
      </c>
      <c r="U82" s="311">
        <f t="shared" si="89"/>
        <v>94395.601947617994</v>
      </c>
      <c r="V82" s="311">
        <f t="shared" si="89"/>
        <v>93664.028979050243</v>
      </c>
      <c r="W82" s="311">
        <f t="shared" si="89"/>
        <v>90577.568032646624</v>
      </c>
      <c r="X82" s="311">
        <f t="shared" si="89"/>
        <v>89594.903945093291</v>
      </c>
      <c r="Y82" s="311">
        <f t="shared" si="89"/>
        <v>90378.708405590034</v>
      </c>
      <c r="Z82" s="311">
        <f t="shared" si="89"/>
        <v>89645.799979154472</v>
      </c>
      <c r="AA82" s="311">
        <f t="shared" si="89"/>
        <v>86569.719435469291</v>
      </c>
      <c r="AB82" s="311">
        <f t="shared" si="89"/>
        <v>85604.60208959083</v>
      </c>
      <c r="AC82" s="311">
        <f t="shared" si="89"/>
        <v>86361.898911034863</v>
      </c>
      <c r="AD82" s="311">
        <f t="shared" si="89"/>
        <v>85627.661670800459</v>
      </c>
      <c r="AE82" s="311">
        <f t="shared" si="89"/>
        <v>82561.90988603908</v>
      </c>
      <c r="AF82" s="311">
        <f t="shared" si="89"/>
        <v>81596.618994617733</v>
      </c>
      <c r="AG82" s="311">
        <f t="shared" si="89"/>
        <v>82345.17304580583</v>
      </c>
      <c r="AH82" s="311">
        <f t="shared" si="89"/>
        <v>81609.613602786529</v>
      </c>
      <c r="AI82" s="311">
        <f t="shared" si="89"/>
        <v>78554.139190088652</v>
      </c>
      <c r="AJ82" s="311">
        <f t="shared" si="89"/>
        <v>77588.675616535067</v>
      </c>
      <c r="AK82" s="311">
        <f t="shared" si="89"/>
        <v>78328.530393836641</v>
      </c>
      <c r="AL82" s="311">
        <f t="shared" si="89"/>
        <v>77591.655326155771</v>
      </c>
      <c r="AM82" s="311">
        <f t="shared" si="89"/>
        <v>74546.407154317058</v>
      </c>
      <c r="AN82" s="311">
        <f t="shared" si="89"/>
        <v>73563.40063952934</v>
      </c>
      <c r="AO82" s="311">
        <f t="shared" si="89"/>
        <v>74311.970541130999</v>
      </c>
      <c r="AP82" s="311">
        <f t="shared" si="89"/>
        <v>73573.786394184834</v>
      </c>
      <c r="AQ82" s="311">
        <f t="shared" si="89"/>
        <v>70538.713586385129</v>
      </c>
      <c r="AR82" s="311">
        <f t="shared" si="89"/>
        <v>69572.907221638132</v>
      </c>
      <c r="AS82" s="311">
        <f t="shared" si="89"/>
        <v>70295.493075752238</v>
      </c>
      <c r="AT82" s="311">
        <f t="shared" ref="AT82:BY82" si="90" xml:space="preserve"> AT$76</f>
        <v>69556.006362372966</v>
      </c>
      <c r="AU82" s="311">
        <f t="shared" si="90"/>
        <v>66531.058294910588</v>
      </c>
      <c r="AV82" s="311">
        <f t="shared" si="90"/>
        <v>65565.08181257527</v>
      </c>
      <c r="AW82" s="311">
        <f t="shared" si="90"/>
        <v>66279.097587813172</v>
      </c>
      <c r="AX82" s="311">
        <f t="shared" si="90"/>
        <v>65538.314788430813</v>
      </c>
      <c r="AY82" s="311">
        <f t="shared" si="90"/>
        <v>62523.441089463275</v>
      </c>
      <c r="AZ82" s="311">
        <f t="shared" si="90"/>
        <v>61557.295335895789</v>
      </c>
      <c r="BA82" s="311">
        <f t="shared" si="90"/>
        <v>62262.783669465847</v>
      </c>
      <c r="BB82" s="311">
        <f t="shared" si="90"/>
        <v>61520.711232269467</v>
      </c>
      <c r="BC82" s="311">
        <f t="shared" si="90"/>
        <v>58515.861780560466</v>
      </c>
      <c r="BD82" s="311">
        <f t="shared" si="90"/>
        <v>57532.519602324872</v>
      </c>
      <c r="BE82" s="311">
        <f t="shared" si="90"/>
        <v>58246.550914891392</v>
      </c>
      <c r="BF82" s="311">
        <f t="shared" si="90"/>
        <v>57503.195255989529</v>
      </c>
      <c r="BG82" s="311">
        <f t="shared" si="90"/>
        <v>54508.320179662158</v>
      </c>
      <c r="BH82" s="311">
        <f t="shared" si="90"/>
        <v>53541.838405876872</v>
      </c>
      <c r="BI82" s="311">
        <f t="shared" si="90"/>
        <v>54230.398920289939</v>
      </c>
      <c r="BJ82" s="311">
        <f t="shared" si="90"/>
        <v>53485.766423870169</v>
      </c>
      <c r="BK82" s="311">
        <f t="shared" si="90"/>
        <v>50500.816099166332</v>
      </c>
      <c r="BL82" s="311">
        <f t="shared" si="90"/>
        <v>49534.167568036682</v>
      </c>
      <c r="BM82" s="311">
        <f t="shared" si="90"/>
        <v>50214.327283870582</v>
      </c>
      <c r="BN82" s="311">
        <f t="shared" si="90"/>
        <v>49468.424302358377</v>
      </c>
      <c r="BO82" s="311">
        <f t="shared" si="90"/>
        <v>46493.349352404301</v>
      </c>
      <c r="BP82" s="311">
        <f t="shared" si="90"/>
        <v>45526.534893568845</v>
      </c>
      <c r="BQ82" s="311">
        <f t="shared" si="90"/>
        <v>46198.335605841377</v>
      </c>
      <c r="BR82" s="311">
        <f t="shared" si="90"/>
        <v>45451.168460058092</v>
      </c>
      <c r="BS82" s="311">
        <f t="shared" si="90"/>
        <v>42485.919753636124</v>
      </c>
      <c r="BT82" s="311">
        <f t="shared" si="90"/>
        <v>41607.201272691971</v>
      </c>
      <c r="BU82" s="311">
        <f t="shared" si="90"/>
        <v>42182.423488399392</v>
      </c>
      <c r="BV82" s="311">
        <f t="shared" si="90"/>
        <v>41433.998467719495</v>
      </c>
      <c r="BW82" s="311">
        <f t="shared" si="90"/>
        <v>41141.453610419019</v>
      </c>
      <c r="BX82" s="311">
        <f t="shared" si="90"/>
        <v>40985.566847659502</v>
      </c>
      <c r="BY82" s="311">
        <f t="shared" si="90"/>
        <v>40826.006516999274</v>
      </c>
      <c r="BZ82" s="311">
        <f t="shared" ref="BZ82:DE82" si="91" xml:space="preserve"> BZ$76</f>
        <v>40659.315687037932</v>
      </c>
      <c r="CA82" s="311">
        <f t="shared" si="91"/>
        <v>40493.181222675965</v>
      </c>
      <c r="CB82" s="311">
        <f t="shared" si="91"/>
        <v>40330.0829784495</v>
      </c>
      <c r="CC82" s="311">
        <f t="shared" si="91"/>
        <v>40163.635042744696</v>
      </c>
      <c r="CD82" s="311">
        <f t="shared" si="91"/>
        <v>39990.273275095155</v>
      </c>
      <c r="CE82" s="311">
        <f t="shared" si="91"/>
        <v>39817.85696553193</v>
      </c>
      <c r="CF82" s="311">
        <f t="shared" si="91"/>
        <v>39648.909205787204</v>
      </c>
      <c r="CG82" s="311">
        <f t="shared" si="91"/>
        <v>39476.866615247811</v>
      </c>
      <c r="CH82" s="311">
        <f t="shared" si="91"/>
        <v>39298.059019787164</v>
      </c>
      <c r="CI82" s="311">
        <f t="shared" si="91"/>
        <v>39120.526108045982</v>
      </c>
      <c r="CJ82" s="311">
        <f t="shared" si="91"/>
        <v>38944.327003940736</v>
      </c>
      <c r="CK82" s="311">
        <f t="shared" si="91"/>
        <v>38770.255023806742</v>
      </c>
      <c r="CL82" s="311">
        <f t="shared" si="91"/>
        <v>38586.999152502547</v>
      </c>
      <c r="CM82" s="311">
        <f t="shared" si="91"/>
        <v>38405.298736308658</v>
      </c>
      <c r="CN82" s="311">
        <f t="shared" si="91"/>
        <v>38227.77649181577</v>
      </c>
      <c r="CO82" s="311">
        <f t="shared" si="91"/>
        <v>38047.510065939801</v>
      </c>
      <c r="CP82" s="311">
        <f t="shared" si="91"/>
        <v>37860.618115727964</v>
      </c>
      <c r="CQ82" s="311">
        <f t="shared" si="91"/>
        <v>37675.523241110437</v>
      </c>
      <c r="CR82" s="311">
        <f t="shared" si="91"/>
        <v>37494.903589887384</v>
      </c>
      <c r="CS82" s="311">
        <f t="shared" si="91"/>
        <v>37311.654120277562</v>
      </c>
      <c r="CT82" s="311">
        <f t="shared" si="91"/>
        <v>37121.787307377817</v>
      </c>
      <c r="CU82" s="311">
        <f t="shared" si="91"/>
        <v>36933.927625158882</v>
      </c>
      <c r="CV82" s="311">
        <f t="shared" si="91"/>
        <v>36750.811918706073</v>
      </c>
      <c r="CW82" s="311">
        <f t="shared" si="91"/>
        <v>36565.149676604284</v>
      </c>
      <c r="CX82" s="311">
        <f t="shared" si="91"/>
        <v>36372.846234417913</v>
      </c>
      <c r="CY82" s="311">
        <f t="shared" si="91"/>
        <v>36182.734599127572</v>
      </c>
      <c r="CZ82" s="311">
        <f t="shared" si="91"/>
        <v>35994.840792745657</v>
      </c>
      <c r="DA82" s="311">
        <f t="shared" si="91"/>
        <v>35810.003210327108</v>
      </c>
      <c r="DB82" s="311">
        <f t="shared" si="91"/>
        <v>35615.701193697547</v>
      </c>
      <c r="DC82" s="311">
        <f t="shared" si="91"/>
        <v>35423.755328555846</v>
      </c>
      <c r="DD82" s="311">
        <f t="shared" si="91"/>
        <v>35237.028642278958</v>
      </c>
      <c r="DE82" s="311">
        <f t="shared" si="91"/>
        <v>35047.849789345106</v>
      </c>
      <c r="DF82" s="311">
        <f t="shared" ref="DF82:EK82" si="92" xml:space="preserve"> DF$76</f>
        <v>34851.905648563668</v>
      </c>
      <c r="DG82" s="311">
        <f t="shared" si="92"/>
        <v>34658.4657917441</v>
      </c>
      <c r="DH82" s="311">
        <f t="shared" si="92"/>
        <v>34470.460360513425</v>
      </c>
      <c r="DI82" s="311">
        <f t="shared" si="92"/>
        <v>34480.021987349202</v>
      </c>
      <c r="DJ82" s="311">
        <f t="shared" si="92"/>
        <v>34482.725696586567</v>
      </c>
      <c r="DK82" s="311">
        <f t="shared" si="92"/>
        <v>34488.068974207919</v>
      </c>
      <c r="DL82" s="311">
        <f t="shared" si="92"/>
        <v>34499.051581514825</v>
      </c>
      <c r="DM82" s="311">
        <f t="shared" si="92"/>
        <v>34507.606014623925</v>
      </c>
      <c r="DN82" s="311">
        <f t="shared" si="92"/>
        <v>34509.193393914531</v>
      </c>
      <c r="DO82" s="311">
        <f t="shared" si="92"/>
        <v>34513.545526932612</v>
      </c>
      <c r="DP82" s="311">
        <f t="shared" si="92"/>
        <v>34520.673866659788</v>
      </c>
      <c r="DQ82" s="311">
        <f t="shared" si="92"/>
        <v>34531.487437436605</v>
      </c>
      <c r="DR82" s="311">
        <f t="shared" si="92"/>
        <v>34532.150188788975</v>
      </c>
      <c r="DS82" s="311">
        <f t="shared" si="92"/>
        <v>34535.695028333037</v>
      </c>
      <c r="DT82" s="311">
        <f t="shared" si="92"/>
        <v>34545.268135703314</v>
      </c>
      <c r="DU82" s="311">
        <f t="shared" si="92"/>
        <v>34552.388417278606</v>
      </c>
      <c r="DV82" s="311">
        <f t="shared" si="92"/>
        <v>34552.282298921338</v>
      </c>
      <c r="DW82" s="311">
        <f t="shared" si="92"/>
        <v>34555.16959288522</v>
      </c>
      <c r="DX82" s="311">
        <f t="shared" si="92"/>
        <v>34564.273169699423</v>
      </c>
      <c r="DY82" s="311">
        <f t="shared" si="92"/>
        <v>34570.898042985777</v>
      </c>
      <c r="DZ82" s="311">
        <f t="shared" si="92"/>
        <v>34570.149527107671</v>
      </c>
      <c r="EA82" s="311">
        <f t="shared" si="92"/>
        <v>34572.501246086838</v>
      </c>
      <c r="EB82" s="311">
        <f t="shared" si="92"/>
        <v>1271.4739427307804</v>
      </c>
      <c r="EC82" s="311">
        <f t="shared" si="92"/>
        <v>1.1637477481539206E-10</v>
      </c>
      <c r="ED82" s="311">
        <f t="shared" si="92"/>
        <v>1.1637477481539205E-10</v>
      </c>
      <c r="EE82" s="311">
        <f t="shared" si="92"/>
        <v>1.1637477481539205E-10</v>
      </c>
      <c r="EF82" s="311">
        <f t="shared" si="92"/>
        <v>1.1637477481539205E-10</v>
      </c>
      <c r="EG82" s="311">
        <f t="shared" si="92"/>
        <v>1.1637477481539206E-10</v>
      </c>
      <c r="EH82" s="311">
        <f t="shared" si="92"/>
        <v>1.1637477481539208E-10</v>
      </c>
      <c r="EI82" s="311">
        <f t="shared" si="92"/>
        <v>1.1637477481539208E-10</v>
      </c>
      <c r="EJ82" s="311">
        <f t="shared" si="92"/>
        <v>1.1637477481539206E-10</v>
      </c>
      <c r="EK82" s="311">
        <f t="shared" si="92"/>
        <v>1.163747748153921E-10</v>
      </c>
      <c r="EL82" s="311">
        <f t="shared" ref="EL82:FQ82" si="93" xml:space="preserve"> EL$76</f>
        <v>1.163747748153921E-10</v>
      </c>
      <c r="EM82" s="311">
        <f t="shared" si="93"/>
        <v>1.1637477481539208E-10</v>
      </c>
      <c r="EN82" s="311">
        <f t="shared" si="93"/>
        <v>1.1637477481539208E-10</v>
      </c>
      <c r="EO82" s="311">
        <f t="shared" si="93"/>
        <v>1.1637477481539206E-10</v>
      </c>
      <c r="EP82" s="311">
        <f t="shared" si="93"/>
        <v>1.1637477481539206E-10</v>
      </c>
      <c r="EQ82" s="311">
        <f t="shared" si="93"/>
        <v>1.1637477481539207E-10</v>
      </c>
      <c r="ER82" s="311">
        <f t="shared" si="93"/>
        <v>1.1637477481539208E-10</v>
      </c>
      <c r="ES82" s="311">
        <f t="shared" si="93"/>
        <v>1.1637477481539208E-10</v>
      </c>
      <c r="ET82" s="311">
        <f t="shared" si="93"/>
        <v>1.1637477481539207E-10</v>
      </c>
      <c r="EU82" s="311">
        <f t="shared" si="93"/>
        <v>1.163747748153921E-10</v>
      </c>
      <c r="EV82" s="311">
        <f t="shared" si="93"/>
        <v>1.1637477481539211E-10</v>
      </c>
      <c r="EW82" s="311">
        <f t="shared" si="93"/>
        <v>1.1637477481539208E-10</v>
      </c>
      <c r="EX82" s="311">
        <f t="shared" si="93"/>
        <v>1.1637477481539208E-10</v>
      </c>
      <c r="EY82" s="311">
        <f t="shared" si="93"/>
        <v>1.1637477481539208E-10</v>
      </c>
      <c r="EZ82" s="311">
        <f t="shared" si="93"/>
        <v>1.1637477481539211E-10</v>
      </c>
      <c r="FA82" s="311">
        <f t="shared" si="93"/>
        <v>1.163747748153921E-10</v>
      </c>
      <c r="FB82" s="311">
        <f t="shared" si="93"/>
        <v>1.1637477481539211E-10</v>
      </c>
      <c r="FC82" s="311">
        <f t="shared" si="93"/>
        <v>1.1637477481539211E-10</v>
      </c>
      <c r="FD82" s="311">
        <f t="shared" si="93"/>
        <v>1.1637477481539214E-10</v>
      </c>
      <c r="FE82" s="311">
        <f t="shared" si="93"/>
        <v>1.1637477481539214E-10</v>
      </c>
      <c r="FF82" s="311">
        <f t="shared" si="93"/>
        <v>1.1637477481539216E-10</v>
      </c>
      <c r="FG82" s="311">
        <f t="shared" si="93"/>
        <v>1.1637477481539215E-10</v>
      </c>
      <c r="FH82" s="311">
        <f t="shared" si="93"/>
        <v>1.1637477481539215E-10</v>
      </c>
      <c r="FI82" s="311">
        <f t="shared" si="93"/>
        <v>1.1637477481539212E-10</v>
      </c>
      <c r="FJ82" s="311">
        <f t="shared" si="93"/>
        <v>1.1637477481539212E-10</v>
      </c>
      <c r="FK82" s="311">
        <f t="shared" si="93"/>
        <v>1.1637477481539211E-10</v>
      </c>
      <c r="FL82" s="311">
        <f t="shared" si="93"/>
        <v>1.1637477481539212E-10</v>
      </c>
      <c r="FM82" s="311">
        <f t="shared" si="93"/>
        <v>1.1637477481539212E-10</v>
      </c>
      <c r="FN82" s="311">
        <f t="shared" si="93"/>
        <v>1.1637477481539211E-10</v>
      </c>
      <c r="FO82" s="311">
        <f t="shared" si="93"/>
        <v>1.1637477481539214E-10</v>
      </c>
      <c r="FP82" s="311">
        <f t="shared" si="93"/>
        <v>1.1637477481539212E-10</v>
      </c>
      <c r="FQ82" s="311">
        <f t="shared" si="93"/>
        <v>1.1637477481539214E-10</v>
      </c>
      <c r="FR82" s="311">
        <f t="shared" ref="FR82:GJ82" si="94" xml:space="preserve"> FR$76</f>
        <v>1.1637477481539214E-10</v>
      </c>
      <c r="FS82" s="311">
        <f t="shared" si="94"/>
        <v>1.1637477481539215E-10</v>
      </c>
      <c r="FT82" s="311">
        <f t="shared" si="94"/>
        <v>1.1637477481539214E-10</v>
      </c>
      <c r="FU82" s="311">
        <f t="shared" si="94"/>
        <v>1.1637477481539214E-10</v>
      </c>
      <c r="FV82" s="311">
        <f t="shared" si="94"/>
        <v>1.1637477481539214E-10</v>
      </c>
      <c r="FW82" s="311">
        <f t="shared" si="94"/>
        <v>1.163747748153921E-10</v>
      </c>
      <c r="FX82" s="311">
        <f t="shared" si="94"/>
        <v>1.1637477481539208E-10</v>
      </c>
      <c r="FY82" s="311">
        <f t="shared" si="94"/>
        <v>1.163747748153921E-10</v>
      </c>
      <c r="FZ82" s="311">
        <f t="shared" si="94"/>
        <v>1.163747748153921E-10</v>
      </c>
      <c r="GA82" s="311">
        <f t="shared" si="94"/>
        <v>1.1637477481539211E-10</v>
      </c>
      <c r="GB82" s="311">
        <f t="shared" si="94"/>
        <v>1.1637477481539211E-10</v>
      </c>
      <c r="GC82" s="311">
        <f t="shared" si="94"/>
        <v>1.1637477481539216E-10</v>
      </c>
      <c r="GD82" s="311">
        <f t="shared" si="94"/>
        <v>1.1637477481539211E-10</v>
      </c>
      <c r="GE82" s="311">
        <f t="shared" si="94"/>
        <v>1.1637477481539208E-10</v>
      </c>
      <c r="GF82" s="311">
        <f t="shared" si="94"/>
        <v>1.1637477481539214E-10</v>
      </c>
      <c r="GG82" s="311">
        <f t="shared" si="94"/>
        <v>1.1637477481539214E-10</v>
      </c>
      <c r="GH82" s="311">
        <f t="shared" si="94"/>
        <v>1.1637477481539219E-10</v>
      </c>
      <c r="GI82" s="311">
        <f t="shared" si="94"/>
        <v>1.1637477481539216E-10</v>
      </c>
      <c r="GJ82" s="311">
        <f t="shared" si="94"/>
        <v>1.1637477481539216E-10</v>
      </c>
    </row>
    <row r="83" spans="1:255" s="316" customFormat="1" outlineLevel="1" x14ac:dyDescent="0.25">
      <c r="A83" s="277"/>
      <c r="B83" s="277"/>
      <c r="C83" s="278"/>
      <c r="D83" s="281"/>
      <c r="E83" s="255" t="s">
        <v>75</v>
      </c>
      <c r="F83" s="378">
        <f xml:space="preserve"> IF(SUM(J83:PY83) &lt;&gt; 0, 1, 0)</f>
        <v>0</v>
      </c>
      <c r="G83" s="255" t="s">
        <v>20</v>
      </c>
      <c r="H83" s="255"/>
      <c r="I83" s="255"/>
      <c r="J83" s="378">
        <f t="shared" ref="J83:AO83" si="95" xml:space="preserve"> IF(ABS(J81 - J82) &gt; CHK_TOL, 1, 0)</f>
        <v>0</v>
      </c>
      <c r="K83" s="378">
        <f t="shared" si="95"/>
        <v>0</v>
      </c>
      <c r="L83" s="378">
        <f t="shared" si="95"/>
        <v>0</v>
      </c>
      <c r="M83" s="378">
        <f t="shared" si="95"/>
        <v>0</v>
      </c>
      <c r="N83" s="378">
        <f t="shared" si="95"/>
        <v>0</v>
      </c>
      <c r="O83" s="378">
        <f t="shared" si="95"/>
        <v>0</v>
      </c>
      <c r="P83" s="378">
        <f t="shared" si="95"/>
        <v>0</v>
      </c>
      <c r="Q83" s="378">
        <f t="shared" si="95"/>
        <v>0</v>
      </c>
      <c r="R83" s="378">
        <f t="shared" si="95"/>
        <v>0</v>
      </c>
      <c r="S83" s="378">
        <f t="shared" si="95"/>
        <v>0</v>
      </c>
      <c r="T83" s="378">
        <f t="shared" si="95"/>
        <v>0</v>
      </c>
      <c r="U83" s="378">
        <f t="shared" si="95"/>
        <v>0</v>
      </c>
      <c r="V83" s="378">
        <f t="shared" si="95"/>
        <v>0</v>
      </c>
      <c r="W83" s="378">
        <f t="shared" si="95"/>
        <v>0</v>
      </c>
      <c r="X83" s="378">
        <f t="shared" si="95"/>
        <v>0</v>
      </c>
      <c r="Y83" s="378">
        <f t="shared" si="95"/>
        <v>0</v>
      </c>
      <c r="Z83" s="378">
        <f t="shared" si="95"/>
        <v>0</v>
      </c>
      <c r="AA83" s="378">
        <f t="shared" si="95"/>
        <v>0</v>
      </c>
      <c r="AB83" s="378">
        <f t="shared" si="95"/>
        <v>0</v>
      </c>
      <c r="AC83" s="378">
        <f t="shared" si="95"/>
        <v>0</v>
      </c>
      <c r="AD83" s="378">
        <f t="shared" si="95"/>
        <v>0</v>
      </c>
      <c r="AE83" s="378">
        <f t="shared" si="95"/>
        <v>0</v>
      </c>
      <c r="AF83" s="378">
        <f t="shared" si="95"/>
        <v>0</v>
      </c>
      <c r="AG83" s="378">
        <f t="shared" si="95"/>
        <v>0</v>
      </c>
      <c r="AH83" s="378">
        <f t="shared" si="95"/>
        <v>0</v>
      </c>
      <c r="AI83" s="378">
        <f t="shared" si="95"/>
        <v>0</v>
      </c>
      <c r="AJ83" s="378">
        <f t="shared" si="95"/>
        <v>0</v>
      </c>
      <c r="AK83" s="378">
        <f t="shared" si="95"/>
        <v>0</v>
      </c>
      <c r="AL83" s="378">
        <f t="shared" si="95"/>
        <v>0</v>
      </c>
      <c r="AM83" s="378">
        <f t="shared" si="95"/>
        <v>0</v>
      </c>
      <c r="AN83" s="378">
        <f t="shared" si="95"/>
        <v>0</v>
      </c>
      <c r="AO83" s="378">
        <f t="shared" si="95"/>
        <v>0</v>
      </c>
      <c r="AP83" s="378">
        <f t="shared" ref="AP83:BU83" si="96" xml:space="preserve"> IF(ABS(AP81 - AP82) &gt; CHK_TOL, 1, 0)</f>
        <v>0</v>
      </c>
      <c r="AQ83" s="378">
        <f t="shared" si="96"/>
        <v>0</v>
      </c>
      <c r="AR83" s="378">
        <f t="shared" si="96"/>
        <v>0</v>
      </c>
      <c r="AS83" s="378">
        <f t="shared" si="96"/>
        <v>0</v>
      </c>
      <c r="AT83" s="378">
        <f t="shared" si="96"/>
        <v>0</v>
      </c>
      <c r="AU83" s="378">
        <f t="shared" si="96"/>
        <v>0</v>
      </c>
      <c r="AV83" s="378">
        <f t="shared" si="96"/>
        <v>0</v>
      </c>
      <c r="AW83" s="378">
        <f t="shared" si="96"/>
        <v>0</v>
      </c>
      <c r="AX83" s="378">
        <f t="shared" si="96"/>
        <v>0</v>
      </c>
      <c r="AY83" s="378">
        <f t="shared" si="96"/>
        <v>0</v>
      </c>
      <c r="AZ83" s="378">
        <f t="shared" si="96"/>
        <v>0</v>
      </c>
      <c r="BA83" s="378">
        <f t="shared" si="96"/>
        <v>0</v>
      </c>
      <c r="BB83" s="378">
        <f t="shared" si="96"/>
        <v>0</v>
      </c>
      <c r="BC83" s="378">
        <f t="shared" si="96"/>
        <v>0</v>
      </c>
      <c r="BD83" s="378">
        <f t="shared" si="96"/>
        <v>0</v>
      </c>
      <c r="BE83" s="378">
        <f t="shared" si="96"/>
        <v>0</v>
      </c>
      <c r="BF83" s="378">
        <f t="shared" si="96"/>
        <v>0</v>
      </c>
      <c r="BG83" s="378">
        <f t="shared" si="96"/>
        <v>0</v>
      </c>
      <c r="BH83" s="378">
        <f t="shared" si="96"/>
        <v>0</v>
      </c>
      <c r="BI83" s="378">
        <f t="shared" si="96"/>
        <v>0</v>
      </c>
      <c r="BJ83" s="378">
        <f t="shared" si="96"/>
        <v>0</v>
      </c>
      <c r="BK83" s="378">
        <f t="shared" si="96"/>
        <v>0</v>
      </c>
      <c r="BL83" s="378">
        <f t="shared" si="96"/>
        <v>0</v>
      </c>
      <c r="BM83" s="378">
        <f t="shared" si="96"/>
        <v>0</v>
      </c>
      <c r="BN83" s="378">
        <f t="shared" si="96"/>
        <v>0</v>
      </c>
      <c r="BO83" s="378">
        <f t="shared" si="96"/>
        <v>0</v>
      </c>
      <c r="BP83" s="378">
        <f t="shared" si="96"/>
        <v>0</v>
      </c>
      <c r="BQ83" s="378">
        <f t="shared" si="96"/>
        <v>0</v>
      </c>
      <c r="BR83" s="378">
        <f t="shared" si="96"/>
        <v>0</v>
      </c>
      <c r="BS83" s="378">
        <f t="shared" si="96"/>
        <v>0</v>
      </c>
      <c r="BT83" s="378">
        <f t="shared" si="96"/>
        <v>0</v>
      </c>
      <c r="BU83" s="378">
        <f t="shared" si="96"/>
        <v>0</v>
      </c>
      <c r="BV83" s="378">
        <f t="shared" ref="BV83:DA83" si="97" xml:space="preserve"> IF(ABS(BV81 - BV82) &gt; CHK_TOL, 1, 0)</f>
        <v>0</v>
      </c>
      <c r="BW83" s="378">
        <f t="shared" si="97"/>
        <v>0</v>
      </c>
      <c r="BX83" s="378">
        <f t="shared" si="97"/>
        <v>0</v>
      </c>
      <c r="BY83" s="378">
        <f t="shared" si="97"/>
        <v>0</v>
      </c>
      <c r="BZ83" s="378">
        <f t="shared" si="97"/>
        <v>0</v>
      </c>
      <c r="CA83" s="378">
        <f t="shared" si="97"/>
        <v>0</v>
      </c>
      <c r="CB83" s="378">
        <f t="shared" si="97"/>
        <v>0</v>
      </c>
      <c r="CC83" s="378">
        <f t="shared" si="97"/>
        <v>0</v>
      </c>
      <c r="CD83" s="378">
        <f t="shared" si="97"/>
        <v>0</v>
      </c>
      <c r="CE83" s="378">
        <f t="shared" si="97"/>
        <v>0</v>
      </c>
      <c r="CF83" s="378">
        <f t="shared" si="97"/>
        <v>0</v>
      </c>
      <c r="CG83" s="378">
        <f t="shared" si="97"/>
        <v>0</v>
      </c>
      <c r="CH83" s="378">
        <f t="shared" si="97"/>
        <v>0</v>
      </c>
      <c r="CI83" s="378">
        <f t="shared" si="97"/>
        <v>0</v>
      </c>
      <c r="CJ83" s="378">
        <f t="shared" si="97"/>
        <v>0</v>
      </c>
      <c r="CK83" s="378">
        <f t="shared" si="97"/>
        <v>0</v>
      </c>
      <c r="CL83" s="378">
        <f t="shared" si="97"/>
        <v>0</v>
      </c>
      <c r="CM83" s="378">
        <f t="shared" si="97"/>
        <v>0</v>
      </c>
      <c r="CN83" s="378">
        <f t="shared" si="97"/>
        <v>0</v>
      </c>
      <c r="CO83" s="378">
        <f t="shared" si="97"/>
        <v>0</v>
      </c>
      <c r="CP83" s="378">
        <f t="shared" si="97"/>
        <v>0</v>
      </c>
      <c r="CQ83" s="378">
        <f t="shared" si="97"/>
        <v>0</v>
      </c>
      <c r="CR83" s="378">
        <f t="shared" si="97"/>
        <v>0</v>
      </c>
      <c r="CS83" s="378">
        <f t="shared" si="97"/>
        <v>0</v>
      </c>
      <c r="CT83" s="378">
        <f t="shared" si="97"/>
        <v>0</v>
      </c>
      <c r="CU83" s="378">
        <f t="shared" si="97"/>
        <v>0</v>
      </c>
      <c r="CV83" s="378">
        <f t="shared" si="97"/>
        <v>0</v>
      </c>
      <c r="CW83" s="378">
        <f t="shared" si="97"/>
        <v>0</v>
      </c>
      <c r="CX83" s="378">
        <f t="shared" si="97"/>
        <v>0</v>
      </c>
      <c r="CY83" s="378">
        <f t="shared" si="97"/>
        <v>0</v>
      </c>
      <c r="CZ83" s="378">
        <f t="shared" si="97"/>
        <v>0</v>
      </c>
      <c r="DA83" s="378">
        <f t="shared" si="97"/>
        <v>0</v>
      </c>
      <c r="DB83" s="378">
        <f t="shared" ref="DB83:EG83" si="98" xml:space="preserve"> IF(ABS(DB81 - DB82) &gt; CHK_TOL, 1, 0)</f>
        <v>0</v>
      </c>
      <c r="DC83" s="378">
        <f t="shared" si="98"/>
        <v>0</v>
      </c>
      <c r="DD83" s="378">
        <f t="shared" si="98"/>
        <v>0</v>
      </c>
      <c r="DE83" s="378">
        <f t="shared" si="98"/>
        <v>0</v>
      </c>
      <c r="DF83" s="378">
        <f t="shared" si="98"/>
        <v>0</v>
      </c>
      <c r="DG83" s="378">
        <f t="shared" si="98"/>
        <v>0</v>
      </c>
      <c r="DH83" s="378">
        <f t="shared" si="98"/>
        <v>0</v>
      </c>
      <c r="DI83" s="378">
        <f t="shared" si="98"/>
        <v>0</v>
      </c>
      <c r="DJ83" s="378">
        <f t="shared" si="98"/>
        <v>0</v>
      </c>
      <c r="DK83" s="378">
        <f t="shared" si="98"/>
        <v>0</v>
      </c>
      <c r="DL83" s="378">
        <f t="shared" si="98"/>
        <v>0</v>
      </c>
      <c r="DM83" s="378">
        <f t="shared" si="98"/>
        <v>0</v>
      </c>
      <c r="DN83" s="378">
        <f t="shared" si="98"/>
        <v>0</v>
      </c>
      <c r="DO83" s="378">
        <f t="shared" si="98"/>
        <v>0</v>
      </c>
      <c r="DP83" s="378">
        <f t="shared" si="98"/>
        <v>0</v>
      </c>
      <c r="DQ83" s="378">
        <f t="shared" si="98"/>
        <v>0</v>
      </c>
      <c r="DR83" s="378">
        <f t="shared" si="98"/>
        <v>0</v>
      </c>
      <c r="DS83" s="378">
        <f t="shared" si="98"/>
        <v>0</v>
      </c>
      <c r="DT83" s="378">
        <f t="shared" si="98"/>
        <v>0</v>
      </c>
      <c r="DU83" s="378">
        <f t="shared" si="98"/>
        <v>0</v>
      </c>
      <c r="DV83" s="378">
        <f t="shared" si="98"/>
        <v>0</v>
      </c>
      <c r="DW83" s="378">
        <f t="shared" si="98"/>
        <v>0</v>
      </c>
      <c r="DX83" s="378">
        <f t="shared" si="98"/>
        <v>0</v>
      </c>
      <c r="DY83" s="378">
        <f t="shared" si="98"/>
        <v>0</v>
      </c>
      <c r="DZ83" s="378">
        <f t="shared" si="98"/>
        <v>0</v>
      </c>
      <c r="EA83" s="378">
        <f t="shared" si="98"/>
        <v>0</v>
      </c>
      <c r="EB83" s="378">
        <f t="shared" si="98"/>
        <v>0</v>
      </c>
      <c r="EC83" s="378">
        <f t="shared" si="98"/>
        <v>0</v>
      </c>
      <c r="ED83" s="378">
        <f t="shared" si="98"/>
        <v>0</v>
      </c>
      <c r="EE83" s="378">
        <f t="shared" si="98"/>
        <v>0</v>
      </c>
      <c r="EF83" s="378">
        <f t="shared" si="98"/>
        <v>0</v>
      </c>
      <c r="EG83" s="378">
        <f t="shared" si="98"/>
        <v>0</v>
      </c>
      <c r="EH83" s="378">
        <f t="shared" ref="EH83:FM83" si="99" xml:space="preserve"> IF(ABS(EH81 - EH82) &gt; CHK_TOL, 1, 0)</f>
        <v>0</v>
      </c>
      <c r="EI83" s="378">
        <f t="shared" si="99"/>
        <v>0</v>
      </c>
      <c r="EJ83" s="378">
        <f t="shared" si="99"/>
        <v>0</v>
      </c>
      <c r="EK83" s="378">
        <f t="shared" si="99"/>
        <v>0</v>
      </c>
      <c r="EL83" s="378">
        <f t="shared" si="99"/>
        <v>0</v>
      </c>
      <c r="EM83" s="378">
        <f t="shared" si="99"/>
        <v>0</v>
      </c>
      <c r="EN83" s="378">
        <f t="shared" si="99"/>
        <v>0</v>
      </c>
      <c r="EO83" s="378">
        <f t="shared" si="99"/>
        <v>0</v>
      </c>
      <c r="EP83" s="378">
        <f t="shared" si="99"/>
        <v>0</v>
      </c>
      <c r="EQ83" s="378">
        <f t="shared" si="99"/>
        <v>0</v>
      </c>
      <c r="ER83" s="378">
        <f t="shared" si="99"/>
        <v>0</v>
      </c>
      <c r="ES83" s="378">
        <f t="shared" si="99"/>
        <v>0</v>
      </c>
      <c r="ET83" s="378">
        <f t="shared" si="99"/>
        <v>0</v>
      </c>
      <c r="EU83" s="378">
        <f t="shared" si="99"/>
        <v>0</v>
      </c>
      <c r="EV83" s="378">
        <f t="shared" si="99"/>
        <v>0</v>
      </c>
      <c r="EW83" s="378">
        <f t="shared" si="99"/>
        <v>0</v>
      </c>
      <c r="EX83" s="378">
        <f t="shared" si="99"/>
        <v>0</v>
      </c>
      <c r="EY83" s="378">
        <f t="shared" si="99"/>
        <v>0</v>
      </c>
      <c r="EZ83" s="378">
        <f t="shared" si="99"/>
        <v>0</v>
      </c>
      <c r="FA83" s="378">
        <f t="shared" si="99"/>
        <v>0</v>
      </c>
      <c r="FB83" s="378">
        <f t="shared" si="99"/>
        <v>0</v>
      </c>
      <c r="FC83" s="378">
        <f t="shared" si="99"/>
        <v>0</v>
      </c>
      <c r="FD83" s="378">
        <f t="shared" si="99"/>
        <v>0</v>
      </c>
      <c r="FE83" s="378">
        <f t="shared" si="99"/>
        <v>0</v>
      </c>
      <c r="FF83" s="378">
        <f t="shared" si="99"/>
        <v>0</v>
      </c>
      <c r="FG83" s="378">
        <f t="shared" si="99"/>
        <v>0</v>
      </c>
      <c r="FH83" s="378">
        <f t="shared" si="99"/>
        <v>0</v>
      </c>
      <c r="FI83" s="378">
        <f t="shared" si="99"/>
        <v>0</v>
      </c>
      <c r="FJ83" s="378">
        <f t="shared" si="99"/>
        <v>0</v>
      </c>
      <c r="FK83" s="378">
        <f t="shared" si="99"/>
        <v>0</v>
      </c>
      <c r="FL83" s="378">
        <f t="shared" si="99"/>
        <v>0</v>
      </c>
      <c r="FM83" s="378">
        <f t="shared" si="99"/>
        <v>0</v>
      </c>
      <c r="FN83" s="378">
        <f t="shared" ref="FN83:GG83" si="100" xml:space="preserve"> IF(ABS(FN81 - FN82) &gt; CHK_TOL, 1, 0)</f>
        <v>0</v>
      </c>
      <c r="FO83" s="378">
        <f t="shared" si="100"/>
        <v>0</v>
      </c>
      <c r="FP83" s="378">
        <f t="shared" si="100"/>
        <v>0</v>
      </c>
      <c r="FQ83" s="378">
        <f t="shared" si="100"/>
        <v>0</v>
      </c>
      <c r="FR83" s="378">
        <f t="shared" si="100"/>
        <v>0</v>
      </c>
      <c r="FS83" s="378">
        <f t="shared" si="100"/>
        <v>0</v>
      </c>
      <c r="FT83" s="378">
        <f t="shared" si="100"/>
        <v>0</v>
      </c>
      <c r="FU83" s="378">
        <f t="shared" si="100"/>
        <v>0</v>
      </c>
      <c r="FV83" s="378">
        <f t="shared" si="100"/>
        <v>0</v>
      </c>
      <c r="FW83" s="378">
        <f t="shared" si="100"/>
        <v>0</v>
      </c>
      <c r="FX83" s="378">
        <f t="shared" si="100"/>
        <v>0</v>
      </c>
      <c r="FY83" s="378">
        <f t="shared" si="100"/>
        <v>0</v>
      </c>
      <c r="FZ83" s="378">
        <f t="shared" si="100"/>
        <v>0</v>
      </c>
      <c r="GA83" s="378">
        <f t="shared" si="100"/>
        <v>0</v>
      </c>
      <c r="GB83" s="378">
        <f t="shared" si="100"/>
        <v>0</v>
      </c>
      <c r="GC83" s="378">
        <f t="shared" si="100"/>
        <v>0</v>
      </c>
      <c r="GD83" s="378">
        <f t="shared" si="100"/>
        <v>0</v>
      </c>
      <c r="GE83" s="378">
        <f t="shared" si="100"/>
        <v>0</v>
      </c>
      <c r="GF83" s="378">
        <f t="shared" si="100"/>
        <v>0</v>
      </c>
      <c r="GG83" s="378">
        <f t="shared" si="100"/>
        <v>0</v>
      </c>
      <c r="GH83" s="378">
        <f t="shared" ref="GH83:GJ83" si="101" xml:space="preserve"> IF(ABS(GH81 - GH82) &gt; CHK_TOL, 1, 0)</f>
        <v>0</v>
      </c>
      <c r="GI83" s="378">
        <f t="shared" si="101"/>
        <v>0</v>
      </c>
      <c r="GJ83" s="378">
        <f t="shared" si="101"/>
        <v>0</v>
      </c>
      <c r="GK83" s="256"/>
      <c r="GL83" s="256"/>
      <c r="GM83" s="256"/>
      <c r="GN83" s="256"/>
      <c r="GO83" s="256"/>
      <c r="GP83" s="256"/>
      <c r="GQ83" s="256"/>
      <c r="GR83" s="256"/>
      <c r="GS83" s="256"/>
      <c r="GT83" s="256"/>
      <c r="GU83" s="256"/>
      <c r="GV83" s="256"/>
      <c r="GW83" s="256"/>
      <c r="GX83" s="256"/>
      <c r="GY83" s="256"/>
      <c r="GZ83" s="256"/>
      <c r="HA83" s="256"/>
      <c r="HB83" s="256"/>
      <c r="HC83" s="256"/>
      <c r="HD83" s="256"/>
      <c r="HE83" s="256"/>
      <c r="HF83" s="256"/>
      <c r="HG83" s="256"/>
      <c r="HH83" s="256"/>
      <c r="HI83" s="256"/>
      <c r="HJ83" s="256"/>
      <c r="HK83" s="256"/>
      <c r="HL83" s="256"/>
      <c r="HM83" s="256"/>
      <c r="HN83" s="256"/>
      <c r="HO83" s="256"/>
      <c r="HP83" s="256"/>
      <c r="HQ83" s="256"/>
      <c r="HR83" s="256"/>
      <c r="HS83" s="256"/>
      <c r="HT83" s="256"/>
      <c r="HU83" s="256"/>
      <c r="HV83" s="256"/>
      <c r="HW83" s="256"/>
      <c r="HX83" s="256"/>
      <c r="HY83" s="256"/>
      <c r="HZ83" s="256"/>
      <c r="IA83" s="256"/>
      <c r="IB83" s="256"/>
      <c r="IC83" s="256"/>
      <c r="ID83" s="256"/>
      <c r="IE83" s="256"/>
      <c r="IF83" s="256"/>
      <c r="IG83" s="256"/>
      <c r="IH83" s="256"/>
      <c r="II83" s="256"/>
      <c r="IJ83" s="256"/>
      <c r="IK83" s="256"/>
      <c r="IL83" s="256"/>
      <c r="IM83" s="256"/>
      <c r="IN83" s="256"/>
      <c r="IO83" s="256"/>
      <c r="IP83" s="256"/>
      <c r="IQ83" s="256"/>
      <c r="IR83" s="256"/>
      <c r="IS83" s="256"/>
      <c r="IT83" s="256"/>
      <c r="IU83" s="256"/>
    </row>
    <row r="84" spans="1:255" outlineLevel="1" x14ac:dyDescent="0.25">
      <c r="E84" s="254" t="s">
        <v>76</v>
      </c>
      <c r="F84" s="254"/>
      <c r="G84" s="254"/>
      <c r="H84" s="254">
        <f xml:space="preserve"> SUM(J84:GJ84)</f>
        <v>3.0074708287408282E-10</v>
      </c>
      <c r="I84" s="254"/>
      <c r="J84" s="254">
        <f xml:space="preserve"> J81 - J82</f>
        <v>0</v>
      </c>
      <c r="K84" s="254">
        <f t="shared" ref="K84:BV84" si="102" xml:space="preserve"> K81 - K82</f>
        <v>0</v>
      </c>
      <c r="L84" s="254">
        <f t="shared" si="102"/>
        <v>0</v>
      </c>
      <c r="M84" s="254">
        <f t="shared" si="102"/>
        <v>0</v>
      </c>
      <c r="N84" s="254">
        <f t="shared" si="102"/>
        <v>0</v>
      </c>
      <c r="O84" s="254">
        <f t="shared" si="102"/>
        <v>0</v>
      </c>
      <c r="P84" s="254">
        <f t="shared" si="102"/>
        <v>0</v>
      </c>
      <c r="Q84" s="254">
        <f t="shared" si="102"/>
        <v>0</v>
      </c>
      <c r="R84" s="254">
        <f t="shared" si="102"/>
        <v>0</v>
      </c>
      <c r="S84" s="254">
        <f t="shared" si="102"/>
        <v>0</v>
      </c>
      <c r="T84" s="254">
        <f t="shared" si="102"/>
        <v>0</v>
      </c>
      <c r="U84" s="254">
        <f t="shared" si="102"/>
        <v>0</v>
      </c>
      <c r="V84" s="254">
        <f t="shared" si="102"/>
        <v>0</v>
      </c>
      <c r="W84" s="254">
        <f t="shared" si="102"/>
        <v>0</v>
      </c>
      <c r="X84" s="254">
        <f t="shared" si="102"/>
        <v>0</v>
      </c>
      <c r="Y84" s="254">
        <f t="shared" si="102"/>
        <v>0</v>
      </c>
      <c r="Z84" s="254">
        <f t="shared" si="102"/>
        <v>0</v>
      </c>
      <c r="AA84" s="254">
        <f t="shared" si="102"/>
        <v>0</v>
      </c>
      <c r="AB84" s="254">
        <f t="shared" si="102"/>
        <v>0</v>
      </c>
      <c r="AC84" s="254">
        <f t="shared" si="102"/>
        <v>0</v>
      </c>
      <c r="AD84" s="254">
        <f t="shared" si="102"/>
        <v>0</v>
      </c>
      <c r="AE84" s="254">
        <f t="shared" si="102"/>
        <v>0</v>
      </c>
      <c r="AF84" s="254">
        <f t="shared" si="102"/>
        <v>0</v>
      </c>
      <c r="AG84" s="254">
        <f t="shared" si="102"/>
        <v>0</v>
      </c>
      <c r="AH84" s="254">
        <f t="shared" si="102"/>
        <v>0</v>
      </c>
      <c r="AI84" s="254">
        <f t="shared" si="102"/>
        <v>0</v>
      </c>
      <c r="AJ84" s="254">
        <f t="shared" si="102"/>
        <v>0</v>
      </c>
      <c r="AK84" s="254">
        <f t="shared" si="102"/>
        <v>0</v>
      </c>
      <c r="AL84" s="254">
        <f t="shared" si="102"/>
        <v>0</v>
      </c>
      <c r="AM84" s="254">
        <f t="shared" si="102"/>
        <v>0</v>
      </c>
      <c r="AN84" s="254">
        <f t="shared" si="102"/>
        <v>0</v>
      </c>
      <c r="AO84" s="254">
        <f t="shared" si="102"/>
        <v>0</v>
      </c>
      <c r="AP84" s="254">
        <f t="shared" si="102"/>
        <v>0</v>
      </c>
      <c r="AQ84" s="254">
        <f t="shared" si="102"/>
        <v>0</v>
      </c>
      <c r="AR84" s="254">
        <f t="shared" si="102"/>
        <v>0</v>
      </c>
      <c r="AS84" s="254">
        <f t="shared" si="102"/>
        <v>0</v>
      </c>
      <c r="AT84" s="254">
        <f t="shared" si="102"/>
        <v>0</v>
      </c>
      <c r="AU84" s="254">
        <f t="shared" si="102"/>
        <v>0</v>
      </c>
      <c r="AV84" s="254">
        <f t="shared" si="102"/>
        <v>0</v>
      </c>
      <c r="AW84" s="254">
        <f t="shared" si="102"/>
        <v>0</v>
      </c>
      <c r="AX84" s="254">
        <f t="shared" si="102"/>
        <v>0</v>
      </c>
      <c r="AY84" s="254">
        <f t="shared" si="102"/>
        <v>0</v>
      </c>
      <c r="AZ84" s="254">
        <f t="shared" si="102"/>
        <v>0</v>
      </c>
      <c r="BA84" s="254">
        <f t="shared" si="102"/>
        <v>0</v>
      </c>
      <c r="BB84" s="254">
        <f t="shared" si="102"/>
        <v>0</v>
      </c>
      <c r="BC84" s="254">
        <f t="shared" si="102"/>
        <v>0</v>
      </c>
      <c r="BD84" s="254">
        <f t="shared" si="102"/>
        <v>0</v>
      </c>
      <c r="BE84" s="254">
        <f t="shared" si="102"/>
        <v>0</v>
      </c>
      <c r="BF84" s="254">
        <f t="shared" si="102"/>
        <v>0</v>
      </c>
      <c r="BG84" s="254">
        <f t="shared" si="102"/>
        <v>0</v>
      </c>
      <c r="BH84" s="254">
        <f t="shared" si="102"/>
        <v>0</v>
      </c>
      <c r="BI84" s="254">
        <f t="shared" si="102"/>
        <v>0</v>
      </c>
      <c r="BJ84" s="254">
        <f t="shared" si="102"/>
        <v>0</v>
      </c>
      <c r="BK84" s="254">
        <f t="shared" si="102"/>
        <v>0</v>
      </c>
      <c r="BL84" s="254">
        <f t="shared" si="102"/>
        <v>0</v>
      </c>
      <c r="BM84" s="254">
        <f t="shared" si="102"/>
        <v>0</v>
      </c>
      <c r="BN84" s="254">
        <f t="shared" si="102"/>
        <v>0</v>
      </c>
      <c r="BO84" s="254">
        <f t="shared" si="102"/>
        <v>0</v>
      </c>
      <c r="BP84" s="254">
        <f t="shared" si="102"/>
        <v>0</v>
      </c>
      <c r="BQ84" s="254">
        <f t="shared" si="102"/>
        <v>0</v>
      </c>
      <c r="BR84" s="254">
        <f t="shared" si="102"/>
        <v>0</v>
      </c>
      <c r="BS84" s="254">
        <f t="shared" si="102"/>
        <v>0</v>
      </c>
      <c r="BT84" s="254">
        <f t="shared" si="102"/>
        <v>0</v>
      </c>
      <c r="BU84" s="254">
        <f t="shared" si="102"/>
        <v>0</v>
      </c>
      <c r="BV84" s="254">
        <f t="shared" si="102"/>
        <v>0</v>
      </c>
      <c r="BW84" s="254">
        <f t="shared" ref="BW84:EH84" si="103" xml:space="preserve"> BW81 - BW82</f>
        <v>0</v>
      </c>
      <c r="BX84" s="254">
        <f t="shared" si="103"/>
        <v>0</v>
      </c>
      <c r="BY84" s="254">
        <f t="shared" si="103"/>
        <v>0</v>
      </c>
      <c r="BZ84" s="254">
        <f t="shared" si="103"/>
        <v>0</v>
      </c>
      <c r="CA84" s="254">
        <f t="shared" si="103"/>
        <v>0</v>
      </c>
      <c r="CB84" s="254">
        <f t="shared" si="103"/>
        <v>0</v>
      </c>
      <c r="CC84" s="254">
        <f t="shared" si="103"/>
        <v>0</v>
      </c>
      <c r="CD84" s="254">
        <f t="shared" si="103"/>
        <v>0</v>
      </c>
      <c r="CE84" s="254">
        <f t="shared" si="103"/>
        <v>0</v>
      </c>
      <c r="CF84" s="254">
        <f t="shared" si="103"/>
        <v>0</v>
      </c>
      <c r="CG84" s="254">
        <f t="shared" si="103"/>
        <v>0</v>
      </c>
      <c r="CH84" s="254">
        <f t="shared" si="103"/>
        <v>0</v>
      </c>
      <c r="CI84" s="254">
        <f t="shared" si="103"/>
        <v>0</v>
      </c>
      <c r="CJ84" s="254">
        <f t="shared" si="103"/>
        <v>0</v>
      </c>
      <c r="CK84" s="254">
        <f t="shared" si="103"/>
        <v>0</v>
      </c>
      <c r="CL84" s="254">
        <f t="shared" si="103"/>
        <v>0</v>
      </c>
      <c r="CM84" s="254">
        <f t="shared" si="103"/>
        <v>0</v>
      </c>
      <c r="CN84" s="254">
        <f t="shared" si="103"/>
        <v>0</v>
      </c>
      <c r="CO84" s="254">
        <f t="shared" si="103"/>
        <v>0</v>
      </c>
      <c r="CP84" s="254">
        <f t="shared" si="103"/>
        <v>0</v>
      </c>
      <c r="CQ84" s="254">
        <f t="shared" si="103"/>
        <v>0</v>
      </c>
      <c r="CR84" s="254">
        <f t="shared" si="103"/>
        <v>0</v>
      </c>
      <c r="CS84" s="254">
        <f t="shared" si="103"/>
        <v>0</v>
      </c>
      <c r="CT84" s="254">
        <f t="shared" si="103"/>
        <v>0</v>
      </c>
      <c r="CU84" s="254">
        <f t="shared" si="103"/>
        <v>0</v>
      </c>
      <c r="CV84" s="254">
        <f t="shared" si="103"/>
        <v>0</v>
      </c>
      <c r="CW84" s="254">
        <f t="shared" si="103"/>
        <v>0</v>
      </c>
      <c r="CX84" s="254">
        <f t="shared" si="103"/>
        <v>0</v>
      </c>
      <c r="CY84" s="254">
        <f t="shared" si="103"/>
        <v>0</v>
      </c>
      <c r="CZ84" s="254">
        <f t="shared" si="103"/>
        <v>0</v>
      </c>
      <c r="DA84" s="254">
        <f t="shared" si="103"/>
        <v>0</v>
      </c>
      <c r="DB84" s="254">
        <f t="shared" si="103"/>
        <v>0</v>
      </c>
      <c r="DC84" s="254">
        <f t="shared" si="103"/>
        <v>0</v>
      </c>
      <c r="DD84" s="254">
        <f t="shared" si="103"/>
        <v>0</v>
      </c>
      <c r="DE84" s="254">
        <f t="shared" si="103"/>
        <v>0</v>
      </c>
      <c r="DF84" s="254">
        <f t="shared" si="103"/>
        <v>0</v>
      </c>
      <c r="DG84" s="254">
        <f t="shared" si="103"/>
        <v>0</v>
      </c>
      <c r="DH84" s="254">
        <f t="shared" si="103"/>
        <v>0</v>
      </c>
      <c r="DI84" s="254">
        <f t="shared" si="103"/>
        <v>0</v>
      </c>
      <c r="DJ84" s="254">
        <f t="shared" si="103"/>
        <v>0</v>
      </c>
      <c r="DK84" s="254">
        <f t="shared" si="103"/>
        <v>0</v>
      </c>
      <c r="DL84" s="254">
        <f t="shared" si="103"/>
        <v>0</v>
      </c>
      <c r="DM84" s="254">
        <f t="shared" si="103"/>
        <v>0</v>
      </c>
      <c r="DN84" s="254">
        <f t="shared" si="103"/>
        <v>0</v>
      </c>
      <c r="DO84" s="254">
        <f t="shared" si="103"/>
        <v>0</v>
      </c>
      <c r="DP84" s="254">
        <f t="shared" si="103"/>
        <v>0</v>
      </c>
      <c r="DQ84" s="254">
        <f t="shared" si="103"/>
        <v>0</v>
      </c>
      <c r="DR84" s="254">
        <f t="shared" si="103"/>
        <v>0</v>
      </c>
      <c r="DS84" s="254">
        <f t="shared" si="103"/>
        <v>0</v>
      </c>
      <c r="DT84" s="254">
        <f t="shared" si="103"/>
        <v>0</v>
      </c>
      <c r="DU84" s="254">
        <f t="shared" si="103"/>
        <v>0</v>
      </c>
      <c r="DV84" s="254">
        <f t="shared" si="103"/>
        <v>0</v>
      </c>
      <c r="DW84" s="254">
        <f t="shared" si="103"/>
        <v>0</v>
      </c>
      <c r="DX84" s="254">
        <f t="shared" si="103"/>
        <v>0</v>
      </c>
      <c r="DY84" s="254">
        <f t="shared" si="103"/>
        <v>0</v>
      </c>
      <c r="DZ84" s="254">
        <f t="shared" si="103"/>
        <v>0</v>
      </c>
      <c r="EA84" s="254">
        <f t="shared" si="103"/>
        <v>0</v>
      </c>
      <c r="EB84" s="254">
        <f t="shared" si="103"/>
        <v>5.0022208597511053E-12</v>
      </c>
      <c r="EC84" s="254">
        <f t="shared" si="103"/>
        <v>4.9290810335722452E-12</v>
      </c>
      <c r="ED84" s="254">
        <f t="shared" si="103"/>
        <v>4.9290810335722581E-12</v>
      </c>
      <c r="EE84" s="254">
        <f t="shared" si="103"/>
        <v>4.9290810335722581E-12</v>
      </c>
      <c r="EF84" s="254">
        <f t="shared" si="103"/>
        <v>4.9290810335722581E-12</v>
      </c>
      <c r="EG84" s="254">
        <f t="shared" si="103"/>
        <v>4.9290810335722452E-12</v>
      </c>
      <c r="EH84" s="254">
        <f t="shared" si="103"/>
        <v>4.9290810335722193E-12</v>
      </c>
      <c r="EI84" s="254">
        <f t="shared" ref="EI84:GG84" si="104" xml:space="preserve"> EI81 - EI82</f>
        <v>4.9290810335722193E-12</v>
      </c>
      <c r="EJ84" s="254">
        <f t="shared" si="104"/>
        <v>4.9290810335722452E-12</v>
      </c>
      <c r="EK84" s="254">
        <f t="shared" si="104"/>
        <v>4.9290810335722064E-12</v>
      </c>
      <c r="EL84" s="254">
        <f t="shared" si="104"/>
        <v>4.9290810335722064E-12</v>
      </c>
      <c r="EM84" s="254">
        <f t="shared" si="104"/>
        <v>4.9290810335722193E-12</v>
      </c>
      <c r="EN84" s="254">
        <f t="shared" si="104"/>
        <v>4.9290810335722193E-12</v>
      </c>
      <c r="EO84" s="254">
        <f t="shared" si="104"/>
        <v>4.9290810335722452E-12</v>
      </c>
      <c r="EP84" s="254">
        <f t="shared" si="104"/>
        <v>4.9290810335722452E-12</v>
      </c>
      <c r="EQ84" s="254">
        <f t="shared" si="104"/>
        <v>4.9290810335722322E-12</v>
      </c>
      <c r="ER84" s="254">
        <f t="shared" si="104"/>
        <v>4.9290810335722193E-12</v>
      </c>
      <c r="ES84" s="254">
        <f t="shared" si="104"/>
        <v>4.9290810335722193E-12</v>
      </c>
      <c r="ET84" s="254">
        <f t="shared" si="104"/>
        <v>4.9290810335722322E-12</v>
      </c>
      <c r="EU84" s="254">
        <f t="shared" si="104"/>
        <v>4.9290810335722064E-12</v>
      </c>
      <c r="EV84" s="254">
        <f t="shared" si="104"/>
        <v>4.9290810335721935E-12</v>
      </c>
      <c r="EW84" s="254">
        <f t="shared" si="104"/>
        <v>4.9290810335722193E-12</v>
      </c>
      <c r="EX84" s="254">
        <f t="shared" si="104"/>
        <v>4.9290810335722193E-12</v>
      </c>
      <c r="EY84" s="254">
        <f t="shared" si="104"/>
        <v>4.9290810335722193E-12</v>
      </c>
      <c r="EZ84" s="254">
        <f t="shared" si="104"/>
        <v>4.9290810335721935E-12</v>
      </c>
      <c r="FA84" s="254">
        <f t="shared" si="104"/>
        <v>4.9290810335722064E-12</v>
      </c>
      <c r="FB84" s="254">
        <f t="shared" si="104"/>
        <v>4.9290810335721935E-12</v>
      </c>
      <c r="FC84" s="254">
        <f t="shared" si="104"/>
        <v>4.9290810335721935E-12</v>
      </c>
      <c r="FD84" s="254">
        <f t="shared" si="104"/>
        <v>4.9290810335721676E-12</v>
      </c>
      <c r="FE84" s="254">
        <f t="shared" si="104"/>
        <v>4.9290810335721676E-12</v>
      </c>
      <c r="FF84" s="254">
        <f t="shared" si="104"/>
        <v>4.9290810335721418E-12</v>
      </c>
      <c r="FG84" s="254">
        <f t="shared" si="104"/>
        <v>4.9290810335721547E-12</v>
      </c>
      <c r="FH84" s="254">
        <f t="shared" si="104"/>
        <v>4.9290810335721547E-12</v>
      </c>
      <c r="FI84" s="254">
        <f t="shared" si="104"/>
        <v>4.9290810335721806E-12</v>
      </c>
      <c r="FJ84" s="254">
        <f t="shared" si="104"/>
        <v>4.9290810335721806E-12</v>
      </c>
      <c r="FK84" s="254">
        <f t="shared" si="104"/>
        <v>4.9290810335721935E-12</v>
      </c>
      <c r="FL84" s="254">
        <f t="shared" si="104"/>
        <v>4.9290810335721806E-12</v>
      </c>
      <c r="FM84" s="254">
        <f t="shared" si="104"/>
        <v>4.9290810335721806E-12</v>
      </c>
      <c r="FN84" s="254">
        <f t="shared" si="104"/>
        <v>4.9290810335721935E-12</v>
      </c>
      <c r="FO84" s="254">
        <f t="shared" si="104"/>
        <v>4.9290810335721676E-12</v>
      </c>
      <c r="FP84" s="254">
        <f t="shared" si="104"/>
        <v>4.9290810335721806E-12</v>
      </c>
      <c r="FQ84" s="254">
        <f t="shared" si="104"/>
        <v>4.9290810335721676E-12</v>
      </c>
      <c r="FR84" s="254">
        <f t="shared" si="104"/>
        <v>4.9290810335721676E-12</v>
      </c>
      <c r="FS84" s="254">
        <f t="shared" si="104"/>
        <v>4.9290810335721547E-12</v>
      </c>
      <c r="FT84" s="254">
        <f t="shared" si="104"/>
        <v>4.9290810335721676E-12</v>
      </c>
      <c r="FU84" s="254">
        <f t="shared" si="104"/>
        <v>4.9290810335721676E-12</v>
      </c>
      <c r="FV84" s="254">
        <f t="shared" si="104"/>
        <v>4.9290810335721676E-12</v>
      </c>
      <c r="FW84" s="254">
        <f t="shared" si="104"/>
        <v>4.9290810335722064E-12</v>
      </c>
      <c r="FX84" s="254">
        <f t="shared" si="104"/>
        <v>4.9290810335722193E-12</v>
      </c>
      <c r="FY84" s="254">
        <f t="shared" si="104"/>
        <v>4.9290810335722064E-12</v>
      </c>
      <c r="FZ84" s="254">
        <f t="shared" si="104"/>
        <v>4.9290810335722064E-12</v>
      </c>
      <c r="GA84" s="254">
        <f t="shared" si="104"/>
        <v>4.9290810335721935E-12</v>
      </c>
      <c r="GB84" s="254">
        <f t="shared" si="104"/>
        <v>4.9290810335721935E-12</v>
      </c>
      <c r="GC84" s="254">
        <f t="shared" si="104"/>
        <v>4.9290810335721418E-12</v>
      </c>
      <c r="GD84" s="254">
        <f t="shared" si="104"/>
        <v>4.9290810335721935E-12</v>
      </c>
      <c r="GE84" s="254">
        <f t="shared" si="104"/>
        <v>4.9290810335722193E-12</v>
      </c>
      <c r="GF84" s="254">
        <f t="shared" si="104"/>
        <v>4.9290810335721676E-12</v>
      </c>
      <c r="GG84" s="254">
        <f t="shared" si="104"/>
        <v>4.9290810335721676E-12</v>
      </c>
      <c r="GH84" s="254">
        <f t="shared" ref="GH84:GJ84" si="105" xml:space="preserve"> GH81 - GH82</f>
        <v>4.9290810335721159E-12</v>
      </c>
      <c r="GI84" s="254">
        <f t="shared" si="105"/>
        <v>4.9290810335721418E-12</v>
      </c>
      <c r="GJ84" s="254">
        <f t="shared" si="105"/>
        <v>4.9290810335721418E-12</v>
      </c>
    </row>
    <row r="85" spans="1:255" outlineLevel="1" x14ac:dyDescent="0.25"/>
    <row r="86" spans="1:255" outlineLevel="1" x14ac:dyDescent="0.25"/>
    <row r="88" spans="1:255" x14ac:dyDescent="0.25">
      <c r="A88" s="276" t="s">
        <v>63</v>
      </c>
    </row>
  </sheetData>
  <conditionalFormatting sqref="K83:GJ83">
    <cfRule type="cellIs" dxfId="82" priority="31" stopIfTrue="1" operator="notEqual">
      <formula>0</formula>
    </cfRule>
    <cfRule type="cellIs" dxfId="81" priority="32" stopIfTrue="1" operator="equal">
      <formula>""</formula>
    </cfRule>
  </conditionalFormatting>
  <conditionalFormatting sqref="K83:GJ83">
    <cfRule type="cellIs" dxfId="80" priority="33" stopIfTrue="1" operator="notEqual">
      <formula>0</formula>
    </cfRule>
    <cfRule type="cellIs" dxfId="79" priority="34" stopIfTrue="1" operator="equal">
      <formula>""</formula>
    </cfRule>
  </conditionalFormatting>
  <conditionalFormatting sqref="J3:GJ3">
    <cfRule type="cellIs" dxfId="78" priority="17" operator="equal">
      <formula>"PPA ext."</formula>
    </cfRule>
    <cfRule type="cellIs" dxfId="77" priority="18" operator="equal">
      <formula>"Delay"</formula>
    </cfRule>
  </conditionalFormatting>
  <conditionalFormatting sqref="J3:GJ3">
    <cfRule type="cellIs" dxfId="76" priority="24" stopIfTrue="1" operator="equal">
      <formula>"Construction"</formula>
    </cfRule>
    <cfRule type="cellIs" dxfId="75" priority="25" stopIfTrue="1" operator="equal">
      <formula>"Operations"</formula>
    </cfRule>
  </conditionalFormatting>
  <conditionalFormatting sqref="J3:GJ3">
    <cfRule type="cellIs" dxfId="74" priority="23" operator="equal">
      <formula>"Fin Close"</formula>
    </cfRule>
  </conditionalFormatting>
  <conditionalFormatting sqref="F83">
    <cfRule type="cellIs" dxfId="73" priority="1" stopIfTrue="1" operator="notEqual">
      <formula>0</formula>
    </cfRule>
    <cfRule type="cellIs" dxfId="72" priority="2" stopIfTrue="1" operator="equal">
      <formula>""</formula>
    </cfRule>
  </conditionalFormatting>
  <conditionalFormatting sqref="F83">
    <cfRule type="cellIs" dxfId="71" priority="3" stopIfTrue="1" operator="notEqual">
      <formula>0</formula>
    </cfRule>
    <cfRule type="cellIs" dxfId="70" priority="4" stopIfTrue="1" operator="equal">
      <formula>""</formula>
    </cfRule>
  </conditionalFormatting>
  <conditionalFormatting sqref="F2:F4">
    <cfRule type="cellIs" dxfId="69" priority="9" stopIfTrue="1" operator="notEqual">
      <formula>0</formula>
    </cfRule>
    <cfRule type="cellIs" dxfId="68" priority="10" stopIfTrue="1" operator="equal">
      <formula>""</formula>
    </cfRule>
  </conditionalFormatting>
  <conditionalFormatting sqref="F2:F4">
    <cfRule type="cellIs" dxfId="67" priority="11" stopIfTrue="1" operator="notEqual">
      <formula>0</formula>
    </cfRule>
    <cfRule type="cellIs" dxfId="66" priority="12" stopIfTrue="1" operator="equal">
      <formula>""</formula>
    </cfRule>
  </conditionalFormatting>
  <conditionalFormatting sqref="J83:GJ83">
    <cfRule type="cellIs" dxfId="65" priority="5" stopIfTrue="1" operator="notEqual">
      <formula>0</formula>
    </cfRule>
    <cfRule type="cellIs" dxfId="64" priority="6" stopIfTrue="1" operator="equal">
      <formula>""</formula>
    </cfRule>
  </conditionalFormatting>
  <conditionalFormatting sqref="J83:GJ83">
    <cfRule type="cellIs" dxfId="63" priority="7" stopIfTrue="1" operator="notEqual">
      <formula>0</formula>
    </cfRule>
    <cfRule type="cellIs" dxfId="62" priority="8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6">
    <tabColor theme="4"/>
    <outlinePr summaryBelow="0" summaryRight="0"/>
  </sheetPr>
  <dimension ref="A1:BD87"/>
  <sheetViews>
    <sheetView showGridLines="0" defaultGridColor="0" colorId="22" workbookViewId="0">
      <pane xSplit="9" ySplit="5" topLeftCell="J44" activePane="bottomRight" state="frozen"/>
      <selection activeCell="F117" sqref="F117"/>
      <selection pane="topRight" activeCell="F117" sqref="F117"/>
      <selection pane="bottomLeft" activeCell="F117" sqref="F117"/>
      <selection pane="bottomRight" activeCell="F117" sqref="F117"/>
    </sheetView>
  </sheetViews>
  <sheetFormatPr defaultColWidth="0" defaultRowHeight="13" outlineLevelRow="1" x14ac:dyDescent="0.25"/>
  <cols>
    <col min="1" max="2" width="1.36328125" style="15" customWidth="1"/>
    <col min="3" max="3" width="1.36328125" style="21" customWidth="1"/>
    <col min="4" max="4" width="1.36328125" style="60" customWidth="1"/>
    <col min="5" max="5" width="40.6328125" style="12" customWidth="1"/>
    <col min="6" max="6" width="12.6328125" style="12" customWidth="1"/>
    <col min="7" max="7" width="11.6328125" style="36" customWidth="1"/>
    <col min="8" max="8" width="11.6328125" style="12" customWidth="1"/>
    <col min="9" max="9" width="2.6328125" style="9" customWidth="1"/>
    <col min="10" max="56" width="11.6328125" style="12" customWidth="1"/>
    <col min="57" max="69" width="11.6328125" hidden="1" customWidth="1"/>
    <col min="70" max="16384" width="11.6328125" hidden="1"/>
  </cols>
  <sheetData>
    <row r="1" spans="1:56" ht="25" x14ac:dyDescent="0.25">
      <c r="A1" s="24" t="str">
        <f ca="1" xml:space="preserve"> RIGHT(CELL("filename", A1), LEN(CELL("filename", A1)) - SEARCH("]", CELL("filename", A1))) &amp; " - " &amp; InpC!F3</f>
        <v>FS Ann - Scenario 1</v>
      </c>
    </row>
    <row r="2" spans="1:56" x14ac:dyDescent="0.25">
      <c r="A2" s="63"/>
      <c r="B2" s="63"/>
      <c r="C2" s="64"/>
      <c r="D2" s="65"/>
      <c r="E2" s="263" t="str">
        <f xml:space="preserve"> Time!E$48</f>
        <v>Model period ending - annual</v>
      </c>
      <c r="F2" s="350">
        <f xml:space="preserve"> Check!$F$9</f>
        <v>0</v>
      </c>
      <c r="G2" s="510" t="s">
        <v>23</v>
      </c>
      <c r="H2" s="25"/>
      <c r="I2" s="179"/>
      <c r="J2" s="264">
        <f xml:space="preserve"> Time!J$48</f>
        <v>43921</v>
      </c>
      <c r="K2" s="264">
        <f xml:space="preserve"> Time!K$48</f>
        <v>44286</v>
      </c>
      <c r="L2" s="264">
        <f xml:space="preserve"> Time!L$48</f>
        <v>44651</v>
      </c>
      <c r="M2" s="264">
        <f xml:space="preserve"> Time!M$48</f>
        <v>45016</v>
      </c>
      <c r="N2" s="264">
        <f xml:space="preserve"> Time!N$48</f>
        <v>45382</v>
      </c>
      <c r="O2" s="264">
        <f xml:space="preserve"> Time!O$48</f>
        <v>45747</v>
      </c>
      <c r="P2" s="264">
        <f xml:space="preserve"> Time!P$48</f>
        <v>46112</v>
      </c>
      <c r="Q2" s="264">
        <f xml:space="preserve"> Time!Q$48</f>
        <v>46477</v>
      </c>
      <c r="R2" s="264">
        <f xml:space="preserve"> Time!R$48</f>
        <v>46843</v>
      </c>
      <c r="S2" s="264">
        <f xml:space="preserve"> Time!S$48</f>
        <v>47208</v>
      </c>
      <c r="T2" s="264">
        <f xml:space="preserve"> Time!T$48</f>
        <v>47573</v>
      </c>
      <c r="U2" s="264">
        <f xml:space="preserve"> Time!U$48</f>
        <v>47938</v>
      </c>
      <c r="V2" s="264">
        <f xml:space="preserve"> Time!V$48</f>
        <v>48304</v>
      </c>
      <c r="W2" s="264">
        <f xml:space="preserve"> Time!W$48</f>
        <v>48669</v>
      </c>
      <c r="X2" s="264">
        <f xml:space="preserve"> Time!X$48</f>
        <v>49034</v>
      </c>
      <c r="Y2" s="264">
        <f xml:space="preserve"> Time!Y$48</f>
        <v>49399</v>
      </c>
      <c r="Z2" s="264">
        <f xml:space="preserve"> Time!Z$48</f>
        <v>49765</v>
      </c>
      <c r="AA2" s="264">
        <f xml:space="preserve"> Time!AA$48</f>
        <v>50130</v>
      </c>
      <c r="AB2" s="264">
        <f xml:space="preserve"> Time!AB$48</f>
        <v>50495</v>
      </c>
      <c r="AC2" s="264">
        <f xml:space="preserve"> Time!AC$48</f>
        <v>50860</v>
      </c>
      <c r="AD2" s="264">
        <f xml:space="preserve"> Time!AD$48</f>
        <v>51226</v>
      </c>
      <c r="AE2" s="264">
        <f xml:space="preserve"> Time!AE$48</f>
        <v>51591</v>
      </c>
      <c r="AF2" s="264">
        <f xml:space="preserve"> Time!AF$48</f>
        <v>51956</v>
      </c>
      <c r="AG2" s="264">
        <f xml:space="preserve"> Time!AG$48</f>
        <v>52321</v>
      </c>
      <c r="AH2" s="264">
        <f xml:space="preserve"> Time!AH$48</f>
        <v>52687</v>
      </c>
      <c r="AI2" s="264">
        <f xml:space="preserve"> Time!AI$48</f>
        <v>53052</v>
      </c>
      <c r="AJ2" s="264">
        <f xml:space="preserve"> Time!AJ$48</f>
        <v>53417</v>
      </c>
      <c r="AK2" s="264">
        <f xml:space="preserve"> Time!AK$48</f>
        <v>53782</v>
      </c>
      <c r="AL2" s="264">
        <f xml:space="preserve"> Time!AL$48</f>
        <v>54148</v>
      </c>
      <c r="AM2" s="264">
        <f xml:space="preserve"> Time!AM$48</f>
        <v>54513</v>
      </c>
      <c r="AN2" s="264">
        <f xml:space="preserve"> Time!AN$48</f>
        <v>54878</v>
      </c>
      <c r="AO2" s="264">
        <f xml:space="preserve"> Time!AO$48</f>
        <v>55243</v>
      </c>
      <c r="AP2" s="264">
        <f xml:space="preserve"> Time!AP$48</f>
        <v>55609</v>
      </c>
      <c r="AQ2" s="264">
        <f xml:space="preserve"> Time!AQ$48</f>
        <v>55974</v>
      </c>
      <c r="AR2" s="264">
        <f xml:space="preserve"> Time!AR$48</f>
        <v>56339</v>
      </c>
      <c r="AS2" s="264">
        <f xml:space="preserve"> Time!AS$48</f>
        <v>56704</v>
      </c>
      <c r="AT2" s="264">
        <f xml:space="preserve"> Time!AT$48</f>
        <v>57070</v>
      </c>
      <c r="AU2" s="264">
        <f xml:space="preserve"> Time!AU$48</f>
        <v>57435</v>
      </c>
      <c r="AV2" s="264">
        <f xml:space="preserve"> Time!AV$48</f>
        <v>57800</v>
      </c>
      <c r="AW2" s="264">
        <f xml:space="preserve"> Time!AW$48</f>
        <v>58165</v>
      </c>
      <c r="AX2" s="264">
        <f xml:space="preserve"> Time!AX$48</f>
        <v>58531</v>
      </c>
      <c r="AY2" s="264">
        <f xml:space="preserve"> Time!AY$48</f>
        <v>58896</v>
      </c>
      <c r="AZ2" s="264">
        <f xml:space="preserve"> Time!AZ$48</f>
        <v>59261</v>
      </c>
      <c r="BA2" s="264">
        <f xml:space="preserve"> Time!BA$48</f>
        <v>59626</v>
      </c>
      <c r="BB2" s="264">
        <f xml:space="preserve"> Time!BB$48</f>
        <v>59992</v>
      </c>
      <c r="BC2" s="264">
        <f xml:space="preserve"> Time!BC$48</f>
        <v>60357</v>
      </c>
      <c r="BD2" s="264">
        <f xml:space="preserve"> Time!BD$48</f>
        <v>60722</v>
      </c>
    </row>
    <row r="3" spans="1:56" x14ac:dyDescent="0.25">
      <c r="E3" s="311" t="str">
        <f xml:space="preserve"> Time!E$53</f>
        <v>Timeline label - annual</v>
      </c>
      <c r="F3" s="350">
        <f xml:space="preserve"> Output!J2</f>
        <v>19</v>
      </c>
      <c r="G3" s="510" t="s">
        <v>25</v>
      </c>
      <c r="H3" s="17"/>
      <c r="I3" s="180"/>
      <c r="J3" s="48" t="str">
        <f xml:space="preserve"> Time!J$53</f>
        <v>Pre-fcst</v>
      </c>
      <c r="K3" s="48" t="str">
        <f xml:space="preserve"> Time!K$53</f>
        <v>Operations</v>
      </c>
      <c r="L3" s="48" t="str">
        <f xml:space="preserve"> Time!L$53</f>
        <v>Operations</v>
      </c>
      <c r="M3" s="48" t="str">
        <f xml:space="preserve"> Time!M$53</f>
        <v>Operations</v>
      </c>
      <c r="N3" s="48" t="str">
        <f xml:space="preserve"> Time!N$53</f>
        <v>Operations</v>
      </c>
      <c r="O3" s="48" t="str">
        <f xml:space="preserve"> Time!O$53</f>
        <v>Operations</v>
      </c>
      <c r="P3" s="48" t="str">
        <f xml:space="preserve"> Time!P$53</f>
        <v>Operations</v>
      </c>
      <c r="Q3" s="48" t="str">
        <f xml:space="preserve"> Time!Q$53</f>
        <v>Operations</v>
      </c>
      <c r="R3" s="48" t="str">
        <f xml:space="preserve"> Time!R$53</f>
        <v>Operations</v>
      </c>
      <c r="S3" s="48" t="str">
        <f xml:space="preserve"> Time!S$53</f>
        <v>Operations</v>
      </c>
      <c r="T3" s="48" t="str">
        <f xml:space="preserve"> Time!T$53</f>
        <v>Operations</v>
      </c>
      <c r="U3" s="48" t="str">
        <f xml:space="preserve"> Time!U$53</f>
        <v>Operations</v>
      </c>
      <c r="V3" s="48" t="str">
        <f xml:space="preserve"> Time!V$53</f>
        <v>Operations</v>
      </c>
      <c r="W3" s="48" t="str">
        <f xml:space="preserve"> Time!W$53</f>
        <v>Operations</v>
      </c>
      <c r="X3" s="48" t="str">
        <f xml:space="preserve"> Time!X$53</f>
        <v>Operations</v>
      </c>
      <c r="Y3" s="48" t="str">
        <f xml:space="preserve"> Time!Y$53</f>
        <v>Operations</v>
      </c>
      <c r="Z3" s="48" t="str">
        <f xml:space="preserve"> Time!Z$53</f>
        <v>Operations</v>
      </c>
      <c r="AA3" s="48" t="str">
        <f xml:space="preserve"> Time!AA$53</f>
        <v>Operations</v>
      </c>
      <c r="AB3" s="48" t="str">
        <f xml:space="preserve"> Time!AB$53</f>
        <v>Operations</v>
      </c>
      <c r="AC3" s="48" t="str">
        <f xml:space="preserve"> Time!AC$53</f>
        <v>Operations</v>
      </c>
      <c r="AD3" s="48" t="str">
        <f xml:space="preserve"> Time!AD$53</f>
        <v>Operations</v>
      </c>
      <c r="AE3" s="48" t="str">
        <f xml:space="preserve"> Time!AE$53</f>
        <v>Operations</v>
      </c>
      <c r="AF3" s="48" t="str">
        <f xml:space="preserve"> Time!AF$53</f>
        <v>Operations</v>
      </c>
      <c r="AG3" s="48" t="str">
        <f xml:space="preserve"> Time!AG$53</f>
        <v>Operations</v>
      </c>
      <c r="AH3" s="48" t="str">
        <f xml:space="preserve"> Time!AH$53</f>
        <v>Operations</v>
      </c>
      <c r="AI3" s="48" t="str">
        <f xml:space="preserve"> Time!AI$53</f>
        <v>Operations</v>
      </c>
      <c r="AJ3" s="48" t="str">
        <f xml:space="preserve"> Time!AJ$53</f>
        <v>Operations</v>
      </c>
      <c r="AK3" s="48" t="str">
        <f xml:space="preserve"> Time!AK$53</f>
        <v>Operations</v>
      </c>
      <c r="AL3" s="48" t="str">
        <f xml:space="preserve"> Time!AL$53</f>
        <v>Operations</v>
      </c>
      <c r="AM3" s="48" t="str">
        <f xml:space="preserve"> Time!AM$53</f>
        <v>Operations</v>
      </c>
      <c r="AN3" s="48" t="str">
        <f xml:space="preserve"> Time!AN$53</f>
        <v>Operations</v>
      </c>
      <c r="AO3" s="48" t="str">
        <f xml:space="preserve"> Time!AO$53</f>
        <v>Post ops</v>
      </c>
      <c r="AP3" s="48" t="str">
        <f xml:space="preserve"> Time!AP$53</f>
        <v>Post ops</v>
      </c>
      <c r="AQ3" s="48" t="str">
        <f xml:space="preserve"> Time!AQ$53</f>
        <v>Post ops</v>
      </c>
      <c r="AR3" s="48" t="str">
        <f xml:space="preserve"> Time!AR$53</f>
        <v>Post ops</v>
      </c>
      <c r="AS3" s="48" t="str">
        <f xml:space="preserve"> Time!AS$53</f>
        <v>Post ops</v>
      </c>
      <c r="AT3" s="48" t="str">
        <f xml:space="preserve"> Time!AT$53</f>
        <v>Post ops</v>
      </c>
      <c r="AU3" s="48" t="str">
        <f xml:space="preserve"> Time!AU$53</f>
        <v>Post ops</v>
      </c>
      <c r="AV3" s="48" t="str">
        <f xml:space="preserve"> Time!AV$53</f>
        <v>Post ops</v>
      </c>
      <c r="AW3" s="48" t="str">
        <f xml:space="preserve"> Time!AW$53</f>
        <v>Post ops</v>
      </c>
      <c r="AX3" s="48" t="str">
        <f xml:space="preserve"> Time!AX$53</f>
        <v>Post ops</v>
      </c>
      <c r="AY3" s="48" t="str">
        <f xml:space="preserve"> Time!AY$53</f>
        <v>Post ops</v>
      </c>
      <c r="AZ3" s="48" t="str">
        <f xml:space="preserve"> Time!AZ$53</f>
        <v>Post ops</v>
      </c>
      <c r="BA3" s="48" t="str">
        <f xml:space="preserve"> Time!BA$53</f>
        <v>Post ops</v>
      </c>
      <c r="BB3" s="48" t="str">
        <f xml:space="preserve"> Time!BB$53</f>
        <v>Post ops</v>
      </c>
      <c r="BC3" s="48" t="str">
        <f xml:space="preserve"> Time!BC$53</f>
        <v>Post ops</v>
      </c>
      <c r="BD3" s="48">
        <f xml:space="preserve"> Time!BD$53</f>
        <v>0</v>
      </c>
    </row>
    <row r="4" spans="1:56" x14ac:dyDescent="0.25">
      <c r="E4" s="266" t="str">
        <f xml:space="preserve"> Time!E$42</f>
        <v>Contract year</v>
      </c>
      <c r="F4" s="350">
        <f xml:space="preserve"> Check!$F$21</f>
        <v>0</v>
      </c>
      <c r="G4" s="510" t="s">
        <v>24</v>
      </c>
      <c r="H4" s="2"/>
      <c r="I4" s="16"/>
      <c r="J4" s="266">
        <f t="shared" ref="J4:BD4" si="0" xml:space="preserve"> YEAR(J2)</f>
        <v>2020</v>
      </c>
      <c r="K4" s="266">
        <f t="shared" si="0"/>
        <v>2021</v>
      </c>
      <c r="L4" s="266">
        <f t="shared" si="0"/>
        <v>2022</v>
      </c>
      <c r="M4" s="266">
        <f t="shared" si="0"/>
        <v>2023</v>
      </c>
      <c r="N4" s="266">
        <f t="shared" si="0"/>
        <v>2024</v>
      </c>
      <c r="O4" s="266">
        <f t="shared" si="0"/>
        <v>2025</v>
      </c>
      <c r="P4" s="266">
        <f t="shared" si="0"/>
        <v>2026</v>
      </c>
      <c r="Q4" s="266">
        <f t="shared" si="0"/>
        <v>2027</v>
      </c>
      <c r="R4" s="266">
        <f t="shared" si="0"/>
        <v>2028</v>
      </c>
      <c r="S4" s="266">
        <f t="shared" si="0"/>
        <v>2029</v>
      </c>
      <c r="T4" s="266">
        <f t="shared" si="0"/>
        <v>2030</v>
      </c>
      <c r="U4" s="266">
        <f t="shared" si="0"/>
        <v>2031</v>
      </c>
      <c r="V4" s="266">
        <f t="shared" si="0"/>
        <v>2032</v>
      </c>
      <c r="W4" s="266">
        <f t="shared" si="0"/>
        <v>2033</v>
      </c>
      <c r="X4" s="266">
        <f t="shared" si="0"/>
        <v>2034</v>
      </c>
      <c r="Y4" s="266">
        <f t="shared" si="0"/>
        <v>2035</v>
      </c>
      <c r="Z4" s="266">
        <f t="shared" si="0"/>
        <v>2036</v>
      </c>
      <c r="AA4" s="266">
        <f t="shared" si="0"/>
        <v>2037</v>
      </c>
      <c r="AB4" s="266">
        <f t="shared" si="0"/>
        <v>2038</v>
      </c>
      <c r="AC4" s="266">
        <f t="shared" si="0"/>
        <v>2039</v>
      </c>
      <c r="AD4" s="266">
        <f t="shared" si="0"/>
        <v>2040</v>
      </c>
      <c r="AE4" s="266">
        <f t="shared" si="0"/>
        <v>2041</v>
      </c>
      <c r="AF4" s="266">
        <f t="shared" si="0"/>
        <v>2042</v>
      </c>
      <c r="AG4" s="266">
        <f t="shared" si="0"/>
        <v>2043</v>
      </c>
      <c r="AH4" s="266">
        <f t="shared" si="0"/>
        <v>2044</v>
      </c>
      <c r="AI4" s="266">
        <f t="shared" si="0"/>
        <v>2045</v>
      </c>
      <c r="AJ4" s="266">
        <f t="shared" si="0"/>
        <v>2046</v>
      </c>
      <c r="AK4" s="266">
        <f t="shared" si="0"/>
        <v>2047</v>
      </c>
      <c r="AL4" s="266">
        <f t="shared" si="0"/>
        <v>2048</v>
      </c>
      <c r="AM4" s="266">
        <f t="shared" si="0"/>
        <v>2049</v>
      </c>
      <c r="AN4" s="266">
        <f t="shared" si="0"/>
        <v>2050</v>
      </c>
      <c r="AO4" s="266">
        <f t="shared" si="0"/>
        <v>2051</v>
      </c>
      <c r="AP4" s="266">
        <f t="shared" si="0"/>
        <v>2052</v>
      </c>
      <c r="AQ4" s="266">
        <f t="shared" si="0"/>
        <v>2053</v>
      </c>
      <c r="AR4" s="266">
        <f t="shared" si="0"/>
        <v>2054</v>
      </c>
      <c r="AS4" s="266">
        <f t="shared" si="0"/>
        <v>2055</v>
      </c>
      <c r="AT4" s="266">
        <f t="shared" si="0"/>
        <v>2056</v>
      </c>
      <c r="AU4" s="266">
        <f t="shared" si="0"/>
        <v>2057</v>
      </c>
      <c r="AV4" s="266">
        <f t="shared" si="0"/>
        <v>2058</v>
      </c>
      <c r="AW4" s="266">
        <f t="shared" si="0"/>
        <v>2059</v>
      </c>
      <c r="AX4" s="266">
        <f t="shared" si="0"/>
        <v>2060</v>
      </c>
      <c r="AY4" s="266">
        <f t="shared" si="0"/>
        <v>2061</v>
      </c>
      <c r="AZ4" s="266">
        <f t="shared" si="0"/>
        <v>2062</v>
      </c>
      <c r="BA4" s="266">
        <f t="shared" si="0"/>
        <v>2063</v>
      </c>
      <c r="BB4" s="266">
        <f t="shared" si="0"/>
        <v>2064</v>
      </c>
      <c r="BC4" s="266">
        <f t="shared" si="0"/>
        <v>2065</v>
      </c>
      <c r="BD4" s="266">
        <f t="shared" si="0"/>
        <v>2066</v>
      </c>
    </row>
    <row r="5" spans="1:56" x14ac:dyDescent="0.25">
      <c r="E5" s="2" t="str">
        <f xml:space="preserve"> Time!E$10</f>
        <v>Model column counter</v>
      </c>
      <c r="F5" s="44" t="s">
        <v>19</v>
      </c>
      <c r="G5" s="511" t="s">
        <v>17</v>
      </c>
      <c r="H5" s="44" t="s">
        <v>18</v>
      </c>
      <c r="I5" s="16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</row>
    <row r="7" spans="1:56" x14ac:dyDescent="0.25">
      <c r="A7" s="1" t="s">
        <v>50</v>
      </c>
      <c r="B7" s="1"/>
      <c r="C7" s="19"/>
      <c r="D7" s="127"/>
      <c r="E7" s="16"/>
      <c r="F7" s="16"/>
      <c r="G7" s="512"/>
      <c r="H7" s="16"/>
      <c r="I7" s="16"/>
      <c r="J7" s="16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</row>
    <row r="8" spans="1:56" outlineLevel="1" x14ac:dyDescent="0.25">
      <c r="A8" s="1"/>
      <c r="B8" s="1"/>
      <c r="C8" s="19"/>
      <c r="D8" s="127"/>
      <c r="E8" s="16"/>
      <c r="F8" s="16"/>
      <c r="G8" s="512"/>
      <c r="H8" s="16"/>
      <c r="I8" s="16"/>
      <c r="J8" s="16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</row>
    <row r="9" spans="1:56" outlineLevel="1" x14ac:dyDescent="0.25">
      <c r="A9" s="1"/>
      <c r="B9" s="1"/>
      <c r="C9" s="19"/>
      <c r="D9" s="127"/>
      <c r="E9" s="16" t="str">
        <f xml:space="preserve"> 'FS Qtr'!E9</f>
        <v>Electricity generation revenue</v>
      </c>
      <c r="F9" s="16">
        <f xml:space="preserve"> 'FS Qtr'!F9</f>
        <v>0</v>
      </c>
      <c r="G9" s="512" t="str">
        <f xml:space="preserve"> 'FS Qtr'!G9</f>
        <v>$ 000s</v>
      </c>
      <c r="H9" s="16">
        <f xml:space="preserve"> SUM(J9:BQ9)</f>
        <v>440294.2945030728</v>
      </c>
      <c r="I9" s="16"/>
      <c r="J9" s="16">
        <f xml:space="preserve"> SUMIFS('FS Qtr'!$J9:$GJ9, 'FS Qtr'!$J$4:$GJ$4, 'FS Ann'!J$4)</f>
        <v>0</v>
      </c>
      <c r="K9" s="16">
        <f xml:space="preserve"> SUMIFS('FS Qtr'!$J9:$GJ9, 'FS Qtr'!$J$4:$GJ$4, 'FS Ann'!K$4)</f>
        <v>15762.500000000002</v>
      </c>
      <c r="L9" s="16">
        <f xml:space="preserve"> SUMIFS('FS Qtr'!$J9:$GJ9, 'FS Qtr'!$J$4:$GJ$4, 'FS Ann'!L$4)</f>
        <v>15684.079601990052</v>
      </c>
      <c r="M9" s="16">
        <f xml:space="preserve"> SUMIFS('FS Qtr'!$J9:$GJ9, 'FS Qtr'!$J$4:$GJ$4, 'FS Ann'!M$4)</f>
        <v>15606.049355213985</v>
      </c>
      <c r="N9" s="16">
        <f xml:space="preserve"> SUMIFS('FS Qtr'!$J9:$GJ9, 'FS Qtr'!$J$4:$GJ$4, 'FS Ann'!N$4)</f>
        <v>15528.407318620881</v>
      </c>
      <c r="O9" s="16">
        <f xml:space="preserve"> SUMIFS('FS Qtr'!$J9:$GJ9, 'FS Qtr'!$J$4:$GJ$4, 'FS Ann'!O$4)</f>
        <v>15451.151560816803</v>
      </c>
      <c r="P9" s="16">
        <f xml:space="preserve"> SUMIFS('FS Qtr'!$J9:$GJ9, 'FS Qtr'!$J$4:$GJ$4, 'FS Ann'!P$4)</f>
        <v>15374.280160016722</v>
      </c>
      <c r="Q9" s="16">
        <f xml:space="preserve"> SUMIFS('FS Qtr'!$J9:$GJ9, 'FS Qtr'!$J$4:$GJ$4, 'FS Ann'!Q$4)</f>
        <v>15297.79120399674</v>
      </c>
      <c r="R9" s="16">
        <f xml:space="preserve"> SUMIFS('FS Qtr'!$J9:$GJ9, 'FS Qtr'!$J$4:$GJ$4, 'FS Ann'!R$4)</f>
        <v>15221.682790046507</v>
      </c>
      <c r="S9" s="16">
        <f xml:space="preserve"> SUMIFS('FS Qtr'!$J9:$GJ9, 'FS Qtr'!$J$4:$GJ$4, 'FS Ann'!S$4)</f>
        <v>15145.953024921902</v>
      </c>
      <c r="T9" s="16">
        <f xml:space="preserve"> SUMIFS('FS Qtr'!$J9:$GJ9, 'FS Qtr'!$J$4:$GJ$4, 'FS Ann'!T$4)</f>
        <v>15070.600024797914</v>
      </c>
      <c r="U9" s="16">
        <f xml:space="preserve"> SUMIFS('FS Qtr'!$J9:$GJ9, 'FS Qtr'!$J$4:$GJ$4, 'FS Ann'!U$4)</f>
        <v>14995.621915221807</v>
      </c>
      <c r="V9" s="16">
        <f xml:space="preserve"> SUMIFS('FS Qtr'!$J9:$GJ9, 'FS Qtr'!$J$4:$GJ$4, 'FS Ann'!V$4)</f>
        <v>14921.016831066476</v>
      </c>
      <c r="W9" s="16">
        <f xml:space="preserve"> SUMIFS('FS Qtr'!$J9:$GJ9, 'FS Qtr'!$J$4:$GJ$4, 'FS Ann'!W$4)</f>
        <v>14846.78291648406</v>
      </c>
      <c r="X9" s="16">
        <f xml:space="preserve"> SUMIFS('FS Qtr'!$J9:$GJ9, 'FS Qtr'!$J$4:$GJ$4, 'FS Ann'!X$4)</f>
        <v>14772.918324859762</v>
      </c>
      <c r="Y9" s="16">
        <f xml:space="preserve"> SUMIFS('FS Qtr'!$J9:$GJ9, 'FS Qtr'!$J$4:$GJ$4, 'FS Ann'!Y$4)</f>
        <v>14699.421218765936</v>
      </c>
      <c r="Z9" s="16">
        <f xml:space="preserve"> SUMIFS('FS Qtr'!$J9:$GJ9, 'FS Qtr'!$J$4:$GJ$4, 'FS Ann'!Z$4)</f>
        <v>14626.289769916357</v>
      </c>
      <c r="AA9" s="16">
        <f xml:space="preserve"> SUMIFS('FS Qtr'!$J9:$GJ9, 'FS Qtr'!$J$4:$GJ$4, 'FS Ann'!AA$4)</f>
        <v>14553.52215912075</v>
      </c>
      <c r="AB9" s="16">
        <f xml:space="preserve"> SUMIFS('FS Qtr'!$J9:$GJ9, 'FS Qtr'!$J$4:$GJ$4, 'FS Ann'!AB$4)</f>
        <v>14481.116576239556</v>
      </c>
      <c r="AC9" s="16">
        <f xml:space="preserve"> SUMIFS('FS Qtr'!$J9:$GJ9, 'FS Qtr'!$J$4:$GJ$4, 'FS Ann'!AC$4)</f>
        <v>14409.071220138867</v>
      </c>
      <c r="AD9" s="16">
        <f xml:space="preserve"> SUMIFS('FS Qtr'!$J9:$GJ9, 'FS Qtr'!$J$4:$GJ$4, 'FS Ann'!AD$4)</f>
        <v>14337.38429864564</v>
      </c>
      <c r="AE9" s="16">
        <f xml:space="preserve"> SUMIFS('FS Qtr'!$J9:$GJ9, 'FS Qtr'!$J$4:$GJ$4, 'FS Ann'!AE$4)</f>
        <v>14266.054028503122</v>
      </c>
      <c r="AF9" s="16">
        <f xml:space="preserve"> SUMIFS('FS Qtr'!$J9:$GJ9, 'FS Qtr'!$J$4:$GJ$4, 'FS Ann'!AF$4)</f>
        <v>14195.078635326498</v>
      </c>
      <c r="AG9" s="16">
        <f xml:space="preserve"> SUMIFS('FS Qtr'!$J9:$GJ9, 'FS Qtr'!$J$4:$GJ$4, 'FS Ann'!AG$4)</f>
        <v>14124.456353558706</v>
      </c>
      <c r="AH9" s="16">
        <f xml:space="preserve"> SUMIFS('FS Qtr'!$J9:$GJ9, 'FS Qtr'!$J$4:$GJ$4, 'FS Ann'!AH$4)</f>
        <v>14054.185426426575</v>
      </c>
      <c r="AI9" s="16">
        <f xml:space="preserve"> SUMIFS('FS Qtr'!$J9:$GJ9, 'FS Qtr'!$J$4:$GJ$4, 'FS Ann'!AI$4)</f>
        <v>13984.264105897089</v>
      </c>
      <c r="AJ9" s="16">
        <f xml:space="preserve"> SUMIFS('FS Qtr'!$J9:$GJ9, 'FS Qtr'!$J$4:$GJ$4, 'FS Ann'!AJ$4)</f>
        <v>13914.690652633921</v>
      </c>
      <c r="AK9" s="16">
        <f xml:space="preserve"> SUMIFS('FS Qtr'!$J9:$GJ9, 'FS Qtr'!$J$4:$GJ$4, 'FS Ann'!AK$4)</f>
        <v>13845.463335954153</v>
      </c>
      <c r="AL9" s="16">
        <f xml:space="preserve"> SUMIFS('FS Qtr'!$J9:$GJ9, 'FS Qtr'!$J$4:$GJ$4, 'FS Ann'!AL$4)</f>
        <v>13776.58043378523</v>
      </c>
      <c r="AM9" s="16">
        <f xml:space="preserve"> SUMIFS('FS Qtr'!$J9:$GJ9, 'FS Qtr'!$J$4:$GJ$4, 'FS Ann'!AM$4)</f>
        <v>13708.040232622123</v>
      </c>
      <c r="AN9" s="16">
        <f xml:space="preserve"> SUMIFS('FS Qtr'!$J9:$GJ9, 'FS Qtr'!$J$4:$GJ$4, 'FS Ann'!AN$4)</f>
        <v>13639.841027484701</v>
      </c>
      <c r="AO9" s="16">
        <f xml:space="preserve"> SUMIFS('FS Qtr'!$J9:$GJ9, 'FS Qtr'!$J$4:$GJ$4, 'FS Ann'!AO$4)</f>
        <v>0</v>
      </c>
      <c r="AP9" s="16">
        <f xml:space="preserve"> SUMIFS('FS Qtr'!$J9:$GJ9, 'FS Qtr'!$J$4:$GJ$4, 'FS Ann'!AP$4)</f>
        <v>0</v>
      </c>
      <c r="AQ9" s="16">
        <f xml:space="preserve"> SUMIFS('FS Qtr'!$J9:$GJ9, 'FS Qtr'!$J$4:$GJ$4, 'FS Ann'!AQ$4)</f>
        <v>0</v>
      </c>
      <c r="AR9" s="16">
        <f xml:space="preserve"> SUMIFS('FS Qtr'!$J9:$GJ9, 'FS Qtr'!$J$4:$GJ$4, 'FS Ann'!AR$4)</f>
        <v>0</v>
      </c>
      <c r="AS9" s="16">
        <f xml:space="preserve"> SUMIFS('FS Qtr'!$J9:$GJ9, 'FS Qtr'!$J$4:$GJ$4, 'FS Ann'!AS$4)</f>
        <v>0</v>
      </c>
      <c r="AT9" s="16">
        <f xml:space="preserve"> SUMIFS('FS Qtr'!$J9:$GJ9, 'FS Qtr'!$J$4:$GJ$4, 'FS Ann'!AT$4)</f>
        <v>0</v>
      </c>
      <c r="AU9" s="16">
        <f xml:space="preserve"> SUMIFS('FS Qtr'!$J9:$GJ9, 'FS Qtr'!$J$4:$GJ$4, 'FS Ann'!AU$4)</f>
        <v>0</v>
      </c>
      <c r="AV9" s="16">
        <f xml:space="preserve"> SUMIFS('FS Qtr'!$J9:$GJ9, 'FS Qtr'!$J$4:$GJ$4, 'FS Ann'!AV$4)</f>
        <v>0</v>
      </c>
      <c r="AW9" s="16">
        <f xml:space="preserve"> SUMIFS('FS Qtr'!$J9:$GJ9, 'FS Qtr'!$J$4:$GJ$4, 'FS Ann'!AW$4)</f>
        <v>0</v>
      </c>
      <c r="AX9" s="16">
        <f xml:space="preserve"> SUMIFS('FS Qtr'!$J9:$GJ9, 'FS Qtr'!$J$4:$GJ$4, 'FS Ann'!AX$4)</f>
        <v>0</v>
      </c>
      <c r="AY9" s="16">
        <f xml:space="preserve"> SUMIFS('FS Qtr'!$J9:$GJ9, 'FS Qtr'!$J$4:$GJ$4, 'FS Ann'!AY$4)</f>
        <v>0</v>
      </c>
      <c r="AZ9" s="16">
        <f xml:space="preserve"> SUMIFS('FS Qtr'!$J9:$GJ9, 'FS Qtr'!$J$4:$GJ$4, 'FS Ann'!AZ$4)</f>
        <v>0</v>
      </c>
      <c r="BA9" s="16">
        <f xml:space="preserve"> SUMIFS('FS Qtr'!$J9:$GJ9, 'FS Qtr'!$J$4:$GJ$4, 'FS Ann'!BA$4)</f>
        <v>0</v>
      </c>
      <c r="BB9" s="16">
        <f xml:space="preserve"> SUMIFS('FS Qtr'!$J9:$GJ9, 'FS Qtr'!$J$4:$GJ$4, 'FS Ann'!BB$4)</f>
        <v>0</v>
      </c>
      <c r="BC9" s="16">
        <f xml:space="preserve"> SUMIFS('FS Qtr'!$J9:$GJ9, 'FS Qtr'!$J$4:$GJ$4, 'FS Ann'!BC$4)</f>
        <v>0</v>
      </c>
      <c r="BD9" s="16">
        <f xml:space="preserve"> SUMIFS('FS Qtr'!$J9:$GJ9, 'FS Qtr'!$J$4:$GJ$4, 'FS Ann'!BD$4)</f>
        <v>0</v>
      </c>
    </row>
    <row r="10" spans="1:56" outlineLevel="1" x14ac:dyDescent="0.25">
      <c r="A10" s="1"/>
      <c r="B10" s="1"/>
      <c r="C10" s="19"/>
      <c r="D10" s="127"/>
      <c r="E10" s="16" t="str">
        <f xml:space="preserve"> 'FS Qtr'!E10</f>
        <v>O&amp;M expense</v>
      </c>
      <c r="F10" s="16">
        <f xml:space="preserve"> 'FS Qtr'!F10</f>
        <v>0</v>
      </c>
      <c r="G10" s="512" t="str">
        <f xml:space="preserve"> 'FS Qtr'!G10</f>
        <v>$ 000s</v>
      </c>
      <c r="H10" s="16">
        <f xml:space="preserve"> SUM(J10:BQ10)</f>
        <v>-77208.202114719548</v>
      </c>
      <c r="I10" s="16"/>
      <c r="J10" s="16">
        <f xml:space="preserve"> SUMIFS('FS Qtr'!$J10:$GJ10, 'FS Qtr'!$J$4:$GJ$4, 'FS Ann'!J$4)</f>
        <v>0</v>
      </c>
      <c r="K10" s="16">
        <f xml:space="preserve"> SUMIFS('FS Qtr'!$J10:$IU10, 'FS Qtr'!$J$4:$IU$4, 'FS Ann'!K$4)</f>
        <v>-1758.6206896551723</v>
      </c>
      <c r="L10" s="16">
        <f xml:space="preserve"> SUMIFS('FS Qtr'!$J10:$IU10, 'FS Qtr'!$J$4:$IU$4, 'FS Ann'!L$4)</f>
        <v>-1802.5862068965523</v>
      </c>
      <c r="M10" s="16">
        <f xml:space="preserve"> SUMIFS('FS Qtr'!$J10:$IU10, 'FS Qtr'!$J$4:$IU$4, 'FS Ann'!M$4)</f>
        <v>-1847.6508620689669</v>
      </c>
      <c r="N10" s="16">
        <f xml:space="preserve"> SUMIFS('FS Qtr'!$J10:$IU10, 'FS Qtr'!$J$4:$IU$4, 'FS Ann'!N$4)</f>
        <v>-1893.842133620692</v>
      </c>
      <c r="O10" s="16">
        <f xml:space="preserve"> SUMIFS('FS Qtr'!$J10:$IU10, 'FS Qtr'!$J$4:$IU$4, 'FS Ann'!O$4)</f>
        <v>-1941.1881869612102</v>
      </c>
      <c r="P10" s="16">
        <f xml:space="preserve"> SUMIFS('FS Qtr'!$J10:$IU10, 'FS Qtr'!$J$4:$IU$4, 'FS Ann'!P$4)</f>
        <v>-1989.7178916352411</v>
      </c>
      <c r="Q10" s="16">
        <f xml:space="preserve"> SUMIFS('FS Qtr'!$J10:$IU10, 'FS Qtr'!$J$4:$IU$4, 'FS Ann'!Q$4)</f>
        <v>-2039.4608389261225</v>
      </c>
      <c r="R10" s="16">
        <f xml:space="preserve"> SUMIFS('FS Qtr'!$J10:$IU10, 'FS Qtr'!$J$4:$IU$4, 'FS Ann'!R$4)</f>
        <v>-2090.4473598992763</v>
      </c>
      <c r="S10" s="16">
        <f xml:space="preserve"> SUMIFS('FS Qtr'!$J10:$IU10, 'FS Qtr'!$J$4:$IU$4, 'FS Ann'!S$4)</f>
        <v>-2142.7085438967588</v>
      </c>
      <c r="T10" s="16">
        <f xml:space="preserve"> SUMIFS('FS Qtr'!$J10:$IU10, 'FS Qtr'!$J$4:$IU$4, 'FS Ann'!T$4)</f>
        <v>-2196.2762574941785</v>
      </c>
      <c r="U10" s="16">
        <f xml:space="preserve"> SUMIFS('FS Qtr'!$J10:$IU10, 'FS Qtr'!$J$4:$IU$4, 'FS Ann'!U$4)</f>
        <v>-2251.1831639315337</v>
      </c>
      <c r="V10" s="16">
        <f xml:space="preserve"> SUMIFS('FS Qtr'!$J10:$IU10, 'FS Qtr'!$J$4:$IU$4, 'FS Ann'!V$4)</f>
        <v>-2307.4627430298228</v>
      </c>
      <c r="W10" s="16">
        <f xml:space="preserve"> SUMIFS('FS Qtr'!$J10:$IU10, 'FS Qtr'!$J$4:$IU$4, 'FS Ann'!W$4)</f>
        <v>-2365.149311605569</v>
      </c>
      <c r="X10" s="16">
        <f xml:space="preserve"> SUMIFS('FS Qtr'!$J10:$IU10, 'FS Qtr'!$J$4:$IU$4, 'FS Ann'!X$4)</f>
        <v>-2424.2780443957095</v>
      </c>
      <c r="Y10" s="16">
        <f xml:space="preserve"> SUMIFS('FS Qtr'!$J10:$IU10, 'FS Qtr'!$J$4:$IU$4, 'FS Ann'!Y$4)</f>
        <v>-2484.884995505603</v>
      </c>
      <c r="Z10" s="16">
        <f xml:space="preserve"> SUMIFS('FS Qtr'!$J10:$IU10, 'FS Qtr'!$J$4:$IU$4, 'FS Ann'!Z$4)</f>
        <v>-2547.0071203932439</v>
      </c>
      <c r="AA10" s="16">
        <f xml:space="preserve"> SUMIFS('FS Qtr'!$J10:$IU10, 'FS Qtr'!$J$4:$IU$4, 'FS Ann'!AA$4)</f>
        <v>-2610.6822984030764</v>
      </c>
      <c r="AB10" s="16">
        <f xml:space="preserve"> SUMIFS('FS Qtr'!$J10:$IU10, 'FS Qtr'!$J$4:$IU$4, 'FS Ann'!AB$4)</f>
        <v>-2675.9493558631539</v>
      </c>
      <c r="AC10" s="16">
        <f xml:space="preserve"> SUMIFS('FS Qtr'!$J10:$IU10, 'FS Qtr'!$J$4:$IU$4, 'FS Ann'!AC$4)</f>
        <v>-2742.8480897597328</v>
      </c>
      <c r="AD10" s="16">
        <f xml:space="preserve"> SUMIFS('FS Qtr'!$J10:$IU10, 'FS Qtr'!$J$4:$IU$4, 'FS Ann'!AD$4)</f>
        <v>-2811.4192920037276</v>
      </c>
      <c r="AE10" s="16">
        <f xml:space="preserve"> SUMIFS('FS Qtr'!$J10:$IU10, 'FS Qtr'!$J$4:$IU$4, 'FS Ann'!AE$4)</f>
        <v>-2881.7047743038215</v>
      </c>
      <c r="AF10" s="16">
        <f xml:space="preserve"> SUMIFS('FS Qtr'!$J10:$IU10, 'FS Qtr'!$J$4:$IU$4, 'FS Ann'!AF$4)</f>
        <v>-2953.7473936614183</v>
      </c>
      <c r="AG10" s="16">
        <f xml:space="preserve"> SUMIFS('FS Qtr'!$J10:$IU10, 'FS Qtr'!$J$4:$IU$4, 'FS Ann'!AG$4)</f>
        <v>-3027.591078502955</v>
      </c>
      <c r="AH10" s="16">
        <f xml:space="preserve"> SUMIFS('FS Qtr'!$J10:$IU10, 'FS Qtr'!$J$4:$IU$4, 'FS Ann'!AH$4)</f>
        <v>-3103.2808554655303</v>
      </c>
      <c r="AI10" s="16">
        <f xml:space="preserve"> SUMIFS('FS Qtr'!$J10:$IU10, 'FS Qtr'!$J$4:$IU$4, 'FS Ann'!AI$4)</f>
        <v>-3180.8628768521689</v>
      </c>
      <c r="AJ10" s="16">
        <f xml:space="preserve"> SUMIFS('FS Qtr'!$J10:$IU10, 'FS Qtr'!$J$4:$IU$4, 'FS Ann'!AJ$4)</f>
        <v>-3260.3844487734741</v>
      </c>
      <c r="AK10" s="16">
        <f xml:space="preserve"> SUMIFS('FS Qtr'!$J10:$IU10, 'FS Qtr'!$J$4:$IU$4, 'FS Ann'!AK$4)</f>
        <v>-3341.8940599928123</v>
      </c>
      <c r="AL10" s="16">
        <f xml:space="preserve"> SUMIFS('FS Qtr'!$J10:$IU10, 'FS Qtr'!$J$4:$IU$4, 'FS Ann'!AL$4)</f>
        <v>-3425.441411492634</v>
      </c>
      <c r="AM10" s="16">
        <f xml:space="preserve"> SUMIFS('FS Qtr'!$J10:$IU10, 'FS Qtr'!$J$4:$IU$4, 'FS Ann'!AM$4)</f>
        <v>-3511.0774467799515</v>
      </c>
      <c r="AN10" s="16">
        <f xml:space="preserve"> SUMIFS('FS Qtr'!$J10:$IU10, 'FS Qtr'!$J$4:$IU$4, 'FS Ann'!AN$4)</f>
        <v>-3598.8543829494515</v>
      </c>
      <c r="AO10" s="16">
        <f xml:space="preserve"> SUMIFS('FS Qtr'!$J10:$IU10, 'FS Qtr'!$J$4:$IU$4, 'FS Ann'!AO$4)</f>
        <v>0</v>
      </c>
      <c r="AP10" s="16">
        <f xml:space="preserve"> SUMIFS('FS Qtr'!$J10:$IU10, 'FS Qtr'!$J$4:$IU$4, 'FS Ann'!AP$4)</f>
        <v>0</v>
      </c>
      <c r="AQ10" s="16">
        <f xml:space="preserve"> SUMIFS('FS Qtr'!$J10:$IU10, 'FS Qtr'!$J$4:$IU$4, 'FS Ann'!AQ$4)</f>
        <v>0</v>
      </c>
      <c r="AR10" s="16">
        <f xml:space="preserve"> SUMIFS('FS Qtr'!$J10:$IU10, 'FS Qtr'!$J$4:$IU$4, 'FS Ann'!AR$4)</f>
        <v>0</v>
      </c>
      <c r="AS10" s="16">
        <f xml:space="preserve"> SUMIFS('FS Qtr'!$J10:$IU10, 'FS Qtr'!$J$4:$IU$4, 'FS Ann'!AS$4)</f>
        <v>0</v>
      </c>
      <c r="AT10" s="16">
        <f xml:space="preserve"> SUMIFS('FS Qtr'!$J10:$IU10, 'FS Qtr'!$J$4:$IU$4, 'FS Ann'!AT$4)</f>
        <v>0</v>
      </c>
      <c r="AU10" s="16">
        <f xml:space="preserve"> SUMIFS('FS Qtr'!$J10:$IU10, 'FS Qtr'!$J$4:$IU$4, 'FS Ann'!AU$4)</f>
        <v>0</v>
      </c>
      <c r="AV10" s="16">
        <f xml:space="preserve"> SUMIFS('FS Qtr'!$J10:$IU10, 'FS Qtr'!$J$4:$IU$4, 'FS Ann'!AV$4)</f>
        <v>0</v>
      </c>
      <c r="AW10" s="16">
        <f xml:space="preserve"> SUMIFS('FS Qtr'!$J10:$IU10, 'FS Qtr'!$J$4:$IU$4, 'FS Ann'!AW$4)</f>
        <v>0</v>
      </c>
      <c r="AX10" s="16">
        <f xml:space="preserve"> SUMIFS('FS Qtr'!$J10:$IU10, 'FS Qtr'!$J$4:$IU$4, 'FS Ann'!AX$4)</f>
        <v>0</v>
      </c>
      <c r="AY10" s="16">
        <f xml:space="preserve"> SUMIFS('FS Qtr'!$J10:$IU10, 'FS Qtr'!$J$4:$IU$4, 'FS Ann'!AY$4)</f>
        <v>0</v>
      </c>
      <c r="AZ10" s="16">
        <f xml:space="preserve"> SUMIFS('FS Qtr'!$J10:$IU10, 'FS Qtr'!$J$4:$IU$4, 'FS Ann'!AZ$4)</f>
        <v>0</v>
      </c>
      <c r="BA10" s="16">
        <f xml:space="preserve"> SUMIFS('FS Qtr'!$J10:$IU10, 'FS Qtr'!$J$4:$IU$4, 'FS Ann'!BA$4)</f>
        <v>0</v>
      </c>
      <c r="BB10" s="16">
        <f xml:space="preserve"> SUMIFS('FS Qtr'!$J10:$IU10, 'FS Qtr'!$J$4:$IU$4, 'FS Ann'!BB$4)</f>
        <v>0</v>
      </c>
      <c r="BC10" s="16">
        <f xml:space="preserve"> SUMIFS('FS Qtr'!$J10:$IU10, 'FS Qtr'!$J$4:$IU$4, 'FS Ann'!BC$4)</f>
        <v>0</v>
      </c>
      <c r="BD10" s="16">
        <f xml:space="preserve"> SUMIFS('FS Qtr'!$J10:$IU10, 'FS Qtr'!$J$4:$IU$4, 'FS Ann'!BD$4)</f>
        <v>0</v>
      </c>
    </row>
    <row r="11" spans="1:56" outlineLevel="1" x14ac:dyDescent="0.25">
      <c r="A11" s="1"/>
      <c r="B11" s="1"/>
      <c r="C11" s="19"/>
      <c r="D11" s="127"/>
      <c r="E11" s="128" t="s">
        <v>51</v>
      </c>
      <c r="F11" s="128"/>
      <c r="G11" s="435" t="str">
        <f>SMU</f>
        <v>$ 000s</v>
      </c>
      <c r="H11" s="128">
        <f xml:space="preserve"> SUM(J11:PY11)</f>
        <v>363086.09238835325</v>
      </c>
      <c r="I11" s="128"/>
      <c r="J11" s="128">
        <f t="shared" ref="J11:BD11" si="1">SUM(J9:J10)</f>
        <v>0</v>
      </c>
      <c r="K11" s="128">
        <f t="shared" si="1"/>
        <v>14003.87931034483</v>
      </c>
      <c r="L11" s="128">
        <f t="shared" si="1"/>
        <v>13881.493395093499</v>
      </c>
      <c r="M11" s="128">
        <f t="shared" si="1"/>
        <v>13758.398493145018</v>
      </c>
      <c r="N11" s="128">
        <f t="shared" si="1"/>
        <v>13634.565185000189</v>
      </c>
      <c r="O11" s="128">
        <f t="shared" si="1"/>
        <v>13509.963373855593</v>
      </c>
      <c r="P11" s="128">
        <f t="shared" si="1"/>
        <v>13384.562268381482</v>
      </c>
      <c r="Q11" s="128">
        <f t="shared" si="1"/>
        <v>13258.330365070617</v>
      </c>
      <c r="R11" s="128">
        <f t="shared" si="1"/>
        <v>13131.23543014723</v>
      </c>
      <c r="S11" s="128">
        <f t="shared" si="1"/>
        <v>13003.244481025144</v>
      </c>
      <c r="T11" s="128">
        <f t="shared" si="1"/>
        <v>12874.323767303735</v>
      </c>
      <c r="U11" s="128">
        <f t="shared" si="1"/>
        <v>12744.438751290274</v>
      </c>
      <c r="V11" s="128">
        <f t="shared" si="1"/>
        <v>12613.554088036653</v>
      </c>
      <c r="W11" s="128">
        <f t="shared" si="1"/>
        <v>12481.633604878491</v>
      </c>
      <c r="X11" s="128">
        <f t="shared" si="1"/>
        <v>12348.640280464053</v>
      </c>
      <c r="Y11" s="128">
        <f t="shared" si="1"/>
        <v>12214.536223260333</v>
      </c>
      <c r="Z11" s="128">
        <f t="shared" si="1"/>
        <v>12079.282649523113</v>
      </c>
      <c r="AA11" s="128">
        <f t="shared" si="1"/>
        <v>11942.839860717673</v>
      </c>
      <c r="AB11" s="128">
        <f t="shared" si="1"/>
        <v>11805.167220376403</v>
      </c>
      <c r="AC11" s="128">
        <f t="shared" si="1"/>
        <v>11666.223130379134</v>
      </c>
      <c r="AD11" s="128">
        <f t="shared" si="1"/>
        <v>11525.965006641913</v>
      </c>
      <c r="AE11" s="128">
        <f t="shared" si="1"/>
        <v>11384.3492541993</v>
      </c>
      <c r="AF11" s="128">
        <f t="shared" si="1"/>
        <v>11241.331241665079</v>
      </c>
      <c r="AG11" s="128">
        <f t="shared" si="1"/>
        <v>11096.86527505575</v>
      </c>
      <c r="AH11" s="128">
        <f t="shared" si="1"/>
        <v>10950.904570961044</v>
      </c>
      <c r="AI11" s="128">
        <f t="shared" si="1"/>
        <v>10803.401229044921</v>
      </c>
      <c r="AJ11" s="128">
        <f t="shared" si="1"/>
        <v>10654.306203860448</v>
      </c>
      <c r="AK11" s="128">
        <f t="shared" si="1"/>
        <v>10503.569275961341</v>
      </c>
      <c r="AL11" s="128">
        <f t="shared" si="1"/>
        <v>10351.139022292595</v>
      </c>
      <c r="AM11" s="128">
        <f t="shared" si="1"/>
        <v>10196.962785842172</v>
      </c>
      <c r="AN11" s="128">
        <f t="shared" si="1"/>
        <v>10040.986644535249</v>
      </c>
      <c r="AO11" s="128">
        <f t="shared" si="1"/>
        <v>0</v>
      </c>
      <c r="AP11" s="128">
        <f t="shared" si="1"/>
        <v>0</v>
      </c>
      <c r="AQ11" s="128">
        <f t="shared" si="1"/>
        <v>0</v>
      </c>
      <c r="AR11" s="128">
        <f t="shared" si="1"/>
        <v>0</v>
      </c>
      <c r="AS11" s="128">
        <f t="shared" si="1"/>
        <v>0</v>
      </c>
      <c r="AT11" s="128">
        <f t="shared" si="1"/>
        <v>0</v>
      </c>
      <c r="AU11" s="128">
        <f t="shared" si="1"/>
        <v>0</v>
      </c>
      <c r="AV11" s="128">
        <f t="shared" si="1"/>
        <v>0</v>
      </c>
      <c r="AW11" s="128">
        <f t="shared" si="1"/>
        <v>0</v>
      </c>
      <c r="AX11" s="128">
        <f t="shared" si="1"/>
        <v>0</v>
      </c>
      <c r="AY11" s="128">
        <f t="shared" si="1"/>
        <v>0</v>
      </c>
      <c r="AZ11" s="128">
        <f t="shared" si="1"/>
        <v>0</v>
      </c>
      <c r="BA11" s="128">
        <f t="shared" si="1"/>
        <v>0</v>
      </c>
      <c r="BB11" s="128">
        <f t="shared" si="1"/>
        <v>0</v>
      </c>
      <c r="BC11" s="128">
        <f t="shared" si="1"/>
        <v>0</v>
      </c>
      <c r="BD11" s="128">
        <f t="shared" si="1"/>
        <v>0</v>
      </c>
    </row>
    <row r="12" spans="1:56" outlineLevel="1" x14ac:dyDescent="0.25">
      <c r="A12" s="1"/>
      <c r="B12" s="1"/>
      <c r="C12" s="19"/>
      <c r="D12" s="127"/>
      <c r="E12" s="16"/>
      <c r="F12" s="16"/>
      <c r="G12" s="512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  <c r="AB12" s="16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  <c r="BC12" s="16"/>
      <c r="BD12" s="16"/>
    </row>
    <row r="13" spans="1:56" outlineLevel="1" x14ac:dyDescent="0.25">
      <c r="A13" s="1"/>
      <c r="B13" s="1"/>
      <c r="C13" s="19"/>
      <c r="D13" s="127"/>
      <c r="E13" s="16" t="str">
        <f xml:space="preserve"> 'FS Qtr'!E13</f>
        <v>Solar asset depreciation</v>
      </c>
      <c r="F13" s="16">
        <f xml:space="preserve"> 'FS Qtr'!F13</f>
        <v>0</v>
      </c>
      <c r="G13" s="512" t="str">
        <f xml:space="preserve"> 'FS Qtr'!G13</f>
        <v>$ 000s</v>
      </c>
      <c r="H13" s="16">
        <f xml:space="preserve"> SUM(J13:BQ13)</f>
        <v>-100000</v>
      </c>
      <c r="I13" s="16"/>
      <c r="J13" s="16">
        <f xml:space="preserve"> SUMIFS('FS Qtr'!$J13:$GJ13, 'FS Qtr'!$J$4:$GJ$4, 'FS Ann'!J$4)</f>
        <v>0</v>
      </c>
      <c r="K13" s="16">
        <f xml:space="preserve"> SUMIFS('FS Qtr'!$J13:$IU13, 'FS Qtr'!$J$4:$IU$4, 'FS Ann'!K$4)</f>
        <v>-4000</v>
      </c>
      <c r="L13" s="16">
        <f xml:space="preserve"> SUMIFS('FS Qtr'!$J13:$IU13, 'FS Qtr'!$J$4:$IU$4, 'FS Ann'!L$4)</f>
        <v>-4000</v>
      </c>
      <c r="M13" s="16">
        <f xml:space="preserve"> SUMIFS('FS Qtr'!$J13:$IU13, 'FS Qtr'!$J$4:$IU$4, 'FS Ann'!M$4)</f>
        <v>-4000</v>
      </c>
      <c r="N13" s="16">
        <f xml:space="preserve"> SUMIFS('FS Qtr'!$J13:$IU13, 'FS Qtr'!$J$4:$IU$4, 'FS Ann'!N$4)</f>
        <v>-4000</v>
      </c>
      <c r="O13" s="16">
        <f xml:space="preserve"> SUMIFS('FS Qtr'!$J13:$IU13, 'FS Qtr'!$J$4:$IU$4, 'FS Ann'!O$4)</f>
        <v>-4000</v>
      </c>
      <c r="P13" s="16">
        <f xml:space="preserve"> SUMIFS('FS Qtr'!$J13:$IU13, 'FS Qtr'!$J$4:$IU$4, 'FS Ann'!P$4)</f>
        <v>-4000</v>
      </c>
      <c r="Q13" s="16">
        <f xml:space="preserve"> SUMIFS('FS Qtr'!$J13:$IU13, 'FS Qtr'!$J$4:$IU$4, 'FS Ann'!Q$4)</f>
        <v>-4000</v>
      </c>
      <c r="R13" s="16">
        <f xml:space="preserve"> SUMIFS('FS Qtr'!$J13:$IU13, 'FS Qtr'!$J$4:$IU$4, 'FS Ann'!R$4)</f>
        <v>-4000</v>
      </c>
      <c r="S13" s="16">
        <f xml:space="preserve"> SUMIFS('FS Qtr'!$J13:$IU13, 'FS Qtr'!$J$4:$IU$4, 'FS Ann'!S$4)</f>
        <v>-4000</v>
      </c>
      <c r="T13" s="16">
        <f xml:space="preserve"> SUMIFS('FS Qtr'!$J13:$IU13, 'FS Qtr'!$J$4:$IU$4, 'FS Ann'!T$4)</f>
        <v>-4000</v>
      </c>
      <c r="U13" s="16">
        <f xml:space="preserve"> SUMIFS('FS Qtr'!$J13:$IU13, 'FS Qtr'!$J$4:$IU$4, 'FS Ann'!U$4)</f>
        <v>-4000</v>
      </c>
      <c r="V13" s="16">
        <f xml:space="preserve"> SUMIFS('FS Qtr'!$J13:$IU13, 'FS Qtr'!$J$4:$IU$4, 'FS Ann'!V$4)</f>
        <v>-4000</v>
      </c>
      <c r="W13" s="16">
        <f xml:space="preserve"> SUMIFS('FS Qtr'!$J13:$IU13, 'FS Qtr'!$J$4:$IU$4, 'FS Ann'!W$4)</f>
        <v>-4000</v>
      </c>
      <c r="X13" s="16">
        <f xml:space="preserve"> SUMIFS('FS Qtr'!$J13:$IU13, 'FS Qtr'!$J$4:$IU$4, 'FS Ann'!X$4)</f>
        <v>-4000</v>
      </c>
      <c r="Y13" s="16">
        <f xml:space="preserve"> SUMIFS('FS Qtr'!$J13:$IU13, 'FS Qtr'!$J$4:$IU$4, 'FS Ann'!Y$4)</f>
        <v>-4000</v>
      </c>
      <c r="Z13" s="16">
        <f xml:space="preserve"> SUMIFS('FS Qtr'!$J13:$IU13, 'FS Qtr'!$J$4:$IU$4, 'FS Ann'!Z$4)</f>
        <v>-4000</v>
      </c>
      <c r="AA13" s="16">
        <f xml:space="preserve"> SUMIFS('FS Qtr'!$J13:$IU13, 'FS Qtr'!$J$4:$IU$4, 'FS Ann'!AA$4)</f>
        <v>-4000</v>
      </c>
      <c r="AB13" s="16">
        <f xml:space="preserve"> SUMIFS('FS Qtr'!$J13:$IU13, 'FS Qtr'!$J$4:$IU$4, 'FS Ann'!AB$4)</f>
        <v>-4000</v>
      </c>
      <c r="AC13" s="16">
        <f xml:space="preserve"> SUMIFS('FS Qtr'!$J13:$IU13, 'FS Qtr'!$J$4:$IU$4, 'FS Ann'!AC$4)</f>
        <v>-4000</v>
      </c>
      <c r="AD13" s="16">
        <f xml:space="preserve"> SUMIFS('FS Qtr'!$J13:$IU13, 'FS Qtr'!$J$4:$IU$4, 'FS Ann'!AD$4)</f>
        <v>-4000</v>
      </c>
      <c r="AE13" s="16">
        <f xml:space="preserve"> SUMIFS('FS Qtr'!$J13:$IU13, 'FS Qtr'!$J$4:$IU$4, 'FS Ann'!AE$4)</f>
        <v>-4000</v>
      </c>
      <c r="AF13" s="16">
        <f xml:space="preserve"> SUMIFS('FS Qtr'!$J13:$IU13, 'FS Qtr'!$J$4:$IU$4, 'FS Ann'!AF$4)</f>
        <v>-4000</v>
      </c>
      <c r="AG13" s="16">
        <f xml:space="preserve"> SUMIFS('FS Qtr'!$J13:$IU13, 'FS Qtr'!$J$4:$IU$4, 'FS Ann'!AG$4)</f>
        <v>-4000</v>
      </c>
      <c r="AH13" s="16">
        <f xml:space="preserve"> SUMIFS('FS Qtr'!$J13:$IU13, 'FS Qtr'!$J$4:$IU$4, 'FS Ann'!AH$4)</f>
        <v>-4000</v>
      </c>
      <c r="AI13" s="16">
        <f xml:space="preserve"> SUMIFS('FS Qtr'!$J13:$IU13, 'FS Qtr'!$J$4:$IU$4, 'FS Ann'!AI$4)</f>
        <v>-4000</v>
      </c>
      <c r="AJ13" s="16">
        <f xml:space="preserve"> SUMIFS('FS Qtr'!$J13:$IU13, 'FS Qtr'!$J$4:$IU$4, 'FS Ann'!AJ$4)</f>
        <v>0</v>
      </c>
      <c r="AK13" s="16">
        <f xml:space="preserve"> SUMIFS('FS Qtr'!$J13:$IU13, 'FS Qtr'!$J$4:$IU$4, 'FS Ann'!AK$4)</f>
        <v>0</v>
      </c>
      <c r="AL13" s="16">
        <f xml:space="preserve"> SUMIFS('FS Qtr'!$J13:$IU13, 'FS Qtr'!$J$4:$IU$4, 'FS Ann'!AL$4)</f>
        <v>0</v>
      </c>
      <c r="AM13" s="16">
        <f xml:space="preserve"> SUMIFS('FS Qtr'!$J13:$IU13, 'FS Qtr'!$J$4:$IU$4, 'FS Ann'!AM$4)</f>
        <v>0</v>
      </c>
      <c r="AN13" s="16">
        <f xml:space="preserve"> SUMIFS('FS Qtr'!$J13:$IU13, 'FS Qtr'!$J$4:$IU$4, 'FS Ann'!AN$4)</f>
        <v>0</v>
      </c>
      <c r="AO13" s="16">
        <f xml:space="preserve"> SUMIFS('FS Qtr'!$J13:$IU13, 'FS Qtr'!$J$4:$IU$4, 'FS Ann'!AO$4)</f>
        <v>0</v>
      </c>
      <c r="AP13" s="16">
        <f xml:space="preserve"> SUMIFS('FS Qtr'!$J13:$IU13, 'FS Qtr'!$J$4:$IU$4, 'FS Ann'!AP$4)</f>
        <v>0</v>
      </c>
      <c r="AQ13" s="16">
        <f xml:space="preserve"> SUMIFS('FS Qtr'!$J13:$IU13, 'FS Qtr'!$J$4:$IU$4, 'FS Ann'!AQ$4)</f>
        <v>0</v>
      </c>
      <c r="AR13" s="16">
        <f xml:space="preserve"> SUMIFS('FS Qtr'!$J13:$IU13, 'FS Qtr'!$J$4:$IU$4, 'FS Ann'!AR$4)</f>
        <v>0</v>
      </c>
      <c r="AS13" s="16">
        <f xml:space="preserve"> SUMIFS('FS Qtr'!$J13:$IU13, 'FS Qtr'!$J$4:$IU$4, 'FS Ann'!AS$4)</f>
        <v>0</v>
      </c>
      <c r="AT13" s="16">
        <f xml:space="preserve"> SUMIFS('FS Qtr'!$J13:$IU13, 'FS Qtr'!$J$4:$IU$4, 'FS Ann'!AT$4)</f>
        <v>0</v>
      </c>
      <c r="AU13" s="16">
        <f xml:space="preserve"> SUMIFS('FS Qtr'!$J13:$IU13, 'FS Qtr'!$J$4:$IU$4, 'FS Ann'!AU$4)</f>
        <v>0</v>
      </c>
      <c r="AV13" s="16">
        <f xml:space="preserve"> SUMIFS('FS Qtr'!$J13:$IU13, 'FS Qtr'!$J$4:$IU$4, 'FS Ann'!AV$4)</f>
        <v>0</v>
      </c>
      <c r="AW13" s="16">
        <f xml:space="preserve"> SUMIFS('FS Qtr'!$J13:$IU13, 'FS Qtr'!$J$4:$IU$4, 'FS Ann'!AW$4)</f>
        <v>0</v>
      </c>
      <c r="AX13" s="16">
        <f xml:space="preserve"> SUMIFS('FS Qtr'!$J13:$IU13, 'FS Qtr'!$J$4:$IU$4, 'FS Ann'!AX$4)</f>
        <v>0</v>
      </c>
      <c r="AY13" s="16">
        <f xml:space="preserve"> SUMIFS('FS Qtr'!$J13:$IU13, 'FS Qtr'!$J$4:$IU$4, 'FS Ann'!AY$4)</f>
        <v>0</v>
      </c>
      <c r="AZ13" s="16">
        <f xml:space="preserve"> SUMIFS('FS Qtr'!$J13:$IU13, 'FS Qtr'!$J$4:$IU$4, 'FS Ann'!AZ$4)</f>
        <v>0</v>
      </c>
      <c r="BA13" s="16">
        <f xml:space="preserve"> SUMIFS('FS Qtr'!$J13:$IU13, 'FS Qtr'!$J$4:$IU$4, 'FS Ann'!BA$4)</f>
        <v>0</v>
      </c>
      <c r="BB13" s="16">
        <f xml:space="preserve"> SUMIFS('FS Qtr'!$J13:$IU13, 'FS Qtr'!$J$4:$IU$4, 'FS Ann'!BB$4)</f>
        <v>0</v>
      </c>
      <c r="BC13" s="16">
        <f xml:space="preserve"> SUMIFS('FS Qtr'!$J13:$IU13, 'FS Qtr'!$J$4:$IU$4, 'FS Ann'!BC$4)</f>
        <v>0</v>
      </c>
      <c r="BD13" s="16">
        <f xml:space="preserve"> SUMIFS('FS Qtr'!$J13:$IU13, 'FS Qtr'!$J$4:$IU$4, 'FS Ann'!BD$4)</f>
        <v>0</v>
      </c>
    </row>
    <row r="14" spans="1:56" outlineLevel="1" x14ac:dyDescent="0.25">
      <c r="A14" s="1"/>
      <c r="B14" s="1"/>
      <c r="C14" s="19"/>
      <c r="D14" s="127"/>
      <c r="E14" s="128" t="s">
        <v>52</v>
      </c>
      <c r="F14" s="128"/>
      <c r="G14" s="513" t="str">
        <f xml:space="preserve"> SMU</f>
        <v>$ 000s</v>
      </c>
      <c r="H14" s="128">
        <f xml:space="preserve"> SUM(J14:PY14)</f>
        <v>263086.09238835331</v>
      </c>
      <c r="I14" s="128"/>
      <c r="J14" s="128">
        <f t="shared" ref="J14:BD14" si="2" xml:space="preserve"> J11 + J13</f>
        <v>0</v>
      </c>
      <c r="K14" s="128">
        <f t="shared" si="2"/>
        <v>10003.87931034483</v>
      </c>
      <c r="L14" s="128">
        <f t="shared" si="2"/>
        <v>9881.4933950934992</v>
      </c>
      <c r="M14" s="128">
        <f t="shared" si="2"/>
        <v>9758.3984931450177</v>
      </c>
      <c r="N14" s="128">
        <f t="shared" si="2"/>
        <v>9634.5651850001886</v>
      </c>
      <c r="O14" s="128">
        <f t="shared" si="2"/>
        <v>9509.9633738555931</v>
      </c>
      <c r="P14" s="128">
        <f t="shared" si="2"/>
        <v>9384.5622683814818</v>
      </c>
      <c r="Q14" s="128">
        <f t="shared" si="2"/>
        <v>9258.3303650706166</v>
      </c>
      <c r="R14" s="128">
        <f t="shared" si="2"/>
        <v>9131.2354301472296</v>
      </c>
      <c r="S14" s="128">
        <f t="shared" si="2"/>
        <v>9003.2444810251436</v>
      </c>
      <c r="T14" s="128">
        <f t="shared" si="2"/>
        <v>8874.3237673037347</v>
      </c>
      <c r="U14" s="128">
        <f t="shared" si="2"/>
        <v>8744.438751290274</v>
      </c>
      <c r="V14" s="128">
        <f t="shared" si="2"/>
        <v>8613.5540880366534</v>
      </c>
      <c r="W14" s="128">
        <f t="shared" si="2"/>
        <v>8481.6336048784906</v>
      </c>
      <c r="X14" s="128">
        <f t="shared" si="2"/>
        <v>8348.6402804640529</v>
      </c>
      <c r="Y14" s="128">
        <f t="shared" si="2"/>
        <v>8214.5362232603329</v>
      </c>
      <c r="Z14" s="128">
        <f t="shared" si="2"/>
        <v>8079.2826495231129</v>
      </c>
      <c r="AA14" s="128">
        <f t="shared" si="2"/>
        <v>7942.8398607176732</v>
      </c>
      <c r="AB14" s="128">
        <f t="shared" si="2"/>
        <v>7805.1672203764028</v>
      </c>
      <c r="AC14" s="128">
        <f t="shared" si="2"/>
        <v>7666.2231303791341</v>
      </c>
      <c r="AD14" s="128">
        <f t="shared" si="2"/>
        <v>7525.9650066419126</v>
      </c>
      <c r="AE14" s="128">
        <f t="shared" si="2"/>
        <v>7384.3492541993</v>
      </c>
      <c r="AF14" s="128">
        <f t="shared" si="2"/>
        <v>7241.3312416650788</v>
      </c>
      <c r="AG14" s="128">
        <f t="shared" si="2"/>
        <v>7096.8652750557503</v>
      </c>
      <c r="AH14" s="128">
        <f t="shared" si="2"/>
        <v>6950.9045709610436</v>
      </c>
      <c r="AI14" s="128">
        <f t="shared" si="2"/>
        <v>6803.4012290449209</v>
      </c>
      <c r="AJ14" s="128">
        <f t="shared" si="2"/>
        <v>10654.306203860448</v>
      </c>
      <c r="AK14" s="128">
        <f t="shared" si="2"/>
        <v>10503.569275961341</v>
      </c>
      <c r="AL14" s="128">
        <f t="shared" si="2"/>
        <v>10351.139022292595</v>
      </c>
      <c r="AM14" s="128">
        <f t="shared" si="2"/>
        <v>10196.962785842172</v>
      </c>
      <c r="AN14" s="128">
        <f t="shared" si="2"/>
        <v>10040.986644535249</v>
      </c>
      <c r="AO14" s="128">
        <f t="shared" si="2"/>
        <v>0</v>
      </c>
      <c r="AP14" s="128">
        <f t="shared" si="2"/>
        <v>0</v>
      </c>
      <c r="AQ14" s="128">
        <f t="shared" si="2"/>
        <v>0</v>
      </c>
      <c r="AR14" s="128">
        <f t="shared" si="2"/>
        <v>0</v>
      </c>
      <c r="AS14" s="128">
        <f t="shared" si="2"/>
        <v>0</v>
      </c>
      <c r="AT14" s="128">
        <f t="shared" si="2"/>
        <v>0</v>
      </c>
      <c r="AU14" s="128">
        <f t="shared" si="2"/>
        <v>0</v>
      </c>
      <c r="AV14" s="128">
        <f t="shared" si="2"/>
        <v>0</v>
      </c>
      <c r="AW14" s="128">
        <f t="shared" si="2"/>
        <v>0</v>
      </c>
      <c r="AX14" s="128">
        <f t="shared" si="2"/>
        <v>0</v>
      </c>
      <c r="AY14" s="128">
        <f t="shared" si="2"/>
        <v>0</v>
      </c>
      <c r="AZ14" s="128">
        <f t="shared" si="2"/>
        <v>0</v>
      </c>
      <c r="BA14" s="128">
        <f t="shared" si="2"/>
        <v>0</v>
      </c>
      <c r="BB14" s="128">
        <f t="shared" si="2"/>
        <v>0</v>
      </c>
      <c r="BC14" s="128">
        <f t="shared" si="2"/>
        <v>0</v>
      </c>
      <c r="BD14" s="128">
        <f t="shared" si="2"/>
        <v>0</v>
      </c>
    </row>
    <row r="15" spans="1:56" outlineLevel="1" x14ac:dyDescent="0.25">
      <c r="A15" s="1"/>
      <c r="B15" s="1"/>
      <c r="C15" s="19"/>
      <c r="D15" s="127"/>
      <c r="E15" s="16"/>
      <c r="F15" s="16"/>
      <c r="G15" s="512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16"/>
      <c r="BB15" s="16"/>
      <c r="BC15" s="16"/>
      <c r="BD15" s="16"/>
    </row>
    <row r="16" spans="1:56" outlineLevel="1" x14ac:dyDescent="0.25">
      <c r="A16" s="1"/>
      <c r="B16" s="1"/>
      <c r="C16" s="19"/>
      <c r="D16" s="127"/>
      <c r="E16" s="16" t="str">
        <f xml:space="preserve"> 'FS Qtr'!E16</f>
        <v>Senior debt interest</v>
      </c>
      <c r="F16" s="16">
        <f xml:space="preserve"> 'FS Qtr'!F16</f>
        <v>0</v>
      </c>
      <c r="G16" s="512" t="str">
        <f xml:space="preserve"> 'FS Qtr'!G16</f>
        <v>$ 000s</v>
      </c>
      <c r="H16" s="16">
        <f xml:space="preserve"> SUM(J16:BQ16)</f>
        <v>-22701.592052755033</v>
      </c>
      <c r="I16" s="16"/>
      <c r="J16" s="16">
        <f xml:space="preserve"> SUMIFS('FS Qtr'!$J16:$GJ16, 'FS Qtr'!$J$4:$GJ$4, 'FS Ann'!J$4)</f>
        <v>0</v>
      </c>
      <c r="K16" s="16">
        <f xml:space="preserve"> SUMIFS('FS Qtr'!$J16:$IU16, 'FS Qtr'!$J$4:$IU$4, 'FS Ann'!K$4)</f>
        <v>-4092.46981981514</v>
      </c>
      <c r="L16" s="16">
        <f xml:space="preserve"> SUMIFS('FS Qtr'!$J16:$IU16, 'FS Qtr'!$J$4:$IU$4, 'FS Ann'!L$4)</f>
        <v>-3747.1961717136237</v>
      </c>
      <c r="M16" s="16">
        <f xml:space="preserve"> SUMIFS('FS Qtr'!$J16:$IU16, 'FS Qtr'!$J$4:$IU$4, 'FS Ann'!M$4)</f>
        <v>-3376.3580026312948</v>
      </c>
      <c r="N16" s="16">
        <f xml:space="preserve"> SUMIFS('FS Qtr'!$J16:$IU16, 'FS Qtr'!$J$4:$IU$4, 'FS Ann'!N$4)</f>
        <v>-2969.2376877345378</v>
      </c>
      <c r="O16" s="16">
        <f xml:space="preserve"> SUMIFS('FS Qtr'!$J16:$IU16, 'FS Qtr'!$J$4:$IU$4, 'FS Ann'!O$4)</f>
        <v>-2550.1492593030071</v>
      </c>
      <c r="P16" s="16">
        <f xml:space="preserve"> SUMIFS('FS Qtr'!$J16:$IU16, 'FS Qtr'!$J$4:$IU$4, 'FS Ann'!P$4)</f>
        <v>-2109.090927489337</v>
      </c>
      <c r="Q16" s="16">
        <f xml:space="preserve"> SUMIFS('FS Qtr'!$J16:$IU16, 'FS Qtr'!$J$4:$IU$4, 'FS Ann'!Q$4)</f>
        <v>-1648.7378186287153</v>
      </c>
      <c r="R16" s="16">
        <f xml:space="preserve"> SUMIFS('FS Qtr'!$J16:$IU16, 'FS Qtr'!$J$4:$IU$4, 'FS Ann'!R$4)</f>
        <v>-1183.9553209558835</v>
      </c>
      <c r="S16" s="16">
        <f xml:space="preserve"> SUMIFS('FS Qtr'!$J16:$IU16, 'FS Qtr'!$J$4:$IU$4, 'FS Ann'!S$4)</f>
        <v>-739.7089349647963</v>
      </c>
      <c r="T16" s="16">
        <f xml:space="preserve"> SUMIFS('FS Qtr'!$J16:$IU16, 'FS Qtr'!$J$4:$IU$4, 'FS Ann'!T$4)</f>
        <v>-284.68810951842562</v>
      </c>
      <c r="U16" s="16">
        <f xml:space="preserve"> SUMIFS('FS Qtr'!$J16:$IU16, 'FS Qtr'!$J$4:$IU$4, 'FS Ann'!U$4)</f>
        <v>-2.1181886060837647E-12</v>
      </c>
      <c r="V16" s="16">
        <f xml:space="preserve"> SUMIFS('FS Qtr'!$J16:$IU16, 'FS Qtr'!$J$4:$IU$4, 'FS Ann'!V$4)</f>
        <v>-2.2508367526819258E-12</v>
      </c>
      <c r="W16" s="16">
        <f xml:space="preserve"> SUMIFS('FS Qtr'!$J16:$IU16, 'FS Qtr'!$J$4:$IU$4, 'FS Ann'!W$4)</f>
        <v>-2.3980894542549767E-12</v>
      </c>
      <c r="X16" s="16">
        <f xml:space="preserve"> SUMIFS('FS Qtr'!$J16:$IU16, 'FS Qtr'!$J$4:$IU$4, 'FS Ann'!X$4)</f>
        <v>-2.5549756212913607E-12</v>
      </c>
      <c r="Y16" s="16">
        <f xml:space="preserve"> SUMIFS('FS Qtr'!$J16:$IU16, 'FS Qtr'!$J$4:$IU$4, 'FS Ann'!Y$4)</f>
        <v>-2.7297631679341583E-12</v>
      </c>
      <c r="Z16" s="16">
        <f xml:space="preserve"> SUMIFS('FS Qtr'!$J16:$IU16, 'FS Qtr'!$J$4:$IU$4, 'FS Ann'!Z$4)</f>
        <v>-2.900710185512475E-12</v>
      </c>
      <c r="AA16" s="16">
        <f xml:space="preserve"> SUMIFS('FS Qtr'!$J16:$IU16, 'FS Qtr'!$J$4:$IU$4, 'FS Ann'!AA$4)</f>
        <v>-3.0904784620381871E-12</v>
      </c>
      <c r="AB16" s="16">
        <f xml:space="preserve"> SUMIFS('FS Qtr'!$J16:$IU16, 'FS Qtr'!$J$4:$IU$4, 'FS Ann'!AB$4)</f>
        <v>-3.2926616288743471E-12</v>
      </c>
      <c r="AC16" s="16">
        <f xml:space="preserve"> SUMIFS('FS Qtr'!$J16:$IU16, 'FS Qtr'!$J$4:$IU$4, 'FS Ann'!AC$4)</f>
        <v>-3.5179147558474102E-12</v>
      </c>
      <c r="AD16" s="16">
        <f xml:space="preserve"> SUMIFS('FS Qtr'!$J16:$IU16, 'FS Qtr'!$J$4:$IU$4, 'FS Ann'!AD$4)</f>
        <v>-3.7382184959927435E-12</v>
      </c>
      <c r="AE16" s="16">
        <f xml:space="preserve"> SUMIFS('FS Qtr'!$J16:$IU16, 'FS Qtr'!$J$4:$IU$4, 'FS Ann'!AE$4)</f>
        <v>-3.9827776680203861E-12</v>
      </c>
      <c r="AF16" s="16">
        <f xml:space="preserve"> SUMIFS('FS Qtr'!$J16:$IU16, 'FS Qtr'!$J$4:$IU$4, 'FS Ann'!AF$4)</f>
        <v>-4.2433362228254026E-12</v>
      </c>
      <c r="AG16" s="16">
        <f xml:space="preserve"> SUMIFS('FS Qtr'!$J16:$IU16, 'FS Qtr'!$J$4:$IU$4, 'FS Ann'!AG$4)</f>
        <v>-4.5336256180695329E-12</v>
      </c>
      <c r="AH16" s="16">
        <f xml:space="preserve"> SUMIFS('FS Qtr'!$J16:$IU16, 'FS Qtr'!$J$4:$IU$4, 'FS Ann'!AH$4)</f>
        <v>-4.8175366134736337E-12</v>
      </c>
      <c r="AI16" s="16">
        <f xml:space="preserve"> SUMIFS('FS Qtr'!$J16:$IU16, 'FS Qtr'!$J$4:$IU$4, 'FS Ann'!AI$4)</f>
        <v>-5.1327061967034349E-12</v>
      </c>
      <c r="AJ16" s="16">
        <f xml:space="preserve"> SUMIFS('FS Qtr'!$J16:$IU16, 'FS Qtr'!$J$4:$IU$4, 'FS Ann'!AJ$4)</f>
        <v>-5.4684945887068812E-12</v>
      </c>
      <c r="AK16" s="16">
        <f xml:space="preserve"> SUMIFS('FS Qtr'!$J16:$IU16, 'FS Qtr'!$J$4:$IU$4, 'FS Ann'!AK$4)</f>
        <v>-5.8425978658670703E-12</v>
      </c>
      <c r="AL16" s="16">
        <f xml:space="preserve"> SUMIFS('FS Qtr'!$J16:$IU16, 'FS Qtr'!$J$4:$IU$4, 'FS Ann'!AL$4)</f>
        <v>-6.2084811380174779E-12</v>
      </c>
      <c r="AM16" s="16">
        <f xml:space="preserve"> SUMIFS('FS Qtr'!$J16:$IU16, 'FS Qtr'!$J$4:$IU$4, 'FS Ann'!AM$4)</f>
        <v>-6.6146481419768263E-12</v>
      </c>
      <c r="AN16" s="16">
        <f xml:space="preserve"> SUMIFS('FS Qtr'!$J16:$IU16, 'FS Qtr'!$J$4:$IU$4, 'FS Ann'!AN$4)</f>
        <v>-7.0473871256906286E-12</v>
      </c>
      <c r="AO16" s="16">
        <f xml:space="preserve"> SUMIFS('FS Qtr'!$J16:$IU16, 'FS Qtr'!$J$4:$IU$4, 'FS Ann'!AO$4)</f>
        <v>-7.5295034698453761E-12</v>
      </c>
      <c r="AP16" s="16">
        <f xml:space="preserve"> SUMIFS('FS Qtr'!$J16:$IU16, 'FS Qtr'!$J$4:$IU$4, 'FS Ann'!AP$4)</f>
        <v>-8.0010264858840719E-12</v>
      </c>
      <c r="AQ16" s="16">
        <f xml:space="preserve"> SUMIFS('FS Qtr'!$J16:$IU16, 'FS Qtr'!$J$4:$IU$4, 'FS Ann'!AQ$4)</f>
        <v>-8.5244641647828842E-12</v>
      </c>
      <c r="AR16" s="16">
        <f xml:space="preserve"> SUMIFS('FS Qtr'!$J16:$IU16, 'FS Qtr'!$J$4:$IU$4, 'FS Ann'!AR$4)</f>
        <v>-9.0821458252726025E-12</v>
      </c>
      <c r="AS16" s="16">
        <f xml:space="preserve"> SUMIFS('FS Qtr'!$J16:$IU16, 'FS Qtr'!$J$4:$IU$4, 'FS Ann'!AS$4)</f>
        <v>-9.7034613375705958E-12</v>
      </c>
      <c r="AT16" s="16">
        <f xml:space="preserve"> SUMIFS('FS Qtr'!$J16:$IU16, 'FS Qtr'!$J$4:$IU$4, 'FS Ann'!AT$4)</f>
        <v>-1.0311124960308802E-11</v>
      </c>
      <c r="AU16" s="16">
        <f xml:space="preserve"> SUMIFS('FS Qtr'!$J16:$IU16, 'FS Qtr'!$J$4:$IU$4, 'FS Ann'!AU$4)</f>
        <v>-1.0985692320582112E-11</v>
      </c>
      <c r="AV16" s="16">
        <f xml:space="preserve"> SUMIFS('FS Qtr'!$J16:$IU16, 'FS Qtr'!$J$4:$IU$4, 'FS Ann'!AV$4)</f>
        <v>-1.1704390765028848E-11</v>
      </c>
      <c r="AW16" s="16">
        <f xml:space="preserve"> SUMIFS('FS Qtr'!$J16:$IU16, 'FS Qtr'!$J$4:$IU$4, 'FS Ann'!AW$4)</f>
        <v>-1.2505095761867135E-11</v>
      </c>
      <c r="AX16" s="16">
        <f xml:space="preserve"> SUMIFS('FS Qtr'!$J16:$IU16, 'FS Qtr'!$J$4:$IU$4, 'FS Ann'!AX$4)</f>
        <v>-1.3288207223745429E-11</v>
      </c>
      <c r="AY16" s="16">
        <f xml:space="preserve"> SUMIFS('FS Qtr'!$J16:$IU16, 'FS Qtr'!$J$4:$IU$4, 'FS Ann'!AY$4)</f>
        <v>-1.4157539222357751E-11</v>
      </c>
      <c r="AZ16" s="16">
        <f xml:space="preserve"> SUMIFS('FS Qtr'!$J16:$IU16, 'FS Qtr'!$J$4:$IU$4, 'FS Ann'!AZ$4)</f>
        <v>-1.5083744064017014E-11</v>
      </c>
      <c r="BA16" s="16">
        <f xml:space="preserve"> SUMIFS('FS Qtr'!$J16:$IU16, 'FS Qtr'!$J$4:$IU$4, 'FS Ann'!BA$4)</f>
        <v>-1.6115632821454491E-11</v>
      </c>
      <c r="BB16" s="16">
        <f xml:space="preserve"> SUMIFS('FS Qtr'!$J16:$IU16, 'FS Qtr'!$J$4:$IU$4, 'FS Ann'!BB$4)</f>
        <v>-1.7124848345927907E-11</v>
      </c>
      <c r="BC16" s="16">
        <f xml:space="preserve"> SUMIFS('FS Qtr'!$J16:$IU16, 'FS Qtr'!$J$4:$IU$4, 'FS Ann'!BC$4)</f>
        <v>-1.8245178454258525E-11</v>
      </c>
      <c r="BD16" s="16">
        <f xml:space="preserve"> SUMIFS('FS Qtr'!$J16:$IU16, 'FS Qtr'!$J$4:$IU$4, 'FS Ann'!BD$4)</f>
        <v>0</v>
      </c>
    </row>
    <row r="17" spans="1:56" outlineLevel="1" x14ac:dyDescent="0.25">
      <c r="A17" s="1"/>
      <c r="B17" s="1"/>
      <c r="C17" s="19"/>
      <c r="D17" s="127"/>
      <c r="E17" s="16" t="str">
        <f xml:space="preserve"> 'FS Qtr'!E17</f>
        <v>[Refi facility interest]</v>
      </c>
      <c r="F17" s="16">
        <f xml:space="preserve"> 'FS Qtr'!F17</f>
        <v>0</v>
      </c>
      <c r="G17" s="512">
        <f xml:space="preserve"> 'FS Qtr'!G17</f>
        <v>0</v>
      </c>
      <c r="H17" s="16">
        <f xml:space="preserve"> SUM(J17:BQ17)</f>
        <v>0</v>
      </c>
      <c r="I17" s="16"/>
      <c r="J17" s="16">
        <f xml:space="preserve"> SUMIFS('FS Qtr'!$J17:$GJ17, 'FS Qtr'!$J$4:$GJ$4, 'FS Ann'!J$4)</f>
        <v>0</v>
      </c>
      <c r="K17" s="16">
        <f xml:space="preserve"> SUMIFS('FS Qtr'!$J17:$IU17, 'FS Qtr'!$J$4:$IU$4, 'FS Ann'!K$4)</f>
        <v>0</v>
      </c>
      <c r="L17" s="16">
        <f xml:space="preserve"> SUMIFS('FS Qtr'!$J17:$IU17, 'FS Qtr'!$J$4:$IU$4, 'FS Ann'!L$4)</f>
        <v>0</v>
      </c>
      <c r="M17" s="16">
        <f xml:space="preserve"> SUMIFS('FS Qtr'!$J17:$IU17, 'FS Qtr'!$J$4:$IU$4, 'FS Ann'!M$4)</f>
        <v>0</v>
      </c>
      <c r="N17" s="16">
        <f xml:space="preserve"> SUMIFS('FS Qtr'!$J17:$IU17, 'FS Qtr'!$J$4:$IU$4, 'FS Ann'!N$4)</f>
        <v>0</v>
      </c>
      <c r="O17" s="16">
        <f xml:space="preserve"> SUMIFS('FS Qtr'!$J17:$IU17, 'FS Qtr'!$J$4:$IU$4, 'FS Ann'!O$4)</f>
        <v>0</v>
      </c>
      <c r="P17" s="16">
        <f xml:space="preserve"> SUMIFS('FS Qtr'!$J17:$IU17, 'FS Qtr'!$J$4:$IU$4, 'FS Ann'!P$4)</f>
        <v>0</v>
      </c>
      <c r="Q17" s="16">
        <f xml:space="preserve"> SUMIFS('FS Qtr'!$J17:$IU17, 'FS Qtr'!$J$4:$IU$4, 'FS Ann'!Q$4)</f>
        <v>0</v>
      </c>
      <c r="R17" s="16">
        <f xml:space="preserve"> SUMIFS('FS Qtr'!$J17:$IU17, 'FS Qtr'!$J$4:$IU$4, 'FS Ann'!R$4)</f>
        <v>0</v>
      </c>
      <c r="S17" s="16">
        <f xml:space="preserve"> SUMIFS('FS Qtr'!$J17:$IU17, 'FS Qtr'!$J$4:$IU$4, 'FS Ann'!S$4)</f>
        <v>0</v>
      </c>
      <c r="T17" s="16">
        <f xml:space="preserve"> SUMIFS('FS Qtr'!$J17:$IU17, 'FS Qtr'!$J$4:$IU$4, 'FS Ann'!T$4)</f>
        <v>0</v>
      </c>
      <c r="U17" s="16">
        <f xml:space="preserve"> SUMIFS('FS Qtr'!$J17:$IU17, 'FS Qtr'!$J$4:$IU$4, 'FS Ann'!U$4)</f>
        <v>0</v>
      </c>
      <c r="V17" s="16">
        <f xml:space="preserve"> SUMIFS('FS Qtr'!$J17:$IU17, 'FS Qtr'!$J$4:$IU$4, 'FS Ann'!V$4)</f>
        <v>0</v>
      </c>
      <c r="W17" s="16">
        <f xml:space="preserve"> SUMIFS('FS Qtr'!$J17:$IU17, 'FS Qtr'!$J$4:$IU$4, 'FS Ann'!W$4)</f>
        <v>0</v>
      </c>
      <c r="X17" s="16">
        <f xml:space="preserve"> SUMIFS('FS Qtr'!$J17:$IU17, 'FS Qtr'!$J$4:$IU$4, 'FS Ann'!X$4)</f>
        <v>0</v>
      </c>
      <c r="Y17" s="16">
        <f xml:space="preserve"> SUMIFS('FS Qtr'!$J17:$IU17, 'FS Qtr'!$J$4:$IU$4, 'FS Ann'!Y$4)</f>
        <v>0</v>
      </c>
      <c r="Z17" s="16">
        <f xml:space="preserve"> SUMIFS('FS Qtr'!$J17:$IU17, 'FS Qtr'!$J$4:$IU$4, 'FS Ann'!Z$4)</f>
        <v>0</v>
      </c>
      <c r="AA17" s="16">
        <f xml:space="preserve"> SUMIFS('FS Qtr'!$J17:$IU17, 'FS Qtr'!$J$4:$IU$4, 'FS Ann'!AA$4)</f>
        <v>0</v>
      </c>
      <c r="AB17" s="16">
        <f xml:space="preserve"> SUMIFS('FS Qtr'!$J17:$IU17, 'FS Qtr'!$J$4:$IU$4, 'FS Ann'!AB$4)</f>
        <v>0</v>
      </c>
      <c r="AC17" s="16">
        <f xml:space="preserve"> SUMIFS('FS Qtr'!$J17:$IU17, 'FS Qtr'!$J$4:$IU$4, 'FS Ann'!AC$4)</f>
        <v>0</v>
      </c>
      <c r="AD17" s="16">
        <f xml:space="preserve"> SUMIFS('FS Qtr'!$J17:$IU17, 'FS Qtr'!$J$4:$IU$4, 'FS Ann'!AD$4)</f>
        <v>0</v>
      </c>
      <c r="AE17" s="16">
        <f xml:space="preserve"> SUMIFS('FS Qtr'!$J17:$IU17, 'FS Qtr'!$J$4:$IU$4, 'FS Ann'!AE$4)</f>
        <v>0</v>
      </c>
      <c r="AF17" s="16">
        <f xml:space="preserve"> SUMIFS('FS Qtr'!$J17:$IU17, 'FS Qtr'!$J$4:$IU$4, 'FS Ann'!AF$4)</f>
        <v>0</v>
      </c>
      <c r="AG17" s="16">
        <f xml:space="preserve"> SUMIFS('FS Qtr'!$J17:$IU17, 'FS Qtr'!$J$4:$IU$4, 'FS Ann'!AG$4)</f>
        <v>0</v>
      </c>
      <c r="AH17" s="16">
        <f xml:space="preserve"> SUMIFS('FS Qtr'!$J17:$IU17, 'FS Qtr'!$J$4:$IU$4, 'FS Ann'!AH$4)</f>
        <v>0</v>
      </c>
      <c r="AI17" s="16">
        <f xml:space="preserve"> SUMIFS('FS Qtr'!$J17:$IU17, 'FS Qtr'!$J$4:$IU$4, 'FS Ann'!AI$4)</f>
        <v>0</v>
      </c>
      <c r="AJ17" s="16">
        <f xml:space="preserve"> SUMIFS('FS Qtr'!$J17:$IU17, 'FS Qtr'!$J$4:$IU$4, 'FS Ann'!AJ$4)</f>
        <v>0</v>
      </c>
      <c r="AK17" s="16">
        <f xml:space="preserve"> SUMIFS('FS Qtr'!$J17:$IU17, 'FS Qtr'!$J$4:$IU$4, 'FS Ann'!AK$4)</f>
        <v>0</v>
      </c>
      <c r="AL17" s="16">
        <f xml:space="preserve"> SUMIFS('FS Qtr'!$J17:$IU17, 'FS Qtr'!$J$4:$IU$4, 'FS Ann'!AL$4)</f>
        <v>0</v>
      </c>
      <c r="AM17" s="16">
        <f xml:space="preserve"> SUMIFS('FS Qtr'!$J17:$IU17, 'FS Qtr'!$J$4:$IU$4, 'FS Ann'!AM$4)</f>
        <v>0</v>
      </c>
      <c r="AN17" s="16">
        <f xml:space="preserve"> SUMIFS('FS Qtr'!$J17:$IU17, 'FS Qtr'!$J$4:$IU$4, 'FS Ann'!AN$4)</f>
        <v>0</v>
      </c>
      <c r="AO17" s="16">
        <f xml:space="preserve"> SUMIFS('FS Qtr'!$J17:$IU17, 'FS Qtr'!$J$4:$IU$4, 'FS Ann'!AO$4)</f>
        <v>0</v>
      </c>
      <c r="AP17" s="16">
        <f xml:space="preserve"> SUMIFS('FS Qtr'!$J17:$IU17, 'FS Qtr'!$J$4:$IU$4, 'FS Ann'!AP$4)</f>
        <v>0</v>
      </c>
      <c r="AQ17" s="16">
        <f xml:space="preserve"> SUMIFS('FS Qtr'!$J17:$IU17, 'FS Qtr'!$J$4:$IU$4, 'FS Ann'!AQ$4)</f>
        <v>0</v>
      </c>
      <c r="AR17" s="16">
        <f xml:space="preserve"> SUMIFS('FS Qtr'!$J17:$IU17, 'FS Qtr'!$J$4:$IU$4, 'FS Ann'!AR$4)</f>
        <v>0</v>
      </c>
      <c r="AS17" s="16">
        <f xml:space="preserve"> SUMIFS('FS Qtr'!$J17:$IU17, 'FS Qtr'!$J$4:$IU$4, 'FS Ann'!AS$4)</f>
        <v>0</v>
      </c>
      <c r="AT17" s="16">
        <f xml:space="preserve"> SUMIFS('FS Qtr'!$J17:$IU17, 'FS Qtr'!$J$4:$IU$4, 'FS Ann'!AT$4)</f>
        <v>0</v>
      </c>
      <c r="AU17" s="16">
        <f xml:space="preserve"> SUMIFS('FS Qtr'!$J17:$IU17, 'FS Qtr'!$J$4:$IU$4, 'FS Ann'!AU$4)</f>
        <v>0</v>
      </c>
      <c r="AV17" s="16">
        <f xml:space="preserve"> SUMIFS('FS Qtr'!$J17:$IU17, 'FS Qtr'!$J$4:$IU$4, 'FS Ann'!AV$4)</f>
        <v>0</v>
      </c>
      <c r="AW17" s="16">
        <f xml:space="preserve"> SUMIFS('FS Qtr'!$J17:$IU17, 'FS Qtr'!$J$4:$IU$4, 'FS Ann'!AW$4)</f>
        <v>0</v>
      </c>
      <c r="AX17" s="16">
        <f xml:space="preserve"> SUMIFS('FS Qtr'!$J17:$IU17, 'FS Qtr'!$J$4:$IU$4, 'FS Ann'!AX$4)</f>
        <v>0</v>
      </c>
      <c r="AY17" s="16">
        <f xml:space="preserve"> SUMIFS('FS Qtr'!$J17:$IU17, 'FS Qtr'!$J$4:$IU$4, 'FS Ann'!AY$4)</f>
        <v>0</v>
      </c>
      <c r="AZ17" s="16">
        <f xml:space="preserve"> SUMIFS('FS Qtr'!$J17:$IU17, 'FS Qtr'!$J$4:$IU$4, 'FS Ann'!AZ$4)</f>
        <v>0</v>
      </c>
      <c r="BA17" s="16">
        <f xml:space="preserve"> SUMIFS('FS Qtr'!$J17:$IU17, 'FS Qtr'!$J$4:$IU$4, 'FS Ann'!BA$4)</f>
        <v>0</v>
      </c>
      <c r="BB17" s="16">
        <f xml:space="preserve"> SUMIFS('FS Qtr'!$J17:$IU17, 'FS Qtr'!$J$4:$IU$4, 'FS Ann'!BB$4)</f>
        <v>0</v>
      </c>
      <c r="BC17" s="16">
        <f xml:space="preserve"> SUMIFS('FS Qtr'!$J17:$IU17, 'FS Qtr'!$J$4:$IU$4, 'FS Ann'!BC$4)</f>
        <v>0</v>
      </c>
      <c r="BD17" s="16">
        <f xml:space="preserve"> SUMIFS('FS Qtr'!$J17:$IU17, 'FS Qtr'!$J$4:$IU$4, 'FS Ann'!BD$4)</f>
        <v>0</v>
      </c>
    </row>
    <row r="18" spans="1:56" outlineLevel="1" x14ac:dyDescent="0.25">
      <c r="A18" s="1"/>
      <c r="B18" s="1"/>
      <c r="C18" s="19"/>
      <c r="D18" s="127"/>
      <c r="E18" s="16" t="str">
        <f xml:space="preserve"> 'FS Qtr'!E18</f>
        <v>RCF interest due</v>
      </c>
      <c r="F18" s="16">
        <f xml:space="preserve"> 'FS Qtr'!F18</f>
        <v>0</v>
      </c>
      <c r="G18" s="512" t="str">
        <f xml:space="preserve"> 'FS Qtr'!G18</f>
        <v>$ 000s</v>
      </c>
      <c r="H18" s="16">
        <f xml:space="preserve"> SUM(J18:BQ18)</f>
        <v>0</v>
      </c>
      <c r="I18" s="16"/>
      <c r="J18" s="16">
        <f xml:space="preserve"> SUMIFS('FS Qtr'!$J18:$GJ18, 'FS Qtr'!$J$4:$GJ$4, 'FS Ann'!J$4)</f>
        <v>0</v>
      </c>
      <c r="K18" s="16">
        <f xml:space="preserve"> SUMIFS('FS Qtr'!$J18:$IU18, 'FS Qtr'!$J$4:$IU$4, 'FS Ann'!K$4)</f>
        <v>0</v>
      </c>
      <c r="L18" s="16">
        <f xml:space="preserve"> SUMIFS('FS Qtr'!$J18:$IU18, 'FS Qtr'!$J$4:$IU$4, 'FS Ann'!L$4)</f>
        <v>0</v>
      </c>
      <c r="M18" s="16">
        <f xml:space="preserve"> SUMIFS('FS Qtr'!$J18:$IU18, 'FS Qtr'!$J$4:$IU$4, 'FS Ann'!M$4)</f>
        <v>0</v>
      </c>
      <c r="N18" s="16">
        <f xml:space="preserve"> SUMIFS('FS Qtr'!$J18:$IU18, 'FS Qtr'!$J$4:$IU$4, 'FS Ann'!N$4)</f>
        <v>0</v>
      </c>
      <c r="O18" s="16">
        <f xml:space="preserve"> SUMIFS('FS Qtr'!$J18:$IU18, 'FS Qtr'!$J$4:$IU$4, 'FS Ann'!O$4)</f>
        <v>0</v>
      </c>
      <c r="P18" s="16">
        <f xml:space="preserve"> SUMIFS('FS Qtr'!$J18:$IU18, 'FS Qtr'!$J$4:$IU$4, 'FS Ann'!P$4)</f>
        <v>0</v>
      </c>
      <c r="Q18" s="16">
        <f xml:space="preserve"> SUMIFS('FS Qtr'!$J18:$IU18, 'FS Qtr'!$J$4:$IU$4, 'FS Ann'!Q$4)</f>
        <v>0</v>
      </c>
      <c r="R18" s="16">
        <f xml:space="preserve"> SUMIFS('FS Qtr'!$J18:$IU18, 'FS Qtr'!$J$4:$IU$4, 'FS Ann'!R$4)</f>
        <v>0</v>
      </c>
      <c r="S18" s="16">
        <f xml:space="preserve"> SUMIFS('FS Qtr'!$J18:$IU18, 'FS Qtr'!$J$4:$IU$4, 'FS Ann'!S$4)</f>
        <v>0</v>
      </c>
      <c r="T18" s="16">
        <f xml:space="preserve"> SUMIFS('FS Qtr'!$J18:$IU18, 'FS Qtr'!$J$4:$IU$4, 'FS Ann'!T$4)</f>
        <v>0</v>
      </c>
      <c r="U18" s="16">
        <f xml:space="preserve"> SUMIFS('FS Qtr'!$J18:$IU18, 'FS Qtr'!$J$4:$IU$4, 'FS Ann'!U$4)</f>
        <v>0</v>
      </c>
      <c r="V18" s="16">
        <f xml:space="preserve"> SUMIFS('FS Qtr'!$J18:$IU18, 'FS Qtr'!$J$4:$IU$4, 'FS Ann'!V$4)</f>
        <v>0</v>
      </c>
      <c r="W18" s="16">
        <f xml:space="preserve"> SUMIFS('FS Qtr'!$J18:$IU18, 'FS Qtr'!$J$4:$IU$4, 'FS Ann'!W$4)</f>
        <v>0</v>
      </c>
      <c r="X18" s="16">
        <f xml:space="preserve"> SUMIFS('FS Qtr'!$J18:$IU18, 'FS Qtr'!$J$4:$IU$4, 'FS Ann'!X$4)</f>
        <v>0</v>
      </c>
      <c r="Y18" s="16">
        <f xml:space="preserve"> SUMIFS('FS Qtr'!$J18:$IU18, 'FS Qtr'!$J$4:$IU$4, 'FS Ann'!Y$4)</f>
        <v>0</v>
      </c>
      <c r="Z18" s="16">
        <f xml:space="preserve"> SUMIFS('FS Qtr'!$J18:$IU18, 'FS Qtr'!$J$4:$IU$4, 'FS Ann'!Z$4)</f>
        <v>0</v>
      </c>
      <c r="AA18" s="16">
        <f xml:space="preserve"> SUMIFS('FS Qtr'!$J18:$IU18, 'FS Qtr'!$J$4:$IU$4, 'FS Ann'!AA$4)</f>
        <v>0</v>
      </c>
      <c r="AB18" s="16">
        <f xml:space="preserve"> SUMIFS('FS Qtr'!$J18:$IU18, 'FS Qtr'!$J$4:$IU$4, 'FS Ann'!AB$4)</f>
        <v>0</v>
      </c>
      <c r="AC18" s="16">
        <f xml:space="preserve"> SUMIFS('FS Qtr'!$J18:$IU18, 'FS Qtr'!$J$4:$IU$4, 'FS Ann'!AC$4)</f>
        <v>0</v>
      </c>
      <c r="AD18" s="16">
        <f xml:space="preserve"> SUMIFS('FS Qtr'!$J18:$IU18, 'FS Qtr'!$J$4:$IU$4, 'FS Ann'!AD$4)</f>
        <v>0</v>
      </c>
      <c r="AE18" s="16">
        <f xml:space="preserve"> SUMIFS('FS Qtr'!$J18:$IU18, 'FS Qtr'!$J$4:$IU$4, 'FS Ann'!AE$4)</f>
        <v>0</v>
      </c>
      <c r="AF18" s="16">
        <f xml:space="preserve"> SUMIFS('FS Qtr'!$J18:$IU18, 'FS Qtr'!$J$4:$IU$4, 'FS Ann'!AF$4)</f>
        <v>0</v>
      </c>
      <c r="AG18" s="16">
        <f xml:space="preserve"> SUMIFS('FS Qtr'!$J18:$IU18, 'FS Qtr'!$J$4:$IU$4, 'FS Ann'!AG$4)</f>
        <v>0</v>
      </c>
      <c r="AH18" s="16">
        <f xml:space="preserve"> SUMIFS('FS Qtr'!$J18:$IU18, 'FS Qtr'!$J$4:$IU$4, 'FS Ann'!AH$4)</f>
        <v>0</v>
      </c>
      <c r="AI18" s="16">
        <f xml:space="preserve"> SUMIFS('FS Qtr'!$J18:$IU18, 'FS Qtr'!$J$4:$IU$4, 'FS Ann'!AI$4)</f>
        <v>0</v>
      </c>
      <c r="AJ18" s="16">
        <f xml:space="preserve"> SUMIFS('FS Qtr'!$J18:$IU18, 'FS Qtr'!$J$4:$IU$4, 'FS Ann'!AJ$4)</f>
        <v>0</v>
      </c>
      <c r="AK18" s="16">
        <f xml:space="preserve"> SUMIFS('FS Qtr'!$J18:$IU18, 'FS Qtr'!$J$4:$IU$4, 'FS Ann'!AK$4)</f>
        <v>0</v>
      </c>
      <c r="AL18" s="16">
        <f xml:space="preserve"> SUMIFS('FS Qtr'!$J18:$IU18, 'FS Qtr'!$J$4:$IU$4, 'FS Ann'!AL$4)</f>
        <v>0</v>
      </c>
      <c r="AM18" s="16">
        <f xml:space="preserve"> SUMIFS('FS Qtr'!$J18:$IU18, 'FS Qtr'!$J$4:$IU$4, 'FS Ann'!AM$4)</f>
        <v>0</v>
      </c>
      <c r="AN18" s="16">
        <f xml:space="preserve"> SUMIFS('FS Qtr'!$J18:$IU18, 'FS Qtr'!$J$4:$IU$4, 'FS Ann'!AN$4)</f>
        <v>0</v>
      </c>
      <c r="AO18" s="16">
        <f xml:space="preserve"> SUMIFS('FS Qtr'!$J18:$IU18, 'FS Qtr'!$J$4:$IU$4, 'FS Ann'!AO$4)</f>
        <v>0</v>
      </c>
      <c r="AP18" s="16">
        <f xml:space="preserve"> SUMIFS('FS Qtr'!$J18:$IU18, 'FS Qtr'!$J$4:$IU$4, 'FS Ann'!AP$4)</f>
        <v>0</v>
      </c>
      <c r="AQ18" s="16">
        <f xml:space="preserve"> SUMIFS('FS Qtr'!$J18:$IU18, 'FS Qtr'!$J$4:$IU$4, 'FS Ann'!AQ$4)</f>
        <v>0</v>
      </c>
      <c r="AR18" s="16">
        <f xml:space="preserve"> SUMIFS('FS Qtr'!$J18:$IU18, 'FS Qtr'!$J$4:$IU$4, 'FS Ann'!AR$4)</f>
        <v>0</v>
      </c>
      <c r="AS18" s="16">
        <f xml:space="preserve"> SUMIFS('FS Qtr'!$J18:$IU18, 'FS Qtr'!$J$4:$IU$4, 'FS Ann'!AS$4)</f>
        <v>0</v>
      </c>
      <c r="AT18" s="16">
        <f xml:space="preserve"> SUMIFS('FS Qtr'!$J18:$IU18, 'FS Qtr'!$J$4:$IU$4, 'FS Ann'!AT$4)</f>
        <v>0</v>
      </c>
      <c r="AU18" s="16">
        <f xml:space="preserve"> SUMIFS('FS Qtr'!$J18:$IU18, 'FS Qtr'!$J$4:$IU$4, 'FS Ann'!AU$4)</f>
        <v>0</v>
      </c>
      <c r="AV18" s="16">
        <f xml:space="preserve"> SUMIFS('FS Qtr'!$J18:$IU18, 'FS Qtr'!$J$4:$IU$4, 'FS Ann'!AV$4)</f>
        <v>0</v>
      </c>
      <c r="AW18" s="16">
        <f xml:space="preserve"> SUMIFS('FS Qtr'!$J18:$IU18, 'FS Qtr'!$J$4:$IU$4, 'FS Ann'!AW$4)</f>
        <v>0</v>
      </c>
      <c r="AX18" s="16">
        <f xml:space="preserve"> SUMIFS('FS Qtr'!$J18:$IU18, 'FS Qtr'!$J$4:$IU$4, 'FS Ann'!AX$4)</f>
        <v>0</v>
      </c>
      <c r="AY18" s="16">
        <f xml:space="preserve"> SUMIFS('FS Qtr'!$J18:$IU18, 'FS Qtr'!$J$4:$IU$4, 'FS Ann'!AY$4)</f>
        <v>0</v>
      </c>
      <c r="AZ18" s="16">
        <f xml:space="preserve"> SUMIFS('FS Qtr'!$J18:$IU18, 'FS Qtr'!$J$4:$IU$4, 'FS Ann'!AZ$4)</f>
        <v>0</v>
      </c>
      <c r="BA18" s="16">
        <f xml:space="preserve"> SUMIFS('FS Qtr'!$J18:$IU18, 'FS Qtr'!$J$4:$IU$4, 'FS Ann'!BA$4)</f>
        <v>0</v>
      </c>
      <c r="BB18" s="16">
        <f xml:space="preserve"> SUMIFS('FS Qtr'!$J18:$IU18, 'FS Qtr'!$J$4:$IU$4, 'FS Ann'!BB$4)</f>
        <v>0</v>
      </c>
      <c r="BC18" s="16">
        <f xml:space="preserve"> SUMIFS('FS Qtr'!$J18:$IU18, 'FS Qtr'!$J$4:$IU$4, 'FS Ann'!BC$4)</f>
        <v>0</v>
      </c>
      <c r="BD18" s="16">
        <f xml:space="preserve"> SUMIFS('FS Qtr'!$J18:$IU18, 'FS Qtr'!$J$4:$IU$4, 'FS Ann'!BD$4)</f>
        <v>0</v>
      </c>
    </row>
    <row r="19" spans="1:56" outlineLevel="1" x14ac:dyDescent="0.25">
      <c r="A19" s="1"/>
      <c r="B19" s="1"/>
      <c r="C19" s="19"/>
      <c r="D19" s="127"/>
      <c r="E19" s="128" t="s">
        <v>53</v>
      </c>
      <c r="F19" s="128"/>
      <c r="G19" s="513" t="str">
        <f xml:space="preserve"> SMU</f>
        <v>$ 000s</v>
      </c>
      <c r="H19" s="128">
        <f xml:space="preserve"> SUM(J19:PY19)</f>
        <v>240384.50033559834</v>
      </c>
      <c r="I19" s="128"/>
      <c r="J19" s="128">
        <f t="shared" ref="J19:BD19" si="3" xml:space="preserve"> J14 + SUM(J16:J18)</f>
        <v>0</v>
      </c>
      <c r="K19" s="128">
        <f t="shared" si="3"/>
        <v>5911.4094905296897</v>
      </c>
      <c r="L19" s="128">
        <f t="shared" si="3"/>
        <v>6134.2972233798755</v>
      </c>
      <c r="M19" s="128">
        <f t="shared" si="3"/>
        <v>6382.0404905137229</v>
      </c>
      <c r="N19" s="128">
        <f t="shared" si="3"/>
        <v>6665.3274972656509</v>
      </c>
      <c r="O19" s="128">
        <f t="shared" si="3"/>
        <v>6959.814114552586</v>
      </c>
      <c r="P19" s="128">
        <f t="shared" si="3"/>
        <v>7275.4713408921452</v>
      </c>
      <c r="Q19" s="128">
        <f t="shared" si="3"/>
        <v>7609.5925464419015</v>
      </c>
      <c r="R19" s="128">
        <f t="shared" si="3"/>
        <v>7947.2801091913461</v>
      </c>
      <c r="S19" s="128">
        <f t="shared" si="3"/>
        <v>8263.5355460603478</v>
      </c>
      <c r="T19" s="128">
        <f t="shared" si="3"/>
        <v>8589.6356577853094</v>
      </c>
      <c r="U19" s="128">
        <f t="shared" si="3"/>
        <v>8744.4387512902722</v>
      </c>
      <c r="V19" s="128">
        <f t="shared" si="3"/>
        <v>8613.5540880366516</v>
      </c>
      <c r="W19" s="128">
        <f t="shared" si="3"/>
        <v>8481.6336048784888</v>
      </c>
      <c r="X19" s="128">
        <f t="shared" si="3"/>
        <v>8348.6402804640511</v>
      </c>
      <c r="Y19" s="128">
        <f t="shared" si="3"/>
        <v>8214.5362232603293</v>
      </c>
      <c r="Z19" s="128">
        <f t="shared" si="3"/>
        <v>8079.2826495231102</v>
      </c>
      <c r="AA19" s="128">
        <f t="shared" si="3"/>
        <v>7942.8398607176705</v>
      </c>
      <c r="AB19" s="128">
        <f t="shared" si="3"/>
        <v>7805.1672203763992</v>
      </c>
      <c r="AC19" s="128">
        <f t="shared" si="3"/>
        <v>7666.2231303791305</v>
      </c>
      <c r="AD19" s="128">
        <f t="shared" si="3"/>
        <v>7525.965006641909</v>
      </c>
      <c r="AE19" s="128">
        <f t="shared" si="3"/>
        <v>7384.3492541992964</v>
      </c>
      <c r="AF19" s="128">
        <f t="shared" si="3"/>
        <v>7241.3312416650742</v>
      </c>
      <c r="AG19" s="128">
        <f t="shared" si="3"/>
        <v>7096.8652750557458</v>
      </c>
      <c r="AH19" s="128">
        <f t="shared" si="3"/>
        <v>6950.9045709610391</v>
      </c>
      <c r="AI19" s="128">
        <f t="shared" si="3"/>
        <v>6803.4012290449155</v>
      </c>
      <c r="AJ19" s="128">
        <f t="shared" si="3"/>
        <v>10654.306203860442</v>
      </c>
      <c r="AK19" s="128">
        <f t="shared" si="3"/>
        <v>10503.569275961336</v>
      </c>
      <c r="AL19" s="128">
        <f t="shared" si="3"/>
        <v>10351.139022292589</v>
      </c>
      <c r="AM19" s="128">
        <f t="shared" si="3"/>
        <v>10196.962785842165</v>
      </c>
      <c r="AN19" s="128">
        <f t="shared" si="3"/>
        <v>10040.986644535242</v>
      </c>
      <c r="AO19" s="128">
        <f t="shared" si="3"/>
        <v>-7.5295034698453761E-12</v>
      </c>
      <c r="AP19" s="128">
        <f t="shared" si="3"/>
        <v>-8.0010264858840719E-12</v>
      </c>
      <c r="AQ19" s="128">
        <f t="shared" si="3"/>
        <v>-8.5244641647828842E-12</v>
      </c>
      <c r="AR19" s="128">
        <f t="shared" si="3"/>
        <v>-9.0821458252726025E-12</v>
      </c>
      <c r="AS19" s="128">
        <f t="shared" si="3"/>
        <v>-9.7034613375705958E-12</v>
      </c>
      <c r="AT19" s="128">
        <f t="shared" si="3"/>
        <v>-1.0311124960308802E-11</v>
      </c>
      <c r="AU19" s="128">
        <f t="shared" si="3"/>
        <v>-1.0985692320582112E-11</v>
      </c>
      <c r="AV19" s="128">
        <f t="shared" si="3"/>
        <v>-1.1704390765028848E-11</v>
      </c>
      <c r="AW19" s="128">
        <f t="shared" si="3"/>
        <v>-1.2505095761867135E-11</v>
      </c>
      <c r="AX19" s="128">
        <f t="shared" si="3"/>
        <v>-1.3288207223745429E-11</v>
      </c>
      <c r="AY19" s="128">
        <f t="shared" si="3"/>
        <v>-1.4157539222357751E-11</v>
      </c>
      <c r="AZ19" s="128">
        <f t="shared" si="3"/>
        <v>-1.5083744064017014E-11</v>
      </c>
      <c r="BA19" s="128">
        <f t="shared" si="3"/>
        <v>-1.6115632821454491E-11</v>
      </c>
      <c r="BB19" s="128">
        <f t="shared" si="3"/>
        <v>-1.7124848345927907E-11</v>
      </c>
      <c r="BC19" s="128">
        <f t="shared" si="3"/>
        <v>-1.8245178454258525E-11</v>
      </c>
      <c r="BD19" s="128">
        <f t="shared" si="3"/>
        <v>0</v>
      </c>
    </row>
    <row r="20" spans="1:56" outlineLevel="1" x14ac:dyDescent="0.25">
      <c r="A20" s="1"/>
      <c r="B20" s="1"/>
      <c r="C20" s="19"/>
      <c r="D20" s="127"/>
      <c r="E20" s="16"/>
      <c r="F20" s="16"/>
      <c r="G20" s="512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16"/>
      <c r="BB20" s="16"/>
      <c r="BC20" s="16"/>
      <c r="BD20" s="16"/>
    </row>
    <row r="21" spans="1:56" outlineLevel="1" x14ac:dyDescent="0.25">
      <c r="A21" s="1"/>
      <c r="B21" s="1"/>
      <c r="C21" s="19"/>
      <c r="D21" s="127"/>
      <c r="E21" s="16" t="str">
        <f xml:space="preserve"> 'FS Qtr'!E21</f>
        <v>Corporate income tax expense</v>
      </c>
      <c r="F21" s="16">
        <f xml:space="preserve"> 'FS Qtr'!F21</f>
        <v>0</v>
      </c>
      <c r="G21" s="512" t="str">
        <f xml:space="preserve"> 'FS Qtr'!G21</f>
        <v>$ 000s</v>
      </c>
      <c r="H21" s="16">
        <f xml:space="preserve"> SUM(J21:BQ21)</f>
        <v>-48076.900067119677</v>
      </c>
      <c r="I21" s="16"/>
      <c r="J21" s="16">
        <f xml:space="preserve"> SUMIFS('FS Qtr'!$J21:$GJ21, 'FS Qtr'!$J$4:$GJ$4, 'FS Ann'!J$4)</f>
        <v>0</v>
      </c>
      <c r="K21" s="16">
        <f xml:space="preserve"> SUMIFS('FS Qtr'!$J21:$IU21, 'FS Qtr'!$J$4:$IU$4, 'FS Ann'!K$4)</f>
        <v>-1182.2818981059377</v>
      </c>
      <c r="L21" s="16">
        <f xml:space="preserve"> SUMIFS('FS Qtr'!$J21:$IU21, 'FS Qtr'!$J$4:$IU$4, 'FS Ann'!L$4)</f>
        <v>-1226.8594446759757</v>
      </c>
      <c r="M21" s="16">
        <f xml:space="preserve"> SUMIFS('FS Qtr'!$J21:$IU21, 'FS Qtr'!$J$4:$IU$4, 'FS Ann'!M$4)</f>
        <v>-1276.4080981027448</v>
      </c>
      <c r="N21" s="16">
        <f xml:space="preserve"> SUMIFS('FS Qtr'!$J21:$IU21, 'FS Qtr'!$J$4:$IU$4, 'FS Ann'!N$4)</f>
        <v>-1333.0654994531303</v>
      </c>
      <c r="O21" s="16">
        <f xml:space="preserve"> SUMIFS('FS Qtr'!$J21:$IU21, 'FS Qtr'!$J$4:$IU$4, 'FS Ann'!O$4)</f>
        <v>-1391.9628229105167</v>
      </c>
      <c r="P21" s="16">
        <f xml:space="preserve"> SUMIFS('FS Qtr'!$J21:$IU21, 'FS Qtr'!$J$4:$IU$4, 'FS Ann'!P$4)</f>
        <v>-1455.0942681784286</v>
      </c>
      <c r="Q21" s="16">
        <f xml:space="preserve"> SUMIFS('FS Qtr'!$J21:$IU21, 'FS Qtr'!$J$4:$IU$4, 'FS Ann'!Q$4)</f>
        <v>-1521.9185092883804</v>
      </c>
      <c r="R21" s="16">
        <f xml:space="preserve"> SUMIFS('FS Qtr'!$J21:$IU21, 'FS Qtr'!$J$4:$IU$4, 'FS Ann'!R$4)</f>
        <v>-1589.4560218382694</v>
      </c>
      <c r="S21" s="16">
        <f xml:space="preserve"> SUMIFS('FS Qtr'!$J21:$IU21, 'FS Qtr'!$J$4:$IU$4, 'FS Ann'!S$4)</f>
        <v>-1652.7071092120691</v>
      </c>
      <c r="T21" s="16">
        <f xml:space="preserve"> SUMIFS('FS Qtr'!$J21:$IU21, 'FS Qtr'!$J$4:$IU$4, 'FS Ann'!T$4)</f>
        <v>-1717.9271315570622</v>
      </c>
      <c r="U21" s="16">
        <f xml:space="preserve"> SUMIFS('FS Qtr'!$J21:$IU21, 'FS Qtr'!$J$4:$IU$4, 'FS Ann'!U$4)</f>
        <v>-1748.8877502580542</v>
      </c>
      <c r="V21" s="16">
        <f xml:space="preserve"> SUMIFS('FS Qtr'!$J21:$IU21, 'FS Qtr'!$J$4:$IU$4, 'FS Ann'!V$4)</f>
        <v>-1722.7108176073302</v>
      </c>
      <c r="W21" s="16">
        <f xml:space="preserve"> SUMIFS('FS Qtr'!$J21:$IU21, 'FS Qtr'!$J$4:$IU$4, 'FS Ann'!W$4)</f>
        <v>-1696.3267209756978</v>
      </c>
      <c r="X21" s="16">
        <f xml:space="preserve"> SUMIFS('FS Qtr'!$J21:$IU21, 'FS Qtr'!$J$4:$IU$4, 'FS Ann'!X$4)</f>
        <v>-1669.72805609281</v>
      </c>
      <c r="Y21" s="16">
        <f xml:space="preserve"> SUMIFS('FS Qtr'!$J21:$IU21, 'FS Qtr'!$J$4:$IU$4, 'FS Ann'!Y$4)</f>
        <v>-1642.9072446520661</v>
      </c>
      <c r="Z21" s="16">
        <f xml:space="preserve"> SUMIFS('FS Qtr'!$J21:$IU21, 'FS Qtr'!$J$4:$IU$4, 'FS Ann'!Z$4)</f>
        <v>-1615.8565299046224</v>
      </c>
      <c r="AA21" s="16">
        <f xml:space="preserve"> SUMIFS('FS Qtr'!$J21:$IU21, 'FS Qtr'!$J$4:$IU$4, 'FS Ann'!AA$4)</f>
        <v>-1588.5679721435345</v>
      </c>
      <c r="AB21" s="16">
        <f xml:space="preserve"> SUMIFS('FS Qtr'!$J21:$IU21, 'FS Qtr'!$J$4:$IU$4, 'FS Ann'!AB$4)</f>
        <v>-1561.0334440752802</v>
      </c>
      <c r="AC21" s="16">
        <f xml:space="preserve"> SUMIFS('FS Qtr'!$J21:$IU21, 'FS Qtr'!$J$4:$IU$4, 'FS Ann'!AC$4)</f>
        <v>-1533.2446260758263</v>
      </c>
      <c r="AD21" s="16">
        <f xml:space="preserve"> SUMIFS('FS Qtr'!$J21:$IU21, 'FS Qtr'!$J$4:$IU$4, 'FS Ann'!AD$4)</f>
        <v>-1505.1930013283818</v>
      </c>
      <c r="AE21" s="16">
        <f xml:space="preserve"> SUMIFS('FS Qtr'!$J21:$IU21, 'FS Qtr'!$J$4:$IU$4, 'FS Ann'!AE$4)</f>
        <v>-1476.8698508398595</v>
      </c>
      <c r="AF21" s="16">
        <f xml:space="preserve"> SUMIFS('FS Qtr'!$J21:$IU21, 'FS Qtr'!$J$4:$IU$4, 'FS Ann'!AF$4)</f>
        <v>-1448.266248333015</v>
      </c>
      <c r="AG21" s="16">
        <f xml:space="preserve"> SUMIFS('FS Qtr'!$J21:$IU21, 'FS Qtr'!$J$4:$IU$4, 'FS Ann'!AG$4)</f>
        <v>-1419.3730550111491</v>
      </c>
      <c r="AH21" s="16">
        <f xml:space="preserve"> SUMIFS('FS Qtr'!$J21:$IU21, 'FS Qtr'!$J$4:$IU$4, 'FS Ann'!AH$4)</f>
        <v>-1390.1809141922081</v>
      </c>
      <c r="AI21" s="16">
        <f xml:space="preserve"> SUMIFS('FS Qtr'!$J21:$IU21, 'FS Qtr'!$J$4:$IU$4, 'FS Ann'!AI$4)</f>
        <v>-1360.6802458089833</v>
      </c>
      <c r="AJ21" s="16">
        <f xml:space="preserve"> SUMIFS('FS Qtr'!$J21:$IU21, 'FS Qtr'!$J$4:$IU$4, 'FS Ann'!AJ$4)</f>
        <v>-2130.8612407720884</v>
      </c>
      <c r="AK21" s="16">
        <f xml:space="preserve"> SUMIFS('FS Qtr'!$J21:$IU21, 'FS Qtr'!$J$4:$IU$4, 'FS Ann'!AK$4)</f>
        <v>-2100.7138551922671</v>
      </c>
      <c r="AL21" s="16">
        <f xml:space="preserve"> SUMIFS('FS Qtr'!$J21:$IU21, 'FS Qtr'!$J$4:$IU$4, 'FS Ann'!AL$4)</f>
        <v>-2070.2278044585178</v>
      </c>
      <c r="AM21" s="16">
        <f xml:space="preserve"> SUMIFS('FS Qtr'!$J21:$IU21, 'FS Qtr'!$J$4:$IU$4, 'FS Ann'!AM$4)</f>
        <v>-2039.3925571684331</v>
      </c>
      <c r="AN21" s="16">
        <f xml:space="preserve"> SUMIFS('FS Qtr'!$J21:$IU21, 'FS Qtr'!$J$4:$IU$4, 'FS Ann'!AN$4)</f>
        <v>-2008.1973289070486</v>
      </c>
      <c r="AO21" s="16">
        <f xml:space="preserve"> SUMIFS('FS Qtr'!$J21:$IU21, 'FS Qtr'!$J$4:$IU$4, 'FS Ann'!AO$4)</f>
        <v>1.5059006939690753E-12</v>
      </c>
      <c r="AP21" s="16">
        <f xml:space="preserve"> SUMIFS('FS Qtr'!$J21:$IU21, 'FS Qtr'!$J$4:$IU$4, 'FS Ann'!AP$4)</f>
        <v>1.6002052971768142E-12</v>
      </c>
      <c r="AQ21" s="16">
        <f xml:space="preserve"> SUMIFS('FS Qtr'!$J21:$IU21, 'FS Qtr'!$J$4:$IU$4, 'FS Ann'!AQ$4)</f>
        <v>1.7048928329565768E-12</v>
      </c>
      <c r="AR21" s="16">
        <f xml:space="preserve"> SUMIFS('FS Qtr'!$J21:$IU21, 'FS Qtr'!$J$4:$IU$4, 'FS Ann'!AR$4)</f>
        <v>1.8164291650545204E-12</v>
      </c>
      <c r="AS21" s="16">
        <f xml:space="preserve"> SUMIFS('FS Qtr'!$J21:$IU21, 'FS Qtr'!$J$4:$IU$4, 'FS Ann'!AS$4)</f>
        <v>1.9406922675141192E-12</v>
      </c>
      <c r="AT21" s="16">
        <f xml:space="preserve"> SUMIFS('FS Qtr'!$J21:$IU21, 'FS Qtr'!$J$4:$IU$4, 'FS Ann'!AT$4)</f>
        <v>2.0622249920617606E-12</v>
      </c>
      <c r="AU21" s="16">
        <f xml:space="preserve"> SUMIFS('FS Qtr'!$J21:$IU21, 'FS Qtr'!$J$4:$IU$4, 'FS Ann'!AU$4)</f>
        <v>2.1971384641164224E-12</v>
      </c>
      <c r="AV21" s="16">
        <f xml:space="preserve"> SUMIFS('FS Qtr'!$J21:$IU21, 'FS Qtr'!$J$4:$IU$4, 'FS Ann'!AV$4)</f>
        <v>2.3408781530057697E-12</v>
      </c>
      <c r="AW21" s="16">
        <f xml:space="preserve"> SUMIFS('FS Qtr'!$J21:$IU21, 'FS Qtr'!$J$4:$IU$4, 'FS Ann'!AW$4)</f>
        <v>2.5010191523734272E-12</v>
      </c>
      <c r="AX21" s="16">
        <f xml:space="preserve"> SUMIFS('FS Qtr'!$J21:$IU21, 'FS Qtr'!$J$4:$IU$4, 'FS Ann'!AX$4)</f>
        <v>2.6576414447490857E-12</v>
      </c>
      <c r="AY21" s="16">
        <f xml:space="preserve"> SUMIFS('FS Qtr'!$J21:$IU21, 'FS Qtr'!$J$4:$IU$4, 'FS Ann'!AY$4)</f>
        <v>2.8315078444715504E-12</v>
      </c>
      <c r="AZ21" s="16">
        <f xml:space="preserve"> SUMIFS('FS Qtr'!$J21:$IU21, 'FS Qtr'!$J$4:$IU$4, 'FS Ann'!AZ$4)</f>
        <v>3.016748812803403E-12</v>
      </c>
      <c r="BA21" s="16">
        <f xml:space="preserve"> SUMIFS('FS Qtr'!$J21:$IU21, 'FS Qtr'!$J$4:$IU$4, 'FS Ann'!BA$4)</f>
        <v>3.223126564290898E-12</v>
      </c>
      <c r="BB21" s="16">
        <f xml:space="preserve"> SUMIFS('FS Qtr'!$J21:$IU21, 'FS Qtr'!$J$4:$IU$4, 'FS Ann'!BB$4)</f>
        <v>3.424969669185581E-12</v>
      </c>
      <c r="BC21" s="16">
        <f xml:space="preserve"> SUMIFS('FS Qtr'!$J21:$IU21, 'FS Qtr'!$J$4:$IU$4, 'FS Ann'!BC$4)</f>
        <v>3.6490356908517055E-12</v>
      </c>
      <c r="BD21" s="16">
        <f xml:space="preserve"> SUMIFS('FS Qtr'!$J21:$IU21, 'FS Qtr'!$J$4:$IU$4, 'FS Ann'!BD$4)</f>
        <v>0</v>
      </c>
    </row>
    <row r="22" spans="1:56" outlineLevel="1" x14ac:dyDescent="0.25">
      <c r="A22" s="277"/>
      <c r="B22" s="277"/>
      <c r="C22" s="278"/>
      <c r="D22" s="281"/>
      <c r="E22" s="308" t="s">
        <v>53</v>
      </c>
      <c r="F22" s="308"/>
      <c r="G22" s="435" t="str">
        <f>SMU</f>
        <v>$ 000s</v>
      </c>
      <c r="H22" s="308">
        <f xml:space="preserve"> SUM(J22:PY22)</f>
        <v>192307.60026847871</v>
      </c>
      <c r="I22" s="308"/>
      <c r="J22" s="308">
        <f t="shared" ref="J22:BD22" si="4" xml:space="preserve"> J19 + J21</f>
        <v>0</v>
      </c>
      <c r="K22" s="308">
        <f t="shared" si="4"/>
        <v>4729.1275924237525</v>
      </c>
      <c r="L22" s="308">
        <f t="shared" si="4"/>
        <v>4907.4377787038993</v>
      </c>
      <c r="M22" s="308">
        <f t="shared" si="4"/>
        <v>5105.6323924109784</v>
      </c>
      <c r="N22" s="308">
        <f t="shared" si="4"/>
        <v>5332.2619978125203</v>
      </c>
      <c r="O22" s="308">
        <f t="shared" si="4"/>
        <v>5567.8512916420696</v>
      </c>
      <c r="P22" s="308">
        <f t="shared" si="4"/>
        <v>5820.3770727137162</v>
      </c>
      <c r="Q22" s="308">
        <f t="shared" si="4"/>
        <v>6087.6740371535216</v>
      </c>
      <c r="R22" s="308">
        <f t="shared" si="4"/>
        <v>6357.8240873530767</v>
      </c>
      <c r="S22" s="308">
        <f t="shared" si="4"/>
        <v>6610.8284368482782</v>
      </c>
      <c r="T22" s="308">
        <f t="shared" si="4"/>
        <v>6871.7085262282471</v>
      </c>
      <c r="U22" s="308">
        <f t="shared" si="4"/>
        <v>6995.5510010322178</v>
      </c>
      <c r="V22" s="308">
        <f t="shared" si="4"/>
        <v>6890.8432704293209</v>
      </c>
      <c r="W22" s="308">
        <f t="shared" si="4"/>
        <v>6785.306883902791</v>
      </c>
      <c r="X22" s="308">
        <f t="shared" si="4"/>
        <v>6678.9122243712409</v>
      </c>
      <c r="Y22" s="308">
        <f t="shared" si="4"/>
        <v>6571.6289786082634</v>
      </c>
      <c r="Z22" s="308">
        <f t="shared" si="4"/>
        <v>6463.426119618488</v>
      </c>
      <c r="AA22" s="308">
        <f t="shared" si="4"/>
        <v>6354.271888574136</v>
      </c>
      <c r="AB22" s="308">
        <f t="shared" si="4"/>
        <v>6244.1337763011188</v>
      </c>
      <c r="AC22" s="308">
        <f t="shared" si="4"/>
        <v>6132.9785043033044</v>
      </c>
      <c r="AD22" s="308">
        <f t="shared" si="4"/>
        <v>6020.7720053135272</v>
      </c>
      <c r="AE22" s="308">
        <f t="shared" si="4"/>
        <v>5907.4794033594371</v>
      </c>
      <c r="AF22" s="308">
        <f t="shared" si="4"/>
        <v>5793.0649933320592</v>
      </c>
      <c r="AG22" s="308">
        <f t="shared" si="4"/>
        <v>5677.4922200445963</v>
      </c>
      <c r="AH22" s="308">
        <f t="shared" si="4"/>
        <v>5560.7236567688306</v>
      </c>
      <c r="AI22" s="308">
        <f t="shared" si="4"/>
        <v>5442.7209832359322</v>
      </c>
      <c r="AJ22" s="308">
        <f t="shared" si="4"/>
        <v>8523.4449630883537</v>
      </c>
      <c r="AK22" s="308">
        <f t="shared" si="4"/>
        <v>8402.8554207690686</v>
      </c>
      <c r="AL22" s="308">
        <f t="shared" si="4"/>
        <v>8280.9112178340711</v>
      </c>
      <c r="AM22" s="308">
        <f t="shared" si="4"/>
        <v>8157.5702286737314</v>
      </c>
      <c r="AN22" s="308">
        <f t="shared" si="4"/>
        <v>8032.7893156281934</v>
      </c>
      <c r="AO22" s="308">
        <f t="shared" si="4"/>
        <v>-6.0236027758763012E-12</v>
      </c>
      <c r="AP22" s="308">
        <f t="shared" si="4"/>
        <v>-6.4008211887072576E-12</v>
      </c>
      <c r="AQ22" s="308">
        <f t="shared" si="4"/>
        <v>-6.8195713318263073E-12</v>
      </c>
      <c r="AR22" s="308">
        <f t="shared" si="4"/>
        <v>-7.2657166602180817E-12</v>
      </c>
      <c r="AS22" s="308">
        <f t="shared" si="4"/>
        <v>-7.762769070056477E-12</v>
      </c>
      <c r="AT22" s="308">
        <f t="shared" si="4"/>
        <v>-8.2488999682470426E-12</v>
      </c>
      <c r="AU22" s="308">
        <f t="shared" si="4"/>
        <v>-8.7885538564656895E-12</v>
      </c>
      <c r="AV22" s="308">
        <f t="shared" si="4"/>
        <v>-9.3635126120230789E-12</v>
      </c>
      <c r="AW22" s="308">
        <f t="shared" si="4"/>
        <v>-1.0004076609493709E-11</v>
      </c>
      <c r="AX22" s="308">
        <f t="shared" si="4"/>
        <v>-1.0630565778996343E-11</v>
      </c>
      <c r="AY22" s="308">
        <f t="shared" si="4"/>
        <v>-1.13260313778862E-11</v>
      </c>
      <c r="AZ22" s="308">
        <f t="shared" si="4"/>
        <v>-1.2066995251213612E-11</v>
      </c>
      <c r="BA22" s="308">
        <f t="shared" si="4"/>
        <v>-1.2892506257163592E-11</v>
      </c>
      <c r="BB22" s="308">
        <f t="shared" si="4"/>
        <v>-1.3699878676742326E-11</v>
      </c>
      <c r="BC22" s="308">
        <f t="shared" si="4"/>
        <v>-1.4596142763406819E-11</v>
      </c>
      <c r="BD22" s="308">
        <f t="shared" si="4"/>
        <v>0</v>
      </c>
    </row>
    <row r="23" spans="1:56" outlineLevel="1" x14ac:dyDescent="0.25">
      <c r="A23" s="1"/>
      <c r="B23" s="1"/>
      <c r="C23" s="19"/>
      <c r="D23" s="127"/>
      <c r="E23" s="16"/>
      <c r="F23" s="16"/>
      <c r="G23" s="512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16"/>
      <c r="AZ23" s="16"/>
      <c r="BA23" s="16"/>
      <c r="BB23" s="16"/>
      <c r="BC23" s="16"/>
      <c r="BD23" s="16"/>
    </row>
    <row r="24" spans="1:56" outlineLevel="1" x14ac:dyDescent="0.25">
      <c r="A24" s="1"/>
      <c r="B24" s="1"/>
      <c r="C24" s="19"/>
      <c r="D24" s="127"/>
      <c r="E24" s="16" t="str">
        <f xml:space="preserve"> 'FS Qtr'!E24</f>
        <v>Dividends paid</v>
      </c>
      <c r="F24" s="16">
        <f xml:space="preserve"> 'FS Qtr'!F24</f>
        <v>0</v>
      </c>
      <c r="G24" s="512" t="str">
        <f xml:space="preserve"> 'FS Qtr'!G24</f>
        <v>$ 000s</v>
      </c>
      <c r="H24" s="16">
        <f xml:space="preserve"> SUM(J24:BQ24)</f>
        <v>-192307.60026847877</v>
      </c>
      <c r="I24" s="16"/>
      <c r="J24" s="16">
        <f xml:space="preserve"> SUMIFS('FS Qtr'!$J24:$GJ24, 'FS Qtr'!$J$4:$GJ$4, 'FS Ann'!J$4)</f>
        <v>0</v>
      </c>
      <c r="K24" s="16">
        <f xml:space="preserve"> SUMIFS('FS Qtr'!$J24:$IU24, 'FS Qtr'!$J$4:$IU$4, 'FS Ann'!K$4)</f>
        <v>-3886.0260107015456</v>
      </c>
      <c r="L24" s="16">
        <f xml:space="preserve"> SUMIFS('FS Qtr'!$J24:$IU24, 'FS Qtr'!$J$4:$IU$4, 'FS Ann'!L$4)</f>
        <v>-4311.7015746179932</v>
      </c>
      <c r="M24" s="16">
        <f xml:space="preserve"> SUMIFS('FS Qtr'!$J24:$IU24, 'FS Qtr'!$J$4:$IU$4, 'FS Ann'!M$4)</f>
        <v>-4278.490191792248</v>
      </c>
      <c r="N24" s="16">
        <f xml:space="preserve"> SUMIFS('FS Qtr'!$J24:$IU24, 'FS Qtr'!$J$4:$IU$4, 'FS Ann'!N$4)</f>
        <v>-4230.1267141347616</v>
      </c>
      <c r="O24" s="16">
        <f xml:space="preserve"> SUMIFS('FS Qtr'!$J24:$IU24, 'FS Qtr'!$J$4:$IU$4, 'FS Ann'!O$4)</f>
        <v>-4196.4492330849489</v>
      </c>
      <c r="P24" s="16">
        <f xml:space="preserve"> SUMIFS('FS Qtr'!$J24:$IU24, 'FS Qtr'!$J$4:$IU$4, 'FS Ann'!P$4)</f>
        <v>-4157.5499343683769</v>
      </c>
      <c r="Q24" s="16">
        <f xml:space="preserve"> SUMIFS('FS Qtr'!$J24:$IU24, 'FS Qtr'!$J$4:$IU$4, 'FS Ann'!Q$4)</f>
        <v>-4123.2050533095608</v>
      </c>
      <c r="R24" s="16">
        <f xml:space="preserve"> SUMIFS('FS Qtr'!$J24:$IU24, 'FS Qtr'!$J$4:$IU$4, 'FS Ann'!R$4)</f>
        <v>-3685.8317584106126</v>
      </c>
      <c r="S24" s="16">
        <f xml:space="preserve"> SUMIFS('FS Qtr'!$J24:$IU24, 'FS Qtr'!$J$4:$IU$4, 'FS Ann'!S$4)</f>
        <v>-3501.1127398803478</v>
      </c>
      <c r="T24" s="16">
        <f xml:space="preserve"> SUMIFS('FS Qtr'!$J24:$IU24, 'FS Qtr'!$J$4:$IU$4, 'FS Ann'!T$4)</f>
        <v>-3399.5135957653665</v>
      </c>
      <c r="U24" s="16">
        <f xml:space="preserve"> SUMIFS('FS Qtr'!$J24:$IU24, 'FS Qtr'!$J$4:$IU$4, 'FS Ann'!U$4)</f>
        <v>-10699.604823932652</v>
      </c>
      <c r="V24" s="16">
        <f xml:space="preserve"> SUMIFS('FS Qtr'!$J24:$IU24, 'FS Qtr'!$J$4:$IU$4, 'FS Ann'!V$4)</f>
        <v>-10476.603242625008</v>
      </c>
      <c r="W24" s="16">
        <f xml:space="preserve"> SUMIFS('FS Qtr'!$J24:$IU24, 'FS Qtr'!$J$4:$IU$4, 'FS Ann'!W$4)</f>
        <v>-10314.079938732446</v>
      </c>
      <c r="X24" s="16">
        <f xml:space="preserve"> SUMIFS('FS Qtr'!$J24:$IU24, 'FS Qtr'!$J$4:$IU$4, 'FS Ann'!X$4)</f>
        <v>-10149.096549977878</v>
      </c>
      <c r="Y24" s="16">
        <f xml:space="preserve"> SUMIFS('FS Qtr'!$J24:$IU24, 'FS Qtr'!$J$4:$IU$4, 'FS Ann'!Y$4)</f>
        <v>-9903.5742103001467</v>
      </c>
      <c r="Z24" s="16">
        <f xml:space="preserve"> SUMIFS('FS Qtr'!$J24:$IU24, 'FS Qtr'!$J$4:$IU$4, 'FS Ann'!Z$4)</f>
        <v>-6463.4261196184889</v>
      </c>
      <c r="AA24" s="16">
        <f xml:space="preserve"> SUMIFS('FS Qtr'!$J24:$IU24, 'FS Qtr'!$J$4:$IU$4, 'FS Ann'!AA$4)</f>
        <v>-6354.2718885741369</v>
      </c>
      <c r="AB24" s="16">
        <f xml:space="preserve"> SUMIFS('FS Qtr'!$J24:$IU24, 'FS Qtr'!$J$4:$IU$4, 'FS Ann'!AB$4)</f>
        <v>-6244.1337763011197</v>
      </c>
      <c r="AC24" s="16">
        <f xml:space="preserve"> SUMIFS('FS Qtr'!$J24:$IU24, 'FS Qtr'!$J$4:$IU$4, 'FS Ann'!AC$4)</f>
        <v>-6132.9785043033053</v>
      </c>
      <c r="AD24" s="16">
        <f xml:space="preserve"> SUMIFS('FS Qtr'!$J24:$IU24, 'FS Qtr'!$J$4:$IU$4, 'FS Ann'!AD$4)</f>
        <v>-6020.7720053135263</v>
      </c>
      <c r="AE24" s="16">
        <f xml:space="preserve"> SUMIFS('FS Qtr'!$J24:$IU24, 'FS Qtr'!$J$4:$IU$4, 'FS Ann'!AE$4)</f>
        <v>-5907.479403359438</v>
      </c>
      <c r="AF24" s="16">
        <f xml:space="preserve"> SUMIFS('FS Qtr'!$J24:$IU24, 'FS Qtr'!$J$4:$IU$4, 'FS Ann'!AF$4)</f>
        <v>-5793.0649933320601</v>
      </c>
      <c r="AG24" s="16">
        <f xml:space="preserve"> SUMIFS('FS Qtr'!$J24:$IU24, 'FS Qtr'!$J$4:$IU$4, 'FS Ann'!AG$4)</f>
        <v>-5677.4922200445963</v>
      </c>
      <c r="AH24" s="16">
        <f xml:space="preserve"> SUMIFS('FS Qtr'!$J24:$IU24, 'FS Qtr'!$J$4:$IU$4, 'FS Ann'!AH$4)</f>
        <v>-5560.7236567688324</v>
      </c>
      <c r="AI24" s="16">
        <f xml:space="preserve"> SUMIFS('FS Qtr'!$J24:$IU24, 'FS Qtr'!$J$4:$IU$4, 'FS Ann'!AI$4)</f>
        <v>-5442.7209832359331</v>
      </c>
      <c r="AJ24" s="16">
        <f xml:space="preserve"> SUMIFS('FS Qtr'!$J24:$IU24, 'FS Qtr'!$J$4:$IU$4, 'FS Ann'!AJ$4)</f>
        <v>-8523.4449630883537</v>
      </c>
      <c r="AK24" s="16">
        <f xml:space="preserve"> SUMIFS('FS Qtr'!$J24:$IU24, 'FS Qtr'!$J$4:$IU$4, 'FS Ann'!AK$4)</f>
        <v>-8402.8554207690686</v>
      </c>
      <c r="AL24" s="16">
        <f xml:space="preserve"> SUMIFS('FS Qtr'!$J24:$IU24, 'FS Qtr'!$J$4:$IU$4, 'FS Ann'!AL$4)</f>
        <v>-8280.9112178340711</v>
      </c>
      <c r="AM24" s="16">
        <f xml:space="preserve"> SUMIFS('FS Qtr'!$J24:$IU24, 'FS Qtr'!$J$4:$IU$4, 'FS Ann'!AM$4)</f>
        <v>-8157.5702286737314</v>
      </c>
      <c r="AN24" s="16">
        <f xml:space="preserve"> SUMIFS('FS Qtr'!$J24:$IU24, 'FS Qtr'!$J$4:$IU$4, 'FS Ann'!AN$4)</f>
        <v>-7061.2199048099828</v>
      </c>
      <c r="AO24" s="16">
        <f xml:space="preserve"> SUMIFS('FS Qtr'!$J24:$IU24, 'FS Qtr'!$J$4:$IU$4, 'FS Ann'!AO$4)</f>
        <v>-971.5694108182098</v>
      </c>
      <c r="AP24" s="16">
        <f xml:space="preserve"> SUMIFS('FS Qtr'!$J24:$IU24, 'FS Qtr'!$J$4:$IU$4, 'FS Ann'!AP$4)</f>
        <v>0</v>
      </c>
      <c r="AQ24" s="16">
        <f xml:space="preserve"> SUMIFS('FS Qtr'!$J24:$IU24, 'FS Qtr'!$J$4:$IU$4, 'FS Ann'!AQ$4)</f>
        <v>0</v>
      </c>
      <c r="AR24" s="16">
        <f xml:space="preserve"> SUMIFS('FS Qtr'!$J24:$IU24, 'FS Qtr'!$J$4:$IU$4, 'FS Ann'!AR$4)</f>
        <v>0</v>
      </c>
      <c r="AS24" s="16">
        <f xml:space="preserve"> SUMIFS('FS Qtr'!$J24:$IU24, 'FS Qtr'!$J$4:$IU$4, 'FS Ann'!AS$4)</f>
        <v>0</v>
      </c>
      <c r="AT24" s="16">
        <f xml:space="preserve"> SUMIFS('FS Qtr'!$J24:$IU24, 'FS Qtr'!$J$4:$IU$4, 'FS Ann'!AT$4)</f>
        <v>0</v>
      </c>
      <c r="AU24" s="16">
        <f xml:space="preserve"> SUMIFS('FS Qtr'!$J24:$IU24, 'FS Qtr'!$J$4:$IU$4, 'FS Ann'!AU$4)</f>
        <v>0</v>
      </c>
      <c r="AV24" s="16">
        <f xml:space="preserve"> SUMIFS('FS Qtr'!$J24:$IU24, 'FS Qtr'!$J$4:$IU$4, 'FS Ann'!AV$4)</f>
        <v>0</v>
      </c>
      <c r="AW24" s="16">
        <f xml:space="preserve"> SUMIFS('FS Qtr'!$J24:$IU24, 'FS Qtr'!$J$4:$IU$4, 'FS Ann'!AW$4)</f>
        <v>0</v>
      </c>
      <c r="AX24" s="16">
        <f xml:space="preserve"> SUMIFS('FS Qtr'!$J24:$IU24, 'FS Qtr'!$J$4:$IU$4, 'FS Ann'!AX$4)</f>
        <v>0</v>
      </c>
      <c r="AY24" s="16">
        <f xml:space="preserve"> SUMIFS('FS Qtr'!$J24:$IU24, 'FS Qtr'!$J$4:$IU$4, 'FS Ann'!AY$4)</f>
        <v>0</v>
      </c>
      <c r="AZ24" s="16">
        <f xml:space="preserve"> SUMIFS('FS Qtr'!$J24:$IU24, 'FS Qtr'!$J$4:$IU$4, 'FS Ann'!AZ$4)</f>
        <v>0</v>
      </c>
      <c r="BA24" s="16">
        <f xml:space="preserve"> SUMIFS('FS Qtr'!$J24:$IU24, 'FS Qtr'!$J$4:$IU$4, 'FS Ann'!BA$4)</f>
        <v>0</v>
      </c>
      <c r="BB24" s="16">
        <f xml:space="preserve"> SUMIFS('FS Qtr'!$J24:$IU24, 'FS Qtr'!$J$4:$IU$4, 'FS Ann'!BB$4)</f>
        <v>0</v>
      </c>
      <c r="BC24" s="16">
        <f xml:space="preserve"> SUMIFS('FS Qtr'!$J24:$IU24, 'FS Qtr'!$J$4:$IU$4, 'FS Ann'!BC$4)</f>
        <v>0</v>
      </c>
      <c r="BD24" s="16">
        <f xml:space="preserve"> SUMIFS('FS Qtr'!$J24:$IU24, 'FS Qtr'!$J$4:$IU$4, 'FS Ann'!BD$4)</f>
        <v>0</v>
      </c>
    </row>
    <row r="25" spans="1:56" outlineLevel="1" x14ac:dyDescent="0.25">
      <c r="A25" s="1"/>
      <c r="B25" s="1"/>
      <c r="C25" s="19"/>
      <c r="D25" s="127"/>
      <c r="E25" s="128" t="s">
        <v>54</v>
      </c>
      <c r="F25" s="128"/>
      <c r="G25" s="435" t="str">
        <f>SMU</f>
        <v>$ 000s</v>
      </c>
      <c r="H25" s="128">
        <f xml:space="preserve"> SUM(J25:PY25)</f>
        <v>-1.4145765713054914E-10</v>
      </c>
      <c r="I25" s="128"/>
      <c r="J25" s="128">
        <f t="shared" ref="J25:BD25" si="5" xml:space="preserve"> J22 + J24</f>
        <v>0</v>
      </c>
      <c r="K25" s="128">
        <f t="shared" si="5"/>
        <v>843.1015817222069</v>
      </c>
      <c r="L25" s="128">
        <f t="shared" si="5"/>
        <v>595.73620408590614</v>
      </c>
      <c r="M25" s="128">
        <f t="shared" si="5"/>
        <v>827.14220061873039</v>
      </c>
      <c r="N25" s="128">
        <f t="shared" si="5"/>
        <v>1102.1352836777587</v>
      </c>
      <c r="O25" s="128">
        <f t="shared" si="5"/>
        <v>1371.4020585571207</v>
      </c>
      <c r="P25" s="128">
        <f t="shared" si="5"/>
        <v>1662.8271383453393</v>
      </c>
      <c r="Q25" s="128">
        <f t="shared" si="5"/>
        <v>1964.4689838439608</v>
      </c>
      <c r="R25" s="128">
        <f t="shared" si="5"/>
        <v>2671.9923289424642</v>
      </c>
      <c r="S25" s="128">
        <f t="shared" si="5"/>
        <v>3109.7156969679304</v>
      </c>
      <c r="T25" s="128">
        <f t="shared" si="5"/>
        <v>3472.1949304628806</v>
      </c>
      <c r="U25" s="128">
        <f t="shared" si="5"/>
        <v>-3704.0538229004342</v>
      </c>
      <c r="V25" s="128">
        <f t="shared" si="5"/>
        <v>-3585.7599721956867</v>
      </c>
      <c r="W25" s="128">
        <f t="shared" si="5"/>
        <v>-3528.7730548296549</v>
      </c>
      <c r="X25" s="128">
        <f t="shared" si="5"/>
        <v>-3470.1843256066368</v>
      </c>
      <c r="Y25" s="128">
        <f t="shared" si="5"/>
        <v>-3331.9452316918832</v>
      </c>
      <c r="Z25" s="128">
        <f t="shared" si="5"/>
        <v>0</v>
      </c>
      <c r="AA25" s="128">
        <f t="shared" si="5"/>
        <v>0</v>
      </c>
      <c r="AB25" s="128">
        <f t="shared" si="5"/>
        <v>0</v>
      </c>
      <c r="AC25" s="128">
        <f t="shared" si="5"/>
        <v>0</v>
      </c>
      <c r="AD25" s="128">
        <f t="shared" si="5"/>
        <v>0</v>
      </c>
      <c r="AE25" s="128">
        <f t="shared" si="5"/>
        <v>0</v>
      </c>
      <c r="AF25" s="128">
        <f t="shared" si="5"/>
        <v>0</v>
      </c>
      <c r="AG25" s="128">
        <f t="shared" si="5"/>
        <v>0</v>
      </c>
      <c r="AH25" s="128">
        <f t="shared" si="5"/>
        <v>0</v>
      </c>
      <c r="AI25" s="128">
        <f t="shared" si="5"/>
        <v>0</v>
      </c>
      <c r="AJ25" s="128">
        <f t="shared" si="5"/>
        <v>0</v>
      </c>
      <c r="AK25" s="128">
        <f t="shared" si="5"/>
        <v>0</v>
      </c>
      <c r="AL25" s="128">
        <f t="shared" si="5"/>
        <v>0</v>
      </c>
      <c r="AM25" s="128">
        <f t="shared" si="5"/>
        <v>0</v>
      </c>
      <c r="AN25" s="128">
        <f t="shared" si="5"/>
        <v>971.5694108182106</v>
      </c>
      <c r="AO25" s="128">
        <f t="shared" si="5"/>
        <v>-971.56941081821583</v>
      </c>
      <c r="AP25" s="128">
        <f t="shared" si="5"/>
        <v>-6.4008211887072576E-12</v>
      </c>
      <c r="AQ25" s="128">
        <f t="shared" si="5"/>
        <v>-6.8195713318263073E-12</v>
      </c>
      <c r="AR25" s="128">
        <f t="shared" si="5"/>
        <v>-7.2657166602180817E-12</v>
      </c>
      <c r="AS25" s="128">
        <f t="shared" si="5"/>
        <v>-7.762769070056477E-12</v>
      </c>
      <c r="AT25" s="128">
        <f t="shared" si="5"/>
        <v>-8.2488999682470426E-12</v>
      </c>
      <c r="AU25" s="128">
        <f t="shared" si="5"/>
        <v>-8.7885538564656895E-12</v>
      </c>
      <c r="AV25" s="128">
        <f t="shared" si="5"/>
        <v>-9.3635126120230789E-12</v>
      </c>
      <c r="AW25" s="128">
        <f t="shared" si="5"/>
        <v>-1.0004076609493709E-11</v>
      </c>
      <c r="AX25" s="128">
        <f t="shared" si="5"/>
        <v>-1.0630565778996343E-11</v>
      </c>
      <c r="AY25" s="128">
        <f t="shared" si="5"/>
        <v>-1.13260313778862E-11</v>
      </c>
      <c r="AZ25" s="128">
        <f t="shared" si="5"/>
        <v>-1.2066995251213612E-11</v>
      </c>
      <c r="BA25" s="128">
        <f t="shared" si="5"/>
        <v>-1.2892506257163592E-11</v>
      </c>
      <c r="BB25" s="128">
        <f t="shared" si="5"/>
        <v>-1.3699878676742326E-11</v>
      </c>
      <c r="BC25" s="128">
        <f t="shared" si="5"/>
        <v>-1.4596142763406819E-11</v>
      </c>
      <c r="BD25" s="128">
        <f t="shared" si="5"/>
        <v>0</v>
      </c>
    </row>
    <row r="26" spans="1:56" outlineLevel="1" x14ac:dyDescent="0.25">
      <c r="A26" s="1"/>
      <c r="B26" s="1"/>
      <c r="C26" s="19"/>
      <c r="D26" s="127"/>
      <c r="E26" s="16"/>
      <c r="F26" s="16"/>
      <c r="G26" s="512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</row>
    <row r="27" spans="1:56" x14ac:dyDescent="0.25">
      <c r="A27" s="1"/>
      <c r="B27" s="1"/>
      <c r="C27" s="19"/>
      <c r="D27" s="127"/>
      <c r="E27" s="16"/>
      <c r="F27" s="16"/>
      <c r="G27" s="512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  <c r="BA27" s="16"/>
      <c r="BB27" s="16"/>
      <c r="BC27" s="16"/>
      <c r="BD27" s="16"/>
    </row>
    <row r="28" spans="1:56" x14ac:dyDescent="0.25">
      <c r="A28" s="1" t="s">
        <v>55</v>
      </c>
      <c r="B28" s="1"/>
      <c r="C28" s="19"/>
      <c r="D28" s="127"/>
      <c r="E28" s="16"/>
      <c r="F28" s="16"/>
      <c r="G28" s="512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16"/>
      <c r="BB28" s="16"/>
      <c r="BC28" s="16"/>
      <c r="BD28" s="16"/>
    </row>
    <row r="29" spans="1:56" outlineLevel="1" x14ac:dyDescent="0.25">
      <c r="A29" s="1"/>
      <c r="B29" s="1"/>
      <c r="C29" s="19"/>
      <c r="D29" s="127"/>
      <c r="E29" s="16"/>
      <c r="F29" s="16"/>
      <c r="G29" s="512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</row>
    <row r="30" spans="1:56" outlineLevel="1" x14ac:dyDescent="0.25">
      <c r="A30" s="1"/>
      <c r="B30" s="1"/>
      <c r="C30" s="19"/>
      <c r="D30" s="127"/>
      <c r="E30" s="16" t="str">
        <f xml:space="preserve"> 'FS Qtr'!E30</f>
        <v>Cash received from invoices</v>
      </c>
      <c r="F30" s="16">
        <f xml:space="preserve"> 'FS Qtr'!F30</f>
        <v>0</v>
      </c>
      <c r="G30" s="512" t="str">
        <f xml:space="preserve"> 'FS Qtr'!G30</f>
        <v>$ 000s</v>
      </c>
      <c r="H30" s="16">
        <f xml:space="preserve"> SUM(J30:BQ30)</f>
        <v>440294.29450307286</v>
      </c>
      <c r="I30" s="16"/>
      <c r="J30" s="16">
        <f xml:space="preserve"> SUMIFS('FS Qtr'!$J30:$IU30, 'FS Qtr'!$J$4:$IU$4, 'FS Ann'!J$4)</f>
        <v>0</v>
      </c>
      <c r="K30" s="16">
        <f xml:space="preserve"> SUMIFS('FS Qtr'!$J30:$IU30, 'FS Qtr'!$J$4:$IU$4, 'FS Ann'!K$4)</f>
        <v>14133.708333333334</v>
      </c>
      <c r="L30" s="16">
        <f xml:space="preserve"> SUMIFS('FS Qtr'!$J30:$IU30, 'FS Qtr'!$J$4:$IU$4, 'FS Ann'!L$4)</f>
        <v>15692.183043117748</v>
      </c>
      <c r="M30" s="16">
        <f xml:space="preserve"> SUMIFS('FS Qtr'!$J30:$IU30, 'FS Qtr'!$J$4:$IU$4, 'FS Ann'!M$4)</f>
        <v>15631.833635659659</v>
      </c>
      <c r="N30" s="16">
        <f xml:space="preserve"> SUMIFS('FS Qtr'!$J30:$IU30, 'FS Qtr'!$J$4:$IU$4, 'FS Ann'!N$4)</f>
        <v>15518.709174123356</v>
      </c>
      <c r="O30" s="16">
        <f xml:space="preserve"> SUMIFS('FS Qtr'!$J30:$IU30, 'FS Qtr'!$J$4:$IU$4, 'FS Ann'!O$4)</f>
        <v>15459.134655789891</v>
      </c>
      <c r="P30" s="16">
        <f xml:space="preserve"> SUMIFS('FS Qtr'!$J30:$IU30, 'FS Qtr'!$J$4:$IU$4, 'FS Ann'!P$4)</f>
        <v>15382.223538099395</v>
      </c>
      <c r="Q30" s="16">
        <f xml:space="preserve"> SUMIFS('FS Qtr'!$J30:$IU30, 'FS Qtr'!$J$4:$IU$4, 'FS Ann'!Q$4)</f>
        <v>15323.066181002461</v>
      </c>
      <c r="R30" s="16">
        <f xml:space="preserve"> SUMIFS('FS Qtr'!$J30:$IU30, 'FS Qtr'!$J$4:$IU$4, 'FS Ann'!R$4)</f>
        <v>15212.176207937704</v>
      </c>
      <c r="S30" s="16">
        <f xml:space="preserve"> SUMIFS('FS Qtr'!$J30:$IU30, 'FS Qtr'!$J$4:$IU$4, 'FS Ann'!S$4)</f>
        <v>15153.778433984777</v>
      </c>
      <c r="T30" s="16">
        <f xml:space="preserve"> SUMIFS('FS Qtr'!$J30:$IU30, 'FS Qtr'!$J$4:$IU$4, 'FS Ann'!T$4)</f>
        <v>15078.386501477391</v>
      </c>
      <c r="U30" s="16">
        <f xml:space="preserve"> SUMIFS('FS Qtr'!$J30:$IU30, 'FS Qtr'!$J$4:$IU$4, 'FS Ann'!U$4)</f>
        <v>15020.397648792725</v>
      </c>
      <c r="V30" s="16">
        <f xml:space="preserve"> SUMIFS('FS Qtr'!$J30:$IU30, 'FS Qtr'!$J$4:$IU$4, 'FS Ann'!V$4)</f>
        <v>14911.698027514474</v>
      </c>
      <c r="W30" s="16">
        <f xml:space="preserve"> SUMIFS('FS Qtr'!$J30:$IU30, 'FS Qtr'!$J$4:$IU$4, 'FS Ann'!W$4)</f>
        <v>14854.45375432424</v>
      </c>
      <c r="X30" s="16">
        <f xml:space="preserve"> SUMIFS('FS Qtr'!$J30:$IU30, 'FS Qtr'!$J$4:$IU$4, 'FS Ann'!X$4)</f>
        <v>14780.550999327606</v>
      </c>
      <c r="Y30" s="16">
        <f xml:space="preserve"> SUMIFS('FS Qtr'!$J30:$IU30, 'FS Qtr'!$J$4:$IU$4, 'FS Ann'!Y$4)</f>
        <v>14723.707570197161</v>
      </c>
      <c r="Z30" s="16">
        <f xml:space="preserve"> SUMIFS('FS Qtr'!$J30:$IU30, 'FS Qtr'!$J$4:$IU$4, 'FS Ann'!Z$4)</f>
        <v>14617.155035829286</v>
      </c>
      <c r="AA30" s="16">
        <f xml:space="preserve"> SUMIFS('FS Qtr'!$J30:$IU30, 'FS Qtr'!$J$4:$IU$4, 'FS Ann'!AA$4)</f>
        <v>14561.041478902964</v>
      </c>
      <c r="AB30" s="16">
        <f xml:space="preserve"> SUMIFS('FS Qtr'!$J30:$IU30, 'FS Qtr'!$J$4:$IU$4, 'FS Ann'!AB$4)</f>
        <v>14488.598486470615</v>
      </c>
      <c r="AC30" s="16">
        <f xml:space="preserve"> SUMIFS('FS Qtr'!$J30:$IU30, 'FS Qtr'!$J$4:$IU$4, 'FS Ann'!AC$4)</f>
        <v>14432.877855940493</v>
      </c>
      <c r="AD30" s="16">
        <f xml:space="preserve"> SUMIFS('FS Qtr'!$J30:$IU30, 'FS Qtr'!$J$4:$IU$4, 'FS Ann'!AD$4)</f>
        <v>14328.429998195386</v>
      </c>
      <c r="AE30" s="16">
        <f xml:space="preserve"> SUMIFS('FS Qtr'!$J30:$IU30, 'FS Qtr'!$J$4:$IU$4, 'FS Ann'!AE$4)</f>
        <v>14273.424823084517</v>
      </c>
      <c r="AF30" s="16">
        <f xml:space="preserve"> SUMIFS('FS Qtr'!$J30:$IU30, 'FS Qtr'!$J$4:$IU$4, 'FS Ann'!AF$4)</f>
        <v>14202.412759288083</v>
      </c>
      <c r="AG30" s="16">
        <f xml:space="preserve"> SUMIFS('FS Qtr'!$J30:$IU30, 'FS Qtr'!$J$4:$IU$4, 'FS Ann'!AG$4)</f>
        <v>14147.792749303295</v>
      </c>
      <c r="AH30" s="16">
        <f xml:space="preserve"> SUMIFS('FS Qtr'!$J30:$IU30, 'FS Qtr'!$J$4:$IU$4, 'FS Ann'!AH$4)</f>
        <v>14045.407995601647</v>
      </c>
      <c r="AI30" s="16">
        <f xml:space="preserve"> SUMIFS('FS Qtr'!$J30:$IU30, 'FS Qtr'!$J$4:$IU$4, 'FS Ann'!AI$4)</f>
        <v>13991.489309018469</v>
      </c>
      <c r="AJ30" s="16">
        <f xml:space="preserve"> SUMIFS('FS Qtr'!$J30:$IU30, 'FS Qtr'!$J$4:$IU$4, 'FS Ann'!AJ$4)</f>
        <v>13921.879909471116</v>
      </c>
      <c r="AK30" s="16">
        <f xml:space="preserve"> SUMIFS('FS Qtr'!$J30:$IU30, 'FS Qtr'!$J$4:$IU$4, 'FS Ann'!AK$4)</f>
        <v>13868.338780048227</v>
      </c>
      <c r="AL30" s="16">
        <f xml:space="preserve"> SUMIFS('FS Qtr'!$J30:$IU30, 'FS Qtr'!$J$4:$IU$4, 'FS Ann'!AL$4)</f>
        <v>13767.976378972186</v>
      </c>
      <c r="AM30" s="16">
        <f xml:space="preserve"> SUMIFS('FS Qtr'!$J30:$IU30, 'FS Qtr'!$J$4:$IU$4, 'FS Ann'!AM$4)</f>
        <v>13715.122720075644</v>
      </c>
      <c r="AN30" s="16">
        <f xml:space="preserve"> SUMIFS('FS Qtr'!$J30:$IU30, 'FS Qtr'!$J$4:$IU$4, 'FS Ann'!AN$4)</f>
        <v>13646.888278682236</v>
      </c>
      <c r="AO30" s="16">
        <f xml:space="preserve"> SUMIFS('FS Qtr'!$J30:$IU30, 'FS Qtr'!$J$4:$IU$4, 'FS Ann'!AO$4)</f>
        <v>1409.4502395067525</v>
      </c>
      <c r="AP30" s="16">
        <f xml:space="preserve"> SUMIFS('FS Qtr'!$J30:$IU30, 'FS Qtr'!$J$4:$IU$4, 'FS Ann'!AP$4)</f>
        <v>0</v>
      </c>
      <c r="AQ30" s="16">
        <f xml:space="preserve"> SUMIFS('FS Qtr'!$J30:$IU30, 'FS Qtr'!$J$4:$IU$4, 'FS Ann'!AQ$4)</f>
        <v>0</v>
      </c>
      <c r="AR30" s="16">
        <f xml:space="preserve"> SUMIFS('FS Qtr'!$J30:$IU30, 'FS Qtr'!$J$4:$IU$4, 'FS Ann'!AR$4)</f>
        <v>0</v>
      </c>
      <c r="AS30" s="16">
        <f xml:space="preserve"> SUMIFS('FS Qtr'!$J30:$IU30, 'FS Qtr'!$J$4:$IU$4, 'FS Ann'!AS$4)</f>
        <v>0</v>
      </c>
      <c r="AT30" s="16">
        <f xml:space="preserve"> SUMIFS('FS Qtr'!$J30:$IU30, 'FS Qtr'!$J$4:$IU$4, 'FS Ann'!AT$4)</f>
        <v>0</v>
      </c>
      <c r="AU30" s="16">
        <f xml:space="preserve"> SUMIFS('FS Qtr'!$J30:$IU30, 'FS Qtr'!$J$4:$IU$4, 'FS Ann'!AU$4)</f>
        <v>0</v>
      </c>
      <c r="AV30" s="16">
        <f xml:space="preserve"> SUMIFS('FS Qtr'!$J30:$IU30, 'FS Qtr'!$J$4:$IU$4, 'FS Ann'!AV$4)</f>
        <v>0</v>
      </c>
      <c r="AW30" s="16">
        <f xml:space="preserve"> SUMIFS('FS Qtr'!$J30:$IU30, 'FS Qtr'!$J$4:$IU$4, 'FS Ann'!AW$4)</f>
        <v>0</v>
      </c>
      <c r="AX30" s="16">
        <f xml:space="preserve"> SUMIFS('FS Qtr'!$J30:$IU30, 'FS Qtr'!$J$4:$IU$4, 'FS Ann'!AX$4)</f>
        <v>0</v>
      </c>
      <c r="AY30" s="16">
        <f xml:space="preserve"> SUMIFS('FS Qtr'!$J30:$IU30, 'FS Qtr'!$J$4:$IU$4, 'FS Ann'!AY$4)</f>
        <v>0</v>
      </c>
      <c r="AZ30" s="16">
        <f xml:space="preserve"> SUMIFS('FS Qtr'!$J30:$IU30, 'FS Qtr'!$J$4:$IU$4, 'FS Ann'!AZ$4)</f>
        <v>0</v>
      </c>
      <c r="BA30" s="16">
        <f xml:space="preserve"> SUMIFS('FS Qtr'!$J30:$IU30, 'FS Qtr'!$J$4:$IU$4, 'FS Ann'!BA$4)</f>
        <v>0</v>
      </c>
      <c r="BB30" s="16">
        <f xml:space="preserve"> SUMIFS('FS Qtr'!$J30:$IU30, 'FS Qtr'!$J$4:$IU$4, 'FS Ann'!BB$4)</f>
        <v>0</v>
      </c>
      <c r="BC30" s="16">
        <f xml:space="preserve"> SUMIFS('FS Qtr'!$J30:$IU30, 'FS Qtr'!$J$4:$IU$4, 'FS Ann'!BC$4)</f>
        <v>0</v>
      </c>
      <c r="BD30" s="16">
        <f xml:space="preserve"> SUMIFS('FS Qtr'!$J30:$IU30, 'FS Qtr'!$J$4:$IU$4, 'FS Ann'!BD$4)</f>
        <v>0</v>
      </c>
    </row>
    <row r="31" spans="1:56" outlineLevel="1" x14ac:dyDescent="0.25">
      <c r="A31" s="1"/>
      <c r="B31" s="1"/>
      <c r="C31" s="19"/>
      <c r="D31" s="127"/>
      <c r="E31" s="16" t="str">
        <f xml:space="preserve"> 'FS Qtr'!E31</f>
        <v>Cash paid for O&amp;M costs</v>
      </c>
      <c r="F31" s="16">
        <f xml:space="preserve"> 'FS Qtr'!F31</f>
        <v>0</v>
      </c>
      <c r="G31" s="512" t="str">
        <f xml:space="preserve"> 'FS Qtr'!G31</f>
        <v>$ 000s</v>
      </c>
      <c r="H31" s="16">
        <f xml:space="preserve"> SUM(J31:BQ31)</f>
        <v>-77208.202114719577</v>
      </c>
      <c r="I31" s="16"/>
      <c r="J31" s="16">
        <f xml:space="preserve"> SUMIFS('FS Qtr'!$J31:$IU31, 'FS Qtr'!$J$4:$IU$4, 'FS Ann'!J$4)</f>
        <v>0</v>
      </c>
      <c r="K31" s="16">
        <f xml:space="preserve"> SUMIFS('FS Qtr'!$J31:$IU31, 'FS Qtr'!$J$4:$IU$4, 'FS Ann'!K$4)</f>
        <v>-1612.0689655172414</v>
      </c>
      <c r="L31" s="16">
        <f xml:space="preserve"> SUMIFS('FS Qtr'!$J31:$IU31, 'FS Qtr'!$J$4:$IU$4, 'FS Ann'!L$4)</f>
        <v>-1798.9224137931042</v>
      </c>
      <c r="M31" s="16">
        <f xml:space="preserve"> SUMIFS('FS Qtr'!$J31:$IU31, 'FS Qtr'!$J$4:$IU$4, 'FS Ann'!M$4)</f>
        <v>-1845.5874621068599</v>
      </c>
      <c r="N31" s="16">
        <f xml:space="preserve"> SUMIFS('FS Qtr'!$J31:$IU31, 'FS Qtr'!$J$4:$IU$4, 'FS Ann'!N$4)</f>
        <v>-1888.3008730224542</v>
      </c>
      <c r="O31" s="16">
        <f xml:space="preserve"> SUMIFS('FS Qtr'!$J31:$IU31, 'FS Qtr'!$J$4:$IU$4, 'FS Ann'!O$4)</f>
        <v>-1937.242682516167</v>
      </c>
      <c r="P31" s="16">
        <f xml:space="preserve"> SUMIFS('FS Qtr'!$J31:$IU31, 'FS Qtr'!$J$4:$IU$4, 'FS Ann'!P$4)</f>
        <v>-1985.6737495790721</v>
      </c>
      <c r="Q31" s="16">
        <f xml:space="preserve"> SUMIFS('FS Qtr'!$J31:$IU31, 'FS Qtr'!$J$4:$IU$4, 'FS Ann'!Q$4)</f>
        <v>-2037.1832314494336</v>
      </c>
      <c r="R31" s="16">
        <f xml:space="preserve"> SUMIFS('FS Qtr'!$J31:$IU31, 'FS Qtr'!$J$4:$IU$4, 'FS Ann'!R$4)</f>
        <v>-2084.3308450206287</v>
      </c>
      <c r="S31" s="16">
        <f xml:space="preserve"> SUMIFS('FS Qtr'!$J31:$IU31, 'FS Qtr'!$J$4:$IU$4, 'FS Ann'!S$4)</f>
        <v>-2138.353445230302</v>
      </c>
      <c r="T31" s="16">
        <f xml:space="preserve"> SUMIFS('FS Qtr'!$J31:$IU31, 'FS Qtr'!$J$4:$IU$4, 'FS Ann'!T$4)</f>
        <v>-2191.8122813610607</v>
      </c>
      <c r="U31" s="16">
        <f xml:space="preserve"> SUMIFS('FS Qtr'!$J31:$IU31, 'FS Qtr'!$J$4:$IU$4, 'FS Ann'!U$4)</f>
        <v>-2248.6691114389805</v>
      </c>
      <c r="V31" s="16">
        <f xml:space="preserve"> SUMIFS('FS Qtr'!$J31:$IU31, 'FS Qtr'!$J$4:$IU$4, 'FS Ann'!V$4)</f>
        <v>-2300.7112550610718</v>
      </c>
      <c r="W31" s="16">
        <f xml:space="preserve"> SUMIFS('FS Qtr'!$J31:$IU31, 'FS Qtr'!$J$4:$IU$4, 'FS Ann'!W$4)</f>
        <v>-2360.34209755759</v>
      </c>
      <c r="X31" s="16">
        <f xml:space="preserve"> SUMIFS('FS Qtr'!$J31:$IU31, 'FS Qtr'!$J$4:$IU$4, 'FS Ann'!X$4)</f>
        <v>-2419.350649996531</v>
      </c>
      <c r="Y31" s="16">
        <f xml:space="preserve"> SUMIFS('FS Qtr'!$J31:$IU31, 'FS Qtr'!$J$4:$IU$4, 'FS Ann'!Y$4)</f>
        <v>-2482.1099519566151</v>
      </c>
      <c r="Z31" s="16">
        <f xml:space="preserve"> SUMIFS('FS Qtr'!$J31:$IU31, 'FS Qtr'!$J$4:$IU$4, 'FS Ann'!Z$4)</f>
        <v>-2539.5547409424371</v>
      </c>
      <c r="AA31" s="16">
        <f xml:space="preserve"> SUMIFS('FS Qtr'!$J31:$IU31, 'FS Qtr'!$J$4:$IU$4, 'FS Ann'!AA$4)</f>
        <v>-2605.376033568924</v>
      </c>
      <c r="AB31" s="16">
        <f xml:space="preserve"> SUMIFS('FS Qtr'!$J31:$IU31, 'FS Qtr'!$J$4:$IU$4, 'FS Ann'!AB$4)</f>
        <v>-2670.5104344081474</v>
      </c>
      <c r="AC31" s="16">
        <f xml:space="preserve"> SUMIFS('FS Qtr'!$J31:$IU31, 'FS Qtr'!$J$4:$IU$4, 'FS Ann'!AC$4)</f>
        <v>-2739.7849609183145</v>
      </c>
      <c r="AD31" s="16">
        <f xml:space="preserve"> SUMIFS('FS Qtr'!$J31:$IU31, 'FS Qtr'!$J$4:$IU$4, 'FS Ann'!AD$4)</f>
        <v>-2803.1932595000981</v>
      </c>
      <c r="AE31" s="16">
        <f xml:space="preserve"> SUMIFS('FS Qtr'!$J31:$IU31, 'FS Qtr'!$J$4:$IU$4, 'FS Ann'!AE$4)</f>
        <v>-2875.8476507788137</v>
      </c>
      <c r="AF31" s="16">
        <f xml:space="preserve"> SUMIFS('FS Qtr'!$J31:$IU31, 'FS Qtr'!$J$4:$IU$4, 'FS Ann'!AF$4)</f>
        <v>-2947.7438420482849</v>
      </c>
      <c r="AG31" s="16">
        <f xml:space="preserve"> SUMIFS('FS Qtr'!$J31:$IU31, 'FS Qtr'!$J$4:$IU$4, 'FS Ann'!AG$4)</f>
        <v>-3024.2099574021518</v>
      </c>
      <c r="AH31" s="16">
        <f xml:space="preserve"> SUMIFS('FS Qtr'!$J31:$IU31, 'FS Qtr'!$J$4:$IU$4, 'FS Ann'!AH$4)</f>
        <v>-3094.2008547493242</v>
      </c>
      <c r="AI31" s="16">
        <f xml:space="preserve"> SUMIFS('FS Qtr'!$J31:$IU31, 'FS Qtr'!$J$4:$IU$4, 'FS Ann'!AI$4)</f>
        <v>-3174.3977084032822</v>
      </c>
      <c r="AJ31" s="16">
        <f xml:space="preserve"> SUMIFS('FS Qtr'!$J31:$IU31, 'FS Qtr'!$J$4:$IU$4, 'FS Ann'!AJ$4)</f>
        <v>-3253.7576511133657</v>
      </c>
      <c r="AK31" s="16">
        <f xml:space="preserve"> SUMIFS('FS Qtr'!$J31:$IU31, 'FS Qtr'!$J$4:$IU$4, 'FS Ann'!AK$4)</f>
        <v>-3338.1619349369821</v>
      </c>
      <c r="AL31" s="16">
        <f xml:space="preserve"> SUMIFS('FS Qtr'!$J31:$IU31, 'FS Qtr'!$J$4:$IU$4, 'FS Ann'!AL$4)</f>
        <v>-3415.4187896552007</v>
      </c>
      <c r="AM31" s="16">
        <f xml:space="preserve"> SUMIFS('FS Qtr'!$J31:$IU31, 'FS Qtr'!$J$4:$IU$4, 'FS Ann'!AM$4)</f>
        <v>-3503.9411105060085</v>
      </c>
      <c r="AN31" s="16">
        <f xml:space="preserve"> SUMIFS('FS Qtr'!$J31:$IU31, 'FS Qtr'!$J$4:$IU$4, 'FS Ann'!AN$4)</f>
        <v>-3591.5396382686604</v>
      </c>
      <c r="AO31" s="16">
        <f xml:space="preserve"> SUMIFS('FS Qtr'!$J31:$IU31, 'FS Qtr'!$J$4:$IU$4, 'FS Ann'!AO$4)</f>
        <v>-299.90453191245433</v>
      </c>
      <c r="AP31" s="16">
        <f xml:space="preserve"> SUMIFS('FS Qtr'!$J31:$IU31, 'FS Qtr'!$J$4:$IU$4, 'FS Ann'!AP$4)</f>
        <v>0</v>
      </c>
      <c r="AQ31" s="16">
        <f xml:space="preserve"> SUMIFS('FS Qtr'!$J31:$IU31, 'FS Qtr'!$J$4:$IU$4, 'FS Ann'!AQ$4)</f>
        <v>0</v>
      </c>
      <c r="AR31" s="16">
        <f xml:space="preserve"> SUMIFS('FS Qtr'!$J31:$IU31, 'FS Qtr'!$J$4:$IU$4, 'FS Ann'!AR$4)</f>
        <v>0</v>
      </c>
      <c r="AS31" s="16">
        <f xml:space="preserve"> SUMIFS('FS Qtr'!$J31:$IU31, 'FS Qtr'!$J$4:$IU$4, 'FS Ann'!AS$4)</f>
        <v>0</v>
      </c>
      <c r="AT31" s="16">
        <f xml:space="preserve"> SUMIFS('FS Qtr'!$J31:$IU31, 'FS Qtr'!$J$4:$IU$4, 'FS Ann'!AT$4)</f>
        <v>0</v>
      </c>
      <c r="AU31" s="16">
        <f xml:space="preserve"> SUMIFS('FS Qtr'!$J31:$IU31, 'FS Qtr'!$J$4:$IU$4, 'FS Ann'!AU$4)</f>
        <v>0</v>
      </c>
      <c r="AV31" s="16">
        <f xml:space="preserve"> SUMIFS('FS Qtr'!$J31:$IU31, 'FS Qtr'!$J$4:$IU$4, 'FS Ann'!AV$4)</f>
        <v>0</v>
      </c>
      <c r="AW31" s="16">
        <f xml:space="preserve"> SUMIFS('FS Qtr'!$J31:$IU31, 'FS Qtr'!$J$4:$IU$4, 'FS Ann'!AW$4)</f>
        <v>0</v>
      </c>
      <c r="AX31" s="16">
        <f xml:space="preserve"> SUMIFS('FS Qtr'!$J31:$IU31, 'FS Qtr'!$J$4:$IU$4, 'FS Ann'!AX$4)</f>
        <v>0</v>
      </c>
      <c r="AY31" s="16">
        <f xml:space="preserve"> SUMIFS('FS Qtr'!$J31:$IU31, 'FS Qtr'!$J$4:$IU$4, 'FS Ann'!AY$4)</f>
        <v>0</v>
      </c>
      <c r="AZ31" s="16">
        <f xml:space="preserve"> SUMIFS('FS Qtr'!$J31:$IU31, 'FS Qtr'!$J$4:$IU$4, 'FS Ann'!AZ$4)</f>
        <v>0</v>
      </c>
      <c r="BA31" s="16">
        <f xml:space="preserve"> SUMIFS('FS Qtr'!$J31:$IU31, 'FS Qtr'!$J$4:$IU$4, 'FS Ann'!BA$4)</f>
        <v>0</v>
      </c>
      <c r="BB31" s="16">
        <f xml:space="preserve"> SUMIFS('FS Qtr'!$J31:$IU31, 'FS Qtr'!$J$4:$IU$4, 'FS Ann'!BB$4)</f>
        <v>0</v>
      </c>
      <c r="BC31" s="16">
        <f xml:space="preserve"> SUMIFS('FS Qtr'!$J31:$IU31, 'FS Qtr'!$J$4:$IU$4, 'FS Ann'!BC$4)</f>
        <v>0</v>
      </c>
      <c r="BD31" s="16">
        <f xml:space="preserve"> SUMIFS('FS Qtr'!$J31:$IU31, 'FS Qtr'!$J$4:$IU$4, 'FS Ann'!BD$4)</f>
        <v>0</v>
      </c>
    </row>
    <row r="32" spans="1:56" outlineLevel="1" x14ac:dyDescent="0.25">
      <c r="A32" s="1"/>
      <c r="B32" s="1"/>
      <c r="C32" s="19"/>
      <c r="D32" s="127"/>
      <c r="E32" s="16" t="str">
        <f xml:space="preserve"> 'FS Qtr'!E32</f>
        <v>Corporate income tax paid</v>
      </c>
      <c r="F32" s="16">
        <f xml:space="preserve"> 'FS Qtr'!F32</f>
        <v>0</v>
      </c>
      <c r="G32" s="512" t="str">
        <f xml:space="preserve"> 'FS Qtr'!G32</f>
        <v>$ 000s</v>
      </c>
      <c r="H32" s="16">
        <f xml:space="preserve"> SUM(J32:BQ32)</f>
        <v>-48076.900067119692</v>
      </c>
      <c r="I32" s="16"/>
      <c r="J32" s="16">
        <f xml:space="preserve"> SUMIFS('FS Qtr'!$J32:$IU32, 'FS Qtr'!$J$4:$IU$4, 'FS Ann'!J$4)</f>
        <v>0</v>
      </c>
      <c r="K32" s="16">
        <f xml:space="preserve"> SUMIFS('FS Qtr'!$J32:$IU32, 'FS Qtr'!$J$4:$IU$4, 'FS Ann'!K$4)</f>
        <v>0</v>
      </c>
      <c r="L32" s="16">
        <f xml:space="preserve"> SUMIFS('FS Qtr'!$J32:$IU32, 'FS Qtr'!$J$4:$IU$4, 'FS Ann'!L$4)</f>
        <v>0</v>
      </c>
      <c r="M32" s="16">
        <f xml:space="preserve"> SUMIFS('FS Qtr'!$J32:$IU32, 'FS Qtr'!$J$4:$IU$4, 'FS Ann'!M$4)</f>
        <v>0</v>
      </c>
      <c r="N32" s="16">
        <f xml:space="preserve"> SUMIFS('FS Qtr'!$J32:$IU32, 'FS Qtr'!$J$4:$IU$4, 'FS Ann'!N$4)</f>
        <v>0</v>
      </c>
      <c r="O32" s="16">
        <f xml:space="preserve"> SUMIFS('FS Qtr'!$J32:$IU32, 'FS Qtr'!$J$4:$IU$4, 'FS Ann'!O$4)</f>
        <v>0</v>
      </c>
      <c r="P32" s="16">
        <f xml:space="preserve"> SUMIFS('FS Qtr'!$J32:$IU32, 'FS Qtr'!$J$4:$IU$4, 'FS Ann'!P$4)</f>
        <v>0</v>
      </c>
      <c r="Q32" s="16">
        <f xml:space="preserve"> SUMIFS('FS Qtr'!$J32:$IU32, 'FS Qtr'!$J$4:$IU$4, 'FS Ann'!Q$4)</f>
        <v>0</v>
      </c>
      <c r="R32" s="16">
        <f xml:space="preserve"> SUMIFS('FS Qtr'!$J32:$IU32, 'FS Qtr'!$J$4:$IU$4, 'FS Ann'!R$4)</f>
        <v>-1251.2762517234057</v>
      </c>
      <c r="S32" s="16">
        <f xml:space="preserve"> SUMIFS('FS Qtr'!$J32:$IU32, 'FS Qtr'!$J$4:$IU$4, 'FS Ann'!S$4)</f>
        <v>-1734.061715806587</v>
      </c>
      <c r="T32" s="16">
        <f xml:space="preserve"> SUMIFS('FS Qtr'!$J32:$IU32, 'FS Qtr'!$J$4:$IU$4, 'FS Ann'!T$4)</f>
        <v>-1932.5859670945883</v>
      </c>
      <c r="U32" s="16">
        <f xml:space="preserve"> SUMIFS('FS Qtr'!$J32:$IU32, 'FS Qtr'!$J$4:$IU$4, 'FS Ann'!U$4)</f>
        <v>-2072.1237134210915</v>
      </c>
      <c r="V32" s="16">
        <f xml:space="preserve"> SUMIFS('FS Qtr'!$J32:$IU32, 'FS Qtr'!$J$4:$IU$4, 'FS Ann'!V$4)</f>
        <v>-2134.3835298283934</v>
      </c>
      <c r="W32" s="16">
        <f xml:space="preserve"> SUMIFS('FS Qtr'!$J32:$IU32, 'FS Qtr'!$J$4:$IU$4, 'FS Ann'!W$4)</f>
        <v>-2180.0317180342054</v>
      </c>
      <c r="X32" s="16">
        <f xml:space="preserve"> SUMIFS('FS Qtr'!$J32:$IU32, 'FS Qtr'!$J$4:$IU$4, 'FS Ann'!X$4)</f>
        <v>-2212.1037993531959</v>
      </c>
      <c r="Y32" s="16">
        <f xml:space="preserve"> SUMIFS('FS Qtr'!$J32:$IU32, 'FS Qtr'!$J$4:$IU$4, 'FS Ann'!Y$4)</f>
        <v>-2233.0706773860456</v>
      </c>
      <c r="Z32" s="16">
        <f xml:space="preserve"> SUMIFS('FS Qtr'!$J32:$IU32, 'FS Qtr'!$J$4:$IU$4, 'FS Ann'!Z$4)</f>
        <v>-2244.9433343879036</v>
      </c>
      <c r="AA32" s="16">
        <f xml:space="preserve"> SUMIFS('FS Qtr'!$J32:$IU32, 'FS Qtr'!$J$4:$IU$4, 'FS Ann'!AA$4)</f>
        <v>-2249.3581061876948</v>
      </c>
      <c r="AB32" s="16">
        <f xml:space="preserve"> SUMIFS('FS Qtr'!$J32:$IU32, 'FS Qtr'!$J$4:$IU$4, 'FS Ann'!AB$4)</f>
        <v>-2247.6461381925865</v>
      </c>
      <c r="AC32" s="16">
        <f xml:space="preserve"> SUMIFS('FS Qtr'!$J32:$IU32, 'FS Qtr'!$J$4:$IU$4, 'FS Ann'!AC$4)</f>
        <v>-2240.8899567637109</v>
      </c>
      <c r="AD32" s="16">
        <f xml:space="preserve"> SUMIFS('FS Qtr'!$J32:$IU32, 'FS Qtr'!$J$4:$IU$4, 'FS Ann'!AD$4)</f>
        <v>-2229.9695459569803</v>
      </c>
      <c r="AE32" s="16">
        <f xml:space="preserve"> SUMIFS('FS Qtr'!$J32:$IU32, 'FS Qtr'!$J$4:$IU$4, 'FS Ann'!AE$4)</f>
        <v>-2215.5998762932572</v>
      </c>
      <c r="AF32" s="16">
        <f xml:space="preserve"> SUMIFS('FS Qtr'!$J32:$IU32, 'FS Qtr'!$J$4:$IU$4, 'FS Ann'!AF$4)</f>
        <v>-2198.3614711274663</v>
      </c>
      <c r="AG32" s="16">
        <f xml:space="preserve"> SUMIFS('FS Qtr'!$J32:$IU32, 'FS Qtr'!$J$4:$IU$4, 'FS Ann'!AG$4)</f>
        <v>-2178.7253020723724</v>
      </c>
      <c r="AH32" s="16">
        <f xml:space="preserve"> SUMIFS('FS Qtr'!$J32:$IU32, 'FS Qtr'!$J$4:$IU$4, 'FS Ann'!AH$4)</f>
        <v>-2157.0730653751184</v>
      </c>
      <c r="AI32" s="16">
        <f xml:space="preserve"> SUMIFS('FS Qtr'!$J32:$IU32, 'FS Qtr'!$J$4:$IU$4, 'FS Ann'!AI$4)</f>
        <v>-2133.7136960234084</v>
      </c>
      <c r="AJ32" s="16">
        <f xml:space="preserve"> SUMIFS('FS Qtr'!$J32:$IU32, 'FS Qtr'!$J$4:$IU$4, 'FS Ann'!AJ$4)</f>
        <v>-2108.8968174308015</v>
      </c>
      <c r="AK32" s="16">
        <f xml:space="preserve"> SUMIFS('FS Qtr'!$J32:$IU32, 'FS Qtr'!$J$4:$IU$4, 'FS Ann'!AK$4)</f>
        <v>-2082.8236951031431</v>
      </c>
      <c r="AL32" s="16">
        <f xml:space="preserve"> SUMIFS('FS Qtr'!$J32:$IU32, 'FS Qtr'!$J$4:$IU$4, 'FS Ann'!AL$4)</f>
        <v>-2055.6561572524261</v>
      </c>
      <c r="AM32" s="16">
        <f xml:space="preserve"> SUMIFS('FS Qtr'!$J32:$IU32, 'FS Qtr'!$J$4:$IU$4, 'FS Ann'!AM$4)</f>
        <v>-2027.5238594462762</v>
      </c>
      <c r="AN32" s="16">
        <f xml:space="preserve"> SUMIFS('FS Qtr'!$J32:$IU32, 'FS Qtr'!$J$4:$IU$4, 'FS Ann'!AN$4)</f>
        <v>-1956.0816728590275</v>
      </c>
      <c r="AO32" s="16">
        <f xml:space="preserve"> SUMIFS('FS Qtr'!$J32:$IU32, 'FS Qtr'!$J$4:$IU$4, 'FS Ann'!AO$4)</f>
        <v>0</v>
      </c>
      <c r="AP32" s="16">
        <f xml:space="preserve"> SUMIFS('FS Qtr'!$J32:$IU32, 'FS Qtr'!$J$4:$IU$4, 'FS Ann'!AP$4)</f>
        <v>0</v>
      </c>
      <c r="AQ32" s="16">
        <f xml:space="preserve"> SUMIFS('FS Qtr'!$J32:$IU32, 'FS Qtr'!$J$4:$IU$4, 'FS Ann'!AQ$4)</f>
        <v>0</v>
      </c>
      <c r="AR32" s="16">
        <f xml:space="preserve"> SUMIFS('FS Qtr'!$J32:$IU32, 'FS Qtr'!$J$4:$IU$4, 'FS Ann'!AR$4)</f>
        <v>0</v>
      </c>
      <c r="AS32" s="16">
        <f xml:space="preserve"> SUMIFS('FS Qtr'!$J32:$IU32, 'FS Qtr'!$J$4:$IU$4, 'FS Ann'!AS$4)</f>
        <v>0</v>
      </c>
      <c r="AT32" s="16">
        <f xml:space="preserve"> SUMIFS('FS Qtr'!$J32:$IU32, 'FS Qtr'!$J$4:$IU$4, 'FS Ann'!AT$4)</f>
        <v>0</v>
      </c>
      <c r="AU32" s="16">
        <f xml:space="preserve"> SUMIFS('FS Qtr'!$J32:$IU32, 'FS Qtr'!$J$4:$IU$4, 'FS Ann'!AU$4)</f>
        <v>0</v>
      </c>
      <c r="AV32" s="16">
        <f xml:space="preserve"> SUMIFS('FS Qtr'!$J32:$IU32, 'FS Qtr'!$J$4:$IU$4, 'FS Ann'!AV$4)</f>
        <v>0</v>
      </c>
      <c r="AW32" s="16">
        <f xml:space="preserve"> SUMIFS('FS Qtr'!$J32:$IU32, 'FS Qtr'!$J$4:$IU$4, 'FS Ann'!AW$4)</f>
        <v>0</v>
      </c>
      <c r="AX32" s="16">
        <f xml:space="preserve"> SUMIFS('FS Qtr'!$J32:$IU32, 'FS Qtr'!$J$4:$IU$4, 'FS Ann'!AX$4)</f>
        <v>0</v>
      </c>
      <c r="AY32" s="16">
        <f xml:space="preserve"> SUMIFS('FS Qtr'!$J32:$IU32, 'FS Qtr'!$J$4:$IU$4, 'FS Ann'!AY$4)</f>
        <v>0</v>
      </c>
      <c r="AZ32" s="16">
        <f xml:space="preserve"> SUMIFS('FS Qtr'!$J32:$IU32, 'FS Qtr'!$J$4:$IU$4, 'FS Ann'!AZ$4)</f>
        <v>0</v>
      </c>
      <c r="BA32" s="16">
        <f xml:space="preserve"> SUMIFS('FS Qtr'!$J32:$IU32, 'FS Qtr'!$J$4:$IU$4, 'FS Ann'!BA$4)</f>
        <v>0</v>
      </c>
      <c r="BB32" s="16">
        <f xml:space="preserve"> SUMIFS('FS Qtr'!$J32:$IU32, 'FS Qtr'!$J$4:$IU$4, 'FS Ann'!BB$4)</f>
        <v>0</v>
      </c>
      <c r="BC32" s="16">
        <f xml:space="preserve"> SUMIFS('FS Qtr'!$J32:$IU32, 'FS Qtr'!$J$4:$IU$4, 'FS Ann'!BC$4)</f>
        <v>0</v>
      </c>
      <c r="BD32" s="16">
        <f xml:space="preserve"> SUMIFS('FS Qtr'!$J32:$IU32, 'FS Qtr'!$J$4:$IU$4, 'FS Ann'!BD$4)</f>
        <v>0</v>
      </c>
    </row>
    <row r="33" spans="1:56" outlineLevel="1" x14ac:dyDescent="0.25">
      <c r="A33" s="1"/>
      <c r="B33" s="1"/>
      <c r="C33" s="19"/>
      <c r="D33" s="127"/>
      <c r="E33" s="128" t="s">
        <v>91</v>
      </c>
      <c r="F33" s="128"/>
      <c r="G33" s="435" t="str">
        <f>SMU</f>
        <v>$ 000s</v>
      </c>
      <c r="H33" s="309">
        <f xml:space="preserve"> SUM(J33:PY33)</f>
        <v>315009.19232123363</v>
      </c>
      <c r="I33" s="128"/>
      <c r="J33" s="128">
        <f t="shared" ref="J33:BD33" si="6">SUM(J30:J32)</f>
        <v>0</v>
      </c>
      <c r="K33" s="128">
        <f t="shared" si="6"/>
        <v>12521.639367816093</v>
      </c>
      <c r="L33" s="128">
        <f t="shared" si="6"/>
        <v>13893.260629324643</v>
      </c>
      <c r="M33" s="128">
        <f t="shared" si="6"/>
        <v>13786.2461735528</v>
      </c>
      <c r="N33" s="128">
        <f t="shared" si="6"/>
        <v>13630.408301100902</v>
      </c>
      <c r="O33" s="128">
        <f t="shared" si="6"/>
        <v>13521.891973273723</v>
      </c>
      <c r="P33" s="128">
        <f t="shared" si="6"/>
        <v>13396.549788520322</v>
      </c>
      <c r="Q33" s="128">
        <f t="shared" si="6"/>
        <v>13285.882949553028</v>
      </c>
      <c r="R33" s="128">
        <f t="shared" si="6"/>
        <v>11876.56911119367</v>
      </c>
      <c r="S33" s="128">
        <f t="shared" si="6"/>
        <v>11281.363272947889</v>
      </c>
      <c r="T33" s="128">
        <f t="shared" si="6"/>
        <v>10953.988253021742</v>
      </c>
      <c r="U33" s="128">
        <f t="shared" si="6"/>
        <v>10699.604823932654</v>
      </c>
      <c r="V33" s="128">
        <f t="shared" si="6"/>
        <v>10476.603242625008</v>
      </c>
      <c r="W33" s="128">
        <f t="shared" si="6"/>
        <v>10314.079938732444</v>
      </c>
      <c r="X33" s="128">
        <f t="shared" si="6"/>
        <v>10149.096549977879</v>
      </c>
      <c r="Y33" s="128">
        <f t="shared" si="6"/>
        <v>10008.526940854501</v>
      </c>
      <c r="Z33" s="128">
        <f t="shared" si="6"/>
        <v>9832.6569604989454</v>
      </c>
      <c r="AA33" s="128">
        <f t="shared" si="6"/>
        <v>9706.307339146344</v>
      </c>
      <c r="AB33" s="128">
        <f t="shared" si="6"/>
        <v>9570.4419138698795</v>
      </c>
      <c r="AC33" s="128">
        <f t="shared" si="6"/>
        <v>9452.2029382584678</v>
      </c>
      <c r="AD33" s="128">
        <f t="shared" si="6"/>
        <v>9295.2671927383089</v>
      </c>
      <c r="AE33" s="128">
        <f t="shared" si="6"/>
        <v>9181.9772960124465</v>
      </c>
      <c r="AF33" s="128">
        <f t="shared" si="6"/>
        <v>9056.3074461123324</v>
      </c>
      <c r="AG33" s="128">
        <f t="shared" si="6"/>
        <v>8944.8574898287698</v>
      </c>
      <c r="AH33" s="128">
        <f t="shared" si="6"/>
        <v>8794.1340754772045</v>
      </c>
      <c r="AI33" s="128">
        <f t="shared" si="6"/>
        <v>8683.3779045917763</v>
      </c>
      <c r="AJ33" s="128">
        <f t="shared" si="6"/>
        <v>8559.2254409269499</v>
      </c>
      <c r="AK33" s="128">
        <f t="shared" si="6"/>
        <v>8447.3531500081008</v>
      </c>
      <c r="AL33" s="128">
        <f t="shared" si="6"/>
        <v>8296.9014320645583</v>
      </c>
      <c r="AM33" s="128">
        <f t="shared" si="6"/>
        <v>8183.6577501233596</v>
      </c>
      <c r="AN33" s="128">
        <f t="shared" si="6"/>
        <v>8099.2669675545494</v>
      </c>
      <c r="AO33" s="128">
        <f t="shared" si="6"/>
        <v>1109.5457075942982</v>
      </c>
      <c r="AP33" s="128">
        <f t="shared" si="6"/>
        <v>0</v>
      </c>
      <c r="AQ33" s="128">
        <f t="shared" si="6"/>
        <v>0</v>
      </c>
      <c r="AR33" s="128">
        <f t="shared" si="6"/>
        <v>0</v>
      </c>
      <c r="AS33" s="128">
        <f t="shared" si="6"/>
        <v>0</v>
      </c>
      <c r="AT33" s="128">
        <f t="shared" si="6"/>
        <v>0</v>
      </c>
      <c r="AU33" s="128">
        <f t="shared" si="6"/>
        <v>0</v>
      </c>
      <c r="AV33" s="128">
        <f t="shared" si="6"/>
        <v>0</v>
      </c>
      <c r="AW33" s="128">
        <f t="shared" si="6"/>
        <v>0</v>
      </c>
      <c r="AX33" s="128">
        <f t="shared" si="6"/>
        <v>0</v>
      </c>
      <c r="AY33" s="128">
        <f t="shared" si="6"/>
        <v>0</v>
      </c>
      <c r="AZ33" s="128">
        <f t="shared" si="6"/>
        <v>0</v>
      </c>
      <c r="BA33" s="128">
        <f t="shared" si="6"/>
        <v>0</v>
      </c>
      <c r="BB33" s="128">
        <f t="shared" si="6"/>
        <v>0</v>
      </c>
      <c r="BC33" s="128">
        <f t="shared" si="6"/>
        <v>0</v>
      </c>
      <c r="BD33" s="128">
        <f t="shared" si="6"/>
        <v>0</v>
      </c>
    </row>
    <row r="34" spans="1:56" outlineLevel="1" x14ac:dyDescent="0.25">
      <c r="A34" s="1"/>
      <c r="B34" s="1"/>
      <c r="C34" s="19"/>
      <c r="D34" s="127"/>
      <c r="E34" s="16"/>
      <c r="F34" s="16"/>
      <c r="G34" s="512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  <c r="AW34" s="16"/>
      <c r="AX34" s="16"/>
      <c r="AY34" s="16"/>
      <c r="AZ34" s="16"/>
      <c r="BA34" s="16"/>
      <c r="BB34" s="16"/>
      <c r="BC34" s="16"/>
      <c r="BD34" s="16"/>
    </row>
    <row r="35" spans="1:56" outlineLevel="1" x14ac:dyDescent="0.25">
      <c r="A35" s="1"/>
      <c r="B35" s="1"/>
      <c r="C35" s="19"/>
      <c r="D35" s="127"/>
      <c r="E35" s="16" t="str">
        <f xml:space="preserve"> 'FS Qtr'!E35</f>
        <v>Senior debt interest</v>
      </c>
      <c r="F35" s="16">
        <f xml:space="preserve"> 'FS Qtr'!F35</f>
        <v>0</v>
      </c>
      <c r="G35" s="512" t="str">
        <f xml:space="preserve"> 'FS Qtr'!G35</f>
        <v>$ 000s</v>
      </c>
      <c r="H35" s="16">
        <f xml:space="preserve"> SUM(J35:BQ35)</f>
        <v>-22701.592052755033</v>
      </c>
      <c r="I35" s="16"/>
      <c r="J35" s="16">
        <f xml:space="preserve"> SUMIFS('FS Qtr'!$J35:$IU35, 'FS Qtr'!$J$4:$IU$4, 'FS Ann'!J$4)</f>
        <v>0</v>
      </c>
      <c r="K35" s="16">
        <f xml:space="preserve"> SUMIFS('FS Qtr'!$J35:$IU35, 'FS Qtr'!$J$4:$IU$4, 'FS Ann'!K$4)</f>
        <v>-4092.46981981514</v>
      </c>
      <c r="L35" s="16">
        <f xml:space="preserve"> SUMIFS('FS Qtr'!$J35:$IU35, 'FS Qtr'!$J$4:$IU$4, 'FS Ann'!L$4)</f>
        <v>-3747.1961717136237</v>
      </c>
      <c r="M35" s="16">
        <f xml:space="preserve"> SUMIFS('FS Qtr'!$J35:$IU35, 'FS Qtr'!$J$4:$IU$4, 'FS Ann'!M$4)</f>
        <v>-3376.3580026312948</v>
      </c>
      <c r="N35" s="16">
        <f xml:space="preserve"> SUMIFS('FS Qtr'!$J35:$IU35, 'FS Qtr'!$J$4:$IU$4, 'FS Ann'!N$4)</f>
        <v>-2969.2376877345378</v>
      </c>
      <c r="O35" s="16">
        <f xml:space="preserve"> SUMIFS('FS Qtr'!$J35:$IU35, 'FS Qtr'!$J$4:$IU$4, 'FS Ann'!O$4)</f>
        <v>-2550.1492593030071</v>
      </c>
      <c r="P35" s="16">
        <f xml:space="preserve"> SUMIFS('FS Qtr'!$J35:$IU35, 'FS Qtr'!$J$4:$IU$4, 'FS Ann'!P$4)</f>
        <v>-2109.090927489337</v>
      </c>
      <c r="Q35" s="16">
        <f xml:space="preserve"> SUMIFS('FS Qtr'!$J35:$IU35, 'FS Qtr'!$J$4:$IU$4, 'FS Ann'!Q$4)</f>
        <v>-1648.7378186287153</v>
      </c>
      <c r="R35" s="16">
        <f xml:space="preserve"> SUMIFS('FS Qtr'!$J35:$IU35, 'FS Qtr'!$J$4:$IU$4, 'FS Ann'!R$4)</f>
        <v>-1183.9553209558835</v>
      </c>
      <c r="S35" s="16">
        <f xml:space="preserve"> SUMIFS('FS Qtr'!$J35:$IU35, 'FS Qtr'!$J$4:$IU$4, 'FS Ann'!S$4)</f>
        <v>-739.7089349647963</v>
      </c>
      <c r="T35" s="16">
        <f xml:space="preserve"> SUMIFS('FS Qtr'!$J35:$IU35, 'FS Qtr'!$J$4:$IU$4, 'FS Ann'!T$4)</f>
        <v>-284.68810951842562</v>
      </c>
      <c r="U35" s="16">
        <f xml:space="preserve"> SUMIFS('FS Qtr'!$J35:$IU35, 'FS Qtr'!$J$4:$IU$4, 'FS Ann'!U$4)</f>
        <v>-2.1181886060837647E-12</v>
      </c>
      <c r="V35" s="16">
        <f xml:space="preserve"> SUMIFS('FS Qtr'!$J35:$IU35, 'FS Qtr'!$J$4:$IU$4, 'FS Ann'!V$4)</f>
        <v>-2.2508367526819258E-12</v>
      </c>
      <c r="W35" s="16">
        <f xml:space="preserve"> SUMIFS('FS Qtr'!$J35:$IU35, 'FS Qtr'!$J$4:$IU$4, 'FS Ann'!W$4)</f>
        <v>-2.3980894542549767E-12</v>
      </c>
      <c r="X35" s="16">
        <f xml:space="preserve"> SUMIFS('FS Qtr'!$J35:$IU35, 'FS Qtr'!$J$4:$IU$4, 'FS Ann'!X$4)</f>
        <v>-2.5549756212913607E-12</v>
      </c>
      <c r="Y35" s="16">
        <f xml:space="preserve"> SUMIFS('FS Qtr'!$J35:$IU35, 'FS Qtr'!$J$4:$IU$4, 'FS Ann'!Y$4)</f>
        <v>-2.7297631679341583E-12</v>
      </c>
      <c r="Z35" s="16">
        <f xml:space="preserve"> SUMIFS('FS Qtr'!$J35:$IU35, 'FS Qtr'!$J$4:$IU$4, 'FS Ann'!Z$4)</f>
        <v>-2.900710185512475E-12</v>
      </c>
      <c r="AA35" s="16">
        <f xml:space="preserve"> SUMIFS('FS Qtr'!$J35:$IU35, 'FS Qtr'!$J$4:$IU$4, 'FS Ann'!AA$4)</f>
        <v>-3.0904784620381871E-12</v>
      </c>
      <c r="AB35" s="16">
        <f xml:space="preserve"> SUMIFS('FS Qtr'!$J35:$IU35, 'FS Qtr'!$J$4:$IU$4, 'FS Ann'!AB$4)</f>
        <v>-3.2926616288743471E-12</v>
      </c>
      <c r="AC35" s="16">
        <f xml:space="preserve"> SUMIFS('FS Qtr'!$J35:$IU35, 'FS Qtr'!$J$4:$IU$4, 'FS Ann'!AC$4)</f>
        <v>-3.5179147558474102E-12</v>
      </c>
      <c r="AD35" s="16">
        <f xml:space="preserve"> SUMIFS('FS Qtr'!$J35:$IU35, 'FS Qtr'!$J$4:$IU$4, 'FS Ann'!AD$4)</f>
        <v>-3.7382184959927435E-12</v>
      </c>
      <c r="AE35" s="16">
        <f xml:space="preserve"> SUMIFS('FS Qtr'!$J35:$IU35, 'FS Qtr'!$J$4:$IU$4, 'FS Ann'!AE$4)</f>
        <v>-3.9827776680203861E-12</v>
      </c>
      <c r="AF35" s="16">
        <f xml:space="preserve"> SUMIFS('FS Qtr'!$J35:$IU35, 'FS Qtr'!$J$4:$IU$4, 'FS Ann'!AF$4)</f>
        <v>-4.2433362228254026E-12</v>
      </c>
      <c r="AG35" s="16">
        <f xml:space="preserve"> SUMIFS('FS Qtr'!$J35:$IU35, 'FS Qtr'!$J$4:$IU$4, 'FS Ann'!AG$4)</f>
        <v>-4.5336256180695329E-12</v>
      </c>
      <c r="AH35" s="16">
        <f xml:space="preserve"> SUMIFS('FS Qtr'!$J35:$IU35, 'FS Qtr'!$J$4:$IU$4, 'FS Ann'!AH$4)</f>
        <v>-4.8175366134736337E-12</v>
      </c>
      <c r="AI35" s="16">
        <f xml:space="preserve"> SUMIFS('FS Qtr'!$J35:$IU35, 'FS Qtr'!$J$4:$IU$4, 'FS Ann'!AI$4)</f>
        <v>-5.1327061967034349E-12</v>
      </c>
      <c r="AJ35" s="16">
        <f xml:space="preserve"> SUMIFS('FS Qtr'!$J35:$IU35, 'FS Qtr'!$J$4:$IU$4, 'FS Ann'!AJ$4)</f>
        <v>-5.4684945887068812E-12</v>
      </c>
      <c r="AK35" s="16">
        <f xml:space="preserve"> SUMIFS('FS Qtr'!$J35:$IU35, 'FS Qtr'!$J$4:$IU$4, 'FS Ann'!AK$4)</f>
        <v>-5.8425978658670703E-12</v>
      </c>
      <c r="AL35" s="16">
        <f xml:space="preserve"> SUMIFS('FS Qtr'!$J35:$IU35, 'FS Qtr'!$J$4:$IU$4, 'FS Ann'!AL$4)</f>
        <v>-6.2084811380174779E-12</v>
      </c>
      <c r="AM35" s="16">
        <f xml:space="preserve"> SUMIFS('FS Qtr'!$J35:$IU35, 'FS Qtr'!$J$4:$IU$4, 'FS Ann'!AM$4)</f>
        <v>-6.6146481419768263E-12</v>
      </c>
      <c r="AN35" s="16">
        <f xml:space="preserve"> SUMIFS('FS Qtr'!$J35:$IU35, 'FS Qtr'!$J$4:$IU$4, 'FS Ann'!AN$4)</f>
        <v>-7.0473871256906286E-12</v>
      </c>
      <c r="AO35" s="16">
        <f xml:space="preserve"> SUMIFS('FS Qtr'!$J35:$IU35, 'FS Qtr'!$J$4:$IU$4, 'FS Ann'!AO$4)</f>
        <v>-7.5295034698453761E-12</v>
      </c>
      <c r="AP35" s="16">
        <f xml:space="preserve"> SUMIFS('FS Qtr'!$J35:$IU35, 'FS Qtr'!$J$4:$IU$4, 'FS Ann'!AP$4)</f>
        <v>-8.0010264858840719E-12</v>
      </c>
      <c r="AQ35" s="16">
        <f xml:space="preserve"> SUMIFS('FS Qtr'!$J35:$IU35, 'FS Qtr'!$J$4:$IU$4, 'FS Ann'!AQ$4)</f>
        <v>-8.5244641647828842E-12</v>
      </c>
      <c r="AR35" s="16">
        <f xml:space="preserve"> SUMIFS('FS Qtr'!$J35:$IU35, 'FS Qtr'!$J$4:$IU$4, 'FS Ann'!AR$4)</f>
        <v>-9.0821458252726025E-12</v>
      </c>
      <c r="AS35" s="16">
        <f xml:space="preserve"> SUMIFS('FS Qtr'!$J35:$IU35, 'FS Qtr'!$J$4:$IU$4, 'FS Ann'!AS$4)</f>
        <v>-9.7034613375705958E-12</v>
      </c>
      <c r="AT35" s="16">
        <f xml:space="preserve"> SUMIFS('FS Qtr'!$J35:$IU35, 'FS Qtr'!$J$4:$IU$4, 'FS Ann'!AT$4)</f>
        <v>-1.0311124960308802E-11</v>
      </c>
      <c r="AU35" s="16">
        <f xml:space="preserve"> SUMIFS('FS Qtr'!$J35:$IU35, 'FS Qtr'!$J$4:$IU$4, 'FS Ann'!AU$4)</f>
        <v>-1.0985692320582112E-11</v>
      </c>
      <c r="AV35" s="16">
        <f xml:space="preserve"> SUMIFS('FS Qtr'!$J35:$IU35, 'FS Qtr'!$J$4:$IU$4, 'FS Ann'!AV$4)</f>
        <v>-1.1704390765028848E-11</v>
      </c>
      <c r="AW35" s="16">
        <f xml:space="preserve"> SUMIFS('FS Qtr'!$J35:$IU35, 'FS Qtr'!$J$4:$IU$4, 'FS Ann'!AW$4)</f>
        <v>-1.2505095761867135E-11</v>
      </c>
      <c r="AX35" s="16">
        <f xml:space="preserve"> SUMIFS('FS Qtr'!$J35:$IU35, 'FS Qtr'!$J$4:$IU$4, 'FS Ann'!AX$4)</f>
        <v>-1.3288207223745429E-11</v>
      </c>
      <c r="AY35" s="16">
        <f xml:space="preserve"> SUMIFS('FS Qtr'!$J35:$IU35, 'FS Qtr'!$J$4:$IU$4, 'FS Ann'!AY$4)</f>
        <v>-1.4157539222357751E-11</v>
      </c>
      <c r="AZ35" s="16">
        <f xml:space="preserve"> SUMIFS('FS Qtr'!$J35:$IU35, 'FS Qtr'!$J$4:$IU$4, 'FS Ann'!AZ$4)</f>
        <v>-1.5083744064017014E-11</v>
      </c>
      <c r="BA35" s="16">
        <f xml:space="preserve"> SUMIFS('FS Qtr'!$J35:$IU35, 'FS Qtr'!$J$4:$IU$4, 'FS Ann'!BA$4)</f>
        <v>-1.6115632821454491E-11</v>
      </c>
      <c r="BB35" s="16">
        <f xml:space="preserve"> SUMIFS('FS Qtr'!$J35:$IU35, 'FS Qtr'!$J$4:$IU$4, 'FS Ann'!BB$4)</f>
        <v>-1.7124848345927907E-11</v>
      </c>
      <c r="BC35" s="16">
        <f xml:space="preserve"> SUMIFS('FS Qtr'!$J35:$IU35, 'FS Qtr'!$J$4:$IU$4, 'FS Ann'!BC$4)</f>
        <v>-1.8245178454258525E-11</v>
      </c>
      <c r="BD35" s="16">
        <f xml:space="preserve"> SUMIFS('FS Qtr'!$J35:$IU35, 'FS Qtr'!$J$4:$IU$4, 'FS Ann'!BD$4)</f>
        <v>0</v>
      </c>
    </row>
    <row r="36" spans="1:56" outlineLevel="1" x14ac:dyDescent="0.25">
      <c r="A36" s="1"/>
      <c r="B36" s="1"/>
      <c r="C36" s="19"/>
      <c r="D36" s="127"/>
      <c r="E36" s="16" t="str">
        <f xml:space="preserve"> 'FS Qtr'!E36</f>
        <v>Senior debt principal repayment</v>
      </c>
      <c r="F36" s="16">
        <f xml:space="preserve"> 'FS Qtr'!F36</f>
        <v>0</v>
      </c>
      <c r="G36" s="512" t="str">
        <f xml:space="preserve"> 'FS Qtr'!G36</f>
        <v>$ 000s</v>
      </c>
      <c r="H36" s="16">
        <f xml:space="preserve"> SUM(J36:BQ36)</f>
        <v>-65676.200961484079</v>
      </c>
      <c r="I36" s="16"/>
      <c r="J36" s="16">
        <f xml:space="preserve"> SUMIFS('FS Qtr'!$J36:$IU36, 'FS Qtr'!$J$4:$IU$4, 'FS Ann'!J$4)</f>
        <v>0</v>
      </c>
      <c r="K36" s="16">
        <f xml:space="preserve"> SUMIFS('FS Qtr'!$J36:$IU36, 'FS Qtr'!$J$4:$IU$4, 'FS Ann'!K$4)</f>
        <v>-4543.1435372994065</v>
      </c>
      <c r="L36" s="16">
        <f xml:space="preserve"> SUMIFS('FS Qtr'!$J36:$IU36, 'FS Qtr'!$J$4:$IU$4, 'FS Ann'!L$4)</f>
        <v>-5834.3628829930276</v>
      </c>
      <c r="M36" s="16">
        <f xml:space="preserve"> SUMIFS('FS Qtr'!$J36:$IU36, 'FS Qtr'!$J$4:$IU$4, 'FS Ann'!M$4)</f>
        <v>-6131.3979791292577</v>
      </c>
      <c r="N36" s="16">
        <f xml:space="preserve"> SUMIFS('FS Qtr'!$J36:$IU36, 'FS Qtr'!$J$4:$IU$4, 'FS Ann'!N$4)</f>
        <v>-6431.0438992316012</v>
      </c>
      <c r="O36" s="16">
        <f xml:space="preserve"> SUMIFS('FS Qtr'!$J36:$IU36, 'FS Qtr'!$J$4:$IU$4, 'FS Ann'!O$4)</f>
        <v>-6775.2934808857672</v>
      </c>
      <c r="P36" s="16">
        <f xml:space="preserve"> SUMIFS('FS Qtr'!$J36:$IU36, 'FS Qtr'!$J$4:$IU$4, 'FS Ann'!P$4)</f>
        <v>-7129.9089266626106</v>
      </c>
      <c r="Q36" s="16">
        <f xml:space="preserve"> SUMIFS('FS Qtr'!$J36:$IU36, 'FS Qtr'!$J$4:$IU$4, 'FS Ann'!Q$4)</f>
        <v>-7513.9400776147522</v>
      </c>
      <c r="R36" s="16">
        <f xml:space="preserve"> SUMIFS('FS Qtr'!$J36:$IU36, 'FS Qtr'!$J$4:$IU$4, 'FS Ann'!R$4)</f>
        <v>-7006.7820318271715</v>
      </c>
      <c r="S36" s="16">
        <f xml:space="preserve"> SUMIFS('FS Qtr'!$J36:$IU36, 'FS Qtr'!$J$4:$IU$4, 'FS Ann'!S$4)</f>
        <v>-7040.5415981027445</v>
      </c>
      <c r="T36" s="16">
        <f xml:space="preserve"> SUMIFS('FS Qtr'!$J36:$IU36, 'FS Qtr'!$J$4:$IU$4, 'FS Ann'!T$4)</f>
        <v>-7269.786547737951</v>
      </c>
      <c r="U36" s="16">
        <f xml:space="preserve"> SUMIFS('FS Qtr'!$J36:$IU36, 'FS Qtr'!$J$4:$IU$4, 'FS Ann'!U$4)</f>
        <v>2.1181886060837647E-12</v>
      </c>
      <c r="V36" s="16">
        <f xml:space="preserve"> SUMIFS('FS Qtr'!$J36:$IU36, 'FS Qtr'!$J$4:$IU$4, 'FS Ann'!V$4)</f>
        <v>2.2508367526819258E-12</v>
      </c>
      <c r="W36" s="16">
        <f xml:space="preserve"> SUMIFS('FS Qtr'!$J36:$IU36, 'FS Qtr'!$J$4:$IU$4, 'FS Ann'!W$4)</f>
        <v>2.3980894542549767E-12</v>
      </c>
      <c r="X36" s="16">
        <f xml:space="preserve"> SUMIFS('FS Qtr'!$J36:$IU36, 'FS Qtr'!$J$4:$IU$4, 'FS Ann'!X$4)</f>
        <v>2.5549756212913607E-12</v>
      </c>
      <c r="Y36" s="16">
        <f xml:space="preserve"> SUMIFS('FS Qtr'!$J36:$IU36, 'FS Qtr'!$J$4:$IU$4, 'FS Ann'!Y$4)</f>
        <v>2.7297631679341583E-12</v>
      </c>
      <c r="Z36" s="16">
        <f xml:space="preserve"> SUMIFS('FS Qtr'!$J36:$IU36, 'FS Qtr'!$J$4:$IU$4, 'FS Ann'!Z$4)</f>
        <v>2.900710185512475E-12</v>
      </c>
      <c r="AA36" s="16">
        <f xml:space="preserve"> SUMIFS('FS Qtr'!$J36:$IU36, 'FS Qtr'!$J$4:$IU$4, 'FS Ann'!AA$4)</f>
        <v>3.0904784620381871E-12</v>
      </c>
      <c r="AB36" s="16">
        <f xml:space="preserve"> SUMIFS('FS Qtr'!$J36:$IU36, 'FS Qtr'!$J$4:$IU$4, 'FS Ann'!AB$4)</f>
        <v>3.2926616288743471E-12</v>
      </c>
      <c r="AC36" s="16">
        <f xml:space="preserve"> SUMIFS('FS Qtr'!$J36:$IU36, 'FS Qtr'!$J$4:$IU$4, 'FS Ann'!AC$4)</f>
        <v>3.5179147558474102E-12</v>
      </c>
      <c r="AD36" s="16">
        <f xml:space="preserve"> SUMIFS('FS Qtr'!$J36:$IU36, 'FS Qtr'!$J$4:$IU$4, 'FS Ann'!AD$4)</f>
        <v>3.7382184959927435E-12</v>
      </c>
      <c r="AE36" s="16">
        <f xml:space="preserve"> SUMIFS('FS Qtr'!$J36:$IU36, 'FS Qtr'!$J$4:$IU$4, 'FS Ann'!AE$4)</f>
        <v>3.9827776680203861E-12</v>
      </c>
      <c r="AF36" s="16">
        <f xml:space="preserve"> SUMIFS('FS Qtr'!$J36:$IU36, 'FS Qtr'!$J$4:$IU$4, 'FS Ann'!AF$4)</f>
        <v>4.2433362228254026E-12</v>
      </c>
      <c r="AG36" s="16">
        <f xml:space="preserve"> SUMIFS('FS Qtr'!$J36:$IU36, 'FS Qtr'!$J$4:$IU$4, 'FS Ann'!AG$4)</f>
        <v>4.5336256180695329E-12</v>
      </c>
      <c r="AH36" s="16">
        <f xml:space="preserve"> SUMIFS('FS Qtr'!$J36:$IU36, 'FS Qtr'!$J$4:$IU$4, 'FS Ann'!AH$4)</f>
        <v>4.8175366134736337E-12</v>
      </c>
      <c r="AI36" s="16">
        <f xml:space="preserve"> SUMIFS('FS Qtr'!$J36:$IU36, 'FS Qtr'!$J$4:$IU$4, 'FS Ann'!AI$4)</f>
        <v>5.1327061967034349E-12</v>
      </c>
      <c r="AJ36" s="16">
        <f xml:space="preserve"> SUMIFS('FS Qtr'!$J36:$IU36, 'FS Qtr'!$J$4:$IU$4, 'FS Ann'!AJ$4)</f>
        <v>5.4684945887068812E-12</v>
      </c>
      <c r="AK36" s="16">
        <f xml:space="preserve"> SUMIFS('FS Qtr'!$J36:$IU36, 'FS Qtr'!$J$4:$IU$4, 'FS Ann'!AK$4)</f>
        <v>5.8425978658670703E-12</v>
      </c>
      <c r="AL36" s="16">
        <f xml:space="preserve"> SUMIFS('FS Qtr'!$J36:$IU36, 'FS Qtr'!$J$4:$IU$4, 'FS Ann'!AL$4)</f>
        <v>6.2084811380174779E-12</v>
      </c>
      <c r="AM36" s="16">
        <f xml:space="preserve"> SUMIFS('FS Qtr'!$J36:$IU36, 'FS Qtr'!$J$4:$IU$4, 'FS Ann'!AM$4)</f>
        <v>6.6146481419768263E-12</v>
      </c>
      <c r="AN36" s="16">
        <f xml:space="preserve"> SUMIFS('FS Qtr'!$J36:$IU36, 'FS Qtr'!$J$4:$IU$4, 'FS Ann'!AN$4)</f>
        <v>7.0473871256906286E-12</v>
      </c>
      <c r="AO36" s="16">
        <f xml:space="preserve"> SUMIFS('FS Qtr'!$J36:$IU36, 'FS Qtr'!$J$4:$IU$4, 'FS Ann'!AO$4)</f>
        <v>7.5295034698453761E-12</v>
      </c>
      <c r="AP36" s="16">
        <f xml:space="preserve"> SUMIFS('FS Qtr'!$J36:$IU36, 'FS Qtr'!$J$4:$IU$4, 'FS Ann'!AP$4)</f>
        <v>8.0010264858840719E-12</v>
      </c>
      <c r="AQ36" s="16">
        <f xml:space="preserve"> SUMIFS('FS Qtr'!$J36:$IU36, 'FS Qtr'!$J$4:$IU$4, 'FS Ann'!AQ$4)</f>
        <v>8.5244641647828842E-12</v>
      </c>
      <c r="AR36" s="16">
        <f xml:space="preserve"> SUMIFS('FS Qtr'!$J36:$IU36, 'FS Qtr'!$J$4:$IU$4, 'FS Ann'!AR$4)</f>
        <v>9.0821458252726025E-12</v>
      </c>
      <c r="AS36" s="16">
        <f xml:space="preserve"> SUMIFS('FS Qtr'!$J36:$IU36, 'FS Qtr'!$J$4:$IU$4, 'FS Ann'!AS$4)</f>
        <v>9.7034613375705958E-12</v>
      </c>
      <c r="AT36" s="16">
        <f xml:space="preserve"> SUMIFS('FS Qtr'!$J36:$IU36, 'FS Qtr'!$J$4:$IU$4, 'FS Ann'!AT$4)</f>
        <v>1.0311124960308802E-11</v>
      </c>
      <c r="AU36" s="16">
        <f xml:space="preserve"> SUMIFS('FS Qtr'!$J36:$IU36, 'FS Qtr'!$J$4:$IU$4, 'FS Ann'!AU$4)</f>
        <v>1.0985692320582112E-11</v>
      </c>
      <c r="AV36" s="16">
        <f xml:space="preserve"> SUMIFS('FS Qtr'!$J36:$IU36, 'FS Qtr'!$J$4:$IU$4, 'FS Ann'!AV$4)</f>
        <v>1.1704390765028848E-11</v>
      </c>
      <c r="AW36" s="16">
        <f xml:space="preserve"> SUMIFS('FS Qtr'!$J36:$IU36, 'FS Qtr'!$J$4:$IU$4, 'FS Ann'!AW$4)</f>
        <v>1.2505095761867135E-11</v>
      </c>
      <c r="AX36" s="16">
        <f xml:space="preserve"> SUMIFS('FS Qtr'!$J36:$IU36, 'FS Qtr'!$J$4:$IU$4, 'FS Ann'!AX$4)</f>
        <v>1.3288207223745429E-11</v>
      </c>
      <c r="AY36" s="16">
        <f xml:space="preserve"> SUMIFS('FS Qtr'!$J36:$IU36, 'FS Qtr'!$J$4:$IU$4, 'FS Ann'!AY$4)</f>
        <v>1.4157539222357751E-11</v>
      </c>
      <c r="AZ36" s="16">
        <f xml:space="preserve"> SUMIFS('FS Qtr'!$J36:$IU36, 'FS Qtr'!$J$4:$IU$4, 'FS Ann'!AZ$4)</f>
        <v>1.5083744064017014E-11</v>
      </c>
      <c r="BA36" s="16">
        <f xml:space="preserve"> SUMIFS('FS Qtr'!$J36:$IU36, 'FS Qtr'!$J$4:$IU$4, 'FS Ann'!BA$4)</f>
        <v>1.6115632821454491E-11</v>
      </c>
      <c r="BB36" s="16">
        <f xml:space="preserve"> SUMIFS('FS Qtr'!$J36:$IU36, 'FS Qtr'!$J$4:$IU$4, 'FS Ann'!BB$4)</f>
        <v>1.7124848345927907E-11</v>
      </c>
      <c r="BC36" s="16">
        <f xml:space="preserve"> SUMIFS('FS Qtr'!$J36:$IU36, 'FS Qtr'!$J$4:$IU$4, 'FS Ann'!BC$4)</f>
        <v>1.8245178454258525E-11</v>
      </c>
      <c r="BD36" s="16">
        <f xml:space="preserve"> SUMIFS('FS Qtr'!$J36:$IU36, 'FS Qtr'!$J$4:$IU$4, 'FS Ann'!BD$4)</f>
        <v>0</v>
      </c>
    </row>
    <row r="37" spans="1:56" outlineLevel="1" x14ac:dyDescent="0.25">
      <c r="A37" s="1"/>
      <c r="B37" s="1"/>
      <c r="C37" s="19"/>
      <c r="D37" s="127"/>
      <c r="E37" s="280" t="s">
        <v>140</v>
      </c>
      <c r="F37" s="128"/>
      <c r="G37" s="435" t="str">
        <f>SMU</f>
        <v>$ 000s</v>
      </c>
      <c r="H37" s="128">
        <f xml:space="preserve"> SUM(J37:PY37)</f>
        <v>226631.39930699457</v>
      </c>
      <c r="I37" s="128"/>
      <c r="J37" s="128">
        <f t="shared" ref="J37:BD37" si="7" xml:space="preserve"> J33 + SUM(J35:J36)</f>
        <v>0</v>
      </c>
      <c r="K37" s="128">
        <f t="shared" si="7"/>
        <v>3886.0260107015456</v>
      </c>
      <c r="L37" s="128">
        <f t="shared" si="7"/>
        <v>4311.7015746179914</v>
      </c>
      <c r="M37" s="128">
        <f t="shared" si="7"/>
        <v>4278.4901917922471</v>
      </c>
      <c r="N37" s="128">
        <f t="shared" si="7"/>
        <v>4230.1267141347635</v>
      </c>
      <c r="O37" s="128">
        <f t="shared" si="7"/>
        <v>4196.4492330849498</v>
      </c>
      <c r="P37" s="128">
        <f t="shared" si="7"/>
        <v>4157.549934368375</v>
      </c>
      <c r="Q37" s="128">
        <f t="shared" si="7"/>
        <v>4123.2050533095608</v>
      </c>
      <c r="R37" s="128">
        <f t="shared" si="7"/>
        <v>3685.8317584106153</v>
      </c>
      <c r="S37" s="128">
        <f t="shared" si="7"/>
        <v>3501.1127398803474</v>
      </c>
      <c r="T37" s="128">
        <f t="shared" si="7"/>
        <v>3399.5135957653656</v>
      </c>
      <c r="U37" s="128">
        <f t="shared" si="7"/>
        <v>10699.604823932654</v>
      </c>
      <c r="V37" s="128">
        <f t="shared" si="7"/>
        <v>10476.603242625008</v>
      </c>
      <c r="W37" s="128">
        <f t="shared" si="7"/>
        <v>10314.079938732444</v>
      </c>
      <c r="X37" s="128">
        <f t="shared" si="7"/>
        <v>10149.096549977879</v>
      </c>
      <c r="Y37" s="128">
        <f t="shared" si="7"/>
        <v>10008.526940854501</v>
      </c>
      <c r="Z37" s="128">
        <f t="shared" si="7"/>
        <v>9832.6569604989454</v>
      </c>
      <c r="AA37" s="128">
        <f t="shared" si="7"/>
        <v>9706.307339146344</v>
      </c>
      <c r="AB37" s="128">
        <f t="shared" si="7"/>
        <v>9570.4419138698795</v>
      </c>
      <c r="AC37" s="128">
        <f t="shared" si="7"/>
        <v>9452.2029382584678</v>
      </c>
      <c r="AD37" s="128">
        <f t="shared" si="7"/>
        <v>9295.2671927383089</v>
      </c>
      <c r="AE37" s="128">
        <f t="shared" si="7"/>
        <v>9181.9772960124465</v>
      </c>
      <c r="AF37" s="128">
        <f t="shared" si="7"/>
        <v>9056.3074461123324</v>
      </c>
      <c r="AG37" s="128">
        <f t="shared" si="7"/>
        <v>8944.8574898287698</v>
      </c>
      <c r="AH37" s="128">
        <f t="shared" si="7"/>
        <v>8794.1340754772045</v>
      </c>
      <c r="AI37" s="128">
        <f t="shared" si="7"/>
        <v>8683.3779045917763</v>
      </c>
      <c r="AJ37" s="128">
        <f t="shared" si="7"/>
        <v>8559.2254409269499</v>
      </c>
      <c r="AK37" s="128">
        <f t="shared" si="7"/>
        <v>8447.3531500081008</v>
      </c>
      <c r="AL37" s="128">
        <f t="shared" si="7"/>
        <v>8296.9014320645583</v>
      </c>
      <c r="AM37" s="128">
        <f t="shared" si="7"/>
        <v>8183.6577501233596</v>
      </c>
      <c r="AN37" s="128">
        <f t="shared" si="7"/>
        <v>8099.2669675545494</v>
      </c>
      <c r="AO37" s="128">
        <f t="shared" si="7"/>
        <v>1109.5457075942982</v>
      </c>
      <c r="AP37" s="128">
        <f t="shared" si="7"/>
        <v>0</v>
      </c>
      <c r="AQ37" s="128">
        <f t="shared" si="7"/>
        <v>0</v>
      </c>
      <c r="AR37" s="128">
        <f t="shared" si="7"/>
        <v>0</v>
      </c>
      <c r="AS37" s="128">
        <f t="shared" si="7"/>
        <v>0</v>
      </c>
      <c r="AT37" s="128">
        <f t="shared" si="7"/>
        <v>0</v>
      </c>
      <c r="AU37" s="128">
        <f t="shared" si="7"/>
        <v>0</v>
      </c>
      <c r="AV37" s="128">
        <f t="shared" si="7"/>
        <v>0</v>
      </c>
      <c r="AW37" s="128">
        <f t="shared" si="7"/>
        <v>0</v>
      </c>
      <c r="AX37" s="128">
        <f t="shared" si="7"/>
        <v>0</v>
      </c>
      <c r="AY37" s="128">
        <f t="shared" si="7"/>
        <v>0</v>
      </c>
      <c r="AZ37" s="128">
        <f t="shared" si="7"/>
        <v>0</v>
      </c>
      <c r="BA37" s="128">
        <f t="shared" si="7"/>
        <v>0</v>
      </c>
      <c r="BB37" s="128">
        <f t="shared" si="7"/>
        <v>0</v>
      </c>
      <c r="BC37" s="128">
        <f t="shared" si="7"/>
        <v>0</v>
      </c>
      <c r="BD37" s="128">
        <f t="shared" si="7"/>
        <v>0</v>
      </c>
    </row>
    <row r="38" spans="1:56" outlineLevel="1" x14ac:dyDescent="0.25">
      <c r="A38" s="1"/>
      <c r="B38" s="1"/>
      <c r="C38" s="19"/>
      <c r="D38" s="127"/>
      <c r="E38" s="16"/>
      <c r="F38" s="16"/>
      <c r="G38" s="512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  <c r="BC38" s="16"/>
      <c r="BD38" s="16"/>
    </row>
    <row r="39" spans="1:56" outlineLevel="1" x14ac:dyDescent="0.25">
      <c r="A39" s="1"/>
      <c r="B39" s="1"/>
      <c r="C39" s="19"/>
      <c r="D39" s="127"/>
      <c r="E39" s="16" t="str">
        <f xml:space="preserve"> 'FS Qtr'!E40</f>
        <v>[Refi facility repayment]</v>
      </c>
      <c r="F39" s="16">
        <f xml:space="preserve"> 'FS Qtr'!F40</f>
        <v>0</v>
      </c>
      <c r="G39" s="512">
        <f xml:space="preserve"> 'FS Qtr'!G40</f>
        <v>0</v>
      </c>
      <c r="H39" s="16">
        <f xml:space="preserve"> SUM(J39:BQ39)</f>
        <v>0</v>
      </c>
      <c r="I39" s="16"/>
      <c r="J39" s="16">
        <f xml:space="preserve"> SUMIFS('FS Qtr'!$J40:$IU40, 'FS Qtr'!$J$4:$IU$4, 'FS Ann'!J$4)</f>
        <v>0</v>
      </c>
      <c r="K39" s="16">
        <f xml:space="preserve"> SUMIFS('FS Qtr'!$J40:$IU40, 'FS Qtr'!$J$4:$IU$4, 'FS Ann'!K$4)</f>
        <v>0</v>
      </c>
      <c r="L39" s="16">
        <f xml:space="preserve"> SUMIFS('FS Qtr'!$J40:$IU40, 'FS Qtr'!$J$4:$IU$4, 'FS Ann'!L$4)</f>
        <v>0</v>
      </c>
      <c r="M39" s="16">
        <f xml:space="preserve"> SUMIFS('FS Qtr'!$J40:$IU40, 'FS Qtr'!$J$4:$IU$4, 'FS Ann'!M$4)</f>
        <v>0</v>
      </c>
      <c r="N39" s="16">
        <f xml:space="preserve"> SUMIFS('FS Qtr'!$J40:$IU40, 'FS Qtr'!$J$4:$IU$4, 'FS Ann'!N$4)</f>
        <v>0</v>
      </c>
      <c r="O39" s="16">
        <f xml:space="preserve"> SUMIFS('FS Qtr'!$J40:$IU40, 'FS Qtr'!$J$4:$IU$4, 'FS Ann'!O$4)</f>
        <v>0</v>
      </c>
      <c r="P39" s="16">
        <f xml:space="preserve"> SUMIFS('FS Qtr'!$J40:$IU40, 'FS Qtr'!$J$4:$IU$4, 'FS Ann'!P$4)</f>
        <v>0</v>
      </c>
      <c r="Q39" s="16">
        <f xml:space="preserve"> SUMIFS('FS Qtr'!$J40:$IU40, 'FS Qtr'!$J$4:$IU$4, 'FS Ann'!Q$4)</f>
        <v>0</v>
      </c>
      <c r="R39" s="16">
        <f xml:space="preserve"> SUMIFS('FS Qtr'!$J40:$IU40, 'FS Qtr'!$J$4:$IU$4, 'FS Ann'!R$4)</f>
        <v>0</v>
      </c>
      <c r="S39" s="16">
        <f xml:space="preserve"> SUMIFS('FS Qtr'!$J40:$IU40, 'FS Qtr'!$J$4:$IU$4, 'FS Ann'!S$4)</f>
        <v>0</v>
      </c>
      <c r="T39" s="16">
        <f xml:space="preserve"> SUMIFS('FS Qtr'!$J40:$IU40, 'FS Qtr'!$J$4:$IU$4, 'FS Ann'!T$4)</f>
        <v>0</v>
      </c>
      <c r="U39" s="16">
        <f xml:space="preserve"> SUMIFS('FS Qtr'!$J40:$IU40, 'FS Qtr'!$J$4:$IU$4, 'FS Ann'!U$4)</f>
        <v>0</v>
      </c>
      <c r="V39" s="16">
        <f xml:space="preserve"> SUMIFS('FS Qtr'!$J40:$IU40, 'FS Qtr'!$J$4:$IU$4, 'FS Ann'!V$4)</f>
        <v>0</v>
      </c>
      <c r="W39" s="16">
        <f xml:space="preserve"> SUMIFS('FS Qtr'!$J40:$IU40, 'FS Qtr'!$J$4:$IU$4, 'FS Ann'!W$4)</f>
        <v>0</v>
      </c>
      <c r="X39" s="16">
        <f xml:space="preserve"> SUMIFS('FS Qtr'!$J40:$IU40, 'FS Qtr'!$J$4:$IU$4, 'FS Ann'!X$4)</f>
        <v>0</v>
      </c>
      <c r="Y39" s="16">
        <f xml:space="preserve"> SUMIFS('FS Qtr'!$J40:$IU40, 'FS Qtr'!$J$4:$IU$4, 'FS Ann'!Y$4)</f>
        <v>0</v>
      </c>
      <c r="Z39" s="16">
        <f xml:space="preserve"> SUMIFS('FS Qtr'!$J40:$IU40, 'FS Qtr'!$J$4:$IU$4, 'FS Ann'!Z$4)</f>
        <v>0</v>
      </c>
      <c r="AA39" s="16">
        <f xml:space="preserve"> SUMIFS('FS Qtr'!$J40:$IU40, 'FS Qtr'!$J$4:$IU$4, 'FS Ann'!AA$4)</f>
        <v>0</v>
      </c>
      <c r="AB39" s="16">
        <f xml:space="preserve"> SUMIFS('FS Qtr'!$J40:$IU40, 'FS Qtr'!$J$4:$IU$4, 'FS Ann'!AB$4)</f>
        <v>0</v>
      </c>
      <c r="AC39" s="16">
        <f xml:space="preserve"> SUMIFS('FS Qtr'!$J40:$IU40, 'FS Qtr'!$J$4:$IU$4, 'FS Ann'!AC$4)</f>
        <v>0</v>
      </c>
      <c r="AD39" s="16">
        <f xml:space="preserve"> SUMIFS('FS Qtr'!$J40:$IU40, 'FS Qtr'!$J$4:$IU$4, 'FS Ann'!AD$4)</f>
        <v>0</v>
      </c>
      <c r="AE39" s="16">
        <f xml:space="preserve"> SUMIFS('FS Qtr'!$J40:$IU40, 'FS Qtr'!$J$4:$IU$4, 'FS Ann'!AE$4)</f>
        <v>0</v>
      </c>
      <c r="AF39" s="16">
        <f xml:space="preserve"> SUMIFS('FS Qtr'!$J40:$IU40, 'FS Qtr'!$J$4:$IU$4, 'FS Ann'!AF$4)</f>
        <v>0</v>
      </c>
      <c r="AG39" s="16">
        <f xml:space="preserve"> SUMIFS('FS Qtr'!$J40:$IU40, 'FS Qtr'!$J$4:$IU$4, 'FS Ann'!AG$4)</f>
        <v>0</v>
      </c>
      <c r="AH39" s="16">
        <f xml:space="preserve"> SUMIFS('FS Qtr'!$J40:$IU40, 'FS Qtr'!$J$4:$IU$4, 'FS Ann'!AH$4)</f>
        <v>0</v>
      </c>
      <c r="AI39" s="16">
        <f xml:space="preserve"> SUMIFS('FS Qtr'!$J40:$IU40, 'FS Qtr'!$J$4:$IU$4, 'FS Ann'!AI$4)</f>
        <v>0</v>
      </c>
      <c r="AJ39" s="16">
        <f xml:space="preserve"> SUMIFS('FS Qtr'!$J40:$IU40, 'FS Qtr'!$J$4:$IU$4, 'FS Ann'!AJ$4)</f>
        <v>0</v>
      </c>
      <c r="AK39" s="16">
        <f xml:space="preserve"> SUMIFS('FS Qtr'!$J40:$IU40, 'FS Qtr'!$J$4:$IU$4, 'FS Ann'!AK$4)</f>
        <v>0</v>
      </c>
      <c r="AL39" s="16">
        <f xml:space="preserve"> SUMIFS('FS Qtr'!$J40:$IU40, 'FS Qtr'!$J$4:$IU$4, 'FS Ann'!AL$4)</f>
        <v>0</v>
      </c>
      <c r="AM39" s="16">
        <f xml:space="preserve"> SUMIFS('FS Qtr'!$J40:$IU40, 'FS Qtr'!$J$4:$IU$4, 'FS Ann'!AM$4)</f>
        <v>0</v>
      </c>
      <c r="AN39" s="16">
        <f xml:space="preserve"> SUMIFS('FS Qtr'!$J40:$IU40, 'FS Qtr'!$J$4:$IU$4, 'FS Ann'!AN$4)</f>
        <v>0</v>
      </c>
      <c r="AO39" s="16">
        <f xml:space="preserve"> SUMIFS('FS Qtr'!$J40:$IU40, 'FS Qtr'!$J$4:$IU$4, 'FS Ann'!AO$4)</f>
        <v>0</v>
      </c>
      <c r="AP39" s="16">
        <f xml:space="preserve"> SUMIFS('FS Qtr'!$J40:$IU40, 'FS Qtr'!$J$4:$IU$4, 'FS Ann'!AP$4)</f>
        <v>0</v>
      </c>
      <c r="AQ39" s="16">
        <f xml:space="preserve"> SUMIFS('FS Qtr'!$J40:$IU40, 'FS Qtr'!$J$4:$IU$4, 'FS Ann'!AQ$4)</f>
        <v>0</v>
      </c>
      <c r="AR39" s="16">
        <f xml:space="preserve"> SUMIFS('FS Qtr'!$J40:$IU40, 'FS Qtr'!$J$4:$IU$4, 'FS Ann'!AR$4)</f>
        <v>0</v>
      </c>
      <c r="AS39" s="16">
        <f xml:space="preserve"> SUMIFS('FS Qtr'!$J40:$IU40, 'FS Qtr'!$J$4:$IU$4, 'FS Ann'!AS$4)</f>
        <v>0</v>
      </c>
      <c r="AT39" s="16">
        <f xml:space="preserve"> SUMIFS('FS Qtr'!$J40:$IU40, 'FS Qtr'!$J$4:$IU$4, 'FS Ann'!AT$4)</f>
        <v>0</v>
      </c>
      <c r="AU39" s="16">
        <f xml:space="preserve"> SUMIFS('FS Qtr'!$J40:$IU40, 'FS Qtr'!$J$4:$IU$4, 'FS Ann'!AU$4)</f>
        <v>0</v>
      </c>
      <c r="AV39" s="16">
        <f xml:space="preserve"> SUMIFS('FS Qtr'!$J40:$IU40, 'FS Qtr'!$J$4:$IU$4, 'FS Ann'!AV$4)</f>
        <v>0</v>
      </c>
      <c r="AW39" s="16">
        <f xml:space="preserve"> SUMIFS('FS Qtr'!$J40:$IU40, 'FS Qtr'!$J$4:$IU$4, 'FS Ann'!AW$4)</f>
        <v>0</v>
      </c>
      <c r="AX39" s="16">
        <f xml:space="preserve"> SUMIFS('FS Qtr'!$J40:$IU40, 'FS Qtr'!$J$4:$IU$4, 'FS Ann'!AX$4)</f>
        <v>0</v>
      </c>
      <c r="AY39" s="16">
        <f xml:space="preserve"> SUMIFS('FS Qtr'!$J40:$IU40, 'FS Qtr'!$J$4:$IU$4, 'FS Ann'!AY$4)</f>
        <v>0</v>
      </c>
      <c r="AZ39" s="16">
        <f xml:space="preserve"> SUMIFS('FS Qtr'!$J40:$IU40, 'FS Qtr'!$J$4:$IU$4, 'FS Ann'!AZ$4)</f>
        <v>0</v>
      </c>
      <c r="BA39" s="16">
        <f xml:space="preserve"> SUMIFS('FS Qtr'!$J40:$IU40, 'FS Qtr'!$J$4:$IU$4, 'FS Ann'!BA$4)</f>
        <v>0</v>
      </c>
      <c r="BB39" s="16">
        <f xml:space="preserve"> SUMIFS('FS Qtr'!$J40:$IU40, 'FS Qtr'!$J$4:$IU$4, 'FS Ann'!BB$4)</f>
        <v>0</v>
      </c>
      <c r="BC39" s="16">
        <f xml:space="preserve"> SUMIFS('FS Qtr'!$J40:$IU40, 'FS Qtr'!$J$4:$IU$4, 'FS Ann'!BC$4)</f>
        <v>0</v>
      </c>
      <c r="BD39" s="16">
        <f xml:space="preserve"> SUMIFS('FS Qtr'!$J40:$IU40, 'FS Qtr'!$J$4:$IU$4, 'FS Ann'!BD$4)</f>
        <v>0</v>
      </c>
    </row>
    <row r="40" spans="1:56" outlineLevel="1" x14ac:dyDescent="0.25">
      <c r="A40" s="1"/>
      <c r="B40" s="1"/>
      <c r="C40" s="19"/>
      <c r="D40" s="127"/>
      <c r="E40" s="16" t="str">
        <f xml:space="preserve"> 'FS Qtr'!E41</f>
        <v>[Refi facility interest]</v>
      </c>
      <c r="F40" s="16">
        <f xml:space="preserve"> 'FS Qtr'!F41</f>
        <v>0</v>
      </c>
      <c r="G40" s="512">
        <f xml:space="preserve"> 'FS Qtr'!G41</f>
        <v>0</v>
      </c>
      <c r="H40" s="16">
        <f xml:space="preserve"> SUM(J40:BQ40)</f>
        <v>0</v>
      </c>
      <c r="I40" s="16"/>
      <c r="J40" s="16">
        <f xml:space="preserve"> SUMIFS('FS Qtr'!$J41:$IU41, 'FS Qtr'!$J$4:$IU$4, 'FS Ann'!J$4)</f>
        <v>0</v>
      </c>
      <c r="K40" s="16">
        <f xml:space="preserve"> SUMIFS('FS Qtr'!$J41:$IU41, 'FS Qtr'!$J$4:$IU$4, 'FS Ann'!K$4)</f>
        <v>0</v>
      </c>
      <c r="L40" s="16">
        <f xml:space="preserve"> SUMIFS('FS Qtr'!$J41:$IU41, 'FS Qtr'!$J$4:$IU$4, 'FS Ann'!L$4)</f>
        <v>0</v>
      </c>
      <c r="M40" s="16">
        <f xml:space="preserve"> SUMIFS('FS Qtr'!$J41:$IU41, 'FS Qtr'!$J$4:$IU$4, 'FS Ann'!M$4)</f>
        <v>0</v>
      </c>
      <c r="N40" s="16">
        <f xml:space="preserve"> SUMIFS('FS Qtr'!$J41:$IU41, 'FS Qtr'!$J$4:$IU$4, 'FS Ann'!N$4)</f>
        <v>0</v>
      </c>
      <c r="O40" s="16">
        <f xml:space="preserve"> SUMIFS('FS Qtr'!$J41:$IU41, 'FS Qtr'!$J$4:$IU$4, 'FS Ann'!O$4)</f>
        <v>0</v>
      </c>
      <c r="P40" s="16">
        <f xml:space="preserve"> SUMIFS('FS Qtr'!$J41:$IU41, 'FS Qtr'!$J$4:$IU$4, 'FS Ann'!P$4)</f>
        <v>0</v>
      </c>
      <c r="Q40" s="16">
        <f xml:space="preserve"> SUMIFS('FS Qtr'!$J41:$IU41, 'FS Qtr'!$J$4:$IU$4, 'FS Ann'!Q$4)</f>
        <v>0</v>
      </c>
      <c r="R40" s="16">
        <f xml:space="preserve"> SUMIFS('FS Qtr'!$J41:$IU41, 'FS Qtr'!$J$4:$IU$4, 'FS Ann'!R$4)</f>
        <v>0</v>
      </c>
      <c r="S40" s="16">
        <f xml:space="preserve"> SUMIFS('FS Qtr'!$J41:$IU41, 'FS Qtr'!$J$4:$IU$4, 'FS Ann'!S$4)</f>
        <v>0</v>
      </c>
      <c r="T40" s="16">
        <f xml:space="preserve"> SUMIFS('FS Qtr'!$J41:$IU41, 'FS Qtr'!$J$4:$IU$4, 'FS Ann'!T$4)</f>
        <v>0</v>
      </c>
      <c r="U40" s="16">
        <f xml:space="preserve"> SUMIFS('FS Qtr'!$J41:$IU41, 'FS Qtr'!$J$4:$IU$4, 'FS Ann'!U$4)</f>
        <v>0</v>
      </c>
      <c r="V40" s="16">
        <f xml:space="preserve"> SUMIFS('FS Qtr'!$J41:$IU41, 'FS Qtr'!$J$4:$IU$4, 'FS Ann'!V$4)</f>
        <v>0</v>
      </c>
      <c r="W40" s="16">
        <f xml:space="preserve"> SUMIFS('FS Qtr'!$J41:$IU41, 'FS Qtr'!$J$4:$IU$4, 'FS Ann'!W$4)</f>
        <v>0</v>
      </c>
      <c r="X40" s="16">
        <f xml:space="preserve"> SUMIFS('FS Qtr'!$J41:$IU41, 'FS Qtr'!$J$4:$IU$4, 'FS Ann'!X$4)</f>
        <v>0</v>
      </c>
      <c r="Y40" s="16">
        <f xml:space="preserve"> SUMIFS('FS Qtr'!$J41:$IU41, 'FS Qtr'!$J$4:$IU$4, 'FS Ann'!Y$4)</f>
        <v>0</v>
      </c>
      <c r="Z40" s="16">
        <f xml:space="preserve"> SUMIFS('FS Qtr'!$J41:$IU41, 'FS Qtr'!$J$4:$IU$4, 'FS Ann'!Z$4)</f>
        <v>0</v>
      </c>
      <c r="AA40" s="16">
        <f xml:space="preserve"> SUMIFS('FS Qtr'!$J41:$IU41, 'FS Qtr'!$J$4:$IU$4, 'FS Ann'!AA$4)</f>
        <v>0</v>
      </c>
      <c r="AB40" s="16">
        <f xml:space="preserve"> SUMIFS('FS Qtr'!$J41:$IU41, 'FS Qtr'!$J$4:$IU$4, 'FS Ann'!AB$4)</f>
        <v>0</v>
      </c>
      <c r="AC40" s="16">
        <f xml:space="preserve"> SUMIFS('FS Qtr'!$J41:$IU41, 'FS Qtr'!$J$4:$IU$4, 'FS Ann'!AC$4)</f>
        <v>0</v>
      </c>
      <c r="AD40" s="16">
        <f xml:space="preserve"> SUMIFS('FS Qtr'!$J41:$IU41, 'FS Qtr'!$J$4:$IU$4, 'FS Ann'!AD$4)</f>
        <v>0</v>
      </c>
      <c r="AE40" s="16">
        <f xml:space="preserve"> SUMIFS('FS Qtr'!$J41:$IU41, 'FS Qtr'!$J$4:$IU$4, 'FS Ann'!AE$4)</f>
        <v>0</v>
      </c>
      <c r="AF40" s="16">
        <f xml:space="preserve"> SUMIFS('FS Qtr'!$J41:$IU41, 'FS Qtr'!$J$4:$IU$4, 'FS Ann'!AF$4)</f>
        <v>0</v>
      </c>
      <c r="AG40" s="16">
        <f xml:space="preserve"> SUMIFS('FS Qtr'!$J41:$IU41, 'FS Qtr'!$J$4:$IU$4, 'FS Ann'!AG$4)</f>
        <v>0</v>
      </c>
      <c r="AH40" s="16">
        <f xml:space="preserve"> SUMIFS('FS Qtr'!$J41:$IU41, 'FS Qtr'!$J$4:$IU$4, 'FS Ann'!AH$4)</f>
        <v>0</v>
      </c>
      <c r="AI40" s="16">
        <f xml:space="preserve"> SUMIFS('FS Qtr'!$J41:$IU41, 'FS Qtr'!$J$4:$IU$4, 'FS Ann'!AI$4)</f>
        <v>0</v>
      </c>
      <c r="AJ40" s="16">
        <f xml:space="preserve"> SUMIFS('FS Qtr'!$J41:$IU41, 'FS Qtr'!$J$4:$IU$4, 'FS Ann'!AJ$4)</f>
        <v>0</v>
      </c>
      <c r="AK40" s="16">
        <f xml:space="preserve"> SUMIFS('FS Qtr'!$J41:$IU41, 'FS Qtr'!$J$4:$IU$4, 'FS Ann'!AK$4)</f>
        <v>0</v>
      </c>
      <c r="AL40" s="16">
        <f xml:space="preserve"> SUMIFS('FS Qtr'!$J41:$IU41, 'FS Qtr'!$J$4:$IU$4, 'FS Ann'!AL$4)</f>
        <v>0</v>
      </c>
      <c r="AM40" s="16">
        <f xml:space="preserve"> SUMIFS('FS Qtr'!$J41:$IU41, 'FS Qtr'!$J$4:$IU$4, 'FS Ann'!AM$4)</f>
        <v>0</v>
      </c>
      <c r="AN40" s="16">
        <f xml:space="preserve"> SUMIFS('FS Qtr'!$J41:$IU41, 'FS Qtr'!$J$4:$IU$4, 'FS Ann'!AN$4)</f>
        <v>0</v>
      </c>
      <c r="AO40" s="16">
        <f xml:space="preserve"> SUMIFS('FS Qtr'!$J41:$IU41, 'FS Qtr'!$J$4:$IU$4, 'FS Ann'!AO$4)</f>
        <v>0</v>
      </c>
      <c r="AP40" s="16">
        <f xml:space="preserve"> SUMIFS('FS Qtr'!$J41:$IU41, 'FS Qtr'!$J$4:$IU$4, 'FS Ann'!AP$4)</f>
        <v>0</v>
      </c>
      <c r="AQ40" s="16">
        <f xml:space="preserve"> SUMIFS('FS Qtr'!$J41:$IU41, 'FS Qtr'!$J$4:$IU$4, 'FS Ann'!AQ$4)</f>
        <v>0</v>
      </c>
      <c r="AR40" s="16">
        <f xml:space="preserve"> SUMIFS('FS Qtr'!$J41:$IU41, 'FS Qtr'!$J$4:$IU$4, 'FS Ann'!AR$4)</f>
        <v>0</v>
      </c>
      <c r="AS40" s="16">
        <f xml:space="preserve"> SUMIFS('FS Qtr'!$J41:$IU41, 'FS Qtr'!$J$4:$IU$4, 'FS Ann'!AS$4)</f>
        <v>0</v>
      </c>
      <c r="AT40" s="16">
        <f xml:space="preserve"> SUMIFS('FS Qtr'!$J41:$IU41, 'FS Qtr'!$J$4:$IU$4, 'FS Ann'!AT$4)</f>
        <v>0</v>
      </c>
      <c r="AU40" s="16">
        <f xml:space="preserve"> SUMIFS('FS Qtr'!$J41:$IU41, 'FS Qtr'!$J$4:$IU$4, 'FS Ann'!AU$4)</f>
        <v>0</v>
      </c>
      <c r="AV40" s="16">
        <f xml:space="preserve"> SUMIFS('FS Qtr'!$J41:$IU41, 'FS Qtr'!$J$4:$IU$4, 'FS Ann'!AV$4)</f>
        <v>0</v>
      </c>
      <c r="AW40" s="16">
        <f xml:space="preserve"> SUMIFS('FS Qtr'!$J41:$IU41, 'FS Qtr'!$J$4:$IU$4, 'FS Ann'!AW$4)</f>
        <v>0</v>
      </c>
      <c r="AX40" s="16">
        <f xml:space="preserve"> SUMIFS('FS Qtr'!$J41:$IU41, 'FS Qtr'!$J$4:$IU$4, 'FS Ann'!AX$4)</f>
        <v>0</v>
      </c>
      <c r="AY40" s="16">
        <f xml:space="preserve"> SUMIFS('FS Qtr'!$J41:$IU41, 'FS Qtr'!$J$4:$IU$4, 'FS Ann'!AY$4)</f>
        <v>0</v>
      </c>
      <c r="AZ40" s="16">
        <f xml:space="preserve"> SUMIFS('FS Qtr'!$J41:$IU41, 'FS Qtr'!$J$4:$IU$4, 'FS Ann'!AZ$4)</f>
        <v>0</v>
      </c>
      <c r="BA40" s="16">
        <f xml:space="preserve"> SUMIFS('FS Qtr'!$J41:$IU41, 'FS Qtr'!$J$4:$IU$4, 'FS Ann'!BA$4)</f>
        <v>0</v>
      </c>
      <c r="BB40" s="16">
        <f xml:space="preserve"> SUMIFS('FS Qtr'!$J41:$IU41, 'FS Qtr'!$J$4:$IU$4, 'FS Ann'!BB$4)</f>
        <v>0</v>
      </c>
      <c r="BC40" s="16">
        <f xml:space="preserve"> SUMIFS('FS Qtr'!$J41:$IU41, 'FS Qtr'!$J$4:$IU$4, 'FS Ann'!BC$4)</f>
        <v>0</v>
      </c>
      <c r="BD40" s="16">
        <f xml:space="preserve"> SUMIFS('FS Qtr'!$J41:$IU41, 'FS Qtr'!$J$4:$IU$4, 'FS Ann'!BD$4)</f>
        <v>0</v>
      </c>
    </row>
    <row r="41" spans="1:56" outlineLevel="1" x14ac:dyDescent="0.25">
      <c r="A41" s="1"/>
      <c r="B41" s="1"/>
      <c r="C41" s="19"/>
      <c r="D41" s="127"/>
      <c r="E41" s="280" t="s">
        <v>139</v>
      </c>
      <c r="F41" s="128"/>
      <c r="G41" s="435" t="str">
        <f>SMU</f>
        <v>$ 000s</v>
      </c>
      <c r="H41" s="309">
        <f xml:space="preserve"> SUM(J41:PY41)</f>
        <v>226631.39930699457</v>
      </c>
      <c r="I41" s="128"/>
      <c r="J41" s="128">
        <f t="shared" ref="J41:BD41" si="8" xml:space="preserve"> J37 + SUM(J39:J40)</f>
        <v>0</v>
      </c>
      <c r="K41" s="128">
        <f t="shared" si="8"/>
        <v>3886.0260107015456</v>
      </c>
      <c r="L41" s="128">
        <f t="shared" si="8"/>
        <v>4311.7015746179914</v>
      </c>
      <c r="M41" s="128">
        <f t="shared" si="8"/>
        <v>4278.4901917922471</v>
      </c>
      <c r="N41" s="128">
        <f t="shared" si="8"/>
        <v>4230.1267141347635</v>
      </c>
      <c r="O41" s="128">
        <f t="shared" si="8"/>
        <v>4196.4492330849498</v>
      </c>
      <c r="P41" s="128">
        <f t="shared" si="8"/>
        <v>4157.549934368375</v>
      </c>
      <c r="Q41" s="128">
        <f t="shared" si="8"/>
        <v>4123.2050533095608</v>
      </c>
      <c r="R41" s="128">
        <f t="shared" si="8"/>
        <v>3685.8317584106153</v>
      </c>
      <c r="S41" s="128">
        <f t="shared" si="8"/>
        <v>3501.1127398803474</v>
      </c>
      <c r="T41" s="128">
        <f t="shared" si="8"/>
        <v>3399.5135957653656</v>
      </c>
      <c r="U41" s="128">
        <f t="shared" si="8"/>
        <v>10699.604823932654</v>
      </c>
      <c r="V41" s="128">
        <f t="shared" si="8"/>
        <v>10476.603242625008</v>
      </c>
      <c r="W41" s="128">
        <f t="shared" si="8"/>
        <v>10314.079938732444</v>
      </c>
      <c r="X41" s="128">
        <f t="shared" si="8"/>
        <v>10149.096549977879</v>
      </c>
      <c r="Y41" s="128">
        <f t="shared" si="8"/>
        <v>10008.526940854501</v>
      </c>
      <c r="Z41" s="128">
        <f t="shared" si="8"/>
        <v>9832.6569604989454</v>
      </c>
      <c r="AA41" s="128">
        <f t="shared" si="8"/>
        <v>9706.307339146344</v>
      </c>
      <c r="AB41" s="128">
        <f t="shared" si="8"/>
        <v>9570.4419138698795</v>
      </c>
      <c r="AC41" s="128">
        <f t="shared" si="8"/>
        <v>9452.2029382584678</v>
      </c>
      <c r="AD41" s="128">
        <f t="shared" si="8"/>
        <v>9295.2671927383089</v>
      </c>
      <c r="AE41" s="128">
        <f t="shared" si="8"/>
        <v>9181.9772960124465</v>
      </c>
      <c r="AF41" s="128">
        <f t="shared" si="8"/>
        <v>9056.3074461123324</v>
      </c>
      <c r="AG41" s="128">
        <f t="shared" si="8"/>
        <v>8944.8574898287698</v>
      </c>
      <c r="AH41" s="128">
        <f t="shared" si="8"/>
        <v>8794.1340754772045</v>
      </c>
      <c r="AI41" s="128">
        <f t="shared" si="8"/>
        <v>8683.3779045917763</v>
      </c>
      <c r="AJ41" s="128">
        <f t="shared" si="8"/>
        <v>8559.2254409269499</v>
      </c>
      <c r="AK41" s="128">
        <f t="shared" si="8"/>
        <v>8447.3531500081008</v>
      </c>
      <c r="AL41" s="128">
        <f t="shared" si="8"/>
        <v>8296.9014320645583</v>
      </c>
      <c r="AM41" s="128">
        <f t="shared" si="8"/>
        <v>8183.6577501233596</v>
      </c>
      <c r="AN41" s="128">
        <f t="shared" si="8"/>
        <v>8099.2669675545494</v>
      </c>
      <c r="AO41" s="128">
        <f t="shared" si="8"/>
        <v>1109.5457075942982</v>
      </c>
      <c r="AP41" s="128">
        <f t="shared" si="8"/>
        <v>0</v>
      </c>
      <c r="AQ41" s="128">
        <f t="shared" si="8"/>
        <v>0</v>
      </c>
      <c r="AR41" s="128">
        <f t="shared" si="8"/>
        <v>0</v>
      </c>
      <c r="AS41" s="128">
        <f t="shared" si="8"/>
        <v>0</v>
      </c>
      <c r="AT41" s="128">
        <f t="shared" si="8"/>
        <v>0</v>
      </c>
      <c r="AU41" s="128">
        <f t="shared" si="8"/>
        <v>0</v>
      </c>
      <c r="AV41" s="128">
        <f t="shared" si="8"/>
        <v>0</v>
      </c>
      <c r="AW41" s="128">
        <f t="shared" si="8"/>
        <v>0</v>
      </c>
      <c r="AX41" s="128">
        <f t="shared" si="8"/>
        <v>0</v>
      </c>
      <c r="AY41" s="128">
        <f t="shared" si="8"/>
        <v>0</v>
      </c>
      <c r="AZ41" s="128">
        <f t="shared" si="8"/>
        <v>0</v>
      </c>
      <c r="BA41" s="128">
        <f t="shared" si="8"/>
        <v>0</v>
      </c>
      <c r="BB41" s="128">
        <f t="shared" si="8"/>
        <v>0</v>
      </c>
      <c r="BC41" s="128">
        <f t="shared" si="8"/>
        <v>0</v>
      </c>
      <c r="BD41" s="128">
        <f t="shared" si="8"/>
        <v>0</v>
      </c>
    </row>
    <row r="42" spans="1:56" outlineLevel="1" x14ac:dyDescent="0.25">
      <c r="A42" s="1"/>
      <c r="B42" s="1"/>
      <c r="C42" s="19"/>
      <c r="D42" s="127"/>
      <c r="E42" s="16"/>
      <c r="F42" s="16"/>
      <c r="G42" s="512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  <c r="BC42" s="16"/>
      <c r="BD42" s="16"/>
    </row>
    <row r="43" spans="1:56" outlineLevel="1" x14ac:dyDescent="0.25">
      <c r="A43" s="1"/>
      <c r="B43" s="1"/>
      <c r="C43" s="19"/>
      <c r="D43" s="127"/>
      <c r="E43" s="16" t="str">
        <f xml:space="preserve"> 'FS Qtr'!E44</f>
        <v>RCF drawdown</v>
      </c>
      <c r="F43" s="16">
        <f xml:space="preserve"> 'FS Qtr'!F44</f>
        <v>0</v>
      </c>
      <c r="G43" s="512" t="str">
        <f xml:space="preserve"> 'FS Qtr'!G44</f>
        <v>$ 000s</v>
      </c>
      <c r="H43" s="16">
        <f xml:space="preserve"> SUM(J43:BQ43)</f>
        <v>0</v>
      </c>
      <c r="I43" s="16"/>
      <c r="J43" s="16">
        <f xml:space="preserve"> SUMIFS('FS Qtr'!$J44:$IU44, 'FS Qtr'!$J$4:$IU$4, 'FS Ann'!J$4)</f>
        <v>0</v>
      </c>
      <c r="K43" s="16">
        <f xml:space="preserve"> SUMIFS('FS Qtr'!$J44:$IU44, 'FS Qtr'!$J$4:$IU$4, 'FS Ann'!K$4)</f>
        <v>0</v>
      </c>
      <c r="L43" s="16">
        <f xml:space="preserve"> SUMIFS('FS Qtr'!$J44:$IU44, 'FS Qtr'!$J$4:$IU$4, 'FS Ann'!L$4)</f>
        <v>0</v>
      </c>
      <c r="M43" s="16">
        <f xml:space="preserve"> SUMIFS('FS Qtr'!$J44:$IU44, 'FS Qtr'!$J$4:$IU$4, 'FS Ann'!M$4)</f>
        <v>0</v>
      </c>
      <c r="N43" s="16">
        <f xml:space="preserve"> SUMIFS('FS Qtr'!$J44:$IU44, 'FS Qtr'!$J$4:$IU$4, 'FS Ann'!N$4)</f>
        <v>0</v>
      </c>
      <c r="O43" s="16">
        <f xml:space="preserve"> SUMIFS('FS Qtr'!$J44:$IU44, 'FS Qtr'!$J$4:$IU$4, 'FS Ann'!O$4)</f>
        <v>0</v>
      </c>
      <c r="P43" s="16">
        <f xml:space="preserve"> SUMIFS('FS Qtr'!$J44:$IU44, 'FS Qtr'!$J$4:$IU$4, 'FS Ann'!P$4)</f>
        <v>0</v>
      </c>
      <c r="Q43" s="16">
        <f xml:space="preserve"> SUMIFS('FS Qtr'!$J44:$IU44, 'FS Qtr'!$J$4:$IU$4, 'FS Ann'!Q$4)</f>
        <v>0</v>
      </c>
      <c r="R43" s="16">
        <f xml:space="preserve"> SUMIFS('FS Qtr'!$J44:$IU44, 'FS Qtr'!$J$4:$IU$4, 'FS Ann'!R$4)</f>
        <v>0</v>
      </c>
      <c r="S43" s="16">
        <f xml:space="preserve"> SUMIFS('FS Qtr'!$J44:$IU44, 'FS Qtr'!$J$4:$IU$4, 'FS Ann'!S$4)</f>
        <v>0</v>
      </c>
      <c r="T43" s="16">
        <f xml:space="preserve"> SUMIFS('FS Qtr'!$J44:$IU44, 'FS Qtr'!$J$4:$IU$4, 'FS Ann'!T$4)</f>
        <v>0</v>
      </c>
      <c r="U43" s="16">
        <f xml:space="preserve"> SUMIFS('FS Qtr'!$J44:$IU44, 'FS Qtr'!$J$4:$IU$4, 'FS Ann'!U$4)</f>
        <v>0</v>
      </c>
      <c r="V43" s="16">
        <f xml:space="preserve"> SUMIFS('FS Qtr'!$J44:$IU44, 'FS Qtr'!$J$4:$IU$4, 'FS Ann'!V$4)</f>
        <v>0</v>
      </c>
      <c r="W43" s="16">
        <f xml:space="preserve"> SUMIFS('FS Qtr'!$J44:$IU44, 'FS Qtr'!$J$4:$IU$4, 'FS Ann'!W$4)</f>
        <v>0</v>
      </c>
      <c r="X43" s="16">
        <f xml:space="preserve"> SUMIFS('FS Qtr'!$J44:$IU44, 'FS Qtr'!$J$4:$IU$4, 'FS Ann'!X$4)</f>
        <v>0</v>
      </c>
      <c r="Y43" s="16">
        <f xml:space="preserve"> SUMIFS('FS Qtr'!$J44:$IU44, 'FS Qtr'!$J$4:$IU$4, 'FS Ann'!Y$4)</f>
        <v>0</v>
      </c>
      <c r="Z43" s="16">
        <f xml:space="preserve"> SUMIFS('FS Qtr'!$J44:$IU44, 'FS Qtr'!$J$4:$IU$4, 'FS Ann'!Z$4)</f>
        <v>0</v>
      </c>
      <c r="AA43" s="16">
        <f xml:space="preserve"> SUMIFS('FS Qtr'!$J44:$IU44, 'FS Qtr'!$J$4:$IU$4, 'FS Ann'!AA$4)</f>
        <v>0</v>
      </c>
      <c r="AB43" s="16">
        <f xml:space="preserve"> SUMIFS('FS Qtr'!$J44:$IU44, 'FS Qtr'!$J$4:$IU$4, 'FS Ann'!AB$4)</f>
        <v>0</v>
      </c>
      <c r="AC43" s="16">
        <f xml:space="preserve"> SUMIFS('FS Qtr'!$J44:$IU44, 'FS Qtr'!$J$4:$IU$4, 'FS Ann'!AC$4)</f>
        <v>0</v>
      </c>
      <c r="AD43" s="16">
        <f xml:space="preserve"> SUMIFS('FS Qtr'!$J44:$IU44, 'FS Qtr'!$J$4:$IU$4, 'FS Ann'!AD$4)</f>
        <v>0</v>
      </c>
      <c r="AE43" s="16">
        <f xml:space="preserve"> SUMIFS('FS Qtr'!$J44:$IU44, 'FS Qtr'!$J$4:$IU$4, 'FS Ann'!AE$4)</f>
        <v>0</v>
      </c>
      <c r="AF43" s="16">
        <f xml:space="preserve"> SUMIFS('FS Qtr'!$J44:$IU44, 'FS Qtr'!$J$4:$IU$4, 'FS Ann'!AF$4)</f>
        <v>0</v>
      </c>
      <c r="AG43" s="16">
        <f xml:space="preserve"> SUMIFS('FS Qtr'!$J44:$IU44, 'FS Qtr'!$J$4:$IU$4, 'FS Ann'!AG$4)</f>
        <v>0</v>
      </c>
      <c r="AH43" s="16">
        <f xml:space="preserve"> SUMIFS('FS Qtr'!$J44:$IU44, 'FS Qtr'!$J$4:$IU$4, 'FS Ann'!AH$4)</f>
        <v>0</v>
      </c>
      <c r="AI43" s="16">
        <f xml:space="preserve"> SUMIFS('FS Qtr'!$J44:$IU44, 'FS Qtr'!$J$4:$IU$4, 'FS Ann'!AI$4)</f>
        <v>0</v>
      </c>
      <c r="AJ43" s="16">
        <f xml:space="preserve"> SUMIFS('FS Qtr'!$J44:$IU44, 'FS Qtr'!$J$4:$IU$4, 'FS Ann'!AJ$4)</f>
        <v>0</v>
      </c>
      <c r="AK43" s="16">
        <f xml:space="preserve"> SUMIFS('FS Qtr'!$J44:$IU44, 'FS Qtr'!$J$4:$IU$4, 'FS Ann'!AK$4)</f>
        <v>0</v>
      </c>
      <c r="AL43" s="16">
        <f xml:space="preserve"> SUMIFS('FS Qtr'!$J44:$IU44, 'FS Qtr'!$J$4:$IU$4, 'FS Ann'!AL$4)</f>
        <v>0</v>
      </c>
      <c r="AM43" s="16">
        <f xml:space="preserve"> SUMIFS('FS Qtr'!$J44:$IU44, 'FS Qtr'!$J$4:$IU$4, 'FS Ann'!AM$4)</f>
        <v>0</v>
      </c>
      <c r="AN43" s="16">
        <f xml:space="preserve"> SUMIFS('FS Qtr'!$J44:$IU44, 'FS Qtr'!$J$4:$IU$4, 'FS Ann'!AN$4)</f>
        <v>0</v>
      </c>
      <c r="AO43" s="16">
        <f xml:space="preserve"> SUMIFS('FS Qtr'!$J44:$IU44, 'FS Qtr'!$J$4:$IU$4, 'FS Ann'!AO$4)</f>
        <v>0</v>
      </c>
      <c r="AP43" s="16">
        <f xml:space="preserve"> SUMIFS('FS Qtr'!$J44:$IU44, 'FS Qtr'!$J$4:$IU$4, 'FS Ann'!AP$4)</f>
        <v>0</v>
      </c>
      <c r="AQ43" s="16">
        <f xml:space="preserve"> SUMIFS('FS Qtr'!$J44:$IU44, 'FS Qtr'!$J$4:$IU$4, 'FS Ann'!AQ$4)</f>
        <v>0</v>
      </c>
      <c r="AR43" s="16">
        <f xml:space="preserve"> SUMIFS('FS Qtr'!$J44:$IU44, 'FS Qtr'!$J$4:$IU$4, 'FS Ann'!AR$4)</f>
        <v>0</v>
      </c>
      <c r="AS43" s="16">
        <f xml:space="preserve"> SUMIFS('FS Qtr'!$J44:$IU44, 'FS Qtr'!$J$4:$IU$4, 'FS Ann'!AS$4)</f>
        <v>0</v>
      </c>
      <c r="AT43" s="16">
        <f xml:space="preserve"> SUMIFS('FS Qtr'!$J44:$IU44, 'FS Qtr'!$J$4:$IU$4, 'FS Ann'!AT$4)</f>
        <v>0</v>
      </c>
      <c r="AU43" s="16">
        <f xml:space="preserve"> SUMIFS('FS Qtr'!$J44:$IU44, 'FS Qtr'!$J$4:$IU$4, 'FS Ann'!AU$4)</f>
        <v>0</v>
      </c>
      <c r="AV43" s="16">
        <f xml:space="preserve"> SUMIFS('FS Qtr'!$J44:$IU44, 'FS Qtr'!$J$4:$IU$4, 'FS Ann'!AV$4)</f>
        <v>0</v>
      </c>
      <c r="AW43" s="16">
        <f xml:space="preserve"> SUMIFS('FS Qtr'!$J44:$IU44, 'FS Qtr'!$J$4:$IU$4, 'FS Ann'!AW$4)</f>
        <v>0</v>
      </c>
      <c r="AX43" s="16">
        <f xml:space="preserve"> SUMIFS('FS Qtr'!$J44:$IU44, 'FS Qtr'!$J$4:$IU$4, 'FS Ann'!AX$4)</f>
        <v>0</v>
      </c>
      <c r="AY43" s="16">
        <f xml:space="preserve"> SUMIFS('FS Qtr'!$J44:$IU44, 'FS Qtr'!$J$4:$IU$4, 'FS Ann'!AY$4)</f>
        <v>0</v>
      </c>
      <c r="AZ43" s="16">
        <f xml:space="preserve"> SUMIFS('FS Qtr'!$J44:$IU44, 'FS Qtr'!$J$4:$IU$4, 'FS Ann'!AZ$4)</f>
        <v>0</v>
      </c>
      <c r="BA43" s="16">
        <f xml:space="preserve"> SUMIFS('FS Qtr'!$J44:$IU44, 'FS Qtr'!$J$4:$IU$4, 'FS Ann'!BA$4)</f>
        <v>0</v>
      </c>
      <c r="BB43" s="16">
        <f xml:space="preserve"> SUMIFS('FS Qtr'!$J44:$IU44, 'FS Qtr'!$J$4:$IU$4, 'FS Ann'!BB$4)</f>
        <v>0</v>
      </c>
      <c r="BC43" s="16">
        <f xml:space="preserve"> SUMIFS('FS Qtr'!$J44:$IU44, 'FS Qtr'!$J$4:$IU$4, 'FS Ann'!BC$4)</f>
        <v>0</v>
      </c>
      <c r="BD43" s="16">
        <f xml:space="preserve"> SUMIFS('FS Qtr'!$J44:$IU44, 'FS Qtr'!$J$4:$IU$4, 'FS Ann'!BD$4)</f>
        <v>0</v>
      </c>
    </row>
    <row r="44" spans="1:56" outlineLevel="1" x14ac:dyDescent="0.25">
      <c r="A44" s="1"/>
      <c r="B44" s="1"/>
      <c r="C44" s="19"/>
      <c r="D44" s="127"/>
      <c r="E44" s="16" t="str">
        <f xml:space="preserve"> 'FS Qtr'!E46</f>
        <v>RCF principal repayment</v>
      </c>
      <c r="F44" s="16">
        <f xml:space="preserve"> 'FS Qtr'!F46</f>
        <v>0</v>
      </c>
      <c r="G44" s="512" t="str">
        <f xml:space="preserve"> 'FS Qtr'!G46</f>
        <v>$ 000s</v>
      </c>
      <c r="H44" s="16">
        <f t="shared" ref="H44:H45" si="9" xml:space="preserve"> SUM(J44:BQ44)</f>
        <v>0</v>
      </c>
      <c r="I44" s="16"/>
      <c r="J44" s="16">
        <f xml:space="preserve"> SUMIFS('FS Qtr'!$J46:$IU46, 'FS Qtr'!$J$4:$IU$4, 'FS Ann'!J$4)</f>
        <v>0</v>
      </c>
      <c r="K44" s="16">
        <f xml:space="preserve"> SUMIFS('FS Qtr'!$J46:$IU46, 'FS Qtr'!$J$4:$IU$4, 'FS Ann'!K$4)</f>
        <v>0</v>
      </c>
      <c r="L44" s="16">
        <f xml:space="preserve"> SUMIFS('FS Qtr'!$J46:$IU46, 'FS Qtr'!$J$4:$IU$4, 'FS Ann'!L$4)</f>
        <v>0</v>
      </c>
      <c r="M44" s="16">
        <f xml:space="preserve"> SUMIFS('FS Qtr'!$J46:$IU46, 'FS Qtr'!$J$4:$IU$4, 'FS Ann'!M$4)</f>
        <v>0</v>
      </c>
      <c r="N44" s="16">
        <f xml:space="preserve"> SUMIFS('FS Qtr'!$J46:$IU46, 'FS Qtr'!$J$4:$IU$4, 'FS Ann'!N$4)</f>
        <v>0</v>
      </c>
      <c r="O44" s="16">
        <f xml:space="preserve"> SUMIFS('FS Qtr'!$J46:$IU46, 'FS Qtr'!$J$4:$IU$4, 'FS Ann'!O$4)</f>
        <v>0</v>
      </c>
      <c r="P44" s="16">
        <f xml:space="preserve"> SUMIFS('FS Qtr'!$J46:$IU46, 'FS Qtr'!$J$4:$IU$4, 'FS Ann'!P$4)</f>
        <v>0</v>
      </c>
      <c r="Q44" s="16">
        <f xml:space="preserve"> SUMIFS('FS Qtr'!$J46:$IU46, 'FS Qtr'!$J$4:$IU$4, 'FS Ann'!Q$4)</f>
        <v>0</v>
      </c>
      <c r="R44" s="16">
        <f xml:space="preserve"> SUMIFS('FS Qtr'!$J46:$IU46, 'FS Qtr'!$J$4:$IU$4, 'FS Ann'!R$4)</f>
        <v>0</v>
      </c>
      <c r="S44" s="16">
        <f xml:space="preserve"> SUMIFS('FS Qtr'!$J46:$IU46, 'FS Qtr'!$J$4:$IU$4, 'FS Ann'!S$4)</f>
        <v>0</v>
      </c>
      <c r="T44" s="16">
        <f xml:space="preserve"> SUMIFS('FS Qtr'!$J46:$IU46, 'FS Qtr'!$J$4:$IU$4, 'FS Ann'!T$4)</f>
        <v>0</v>
      </c>
      <c r="U44" s="16">
        <f xml:space="preserve"> SUMIFS('FS Qtr'!$J46:$IU46, 'FS Qtr'!$J$4:$IU$4, 'FS Ann'!U$4)</f>
        <v>0</v>
      </c>
      <c r="V44" s="16">
        <f xml:space="preserve"> SUMIFS('FS Qtr'!$J46:$IU46, 'FS Qtr'!$J$4:$IU$4, 'FS Ann'!V$4)</f>
        <v>0</v>
      </c>
      <c r="W44" s="16">
        <f xml:space="preserve"> SUMIFS('FS Qtr'!$J46:$IU46, 'FS Qtr'!$J$4:$IU$4, 'FS Ann'!W$4)</f>
        <v>0</v>
      </c>
      <c r="X44" s="16">
        <f xml:space="preserve"> SUMIFS('FS Qtr'!$J46:$IU46, 'FS Qtr'!$J$4:$IU$4, 'FS Ann'!X$4)</f>
        <v>0</v>
      </c>
      <c r="Y44" s="16">
        <f xml:space="preserve"> SUMIFS('FS Qtr'!$J46:$IU46, 'FS Qtr'!$J$4:$IU$4, 'FS Ann'!Y$4)</f>
        <v>0</v>
      </c>
      <c r="Z44" s="16">
        <f xml:space="preserve"> SUMIFS('FS Qtr'!$J46:$IU46, 'FS Qtr'!$J$4:$IU$4, 'FS Ann'!Z$4)</f>
        <v>0</v>
      </c>
      <c r="AA44" s="16">
        <f xml:space="preserve"> SUMIFS('FS Qtr'!$J46:$IU46, 'FS Qtr'!$J$4:$IU$4, 'FS Ann'!AA$4)</f>
        <v>0</v>
      </c>
      <c r="AB44" s="16">
        <f xml:space="preserve"> SUMIFS('FS Qtr'!$J46:$IU46, 'FS Qtr'!$J$4:$IU$4, 'FS Ann'!AB$4)</f>
        <v>0</v>
      </c>
      <c r="AC44" s="16">
        <f xml:space="preserve"> SUMIFS('FS Qtr'!$J46:$IU46, 'FS Qtr'!$J$4:$IU$4, 'FS Ann'!AC$4)</f>
        <v>0</v>
      </c>
      <c r="AD44" s="16">
        <f xml:space="preserve"> SUMIFS('FS Qtr'!$J46:$IU46, 'FS Qtr'!$J$4:$IU$4, 'FS Ann'!AD$4)</f>
        <v>0</v>
      </c>
      <c r="AE44" s="16">
        <f xml:space="preserve"> SUMIFS('FS Qtr'!$J46:$IU46, 'FS Qtr'!$J$4:$IU$4, 'FS Ann'!AE$4)</f>
        <v>0</v>
      </c>
      <c r="AF44" s="16">
        <f xml:space="preserve"> SUMIFS('FS Qtr'!$J46:$IU46, 'FS Qtr'!$J$4:$IU$4, 'FS Ann'!AF$4)</f>
        <v>0</v>
      </c>
      <c r="AG44" s="16">
        <f xml:space="preserve"> SUMIFS('FS Qtr'!$J46:$IU46, 'FS Qtr'!$J$4:$IU$4, 'FS Ann'!AG$4)</f>
        <v>0</v>
      </c>
      <c r="AH44" s="16">
        <f xml:space="preserve"> SUMIFS('FS Qtr'!$J46:$IU46, 'FS Qtr'!$J$4:$IU$4, 'FS Ann'!AH$4)</f>
        <v>0</v>
      </c>
      <c r="AI44" s="16">
        <f xml:space="preserve"> SUMIFS('FS Qtr'!$J46:$IU46, 'FS Qtr'!$J$4:$IU$4, 'FS Ann'!AI$4)</f>
        <v>0</v>
      </c>
      <c r="AJ44" s="16">
        <f xml:space="preserve"> SUMIFS('FS Qtr'!$J46:$IU46, 'FS Qtr'!$J$4:$IU$4, 'FS Ann'!AJ$4)</f>
        <v>0</v>
      </c>
      <c r="AK44" s="16">
        <f xml:space="preserve"> SUMIFS('FS Qtr'!$J46:$IU46, 'FS Qtr'!$J$4:$IU$4, 'FS Ann'!AK$4)</f>
        <v>0</v>
      </c>
      <c r="AL44" s="16">
        <f xml:space="preserve"> SUMIFS('FS Qtr'!$J46:$IU46, 'FS Qtr'!$J$4:$IU$4, 'FS Ann'!AL$4)</f>
        <v>0</v>
      </c>
      <c r="AM44" s="16">
        <f xml:space="preserve"> SUMIFS('FS Qtr'!$J46:$IU46, 'FS Qtr'!$J$4:$IU$4, 'FS Ann'!AM$4)</f>
        <v>0</v>
      </c>
      <c r="AN44" s="16">
        <f xml:space="preserve"> SUMIFS('FS Qtr'!$J46:$IU46, 'FS Qtr'!$J$4:$IU$4, 'FS Ann'!AN$4)</f>
        <v>0</v>
      </c>
      <c r="AO44" s="16">
        <f xml:space="preserve"> SUMIFS('FS Qtr'!$J46:$IU46, 'FS Qtr'!$J$4:$IU$4, 'FS Ann'!AO$4)</f>
        <v>0</v>
      </c>
      <c r="AP44" s="16">
        <f xml:space="preserve"> SUMIFS('FS Qtr'!$J46:$IU46, 'FS Qtr'!$J$4:$IU$4, 'FS Ann'!AP$4)</f>
        <v>0</v>
      </c>
      <c r="AQ44" s="16">
        <f xml:space="preserve"> SUMIFS('FS Qtr'!$J46:$IU46, 'FS Qtr'!$J$4:$IU$4, 'FS Ann'!AQ$4)</f>
        <v>0</v>
      </c>
      <c r="AR44" s="16">
        <f xml:space="preserve"> SUMIFS('FS Qtr'!$J46:$IU46, 'FS Qtr'!$J$4:$IU$4, 'FS Ann'!AR$4)</f>
        <v>0</v>
      </c>
      <c r="AS44" s="16">
        <f xml:space="preserve"> SUMIFS('FS Qtr'!$J46:$IU46, 'FS Qtr'!$J$4:$IU$4, 'FS Ann'!AS$4)</f>
        <v>0</v>
      </c>
      <c r="AT44" s="16">
        <f xml:space="preserve"> SUMIFS('FS Qtr'!$J46:$IU46, 'FS Qtr'!$J$4:$IU$4, 'FS Ann'!AT$4)</f>
        <v>0</v>
      </c>
      <c r="AU44" s="16">
        <f xml:space="preserve"> SUMIFS('FS Qtr'!$J46:$IU46, 'FS Qtr'!$J$4:$IU$4, 'FS Ann'!AU$4)</f>
        <v>0</v>
      </c>
      <c r="AV44" s="16">
        <f xml:space="preserve"> SUMIFS('FS Qtr'!$J46:$IU46, 'FS Qtr'!$J$4:$IU$4, 'FS Ann'!AV$4)</f>
        <v>0</v>
      </c>
      <c r="AW44" s="16">
        <f xml:space="preserve"> SUMIFS('FS Qtr'!$J46:$IU46, 'FS Qtr'!$J$4:$IU$4, 'FS Ann'!AW$4)</f>
        <v>0</v>
      </c>
      <c r="AX44" s="16">
        <f xml:space="preserve"> SUMIFS('FS Qtr'!$J46:$IU46, 'FS Qtr'!$J$4:$IU$4, 'FS Ann'!AX$4)</f>
        <v>0</v>
      </c>
      <c r="AY44" s="16">
        <f xml:space="preserve"> SUMIFS('FS Qtr'!$J46:$IU46, 'FS Qtr'!$J$4:$IU$4, 'FS Ann'!AY$4)</f>
        <v>0</v>
      </c>
      <c r="AZ44" s="16">
        <f xml:space="preserve"> SUMIFS('FS Qtr'!$J46:$IU46, 'FS Qtr'!$J$4:$IU$4, 'FS Ann'!AZ$4)</f>
        <v>0</v>
      </c>
      <c r="BA44" s="16">
        <f xml:space="preserve"> SUMIFS('FS Qtr'!$J46:$IU46, 'FS Qtr'!$J$4:$IU$4, 'FS Ann'!BA$4)</f>
        <v>0</v>
      </c>
      <c r="BB44" s="16">
        <f xml:space="preserve"> SUMIFS('FS Qtr'!$J46:$IU46, 'FS Qtr'!$J$4:$IU$4, 'FS Ann'!BB$4)</f>
        <v>0</v>
      </c>
      <c r="BC44" s="16">
        <f xml:space="preserve"> SUMIFS('FS Qtr'!$J46:$IU46, 'FS Qtr'!$J$4:$IU$4, 'FS Ann'!BC$4)</f>
        <v>0</v>
      </c>
      <c r="BD44" s="16">
        <f xml:space="preserve"> SUMIFS('FS Qtr'!$J46:$IU46, 'FS Qtr'!$J$4:$IU$4, 'FS Ann'!BD$4)</f>
        <v>0</v>
      </c>
    </row>
    <row r="45" spans="1:56" outlineLevel="1" x14ac:dyDescent="0.25">
      <c r="A45" s="1"/>
      <c r="B45" s="1"/>
      <c r="C45" s="19"/>
      <c r="D45" s="127"/>
      <c r="E45" s="16" t="str">
        <f xml:space="preserve"> 'FS Qtr'!E45</f>
        <v>RCF interest paid</v>
      </c>
      <c r="F45" s="16">
        <f xml:space="preserve"> 'FS Qtr'!F45</f>
        <v>0</v>
      </c>
      <c r="G45" s="512" t="str">
        <f xml:space="preserve"> 'FS Qtr'!G45</f>
        <v>$ 000s</v>
      </c>
      <c r="H45" s="16">
        <f t="shared" si="9"/>
        <v>0</v>
      </c>
      <c r="I45" s="16"/>
      <c r="J45" s="16">
        <f xml:space="preserve"> SUMIFS('FS Qtr'!$J45:$IU45, 'FS Qtr'!$J$4:$IU$4, 'FS Ann'!J$4)</f>
        <v>0</v>
      </c>
      <c r="K45" s="16">
        <f xml:space="preserve"> SUMIFS('FS Qtr'!$J45:$IU45, 'FS Qtr'!$J$4:$IU$4, 'FS Ann'!K$4)</f>
        <v>0</v>
      </c>
      <c r="L45" s="16">
        <f xml:space="preserve"> SUMIFS('FS Qtr'!$J45:$IU45, 'FS Qtr'!$J$4:$IU$4, 'FS Ann'!L$4)</f>
        <v>0</v>
      </c>
      <c r="M45" s="16">
        <f xml:space="preserve"> SUMIFS('FS Qtr'!$J45:$IU45, 'FS Qtr'!$J$4:$IU$4, 'FS Ann'!M$4)</f>
        <v>0</v>
      </c>
      <c r="N45" s="16">
        <f xml:space="preserve"> SUMIFS('FS Qtr'!$J45:$IU45, 'FS Qtr'!$J$4:$IU$4, 'FS Ann'!N$4)</f>
        <v>0</v>
      </c>
      <c r="O45" s="16">
        <f xml:space="preserve"> SUMIFS('FS Qtr'!$J45:$IU45, 'FS Qtr'!$J$4:$IU$4, 'FS Ann'!O$4)</f>
        <v>0</v>
      </c>
      <c r="P45" s="16">
        <f xml:space="preserve"> SUMIFS('FS Qtr'!$J45:$IU45, 'FS Qtr'!$J$4:$IU$4, 'FS Ann'!P$4)</f>
        <v>0</v>
      </c>
      <c r="Q45" s="16">
        <f xml:space="preserve"> SUMIFS('FS Qtr'!$J45:$IU45, 'FS Qtr'!$J$4:$IU$4, 'FS Ann'!Q$4)</f>
        <v>0</v>
      </c>
      <c r="R45" s="16">
        <f xml:space="preserve"> SUMIFS('FS Qtr'!$J45:$IU45, 'FS Qtr'!$J$4:$IU$4, 'FS Ann'!R$4)</f>
        <v>0</v>
      </c>
      <c r="S45" s="16">
        <f xml:space="preserve"> SUMIFS('FS Qtr'!$J45:$IU45, 'FS Qtr'!$J$4:$IU$4, 'FS Ann'!S$4)</f>
        <v>0</v>
      </c>
      <c r="T45" s="16">
        <f xml:space="preserve"> SUMIFS('FS Qtr'!$J45:$IU45, 'FS Qtr'!$J$4:$IU$4, 'FS Ann'!T$4)</f>
        <v>0</v>
      </c>
      <c r="U45" s="16">
        <f xml:space="preserve"> SUMIFS('FS Qtr'!$J45:$IU45, 'FS Qtr'!$J$4:$IU$4, 'FS Ann'!U$4)</f>
        <v>0</v>
      </c>
      <c r="V45" s="16">
        <f xml:space="preserve"> SUMIFS('FS Qtr'!$J45:$IU45, 'FS Qtr'!$J$4:$IU$4, 'FS Ann'!V$4)</f>
        <v>0</v>
      </c>
      <c r="W45" s="16">
        <f xml:space="preserve"> SUMIFS('FS Qtr'!$J45:$IU45, 'FS Qtr'!$J$4:$IU$4, 'FS Ann'!W$4)</f>
        <v>0</v>
      </c>
      <c r="X45" s="16">
        <f xml:space="preserve"> SUMIFS('FS Qtr'!$J45:$IU45, 'FS Qtr'!$J$4:$IU$4, 'FS Ann'!X$4)</f>
        <v>0</v>
      </c>
      <c r="Y45" s="16">
        <f xml:space="preserve"> SUMIFS('FS Qtr'!$J45:$IU45, 'FS Qtr'!$J$4:$IU$4, 'FS Ann'!Y$4)</f>
        <v>0</v>
      </c>
      <c r="Z45" s="16">
        <f xml:space="preserve"> SUMIFS('FS Qtr'!$J45:$IU45, 'FS Qtr'!$J$4:$IU$4, 'FS Ann'!Z$4)</f>
        <v>0</v>
      </c>
      <c r="AA45" s="16">
        <f xml:space="preserve"> SUMIFS('FS Qtr'!$J45:$IU45, 'FS Qtr'!$J$4:$IU$4, 'FS Ann'!AA$4)</f>
        <v>0</v>
      </c>
      <c r="AB45" s="16">
        <f xml:space="preserve"> SUMIFS('FS Qtr'!$J45:$IU45, 'FS Qtr'!$J$4:$IU$4, 'FS Ann'!AB$4)</f>
        <v>0</v>
      </c>
      <c r="AC45" s="16">
        <f xml:space="preserve"> SUMIFS('FS Qtr'!$J45:$IU45, 'FS Qtr'!$J$4:$IU$4, 'FS Ann'!AC$4)</f>
        <v>0</v>
      </c>
      <c r="AD45" s="16">
        <f xml:space="preserve"> SUMIFS('FS Qtr'!$J45:$IU45, 'FS Qtr'!$J$4:$IU$4, 'FS Ann'!AD$4)</f>
        <v>0</v>
      </c>
      <c r="AE45" s="16">
        <f xml:space="preserve"> SUMIFS('FS Qtr'!$J45:$IU45, 'FS Qtr'!$J$4:$IU$4, 'FS Ann'!AE$4)</f>
        <v>0</v>
      </c>
      <c r="AF45" s="16">
        <f xml:space="preserve"> SUMIFS('FS Qtr'!$J45:$IU45, 'FS Qtr'!$J$4:$IU$4, 'FS Ann'!AF$4)</f>
        <v>0</v>
      </c>
      <c r="AG45" s="16">
        <f xml:space="preserve"> SUMIFS('FS Qtr'!$J45:$IU45, 'FS Qtr'!$J$4:$IU$4, 'FS Ann'!AG$4)</f>
        <v>0</v>
      </c>
      <c r="AH45" s="16">
        <f xml:space="preserve"> SUMIFS('FS Qtr'!$J45:$IU45, 'FS Qtr'!$J$4:$IU$4, 'FS Ann'!AH$4)</f>
        <v>0</v>
      </c>
      <c r="AI45" s="16">
        <f xml:space="preserve"> SUMIFS('FS Qtr'!$J45:$IU45, 'FS Qtr'!$J$4:$IU$4, 'FS Ann'!AI$4)</f>
        <v>0</v>
      </c>
      <c r="AJ45" s="16">
        <f xml:space="preserve"> SUMIFS('FS Qtr'!$J45:$IU45, 'FS Qtr'!$J$4:$IU$4, 'FS Ann'!AJ$4)</f>
        <v>0</v>
      </c>
      <c r="AK45" s="16">
        <f xml:space="preserve"> SUMIFS('FS Qtr'!$J45:$IU45, 'FS Qtr'!$J$4:$IU$4, 'FS Ann'!AK$4)</f>
        <v>0</v>
      </c>
      <c r="AL45" s="16">
        <f xml:space="preserve"> SUMIFS('FS Qtr'!$J45:$IU45, 'FS Qtr'!$J$4:$IU$4, 'FS Ann'!AL$4)</f>
        <v>0</v>
      </c>
      <c r="AM45" s="16">
        <f xml:space="preserve"> SUMIFS('FS Qtr'!$J45:$IU45, 'FS Qtr'!$J$4:$IU$4, 'FS Ann'!AM$4)</f>
        <v>0</v>
      </c>
      <c r="AN45" s="16">
        <f xml:space="preserve"> SUMIFS('FS Qtr'!$J45:$IU45, 'FS Qtr'!$J$4:$IU$4, 'FS Ann'!AN$4)</f>
        <v>0</v>
      </c>
      <c r="AO45" s="16">
        <f xml:space="preserve"> SUMIFS('FS Qtr'!$J45:$IU45, 'FS Qtr'!$J$4:$IU$4, 'FS Ann'!AO$4)</f>
        <v>0</v>
      </c>
      <c r="AP45" s="16">
        <f xml:space="preserve"> SUMIFS('FS Qtr'!$J45:$IU45, 'FS Qtr'!$J$4:$IU$4, 'FS Ann'!AP$4)</f>
        <v>0</v>
      </c>
      <c r="AQ45" s="16">
        <f xml:space="preserve"> SUMIFS('FS Qtr'!$J45:$IU45, 'FS Qtr'!$J$4:$IU$4, 'FS Ann'!AQ$4)</f>
        <v>0</v>
      </c>
      <c r="AR45" s="16">
        <f xml:space="preserve"> SUMIFS('FS Qtr'!$J45:$IU45, 'FS Qtr'!$J$4:$IU$4, 'FS Ann'!AR$4)</f>
        <v>0</v>
      </c>
      <c r="AS45" s="16">
        <f xml:space="preserve"> SUMIFS('FS Qtr'!$J45:$IU45, 'FS Qtr'!$J$4:$IU$4, 'FS Ann'!AS$4)</f>
        <v>0</v>
      </c>
      <c r="AT45" s="16">
        <f xml:space="preserve"> SUMIFS('FS Qtr'!$J45:$IU45, 'FS Qtr'!$J$4:$IU$4, 'FS Ann'!AT$4)</f>
        <v>0</v>
      </c>
      <c r="AU45" s="16">
        <f xml:space="preserve"> SUMIFS('FS Qtr'!$J45:$IU45, 'FS Qtr'!$J$4:$IU$4, 'FS Ann'!AU$4)</f>
        <v>0</v>
      </c>
      <c r="AV45" s="16">
        <f xml:space="preserve"> SUMIFS('FS Qtr'!$J45:$IU45, 'FS Qtr'!$J$4:$IU$4, 'FS Ann'!AV$4)</f>
        <v>0</v>
      </c>
      <c r="AW45" s="16">
        <f xml:space="preserve"> SUMIFS('FS Qtr'!$J45:$IU45, 'FS Qtr'!$J$4:$IU$4, 'FS Ann'!AW$4)</f>
        <v>0</v>
      </c>
      <c r="AX45" s="16">
        <f xml:space="preserve"> SUMIFS('FS Qtr'!$J45:$IU45, 'FS Qtr'!$J$4:$IU$4, 'FS Ann'!AX$4)</f>
        <v>0</v>
      </c>
      <c r="AY45" s="16">
        <f xml:space="preserve"> SUMIFS('FS Qtr'!$J45:$IU45, 'FS Qtr'!$J$4:$IU$4, 'FS Ann'!AY$4)</f>
        <v>0</v>
      </c>
      <c r="AZ45" s="16">
        <f xml:space="preserve"> SUMIFS('FS Qtr'!$J45:$IU45, 'FS Qtr'!$J$4:$IU$4, 'FS Ann'!AZ$4)</f>
        <v>0</v>
      </c>
      <c r="BA45" s="16">
        <f xml:space="preserve"> SUMIFS('FS Qtr'!$J45:$IU45, 'FS Qtr'!$J$4:$IU$4, 'FS Ann'!BA$4)</f>
        <v>0</v>
      </c>
      <c r="BB45" s="16">
        <f xml:space="preserve"> SUMIFS('FS Qtr'!$J45:$IU45, 'FS Qtr'!$J$4:$IU$4, 'FS Ann'!BB$4)</f>
        <v>0</v>
      </c>
      <c r="BC45" s="16">
        <f xml:space="preserve"> SUMIFS('FS Qtr'!$J45:$IU45, 'FS Qtr'!$J$4:$IU$4, 'FS Ann'!BC$4)</f>
        <v>0</v>
      </c>
      <c r="BD45" s="16">
        <f xml:space="preserve"> SUMIFS('FS Qtr'!$J45:$IU45, 'FS Qtr'!$J$4:$IU$4, 'FS Ann'!BD$4)</f>
        <v>0</v>
      </c>
    </row>
    <row r="46" spans="1:56" outlineLevel="1" x14ac:dyDescent="0.25">
      <c r="A46" s="1"/>
      <c r="B46" s="1"/>
      <c r="C46" s="19"/>
      <c r="D46" s="127"/>
      <c r="E46" s="280" t="s">
        <v>138</v>
      </c>
      <c r="F46" s="128"/>
      <c r="G46" s="513" t="str">
        <f xml:space="preserve"> SMU</f>
        <v>$ 000s</v>
      </c>
      <c r="H46" s="128">
        <f xml:space="preserve"> SUM(J46:BD46)</f>
        <v>226631.39930699457</v>
      </c>
      <c r="I46" s="128"/>
      <c r="J46" s="128">
        <f t="shared" ref="J46:BD46" si="10" xml:space="preserve"> J41 + SUM(J43:J45)</f>
        <v>0</v>
      </c>
      <c r="K46" s="128">
        <f t="shared" si="10"/>
        <v>3886.0260107015456</v>
      </c>
      <c r="L46" s="128">
        <f t="shared" si="10"/>
        <v>4311.7015746179914</v>
      </c>
      <c r="M46" s="128">
        <f t="shared" si="10"/>
        <v>4278.4901917922471</v>
      </c>
      <c r="N46" s="128">
        <f t="shared" si="10"/>
        <v>4230.1267141347635</v>
      </c>
      <c r="O46" s="128">
        <f t="shared" si="10"/>
        <v>4196.4492330849498</v>
      </c>
      <c r="P46" s="128">
        <f t="shared" si="10"/>
        <v>4157.549934368375</v>
      </c>
      <c r="Q46" s="128">
        <f t="shared" si="10"/>
        <v>4123.2050533095608</v>
      </c>
      <c r="R46" s="128">
        <f t="shared" si="10"/>
        <v>3685.8317584106153</v>
      </c>
      <c r="S46" s="128">
        <f t="shared" si="10"/>
        <v>3501.1127398803474</v>
      </c>
      <c r="T46" s="128">
        <f t="shared" si="10"/>
        <v>3399.5135957653656</v>
      </c>
      <c r="U46" s="128">
        <f t="shared" si="10"/>
        <v>10699.604823932654</v>
      </c>
      <c r="V46" s="128">
        <f t="shared" si="10"/>
        <v>10476.603242625008</v>
      </c>
      <c r="W46" s="128">
        <f t="shared" si="10"/>
        <v>10314.079938732444</v>
      </c>
      <c r="X46" s="128">
        <f t="shared" si="10"/>
        <v>10149.096549977879</v>
      </c>
      <c r="Y46" s="128">
        <f t="shared" si="10"/>
        <v>10008.526940854501</v>
      </c>
      <c r="Z46" s="128">
        <f t="shared" si="10"/>
        <v>9832.6569604989454</v>
      </c>
      <c r="AA46" s="128">
        <f t="shared" si="10"/>
        <v>9706.307339146344</v>
      </c>
      <c r="AB46" s="128">
        <f t="shared" si="10"/>
        <v>9570.4419138698795</v>
      </c>
      <c r="AC46" s="128">
        <f t="shared" si="10"/>
        <v>9452.2029382584678</v>
      </c>
      <c r="AD46" s="128">
        <f t="shared" si="10"/>
        <v>9295.2671927383089</v>
      </c>
      <c r="AE46" s="128">
        <f t="shared" si="10"/>
        <v>9181.9772960124465</v>
      </c>
      <c r="AF46" s="128">
        <f t="shared" si="10"/>
        <v>9056.3074461123324</v>
      </c>
      <c r="AG46" s="128">
        <f t="shared" si="10"/>
        <v>8944.8574898287698</v>
      </c>
      <c r="AH46" s="128">
        <f t="shared" si="10"/>
        <v>8794.1340754772045</v>
      </c>
      <c r="AI46" s="128">
        <f t="shared" si="10"/>
        <v>8683.3779045917763</v>
      </c>
      <c r="AJ46" s="128">
        <f t="shared" si="10"/>
        <v>8559.2254409269499</v>
      </c>
      <c r="AK46" s="128">
        <f t="shared" si="10"/>
        <v>8447.3531500081008</v>
      </c>
      <c r="AL46" s="128">
        <f t="shared" si="10"/>
        <v>8296.9014320645583</v>
      </c>
      <c r="AM46" s="128">
        <f t="shared" si="10"/>
        <v>8183.6577501233596</v>
      </c>
      <c r="AN46" s="128">
        <f t="shared" si="10"/>
        <v>8099.2669675545494</v>
      </c>
      <c r="AO46" s="128">
        <f t="shared" si="10"/>
        <v>1109.5457075942982</v>
      </c>
      <c r="AP46" s="128">
        <f t="shared" si="10"/>
        <v>0</v>
      </c>
      <c r="AQ46" s="128">
        <f t="shared" si="10"/>
        <v>0</v>
      </c>
      <c r="AR46" s="128">
        <f t="shared" si="10"/>
        <v>0</v>
      </c>
      <c r="AS46" s="128">
        <f t="shared" si="10"/>
        <v>0</v>
      </c>
      <c r="AT46" s="128">
        <f t="shared" si="10"/>
        <v>0</v>
      </c>
      <c r="AU46" s="128">
        <f t="shared" si="10"/>
        <v>0</v>
      </c>
      <c r="AV46" s="128">
        <f t="shared" si="10"/>
        <v>0</v>
      </c>
      <c r="AW46" s="128">
        <f t="shared" si="10"/>
        <v>0</v>
      </c>
      <c r="AX46" s="128">
        <f t="shared" si="10"/>
        <v>0</v>
      </c>
      <c r="AY46" s="128">
        <f t="shared" si="10"/>
        <v>0</v>
      </c>
      <c r="AZ46" s="128">
        <f t="shared" si="10"/>
        <v>0</v>
      </c>
      <c r="BA46" s="128">
        <f t="shared" si="10"/>
        <v>0</v>
      </c>
      <c r="BB46" s="128">
        <f t="shared" si="10"/>
        <v>0</v>
      </c>
      <c r="BC46" s="128">
        <f t="shared" si="10"/>
        <v>0</v>
      </c>
      <c r="BD46" s="128">
        <f t="shared" si="10"/>
        <v>0</v>
      </c>
    </row>
    <row r="47" spans="1:56" outlineLevel="1" x14ac:dyDescent="0.25">
      <c r="A47" s="1"/>
      <c r="B47" s="1"/>
      <c r="C47" s="19"/>
      <c r="D47" s="127"/>
      <c r="E47" s="16"/>
      <c r="F47" s="16"/>
      <c r="G47" s="512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  <c r="AW47" s="16"/>
      <c r="AX47" s="16"/>
      <c r="AY47" s="16"/>
      <c r="AZ47" s="16"/>
      <c r="BA47" s="16"/>
      <c r="BB47" s="16"/>
      <c r="BC47" s="16"/>
      <c r="BD47" s="16"/>
    </row>
    <row r="48" spans="1:56" outlineLevel="1" x14ac:dyDescent="0.25">
      <c r="A48" s="1"/>
      <c r="B48" s="1"/>
      <c r="C48" s="19"/>
      <c r="D48" s="127"/>
      <c r="E48" s="16" t="str">
        <f xml:space="preserve"> 'FS Qtr'!E49</f>
        <v>Share capital redemption</v>
      </c>
      <c r="F48" s="16">
        <f xml:space="preserve"> 'FS Qtr'!F49</f>
        <v>0</v>
      </c>
      <c r="G48" s="512" t="str">
        <f xml:space="preserve"> 'FS Qtr'!G49</f>
        <v>$ 000s</v>
      </c>
      <c r="H48" s="16">
        <f xml:space="preserve"> SUM(J48:BQ48)</f>
        <v>-34323.799038515674</v>
      </c>
      <c r="I48" s="16"/>
      <c r="J48" s="16">
        <f xml:space="preserve"> SUMIFS('FS Qtr'!$J49:$IU49, 'FS Qtr'!$J$4:$IU$4, 'FS Ann'!J$4)</f>
        <v>0</v>
      </c>
      <c r="K48" s="16">
        <f xml:space="preserve"> SUMIFS('FS Qtr'!$J49:$IU49, 'FS Qtr'!$J$4:$IU$4, 'FS Ann'!K$4)</f>
        <v>0</v>
      </c>
      <c r="L48" s="16">
        <f xml:space="preserve"> SUMIFS('FS Qtr'!$J49:$IU49, 'FS Qtr'!$J$4:$IU$4, 'FS Ann'!L$4)</f>
        <v>0</v>
      </c>
      <c r="M48" s="16">
        <f xml:space="preserve"> SUMIFS('FS Qtr'!$J49:$IU49, 'FS Qtr'!$J$4:$IU$4, 'FS Ann'!M$4)</f>
        <v>0</v>
      </c>
      <c r="N48" s="16">
        <f xml:space="preserve"> SUMIFS('FS Qtr'!$J49:$IU49, 'FS Qtr'!$J$4:$IU$4, 'FS Ann'!N$4)</f>
        <v>0</v>
      </c>
      <c r="O48" s="16">
        <f xml:space="preserve"> SUMIFS('FS Qtr'!$J49:$IU49, 'FS Qtr'!$J$4:$IU$4, 'FS Ann'!O$4)</f>
        <v>0</v>
      </c>
      <c r="P48" s="16">
        <f xml:space="preserve"> SUMIFS('FS Qtr'!$J49:$IU49, 'FS Qtr'!$J$4:$IU$4, 'FS Ann'!P$4)</f>
        <v>0</v>
      </c>
      <c r="Q48" s="16">
        <f xml:space="preserve"> SUMIFS('FS Qtr'!$J49:$IU49, 'FS Qtr'!$J$4:$IU$4, 'FS Ann'!Q$4)</f>
        <v>0</v>
      </c>
      <c r="R48" s="16">
        <f xml:space="preserve"> SUMIFS('FS Qtr'!$J49:$IU49, 'FS Qtr'!$J$4:$IU$4, 'FS Ann'!R$4)</f>
        <v>0</v>
      </c>
      <c r="S48" s="16">
        <f xml:space="preserve"> SUMIFS('FS Qtr'!$J49:$IU49, 'FS Qtr'!$J$4:$IU$4, 'FS Ann'!S$4)</f>
        <v>0</v>
      </c>
      <c r="T48" s="16">
        <f xml:space="preserve"> SUMIFS('FS Qtr'!$J49:$IU49, 'FS Qtr'!$J$4:$IU$4, 'FS Ann'!T$4)</f>
        <v>0</v>
      </c>
      <c r="U48" s="16">
        <f xml:space="preserve"> SUMIFS('FS Qtr'!$J49:$IU49, 'FS Qtr'!$J$4:$IU$4, 'FS Ann'!U$4)</f>
        <v>0</v>
      </c>
      <c r="V48" s="16">
        <f xml:space="preserve"> SUMIFS('FS Qtr'!$J49:$IU49, 'FS Qtr'!$J$4:$IU$4, 'FS Ann'!V$4)</f>
        <v>0</v>
      </c>
      <c r="W48" s="16">
        <f xml:space="preserve"> SUMIFS('FS Qtr'!$J49:$IU49, 'FS Qtr'!$J$4:$IU$4, 'FS Ann'!W$4)</f>
        <v>0</v>
      </c>
      <c r="X48" s="16">
        <f xml:space="preserve"> SUMIFS('FS Qtr'!$J49:$IU49, 'FS Qtr'!$J$4:$IU$4, 'FS Ann'!X$4)</f>
        <v>0</v>
      </c>
      <c r="Y48" s="16">
        <f xml:space="preserve"> SUMIFS('FS Qtr'!$J49:$IU49, 'FS Qtr'!$J$4:$IU$4, 'FS Ann'!Y$4)</f>
        <v>0</v>
      </c>
      <c r="Z48" s="16">
        <f xml:space="preserve"> SUMIFS('FS Qtr'!$J49:$IU49, 'FS Qtr'!$J$4:$IU$4, 'FS Ann'!Z$4)</f>
        <v>0</v>
      </c>
      <c r="AA48" s="16">
        <f xml:space="preserve"> SUMIFS('FS Qtr'!$J49:$IU49, 'FS Qtr'!$J$4:$IU$4, 'FS Ann'!AA$4)</f>
        <v>0</v>
      </c>
      <c r="AB48" s="16">
        <f xml:space="preserve"> SUMIFS('FS Qtr'!$J49:$IU49, 'FS Qtr'!$J$4:$IU$4, 'FS Ann'!AB$4)</f>
        <v>0</v>
      </c>
      <c r="AC48" s="16">
        <f xml:space="preserve"> SUMIFS('FS Qtr'!$J49:$IU49, 'FS Qtr'!$J$4:$IU$4, 'FS Ann'!AC$4)</f>
        <v>0</v>
      </c>
      <c r="AD48" s="16">
        <f xml:space="preserve"> SUMIFS('FS Qtr'!$J49:$IU49, 'FS Qtr'!$J$4:$IU$4, 'FS Ann'!AD$4)</f>
        <v>0</v>
      </c>
      <c r="AE48" s="16">
        <f xml:space="preserve"> SUMIFS('FS Qtr'!$J49:$IU49, 'FS Qtr'!$J$4:$IU$4, 'FS Ann'!AE$4)</f>
        <v>0</v>
      </c>
      <c r="AF48" s="16">
        <f xml:space="preserve"> SUMIFS('FS Qtr'!$J49:$IU49, 'FS Qtr'!$J$4:$IU$4, 'FS Ann'!AF$4)</f>
        <v>0</v>
      </c>
      <c r="AG48" s="16">
        <f xml:space="preserve"> SUMIFS('FS Qtr'!$J49:$IU49, 'FS Qtr'!$J$4:$IU$4, 'FS Ann'!AG$4)</f>
        <v>0</v>
      </c>
      <c r="AH48" s="16">
        <f xml:space="preserve"> SUMIFS('FS Qtr'!$J49:$IU49, 'FS Qtr'!$J$4:$IU$4, 'FS Ann'!AH$4)</f>
        <v>0</v>
      </c>
      <c r="AI48" s="16">
        <f xml:space="preserve"> SUMIFS('FS Qtr'!$J49:$IU49, 'FS Qtr'!$J$4:$IU$4, 'FS Ann'!AI$4)</f>
        <v>0</v>
      </c>
      <c r="AJ48" s="16">
        <f xml:space="preserve"> SUMIFS('FS Qtr'!$J49:$IU49, 'FS Qtr'!$J$4:$IU$4, 'FS Ann'!AJ$4)</f>
        <v>0</v>
      </c>
      <c r="AK48" s="16">
        <f xml:space="preserve"> SUMIFS('FS Qtr'!$J49:$IU49, 'FS Qtr'!$J$4:$IU$4, 'FS Ann'!AK$4)</f>
        <v>0</v>
      </c>
      <c r="AL48" s="16">
        <f xml:space="preserve"> SUMIFS('FS Qtr'!$J49:$IU49, 'FS Qtr'!$J$4:$IU$4, 'FS Ann'!AL$4)</f>
        <v>0</v>
      </c>
      <c r="AM48" s="16">
        <f xml:space="preserve"> SUMIFS('FS Qtr'!$J49:$IU49, 'FS Qtr'!$J$4:$IU$4, 'FS Ann'!AM$4)</f>
        <v>0</v>
      </c>
      <c r="AN48" s="16">
        <f xml:space="preserve"> SUMIFS('FS Qtr'!$J49:$IU49, 'FS Qtr'!$J$4:$IU$4, 'FS Ann'!AN$4)</f>
        <v>-34323.799038515674</v>
      </c>
      <c r="AO48" s="16">
        <f xml:space="preserve"> SUMIFS('FS Qtr'!$J49:$IU49, 'FS Qtr'!$J$4:$IU$4, 'FS Ann'!AO$4)</f>
        <v>0</v>
      </c>
      <c r="AP48" s="16">
        <f xml:space="preserve"> SUMIFS('FS Qtr'!$J49:$IU49, 'FS Qtr'!$J$4:$IU$4, 'FS Ann'!AP$4)</f>
        <v>0</v>
      </c>
      <c r="AQ48" s="16">
        <f xml:space="preserve"> SUMIFS('FS Qtr'!$J49:$IU49, 'FS Qtr'!$J$4:$IU$4, 'FS Ann'!AQ$4)</f>
        <v>0</v>
      </c>
      <c r="AR48" s="16">
        <f xml:space="preserve"> SUMIFS('FS Qtr'!$J49:$IU49, 'FS Qtr'!$J$4:$IU$4, 'FS Ann'!AR$4)</f>
        <v>0</v>
      </c>
      <c r="AS48" s="16">
        <f xml:space="preserve"> SUMIFS('FS Qtr'!$J49:$IU49, 'FS Qtr'!$J$4:$IU$4, 'FS Ann'!AS$4)</f>
        <v>0</v>
      </c>
      <c r="AT48" s="16">
        <f xml:space="preserve"> SUMIFS('FS Qtr'!$J49:$IU49, 'FS Qtr'!$J$4:$IU$4, 'FS Ann'!AT$4)</f>
        <v>0</v>
      </c>
      <c r="AU48" s="16">
        <f xml:space="preserve"> SUMIFS('FS Qtr'!$J49:$IU49, 'FS Qtr'!$J$4:$IU$4, 'FS Ann'!AU$4)</f>
        <v>0</v>
      </c>
      <c r="AV48" s="16">
        <f xml:space="preserve"> SUMIFS('FS Qtr'!$J49:$IU49, 'FS Qtr'!$J$4:$IU$4, 'FS Ann'!AV$4)</f>
        <v>0</v>
      </c>
      <c r="AW48" s="16">
        <f xml:space="preserve"> SUMIFS('FS Qtr'!$J49:$IU49, 'FS Qtr'!$J$4:$IU$4, 'FS Ann'!AW$4)</f>
        <v>0</v>
      </c>
      <c r="AX48" s="16">
        <f xml:space="preserve"> SUMIFS('FS Qtr'!$J49:$IU49, 'FS Qtr'!$J$4:$IU$4, 'FS Ann'!AX$4)</f>
        <v>0</v>
      </c>
      <c r="AY48" s="16">
        <f xml:space="preserve"> SUMIFS('FS Qtr'!$J49:$IU49, 'FS Qtr'!$J$4:$IU$4, 'FS Ann'!AY$4)</f>
        <v>0</v>
      </c>
      <c r="AZ48" s="16">
        <f xml:space="preserve"> SUMIFS('FS Qtr'!$J49:$IU49, 'FS Qtr'!$J$4:$IU$4, 'FS Ann'!AZ$4)</f>
        <v>0</v>
      </c>
      <c r="BA48" s="16">
        <f xml:space="preserve"> SUMIFS('FS Qtr'!$J49:$IU49, 'FS Qtr'!$J$4:$IU$4, 'FS Ann'!BA$4)</f>
        <v>0</v>
      </c>
      <c r="BB48" s="16">
        <f xml:space="preserve"> SUMIFS('FS Qtr'!$J49:$IU49, 'FS Qtr'!$J$4:$IU$4, 'FS Ann'!BB$4)</f>
        <v>0</v>
      </c>
      <c r="BC48" s="16">
        <f xml:space="preserve"> SUMIFS('FS Qtr'!$J49:$IU49, 'FS Qtr'!$J$4:$IU$4, 'FS Ann'!BC$4)</f>
        <v>0</v>
      </c>
      <c r="BD48" s="16">
        <f xml:space="preserve"> SUMIFS('FS Qtr'!$J49:$IU49, 'FS Qtr'!$J$4:$IU$4, 'FS Ann'!BD$4)</f>
        <v>0</v>
      </c>
    </row>
    <row r="49" spans="1:56" outlineLevel="1" x14ac:dyDescent="0.25">
      <c r="A49" s="1"/>
      <c r="B49" s="1"/>
      <c r="C49" s="19"/>
      <c r="D49" s="127"/>
      <c r="E49" s="128" t="s">
        <v>56</v>
      </c>
      <c r="F49" s="128"/>
      <c r="G49" s="435" t="str">
        <f>SMU</f>
        <v>$ 000s</v>
      </c>
      <c r="H49" s="128">
        <f xml:space="preserve"> SUM(J49:PY49)</f>
        <v>192307.60026847891</v>
      </c>
      <c r="I49" s="128"/>
      <c r="J49" s="128">
        <f t="shared" ref="J49:BD49" si="11" xml:space="preserve"> J46 + J48</f>
        <v>0</v>
      </c>
      <c r="K49" s="128">
        <f t="shared" si="11"/>
        <v>3886.0260107015456</v>
      </c>
      <c r="L49" s="128">
        <f t="shared" si="11"/>
        <v>4311.7015746179914</v>
      </c>
      <c r="M49" s="128">
        <f t="shared" si="11"/>
        <v>4278.4901917922471</v>
      </c>
      <c r="N49" s="128">
        <f t="shared" si="11"/>
        <v>4230.1267141347635</v>
      </c>
      <c r="O49" s="128">
        <f t="shared" si="11"/>
        <v>4196.4492330849498</v>
      </c>
      <c r="P49" s="128">
        <f t="shared" si="11"/>
        <v>4157.549934368375</v>
      </c>
      <c r="Q49" s="128">
        <f t="shared" si="11"/>
        <v>4123.2050533095608</v>
      </c>
      <c r="R49" s="128">
        <f t="shared" si="11"/>
        <v>3685.8317584106153</v>
      </c>
      <c r="S49" s="128">
        <f t="shared" si="11"/>
        <v>3501.1127398803474</v>
      </c>
      <c r="T49" s="128">
        <f t="shared" si="11"/>
        <v>3399.5135957653656</v>
      </c>
      <c r="U49" s="128">
        <f t="shared" si="11"/>
        <v>10699.604823932654</v>
      </c>
      <c r="V49" s="128">
        <f t="shared" si="11"/>
        <v>10476.603242625008</v>
      </c>
      <c r="W49" s="128">
        <f t="shared" si="11"/>
        <v>10314.079938732444</v>
      </c>
      <c r="X49" s="128">
        <f t="shared" si="11"/>
        <v>10149.096549977879</v>
      </c>
      <c r="Y49" s="128">
        <f t="shared" si="11"/>
        <v>10008.526940854501</v>
      </c>
      <c r="Z49" s="128">
        <f t="shared" si="11"/>
        <v>9832.6569604989454</v>
      </c>
      <c r="AA49" s="128">
        <f t="shared" si="11"/>
        <v>9706.307339146344</v>
      </c>
      <c r="AB49" s="128">
        <f t="shared" si="11"/>
        <v>9570.4419138698795</v>
      </c>
      <c r="AC49" s="128">
        <f t="shared" si="11"/>
        <v>9452.2029382584678</v>
      </c>
      <c r="AD49" s="128">
        <f t="shared" si="11"/>
        <v>9295.2671927383089</v>
      </c>
      <c r="AE49" s="128">
        <f t="shared" si="11"/>
        <v>9181.9772960124465</v>
      </c>
      <c r="AF49" s="128">
        <f t="shared" si="11"/>
        <v>9056.3074461123324</v>
      </c>
      <c r="AG49" s="128">
        <f t="shared" si="11"/>
        <v>8944.8574898287698</v>
      </c>
      <c r="AH49" s="128">
        <f t="shared" si="11"/>
        <v>8794.1340754772045</v>
      </c>
      <c r="AI49" s="128">
        <f t="shared" si="11"/>
        <v>8683.3779045917763</v>
      </c>
      <c r="AJ49" s="128">
        <f t="shared" si="11"/>
        <v>8559.2254409269499</v>
      </c>
      <c r="AK49" s="128">
        <f t="shared" si="11"/>
        <v>8447.3531500081008</v>
      </c>
      <c r="AL49" s="128">
        <f t="shared" si="11"/>
        <v>8296.9014320645583</v>
      </c>
      <c r="AM49" s="128">
        <f t="shared" si="11"/>
        <v>8183.6577501233596</v>
      </c>
      <c r="AN49" s="128">
        <f t="shared" si="11"/>
        <v>-26224.532070961126</v>
      </c>
      <c r="AO49" s="128">
        <f t="shared" si="11"/>
        <v>1109.5457075942982</v>
      </c>
      <c r="AP49" s="128">
        <f t="shared" si="11"/>
        <v>0</v>
      </c>
      <c r="AQ49" s="128">
        <f t="shared" si="11"/>
        <v>0</v>
      </c>
      <c r="AR49" s="128">
        <f t="shared" si="11"/>
        <v>0</v>
      </c>
      <c r="AS49" s="128">
        <f t="shared" si="11"/>
        <v>0</v>
      </c>
      <c r="AT49" s="128">
        <f t="shared" si="11"/>
        <v>0</v>
      </c>
      <c r="AU49" s="128">
        <f t="shared" si="11"/>
        <v>0</v>
      </c>
      <c r="AV49" s="128">
        <f t="shared" si="11"/>
        <v>0</v>
      </c>
      <c r="AW49" s="128">
        <f t="shared" si="11"/>
        <v>0</v>
      </c>
      <c r="AX49" s="128">
        <f t="shared" si="11"/>
        <v>0</v>
      </c>
      <c r="AY49" s="128">
        <f t="shared" si="11"/>
        <v>0</v>
      </c>
      <c r="AZ49" s="128">
        <f t="shared" si="11"/>
        <v>0</v>
      </c>
      <c r="BA49" s="128">
        <f t="shared" si="11"/>
        <v>0</v>
      </c>
      <c r="BB49" s="128">
        <f t="shared" si="11"/>
        <v>0</v>
      </c>
      <c r="BC49" s="128">
        <f t="shared" si="11"/>
        <v>0</v>
      </c>
      <c r="BD49" s="128">
        <f t="shared" si="11"/>
        <v>0</v>
      </c>
    </row>
    <row r="50" spans="1:56" outlineLevel="1" x14ac:dyDescent="0.25">
      <c r="A50" s="1"/>
      <c r="B50" s="1"/>
      <c r="C50" s="19"/>
      <c r="D50" s="127"/>
      <c r="E50" s="16"/>
      <c r="F50" s="16"/>
      <c r="G50" s="512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  <c r="AW50" s="16"/>
      <c r="AX50" s="16"/>
      <c r="AY50" s="16"/>
      <c r="AZ50" s="16"/>
      <c r="BA50" s="16"/>
      <c r="BB50" s="16"/>
      <c r="BC50" s="16"/>
      <c r="BD50" s="16"/>
    </row>
    <row r="51" spans="1:56" outlineLevel="1" x14ac:dyDescent="0.25">
      <c r="A51" s="1"/>
      <c r="B51" s="1"/>
      <c r="C51" s="19"/>
      <c r="D51" s="127"/>
      <c r="E51" s="16" t="str">
        <f xml:space="preserve"> 'FS Qtr'!E52</f>
        <v>Dividends paid</v>
      </c>
      <c r="F51" s="16">
        <f xml:space="preserve"> 'FS Qtr'!F52</f>
        <v>0</v>
      </c>
      <c r="G51" s="512" t="str">
        <f xml:space="preserve"> 'FS Qtr'!G52</f>
        <v>$ 000s</v>
      </c>
      <c r="H51" s="16">
        <f xml:space="preserve"> SUM(J51:BQ51)</f>
        <v>-192307.60026847877</v>
      </c>
      <c r="I51" s="16"/>
      <c r="J51" s="16">
        <f xml:space="preserve"> SUMIFS('FS Qtr'!$J52:$IU52, 'FS Qtr'!$J$4:$IU$4, 'FS Ann'!J$4)</f>
        <v>0</v>
      </c>
      <c r="K51" s="16">
        <f xml:space="preserve"> SUMIFS('FS Qtr'!$J52:$IU52, 'FS Qtr'!$J$4:$IU$4, 'FS Ann'!K$4)</f>
        <v>-3886.0260107015456</v>
      </c>
      <c r="L51" s="16">
        <f xml:space="preserve"> SUMIFS('FS Qtr'!$J52:$IU52, 'FS Qtr'!$J$4:$IU$4, 'FS Ann'!L$4)</f>
        <v>-4311.7015746179932</v>
      </c>
      <c r="M51" s="16">
        <f xml:space="preserve"> SUMIFS('FS Qtr'!$J52:$IU52, 'FS Qtr'!$J$4:$IU$4, 'FS Ann'!M$4)</f>
        <v>-4278.490191792248</v>
      </c>
      <c r="N51" s="16">
        <f xml:space="preserve"> SUMIFS('FS Qtr'!$J52:$IU52, 'FS Qtr'!$J$4:$IU$4, 'FS Ann'!N$4)</f>
        <v>-4230.1267141347616</v>
      </c>
      <c r="O51" s="16">
        <f xml:space="preserve"> SUMIFS('FS Qtr'!$J52:$IU52, 'FS Qtr'!$J$4:$IU$4, 'FS Ann'!O$4)</f>
        <v>-4196.4492330849489</v>
      </c>
      <c r="P51" s="16">
        <f xml:space="preserve"> SUMIFS('FS Qtr'!$J52:$IU52, 'FS Qtr'!$J$4:$IU$4, 'FS Ann'!P$4)</f>
        <v>-4157.5499343683769</v>
      </c>
      <c r="Q51" s="16">
        <f xml:space="preserve"> SUMIFS('FS Qtr'!$J52:$IU52, 'FS Qtr'!$J$4:$IU$4, 'FS Ann'!Q$4)</f>
        <v>-4123.2050533095608</v>
      </c>
      <c r="R51" s="16">
        <f xml:space="preserve"> SUMIFS('FS Qtr'!$J52:$IU52, 'FS Qtr'!$J$4:$IU$4, 'FS Ann'!R$4)</f>
        <v>-3685.8317584106126</v>
      </c>
      <c r="S51" s="16">
        <f xml:space="preserve"> SUMIFS('FS Qtr'!$J52:$IU52, 'FS Qtr'!$J$4:$IU$4, 'FS Ann'!S$4)</f>
        <v>-3501.1127398803478</v>
      </c>
      <c r="T51" s="16">
        <f xml:space="preserve"> SUMIFS('FS Qtr'!$J52:$IU52, 'FS Qtr'!$J$4:$IU$4, 'FS Ann'!T$4)</f>
        <v>-3399.5135957653665</v>
      </c>
      <c r="U51" s="16">
        <f xml:space="preserve"> SUMIFS('FS Qtr'!$J52:$IU52, 'FS Qtr'!$J$4:$IU$4, 'FS Ann'!U$4)</f>
        <v>-10699.604823932652</v>
      </c>
      <c r="V51" s="16">
        <f xml:space="preserve"> SUMIFS('FS Qtr'!$J52:$IU52, 'FS Qtr'!$J$4:$IU$4, 'FS Ann'!V$4)</f>
        <v>-10476.603242625008</v>
      </c>
      <c r="W51" s="16">
        <f xml:space="preserve"> SUMIFS('FS Qtr'!$J52:$IU52, 'FS Qtr'!$J$4:$IU$4, 'FS Ann'!W$4)</f>
        <v>-10314.079938732446</v>
      </c>
      <c r="X51" s="16">
        <f xml:space="preserve"> SUMIFS('FS Qtr'!$J52:$IU52, 'FS Qtr'!$J$4:$IU$4, 'FS Ann'!X$4)</f>
        <v>-10149.096549977878</v>
      </c>
      <c r="Y51" s="16">
        <f xml:space="preserve"> SUMIFS('FS Qtr'!$J52:$IU52, 'FS Qtr'!$J$4:$IU$4, 'FS Ann'!Y$4)</f>
        <v>-9903.5742103001467</v>
      </c>
      <c r="Z51" s="16">
        <f xml:space="preserve"> SUMIFS('FS Qtr'!$J52:$IU52, 'FS Qtr'!$J$4:$IU$4, 'FS Ann'!Z$4)</f>
        <v>-6463.4261196184889</v>
      </c>
      <c r="AA51" s="16">
        <f xml:space="preserve"> SUMIFS('FS Qtr'!$J52:$IU52, 'FS Qtr'!$J$4:$IU$4, 'FS Ann'!AA$4)</f>
        <v>-6354.2718885741369</v>
      </c>
      <c r="AB51" s="16">
        <f xml:space="preserve"> SUMIFS('FS Qtr'!$J52:$IU52, 'FS Qtr'!$J$4:$IU$4, 'FS Ann'!AB$4)</f>
        <v>-6244.1337763011197</v>
      </c>
      <c r="AC51" s="16">
        <f xml:space="preserve"> SUMIFS('FS Qtr'!$J52:$IU52, 'FS Qtr'!$J$4:$IU$4, 'FS Ann'!AC$4)</f>
        <v>-6132.9785043033053</v>
      </c>
      <c r="AD51" s="16">
        <f xml:space="preserve"> SUMIFS('FS Qtr'!$J52:$IU52, 'FS Qtr'!$J$4:$IU$4, 'FS Ann'!AD$4)</f>
        <v>-6020.7720053135263</v>
      </c>
      <c r="AE51" s="16">
        <f xml:space="preserve"> SUMIFS('FS Qtr'!$J52:$IU52, 'FS Qtr'!$J$4:$IU$4, 'FS Ann'!AE$4)</f>
        <v>-5907.479403359438</v>
      </c>
      <c r="AF51" s="16">
        <f xml:space="preserve"> SUMIFS('FS Qtr'!$J52:$IU52, 'FS Qtr'!$J$4:$IU$4, 'FS Ann'!AF$4)</f>
        <v>-5793.0649933320601</v>
      </c>
      <c r="AG51" s="16">
        <f xml:space="preserve"> SUMIFS('FS Qtr'!$J52:$IU52, 'FS Qtr'!$J$4:$IU$4, 'FS Ann'!AG$4)</f>
        <v>-5677.4922200445963</v>
      </c>
      <c r="AH51" s="16">
        <f xml:space="preserve"> SUMIFS('FS Qtr'!$J52:$IU52, 'FS Qtr'!$J$4:$IU$4, 'FS Ann'!AH$4)</f>
        <v>-5560.7236567688324</v>
      </c>
      <c r="AI51" s="16">
        <f xml:space="preserve"> SUMIFS('FS Qtr'!$J52:$IU52, 'FS Qtr'!$J$4:$IU$4, 'FS Ann'!AI$4)</f>
        <v>-5442.7209832359331</v>
      </c>
      <c r="AJ51" s="16">
        <f xml:space="preserve"> SUMIFS('FS Qtr'!$J52:$IU52, 'FS Qtr'!$J$4:$IU$4, 'FS Ann'!AJ$4)</f>
        <v>-8523.4449630883537</v>
      </c>
      <c r="AK51" s="16">
        <f xml:space="preserve"> SUMIFS('FS Qtr'!$J52:$IU52, 'FS Qtr'!$J$4:$IU$4, 'FS Ann'!AK$4)</f>
        <v>-8402.8554207690686</v>
      </c>
      <c r="AL51" s="16">
        <f xml:space="preserve"> SUMIFS('FS Qtr'!$J52:$IU52, 'FS Qtr'!$J$4:$IU$4, 'FS Ann'!AL$4)</f>
        <v>-8280.9112178340711</v>
      </c>
      <c r="AM51" s="16">
        <f xml:space="preserve"> SUMIFS('FS Qtr'!$J52:$IU52, 'FS Qtr'!$J$4:$IU$4, 'FS Ann'!AM$4)</f>
        <v>-8157.5702286737314</v>
      </c>
      <c r="AN51" s="16">
        <f xml:space="preserve"> SUMIFS('FS Qtr'!$J52:$IU52, 'FS Qtr'!$J$4:$IU$4, 'FS Ann'!AN$4)</f>
        <v>-7061.2199048099828</v>
      </c>
      <c r="AO51" s="16">
        <f xml:space="preserve"> SUMIFS('FS Qtr'!$J52:$IU52, 'FS Qtr'!$J$4:$IU$4, 'FS Ann'!AO$4)</f>
        <v>-971.5694108182098</v>
      </c>
      <c r="AP51" s="16">
        <f xml:space="preserve"> SUMIFS('FS Qtr'!$J52:$IU52, 'FS Qtr'!$J$4:$IU$4, 'FS Ann'!AP$4)</f>
        <v>0</v>
      </c>
      <c r="AQ51" s="16">
        <f xml:space="preserve"> SUMIFS('FS Qtr'!$J52:$IU52, 'FS Qtr'!$J$4:$IU$4, 'FS Ann'!AQ$4)</f>
        <v>0</v>
      </c>
      <c r="AR51" s="16">
        <f xml:space="preserve"> SUMIFS('FS Qtr'!$J52:$IU52, 'FS Qtr'!$J$4:$IU$4, 'FS Ann'!AR$4)</f>
        <v>0</v>
      </c>
      <c r="AS51" s="16">
        <f xml:space="preserve"> SUMIFS('FS Qtr'!$J52:$IU52, 'FS Qtr'!$J$4:$IU$4, 'FS Ann'!AS$4)</f>
        <v>0</v>
      </c>
      <c r="AT51" s="16">
        <f xml:space="preserve"> SUMIFS('FS Qtr'!$J52:$IU52, 'FS Qtr'!$J$4:$IU$4, 'FS Ann'!AT$4)</f>
        <v>0</v>
      </c>
      <c r="AU51" s="16">
        <f xml:space="preserve"> SUMIFS('FS Qtr'!$J52:$IU52, 'FS Qtr'!$J$4:$IU$4, 'FS Ann'!AU$4)</f>
        <v>0</v>
      </c>
      <c r="AV51" s="16">
        <f xml:space="preserve"> SUMIFS('FS Qtr'!$J52:$IU52, 'FS Qtr'!$J$4:$IU$4, 'FS Ann'!AV$4)</f>
        <v>0</v>
      </c>
      <c r="AW51" s="16">
        <f xml:space="preserve"> SUMIFS('FS Qtr'!$J52:$IU52, 'FS Qtr'!$J$4:$IU$4, 'FS Ann'!AW$4)</f>
        <v>0</v>
      </c>
      <c r="AX51" s="16">
        <f xml:space="preserve"> SUMIFS('FS Qtr'!$J52:$IU52, 'FS Qtr'!$J$4:$IU$4, 'FS Ann'!AX$4)</f>
        <v>0</v>
      </c>
      <c r="AY51" s="16">
        <f xml:space="preserve"> SUMIFS('FS Qtr'!$J52:$IU52, 'FS Qtr'!$J$4:$IU$4, 'FS Ann'!AY$4)</f>
        <v>0</v>
      </c>
      <c r="AZ51" s="16">
        <f xml:space="preserve"> SUMIFS('FS Qtr'!$J52:$IU52, 'FS Qtr'!$J$4:$IU$4, 'FS Ann'!AZ$4)</f>
        <v>0</v>
      </c>
      <c r="BA51" s="16">
        <f xml:space="preserve"> SUMIFS('FS Qtr'!$J52:$IU52, 'FS Qtr'!$J$4:$IU$4, 'FS Ann'!BA$4)</f>
        <v>0</v>
      </c>
      <c r="BB51" s="16">
        <f xml:space="preserve"> SUMIFS('FS Qtr'!$J52:$IU52, 'FS Qtr'!$J$4:$IU$4, 'FS Ann'!BB$4)</f>
        <v>0</v>
      </c>
      <c r="BC51" s="16">
        <f xml:space="preserve"> SUMIFS('FS Qtr'!$J52:$IU52, 'FS Qtr'!$J$4:$IU$4, 'FS Ann'!BC$4)</f>
        <v>0</v>
      </c>
      <c r="BD51" s="16">
        <f xml:space="preserve"> SUMIFS('FS Qtr'!$J52:$IU52, 'FS Qtr'!$J$4:$IU$4, 'FS Ann'!BD$4)</f>
        <v>0</v>
      </c>
    </row>
    <row r="52" spans="1:56" outlineLevel="1" x14ac:dyDescent="0.25">
      <c r="A52" s="1"/>
      <c r="B52" s="1"/>
      <c r="C52" s="19"/>
      <c r="D52" s="127"/>
      <c r="E52" s="128" t="s">
        <v>57</v>
      </c>
      <c r="F52" s="128"/>
      <c r="G52" s="435" t="str">
        <f>SMU</f>
        <v>$ 000s</v>
      </c>
      <c r="H52" s="128">
        <f xml:space="preserve"> SUM(J52:PY52)</f>
        <v>1.1402789823478088E-10</v>
      </c>
      <c r="I52" s="128"/>
      <c r="J52" s="128">
        <f xml:space="preserve"> J49 + J51</f>
        <v>0</v>
      </c>
      <c r="K52" s="128">
        <f t="shared" ref="K52:BD52" si="12" xml:space="preserve"> K49 + K51</f>
        <v>0</v>
      </c>
      <c r="L52" s="128">
        <f t="shared" si="12"/>
        <v>0</v>
      </c>
      <c r="M52" s="128">
        <f t="shared" si="12"/>
        <v>0</v>
      </c>
      <c r="N52" s="128">
        <f t="shared" si="12"/>
        <v>0</v>
      </c>
      <c r="O52" s="128">
        <f t="shared" si="12"/>
        <v>0</v>
      </c>
      <c r="P52" s="128">
        <f t="shared" si="12"/>
        <v>0</v>
      </c>
      <c r="Q52" s="128">
        <f t="shared" si="12"/>
        <v>0</v>
      </c>
      <c r="R52" s="128">
        <f t="shared" si="12"/>
        <v>0</v>
      </c>
      <c r="S52" s="128">
        <f t="shared" si="12"/>
        <v>0</v>
      </c>
      <c r="T52" s="128">
        <f t="shared" si="12"/>
        <v>0</v>
      </c>
      <c r="U52" s="128">
        <f t="shared" si="12"/>
        <v>0</v>
      </c>
      <c r="V52" s="128">
        <f t="shared" si="12"/>
        <v>0</v>
      </c>
      <c r="W52" s="128">
        <f t="shared" si="12"/>
        <v>0</v>
      </c>
      <c r="X52" s="128">
        <f t="shared" si="12"/>
        <v>0</v>
      </c>
      <c r="Y52" s="128">
        <f t="shared" si="12"/>
        <v>104.95273055435428</v>
      </c>
      <c r="Z52" s="128">
        <f t="shared" si="12"/>
        <v>3369.2308408804565</v>
      </c>
      <c r="AA52" s="128">
        <f t="shared" si="12"/>
        <v>3352.0354505722071</v>
      </c>
      <c r="AB52" s="128">
        <f t="shared" si="12"/>
        <v>3326.3081375687598</v>
      </c>
      <c r="AC52" s="128">
        <f t="shared" si="12"/>
        <v>3319.2244339551626</v>
      </c>
      <c r="AD52" s="128">
        <f t="shared" si="12"/>
        <v>3274.4951874247827</v>
      </c>
      <c r="AE52" s="128">
        <f t="shared" si="12"/>
        <v>3274.4978926530084</v>
      </c>
      <c r="AF52" s="128">
        <f t="shared" si="12"/>
        <v>3263.2424527802723</v>
      </c>
      <c r="AG52" s="128">
        <f t="shared" si="12"/>
        <v>3267.3652697841735</v>
      </c>
      <c r="AH52" s="128">
        <f t="shared" si="12"/>
        <v>3233.4104187083722</v>
      </c>
      <c r="AI52" s="128">
        <f t="shared" si="12"/>
        <v>3240.6569213558432</v>
      </c>
      <c r="AJ52" s="128">
        <f t="shared" si="12"/>
        <v>35.780477838596198</v>
      </c>
      <c r="AK52" s="128">
        <f t="shared" si="12"/>
        <v>44.497729239032196</v>
      </c>
      <c r="AL52" s="128">
        <f t="shared" si="12"/>
        <v>15.990214230487254</v>
      </c>
      <c r="AM52" s="128">
        <f t="shared" si="12"/>
        <v>26.087521449628184</v>
      </c>
      <c r="AN52" s="128">
        <f t="shared" si="12"/>
        <v>-33285.751975771112</v>
      </c>
      <c r="AO52" s="128">
        <f t="shared" si="12"/>
        <v>137.97629677608836</v>
      </c>
      <c r="AP52" s="128">
        <f t="shared" si="12"/>
        <v>0</v>
      </c>
      <c r="AQ52" s="128">
        <f t="shared" si="12"/>
        <v>0</v>
      </c>
      <c r="AR52" s="128">
        <f t="shared" si="12"/>
        <v>0</v>
      </c>
      <c r="AS52" s="128">
        <f t="shared" si="12"/>
        <v>0</v>
      </c>
      <c r="AT52" s="128">
        <f t="shared" si="12"/>
        <v>0</v>
      </c>
      <c r="AU52" s="128">
        <f t="shared" si="12"/>
        <v>0</v>
      </c>
      <c r="AV52" s="128">
        <f t="shared" si="12"/>
        <v>0</v>
      </c>
      <c r="AW52" s="128">
        <f t="shared" si="12"/>
        <v>0</v>
      </c>
      <c r="AX52" s="128">
        <f t="shared" si="12"/>
        <v>0</v>
      </c>
      <c r="AY52" s="128">
        <f t="shared" si="12"/>
        <v>0</v>
      </c>
      <c r="AZ52" s="128">
        <f t="shared" si="12"/>
        <v>0</v>
      </c>
      <c r="BA52" s="128">
        <f t="shared" si="12"/>
        <v>0</v>
      </c>
      <c r="BB52" s="128">
        <f t="shared" si="12"/>
        <v>0</v>
      </c>
      <c r="BC52" s="128">
        <f t="shared" si="12"/>
        <v>0</v>
      </c>
      <c r="BD52" s="128">
        <f t="shared" si="12"/>
        <v>0</v>
      </c>
    </row>
    <row r="53" spans="1:56" outlineLevel="1" x14ac:dyDescent="0.25">
      <c r="A53" s="1"/>
      <c r="B53" s="1"/>
      <c r="C53" s="19"/>
      <c r="D53" s="127"/>
      <c r="E53" s="16"/>
      <c r="F53" s="16"/>
      <c r="G53" s="512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  <c r="AW53" s="16"/>
      <c r="AX53" s="16"/>
      <c r="AY53" s="16"/>
      <c r="AZ53" s="16"/>
      <c r="BA53" s="16"/>
      <c r="BB53" s="16"/>
      <c r="BC53" s="16"/>
      <c r="BD53" s="16"/>
    </row>
    <row r="54" spans="1:56" outlineLevel="1" x14ac:dyDescent="0.25">
      <c r="A54" s="1"/>
      <c r="B54" s="1"/>
      <c r="C54" s="19"/>
      <c r="D54" s="127"/>
      <c r="E54" s="16"/>
      <c r="F54" s="16"/>
      <c r="G54" s="512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  <c r="AW54" s="16"/>
      <c r="AX54" s="16"/>
      <c r="AY54" s="16"/>
      <c r="AZ54" s="16"/>
      <c r="BA54" s="16"/>
      <c r="BB54" s="16"/>
      <c r="BC54" s="16"/>
      <c r="BD54" s="16"/>
    </row>
    <row r="55" spans="1:56" x14ac:dyDescent="0.25">
      <c r="A55" s="1"/>
      <c r="B55" s="1"/>
      <c r="C55" s="19"/>
      <c r="D55" s="127"/>
      <c r="E55" s="16"/>
      <c r="F55" s="16"/>
      <c r="G55" s="512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  <c r="AW55" s="16"/>
      <c r="AX55" s="16"/>
      <c r="AY55" s="16"/>
      <c r="AZ55" s="16"/>
      <c r="BA55" s="16"/>
      <c r="BB55" s="16"/>
      <c r="BC55" s="16"/>
      <c r="BD55" s="16"/>
    </row>
    <row r="56" spans="1:56" x14ac:dyDescent="0.25">
      <c r="A56" s="1" t="s">
        <v>61</v>
      </c>
      <c r="B56" s="1"/>
      <c r="C56" s="19"/>
      <c r="D56" s="127"/>
      <c r="E56" s="16"/>
      <c r="F56" s="16"/>
      <c r="G56" s="512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  <c r="AA56" s="16"/>
      <c r="AB56" s="16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  <c r="AS56" s="16"/>
      <c r="AT56" s="16"/>
      <c r="AU56" s="16"/>
      <c r="AV56" s="16"/>
      <c r="AW56" s="16"/>
      <c r="AX56" s="16"/>
      <c r="AY56" s="16"/>
      <c r="AZ56" s="16"/>
      <c r="BA56" s="16"/>
      <c r="BB56" s="16"/>
      <c r="BC56" s="16"/>
      <c r="BD56" s="16"/>
    </row>
    <row r="57" spans="1:56" outlineLevel="1" x14ac:dyDescent="0.25">
      <c r="A57" s="1"/>
      <c r="B57" s="1"/>
      <c r="C57" s="19"/>
      <c r="D57" s="127"/>
      <c r="E57" s="16"/>
      <c r="F57" s="16"/>
      <c r="G57" s="512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  <c r="AW57" s="16"/>
      <c r="AX57" s="16"/>
      <c r="AY57" s="16"/>
      <c r="AZ57" s="16"/>
      <c r="BA57" s="16"/>
      <c r="BB57" s="16"/>
      <c r="BC57" s="16"/>
      <c r="BD57" s="16"/>
    </row>
    <row r="58" spans="1:56" outlineLevel="1" x14ac:dyDescent="0.25">
      <c r="A58" s="1"/>
      <c r="B58" s="1" t="s">
        <v>62</v>
      </c>
      <c r="C58" s="19"/>
      <c r="D58" s="127"/>
      <c r="E58" s="16"/>
      <c r="F58" s="16"/>
      <c r="G58" s="512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  <c r="AA58" s="16"/>
      <c r="AB58" s="16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  <c r="AS58" s="16"/>
      <c r="AT58" s="16"/>
      <c r="AU58" s="16"/>
      <c r="AV58" s="16"/>
      <c r="AW58" s="16"/>
      <c r="AX58" s="16"/>
      <c r="AY58" s="16"/>
      <c r="AZ58" s="16"/>
      <c r="BA58" s="16"/>
      <c r="BB58" s="16"/>
      <c r="BC58" s="16"/>
      <c r="BD58" s="16"/>
    </row>
    <row r="59" spans="1:56" outlineLevel="1" x14ac:dyDescent="0.25">
      <c r="A59" s="1"/>
      <c r="B59" s="1"/>
      <c r="C59" s="19"/>
      <c r="D59" s="127"/>
      <c r="E59" s="16" t="str">
        <f xml:space="preserve"> 'FS Qtr'!E59</f>
        <v>Solar asset balance balance</v>
      </c>
      <c r="F59" s="16">
        <f xml:space="preserve"> 'FS Qtr'!F59</f>
        <v>0</v>
      </c>
      <c r="G59" s="512" t="str">
        <f xml:space="preserve"> 'FS Qtr'!G59</f>
        <v>$ 000s</v>
      </c>
      <c r="H59" s="16"/>
      <c r="I59" s="16"/>
      <c r="J59" s="16">
        <f xml:space="preserve"> SUMIFS( 'FS Qtr'!$J59:$IU59, 'FS Qtr'!$J$2:$IU$2, 'FS Ann'!J$2)</f>
        <v>0</v>
      </c>
      <c r="K59" s="16">
        <f xml:space="preserve"> SUMIFS( 'FS Qtr'!$J59:$IU59, 'FS Qtr'!$J$2:$IU$2, 'FS Ann'!K$2)</f>
        <v>100000</v>
      </c>
      <c r="L59" s="16">
        <f xml:space="preserve"> SUMIFS( 'FS Qtr'!$J59:$IU59, 'FS Qtr'!$J$2:$IU$2, 'FS Ann'!L$2)</f>
        <v>96000</v>
      </c>
      <c r="M59" s="16">
        <f xml:space="preserve"> SUMIFS( 'FS Qtr'!$J59:$IU59, 'FS Qtr'!$J$2:$IU$2, 'FS Ann'!M$2)</f>
        <v>92000</v>
      </c>
      <c r="N59" s="16">
        <f xml:space="preserve"> SUMIFS( 'FS Qtr'!$J59:$IU59, 'FS Qtr'!$J$2:$IU$2, 'FS Ann'!N$2)</f>
        <v>88000</v>
      </c>
      <c r="O59" s="16">
        <f xml:space="preserve"> SUMIFS( 'FS Qtr'!$J59:$IU59, 'FS Qtr'!$J$2:$IU$2, 'FS Ann'!O$2)</f>
        <v>84000</v>
      </c>
      <c r="P59" s="16">
        <f xml:space="preserve"> SUMIFS( 'FS Qtr'!$J59:$IU59, 'FS Qtr'!$J$2:$IU$2, 'FS Ann'!P$2)</f>
        <v>80000</v>
      </c>
      <c r="Q59" s="16">
        <f xml:space="preserve"> SUMIFS( 'FS Qtr'!$J59:$IU59, 'FS Qtr'!$J$2:$IU$2, 'FS Ann'!Q$2)</f>
        <v>76000</v>
      </c>
      <c r="R59" s="16">
        <f xml:space="preserve"> SUMIFS( 'FS Qtr'!$J59:$IU59, 'FS Qtr'!$J$2:$IU$2, 'FS Ann'!R$2)</f>
        <v>72000</v>
      </c>
      <c r="S59" s="16">
        <f xml:space="preserve"> SUMIFS( 'FS Qtr'!$J59:$IU59, 'FS Qtr'!$J$2:$IU$2, 'FS Ann'!S$2)</f>
        <v>68000</v>
      </c>
      <c r="T59" s="16">
        <f xml:space="preserve"> SUMIFS( 'FS Qtr'!$J59:$IU59, 'FS Qtr'!$J$2:$IU$2, 'FS Ann'!T$2)</f>
        <v>64000</v>
      </c>
      <c r="U59" s="16">
        <f xml:space="preserve"> SUMIFS( 'FS Qtr'!$J59:$IU59, 'FS Qtr'!$J$2:$IU$2, 'FS Ann'!U$2)</f>
        <v>60000</v>
      </c>
      <c r="V59" s="16">
        <f xml:space="preserve"> SUMIFS( 'FS Qtr'!$J59:$IU59, 'FS Qtr'!$J$2:$IU$2, 'FS Ann'!V$2)</f>
        <v>56000</v>
      </c>
      <c r="W59" s="16">
        <f xml:space="preserve"> SUMIFS( 'FS Qtr'!$J59:$IU59, 'FS Qtr'!$J$2:$IU$2, 'FS Ann'!W$2)</f>
        <v>52000</v>
      </c>
      <c r="X59" s="16">
        <f xml:space="preserve"> SUMIFS( 'FS Qtr'!$J59:$IU59, 'FS Qtr'!$J$2:$IU$2, 'FS Ann'!X$2)</f>
        <v>48000</v>
      </c>
      <c r="Y59" s="16">
        <f xml:space="preserve"> SUMIFS( 'FS Qtr'!$J59:$IU59, 'FS Qtr'!$J$2:$IU$2, 'FS Ann'!Y$2)</f>
        <v>44000</v>
      </c>
      <c r="Z59" s="16">
        <f xml:space="preserve"> SUMIFS( 'FS Qtr'!$J59:$IU59, 'FS Qtr'!$J$2:$IU$2, 'FS Ann'!Z$2)</f>
        <v>40000</v>
      </c>
      <c r="AA59" s="16">
        <f xml:space="preserve"> SUMIFS( 'FS Qtr'!$J59:$IU59, 'FS Qtr'!$J$2:$IU$2, 'FS Ann'!AA$2)</f>
        <v>36000</v>
      </c>
      <c r="AB59" s="16">
        <f xml:space="preserve"> SUMIFS( 'FS Qtr'!$J59:$IU59, 'FS Qtr'!$J$2:$IU$2, 'FS Ann'!AB$2)</f>
        <v>32000</v>
      </c>
      <c r="AC59" s="16">
        <f xml:space="preserve"> SUMIFS( 'FS Qtr'!$J59:$IU59, 'FS Qtr'!$J$2:$IU$2, 'FS Ann'!AC$2)</f>
        <v>28000</v>
      </c>
      <c r="AD59" s="16">
        <f xml:space="preserve"> SUMIFS( 'FS Qtr'!$J59:$IU59, 'FS Qtr'!$J$2:$IU$2, 'FS Ann'!AD$2)</f>
        <v>24000</v>
      </c>
      <c r="AE59" s="16">
        <f xml:space="preserve"> SUMIFS( 'FS Qtr'!$J59:$IU59, 'FS Qtr'!$J$2:$IU$2, 'FS Ann'!AE$2)</f>
        <v>20000</v>
      </c>
      <c r="AF59" s="16">
        <f xml:space="preserve"> SUMIFS( 'FS Qtr'!$J59:$IU59, 'FS Qtr'!$J$2:$IU$2, 'FS Ann'!AF$2)</f>
        <v>16000</v>
      </c>
      <c r="AG59" s="16">
        <f xml:space="preserve"> SUMIFS( 'FS Qtr'!$J59:$IU59, 'FS Qtr'!$J$2:$IU$2, 'FS Ann'!AG$2)</f>
        <v>12000</v>
      </c>
      <c r="AH59" s="16">
        <f xml:space="preserve"> SUMIFS( 'FS Qtr'!$J59:$IU59, 'FS Qtr'!$J$2:$IU$2, 'FS Ann'!AH$2)</f>
        <v>8000</v>
      </c>
      <c r="AI59" s="16">
        <f xml:space="preserve"> SUMIFS( 'FS Qtr'!$J59:$IU59, 'FS Qtr'!$J$2:$IU$2, 'FS Ann'!AI$2)</f>
        <v>4000</v>
      </c>
      <c r="AJ59" s="16">
        <f xml:space="preserve"> SUMIFS( 'FS Qtr'!$J59:$IU59, 'FS Qtr'!$J$2:$IU$2, 'FS Ann'!AJ$2)</f>
        <v>0</v>
      </c>
      <c r="AK59" s="16">
        <f xml:space="preserve"> SUMIFS( 'FS Qtr'!$J59:$IU59, 'FS Qtr'!$J$2:$IU$2, 'FS Ann'!AK$2)</f>
        <v>0</v>
      </c>
      <c r="AL59" s="16">
        <f xml:space="preserve"> SUMIFS( 'FS Qtr'!$J59:$IU59, 'FS Qtr'!$J$2:$IU$2, 'FS Ann'!AL$2)</f>
        <v>0</v>
      </c>
      <c r="AM59" s="16">
        <f xml:space="preserve"> SUMIFS( 'FS Qtr'!$J59:$IU59, 'FS Qtr'!$J$2:$IU$2, 'FS Ann'!AM$2)</f>
        <v>0</v>
      </c>
      <c r="AN59" s="16">
        <f xml:space="preserve"> SUMIFS( 'FS Qtr'!$J59:$IU59, 'FS Qtr'!$J$2:$IU$2, 'FS Ann'!AN$2)</f>
        <v>0</v>
      </c>
      <c r="AO59" s="16">
        <f xml:space="preserve"> SUMIFS( 'FS Qtr'!$J59:$IU59, 'FS Qtr'!$J$2:$IU$2, 'FS Ann'!AO$2)</f>
        <v>0</v>
      </c>
      <c r="AP59" s="16">
        <f xml:space="preserve"> SUMIFS( 'FS Qtr'!$J59:$IU59, 'FS Qtr'!$J$2:$IU$2, 'FS Ann'!AP$2)</f>
        <v>0</v>
      </c>
      <c r="AQ59" s="16">
        <f xml:space="preserve"> SUMIFS( 'FS Qtr'!$J59:$IU59, 'FS Qtr'!$J$2:$IU$2, 'FS Ann'!AQ$2)</f>
        <v>0</v>
      </c>
      <c r="AR59" s="16">
        <f xml:space="preserve"> SUMIFS( 'FS Qtr'!$J59:$IU59, 'FS Qtr'!$J$2:$IU$2, 'FS Ann'!AR$2)</f>
        <v>0</v>
      </c>
      <c r="AS59" s="16">
        <f xml:space="preserve"> SUMIFS( 'FS Qtr'!$J59:$IU59, 'FS Qtr'!$J$2:$IU$2, 'FS Ann'!AS$2)</f>
        <v>0</v>
      </c>
      <c r="AT59" s="16">
        <f xml:space="preserve"> SUMIFS( 'FS Qtr'!$J59:$IU59, 'FS Qtr'!$J$2:$IU$2, 'FS Ann'!AT$2)</f>
        <v>0</v>
      </c>
      <c r="AU59" s="16">
        <f xml:space="preserve"> SUMIFS( 'FS Qtr'!$J59:$IU59, 'FS Qtr'!$J$2:$IU$2, 'FS Ann'!AU$2)</f>
        <v>0</v>
      </c>
      <c r="AV59" s="16">
        <f xml:space="preserve"> SUMIFS( 'FS Qtr'!$J59:$IU59, 'FS Qtr'!$J$2:$IU$2, 'FS Ann'!AV$2)</f>
        <v>0</v>
      </c>
      <c r="AW59" s="16">
        <f xml:space="preserve"> SUMIFS( 'FS Qtr'!$J59:$IU59, 'FS Qtr'!$J$2:$IU$2, 'FS Ann'!AW$2)</f>
        <v>0</v>
      </c>
      <c r="AX59" s="16">
        <f xml:space="preserve"> SUMIFS( 'FS Qtr'!$J59:$IU59, 'FS Qtr'!$J$2:$IU$2, 'FS Ann'!AX$2)</f>
        <v>0</v>
      </c>
      <c r="AY59" s="16">
        <f xml:space="preserve"> SUMIFS( 'FS Qtr'!$J59:$IU59, 'FS Qtr'!$J$2:$IU$2, 'FS Ann'!AY$2)</f>
        <v>0</v>
      </c>
      <c r="AZ59" s="16">
        <f xml:space="preserve"> SUMIFS( 'FS Qtr'!$J59:$IU59, 'FS Qtr'!$J$2:$IU$2, 'FS Ann'!AZ$2)</f>
        <v>0</v>
      </c>
      <c r="BA59" s="16">
        <f xml:space="preserve"> SUMIFS( 'FS Qtr'!$J59:$IU59, 'FS Qtr'!$J$2:$IU$2, 'FS Ann'!BA$2)</f>
        <v>0</v>
      </c>
      <c r="BB59" s="16">
        <f xml:space="preserve"> SUMIFS( 'FS Qtr'!$J59:$IU59, 'FS Qtr'!$J$2:$IU$2, 'FS Ann'!BB$2)</f>
        <v>0</v>
      </c>
      <c r="BC59" s="16">
        <f xml:space="preserve"> SUMIFS( 'FS Qtr'!$J59:$IU59, 'FS Qtr'!$J$2:$IU$2, 'FS Ann'!BC$2)</f>
        <v>0</v>
      </c>
      <c r="BD59" s="16">
        <f xml:space="preserve"> SUMIFS( 'FS Qtr'!$J59:$IU59, 'FS Qtr'!$J$2:$IU$2, 'FS Ann'!BD$2)</f>
        <v>0</v>
      </c>
    </row>
    <row r="60" spans="1:56" outlineLevel="1" x14ac:dyDescent="0.25">
      <c r="A60" s="1"/>
      <c r="B60" s="1"/>
      <c r="C60" s="19"/>
      <c r="D60" s="127"/>
      <c r="E60" s="128" t="s">
        <v>62</v>
      </c>
      <c r="F60" s="128"/>
      <c r="G60" s="435" t="str">
        <f>SMU</f>
        <v>$ 000s</v>
      </c>
      <c r="H60" s="128"/>
      <c r="I60" s="128"/>
      <c r="J60" s="128">
        <f t="shared" ref="J60:BD60" si="13">SUM(J59)</f>
        <v>0</v>
      </c>
      <c r="K60" s="128">
        <f t="shared" si="13"/>
        <v>100000</v>
      </c>
      <c r="L60" s="128">
        <f t="shared" si="13"/>
        <v>96000</v>
      </c>
      <c r="M60" s="128">
        <f t="shared" si="13"/>
        <v>92000</v>
      </c>
      <c r="N60" s="128">
        <f t="shared" si="13"/>
        <v>88000</v>
      </c>
      <c r="O60" s="128">
        <f t="shared" si="13"/>
        <v>84000</v>
      </c>
      <c r="P60" s="128">
        <f t="shared" si="13"/>
        <v>80000</v>
      </c>
      <c r="Q60" s="128">
        <f t="shared" si="13"/>
        <v>76000</v>
      </c>
      <c r="R60" s="128">
        <f t="shared" si="13"/>
        <v>72000</v>
      </c>
      <c r="S60" s="128">
        <f t="shared" si="13"/>
        <v>68000</v>
      </c>
      <c r="T60" s="128">
        <f t="shared" si="13"/>
        <v>64000</v>
      </c>
      <c r="U60" s="128">
        <f t="shared" si="13"/>
        <v>60000</v>
      </c>
      <c r="V60" s="128">
        <f t="shared" si="13"/>
        <v>56000</v>
      </c>
      <c r="W60" s="128">
        <f t="shared" si="13"/>
        <v>52000</v>
      </c>
      <c r="X60" s="128">
        <f t="shared" si="13"/>
        <v>48000</v>
      </c>
      <c r="Y60" s="128">
        <f t="shared" si="13"/>
        <v>44000</v>
      </c>
      <c r="Z60" s="128">
        <f t="shared" si="13"/>
        <v>40000</v>
      </c>
      <c r="AA60" s="128">
        <f t="shared" si="13"/>
        <v>36000</v>
      </c>
      <c r="AB60" s="128">
        <f t="shared" si="13"/>
        <v>32000</v>
      </c>
      <c r="AC60" s="128">
        <f t="shared" si="13"/>
        <v>28000</v>
      </c>
      <c r="AD60" s="128">
        <f t="shared" si="13"/>
        <v>24000</v>
      </c>
      <c r="AE60" s="128">
        <f t="shared" si="13"/>
        <v>20000</v>
      </c>
      <c r="AF60" s="128">
        <f t="shared" si="13"/>
        <v>16000</v>
      </c>
      <c r="AG60" s="128">
        <f t="shared" si="13"/>
        <v>12000</v>
      </c>
      <c r="AH60" s="128">
        <f t="shared" si="13"/>
        <v>8000</v>
      </c>
      <c r="AI60" s="128">
        <f t="shared" si="13"/>
        <v>4000</v>
      </c>
      <c r="AJ60" s="128">
        <f t="shared" si="13"/>
        <v>0</v>
      </c>
      <c r="AK60" s="128">
        <f t="shared" si="13"/>
        <v>0</v>
      </c>
      <c r="AL60" s="128">
        <f t="shared" si="13"/>
        <v>0</v>
      </c>
      <c r="AM60" s="128">
        <f t="shared" si="13"/>
        <v>0</v>
      </c>
      <c r="AN60" s="128">
        <f t="shared" si="13"/>
        <v>0</v>
      </c>
      <c r="AO60" s="128">
        <f t="shared" si="13"/>
        <v>0</v>
      </c>
      <c r="AP60" s="128">
        <f t="shared" si="13"/>
        <v>0</v>
      </c>
      <c r="AQ60" s="128">
        <f t="shared" si="13"/>
        <v>0</v>
      </c>
      <c r="AR60" s="128">
        <f t="shared" si="13"/>
        <v>0</v>
      </c>
      <c r="AS60" s="128">
        <f t="shared" si="13"/>
        <v>0</v>
      </c>
      <c r="AT60" s="128">
        <f t="shared" si="13"/>
        <v>0</v>
      </c>
      <c r="AU60" s="128">
        <f t="shared" si="13"/>
        <v>0</v>
      </c>
      <c r="AV60" s="128">
        <f t="shared" si="13"/>
        <v>0</v>
      </c>
      <c r="AW60" s="128">
        <f t="shared" si="13"/>
        <v>0</v>
      </c>
      <c r="AX60" s="128">
        <f t="shared" si="13"/>
        <v>0</v>
      </c>
      <c r="AY60" s="128">
        <f t="shared" si="13"/>
        <v>0</v>
      </c>
      <c r="AZ60" s="128">
        <f t="shared" si="13"/>
        <v>0</v>
      </c>
      <c r="BA60" s="128">
        <f t="shared" si="13"/>
        <v>0</v>
      </c>
      <c r="BB60" s="128">
        <f t="shared" si="13"/>
        <v>0</v>
      </c>
      <c r="BC60" s="128">
        <f t="shared" si="13"/>
        <v>0</v>
      </c>
      <c r="BD60" s="128">
        <f t="shared" si="13"/>
        <v>0</v>
      </c>
    </row>
    <row r="61" spans="1:56" outlineLevel="1" x14ac:dyDescent="0.25">
      <c r="A61" s="1"/>
      <c r="B61" s="1"/>
      <c r="C61" s="19"/>
      <c r="D61" s="127"/>
      <c r="E61" s="16"/>
      <c r="F61" s="16"/>
      <c r="G61" s="512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  <c r="AA61" s="16"/>
      <c r="AB61" s="16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6"/>
      <c r="AS61" s="16"/>
      <c r="AT61" s="16"/>
      <c r="AU61" s="16"/>
      <c r="AV61" s="16"/>
      <c r="AW61" s="16"/>
      <c r="AX61" s="16"/>
      <c r="AY61" s="16"/>
      <c r="AZ61" s="16"/>
      <c r="BA61" s="16"/>
      <c r="BB61" s="16"/>
      <c r="BC61" s="16"/>
      <c r="BD61" s="16"/>
    </row>
    <row r="62" spans="1:56" outlineLevel="1" x14ac:dyDescent="0.25">
      <c r="A62" s="1"/>
      <c r="B62" s="1" t="s">
        <v>58</v>
      </c>
      <c r="C62" s="19"/>
      <c r="D62" s="127"/>
      <c r="E62" s="16"/>
      <c r="F62" s="16"/>
      <c r="G62" s="512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  <c r="AA62" s="16"/>
      <c r="AB62" s="16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  <c r="AS62" s="16"/>
      <c r="AT62" s="16"/>
      <c r="AU62" s="16"/>
      <c r="AV62" s="16"/>
      <c r="AW62" s="16"/>
      <c r="AX62" s="16"/>
      <c r="AY62" s="16"/>
      <c r="AZ62" s="16"/>
      <c r="BA62" s="16"/>
      <c r="BB62" s="16"/>
      <c r="BC62" s="16"/>
      <c r="BD62" s="16"/>
    </row>
    <row r="63" spans="1:56" outlineLevel="1" x14ac:dyDescent="0.25">
      <c r="A63" s="1"/>
      <c r="B63" s="1"/>
      <c r="C63" s="19"/>
      <c r="D63" s="127"/>
      <c r="E63" s="16" t="str">
        <f xml:space="preserve"> 'FS Qtr'!E63</f>
        <v>Retained cash balance</v>
      </c>
      <c r="F63" s="16">
        <f xml:space="preserve"> 'FS Qtr'!F63</f>
        <v>0</v>
      </c>
      <c r="G63" s="512" t="str">
        <f xml:space="preserve"> 'FS Qtr'!G63</f>
        <v>$ 000s</v>
      </c>
      <c r="H63" s="16"/>
      <c r="I63" s="16"/>
      <c r="J63" s="16">
        <f xml:space="preserve"> SUMIFS( 'FS Qtr'!$J63:$IU63, 'FS Qtr'!$J$2:$IU$2, 'FS Ann'!J$2)</f>
        <v>0</v>
      </c>
      <c r="K63" s="16">
        <f xml:space="preserve"> SUMIFS( 'FS Qtr'!$J63:$IU63, 'FS Qtr'!$J$2:$IU$2, 'FS Ann'!K$2)</f>
        <v>0</v>
      </c>
      <c r="L63" s="16">
        <f xml:space="preserve"> SUMIFS( 'FS Qtr'!$J63:$IU63, 'FS Qtr'!$J$2:$IU$2, 'FS Ann'!L$2)</f>
        <v>0</v>
      </c>
      <c r="M63" s="16">
        <f xml:space="preserve"> SUMIFS( 'FS Qtr'!$J63:$IU63, 'FS Qtr'!$J$2:$IU$2, 'FS Ann'!M$2)</f>
        <v>0</v>
      </c>
      <c r="N63" s="16">
        <f xml:space="preserve"> SUMIFS( 'FS Qtr'!$J63:$IU63, 'FS Qtr'!$J$2:$IU$2, 'FS Ann'!N$2)</f>
        <v>0</v>
      </c>
      <c r="O63" s="16">
        <f xml:space="preserve"> SUMIFS( 'FS Qtr'!$J63:$IU63, 'FS Qtr'!$J$2:$IU$2, 'FS Ann'!O$2)</f>
        <v>0</v>
      </c>
      <c r="P63" s="16">
        <f xml:space="preserve"> SUMIFS( 'FS Qtr'!$J63:$IU63, 'FS Qtr'!$J$2:$IU$2, 'FS Ann'!P$2)</f>
        <v>0</v>
      </c>
      <c r="Q63" s="16">
        <f xml:space="preserve"> SUMIFS( 'FS Qtr'!$J63:$IU63, 'FS Qtr'!$J$2:$IU$2, 'FS Ann'!Q$2)</f>
        <v>0</v>
      </c>
      <c r="R63" s="16">
        <f xml:space="preserve"> SUMIFS( 'FS Qtr'!$J63:$IU63, 'FS Qtr'!$J$2:$IU$2, 'FS Ann'!R$2)</f>
        <v>0</v>
      </c>
      <c r="S63" s="16">
        <f xml:space="preserve"> SUMIFS( 'FS Qtr'!$J63:$IU63, 'FS Qtr'!$J$2:$IU$2, 'FS Ann'!S$2)</f>
        <v>0</v>
      </c>
      <c r="T63" s="16">
        <f xml:space="preserve"> SUMIFS( 'FS Qtr'!$J63:$IU63, 'FS Qtr'!$J$2:$IU$2, 'FS Ann'!T$2)</f>
        <v>0</v>
      </c>
      <c r="U63" s="16">
        <f xml:space="preserve"> SUMIFS( 'FS Qtr'!$J63:$IU63, 'FS Qtr'!$J$2:$IU$2, 'FS Ann'!U$2)</f>
        <v>0</v>
      </c>
      <c r="V63" s="16">
        <f xml:space="preserve"> SUMIFS( 'FS Qtr'!$J63:$IU63, 'FS Qtr'!$J$2:$IU$2, 'FS Ann'!V$2)</f>
        <v>0</v>
      </c>
      <c r="W63" s="16">
        <f xml:space="preserve"> SUMIFS( 'FS Qtr'!$J63:$IU63, 'FS Qtr'!$J$2:$IU$2, 'FS Ann'!W$2)</f>
        <v>0</v>
      </c>
      <c r="X63" s="16">
        <f xml:space="preserve"> SUMIFS( 'FS Qtr'!$J63:$IU63, 'FS Qtr'!$J$2:$IU$2, 'FS Ann'!X$2)</f>
        <v>0</v>
      </c>
      <c r="Y63" s="16">
        <f xml:space="preserve"> SUMIFS( 'FS Qtr'!$J63:$IU63, 'FS Qtr'!$J$2:$IU$2, 'FS Ann'!Y$2)</f>
        <v>0</v>
      </c>
      <c r="Z63" s="16">
        <f xml:space="preserve"> SUMIFS( 'FS Qtr'!$J63:$IU63, 'FS Qtr'!$J$2:$IU$2, 'FS Ann'!Z$2)</f>
        <v>104.952730554352</v>
      </c>
      <c r="AA63" s="16">
        <f xml:space="preserve"> SUMIFS( 'FS Qtr'!$J63:$IU63, 'FS Qtr'!$J$2:$IU$2, 'FS Ann'!AA$2)</f>
        <v>3474.1835714348072</v>
      </c>
      <c r="AB63" s="16">
        <f xml:space="preserve"> SUMIFS( 'FS Qtr'!$J63:$IU63, 'FS Qtr'!$J$2:$IU$2, 'FS Ann'!AB$2)</f>
        <v>6826.2190220070161</v>
      </c>
      <c r="AC63" s="16">
        <f xml:space="preserve"> SUMIFS( 'FS Qtr'!$J63:$IU63, 'FS Qtr'!$J$2:$IU$2, 'FS Ann'!AC$2)</f>
        <v>10152.527159575775</v>
      </c>
      <c r="AD63" s="16">
        <f xml:space="preserve"> SUMIFS( 'FS Qtr'!$J63:$IU63, 'FS Qtr'!$J$2:$IU$2, 'FS Ann'!AD$2)</f>
        <v>13471.751593530938</v>
      </c>
      <c r="AE63" s="16">
        <f xml:space="preserve"> SUMIFS( 'FS Qtr'!$J63:$IU63, 'FS Qtr'!$J$2:$IU$2, 'FS Ann'!AE$2)</f>
        <v>16746.24678095572</v>
      </c>
      <c r="AF63" s="16">
        <f xml:space="preserve"> SUMIFS( 'FS Qtr'!$J63:$IU63, 'FS Qtr'!$J$2:$IU$2, 'FS Ann'!AF$2)</f>
        <v>20020.744673608726</v>
      </c>
      <c r="AG63" s="16">
        <f xml:space="preserve"> SUMIFS( 'FS Qtr'!$J63:$IU63, 'FS Qtr'!$J$2:$IU$2, 'FS Ann'!AG$2)</f>
        <v>23283.987126389002</v>
      </c>
      <c r="AH63" s="16">
        <f xml:space="preserve"> SUMIFS( 'FS Qtr'!$J63:$IU63, 'FS Qtr'!$J$2:$IU$2, 'FS Ann'!AH$2)</f>
        <v>26551.352396173181</v>
      </c>
      <c r="AI63" s="16">
        <f xml:space="preserve"> SUMIFS( 'FS Qtr'!$J63:$IU63, 'FS Qtr'!$J$2:$IU$2, 'FS Ann'!AI$2)</f>
        <v>29784.762814881553</v>
      </c>
      <c r="AJ63" s="16">
        <f xml:space="preserve"> SUMIFS( 'FS Qtr'!$J63:$IU63, 'FS Qtr'!$J$2:$IU$2, 'FS Ann'!AJ$2)</f>
        <v>33025.419736237396</v>
      </c>
      <c r="AK63" s="16">
        <f xml:space="preserve"> SUMIFS( 'FS Qtr'!$J63:$IU63, 'FS Qtr'!$J$2:$IU$2, 'FS Ann'!AK$2)</f>
        <v>33061.200214075987</v>
      </c>
      <c r="AL63" s="16">
        <f xml:space="preserve"> SUMIFS( 'FS Qtr'!$J63:$IU63, 'FS Qtr'!$J$2:$IU$2, 'FS Ann'!AL$2)</f>
        <v>33105.697943315019</v>
      </c>
      <c r="AM63" s="16">
        <f xml:space="preserve"> SUMIFS( 'FS Qtr'!$J63:$IU63, 'FS Qtr'!$J$2:$IU$2, 'FS Ann'!AM$2)</f>
        <v>33121.688157545512</v>
      </c>
      <c r="AN63" s="16">
        <f xml:space="preserve"> SUMIFS( 'FS Qtr'!$J63:$IU63, 'FS Qtr'!$J$2:$IU$2, 'FS Ann'!AN$2)</f>
        <v>33147.775678995138</v>
      </c>
      <c r="AO63" s="16">
        <f xml:space="preserve"> SUMIFS( 'FS Qtr'!$J63:$IU63, 'FS Qtr'!$J$2:$IU$2, 'FS Ann'!AO$2)</f>
        <v>-137.97629677596706</v>
      </c>
      <c r="AP63" s="16">
        <f xml:space="preserve"> SUMIFS( 'FS Qtr'!$J63:$IU63, 'FS Qtr'!$J$2:$IU$2, 'FS Ann'!AP$2)</f>
        <v>1.213038558489643E-10</v>
      </c>
      <c r="AQ63" s="16">
        <f xml:space="preserve"> SUMIFS( 'FS Qtr'!$J63:$IU63, 'FS Qtr'!$J$2:$IU$2, 'FS Ann'!AQ$2)</f>
        <v>1.213038558489643E-10</v>
      </c>
      <c r="AR63" s="16">
        <f xml:space="preserve"> SUMIFS( 'FS Qtr'!$J63:$IU63, 'FS Qtr'!$J$2:$IU$2, 'FS Ann'!AR$2)</f>
        <v>1.213038558489643E-10</v>
      </c>
      <c r="AS63" s="16">
        <f xml:space="preserve"> SUMIFS( 'FS Qtr'!$J63:$IU63, 'FS Qtr'!$J$2:$IU$2, 'FS Ann'!AS$2)</f>
        <v>1.213038558489643E-10</v>
      </c>
      <c r="AT63" s="16">
        <f xml:space="preserve"> SUMIFS( 'FS Qtr'!$J63:$IU63, 'FS Qtr'!$J$2:$IU$2, 'FS Ann'!AT$2)</f>
        <v>1.213038558489643E-10</v>
      </c>
      <c r="AU63" s="16">
        <f xml:space="preserve"> SUMIFS( 'FS Qtr'!$J63:$IU63, 'FS Qtr'!$J$2:$IU$2, 'FS Ann'!AU$2)</f>
        <v>1.213038558489643E-10</v>
      </c>
      <c r="AV63" s="16">
        <f xml:space="preserve"> SUMIFS( 'FS Qtr'!$J63:$IU63, 'FS Qtr'!$J$2:$IU$2, 'FS Ann'!AV$2)</f>
        <v>1.213038558489643E-10</v>
      </c>
      <c r="AW63" s="16">
        <f xml:space="preserve"> SUMIFS( 'FS Qtr'!$J63:$IU63, 'FS Qtr'!$J$2:$IU$2, 'FS Ann'!AW$2)</f>
        <v>1.213038558489643E-10</v>
      </c>
      <c r="AX63" s="16">
        <f xml:space="preserve"> SUMIFS( 'FS Qtr'!$J63:$IU63, 'FS Qtr'!$J$2:$IU$2, 'FS Ann'!AX$2)</f>
        <v>1.213038558489643E-10</v>
      </c>
      <c r="AY63" s="16">
        <f xml:space="preserve"> SUMIFS( 'FS Qtr'!$J63:$IU63, 'FS Qtr'!$J$2:$IU$2, 'FS Ann'!AY$2)</f>
        <v>1.213038558489643E-10</v>
      </c>
      <c r="AZ63" s="16">
        <f xml:space="preserve"> SUMIFS( 'FS Qtr'!$J63:$IU63, 'FS Qtr'!$J$2:$IU$2, 'FS Ann'!AZ$2)</f>
        <v>1.213038558489643E-10</v>
      </c>
      <c r="BA63" s="16">
        <f xml:space="preserve"> SUMIFS( 'FS Qtr'!$J63:$IU63, 'FS Qtr'!$J$2:$IU$2, 'FS Ann'!BA$2)</f>
        <v>1.213038558489643E-10</v>
      </c>
      <c r="BB63" s="16">
        <f xml:space="preserve"> SUMIFS( 'FS Qtr'!$J63:$IU63, 'FS Qtr'!$J$2:$IU$2, 'FS Ann'!BB$2)</f>
        <v>1.213038558489643E-10</v>
      </c>
      <c r="BC63" s="16">
        <f xml:space="preserve"> SUMIFS( 'FS Qtr'!$J63:$IU63, 'FS Qtr'!$J$2:$IU$2, 'FS Ann'!BC$2)</f>
        <v>1.213038558489643E-10</v>
      </c>
      <c r="BD63" s="16">
        <f xml:space="preserve"> SUMIFS( 'FS Qtr'!$J63:$IU63, 'FS Qtr'!$J$2:$IU$2, 'FS Ann'!BD$2)</f>
        <v>1.213038558489643E-10</v>
      </c>
    </row>
    <row r="64" spans="1:56" outlineLevel="1" x14ac:dyDescent="0.25">
      <c r="A64" s="1"/>
      <c r="B64" s="1"/>
      <c r="C64" s="19"/>
      <c r="D64" s="127"/>
      <c r="E64" s="16" t="str">
        <f xml:space="preserve"> 'FS Qtr'!E64</f>
        <v>Accounts receivable balance</v>
      </c>
      <c r="F64" s="16">
        <f xml:space="preserve"> 'FS Qtr'!F64</f>
        <v>0</v>
      </c>
      <c r="G64" s="512" t="str">
        <f xml:space="preserve"> 'FS Qtr'!G64</f>
        <v>$ 000s</v>
      </c>
      <c r="H64" s="16"/>
      <c r="I64" s="16"/>
      <c r="J64" s="16">
        <f xml:space="preserve"> SUMIFS( 'FS Qtr'!$J64:$IU64, 'FS Qtr'!$J$2:$IU$2, 'FS Ann'!J$2)</f>
        <v>0</v>
      </c>
      <c r="K64" s="16">
        <f xml:space="preserve"> SUMIFS( 'FS Qtr'!$J64:$IU64, 'FS Qtr'!$J$2:$IU$2, 'FS Ann'!K$2)</f>
        <v>0</v>
      </c>
      <c r="L64" s="16">
        <f xml:space="preserve"> SUMIFS( 'FS Qtr'!$J64:$IU64, 'FS Qtr'!$J$2:$IU$2, 'FS Ann'!L$2)</f>
        <v>1628.7916666666665</v>
      </c>
      <c r="M64" s="16">
        <f xml:space="preserve"> SUMIFS( 'FS Qtr'!$J64:$IU64, 'FS Qtr'!$J$2:$IU$2, 'FS Ann'!M$2)</f>
        <v>1620.6882255389723</v>
      </c>
      <c r="N64" s="16">
        <f xml:space="preserve"> SUMIFS( 'FS Qtr'!$J64:$IU64, 'FS Qtr'!$J$2:$IU$2, 'FS Ann'!N$2)</f>
        <v>1594.9039450932978</v>
      </c>
      <c r="O64" s="16">
        <f xml:space="preserve"> SUMIFS( 'FS Qtr'!$J64:$IU64, 'FS Qtr'!$J$2:$IU$2, 'FS Ann'!O$2)</f>
        <v>1604.6020895908246</v>
      </c>
      <c r="P64" s="16">
        <f xml:space="preserve"> SUMIFS( 'FS Qtr'!$J64:$IU64, 'FS Qtr'!$J$2:$IU$2, 'FS Ann'!P$2)</f>
        <v>1596.6189946177365</v>
      </c>
      <c r="Q64" s="16">
        <f xml:space="preserve"> SUMIFS( 'FS Qtr'!$J64:$IU64, 'FS Qtr'!$J$2:$IU$2, 'FS Ann'!Q$2)</f>
        <v>1588.6756165350612</v>
      </c>
      <c r="R64" s="16">
        <f xml:space="preserve"> SUMIFS( 'FS Qtr'!$J64:$IU64, 'FS Qtr'!$J$2:$IU$2, 'FS Ann'!R$2)</f>
        <v>1563.4006395293372</v>
      </c>
      <c r="S64" s="16">
        <f xml:space="preserve"> SUMIFS( 'FS Qtr'!$J64:$IU64, 'FS Qtr'!$J$2:$IU$2, 'FS Ann'!S$2)</f>
        <v>1572.9072216381396</v>
      </c>
      <c r="T64" s="16">
        <f xml:space="preserve"> SUMIFS( 'FS Qtr'!$J64:$IU64, 'FS Qtr'!$J$2:$IU$2, 'FS Ann'!T$2)</f>
        <v>1565.081812575263</v>
      </c>
      <c r="U64" s="16">
        <f xml:space="preserve"> SUMIFS( 'FS Qtr'!$J64:$IU64, 'FS Qtr'!$J$2:$IU$2, 'FS Ann'!U$2)</f>
        <v>1557.2953358957843</v>
      </c>
      <c r="V64" s="16">
        <f xml:space="preserve"> SUMIFS( 'FS Qtr'!$J64:$IU64, 'FS Qtr'!$J$2:$IU$2, 'FS Ann'!V$2)</f>
        <v>1532.5196023248659</v>
      </c>
      <c r="W64" s="16">
        <f xml:space="preserve"> SUMIFS( 'FS Qtr'!$J64:$IU64, 'FS Qtr'!$J$2:$IU$2, 'FS Ann'!W$2)</f>
        <v>1541.8384058768688</v>
      </c>
      <c r="X64" s="16">
        <f xml:space="preserve"> SUMIFS( 'FS Qtr'!$J64:$IU64, 'FS Qtr'!$J$2:$IU$2, 'FS Ann'!X$2)</f>
        <v>1534.1675680366866</v>
      </c>
      <c r="Y64" s="16">
        <f xml:space="preserve"> SUMIFS( 'FS Qtr'!$J64:$IU64, 'FS Qtr'!$J$2:$IU$2, 'FS Ann'!Y$2)</f>
        <v>1526.5348935688421</v>
      </c>
      <c r="Z64" s="16">
        <f xml:space="preserve"> SUMIFS( 'FS Qtr'!$J64:$IU64, 'FS Qtr'!$J$2:$IU$2, 'FS Ann'!Z$2)</f>
        <v>1502.2485421376177</v>
      </c>
      <c r="AA64" s="16">
        <f xml:space="preserve"> SUMIFS( 'FS Qtr'!$J64:$IU64, 'FS Qtr'!$J$2:$IU$2, 'FS Ann'!AA$2)</f>
        <v>1511.3832762246902</v>
      </c>
      <c r="AB64" s="16">
        <f xml:space="preserve"> SUMIFS( 'FS Qtr'!$J64:$IU64, 'FS Qtr'!$J$2:$IU$2, 'FS Ann'!AB$2)</f>
        <v>1503.863956442478</v>
      </c>
      <c r="AC64" s="16">
        <f xml:space="preserve"> SUMIFS( 'FS Qtr'!$J64:$IU64, 'FS Qtr'!$J$2:$IU$2, 'FS Ann'!AC$2)</f>
        <v>1496.3820462114209</v>
      </c>
      <c r="AD64" s="16">
        <f xml:space="preserve"> SUMIFS( 'FS Qtr'!$J64:$IU64, 'FS Qtr'!$J$2:$IU$2, 'FS Ann'!AD$2)</f>
        <v>1472.5754104097959</v>
      </c>
      <c r="AE64" s="16">
        <f xml:space="preserve"> SUMIFS( 'FS Qtr'!$J64:$IU64, 'FS Qtr'!$J$2:$IU$2, 'FS Ann'!AE$2)</f>
        <v>1481.5297108600494</v>
      </c>
      <c r="AF64" s="16">
        <f xml:space="preserve"> SUMIFS( 'FS Qtr'!$J64:$IU64, 'FS Qtr'!$J$2:$IU$2, 'FS Ann'!AF$2)</f>
        <v>1474.1589162786559</v>
      </c>
      <c r="AG64" s="16">
        <f xml:space="preserve"> SUMIFS( 'FS Qtr'!$J64:$IU64, 'FS Qtr'!$J$2:$IU$2, 'FS Ann'!AG$2)</f>
        <v>1466.8247923170716</v>
      </c>
      <c r="AH64" s="16">
        <f xml:space="preserve"> SUMIFS( 'FS Qtr'!$J64:$IU64, 'FS Qtr'!$J$2:$IU$2, 'FS Ann'!AH$2)</f>
        <v>1443.488396572483</v>
      </c>
      <c r="AI64" s="16">
        <f xml:space="preserve"> SUMIFS( 'FS Qtr'!$J64:$IU64, 'FS Qtr'!$J$2:$IU$2, 'FS Ann'!AI$2)</f>
        <v>1452.2658273974125</v>
      </c>
      <c r="AJ64" s="16">
        <f xml:space="preserve"> SUMIFS( 'FS Qtr'!$J64:$IU64, 'FS Qtr'!$J$2:$IU$2, 'FS Ann'!AJ$2)</f>
        <v>1445.0406242760328</v>
      </c>
      <c r="AK64" s="16">
        <f xml:space="preserve"> SUMIFS( 'FS Qtr'!$J64:$IU64, 'FS Qtr'!$J$2:$IU$2, 'FS Ann'!AK$2)</f>
        <v>1437.8513674388387</v>
      </c>
      <c r="AL64" s="16">
        <f xml:space="preserve"> SUMIFS( 'FS Qtr'!$J64:$IU64, 'FS Qtr'!$J$2:$IU$2, 'FS Ann'!AL$2)</f>
        <v>1414.9759233447653</v>
      </c>
      <c r="AM64" s="16">
        <f xml:space="preserve"> SUMIFS( 'FS Qtr'!$J64:$IU64, 'FS Qtr'!$J$2:$IU$2, 'FS Ann'!AM$2)</f>
        <v>1423.5799781578071</v>
      </c>
      <c r="AN64" s="16">
        <f xml:space="preserve"> SUMIFS( 'FS Qtr'!$J64:$IU64, 'FS Qtr'!$J$2:$IU$2, 'FS Ann'!AN$2)</f>
        <v>1416.4974907042861</v>
      </c>
      <c r="AO64" s="16">
        <f xml:space="preserve"> SUMIFS( 'FS Qtr'!$J64:$IU64, 'FS Qtr'!$J$2:$IU$2, 'FS Ann'!AO$2)</f>
        <v>1409.4502395067525</v>
      </c>
      <c r="AP64" s="16">
        <f xml:space="preserve"> SUMIFS( 'FS Qtr'!$J64:$IU64, 'FS Qtr'!$J$2:$IU$2, 'FS Ann'!AP$2)</f>
        <v>0</v>
      </c>
      <c r="AQ64" s="16">
        <f xml:space="preserve"> SUMIFS( 'FS Qtr'!$J64:$IU64, 'FS Qtr'!$J$2:$IU$2, 'FS Ann'!AQ$2)</f>
        <v>0</v>
      </c>
      <c r="AR64" s="16">
        <f xml:space="preserve"> SUMIFS( 'FS Qtr'!$J64:$IU64, 'FS Qtr'!$J$2:$IU$2, 'FS Ann'!AR$2)</f>
        <v>0</v>
      </c>
      <c r="AS64" s="16">
        <f xml:space="preserve"> SUMIFS( 'FS Qtr'!$J64:$IU64, 'FS Qtr'!$J$2:$IU$2, 'FS Ann'!AS$2)</f>
        <v>0</v>
      </c>
      <c r="AT64" s="16">
        <f xml:space="preserve"> SUMIFS( 'FS Qtr'!$J64:$IU64, 'FS Qtr'!$J$2:$IU$2, 'FS Ann'!AT$2)</f>
        <v>0</v>
      </c>
      <c r="AU64" s="16">
        <f xml:space="preserve"> SUMIFS( 'FS Qtr'!$J64:$IU64, 'FS Qtr'!$J$2:$IU$2, 'FS Ann'!AU$2)</f>
        <v>0</v>
      </c>
      <c r="AV64" s="16">
        <f xml:space="preserve"> SUMIFS( 'FS Qtr'!$J64:$IU64, 'FS Qtr'!$J$2:$IU$2, 'FS Ann'!AV$2)</f>
        <v>0</v>
      </c>
      <c r="AW64" s="16">
        <f xml:space="preserve"> SUMIFS( 'FS Qtr'!$J64:$IU64, 'FS Qtr'!$J$2:$IU$2, 'FS Ann'!AW$2)</f>
        <v>0</v>
      </c>
      <c r="AX64" s="16">
        <f xml:space="preserve"> SUMIFS( 'FS Qtr'!$J64:$IU64, 'FS Qtr'!$J$2:$IU$2, 'FS Ann'!AX$2)</f>
        <v>0</v>
      </c>
      <c r="AY64" s="16">
        <f xml:space="preserve"> SUMIFS( 'FS Qtr'!$J64:$IU64, 'FS Qtr'!$J$2:$IU$2, 'FS Ann'!AY$2)</f>
        <v>0</v>
      </c>
      <c r="AZ64" s="16">
        <f xml:space="preserve"> SUMIFS( 'FS Qtr'!$J64:$IU64, 'FS Qtr'!$J$2:$IU$2, 'FS Ann'!AZ$2)</f>
        <v>0</v>
      </c>
      <c r="BA64" s="16">
        <f xml:space="preserve"> SUMIFS( 'FS Qtr'!$J64:$IU64, 'FS Qtr'!$J$2:$IU$2, 'FS Ann'!BA$2)</f>
        <v>0</v>
      </c>
      <c r="BB64" s="16">
        <f xml:space="preserve"> SUMIFS( 'FS Qtr'!$J64:$IU64, 'FS Qtr'!$J$2:$IU$2, 'FS Ann'!BB$2)</f>
        <v>0</v>
      </c>
      <c r="BC64" s="16">
        <f xml:space="preserve"> SUMIFS( 'FS Qtr'!$J64:$IU64, 'FS Qtr'!$J$2:$IU$2, 'FS Ann'!BC$2)</f>
        <v>0</v>
      </c>
      <c r="BD64" s="16">
        <f xml:space="preserve"> SUMIFS( 'FS Qtr'!$J64:$IU64, 'FS Qtr'!$J$2:$IU$2, 'FS Ann'!BD$2)</f>
        <v>0</v>
      </c>
    </row>
    <row r="65" spans="1:56" outlineLevel="1" x14ac:dyDescent="0.25">
      <c r="A65" s="1"/>
      <c r="B65" s="1"/>
      <c r="C65" s="19"/>
      <c r="D65" s="127"/>
      <c r="E65" s="128" t="s">
        <v>58</v>
      </c>
      <c r="F65" s="128"/>
      <c r="G65" s="435" t="str">
        <f>SMU</f>
        <v>$ 000s</v>
      </c>
      <c r="H65" s="128"/>
      <c r="I65" s="128"/>
      <c r="J65" s="128">
        <f t="shared" ref="J65:BD65" si="14">SUM(J63:J64)</f>
        <v>0</v>
      </c>
      <c r="K65" s="128">
        <f t="shared" si="14"/>
        <v>0</v>
      </c>
      <c r="L65" s="128">
        <f t="shared" si="14"/>
        <v>1628.7916666666665</v>
      </c>
      <c r="M65" s="128">
        <f t="shared" si="14"/>
        <v>1620.6882255389723</v>
      </c>
      <c r="N65" s="128">
        <f t="shared" si="14"/>
        <v>1594.9039450932978</v>
      </c>
      <c r="O65" s="128">
        <f t="shared" si="14"/>
        <v>1604.6020895908246</v>
      </c>
      <c r="P65" s="128">
        <f t="shared" si="14"/>
        <v>1596.6189946177365</v>
      </c>
      <c r="Q65" s="128">
        <f t="shared" si="14"/>
        <v>1588.6756165350612</v>
      </c>
      <c r="R65" s="128">
        <f t="shared" si="14"/>
        <v>1563.4006395293372</v>
      </c>
      <c r="S65" s="128">
        <f t="shared" si="14"/>
        <v>1572.9072216381396</v>
      </c>
      <c r="T65" s="128">
        <f t="shared" si="14"/>
        <v>1565.081812575263</v>
      </c>
      <c r="U65" s="128">
        <f t="shared" si="14"/>
        <v>1557.2953358957843</v>
      </c>
      <c r="V65" s="128">
        <f t="shared" si="14"/>
        <v>1532.5196023248659</v>
      </c>
      <c r="W65" s="128">
        <f t="shared" si="14"/>
        <v>1541.8384058768688</v>
      </c>
      <c r="X65" s="128">
        <f t="shared" si="14"/>
        <v>1534.1675680366866</v>
      </c>
      <c r="Y65" s="128">
        <f t="shared" si="14"/>
        <v>1526.5348935688421</v>
      </c>
      <c r="Z65" s="128">
        <f t="shared" si="14"/>
        <v>1607.2012726919697</v>
      </c>
      <c r="AA65" s="128">
        <f t="shared" si="14"/>
        <v>4985.5668476594974</v>
      </c>
      <c r="AB65" s="128">
        <f t="shared" si="14"/>
        <v>8330.0829784494945</v>
      </c>
      <c r="AC65" s="128">
        <f t="shared" si="14"/>
        <v>11648.909205787197</v>
      </c>
      <c r="AD65" s="128">
        <f t="shared" si="14"/>
        <v>14944.327003940734</v>
      </c>
      <c r="AE65" s="128">
        <f t="shared" si="14"/>
        <v>18227.77649181577</v>
      </c>
      <c r="AF65" s="128">
        <f t="shared" si="14"/>
        <v>21494.903589887381</v>
      </c>
      <c r="AG65" s="128">
        <f t="shared" si="14"/>
        <v>24750.811918706073</v>
      </c>
      <c r="AH65" s="128">
        <f t="shared" si="14"/>
        <v>27994.840792745665</v>
      </c>
      <c r="AI65" s="128">
        <f t="shared" si="14"/>
        <v>31237.028642278965</v>
      </c>
      <c r="AJ65" s="128">
        <f t="shared" si="14"/>
        <v>34470.460360513433</v>
      </c>
      <c r="AK65" s="128">
        <f t="shared" si="14"/>
        <v>34499.051581514825</v>
      </c>
      <c r="AL65" s="128">
        <f t="shared" si="14"/>
        <v>34520.673866659781</v>
      </c>
      <c r="AM65" s="128">
        <f t="shared" si="14"/>
        <v>34545.268135703322</v>
      </c>
      <c r="AN65" s="128">
        <f t="shared" si="14"/>
        <v>34564.273169699423</v>
      </c>
      <c r="AO65" s="128">
        <f t="shared" si="14"/>
        <v>1271.4739427307854</v>
      </c>
      <c r="AP65" s="128">
        <f t="shared" si="14"/>
        <v>1.213038558489643E-10</v>
      </c>
      <c r="AQ65" s="128">
        <f t="shared" si="14"/>
        <v>1.213038558489643E-10</v>
      </c>
      <c r="AR65" s="128">
        <f t="shared" si="14"/>
        <v>1.213038558489643E-10</v>
      </c>
      <c r="AS65" s="128">
        <f t="shared" si="14"/>
        <v>1.213038558489643E-10</v>
      </c>
      <c r="AT65" s="128">
        <f t="shared" si="14"/>
        <v>1.213038558489643E-10</v>
      </c>
      <c r="AU65" s="128">
        <f t="shared" si="14"/>
        <v>1.213038558489643E-10</v>
      </c>
      <c r="AV65" s="128">
        <f t="shared" si="14"/>
        <v>1.213038558489643E-10</v>
      </c>
      <c r="AW65" s="128">
        <f t="shared" si="14"/>
        <v>1.213038558489643E-10</v>
      </c>
      <c r="AX65" s="128">
        <f t="shared" si="14"/>
        <v>1.213038558489643E-10</v>
      </c>
      <c r="AY65" s="128">
        <f t="shared" si="14"/>
        <v>1.213038558489643E-10</v>
      </c>
      <c r="AZ65" s="128">
        <f t="shared" si="14"/>
        <v>1.213038558489643E-10</v>
      </c>
      <c r="BA65" s="128">
        <f t="shared" si="14"/>
        <v>1.213038558489643E-10</v>
      </c>
      <c r="BB65" s="128">
        <f t="shared" si="14"/>
        <v>1.213038558489643E-10</v>
      </c>
      <c r="BC65" s="128">
        <f t="shared" si="14"/>
        <v>1.213038558489643E-10</v>
      </c>
      <c r="BD65" s="128">
        <f t="shared" si="14"/>
        <v>1.213038558489643E-10</v>
      </c>
    </row>
    <row r="66" spans="1:56" outlineLevel="1" x14ac:dyDescent="0.25">
      <c r="A66" s="1"/>
      <c r="B66" s="1"/>
      <c r="C66" s="19"/>
      <c r="D66" s="127"/>
      <c r="E66" s="16"/>
      <c r="F66" s="16"/>
      <c r="G66" s="512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  <c r="AA66" s="16"/>
      <c r="AB66" s="16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6"/>
      <c r="AR66" s="16"/>
      <c r="AS66" s="16"/>
      <c r="AT66" s="16"/>
      <c r="AU66" s="16"/>
      <c r="AV66" s="16"/>
      <c r="AW66" s="16"/>
      <c r="AX66" s="16"/>
      <c r="AY66" s="16"/>
      <c r="AZ66" s="16"/>
      <c r="BA66" s="16"/>
      <c r="BB66" s="16"/>
      <c r="BC66" s="16"/>
      <c r="BD66" s="16"/>
    </row>
    <row r="67" spans="1:56" outlineLevel="1" x14ac:dyDescent="0.25">
      <c r="A67" s="1"/>
      <c r="B67" s="1"/>
      <c r="C67" s="19"/>
      <c r="D67" s="127"/>
      <c r="E67" s="128" t="s">
        <v>59</v>
      </c>
      <c r="F67" s="128"/>
      <c r="G67" s="435" t="str">
        <f>SMU</f>
        <v>$ 000s</v>
      </c>
      <c r="H67" s="128"/>
      <c r="I67" s="128"/>
      <c r="J67" s="128">
        <f t="shared" ref="J67:BD67" si="15" xml:space="preserve"> J65 + J60</f>
        <v>0</v>
      </c>
      <c r="K67" s="128">
        <f t="shared" si="15"/>
        <v>100000</v>
      </c>
      <c r="L67" s="128">
        <f t="shared" si="15"/>
        <v>97628.791666666672</v>
      </c>
      <c r="M67" s="128">
        <f t="shared" si="15"/>
        <v>93620.688225538979</v>
      </c>
      <c r="N67" s="128">
        <f t="shared" si="15"/>
        <v>89594.903945093305</v>
      </c>
      <c r="O67" s="128">
        <f t="shared" si="15"/>
        <v>85604.60208959083</v>
      </c>
      <c r="P67" s="128">
        <f t="shared" si="15"/>
        <v>81596.618994617733</v>
      </c>
      <c r="Q67" s="128">
        <f t="shared" si="15"/>
        <v>77588.675616535067</v>
      </c>
      <c r="R67" s="128">
        <f t="shared" si="15"/>
        <v>73563.40063952934</v>
      </c>
      <c r="S67" s="128">
        <f t="shared" si="15"/>
        <v>69572.907221638146</v>
      </c>
      <c r="T67" s="128">
        <f t="shared" si="15"/>
        <v>65565.081812575256</v>
      </c>
      <c r="U67" s="128">
        <f t="shared" si="15"/>
        <v>61557.295335895782</v>
      </c>
      <c r="V67" s="128">
        <f t="shared" si="15"/>
        <v>57532.519602324865</v>
      </c>
      <c r="W67" s="128">
        <f t="shared" si="15"/>
        <v>53541.838405876872</v>
      </c>
      <c r="X67" s="128">
        <f t="shared" si="15"/>
        <v>49534.16756803669</v>
      </c>
      <c r="Y67" s="128">
        <f t="shared" si="15"/>
        <v>45526.534893568845</v>
      </c>
      <c r="Z67" s="128">
        <f t="shared" si="15"/>
        <v>41607.201272691971</v>
      </c>
      <c r="AA67" s="128">
        <f t="shared" si="15"/>
        <v>40985.566847659495</v>
      </c>
      <c r="AB67" s="128">
        <f t="shared" si="15"/>
        <v>40330.082978449493</v>
      </c>
      <c r="AC67" s="128">
        <f t="shared" si="15"/>
        <v>39648.909205787197</v>
      </c>
      <c r="AD67" s="128">
        <f t="shared" si="15"/>
        <v>38944.327003940736</v>
      </c>
      <c r="AE67" s="128">
        <f t="shared" si="15"/>
        <v>38227.77649181577</v>
      </c>
      <c r="AF67" s="128">
        <f t="shared" si="15"/>
        <v>37494.903589887384</v>
      </c>
      <c r="AG67" s="128">
        <f t="shared" si="15"/>
        <v>36750.811918706073</v>
      </c>
      <c r="AH67" s="128">
        <f t="shared" si="15"/>
        <v>35994.840792745665</v>
      </c>
      <c r="AI67" s="128">
        <f t="shared" si="15"/>
        <v>35237.028642278965</v>
      </c>
      <c r="AJ67" s="128">
        <f t="shared" si="15"/>
        <v>34470.460360513433</v>
      </c>
      <c r="AK67" s="128">
        <f t="shared" si="15"/>
        <v>34499.051581514825</v>
      </c>
      <c r="AL67" s="128">
        <f t="shared" si="15"/>
        <v>34520.673866659781</v>
      </c>
      <c r="AM67" s="128">
        <f t="shared" si="15"/>
        <v>34545.268135703322</v>
      </c>
      <c r="AN67" s="128">
        <f t="shared" si="15"/>
        <v>34564.273169699423</v>
      </c>
      <c r="AO67" s="128">
        <f t="shared" si="15"/>
        <v>1271.4739427307854</v>
      </c>
      <c r="AP67" s="128">
        <f t="shared" si="15"/>
        <v>1.213038558489643E-10</v>
      </c>
      <c r="AQ67" s="128">
        <f t="shared" si="15"/>
        <v>1.213038558489643E-10</v>
      </c>
      <c r="AR67" s="128">
        <f t="shared" si="15"/>
        <v>1.213038558489643E-10</v>
      </c>
      <c r="AS67" s="128">
        <f t="shared" si="15"/>
        <v>1.213038558489643E-10</v>
      </c>
      <c r="AT67" s="128">
        <f t="shared" si="15"/>
        <v>1.213038558489643E-10</v>
      </c>
      <c r="AU67" s="128">
        <f t="shared" si="15"/>
        <v>1.213038558489643E-10</v>
      </c>
      <c r="AV67" s="128">
        <f t="shared" si="15"/>
        <v>1.213038558489643E-10</v>
      </c>
      <c r="AW67" s="128">
        <f t="shared" si="15"/>
        <v>1.213038558489643E-10</v>
      </c>
      <c r="AX67" s="128">
        <f t="shared" si="15"/>
        <v>1.213038558489643E-10</v>
      </c>
      <c r="AY67" s="128">
        <f t="shared" si="15"/>
        <v>1.213038558489643E-10</v>
      </c>
      <c r="AZ67" s="128">
        <f t="shared" si="15"/>
        <v>1.213038558489643E-10</v>
      </c>
      <c r="BA67" s="128">
        <f t="shared" si="15"/>
        <v>1.213038558489643E-10</v>
      </c>
      <c r="BB67" s="128">
        <f t="shared" si="15"/>
        <v>1.213038558489643E-10</v>
      </c>
      <c r="BC67" s="128">
        <f t="shared" si="15"/>
        <v>1.213038558489643E-10</v>
      </c>
      <c r="BD67" s="128">
        <f t="shared" si="15"/>
        <v>1.213038558489643E-10</v>
      </c>
    </row>
    <row r="68" spans="1:56" outlineLevel="1" x14ac:dyDescent="0.25">
      <c r="A68" s="1"/>
      <c r="B68" s="1"/>
      <c r="C68" s="19"/>
      <c r="D68" s="127"/>
      <c r="E68" s="16"/>
      <c r="F68" s="16"/>
      <c r="G68" s="512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  <c r="AA68" s="16"/>
      <c r="AB68" s="16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  <c r="AO68" s="16"/>
      <c r="AP68" s="16"/>
      <c r="AQ68" s="16"/>
      <c r="AR68" s="16"/>
      <c r="AS68" s="16"/>
      <c r="AT68" s="16"/>
      <c r="AU68" s="16"/>
      <c r="AV68" s="16"/>
      <c r="AW68" s="16"/>
      <c r="AX68" s="16"/>
      <c r="AY68" s="16"/>
      <c r="AZ68" s="16"/>
      <c r="BA68" s="16"/>
      <c r="BB68" s="16"/>
      <c r="BC68" s="16"/>
      <c r="BD68" s="16"/>
    </row>
    <row r="69" spans="1:56" outlineLevel="1" x14ac:dyDescent="0.25">
      <c r="A69" s="1"/>
      <c r="B69" s="1"/>
      <c r="C69" s="19"/>
      <c r="D69" s="127"/>
      <c r="E69" s="16" t="str">
        <f xml:space="preserve"> 'FS Qtr'!E69</f>
        <v>Accounts payable balance</v>
      </c>
      <c r="F69" s="16">
        <f xml:space="preserve"> 'FS Qtr'!F69</f>
        <v>0</v>
      </c>
      <c r="G69" s="512" t="str">
        <f xml:space="preserve"> 'FS Qtr'!G69</f>
        <v>$ 000s</v>
      </c>
      <c r="H69" s="16"/>
      <c r="I69" s="16"/>
      <c r="J69" s="16">
        <f xml:space="preserve"> SUMIFS( 'FS Qtr'!$J69:$IU69, 'FS Qtr'!$J$2:$IU$2, 'FS Ann'!J$2)</f>
        <v>0</v>
      </c>
      <c r="K69" s="16">
        <f xml:space="preserve"> SUMIFS( 'FS Qtr'!$J69:$IU69, 'FS Qtr'!$J$2:$IU$2, 'FS Ann'!K$2)</f>
        <v>0</v>
      </c>
      <c r="L69" s="16">
        <f xml:space="preserve"> SUMIFS( 'FS Qtr'!$J69:$IU69, 'FS Qtr'!$J$2:$IU$2, 'FS Ann'!L$2)</f>
        <v>146.55172413793105</v>
      </c>
      <c r="M69" s="16">
        <f xml:space="preserve"> SUMIFS( 'FS Qtr'!$J69:$IU69, 'FS Qtr'!$J$2:$IU$2, 'FS Ann'!M$2)</f>
        <v>150.21551724137936</v>
      </c>
      <c r="N69" s="16">
        <f xml:space="preserve"> SUMIFS( 'FS Qtr'!$J69:$IU69, 'FS Qtr'!$J$2:$IU$2, 'FS Ann'!N$2)</f>
        <v>152.27891720348629</v>
      </c>
      <c r="O69" s="16">
        <f xml:space="preserve"> SUMIFS( 'FS Qtr'!$J69:$IU69, 'FS Qtr'!$J$2:$IU$2, 'FS Ann'!O$2)</f>
        <v>157.8201778017243</v>
      </c>
      <c r="P69" s="16">
        <f xml:space="preserve"> SUMIFS( 'FS Qtr'!$J69:$IU69, 'FS Qtr'!$J$2:$IU$2, 'FS Ann'!P$2)</f>
        <v>161.76568224676748</v>
      </c>
      <c r="Q69" s="16">
        <f xml:space="preserve"> SUMIFS( 'FS Qtr'!$J69:$IU69, 'FS Qtr'!$J$2:$IU$2, 'FS Ann'!Q$2)</f>
        <v>165.80982430293676</v>
      </c>
      <c r="R69" s="16">
        <f xml:space="preserve"> SUMIFS( 'FS Qtr'!$J69:$IU69, 'FS Qtr'!$J$2:$IU$2, 'FS Ann'!R$2)</f>
        <v>168.08743177962549</v>
      </c>
      <c r="S69" s="16">
        <f xml:space="preserve"> SUMIFS( 'FS Qtr'!$J69:$IU69, 'FS Qtr'!$J$2:$IU$2, 'FS Ann'!S$2)</f>
        <v>174.20394665827303</v>
      </c>
      <c r="T69" s="16">
        <f xml:space="preserve"> SUMIFS( 'FS Qtr'!$J69:$IU69, 'FS Qtr'!$J$2:$IU$2, 'FS Ann'!T$2)</f>
        <v>178.55904532472994</v>
      </c>
      <c r="U69" s="16">
        <f xml:space="preserve"> SUMIFS( 'FS Qtr'!$J69:$IU69, 'FS Qtr'!$J$2:$IU$2, 'FS Ann'!U$2)</f>
        <v>183.02302145784813</v>
      </c>
      <c r="V69" s="16">
        <f xml:space="preserve"> SUMIFS( 'FS Qtr'!$J69:$IU69, 'FS Qtr'!$J$2:$IU$2, 'FS Ann'!V$2)</f>
        <v>185.53707395040112</v>
      </c>
      <c r="W69" s="16">
        <f xml:space="preserve"> SUMIFS( 'FS Qtr'!$J69:$IU69, 'FS Qtr'!$J$2:$IU$2, 'FS Ann'!W$2)</f>
        <v>192.2885619191519</v>
      </c>
      <c r="X69" s="16">
        <f xml:space="preserve"> SUMIFS( 'FS Qtr'!$J69:$IU69, 'FS Qtr'!$J$2:$IU$2, 'FS Ann'!X$2)</f>
        <v>197.09577596713075</v>
      </c>
      <c r="Y69" s="16">
        <f xml:space="preserve"> SUMIFS( 'FS Qtr'!$J69:$IU69, 'FS Qtr'!$J$2:$IU$2, 'FS Ann'!Y$2)</f>
        <v>202.02317036630905</v>
      </c>
      <c r="Z69" s="16">
        <f xml:space="preserve"> SUMIFS( 'FS Qtr'!$J69:$IU69, 'FS Qtr'!$J$2:$IU$2, 'FS Ann'!Z$2)</f>
        <v>204.79821391529697</v>
      </c>
      <c r="AA69" s="16">
        <f xml:space="preserve"> SUMIFS( 'FS Qtr'!$J69:$IU69, 'FS Qtr'!$J$2:$IU$2, 'FS Ann'!AA$2)</f>
        <v>212.25059336610366</v>
      </c>
      <c r="AB69" s="16">
        <f xml:space="preserve"> SUMIFS( 'FS Qtr'!$J69:$IU69, 'FS Qtr'!$J$2:$IU$2, 'FS Ann'!AB$2)</f>
        <v>217.55685820025633</v>
      </c>
      <c r="AC69" s="16">
        <f xml:space="preserve"> SUMIFS( 'FS Qtr'!$J69:$IU69, 'FS Qtr'!$J$2:$IU$2, 'FS Ann'!AC$2)</f>
        <v>222.99577965526282</v>
      </c>
      <c r="AD69" s="16">
        <f xml:space="preserve"> SUMIFS( 'FS Qtr'!$J69:$IU69, 'FS Qtr'!$J$2:$IU$2, 'FS Ann'!AD$2)</f>
        <v>226.05890849668128</v>
      </c>
      <c r="AE69" s="16">
        <f xml:space="preserve"> SUMIFS( 'FS Qtr'!$J69:$IU69, 'FS Qtr'!$J$2:$IU$2, 'FS Ann'!AE$2)</f>
        <v>234.2849410003106</v>
      </c>
      <c r="AF69" s="16">
        <f xml:space="preserve"> SUMIFS( 'FS Qtr'!$J69:$IU69, 'FS Qtr'!$J$2:$IU$2, 'FS Ann'!AF$2)</f>
        <v>240.14206452531846</v>
      </c>
      <c r="AG69" s="16">
        <f xml:space="preserve"> SUMIFS( 'FS Qtr'!$J69:$IU69, 'FS Qtr'!$J$2:$IU$2, 'FS Ann'!AG$2)</f>
        <v>246.14561613845149</v>
      </c>
      <c r="AH69" s="16">
        <f xml:space="preserve"> SUMIFS( 'FS Qtr'!$J69:$IU69, 'FS Qtr'!$J$2:$IU$2, 'FS Ann'!AH$2)</f>
        <v>249.52673723925454</v>
      </c>
      <c r="AI69" s="16">
        <f xml:space="preserve"> SUMIFS( 'FS Qtr'!$J69:$IU69, 'FS Qtr'!$J$2:$IU$2, 'FS Ann'!AI$2)</f>
        <v>258.60673795546086</v>
      </c>
      <c r="AJ69" s="16">
        <f xml:space="preserve"> SUMIFS( 'FS Qtr'!$J69:$IU69, 'FS Qtr'!$J$2:$IU$2, 'FS Ann'!AJ$2)</f>
        <v>265.07190640434737</v>
      </c>
      <c r="AK69" s="16">
        <f xml:space="preserve"> SUMIFS( 'FS Qtr'!$J69:$IU69, 'FS Qtr'!$J$2:$IU$2, 'FS Ann'!AK$2)</f>
        <v>271.69870406445614</v>
      </c>
      <c r="AL69" s="16">
        <f xml:space="preserve"> SUMIFS( 'FS Qtr'!$J69:$IU69, 'FS Qtr'!$J$2:$IU$2, 'FS Ann'!AL$2)</f>
        <v>275.43082912028672</v>
      </c>
      <c r="AM69" s="16">
        <f xml:space="preserve"> SUMIFS( 'FS Qtr'!$J69:$IU69, 'FS Qtr'!$J$2:$IU$2, 'FS Ann'!AM$2)</f>
        <v>285.4534509577195</v>
      </c>
      <c r="AN69" s="16">
        <f xml:space="preserve"> SUMIFS( 'FS Qtr'!$J69:$IU69, 'FS Qtr'!$J$2:$IU$2, 'FS Ann'!AN$2)</f>
        <v>292.58978723166263</v>
      </c>
      <c r="AO69" s="16">
        <f xml:space="preserve"> SUMIFS( 'FS Qtr'!$J69:$IU69, 'FS Qtr'!$J$2:$IU$2, 'FS Ann'!AO$2)</f>
        <v>299.90453191245433</v>
      </c>
      <c r="AP69" s="16">
        <f xml:space="preserve"> SUMIFS( 'FS Qtr'!$J69:$IU69, 'FS Qtr'!$J$2:$IU$2, 'FS Ann'!AP$2)</f>
        <v>0</v>
      </c>
      <c r="AQ69" s="16">
        <f xml:space="preserve"> SUMIFS( 'FS Qtr'!$J69:$IU69, 'FS Qtr'!$J$2:$IU$2, 'FS Ann'!AQ$2)</f>
        <v>0</v>
      </c>
      <c r="AR69" s="16">
        <f xml:space="preserve"> SUMIFS( 'FS Qtr'!$J69:$IU69, 'FS Qtr'!$J$2:$IU$2, 'FS Ann'!AR$2)</f>
        <v>0</v>
      </c>
      <c r="AS69" s="16">
        <f xml:space="preserve"> SUMIFS( 'FS Qtr'!$J69:$IU69, 'FS Qtr'!$J$2:$IU$2, 'FS Ann'!AS$2)</f>
        <v>0</v>
      </c>
      <c r="AT69" s="16">
        <f xml:space="preserve"> SUMIFS( 'FS Qtr'!$J69:$IU69, 'FS Qtr'!$J$2:$IU$2, 'FS Ann'!AT$2)</f>
        <v>0</v>
      </c>
      <c r="AU69" s="16">
        <f xml:space="preserve"> SUMIFS( 'FS Qtr'!$J69:$IU69, 'FS Qtr'!$J$2:$IU$2, 'FS Ann'!AU$2)</f>
        <v>0</v>
      </c>
      <c r="AV69" s="16">
        <f xml:space="preserve"> SUMIFS( 'FS Qtr'!$J69:$IU69, 'FS Qtr'!$J$2:$IU$2, 'FS Ann'!AV$2)</f>
        <v>0</v>
      </c>
      <c r="AW69" s="16">
        <f xml:space="preserve"> SUMIFS( 'FS Qtr'!$J69:$IU69, 'FS Qtr'!$J$2:$IU$2, 'FS Ann'!AW$2)</f>
        <v>0</v>
      </c>
      <c r="AX69" s="16">
        <f xml:space="preserve"> SUMIFS( 'FS Qtr'!$J69:$IU69, 'FS Qtr'!$J$2:$IU$2, 'FS Ann'!AX$2)</f>
        <v>0</v>
      </c>
      <c r="AY69" s="16">
        <f xml:space="preserve"> SUMIFS( 'FS Qtr'!$J69:$IU69, 'FS Qtr'!$J$2:$IU$2, 'FS Ann'!AY$2)</f>
        <v>0</v>
      </c>
      <c r="AZ69" s="16">
        <f xml:space="preserve"> SUMIFS( 'FS Qtr'!$J69:$IU69, 'FS Qtr'!$J$2:$IU$2, 'FS Ann'!AZ$2)</f>
        <v>0</v>
      </c>
      <c r="BA69" s="16">
        <f xml:space="preserve"> SUMIFS( 'FS Qtr'!$J69:$IU69, 'FS Qtr'!$J$2:$IU$2, 'FS Ann'!BA$2)</f>
        <v>0</v>
      </c>
      <c r="BB69" s="16">
        <f xml:space="preserve"> SUMIFS( 'FS Qtr'!$J69:$IU69, 'FS Qtr'!$J$2:$IU$2, 'FS Ann'!BB$2)</f>
        <v>0</v>
      </c>
      <c r="BC69" s="16">
        <f xml:space="preserve"> SUMIFS( 'FS Qtr'!$J69:$IU69, 'FS Qtr'!$J$2:$IU$2, 'FS Ann'!BC$2)</f>
        <v>0</v>
      </c>
      <c r="BD69" s="16">
        <f xml:space="preserve"> SUMIFS( 'FS Qtr'!$J69:$IU69, 'FS Qtr'!$J$2:$IU$2, 'FS Ann'!BD$2)</f>
        <v>0</v>
      </c>
    </row>
    <row r="70" spans="1:56" outlineLevel="1" x14ac:dyDescent="0.25">
      <c r="A70" s="1"/>
      <c r="B70" s="1"/>
      <c r="C70" s="19"/>
      <c r="D70" s="127"/>
      <c r="E70" s="16" t="str">
        <f xml:space="preserve"> 'FS Qtr'!E70</f>
        <v>Senior debt balance</v>
      </c>
      <c r="F70" s="16">
        <f xml:space="preserve"> 'FS Qtr'!F70</f>
        <v>0</v>
      </c>
      <c r="G70" s="512" t="str">
        <f xml:space="preserve"> 'FS Qtr'!G70</f>
        <v>$ 000s</v>
      </c>
      <c r="H70" s="16"/>
      <c r="I70" s="16"/>
      <c r="J70" s="16">
        <f xml:space="preserve"> SUMIFS( 'FS Qtr'!$J70:$IU70, 'FS Qtr'!$J$2:$IU$2, 'FS Ann'!J$2)</f>
        <v>0</v>
      </c>
      <c r="K70" s="16">
        <f xml:space="preserve"> SUMIFS( 'FS Qtr'!$J70:$IU70, 'FS Qtr'!$J$2:$IU$2, 'FS Ann'!K$2)</f>
        <v>65676.200961484326</v>
      </c>
      <c r="L70" s="16">
        <f xml:space="preserve"> SUMIFS( 'FS Qtr'!$J70:$IU70, 'FS Qtr'!$J$2:$IU$2, 'FS Ann'!L$2)</f>
        <v>61133.057424184924</v>
      </c>
      <c r="M70" s="16">
        <f xml:space="preserve"> SUMIFS( 'FS Qtr'!$J70:$IU70, 'FS Qtr'!$J$2:$IU$2, 'FS Ann'!M$2)</f>
        <v>55298.694541191893</v>
      </c>
      <c r="N70" s="16">
        <f xml:space="preserve"> SUMIFS( 'FS Qtr'!$J70:$IU70, 'FS Qtr'!$J$2:$IU$2, 'FS Ann'!N$2)</f>
        <v>49167.296562062635</v>
      </c>
      <c r="O70" s="16">
        <f xml:space="preserve"> SUMIFS( 'FS Qtr'!$J70:$IU70, 'FS Qtr'!$J$2:$IU$2, 'FS Ann'!O$2)</f>
        <v>42736.252662831037</v>
      </c>
      <c r="P70" s="16">
        <f xml:space="preserve"> SUMIFS( 'FS Qtr'!$J70:$IU70, 'FS Qtr'!$J$2:$IU$2, 'FS Ann'!P$2)</f>
        <v>35960.959181945269</v>
      </c>
      <c r="Q70" s="16">
        <f xml:space="preserve"> SUMIFS( 'FS Qtr'!$J70:$IU70, 'FS Qtr'!$J$2:$IU$2, 'FS Ann'!Q$2)</f>
        <v>28831.050255282655</v>
      </c>
      <c r="R70" s="16">
        <f xml:space="preserve"> SUMIFS( 'FS Qtr'!$J70:$IU70, 'FS Qtr'!$J$2:$IU$2, 'FS Ann'!R$2)</f>
        <v>21317.110177667902</v>
      </c>
      <c r="S70" s="16">
        <f xml:space="preserve"> SUMIFS( 'FS Qtr'!$J70:$IU70, 'FS Qtr'!$J$2:$IU$2, 'FS Ann'!S$2)</f>
        <v>14310.328145840729</v>
      </c>
      <c r="T70" s="16">
        <f xml:space="preserve"> SUMIFS( 'FS Qtr'!$J70:$IU70, 'FS Qtr'!$J$2:$IU$2, 'FS Ann'!T$2)</f>
        <v>7269.7865477379837</v>
      </c>
      <c r="U70" s="16">
        <f xml:space="preserve"> SUMIFS( 'FS Qtr'!$J70:$IU70, 'FS Qtr'!$J$2:$IU$2, 'FS Ann'!U$2)</f>
        <v>3.2287061912938952E-11</v>
      </c>
      <c r="V70" s="16">
        <f xml:space="preserve"> SUMIFS( 'FS Qtr'!$J70:$IU70, 'FS Qtr'!$J$2:$IU$2, 'FS Ann'!V$2)</f>
        <v>3.4405250519022713E-11</v>
      </c>
      <c r="W70" s="16">
        <f xml:space="preserve"> SUMIFS( 'FS Qtr'!$J70:$IU70, 'FS Qtr'!$J$2:$IU$2, 'FS Ann'!W$2)</f>
        <v>3.6656087271704638E-11</v>
      </c>
      <c r="X70" s="16">
        <f xml:space="preserve"> SUMIFS( 'FS Qtr'!$J70:$IU70, 'FS Qtr'!$J$2:$IU$2, 'FS Ann'!X$2)</f>
        <v>3.905417672595961E-11</v>
      </c>
      <c r="Y70" s="16">
        <f xml:space="preserve"> SUMIFS( 'FS Qtr'!$J70:$IU70, 'FS Qtr'!$J$2:$IU$2, 'FS Ann'!Y$2)</f>
        <v>4.1609152347250971E-11</v>
      </c>
      <c r="Z70" s="16">
        <f xml:space="preserve"> SUMIFS( 'FS Qtr'!$J70:$IU70, 'FS Qtr'!$J$2:$IU$2, 'FS Ann'!Z$2)</f>
        <v>4.4338915515185126E-11</v>
      </c>
      <c r="AA70" s="16">
        <f xml:space="preserve"> SUMIFS( 'FS Qtr'!$J70:$IU70, 'FS Qtr'!$J$2:$IU$2, 'FS Ann'!AA$2)</f>
        <v>4.7239625700697608E-11</v>
      </c>
      <c r="AB70" s="16">
        <f xml:space="preserve"> SUMIFS( 'FS Qtr'!$J70:$IU70, 'FS Qtr'!$J$2:$IU$2, 'FS Ann'!AB$2)</f>
        <v>5.0330104162735796E-11</v>
      </c>
      <c r="AC70" s="16">
        <f xml:space="preserve"> SUMIFS( 'FS Qtr'!$J70:$IU70, 'FS Qtr'!$J$2:$IU$2, 'FS Ann'!AC$2)</f>
        <v>5.3622765791610138E-11</v>
      </c>
      <c r="AD70" s="16">
        <f xml:space="preserve"> SUMIFS( 'FS Qtr'!$J70:$IU70, 'FS Qtr'!$J$2:$IU$2, 'FS Ann'!AD$2)</f>
        <v>5.7140680547457553E-11</v>
      </c>
      <c r="AE70" s="16">
        <f xml:space="preserve"> SUMIFS( 'FS Qtr'!$J70:$IU70, 'FS Qtr'!$J$2:$IU$2, 'FS Ann'!AE$2)</f>
        <v>6.087889904345029E-11</v>
      </c>
      <c r="AF70" s="16">
        <f xml:space="preserve"> SUMIFS( 'FS Qtr'!$J70:$IU70, 'FS Qtr'!$J$2:$IU$2, 'FS Ann'!AF$2)</f>
        <v>6.486167671147068E-11</v>
      </c>
      <c r="AG70" s="16">
        <f xml:space="preserve"> SUMIFS( 'FS Qtr'!$J70:$IU70, 'FS Qtr'!$J$2:$IU$2, 'FS Ann'!AG$2)</f>
        <v>6.9105012934296079E-11</v>
      </c>
      <c r="AH70" s="16">
        <f xml:space="preserve"> SUMIFS( 'FS Qtr'!$J70:$IU70, 'FS Qtr'!$J$2:$IU$2, 'FS Ann'!AH$2)</f>
        <v>7.3638638552365615E-11</v>
      </c>
      <c r="AI70" s="16">
        <f xml:space="preserve"> SUMIFS( 'FS Qtr'!$J70:$IU70, 'FS Qtr'!$J$2:$IU$2, 'FS Ann'!AI$2)</f>
        <v>7.8456175165839246E-11</v>
      </c>
      <c r="AJ70" s="16">
        <f xml:space="preserve"> SUMIFS( 'FS Qtr'!$J70:$IU70, 'FS Qtr'!$J$2:$IU$2, 'FS Ann'!AJ$2)</f>
        <v>8.3588881362542676E-11</v>
      </c>
      <c r="AK70" s="16">
        <f xml:space="preserve"> SUMIFS( 'FS Qtr'!$J70:$IU70, 'FS Qtr'!$J$2:$IU$2, 'FS Ann'!AK$2)</f>
        <v>8.9057375951249566E-11</v>
      </c>
      <c r="AL70" s="16">
        <f xml:space="preserve"> SUMIFS( 'FS Qtr'!$J70:$IU70, 'FS Qtr'!$J$2:$IU$2, 'FS Ann'!AL$2)</f>
        <v>9.4899973817116636E-11</v>
      </c>
      <c r="AM70" s="16">
        <f xml:space="preserve"> SUMIFS( 'FS Qtr'!$J70:$IU70, 'FS Qtr'!$J$2:$IU$2, 'FS Ann'!AM$2)</f>
        <v>1.0110845495513411E-10</v>
      </c>
      <c r="AN70" s="16">
        <f xml:space="preserve"> SUMIFS( 'FS Qtr'!$J70:$IU70, 'FS Qtr'!$J$2:$IU$2, 'FS Ann'!AN$2)</f>
        <v>1.0772310309711093E-10</v>
      </c>
      <c r="AO70" s="16">
        <f xml:space="preserve"> SUMIFS( 'FS Qtr'!$J70:$IU70, 'FS Qtr'!$J$2:$IU$2, 'FS Ann'!AO$2)</f>
        <v>1.1477049022280156E-10</v>
      </c>
      <c r="AP70" s="16">
        <f xml:space="preserve"> SUMIFS( 'FS Qtr'!$J70:$IU70, 'FS Qtr'!$J$2:$IU$2, 'FS Ann'!AP$2)</f>
        <v>1.2229999369264692E-10</v>
      </c>
      <c r="AQ70" s="16">
        <f xml:space="preserve"> SUMIFS( 'FS Qtr'!$J70:$IU70, 'FS Qtr'!$J$2:$IU$2, 'FS Ann'!AQ$2)</f>
        <v>1.3030102017853101E-10</v>
      </c>
      <c r="AR70" s="16">
        <f xml:space="preserve"> SUMIFS( 'FS Qtr'!$J70:$IU70, 'FS Qtr'!$J$2:$IU$2, 'FS Ann'!AR$2)</f>
        <v>1.388254843433139E-10</v>
      </c>
      <c r="AS70" s="16">
        <f xml:space="preserve"> SUMIFS( 'FS Qtr'!$J70:$IU70, 'FS Qtr'!$J$2:$IU$2, 'FS Ann'!AS$2)</f>
        <v>1.4790763016858649E-10</v>
      </c>
      <c r="AT70" s="16">
        <f xml:space="preserve"> SUMIFS( 'FS Qtr'!$J70:$IU70, 'FS Qtr'!$J$2:$IU$2, 'FS Ann'!AT$2)</f>
        <v>1.5761109150615712E-10</v>
      </c>
      <c r="AU70" s="16">
        <f xml:space="preserve"> SUMIFS( 'FS Qtr'!$J70:$IU70, 'FS Qtr'!$J$2:$IU$2, 'FS Ann'!AU$2)</f>
        <v>1.679222164664659E-10</v>
      </c>
      <c r="AV70" s="16">
        <f xml:space="preserve"> SUMIFS( 'FS Qtr'!$J70:$IU70, 'FS Qtr'!$J$2:$IU$2, 'FS Ann'!AV$2)</f>
        <v>1.7890790878704805E-10</v>
      </c>
      <c r="AW70" s="16">
        <f xml:space="preserve"> SUMIFS( 'FS Qtr'!$J70:$IU70, 'FS Qtr'!$J$2:$IU$2, 'FS Ann'!AW$2)</f>
        <v>1.906122995520769E-10</v>
      </c>
      <c r="AX70" s="16">
        <f xml:space="preserve"> SUMIFS( 'FS Qtr'!$J70:$IU70, 'FS Qtr'!$J$2:$IU$2, 'FS Ann'!AX$2)</f>
        <v>2.0311739531394401E-10</v>
      </c>
      <c r="AY70" s="16">
        <f xml:space="preserve"> SUMIFS( 'FS Qtr'!$J70:$IU70, 'FS Qtr'!$J$2:$IU$2, 'FS Ann'!AY$2)</f>
        <v>2.1640560253768943E-10</v>
      </c>
      <c r="AZ70" s="16">
        <f xml:space="preserve"> SUMIFS( 'FS Qtr'!$J70:$IU70, 'FS Qtr'!$J$2:$IU$2, 'FS Ann'!AZ$2)</f>
        <v>2.305631417600472E-10</v>
      </c>
      <c r="BA70" s="16">
        <f xml:space="preserve"> SUMIFS( 'FS Qtr'!$J70:$IU70, 'FS Qtr'!$J$2:$IU$2, 'FS Ann'!BA$2)</f>
        <v>2.4564688582406416E-10</v>
      </c>
      <c r="BB70" s="16">
        <f xml:space="preserve"> SUMIFS( 'FS Qtr'!$J70:$IU70, 'FS Qtr'!$J$2:$IU$2, 'FS Ann'!BB$2)</f>
        <v>2.6176251864551867E-10</v>
      </c>
      <c r="BC70" s="16">
        <f xml:space="preserve"> SUMIFS( 'FS Qtr'!$J70:$IU70, 'FS Qtr'!$J$2:$IU$2, 'FS Ann'!BC$2)</f>
        <v>2.7888736699144658E-10</v>
      </c>
      <c r="BD70" s="16">
        <f xml:space="preserve"> SUMIFS( 'FS Qtr'!$J70:$IU70, 'FS Qtr'!$J$2:$IU$2, 'FS Ann'!BD$2)</f>
        <v>2.9713254544570513E-10</v>
      </c>
    </row>
    <row r="71" spans="1:56" outlineLevel="1" x14ac:dyDescent="0.25">
      <c r="A71" s="1"/>
      <c r="B71" s="1"/>
      <c r="C71" s="19"/>
      <c r="D71" s="127"/>
      <c r="E71" s="16" t="str">
        <f xml:space="preserve"> 'FS Qtr'!E71</f>
        <v>[Refi facility balance]</v>
      </c>
      <c r="F71" s="16">
        <f xml:space="preserve"> 'FS Qtr'!F71</f>
        <v>0</v>
      </c>
      <c r="G71" s="512">
        <f xml:space="preserve"> 'FS Qtr'!G71</f>
        <v>0</v>
      </c>
      <c r="H71" s="16"/>
      <c r="I71" s="16"/>
      <c r="J71" s="16">
        <f xml:space="preserve"> SUMIFS( 'FS Qtr'!$J71:$IU71, 'FS Qtr'!$J$2:$IU$2, 'FS Ann'!J$2)</f>
        <v>0</v>
      </c>
      <c r="K71" s="16">
        <f xml:space="preserve"> SUMIFS( 'FS Qtr'!$J71:$IU71, 'FS Qtr'!$J$2:$IU$2, 'FS Ann'!K$2)</f>
        <v>0</v>
      </c>
      <c r="L71" s="16">
        <f xml:space="preserve"> SUMIFS( 'FS Qtr'!$J71:$IU71, 'FS Qtr'!$J$2:$IU$2, 'FS Ann'!L$2)</f>
        <v>0</v>
      </c>
      <c r="M71" s="16">
        <f xml:space="preserve"> SUMIFS( 'FS Qtr'!$J71:$IU71, 'FS Qtr'!$J$2:$IU$2, 'FS Ann'!M$2)</f>
        <v>0</v>
      </c>
      <c r="N71" s="16">
        <f xml:space="preserve"> SUMIFS( 'FS Qtr'!$J71:$IU71, 'FS Qtr'!$J$2:$IU$2, 'FS Ann'!N$2)</f>
        <v>0</v>
      </c>
      <c r="O71" s="16">
        <f xml:space="preserve"> SUMIFS( 'FS Qtr'!$J71:$IU71, 'FS Qtr'!$J$2:$IU$2, 'FS Ann'!O$2)</f>
        <v>0</v>
      </c>
      <c r="P71" s="16">
        <f xml:space="preserve"> SUMIFS( 'FS Qtr'!$J71:$IU71, 'FS Qtr'!$J$2:$IU$2, 'FS Ann'!P$2)</f>
        <v>0</v>
      </c>
      <c r="Q71" s="16">
        <f xml:space="preserve"> SUMIFS( 'FS Qtr'!$J71:$IU71, 'FS Qtr'!$J$2:$IU$2, 'FS Ann'!Q$2)</f>
        <v>0</v>
      </c>
      <c r="R71" s="16">
        <f xml:space="preserve"> SUMIFS( 'FS Qtr'!$J71:$IU71, 'FS Qtr'!$J$2:$IU$2, 'FS Ann'!R$2)</f>
        <v>0</v>
      </c>
      <c r="S71" s="16">
        <f xml:space="preserve"> SUMIFS( 'FS Qtr'!$J71:$IU71, 'FS Qtr'!$J$2:$IU$2, 'FS Ann'!S$2)</f>
        <v>0</v>
      </c>
      <c r="T71" s="16">
        <f xml:space="preserve"> SUMIFS( 'FS Qtr'!$J71:$IU71, 'FS Qtr'!$J$2:$IU$2, 'FS Ann'!T$2)</f>
        <v>0</v>
      </c>
      <c r="U71" s="16">
        <f xml:space="preserve"> SUMIFS( 'FS Qtr'!$J71:$IU71, 'FS Qtr'!$J$2:$IU$2, 'FS Ann'!U$2)</f>
        <v>0</v>
      </c>
      <c r="V71" s="16">
        <f xml:space="preserve"> SUMIFS( 'FS Qtr'!$J71:$IU71, 'FS Qtr'!$J$2:$IU$2, 'FS Ann'!V$2)</f>
        <v>0</v>
      </c>
      <c r="W71" s="16">
        <f xml:space="preserve"> SUMIFS( 'FS Qtr'!$J71:$IU71, 'FS Qtr'!$J$2:$IU$2, 'FS Ann'!W$2)</f>
        <v>0</v>
      </c>
      <c r="X71" s="16">
        <f xml:space="preserve"> SUMIFS( 'FS Qtr'!$J71:$IU71, 'FS Qtr'!$J$2:$IU$2, 'FS Ann'!X$2)</f>
        <v>0</v>
      </c>
      <c r="Y71" s="16">
        <f xml:space="preserve"> SUMIFS( 'FS Qtr'!$J71:$IU71, 'FS Qtr'!$J$2:$IU$2, 'FS Ann'!Y$2)</f>
        <v>0</v>
      </c>
      <c r="Z71" s="16">
        <f xml:space="preserve"> SUMIFS( 'FS Qtr'!$J71:$IU71, 'FS Qtr'!$J$2:$IU$2, 'FS Ann'!Z$2)</f>
        <v>0</v>
      </c>
      <c r="AA71" s="16">
        <f xml:space="preserve"> SUMIFS( 'FS Qtr'!$J71:$IU71, 'FS Qtr'!$J$2:$IU$2, 'FS Ann'!AA$2)</f>
        <v>0</v>
      </c>
      <c r="AB71" s="16">
        <f xml:space="preserve"> SUMIFS( 'FS Qtr'!$J71:$IU71, 'FS Qtr'!$J$2:$IU$2, 'FS Ann'!AB$2)</f>
        <v>0</v>
      </c>
      <c r="AC71" s="16">
        <f xml:space="preserve"> SUMIFS( 'FS Qtr'!$J71:$IU71, 'FS Qtr'!$J$2:$IU$2, 'FS Ann'!AC$2)</f>
        <v>0</v>
      </c>
      <c r="AD71" s="16">
        <f xml:space="preserve"> SUMIFS( 'FS Qtr'!$J71:$IU71, 'FS Qtr'!$J$2:$IU$2, 'FS Ann'!AD$2)</f>
        <v>0</v>
      </c>
      <c r="AE71" s="16">
        <f xml:space="preserve"> SUMIFS( 'FS Qtr'!$J71:$IU71, 'FS Qtr'!$J$2:$IU$2, 'FS Ann'!AE$2)</f>
        <v>0</v>
      </c>
      <c r="AF71" s="16">
        <f xml:space="preserve"> SUMIFS( 'FS Qtr'!$J71:$IU71, 'FS Qtr'!$J$2:$IU$2, 'FS Ann'!AF$2)</f>
        <v>0</v>
      </c>
      <c r="AG71" s="16">
        <f xml:space="preserve"> SUMIFS( 'FS Qtr'!$J71:$IU71, 'FS Qtr'!$J$2:$IU$2, 'FS Ann'!AG$2)</f>
        <v>0</v>
      </c>
      <c r="AH71" s="16">
        <f xml:space="preserve"> SUMIFS( 'FS Qtr'!$J71:$IU71, 'FS Qtr'!$J$2:$IU$2, 'FS Ann'!AH$2)</f>
        <v>0</v>
      </c>
      <c r="AI71" s="16">
        <f xml:space="preserve"> SUMIFS( 'FS Qtr'!$J71:$IU71, 'FS Qtr'!$J$2:$IU$2, 'FS Ann'!AI$2)</f>
        <v>0</v>
      </c>
      <c r="AJ71" s="16">
        <f xml:space="preserve"> SUMIFS( 'FS Qtr'!$J71:$IU71, 'FS Qtr'!$J$2:$IU$2, 'FS Ann'!AJ$2)</f>
        <v>0</v>
      </c>
      <c r="AK71" s="16">
        <f xml:space="preserve"> SUMIFS( 'FS Qtr'!$J71:$IU71, 'FS Qtr'!$J$2:$IU$2, 'FS Ann'!AK$2)</f>
        <v>0</v>
      </c>
      <c r="AL71" s="16">
        <f xml:space="preserve"> SUMIFS( 'FS Qtr'!$J71:$IU71, 'FS Qtr'!$J$2:$IU$2, 'FS Ann'!AL$2)</f>
        <v>0</v>
      </c>
      <c r="AM71" s="16">
        <f xml:space="preserve"> SUMIFS( 'FS Qtr'!$J71:$IU71, 'FS Qtr'!$J$2:$IU$2, 'FS Ann'!AM$2)</f>
        <v>0</v>
      </c>
      <c r="AN71" s="16">
        <f xml:space="preserve"> SUMIFS( 'FS Qtr'!$J71:$IU71, 'FS Qtr'!$J$2:$IU$2, 'FS Ann'!AN$2)</f>
        <v>0</v>
      </c>
      <c r="AO71" s="16">
        <f xml:space="preserve"> SUMIFS( 'FS Qtr'!$J71:$IU71, 'FS Qtr'!$J$2:$IU$2, 'FS Ann'!AO$2)</f>
        <v>0</v>
      </c>
      <c r="AP71" s="16">
        <f xml:space="preserve"> SUMIFS( 'FS Qtr'!$J71:$IU71, 'FS Qtr'!$J$2:$IU$2, 'FS Ann'!AP$2)</f>
        <v>0</v>
      </c>
      <c r="AQ71" s="16">
        <f xml:space="preserve"> SUMIFS( 'FS Qtr'!$J71:$IU71, 'FS Qtr'!$J$2:$IU$2, 'FS Ann'!AQ$2)</f>
        <v>0</v>
      </c>
      <c r="AR71" s="16">
        <f xml:space="preserve"> SUMIFS( 'FS Qtr'!$J71:$IU71, 'FS Qtr'!$J$2:$IU$2, 'FS Ann'!AR$2)</f>
        <v>0</v>
      </c>
      <c r="AS71" s="16">
        <f xml:space="preserve"> SUMIFS( 'FS Qtr'!$J71:$IU71, 'FS Qtr'!$J$2:$IU$2, 'FS Ann'!AS$2)</f>
        <v>0</v>
      </c>
      <c r="AT71" s="16">
        <f xml:space="preserve"> SUMIFS( 'FS Qtr'!$J71:$IU71, 'FS Qtr'!$J$2:$IU$2, 'FS Ann'!AT$2)</f>
        <v>0</v>
      </c>
      <c r="AU71" s="16">
        <f xml:space="preserve"> SUMIFS( 'FS Qtr'!$J71:$IU71, 'FS Qtr'!$J$2:$IU$2, 'FS Ann'!AU$2)</f>
        <v>0</v>
      </c>
      <c r="AV71" s="16">
        <f xml:space="preserve"> SUMIFS( 'FS Qtr'!$J71:$IU71, 'FS Qtr'!$J$2:$IU$2, 'FS Ann'!AV$2)</f>
        <v>0</v>
      </c>
      <c r="AW71" s="16">
        <f xml:space="preserve"> SUMIFS( 'FS Qtr'!$J71:$IU71, 'FS Qtr'!$J$2:$IU$2, 'FS Ann'!AW$2)</f>
        <v>0</v>
      </c>
      <c r="AX71" s="16">
        <f xml:space="preserve"> SUMIFS( 'FS Qtr'!$J71:$IU71, 'FS Qtr'!$J$2:$IU$2, 'FS Ann'!AX$2)</f>
        <v>0</v>
      </c>
      <c r="AY71" s="16">
        <f xml:space="preserve"> SUMIFS( 'FS Qtr'!$J71:$IU71, 'FS Qtr'!$J$2:$IU$2, 'FS Ann'!AY$2)</f>
        <v>0</v>
      </c>
      <c r="AZ71" s="16">
        <f xml:space="preserve"> SUMIFS( 'FS Qtr'!$J71:$IU71, 'FS Qtr'!$J$2:$IU$2, 'FS Ann'!AZ$2)</f>
        <v>0</v>
      </c>
      <c r="BA71" s="16">
        <f xml:space="preserve"> SUMIFS( 'FS Qtr'!$J71:$IU71, 'FS Qtr'!$J$2:$IU$2, 'FS Ann'!BA$2)</f>
        <v>0</v>
      </c>
      <c r="BB71" s="16">
        <f xml:space="preserve"> SUMIFS( 'FS Qtr'!$J71:$IU71, 'FS Qtr'!$J$2:$IU$2, 'FS Ann'!BB$2)</f>
        <v>0</v>
      </c>
      <c r="BC71" s="16">
        <f xml:space="preserve"> SUMIFS( 'FS Qtr'!$J71:$IU71, 'FS Qtr'!$J$2:$IU$2, 'FS Ann'!BC$2)</f>
        <v>0</v>
      </c>
      <c r="BD71" s="16">
        <f xml:space="preserve"> SUMIFS( 'FS Qtr'!$J71:$IU71, 'FS Qtr'!$J$2:$IU$2, 'FS Ann'!BD$2)</f>
        <v>0</v>
      </c>
    </row>
    <row r="72" spans="1:56" outlineLevel="1" x14ac:dyDescent="0.25">
      <c r="A72" s="1"/>
      <c r="B72" s="1"/>
      <c r="C72" s="19"/>
      <c r="D72" s="127"/>
      <c r="E72" s="16" t="str">
        <f xml:space="preserve"> 'FS Qtr'!E72</f>
        <v>RCF balance</v>
      </c>
      <c r="F72" s="16">
        <f xml:space="preserve"> 'FS Qtr'!F72</f>
        <v>0</v>
      </c>
      <c r="G72" s="512" t="str">
        <f xml:space="preserve"> 'FS Qtr'!G72</f>
        <v>$ 000s</v>
      </c>
      <c r="H72" s="16"/>
      <c r="I72" s="16"/>
      <c r="J72" s="16">
        <f xml:space="preserve"> SUMIFS( 'FS Qtr'!$J72:$IU72, 'FS Qtr'!$J$2:$IU$2, 'FS Ann'!J$2)</f>
        <v>0</v>
      </c>
      <c r="K72" s="16">
        <f xml:space="preserve"> SUMIFS( 'FS Qtr'!$J72:$IU72, 'FS Qtr'!$J$2:$IU$2, 'FS Ann'!K$2)</f>
        <v>0</v>
      </c>
      <c r="L72" s="16">
        <f xml:space="preserve"> SUMIFS( 'FS Qtr'!$J72:$IU72, 'FS Qtr'!$J$2:$IU$2, 'FS Ann'!L$2)</f>
        <v>0</v>
      </c>
      <c r="M72" s="16">
        <f xml:space="preserve"> SUMIFS( 'FS Qtr'!$J72:$IU72, 'FS Qtr'!$J$2:$IU$2, 'FS Ann'!M$2)</f>
        <v>0</v>
      </c>
      <c r="N72" s="16">
        <f xml:space="preserve"> SUMIFS( 'FS Qtr'!$J72:$IU72, 'FS Qtr'!$J$2:$IU$2, 'FS Ann'!N$2)</f>
        <v>0</v>
      </c>
      <c r="O72" s="16">
        <f xml:space="preserve"> SUMIFS( 'FS Qtr'!$J72:$IU72, 'FS Qtr'!$J$2:$IU$2, 'FS Ann'!O$2)</f>
        <v>0</v>
      </c>
      <c r="P72" s="16">
        <f xml:space="preserve"> SUMIFS( 'FS Qtr'!$J72:$IU72, 'FS Qtr'!$J$2:$IU$2, 'FS Ann'!P$2)</f>
        <v>0</v>
      </c>
      <c r="Q72" s="16">
        <f xml:space="preserve"> SUMIFS( 'FS Qtr'!$J72:$IU72, 'FS Qtr'!$J$2:$IU$2, 'FS Ann'!Q$2)</f>
        <v>0</v>
      </c>
      <c r="R72" s="16">
        <f xml:space="preserve"> SUMIFS( 'FS Qtr'!$J72:$IU72, 'FS Qtr'!$J$2:$IU$2, 'FS Ann'!R$2)</f>
        <v>0</v>
      </c>
      <c r="S72" s="16">
        <f xml:space="preserve"> SUMIFS( 'FS Qtr'!$J72:$IU72, 'FS Qtr'!$J$2:$IU$2, 'FS Ann'!S$2)</f>
        <v>0</v>
      </c>
      <c r="T72" s="16">
        <f xml:space="preserve"> SUMIFS( 'FS Qtr'!$J72:$IU72, 'FS Qtr'!$J$2:$IU$2, 'FS Ann'!T$2)</f>
        <v>0</v>
      </c>
      <c r="U72" s="16">
        <f xml:space="preserve"> SUMIFS( 'FS Qtr'!$J72:$IU72, 'FS Qtr'!$J$2:$IU$2, 'FS Ann'!U$2)</f>
        <v>0</v>
      </c>
      <c r="V72" s="16">
        <f xml:space="preserve"> SUMIFS( 'FS Qtr'!$J72:$IU72, 'FS Qtr'!$J$2:$IU$2, 'FS Ann'!V$2)</f>
        <v>0</v>
      </c>
      <c r="W72" s="16">
        <f xml:space="preserve"> SUMIFS( 'FS Qtr'!$J72:$IU72, 'FS Qtr'!$J$2:$IU$2, 'FS Ann'!W$2)</f>
        <v>0</v>
      </c>
      <c r="X72" s="16">
        <f xml:space="preserve"> SUMIFS( 'FS Qtr'!$J72:$IU72, 'FS Qtr'!$J$2:$IU$2, 'FS Ann'!X$2)</f>
        <v>0</v>
      </c>
      <c r="Y72" s="16">
        <f xml:space="preserve"> SUMIFS( 'FS Qtr'!$J72:$IU72, 'FS Qtr'!$J$2:$IU$2, 'FS Ann'!Y$2)</f>
        <v>0</v>
      </c>
      <c r="Z72" s="16">
        <f xml:space="preserve"> SUMIFS( 'FS Qtr'!$J72:$IU72, 'FS Qtr'!$J$2:$IU$2, 'FS Ann'!Z$2)</f>
        <v>0</v>
      </c>
      <c r="AA72" s="16">
        <f xml:space="preserve"> SUMIFS( 'FS Qtr'!$J72:$IU72, 'FS Qtr'!$J$2:$IU$2, 'FS Ann'!AA$2)</f>
        <v>0</v>
      </c>
      <c r="AB72" s="16">
        <f xml:space="preserve"> SUMIFS( 'FS Qtr'!$J72:$IU72, 'FS Qtr'!$J$2:$IU$2, 'FS Ann'!AB$2)</f>
        <v>0</v>
      </c>
      <c r="AC72" s="16">
        <f xml:space="preserve"> SUMIFS( 'FS Qtr'!$J72:$IU72, 'FS Qtr'!$J$2:$IU$2, 'FS Ann'!AC$2)</f>
        <v>0</v>
      </c>
      <c r="AD72" s="16">
        <f xml:space="preserve"> SUMIFS( 'FS Qtr'!$J72:$IU72, 'FS Qtr'!$J$2:$IU$2, 'FS Ann'!AD$2)</f>
        <v>0</v>
      </c>
      <c r="AE72" s="16">
        <f xml:space="preserve"> SUMIFS( 'FS Qtr'!$J72:$IU72, 'FS Qtr'!$J$2:$IU$2, 'FS Ann'!AE$2)</f>
        <v>0</v>
      </c>
      <c r="AF72" s="16">
        <f xml:space="preserve"> SUMIFS( 'FS Qtr'!$J72:$IU72, 'FS Qtr'!$J$2:$IU$2, 'FS Ann'!AF$2)</f>
        <v>0</v>
      </c>
      <c r="AG72" s="16">
        <f xml:space="preserve"> SUMIFS( 'FS Qtr'!$J72:$IU72, 'FS Qtr'!$J$2:$IU$2, 'FS Ann'!AG$2)</f>
        <v>0</v>
      </c>
      <c r="AH72" s="16">
        <f xml:space="preserve"> SUMIFS( 'FS Qtr'!$J72:$IU72, 'FS Qtr'!$J$2:$IU$2, 'FS Ann'!AH$2)</f>
        <v>0</v>
      </c>
      <c r="AI72" s="16">
        <f xml:space="preserve"> SUMIFS( 'FS Qtr'!$J72:$IU72, 'FS Qtr'!$J$2:$IU$2, 'FS Ann'!AI$2)</f>
        <v>0</v>
      </c>
      <c r="AJ72" s="16">
        <f xml:space="preserve"> SUMIFS( 'FS Qtr'!$J72:$IU72, 'FS Qtr'!$J$2:$IU$2, 'FS Ann'!AJ$2)</f>
        <v>0</v>
      </c>
      <c r="AK72" s="16">
        <f xml:space="preserve"> SUMIFS( 'FS Qtr'!$J72:$IU72, 'FS Qtr'!$J$2:$IU$2, 'FS Ann'!AK$2)</f>
        <v>0</v>
      </c>
      <c r="AL72" s="16">
        <f xml:space="preserve"> SUMIFS( 'FS Qtr'!$J72:$IU72, 'FS Qtr'!$J$2:$IU$2, 'FS Ann'!AL$2)</f>
        <v>0</v>
      </c>
      <c r="AM72" s="16">
        <f xml:space="preserve"> SUMIFS( 'FS Qtr'!$J72:$IU72, 'FS Qtr'!$J$2:$IU$2, 'FS Ann'!AM$2)</f>
        <v>0</v>
      </c>
      <c r="AN72" s="16">
        <f xml:space="preserve"> SUMIFS( 'FS Qtr'!$J72:$IU72, 'FS Qtr'!$J$2:$IU$2, 'FS Ann'!AN$2)</f>
        <v>0</v>
      </c>
      <c r="AO72" s="16">
        <f xml:space="preserve"> SUMIFS( 'FS Qtr'!$J72:$IU72, 'FS Qtr'!$J$2:$IU$2, 'FS Ann'!AO$2)</f>
        <v>0</v>
      </c>
      <c r="AP72" s="16">
        <f xml:space="preserve"> SUMIFS( 'FS Qtr'!$J72:$IU72, 'FS Qtr'!$J$2:$IU$2, 'FS Ann'!AP$2)</f>
        <v>0</v>
      </c>
      <c r="AQ72" s="16">
        <f xml:space="preserve"> SUMIFS( 'FS Qtr'!$J72:$IU72, 'FS Qtr'!$J$2:$IU$2, 'FS Ann'!AQ$2)</f>
        <v>0</v>
      </c>
      <c r="AR72" s="16">
        <f xml:space="preserve"> SUMIFS( 'FS Qtr'!$J72:$IU72, 'FS Qtr'!$J$2:$IU$2, 'FS Ann'!AR$2)</f>
        <v>0</v>
      </c>
      <c r="AS72" s="16">
        <f xml:space="preserve"> SUMIFS( 'FS Qtr'!$J72:$IU72, 'FS Qtr'!$J$2:$IU$2, 'FS Ann'!AS$2)</f>
        <v>0</v>
      </c>
      <c r="AT72" s="16">
        <f xml:space="preserve"> SUMIFS( 'FS Qtr'!$J72:$IU72, 'FS Qtr'!$J$2:$IU$2, 'FS Ann'!AT$2)</f>
        <v>0</v>
      </c>
      <c r="AU72" s="16">
        <f xml:space="preserve"> SUMIFS( 'FS Qtr'!$J72:$IU72, 'FS Qtr'!$J$2:$IU$2, 'FS Ann'!AU$2)</f>
        <v>0</v>
      </c>
      <c r="AV72" s="16">
        <f xml:space="preserve"> SUMIFS( 'FS Qtr'!$J72:$IU72, 'FS Qtr'!$J$2:$IU$2, 'FS Ann'!AV$2)</f>
        <v>0</v>
      </c>
      <c r="AW72" s="16">
        <f xml:space="preserve"> SUMIFS( 'FS Qtr'!$J72:$IU72, 'FS Qtr'!$J$2:$IU$2, 'FS Ann'!AW$2)</f>
        <v>0</v>
      </c>
      <c r="AX72" s="16">
        <f xml:space="preserve"> SUMIFS( 'FS Qtr'!$J72:$IU72, 'FS Qtr'!$J$2:$IU$2, 'FS Ann'!AX$2)</f>
        <v>0</v>
      </c>
      <c r="AY72" s="16">
        <f xml:space="preserve"> SUMIFS( 'FS Qtr'!$J72:$IU72, 'FS Qtr'!$J$2:$IU$2, 'FS Ann'!AY$2)</f>
        <v>0</v>
      </c>
      <c r="AZ72" s="16">
        <f xml:space="preserve"> SUMIFS( 'FS Qtr'!$J72:$IU72, 'FS Qtr'!$J$2:$IU$2, 'FS Ann'!AZ$2)</f>
        <v>0</v>
      </c>
      <c r="BA72" s="16">
        <f xml:space="preserve"> SUMIFS( 'FS Qtr'!$J72:$IU72, 'FS Qtr'!$J$2:$IU$2, 'FS Ann'!BA$2)</f>
        <v>0</v>
      </c>
      <c r="BB72" s="16">
        <f xml:space="preserve"> SUMIFS( 'FS Qtr'!$J72:$IU72, 'FS Qtr'!$J$2:$IU$2, 'FS Ann'!BB$2)</f>
        <v>0</v>
      </c>
      <c r="BC72" s="16">
        <f xml:space="preserve"> SUMIFS( 'FS Qtr'!$J72:$IU72, 'FS Qtr'!$J$2:$IU$2, 'FS Ann'!BC$2)</f>
        <v>0</v>
      </c>
      <c r="BD72" s="16">
        <f xml:space="preserve"> SUMIFS( 'FS Qtr'!$J72:$IU72, 'FS Qtr'!$J$2:$IU$2, 'FS Ann'!BD$2)</f>
        <v>0</v>
      </c>
    </row>
    <row r="73" spans="1:56" outlineLevel="1" x14ac:dyDescent="0.25">
      <c r="A73" s="1"/>
      <c r="B73" s="1"/>
      <c r="C73" s="19"/>
      <c r="D73" s="127"/>
      <c r="E73" s="16" t="str">
        <f xml:space="preserve"> 'FS Qtr'!E73</f>
        <v>Deferred tax balance</v>
      </c>
      <c r="F73" s="16">
        <f xml:space="preserve"> 'FS Qtr'!F73</f>
        <v>0</v>
      </c>
      <c r="G73" s="512" t="str">
        <f xml:space="preserve"> 'FS Qtr'!G73</f>
        <v>$ 000s</v>
      </c>
      <c r="H73" s="16"/>
      <c r="I73" s="16"/>
      <c r="J73" s="16">
        <f xml:space="preserve"> SUMIFS( 'FS Qtr'!$J73:$IU73, 'FS Qtr'!$J$2:$IU$2, 'FS Ann'!J$2)</f>
        <v>0</v>
      </c>
      <c r="K73" s="16">
        <f xml:space="preserve"> SUMIFS( 'FS Qtr'!$J73:$IU73, 'FS Qtr'!$J$2:$IU$2, 'FS Ann'!K$2)</f>
        <v>0</v>
      </c>
      <c r="L73" s="16">
        <f xml:space="preserve"> SUMIFS( 'FS Qtr'!$J73:$IU73, 'FS Qtr'!$J$2:$IU$2, 'FS Ann'!L$2)</f>
        <v>1182.2818981059377</v>
      </c>
      <c r="M73" s="16">
        <f xml:space="preserve"> SUMIFS( 'FS Qtr'!$J73:$IU73, 'FS Qtr'!$J$2:$IU$2, 'FS Ann'!M$2)</f>
        <v>2409.141342781913</v>
      </c>
      <c r="N73" s="16">
        <f xml:space="preserve"> SUMIFS( 'FS Qtr'!$J73:$IU73, 'FS Qtr'!$J$2:$IU$2, 'FS Ann'!N$2)</f>
        <v>3685.5494408846575</v>
      </c>
      <c r="O73" s="16">
        <f xml:space="preserve"> SUMIFS( 'FS Qtr'!$J73:$IU73, 'FS Qtr'!$J$2:$IU$2, 'FS Ann'!O$2)</f>
        <v>5018.6149403377867</v>
      </c>
      <c r="P73" s="16">
        <f xml:space="preserve"> SUMIFS( 'FS Qtr'!$J73:$IU73, 'FS Qtr'!$J$2:$IU$2, 'FS Ann'!P$2)</f>
        <v>6410.5777632483041</v>
      </c>
      <c r="Q73" s="16">
        <f xml:space="preserve"> SUMIFS( 'FS Qtr'!$J73:$IU73, 'FS Qtr'!$J$2:$IU$2, 'FS Ann'!Q$2)</f>
        <v>7865.6720314267322</v>
      </c>
      <c r="R73" s="16">
        <f xml:space="preserve"> SUMIFS( 'FS Qtr'!$J73:$IU73, 'FS Qtr'!$J$2:$IU$2, 'FS Ann'!R$2)</f>
        <v>9387.5905407151113</v>
      </c>
      <c r="S73" s="16">
        <f xml:space="preserve"> SUMIFS( 'FS Qtr'!$J73:$IU73, 'FS Qtr'!$J$2:$IU$2, 'FS Ann'!S$2)</f>
        <v>9725.7703108299756</v>
      </c>
      <c r="T73" s="16">
        <f xml:space="preserve"> SUMIFS( 'FS Qtr'!$J73:$IU73, 'FS Qtr'!$J$2:$IU$2, 'FS Ann'!T$2)</f>
        <v>9644.4157042354582</v>
      </c>
      <c r="U73" s="16">
        <f xml:space="preserve"> SUMIFS( 'FS Qtr'!$J73:$IU73, 'FS Qtr'!$J$2:$IU$2, 'FS Ann'!U$2)</f>
        <v>9429.7568686979339</v>
      </c>
      <c r="V73" s="16">
        <f xml:space="preserve"> SUMIFS( 'FS Qtr'!$J73:$IU73, 'FS Qtr'!$J$2:$IU$2, 'FS Ann'!V$2)</f>
        <v>9106.5209055348969</v>
      </c>
      <c r="W73" s="16">
        <f xml:space="preserve"> SUMIFS( 'FS Qtr'!$J73:$IU73, 'FS Qtr'!$J$2:$IU$2, 'FS Ann'!W$2)</f>
        <v>8694.8481933138319</v>
      </c>
      <c r="X73" s="16">
        <f xml:space="preserve"> SUMIFS( 'FS Qtr'!$J73:$IU73, 'FS Qtr'!$J$2:$IU$2, 'FS Ann'!X$2)</f>
        <v>8211.1431962553252</v>
      </c>
      <c r="Y73" s="16">
        <f xml:space="preserve"> SUMIFS( 'FS Qtr'!$J73:$IU73, 'FS Qtr'!$J$2:$IU$2, 'FS Ann'!Y$2)</f>
        <v>7668.7674529949372</v>
      </c>
      <c r="Z73" s="16">
        <f xml:space="preserve"> SUMIFS( 'FS Qtr'!$J73:$IU73, 'FS Qtr'!$J$2:$IU$2, 'FS Ann'!Z$2)</f>
        <v>7078.6040202609574</v>
      </c>
      <c r="AA73" s="16">
        <f xml:space="preserve"> SUMIFS( 'FS Qtr'!$J73:$IU73, 'FS Qtr'!$J$2:$IU$2, 'FS Ann'!AA$2)</f>
        <v>6449.5172157776769</v>
      </c>
      <c r="AB73" s="16">
        <f xml:space="preserve"> SUMIFS( 'FS Qtr'!$J73:$IU73, 'FS Qtr'!$J$2:$IU$2, 'FS Ann'!AB$2)</f>
        <v>5788.7270817335166</v>
      </c>
      <c r="AC73" s="16">
        <f xml:space="preserve"> SUMIFS( 'FS Qtr'!$J73:$IU73, 'FS Qtr'!$J$2:$IU$2, 'FS Ann'!AC$2)</f>
        <v>5102.1143876162105</v>
      </c>
      <c r="AD73" s="16">
        <f xml:space="preserve"> SUMIFS( 'FS Qtr'!$J73:$IU73, 'FS Qtr'!$J$2:$IU$2, 'FS Ann'!AD$2)</f>
        <v>4394.4690569283257</v>
      </c>
      <c r="AE73" s="16">
        <f xml:space="preserve"> SUMIFS( 'FS Qtr'!$J73:$IU73, 'FS Qtr'!$J$2:$IU$2, 'FS Ann'!AE$2)</f>
        <v>3669.6925122997268</v>
      </c>
      <c r="AF73" s="16">
        <f xml:space="preserve"> SUMIFS( 'FS Qtr'!$J73:$IU73, 'FS Qtr'!$J$2:$IU$2, 'FS Ann'!AF$2)</f>
        <v>2930.9624868463297</v>
      </c>
      <c r="AG73" s="16">
        <f xml:space="preserve"> SUMIFS( 'FS Qtr'!$J73:$IU73, 'FS Qtr'!$J$2:$IU$2, 'FS Ann'!AG$2)</f>
        <v>2180.8672640518789</v>
      </c>
      <c r="AH73" s="16">
        <f xml:space="preserve"> SUMIFS( 'FS Qtr'!$J73:$IU73, 'FS Qtr'!$J$2:$IU$2, 'FS Ann'!AH$2)</f>
        <v>1421.5150169906558</v>
      </c>
      <c r="AI73" s="16">
        <f xml:space="preserve"> SUMIFS( 'FS Qtr'!$J73:$IU73, 'FS Qtr'!$J$2:$IU$2, 'FS Ann'!AI$2)</f>
        <v>654.62286580774503</v>
      </c>
      <c r="AJ73" s="16">
        <f xml:space="preserve"> SUMIFS( 'FS Qtr'!$J73:$IU73, 'FS Qtr'!$J$2:$IU$2, 'FS Ann'!AJ$2)</f>
        <v>-118.4105844066805</v>
      </c>
      <c r="AK73" s="16">
        <f xml:space="preserve"> SUMIFS( 'FS Qtr'!$J73:$IU73, 'FS Qtr'!$J$2:$IU$2, 'FS Ann'!AK$2)</f>
        <v>-96.446161065393824</v>
      </c>
      <c r="AL73" s="16">
        <f xml:space="preserve"> SUMIFS( 'FS Qtr'!$J73:$IU73, 'FS Qtr'!$J$2:$IU$2, 'FS Ann'!AL$2)</f>
        <v>-78.556000976269956</v>
      </c>
      <c r="AM73" s="16">
        <f xml:space="preserve"> SUMIFS( 'FS Qtr'!$J73:$IU73, 'FS Qtr'!$J$2:$IU$2, 'FS Ann'!AM$2)</f>
        <v>-63.984353770178046</v>
      </c>
      <c r="AN73" s="16">
        <f xml:space="preserve"> SUMIFS( 'FS Qtr'!$J73:$IU73, 'FS Qtr'!$J$2:$IU$2, 'FS Ann'!AN$2)</f>
        <v>-52.115656048020952</v>
      </c>
      <c r="AO73" s="16">
        <f xml:space="preserve"> SUMIFS( 'FS Qtr'!$J73:$IU73, 'FS Qtr'!$J$2:$IU$2, 'FS Ann'!AO$2)</f>
        <v>1.4210854715202004E-13</v>
      </c>
      <c r="AP73" s="16">
        <f xml:space="preserve"> SUMIFS( 'FS Qtr'!$J73:$IU73, 'FS Qtr'!$J$2:$IU$2, 'FS Ann'!AP$2)</f>
        <v>-1.3637921468170553E-12</v>
      </c>
      <c r="AQ73" s="16">
        <f xml:space="preserve"> SUMIFS( 'FS Qtr'!$J73:$IU73, 'FS Qtr'!$J$2:$IU$2, 'FS Ann'!AQ$2)</f>
        <v>-2.9639974439938695E-12</v>
      </c>
      <c r="AR73" s="16">
        <f xml:space="preserve"> SUMIFS( 'FS Qtr'!$J73:$IU73, 'FS Qtr'!$J$2:$IU$2, 'FS Ann'!AR$2)</f>
        <v>-4.6688902769504459E-12</v>
      </c>
      <c r="AS73" s="16">
        <f xml:space="preserve"> SUMIFS( 'FS Qtr'!$J73:$IU73, 'FS Qtr'!$J$2:$IU$2, 'FS Ann'!AS$2)</f>
        <v>-6.4853194420049659E-12</v>
      </c>
      <c r="AT73" s="16">
        <f xml:space="preserve"> SUMIFS( 'FS Qtr'!$J73:$IU73, 'FS Qtr'!$J$2:$IU$2, 'FS Ann'!AT$2)</f>
        <v>-8.4260117095190848E-12</v>
      </c>
      <c r="AU73" s="16">
        <f xml:space="preserve"> SUMIFS( 'FS Qtr'!$J73:$IU73, 'FS Qtr'!$J$2:$IU$2, 'FS Ann'!AU$2)</f>
        <v>-1.0488236701580845E-11</v>
      </c>
      <c r="AV73" s="16">
        <f xml:space="preserve"> SUMIFS( 'FS Qtr'!$J73:$IU73, 'FS Qtr'!$J$2:$IU$2, 'FS Ann'!AV$2)</f>
        <v>-1.2685375165697267E-11</v>
      </c>
      <c r="AW73" s="16">
        <f xml:space="preserve"> SUMIFS( 'FS Qtr'!$J73:$IU73, 'FS Qtr'!$J$2:$IU$2, 'FS Ann'!AW$2)</f>
        <v>-1.5026253318703036E-11</v>
      </c>
      <c r="AX73" s="16">
        <f xml:space="preserve"> SUMIFS( 'FS Qtr'!$J73:$IU73, 'FS Qtr'!$J$2:$IU$2, 'FS Ann'!AX$2)</f>
        <v>-1.7527272471076462E-11</v>
      </c>
      <c r="AY73" s="16">
        <f xml:space="preserve"> SUMIFS( 'FS Qtr'!$J73:$IU73, 'FS Qtr'!$J$2:$IU$2, 'FS Ann'!AY$2)</f>
        <v>-2.0184913915825546E-11</v>
      </c>
      <c r="AZ73" s="16">
        <f xml:space="preserve"> SUMIFS( 'FS Qtr'!$J73:$IU73, 'FS Qtr'!$J$2:$IU$2, 'FS Ann'!AZ$2)</f>
        <v>-2.3016421760297096E-11</v>
      </c>
      <c r="BA73" s="16">
        <f xml:space="preserve"> SUMIFS( 'FS Qtr'!$J73:$IU73, 'FS Qtr'!$J$2:$IU$2, 'FS Ann'!BA$2)</f>
        <v>-2.6033170573100498E-11</v>
      </c>
      <c r="BB73" s="16">
        <f xml:space="preserve"> SUMIFS( 'FS Qtr'!$J73:$IU73, 'FS Qtr'!$J$2:$IU$2, 'FS Ann'!BB$2)</f>
        <v>-2.9256297137391397E-11</v>
      </c>
      <c r="BC73" s="16">
        <f xml:space="preserve"> SUMIFS( 'FS Qtr'!$J73:$IU73, 'FS Qtr'!$J$2:$IU$2, 'FS Ann'!BC$2)</f>
        <v>-3.2681266806576976E-11</v>
      </c>
      <c r="BD73" s="16">
        <f xml:space="preserve"> SUMIFS( 'FS Qtr'!$J73:$IU73, 'FS Qtr'!$J$2:$IU$2, 'FS Ann'!BD$2)</f>
        <v>-3.6330302497428679E-11</v>
      </c>
    </row>
    <row r="74" spans="1:56" outlineLevel="1" x14ac:dyDescent="0.25">
      <c r="A74" s="1"/>
      <c r="B74" s="1"/>
      <c r="C74" s="19"/>
      <c r="D74" s="127"/>
      <c r="E74" s="16" t="str">
        <f xml:space="preserve"> 'FS Qtr'!E74</f>
        <v>Share capital balance</v>
      </c>
      <c r="F74" s="16">
        <f xml:space="preserve"> 'FS Qtr'!F74</f>
        <v>0</v>
      </c>
      <c r="G74" s="512" t="str">
        <f xml:space="preserve"> 'FS Qtr'!G74</f>
        <v>$ 000s</v>
      </c>
      <c r="H74" s="16"/>
      <c r="I74" s="16"/>
      <c r="J74" s="16">
        <f xml:space="preserve"> SUMIFS( 'FS Qtr'!$J74:$IU74, 'FS Qtr'!$J$2:$IU$2, 'FS Ann'!J$2)</f>
        <v>0</v>
      </c>
      <c r="K74" s="16">
        <f xml:space="preserve"> SUMIFS( 'FS Qtr'!$J74:$IU74, 'FS Qtr'!$J$2:$IU$2, 'FS Ann'!K$2)</f>
        <v>34323.799038515674</v>
      </c>
      <c r="L74" s="16">
        <f xml:space="preserve"> SUMIFS( 'FS Qtr'!$J74:$IU74, 'FS Qtr'!$J$2:$IU$2, 'FS Ann'!L$2)</f>
        <v>34323.799038515674</v>
      </c>
      <c r="M74" s="16">
        <f xml:space="preserve"> SUMIFS( 'FS Qtr'!$J74:$IU74, 'FS Qtr'!$J$2:$IU$2, 'FS Ann'!M$2)</f>
        <v>34323.799038515674</v>
      </c>
      <c r="N74" s="16">
        <f xml:space="preserve"> SUMIFS( 'FS Qtr'!$J74:$IU74, 'FS Qtr'!$J$2:$IU$2, 'FS Ann'!N$2)</f>
        <v>34323.799038515674</v>
      </c>
      <c r="O74" s="16">
        <f xml:space="preserve"> SUMIFS( 'FS Qtr'!$J74:$IU74, 'FS Qtr'!$J$2:$IU$2, 'FS Ann'!O$2)</f>
        <v>34323.799038515674</v>
      </c>
      <c r="P74" s="16">
        <f xml:space="preserve"> SUMIFS( 'FS Qtr'!$J74:$IU74, 'FS Qtr'!$J$2:$IU$2, 'FS Ann'!P$2)</f>
        <v>34323.799038515674</v>
      </c>
      <c r="Q74" s="16">
        <f xml:space="preserve"> SUMIFS( 'FS Qtr'!$J74:$IU74, 'FS Qtr'!$J$2:$IU$2, 'FS Ann'!Q$2)</f>
        <v>34323.799038515674</v>
      </c>
      <c r="R74" s="16">
        <f xml:space="preserve"> SUMIFS( 'FS Qtr'!$J74:$IU74, 'FS Qtr'!$J$2:$IU$2, 'FS Ann'!R$2)</f>
        <v>34323.799038515674</v>
      </c>
      <c r="S74" s="16">
        <f xml:space="preserve"> SUMIFS( 'FS Qtr'!$J74:$IU74, 'FS Qtr'!$J$2:$IU$2, 'FS Ann'!S$2)</f>
        <v>34323.799038515674</v>
      </c>
      <c r="T74" s="16">
        <f xml:space="preserve"> SUMIFS( 'FS Qtr'!$J74:$IU74, 'FS Qtr'!$J$2:$IU$2, 'FS Ann'!T$2)</f>
        <v>34323.799038515674</v>
      </c>
      <c r="U74" s="16">
        <f xml:space="preserve"> SUMIFS( 'FS Qtr'!$J74:$IU74, 'FS Qtr'!$J$2:$IU$2, 'FS Ann'!U$2)</f>
        <v>34323.799038515674</v>
      </c>
      <c r="V74" s="16">
        <f xml:space="preserve"> SUMIFS( 'FS Qtr'!$J74:$IU74, 'FS Qtr'!$J$2:$IU$2, 'FS Ann'!V$2)</f>
        <v>34323.799038515674</v>
      </c>
      <c r="W74" s="16">
        <f xml:space="preserve"> SUMIFS( 'FS Qtr'!$J74:$IU74, 'FS Qtr'!$J$2:$IU$2, 'FS Ann'!W$2)</f>
        <v>34323.799038515674</v>
      </c>
      <c r="X74" s="16">
        <f xml:space="preserve"> SUMIFS( 'FS Qtr'!$J74:$IU74, 'FS Qtr'!$J$2:$IU$2, 'FS Ann'!X$2)</f>
        <v>34323.799038515674</v>
      </c>
      <c r="Y74" s="16">
        <f xml:space="preserve"> SUMIFS( 'FS Qtr'!$J74:$IU74, 'FS Qtr'!$J$2:$IU$2, 'FS Ann'!Y$2)</f>
        <v>34323.799038515674</v>
      </c>
      <c r="Z74" s="16">
        <f xml:space="preserve"> SUMIFS( 'FS Qtr'!$J74:$IU74, 'FS Qtr'!$J$2:$IU$2, 'FS Ann'!Z$2)</f>
        <v>34323.799038515674</v>
      </c>
      <c r="AA74" s="16">
        <f xml:space="preserve"> SUMIFS( 'FS Qtr'!$J74:$IU74, 'FS Qtr'!$J$2:$IU$2, 'FS Ann'!AA$2)</f>
        <v>34323.799038515674</v>
      </c>
      <c r="AB74" s="16">
        <f xml:space="preserve"> SUMIFS( 'FS Qtr'!$J74:$IU74, 'FS Qtr'!$J$2:$IU$2, 'FS Ann'!AB$2)</f>
        <v>34323.799038515674</v>
      </c>
      <c r="AC74" s="16">
        <f xml:space="preserve"> SUMIFS( 'FS Qtr'!$J74:$IU74, 'FS Qtr'!$J$2:$IU$2, 'FS Ann'!AC$2)</f>
        <v>34323.799038515674</v>
      </c>
      <c r="AD74" s="16">
        <f xml:space="preserve"> SUMIFS( 'FS Qtr'!$J74:$IU74, 'FS Qtr'!$J$2:$IU$2, 'FS Ann'!AD$2)</f>
        <v>34323.799038515674</v>
      </c>
      <c r="AE74" s="16">
        <f xml:space="preserve"> SUMIFS( 'FS Qtr'!$J74:$IU74, 'FS Qtr'!$J$2:$IU$2, 'FS Ann'!AE$2)</f>
        <v>34323.799038515674</v>
      </c>
      <c r="AF74" s="16">
        <f xml:space="preserve"> SUMIFS( 'FS Qtr'!$J74:$IU74, 'FS Qtr'!$J$2:$IU$2, 'FS Ann'!AF$2)</f>
        <v>34323.799038515674</v>
      </c>
      <c r="AG74" s="16">
        <f xml:space="preserve"> SUMIFS( 'FS Qtr'!$J74:$IU74, 'FS Qtr'!$J$2:$IU$2, 'FS Ann'!AG$2)</f>
        <v>34323.799038515674</v>
      </c>
      <c r="AH74" s="16">
        <f xml:space="preserve"> SUMIFS( 'FS Qtr'!$J74:$IU74, 'FS Qtr'!$J$2:$IU$2, 'FS Ann'!AH$2)</f>
        <v>34323.799038515674</v>
      </c>
      <c r="AI74" s="16">
        <f xml:space="preserve"> SUMIFS( 'FS Qtr'!$J74:$IU74, 'FS Qtr'!$J$2:$IU$2, 'FS Ann'!AI$2)</f>
        <v>34323.799038515674</v>
      </c>
      <c r="AJ74" s="16">
        <f xml:space="preserve"> SUMIFS( 'FS Qtr'!$J74:$IU74, 'FS Qtr'!$J$2:$IU$2, 'FS Ann'!AJ$2)</f>
        <v>34323.799038515674</v>
      </c>
      <c r="AK74" s="16">
        <f xml:space="preserve"> SUMIFS( 'FS Qtr'!$J74:$IU74, 'FS Qtr'!$J$2:$IU$2, 'FS Ann'!AK$2)</f>
        <v>34323.799038515674</v>
      </c>
      <c r="AL74" s="16">
        <f xml:space="preserve"> SUMIFS( 'FS Qtr'!$J74:$IU74, 'FS Qtr'!$J$2:$IU$2, 'FS Ann'!AL$2)</f>
        <v>34323.799038515674</v>
      </c>
      <c r="AM74" s="16">
        <f xml:space="preserve"> SUMIFS( 'FS Qtr'!$J74:$IU74, 'FS Qtr'!$J$2:$IU$2, 'FS Ann'!AM$2)</f>
        <v>34323.799038515674</v>
      </c>
      <c r="AN74" s="16">
        <f xml:space="preserve"> SUMIFS( 'FS Qtr'!$J74:$IU74, 'FS Qtr'!$J$2:$IU$2, 'FS Ann'!AN$2)</f>
        <v>34323.799038515674</v>
      </c>
      <c r="AO74" s="16">
        <f xml:space="preserve"> SUMIFS( 'FS Qtr'!$J74:$IU74, 'FS Qtr'!$J$2:$IU$2, 'FS Ann'!AO$2)</f>
        <v>0</v>
      </c>
      <c r="AP74" s="16">
        <f xml:space="preserve"> SUMIFS( 'FS Qtr'!$J74:$IU74, 'FS Qtr'!$J$2:$IU$2, 'FS Ann'!AP$2)</f>
        <v>0</v>
      </c>
      <c r="AQ74" s="16">
        <f xml:space="preserve"> SUMIFS( 'FS Qtr'!$J74:$IU74, 'FS Qtr'!$J$2:$IU$2, 'FS Ann'!AQ$2)</f>
        <v>0</v>
      </c>
      <c r="AR74" s="16">
        <f xml:space="preserve"> SUMIFS( 'FS Qtr'!$J74:$IU74, 'FS Qtr'!$J$2:$IU$2, 'FS Ann'!AR$2)</f>
        <v>0</v>
      </c>
      <c r="AS74" s="16">
        <f xml:space="preserve"> SUMIFS( 'FS Qtr'!$J74:$IU74, 'FS Qtr'!$J$2:$IU$2, 'FS Ann'!AS$2)</f>
        <v>0</v>
      </c>
      <c r="AT74" s="16">
        <f xml:space="preserve"> SUMIFS( 'FS Qtr'!$J74:$IU74, 'FS Qtr'!$J$2:$IU$2, 'FS Ann'!AT$2)</f>
        <v>0</v>
      </c>
      <c r="AU74" s="16">
        <f xml:space="preserve"> SUMIFS( 'FS Qtr'!$J74:$IU74, 'FS Qtr'!$J$2:$IU$2, 'FS Ann'!AU$2)</f>
        <v>0</v>
      </c>
      <c r="AV74" s="16">
        <f xml:space="preserve"> SUMIFS( 'FS Qtr'!$J74:$IU74, 'FS Qtr'!$J$2:$IU$2, 'FS Ann'!AV$2)</f>
        <v>0</v>
      </c>
      <c r="AW74" s="16">
        <f xml:space="preserve"> SUMIFS( 'FS Qtr'!$J74:$IU74, 'FS Qtr'!$J$2:$IU$2, 'FS Ann'!AW$2)</f>
        <v>0</v>
      </c>
      <c r="AX74" s="16">
        <f xml:space="preserve"> SUMIFS( 'FS Qtr'!$J74:$IU74, 'FS Qtr'!$J$2:$IU$2, 'FS Ann'!AX$2)</f>
        <v>0</v>
      </c>
      <c r="AY74" s="16">
        <f xml:space="preserve"> SUMIFS( 'FS Qtr'!$J74:$IU74, 'FS Qtr'!$J$2:$IU$2, 'FS Ann'!AY$2)</f>
        <v>0</v>
      </c>
      <c r="AZ74" s="16">
        <f xml:space="preserve"> SUMIFS( 'FS Qtr'!$J74:$IU74, 'FS Qtr'!$J$2:$IU$2, 'FS Ann'!AZ$2)</f>
        <v>0</v>
      </c>
      <c r="BA74" s="16">
        <f xml:space="preserve"> SUMIFS( 'FS Qtr'!$J74:$IU74, 'FS Qtr'!$J$2:$IU$2, 'FS Ann'!BA$2)</f>
        <v>0</v>
      </c>
      <c r="BB74" s="16">
        <f xml:space="preserve"> SUMIFS( 'FS Qtr'!$J74:$IU74, 'FS Qtr'!$J$2:$IU$2, 'FS Ann'!BB$2)</f>
        <v>0</v>
      </c>
      <c r="BC74" s="16">
        <f xml:space="preserve"> SUMIFS( 'FS Qtr'!$J74:$IU74, 'FS Qtr'!$J$2:$IU$2, 'FS Ann'!BC$2)</f>
        <v>0</v>
      </c>
      <c r="BD74" s="16">
        <f xml:space="preserve"> SUMIFS( 'FS Qtr'!$J74:$IU74, 'FS Qtr'!$J$2:$IU$2, 'FS Ann'!BD$2)</f>
        <v>0</v>
      </c>
    </row>
    <row r="75" spans="1:56" outlineLevel="1" x14ac:dyDescent="0.25">
      <c r="A75" s="277"/>
      <c r="B75" s="277"/>
      <c r="C75" s="278"/>
      <c r="D75" s="281"/>
      <c r="E75" s="16" t="str">
        <f xml:space="preserve"> 'FS Qtr'!E75</f>
        <v>Retained earnings balance</v>
      </c>
      <c r="F75" s="16">
        <f xml:space="preserve"> 'FS Qtr'!F75</f>
        <v>0</v>
      </c>
      <c r="G75" s="512" t="str">
        <f xml:space="preserve"> 'FS Qtr'!G75</f>
        <v>$ 000s</v>
      </c>
      <c r="H75" s="16"/>
      <c r="I75" s="16"/>
      <c r="J75" s="16">
        <f xml:space="preserve"> SUMIFS( 'FS Qtr'!$J75:$IU75, 'FS Qtr'!$J$2:$IU$2, 'FS Ann'!J$2)</f>
        <v>0</v>
      </c>
      <c r="K75" s="16">
        <f xml:space="preserve"> SUMIFS( 'FS Qtr'!$J75:$IU75, 'FS Qtr'!$J$2:$IU$2, 'FS Ann'!K$2)</f>
        <v>0</v>
      </c>
      <c r="L75" s="16">
        <f xml:space="preserve"> SUMIFS( 'FS Qtr'!$J75:$IU75, 'FS Qtr'!$J$2:$IU$2, 'FS Ann'!L$2)</f>
        <v>843.10158172220576</v>
      </c>
      <c r="M75" s="16">
        <f xml:space="preserve"> SUMIFS( 'FS Qtr'!$J75:$IU75, 'FS Qtr'!$J$2:$IU$2, 'FS Ann'!M$2)</f>
        <v>1438.8377858081153</v>
      </c>
      <c r="N75" s="16">
        <f xml:space="preserve"> SUMIFS( 'FS Qtr'!$J75:$IU75, 'FS Qtr'!$J$2:$IU$2, 'FS Ann'!N$2)</f>
        <v>2265.9799864268471</v>
      </c>
      <c r="O75" s="16">
        <f xml:space="preserve"> SUMIFS( 'FS Qtr'!$J75:$IU75, 'FS Qtr'!$J$2:$IU$2, 'FS Ann'!O$2)</f>
        <v>3368.1152701046058</v>
      </c>
      <c r="P75" s="16">
        <f xml:space="preserve"> SUMIFS( 'FS Qtr'!$J75:$IU75, 'FS Qtr'!$J$2:$IU$2, 'FS Ann'!P$2)</f>
        <v>4739.5173286617228</v>
      </c>
      <c r="Q75" s="16">
        <f xml:space="preserve"> SUMIFS( 'FS Qtr'!$J75:$IU75, 'FS Qtr'!$J$2:$IU$2, 'FS Ann'!Q$2)</f>
        <v>6402.3444670070594</v>
      </c>
      <c r="R75" s="16">
        <f xml:space="preserve"> SUMIFS( 'FS Qtr'!$J75:$IU75, 'FS Qtr'!$J$2:$IU$2, 'FS Ann'!R$2)</f>
        <v>8366.8134508510211</v>
      </c>
      <c r="S75" s="16">
        <f xml:space="preserve"> SUMIFS( 'FS Qtr'!$J75:$IU75, 'FS Qtr'!$J$2:$IU$2, 'FS Ann'!S$2)</f>
        <v>11038.805779793489</v>
      </c>
      <c r="T75" s="16">
        <f xml:space="preserve"> SUMIFS( 'FS Qtr'!$J75:$IU75, 'FS Qtr'!$J$2:$IU$2, 'FS Ann'!T$2)</f>
        <v>14148.521476761418</v>
      </c>
      <c r="U75" s="16">
        <f xml:space="preserve"> SUMIFS( 'FS Qtr'!$J75:$IU75, 'FS Qtr'!$J$2:$IU$2, 'FS Ann'!U$2)</f>
        <v>17620.716407224299</v>
      </c>
      <c r="V75" s="16">
        <f xml:space="preserve"> SUMIFS( 'FS Qtr'!$J75:$IU75, 'FS Qtr'!$J$2:$IU$2, 'FS Ann'!V$2)</f>
        <v>13916.662584323863</v>
      </c>
      <c r="W75" s="16">
        <f xml:space="preserve"> SUMIFS( 'FS Qtr'!$J75:$IU75, 'FS Qtr'!$J$2:$IU$2, 'FS Ann'!W$2)</f>
        <v>10330.902612128175</v>
      </c>
      <c r="X75" s="16">
        <f xml:space="preserve"> SUMIFS( 'FS Qtr'!$J75:$IU75, 'FS Qtr'!$J$2:$IU$2, 'FS Ann'!X$2)</f>
        <v>6802.12955729852</v>
      </c>
      <c r="Y75" s="16">
        <f xml:space="preserve"> SUMIFS( 'FS Qtr'!$J75:$IU75, 'FS Qtr'!$J$2:$IU$2, 'FS Ann'!Y$2)</f>
        <v>3331.9452316918819</v>
      </c>
      <c r="Z75" s="16">
        <f xml:space="preserve"> SUMIFS( 'FS Qtr'!$J75:$IU75, 'FS Qtr'!$J$2:$IU$2, 'FS Ann'!Z$2)</f>
        <v>0</v>
      </c>
      <c r="AA75" s="16">
        <f xml:space="preserve"> SUMIFS( 'FS Qtr'!$J75:$IU75, 'FS Qtr'!$J$2:$IU$2, 'FS Ann'!AA$2)</f>
        <v>0</v>
      </c>
      <c r="AB75" s="16">
        <f xml:space="preserve"> SUMIFS( 'FS Qtr'!$J75:$IU75, 'FS Qtr'!$J$2:$IU$2, 'FS Ann'!AB$2)</f>
        <v>0</v>
      </c>
      <c r="AC75" s="16">
        <f xml:space="preserve"> SUMIFS( 'FS Qtr'!$J75:$IU75, 'FS Qtr'!$J$2:$IU$2, 'FS Ann'!AC$2)</f>
        <v>0</v>
      </c>
      <c r="AD75" s="16">
        <f xml:space="preserve"> SUMIFS( 'FS Qtr'!$J75:$IU75, 'FS Qtr'!$J$2:$IU$2, 'FS Ann'!AD$2)</f>
        <v>0</v>
      </c>
      <c r="AE75" s="16">
        <f xml:space="preserve"> SUMIFS( 'FS Qtr'!$J75:$IU75, 'FS Qtr'!$J$2:$IU$2, 'FS Ann'!AE$2)</f>
        <v>0</v>
      </c>
      <c r="AF75" s="16">
        <f xml:space="preserve"> SUMIFS( 'FS Qtr'!$J75:$IU75, 'FS Qtr'!$J$2:$IU$2, 'FS Ann'!AF$2)</f>
        <v>0</v>
      </c>
      <c r="AG75" s="16">
        <f xml:space="preserve"> SUMIFS( 'FS Qtr'!$J75:$IU75, 'FS Qtr'!$J$2:$IU$2, 'FS Ann'!AG$2)</f>
        <v>0</v>
      </c>
      <c r="AH75" s="16">
        <f xml:space="preserve"> SUMIFS( 'FS Qtr'!$J75:$IU75, 'FS Qtr'!$J$2:$IU$2, 'FS Ann'!AH$2)</f>
        <v>0</v>
      </c>
      <c r="AI75" s="16">
        <f xml:space="preserve"> SUMIFS( 'FS Qtr'!$J75:$IU75, 'FS Qtr'!$J$2:$IU$2, 'FS Ann'!AI$2)</f>
        <v>0</v>
      </c>
      <c r="AJ75" s="16">
        <f xml:space="preserve"> SUMIFS( 'FS Qtr'!$J75:$IU75, 'FS Qtr'!$J$2:$IU$2, 'FS Ann'!AJ$2)</f>
        <v>0</v>
      </c>
      <c r="AK75" s="16">
        <f xml:space="preserve"> SUMIFS( 'FS Qtr'!$J75:$IU75, 'FS Qtr'!$J$2:$IU$2, 'FS Ann'!AK$2)</f>
        <v>0</v>
      </c>
      <c r="AL75" s="16">
        <f xml:space="preserve"> SUMIFS( 'FS Qtr'!$J75:$IU75, 'FS Qtr'!$J$2:$IU$2, 'FS Ann'!AL$2)</f>
        <v>0</v>
      </c>
      <c r="AM75" s="16">
        <f xml:space="preserve"> SUMIFS( 'FS Qtr'!$J75:$IU75, 'FS Qtr'!$J$2:$IU$2, 'FS Ann'!AM$2)</f>
        <v>0</v>
      </c>
      <c r="AN75" s="16">
        <f xml:space="preserve"> SUMIFS( 'FS Qtr'!$J75:$IU75, 'FS Qtr'!$J$2:$IU$2, 'FS Ann'!AN$2)</f>
        <v>0</v>
      </c>
      <c r="AO75" s="16">
        <f xml:space="preserve"> SUMIFS( 'FS Qtr'!$J75:$IU75, 'FS Qtr'!$J$2:$IU$2, 'FS Ann'!AO$2)</f>
        <v>971.56941081821128</v>
      </c>
      <c r="AP75" s="16">
        <f xml:space="preserve"> SUMIFS( 'FS Qtr'!$J75:$IU75, 'FS Qtr'!$J$2:$IU$2, 'FS Ann'!AP$2)</f>
        <v>-4.561426730437809E-12</v>
      </c>
      <c r="AQ75" s="16">
        <f xml:space="preserve"> SUMIFS( 'FS Qtr'!$J75:$IU75, 'FS Qtr'!$J$2:$IU$2, 'FS Ann'!AQ$2)</f>
        <v>-1.0962247919145067E-11</v>
      </c>
      <c r="AR75" s="16">
        <f xml:space="preserve"> SUMIFS( 'FS Qtr'!$J75:$IU75, 'FS Qtr'!$J$2:$IU$2, 'FS Ann'!AR$2)</f>
        <v>-1.7781819250971372E-11</v>
      </c>
      <c r="AS75" s="16">
        <f xml:space="preserve"> SUMIFS( 'FS Qtr'!$J75:$IU75, 'FS Qtr'!$J$2:$IU$2, 'FS Ann'!AS$2)</f>
        <v>-2.5047535911189452E-11</v>
      </c>
      <c r="AT75" s="16">
        <f xml:space="preserve"> SUMIFS( 'FS Qtr'!$J75:$IU75, 'FS Qtr'!$J$2:$IU$2, 'FS Ann'!AT$2)</f>
        <v>-3.2810304981245925E-11</v>
      </c>
      <c r="AU75" s="16">
        <f xml:space="preserve"> SUMIFS( 'FS Qtr'!$J75:$IU75, 'FS Qtr'!$J$2:$IU$2, 'FS Ann'!AU$2)</f>
        <v>-4.1059204949492964E-11</v>
      </c>
      <c r="AV75" s="16">
        <f xml:space="preserve"> SUMIFS( 'FS Qtr'!$J75:$IU75, 'FS Qtr'!$J$2:$IU$2, 'FS Ann'!AV$2)</f>
        <v>-4.9847758805958653E-11</v>
      </c>
      <c r="AW75" s="16">
        <f xml:space="preserve"> SUMIFS( 'FS Qtr'!$J75:$IU75, 'FS Qtr'!$J$2:$IU$2, 'FS Ann'!AW$2)</f>
        <v>-5.9211271417981729E-11</v>
      </c>
      <c r="AX75" s="16">
        <f xml:space="preserve"> SUMIFS( 'FS Qtr'!$J75:$IU75, 'FS Qtr'!$J$2:$IU$2, 'FS Ann'!AX$2)</f>
        <v>-6.9215348027475435E-11</v>
      </c>
      <c r="AY75" s="16">
        <f xml:space="preserve"> SUMIFS( 'FS Qtr'!$J75:$IU75, 'FS Qtr'!$J$2:$IU$2, 'FS Ann'!AY$2)</f>
        <v>-7.9845913806471771E-11</v>
      </c>
      <c r="AZ75" s="16">
        <f xml:space="preserve"> SUMIFS( 'FS Qtr'!$J75:$IU75, 'FS Qtr'!$J$2:$IU$2, 'FS Ann'!AZ$2)</f>
        <v>-9.1171945184357968E-11</v>
      </c>
      <c r="BA75" s="16">
        <f xml:space="preserve"> SUMIFS( 'FS Qtr'!$J75:$IU75, 'FS Qtr'!$J$2:$IU$2, 'FS Ann'!BA$2)</f>
        <v>-1.0323894043557158E-10</v>
      </c>
      <c r="BB75" s="16">
        <f xml:space="preserve"> SUMIFS( 'FS Qtr'!$J75:$IU75, 'FS Qtr'!$J$2:$IU$2, 'FS Ann'!BB$2)</f>
        <v>-1.1613144669273516E-10</v>
      </c>
      <c r="BC75" s="16">
        <f xml:space="preserve"> SUMIFS( 'FS Qtr'!$J75:$IU75, 'FS Qtr'!$J$2:$IU$2, 'FS Ann'!BC$2)</f>
        <v>-1.2983132536947748E-10</v>
      </c>
      <c r="BD75" s="16">
        <f xml:space="preserve"> SUMIFS( 'FS Qtr'!$J75:$IU75, 'FS Qtr'!$J$2:$IU$2, 'FS Ann'!BD$2)</f>
        <v>-1.4442746813288429E-10</v>
      </c>
    </row>
    <row r="76" spans="1:56" outlineLevel="1" x14ac:dyDescent="0.25">
      <c r="A76" s="1"/>
      <c r="B76" s="1"/>
      <c r="C76" s="19"/>
      <c r="D76" s="127"/>
      <c r="E76" s="128" t="s">
        <v>60</v>
      </c>
      <c r="F76" s="128"/>
      <c r="G76" s="435" t="str">
        <f>SMU</f>
        <v>$ 000s</v>
      </c>
      <c r="H76" s="128"/>
      <c r="I76" s="128"/>
      <c r="J76" s="128">
        <f xml:space="preserve"> SUM(J69:J75)</f>
        <v>0</v>
      </c>
      <c r="K76" s="128">
        <f t="shared" ref="K76:BD76" si="16" xml:space="preserve"> SUM(K69:K75)</f>
        <v>100000</v>
      </c>
      <c r="L76" s="128">
        <f t="shared" si="16"/>
        <v>97628.791666666672</v>
      </c>
      <c r="M76" s="128">
        <f t="shared" si="16"/>
        <v>93620.688225538979</v>
      </c>
      <c r="N76" s="128">
        <f t="shared" si="16"/>
        <v>89594.903945093291</v>
      </c>
      <c r="O76" s="128">
        <f t="shared" si="16"/>
        <v>85604.60208959083</v>
      </c>
      <c r="P76" s="128">
        <f t="shared" si="16"/>
        <v>81596.618994617733</v>
      </c>
      <c r="Q76" s="128">
        <f t="shared" si="16"/>
        <v>77588.675616535067</v>
      </c>
      <c r="R76" s="128">
        <f t="shared" si="16"/>
        <v>73563.40063952934</v>
      </c>
      <c r="S76" s="128">
        <f t="shared" si="16"/>
        <v>69572.907221638132</v>
      </c>
      <c r="T76" s="128">
        <f t="shared" si="16"/>
        <v>65565.08181257527</v>
      </c>
      <c r="U76" s="128">
        <f t="shared" si="16"/>
        <v>61557.295335895789</v>
      </c>
      <c r="V76" s="128">
        <f t="shared" si="16"/>
        <v>57532.519602324872</v>
      </c>
      <c r="W76" s="128">
        <f t="shared" si="16"/>
        <v>53541.838405876872</v>
      </c>
      <c r="X76" s="128">
        <f t="shared" si="16"/>
        <v>49534.167568036682</v>
      </c>
      <c r="Y76" s="128">
        <f t="shared" si="16"/>
        <v>45526.534893568845</v>
      </c>
      <c r="Z76" s="128">
        <f t="shared" si="16"/>
        <v>41607.201272691971</v>
      </c>
      <c r="AA76" s="128">
        <f t="shared" si="16"/>
        <v>40985.566847659502</v>
      </c>
      <c r="AB76" s="128">
        <f t="shared" si="16"/>
        <v>40330.0829784495</v>
      </c>
      <c r="AC76" s="128">
        <f t="shared" si="16"/>
        <v>39648.909205787204</v>
      </c>
      <c r="AD76" s="128">
        <f t="shared" si="16"/>
        <v>38944.327003940736</v>
      </c>
      <c r="AE76" s="128">
        <f t="shared" si="16"/>
        <v>38227.77649181577</v>
      </c>
      <c r="AF76" s="128">
        <f t="shared" si="16"/>
        <v>37494.903589887384</v>
      </c>
      <c r="AG76" s="128">
        <f t="shared" si="16"/>
        <v>36750.811918706073</v>
      </c>
      <c r="AH76" s="128">
        <f t="shared" si="16"/>
        <v>35994.840792745657</v>
      </c>
      <c r="AI76" s="128">
        <f t="shared" si="16"/>
        <v>35237.028642278958</v>
      </c>
      <c r="AJ76" s="128">
        <f t="shared" si="16"/>
        <v>34470.460360513425</v>
      </c>
      <c r="AK76" s="128">
        <f t="shared" si="16"/>
        <v>34499.051581514825</v>
      </c>
      <c r="AL76" s="128">
        <f t="shared" si="16"/>
        <v>34520.673866659788</v>
      </c>
      <c r="AM76" s="128">
        <f t="shared" si="16"/>
        <v>34545.268135703314</v>
      </c>
      <c r="AN76" s="128">
        <f t="shared" si="16"/>
        <v>34564.273169699423</v>
      </c>
      <c r="AO76" s="128">
        <f t="shared" si="16"/>
        <v>1271.4739427307804</v>
      </c>
      <c r="AP76" s="128">
        <f t="shared" si="16"/>
        <v>1.1637477481539205E-10</v>
      </c>
      <c r="AQ76" s="128">
        <f t="shared" si="16"/>
        <v>1.1637477481539206E-10</v>
      </c>
      <c r="AR76" s="128">
        <f t="shared" si="16"/>
        <v>1.1637477481539208E-10</v>
      </c>
      <c r="AS76" s="128">
        <f t="shared" si="16"/>
        <v>1.1637477481539208E-10</v>
      </c>
      <c r="AT76" s="128">
        <f t="shared" si="16"/>
        <v>1.1637477481539211E-10</v>
      </c>
      <c r="AU76" s="128">
        <f t="shared" si="16"/>
        <v>1.1637477481539211E-10</v>
      </c>
      <c r="AV76" s="128">
        <f t="shared" si="16"/>
        <v>1.1637477481539214E-10</v>
      </c>
      <c r="AW76" s="128">
        <f t="shared" si="16"/>
        <v>1.1637477481539215E-10</v>
      </c>
      <c r="AX76" s="128">
        <f t="shared" si="16"/>
        <v>1.1637477481539212E-10</v>
      </c>
      <c r="AY76" s="128">
        <f t="shared" si="16"/>
        <v>1.1637477481539212E-10</v>
      </c>
      <c r="AZ76" s="128">
        <f t="shared" si="16"/>
        <v>1.1637477481539214E-10</v>
      </c>
      <c r="BA76" s="128">
        <f t="shared" si="16"/>
        <v>1.1637477481539208E-10</v>
      </c>
      <c r="BB76" s="128">
        <f t="shared" si="16"/>
        <v>1.1637477481539211E-10</v>
      </c>
      <c r="BC76" s="128">
        <f t="shared" si="16"/>
        <v>1.1637477481539214E-10</v>
      </c>
      <c r="BD76" s="128">
        <f t="shared" si="16"/>
        <v>1.1637477481539216E-10</v>
      </c>
    </row>
    <row r="77" spans="1:56" outlineLevel="1" x14ac:dyDescent="0.25">
      <c r="A77" s="1"/>
      <c r="B77" s="1"/>
      <c r="C77" s="19"/>
      <c r="D77" s="127"/>
      <c r="E77" s="16"/>
      <c r="F77" s="16"/>
      <c r="G77" s="512"/>
      <c r="H77" s="16"/>
      <c r="I77" s="16"/>
      <c r="J77" s="16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</row>
    <row r="78" spans="1:56" x14ac:dyDescent="0.25">
      <c r="A78" s="1"/>
      <c r="B78" s="1"/>
      <c r="C78" s="19"/>
      <c r="D78" s="127"/>
      <c r="E78" s="16"/>
      <c r="F78" s="16"/>
      <c r="G78" s="512"/>
      <c r="H78" s="16"/>
      <c r="I78" s="16"/>
      <c r="J78" s="16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</row>
    <row r="79" spans="1:56" x14ac:dyDescent="0.25">
      <c r="A79" s="1" t="s">
        <v>74</v>
      </c>
      <c r="B79" s="1"/>
      <c r="C79" s="19"/>
      <c r="D79" s="127"/>
      <c r="E79" s="16"/>
      <c r="F79" s="16"/>
      <c r="G79" s="512"/>
      <c r="H79" s="16"/>
      <c r="I79" s="16"/>
      <c r="J79" s="16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</row>
    <row r="80" spans="1:56" outlineLevel="1" x14ac:dyDescent="0.25">
      <c r="A80" s="1"/>
      <c r="B80" s="1"/>
      <c r="C80" s="19"/>
      <c r="D80" s="127"/>
      <c r="E80" s="16"/>
      <c r="F80" s="16"/>
      <c r="G80" s="512"/>
      <c r="H80" s="16"/>
      <c r="I80" s="16"/>
      <c r="J80" s="16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</row>
    <row r="81" spans="1:56" outlineLevel="1" x14ac:dyDescent="0.25">
      <c r="A81" s="1"/>
      <c r="B81" s="1"/>
      <c r="C81" s="19"/>
      <c r="D81" s="127"/>
      <c r="E81" s="205" t="str">
        <f t="shared" ref="E81:AJ81" si="17" xml:space="preserve"> E$67</f>
        <v>Total assets</v>
      </c>
      <c r="F81" s="205">
        <f t="shared" si="17"/>
        <v>0</v>
      </c>
      <c r="G81" s="35" t="str">
        <f t="shared" si="17"/>
        <v>$ 000s</v>
      </c>
      <c r="H81" s="205">
        <f t="shared" si="17"/>
        <v>0</v>
      </c>
      <c r="I81" s="205">
        <f t="shared" si="17"/>
        <v>0</v>
      </c>
      <c r="J81" s="205">
        <f t="shared" si="17"/>
        <v>0</v>
      </c>
      <c r="K81" s="205">
        <f t="shared" si="17"/>
        <v>100000</v>
      </c>
      <c r="L81" s="205">
        <f t="shared" si="17"/>
        <v>97628.791666666672</v>
      </c>
      <c r="M81" s="205">
        <f t="shared" si="17"/>
        <v>93620.688225538979</v>
      </c>
      <c r="N81" s="205">
        <f t="shared" si="17"/>
        <v>89594.903945093305</v>
      </c>
      <c r="O81" s="205">
        <f t="shared" si="17"/>
        <v>85604.60208959083</v>
      </c>
      <c r="P81" s="205">
        <f t="shared" si="17"/>
        <v>81596.618994617733</v>
      </c>
      <c r="Q81" s="205">
        <f t="shared" si="17"/>
        <v>77588.675616535067</v>
      </c>
      <c r="R81" s="205">
        <f t="shared" si="17"/>
        <v>73563.40063952934</v>
      </c>
      <c r="S81" s="205">
        <f t="shared" si="17"/>
        <v>69572.907221638146</v>
      </c>
      <c r="T81" s="205">
        <f t="shared" si="17"/>
        <v>65565.081812575256</v>
      </c>
      <c r="U81" s="205">
        <f t="shared" si="17"/>
        <v>61557.295335895782</v>
      </c>
      <c r="V81" s="205">
        <f t="shared" si="17"/>
        <v>57532.519602324865</v>
      </c>
      <c r="W81" s="205">
        <f t="shared" si="17"/>
        <v>53541.838405876872</v>
      </c>
      <c r="X81" s="205">
        <f t="shared" si="17"/>
        <v>49534.16756803669</v>
      </c>
      <c r="Y81" s="205">
        <f t="shared" si="17"/>
        <v>45526.534893568845</v>
      </c>
      <c r="Z81" s="205">
        <f t="shared" si="17"/>
        <v>41607.201272691971</v>
      </c>
      <c r="AA81" s="205">
        <f t="shared" si="17"/>
        <v>40985.566847659495</v>
      </c>
      <c r="AB81" s="205">
        <f t="shared" si="17"/>
        <v>40330.082978449493</v>
      </c>
      <c r="AC81" s="205">
        <f t="shared" si="17"/>
        <v>39648.909205787197</v>
      </c>
      <c r="AD81" s="205">
        <f t="shared" si="17"/>
        <v>38944.327003940736</v>
      </c>
      <c r="AE81" s="205">
        <f t="shared" si="17"/>
        <v>38227.77649181577</v>
      </c>
      <c r="AF81" s="205">
        <f t="shared" si="17"/>
        <v>37494.903589887384</v>
      </c>
      <c r="AG81" s="205">
        <f t="shared" si="17"/>
        <v>36750.811918706073</v>
      </c>
      <c r="AH81" s="205">
        <f t="shared" si="17"/>
        <v>35994.840792745665</v>
      </c>
      <c r="AI81" s="205">
        <f t="shared" si="17"/>
        <v>35237.028642278965</v>
      </c>
      <c r="AJ81" s="205">
        <f t="shared" si="17"/>
        <v>34470.460360513433</v>
      </c>
      <c r="AK81" s="205">
        <f t="shared" ref="AK81:BD81" si="18" xml:space="preserve"> AK$67</f>
        <v>34499.051581514825</v>
      </c>
      <c r="AL81" s="205">
        <f t="shared" si="18"/>
        <v>34520.673866659781</v>
      </c>
      <c r="AM81" s="205">
        <f t="shared" si="18"/>
        <v>34545.268135703322</v>
      </c>
      <c r="AN81" s="205">
        <f t="shared" si="18"/>
        <v>34564.273169699423</v>
      </c>
      <c r="AO81" s="205">
        <f t="shared" si="18"/>
        <v>1271.4739427307854</v>
      </c>
      <c r="AP81" s="205">
        <f t="shared" si="18"/>
        <v>1.213038558489643E-10</v>
      </c>
      <c r="AQ81" s="205">
        <f t="shared" si="18"/>
        <v>1.213038558489643E-10</v>
      </c>
      <c r="AR81" s="205">
        <f t="shared" si="18"/>
        <v>1.213038558489643E-10</v>
      </c>
      <c r="AS81" s="205">
        <f t="shared" si="18"/>
        <v>1.213038558489643E-10</v>
      </c>
      <c r="AT81" s="205">
        <f t="shared" si="18"/>
        <v>1.213038558489643E-10</v>
      </c>
      <c r="AU81" s="205">
        <f t="shared" si="18"/>
        <v>1.213038558489643E-10</v>
      </c>
      <c r="AV81" s="205">
        <f t="shared" si="18"/>
        <v>1.213038558489643E-10</v>
      </c>
      <c r="AW81" s="205">
        <f t="shared" si="18"/>
        <v>1.213038558489643E-10</v>
      </c>
      <c r="AX81" s="205">
        <f t="shared" si="18"/>
        <v>1.213038558489643E-10</v>
      </c>
      <c r="AY81" s="205">
        <f t="shared" si="18"/>
        <v>1.213038558489643E-10</v>
      </c>
      <c r="AZ81" s="205">
        <f t="shared" si="18"/>
        <v>1.213038558489643E-10</v>
      </c>
      <c r="BA81" s="205">
        <f t="shared" si="18"/>
        <v>1.213038558489643E-10</v>
      </c>
      <c r="BB81" s="205">
        <f t="shared" si="18"/>
        <v>1.213038558489643E-10</v>
      </c>
      <c r="BC81" s="205">
        <f t="shared" si="18"/>
        <v>1.213038558489643E-10</v>
      </c>
      <c r="BD81" s="205">
        <f t="shared" si="18"/>
        <v>1.213038558489643E-10</v>
      </c>
    </row>
    <row r="82" spans="1:56" outlineLevel="1" x14ac:dyDescent="0.25">
      <c r="A82" s="1"/>
      <c r="B82" s="1"/>
      <c r="C82" s="19"/>
      <c r="D82" s="127"/>
      <c r="E82" s="205" t="str">
        <f t="shared" ref="E82:AJ82" si="19" xml:space="preserve"> E$76</f>
        <v>Total liabilities</v>
      </c>
      <c r="F82" s="205">
        <f t="shared" si="19"/>
        <v>0</v>
      </c>
      <c r="G82" s="35" t="str">
        <f t="shared" si="19"/>
        <v>$ 000s</v>
      </c>
      <c r="H82" s="205">
        <f t="shared" si="19"/>
        <v>0</v>
      </c>
      <c r="I82" s="205">
        <f t="shared" si="19"/>
        <v>0</v>
      </c>
      <c r="J82" s="205">
        <f t="shared" si="19"/>
        <v>0</v>
      </c>
      <c r="K82" s="205">
        <f t="shared" si="19"/>
        <v>100000</v>
      </c>
      <c r="L82" s="205">
        <f t="shared" si="19"/>
        <v>97628.791666666672</v>
      </c>
      <c r="M82" s="205">
        <f t="shared" si="19"/>
        <v>93620.688225538979</v>
      </c>
      <c r="N82" s="205">
        <f t="shared" si="19"/>
        <v>89594.903945093291</v>
      </c>
      <c r="O82" s="205">
        <f t="shared" si="19"/>
        <v>85604.60208959083</v>
      </c>
      <c r="P82" s="205">
        <f t="shared" si="19"/>
        <v>81596.618994617733</v>
      </c>
      <c r="Q82" s="205">
        <f t="shared" si="19"/>
        <v>77588.675616535067</v>
      </c>
      <c r="R82" s="205">
        <f t="shared" si="19"/>
        <v>73563.40063952934</v>
      </c>
      <c r="S82" s="205">
        <f t="shared" si="19"/>
        <v>69572.907221638132</v>
      </c>
      <c r="T82" s="205">
        <f t="shared" si="19"/>
        <v>65565.08181257527</v>
      </c>
      <c r="U82" s="205">
        <f t="shared" si="19"/>
        <v>61557.295335895789</v>
      </c>
      <c r="V82" s="205">
        <f t="shared" si="19"/>
        <v>57532.519602324872</v>
      </c>
      <c r="W82" s="205">
        <f t="shared" si="19"/>
        <v>53541.838405876872</v>
      </c>
      <c r="X82" s="205">
        <f t="shared" si="19"/>
        <v>49534.167568036682</v>
      </c>
      <c r="Y82" s="205">
        <f t="shared" si="19"/>
        <v>45526.534893568845</v>
      </c>
      <c r="Z82" s="205">
        <f t="shared" si="19"/>
        <v>41607.201272691971</v>
      </c>
      <c r="AA82" s="205">
        <f t="shared" si="19"/>
        <v>40985.566847659502</v>
      </c>
      <c r="AB82" s="205">
        <f t="shared" si="19"/>
        <v>40330.0829784495</v>
      </c>
      <c r="AC82" s="205">
        <f t="shared" si="19"/>
        <v>39648.909205787204</v>
      </c>
      <c r="AD82" s="205">
        <f t="shared" si="19"/>
        <v>38944.327003940736</v>
      </c>
      <c r="AE82" s="205">
        <f t="shared" si="19"/>
        <v>38227.77649181577</v>
      </c>
      <c r="AF82" s="205">
        <f t="shared" si="19"/>
        <v>37494.903589887384</v>
      </c>
      <c r="AG82" s="205">
        <f t="shared" si="19"/>
        <v>36750.811918706073</v>
      </c>
      <c r="AH82" s="205">
        <f t="shared" si="19"/>
        <v>35994.840792745657</v>
      </c>
      <c r="AI82" s="205">
        <f t="shared" si="19"/>
        <v>35237.028642278958</v>
      </c>
      <c r="AJ82" s="205">
        <f t="shared" si="19"/>
        <v>34470.460360513425</v>
      </c>
      <c r="AK82" s="205">
        <f t="shared" ref="AK82:BD82" si="20" xml:space="preserve"> AK$76</f>
        <v>34499.051581514825</v>
      </c>
      <c r="AL82" s="205">
        <f t="shared" si="20"/>
        <v>34520.673866659788</v>
      </c>
      <c r="AM82" s="205">
        <f t="shared" si="20"/>
        <v>34545.268135703314</v>
      </c>
      <c r="AN82" s="205">
        <f t="shared" si="20"/>
        <v>34564.273169699423</v>
      </c>
      <c r="AO82" s="205">
        <f t="shared" si="20"/>
        <v>1271.4739427307804</v>
      </c>
      <c r="AP82" s="205">
        <f t="shared" si="20"/>
        <v>1.1637477481539205E-10</v>
      </c>
      <c r="AQ82" s="205">
        <f t="shared" si="20"/>
        <v>1.1637477481539206E-10</v>
      </c>
      <c r="AR82" s="205">
        <f t="shared" si="20"/>
        <v>1.1637477481539208E-10</v>
      </c>
      <c r="AS82" s="205">
        <f t="shared" si="20"/>
        <v>1.1637477481539208E-10</v>
      </c>
      <c r="AT82" s="205">
        <f t="shared" si="20"/>
        <v>1.1637477481539211E-10</v>
      </c>
      <c r="AU82" s="205">
        <f t="shared" si="20"/>
        <v>1.1637477481539211E-10</v>
      </c>
      <c r="AV82" s="205">
        <f t="shared" si="20"/>
        <v>1.1637477481539214E-10</v>
      </c>
      <c r="AW82" s="205">
        <f t="shared" si="20"/>
        <v>1.1637477481539215E-10</v>
      </c>
      <c r="AX82" s="205">
        <f t="shared" si="20"/>
        <v>1.1637477481539212E-10</v>
      </c>
      <c r="AY82" s="205">
        <f t="shared" si="20"/>
        <v>1.1637477481539212E-10</v>
      </c>
      <c r="AZ82" s="205">
        <f t="shared" si="20"/>
        <v>1.1637477481539214E-10</v>
      </c>
      <c r="BA82" s="205">
        <f t="shared" si="20"/>
        <v>1.1637477481539208E-10</v>
      </c>
      <c r="BB82" s="205">
        <f t="shared" si="20"/>
        <v>1.1637477481539211E-10</v>
      </c>
      <c r="BC82" s="205">
        <f t="shared" si="20"/>
        <v>1.1637477481539214E-10</v>
      </c>
      <c r="BD82" s="205">
        <f t="shared" si="20"/>
        <v>1.1637477481539216E-10</v>
      </c>
    </row>
    <row r="83" spans="1:56" outlineLevel="1" x14ac:dyDescent="0.25">
      <c r="A83" s="1"/>
      <c r="B83" s="1"/>
      <c r="C83" s="19"/>
      <c r="D83" s="127"/>
      <c r="E83" s="35" t="s">
        <v>99</v>
      </c>
      <c r="F83" s="350">
        <f xml:space="preserve"> IF(SUM(J83:PY83) &lt;&gt; 0, 1, 0)</f>
        <v>0</v>
      </c>
      <c r="G83" s="35" t="s">
        <v>20</v>
      </c>
      <c r="H83" s="35"/>
      <c r="I83" s="35"/>
      <c r="J83" s="350">
        <f t="shared" ref="J83:BD83" si="21" xml:space="preserve"> IF(ABS(J81 - J82) &gt; CHK_TOL, 1, 0)</f>
        <v>0</v>
      </c>
      <c r="K83" s="350">
        <f t="shared" si="21"/>
        <v>0</v>
      </c>
      <c r="L83" s="350">
        <f t="shared" si="21"/>
        <v>0</v>
      </c>
      <c r="M83" s="350">
        <f t="shared" si="21"/>
        <v>0</v>
      </c>
      <c r="N83" s="350">
        <f t="shared" si="21"/>
        <v>0</v>
      </c>
      <c r="O83" s="350">
        <f t="shared" si="21"/>
        <v>0</v>
      </c>
      <c r="P83" s="350">
        <f t="shared" si="21"/>
        <v>0</v>
      </c>
      <c r="Q83" s="350">
        <f t="shared" si="21"/>
        <v>0</v>
      </c>
      <c r="R83" s="350">
        <f t="shared" si="21"/>
        <v>0</v>
      </c>
      <c r="S83" s="350">
        <f t="shared" si="21"/>
        <v>0</v>
      </c>
      <c r="T83" s="350">
        <f t="shared" si="21"/>
        <v>0</v>
      </c>
      <c r="U83" s="350">
        <f t="shared" si="21"/>
        <v>0</v>
      </c>
      <c r="V83" s="350">
        <f t="shared" si="21"/>
        <v>0</v>
      </c>
      <c r="W83" s="350">
        <f t="shared" si="21"/>
        <v>0</v>
      </c>
      <c r="X83" s="350">
        <f t="shared" si="21"/>
        <v>0</v>
      </c>
      <c r="Y83" s="350">
        <f t="shared" si="21"/>
        <v>0</v>
      </c>
      <c r="Z83" s="350">
        <f t="shared" si="21"/>
        <v>0</v>
      </c>
      <c r="AA83" s="350">
        <f t="shared" si="21"/>
        <v>0</v>
      </c>
      <c r="AB83" s="350">
        <f t="shared" si="21"/>
        <v>0</v>
      </c>
      <c r="AC83" s="350">
        <f t="shared" si="21"/>
        <v>0</v>
      </c>
      <c r="AD83" s="350">
        <f t="shared" si="21"/>
        <v>0</v>
      </c>
      <c r="AE83" s="350">
        <f t="shared" si="21"/>
        <v>0</v>
      </c>
      <c r="AF83" s="350">
        <f t="shared" si="21"/>
        <v>0</v>
      </c>
      <c r="AG83" s="350">
        <f t="shared" si="21"/>
        <v>0</v>
      </c>
      <c r="AH83" s="350">
        <f t="shared" si="21"/>
        <v>0</v>
      </c>
      <c r="AI83" s="350">
        <f t="shared" si="21"/>
        <v>0</v>
      </c>
      <c r="AJ83" s="350">
        <f t="shared" si="21"/>
        <v>0</v>
      </c>
      <c r="AK83" s="350">
        <f t="shared" si="21"/>
        <v>0</v>
      </c>
      <c r="AL83" s="350">
        <f t="shared" si="21"/>
        <v>0</v>
      </c>
      <c r="AM83" s="350">
        <f t="shared" si="21"/>
        <v>0</v>
      </c>
      <c r="AN83" s="350">
        <f t="shared" si="21"/>
        <v>0</v>
      </c>
      <c r="AO83" s="350">
        <f t="shared" si="21"/>
        <v>0</v>
      </c>
      <c r="AP83" s="350">
        <f t="shared" si="21"/>
        <v>0</v>
      </c>
      <c r="AQ83" s="350">
        <f t="shared" si="21"/>
        <v>0</v>
      </c>
      <c r="AR83" s="350">
        <f t="shared" si="21"/>
        <v>0</v>
      </c>
      <c r="AS83" s="350">
        <f t="shared" si="21"/>
        <v>0</v>
      </c>
      <c r="AT83" s="350">
        <f t="shared" si="21"/>
        <v>0</v>
      </c>
      <c r="AU83" s="350">
        <f t="shared" si="21"/>
        <v>0</v>
      </c>
      <c r="AV83" s="350">
        <f t="shared" si="21"/>
        <v>0</v>
      </c>
      <c r="AW83" s="350">
        <f t="shared" si="21"/>
        <v>0</v>
      </c>
      <c r="AX83" s="350">
        <f t="shared" si="21"/>
        <v>0</v>
      </c>
      <c r="AY83" s="350">
        <f t="shared" si="21"/>
        <v>0</v>
      </c>
      <c r="AZ83" s="350">
        <f t="shared" si="21"/>
        <v>0</v>
      </c>
      <c r="BA83" s="350">
        <f t="shared" si="21"/>
        <v>0</v>
      </c>
      <c r="BB83" s="350">
        <f t="shared" si="21"/>
        <v>0</v>
      </c>
      <c r="BC83" s="350">
        <f t="shared" si="21"/>
        <v>0</v>
      </c>
      <c r="BD83" s="350">
        <f t="shared" si="21"/>
        <v>0</v>
      </c>
    </row>
    <row r="84" spans="1:56" outlineLevel="1" x14ac:dyDescent="0.25">
      <c r="A84" s="1"/>
      <c r="B84" s="1"/>
      <c r="C84" s="19"/>
      <c r="D84" s="127"/>
      <c r="E84" s="35" t="s">
        <v>100</v>
      </c>
      <c r="F84" s="35"/>
      <c r="G84" s="35"/>
      <c r="H84" s="35">
        <f xml:space="preserve"> SUM(J84:PY84)</f>
        <v>7.8938436363334007E-11</v>
      </c>
      <c r="I84" s="35"/>
      <c r="J84" s="35">
        <f t="shared" ref="J84:BD84" si="22" xml:space="preserve"> J81 - J82</f>
        <v>0</v>
      </c>
      <c r="K84" s="35">
        <f t="shared" si="22"/>
        <v>0</v>
      </c>
      <c r="L84" s="35">
        <f t="shared" si="22"/>
        <v>0</v>
      </c>
      <c r="M84" s="35">
        <f t="shared" si="22"/>
        <v>0</v>
      </c>
      <c r="N84" s="35">
        <f t="shared" si="22"/>
        <v>0</v>
      </c>
      <c r="O84" s="35">
        <f t="shared" si="22"/>
        <v>0</v>
      </c>
      <c r="P84" s="35">
        <f t="shared" si="22"/>
        <v>0</v>
      </c>
      <c r="Q84" s="35">
        <f t="shared" si="22"/>
        <v>0</v>
      </c>
      <c r="R84" s="35">
        <f t="shared" si="22"/>
        <v>0</v>
      </c>
      <c r="S84" s="35">
        <f t="shared" si="22"/>
        <v>0</v>
      </c>
      <c r="T84" s="35">
        <f t="shared" si="22"/>
        <v>0</v>
      </c>
      <c r="U84" s="35">
        <f t="shared" si="22"/>
        <v>0</v>
      </c>
      <c r="V84" s="35">
        <f t="shared" si="22"/>
        <v>0</v>
      </c>
      <c r="W84" s="35">
        <f t="shared" si="22"/>
        <v>0</v>
      </c>
      <c r="X84" s="35">
        <f t="shared" si="22"/>
        <v>0</v>
      </c>
      <c r="Y84" s="35">
        <f t="shared" si="22"/>
        <v>0</v>
      </c>
      <c r="Z84" s="35">
        <f t="shared" si="22"/>
        <v>0</v>
      </c>
      <c r="AA84" s="35">
        <f t="shared" si="22"/>
        <v>0</v>
      </c>
      <c r="AB84" s="35">
        <f t="shared" si="22"/>
        <v>0</v>
      </c>
      <c r="AC84" s="35">
        <f t="shared" si="22"/>
        <v>0</v>
      </c>
      <c r="AD84" s="35">
        <f t="shared" si="22"/>
        <v>0</v>
      </c>
      <c r="AE84" s="35">
        <f t="shared" si="22"/>
        <v>0</v>
      </c>
      <c r="AF84" s="35">
        <f t="shared" si="22"/>
        <v>0</v>
      </c>
      <c r="AG84" s="35">
        <f t="shared" si="22"/>
        <v>0</v>
      </c>
      <c r="AH84" s="35">
        <f t="shared" si="22"/>
        <v>0</v>
      </c>
      <c r="AI84" s="35">
        <f t="shared" si="22"/>
        <v>0</v>
      </c>
      <c r="AJ84" s="35">
        <f t="shared" si="22"/>
        <v>0</v>
      </c>
      <c r="AK84" s="35">
        <f t="shared" si="22"/>
        <v>0</v>
      </c>
      <c r="AL84" s="35">
        <f t="shared" si="22"/>
        <v>0</v>
      </c>
      <c r="AM84" s="35">
        <f t="shared" si="22"/>
        <v>0</v>
      </c>
      <c r="AN84" s="35">
        <f t="shared" si="22"/>
        <v>0</v>
      </c>
      <c r="AO84" s="35">
        <f t="shared" si="22"/>
        <v>5.0022208597511053E-12</v>
      </c>
      <c r="AP84" s="35">
        <f t="shared" si="22"/>
        <v>4.9290810335722581E-12</v>
      </c>
      <c r="AQ84" s="35">
        <f t="shared" si="22"/>
        <v>4.9290810335722452E-12</v>
      </c>
      <c r="AR84" s="35">
        <f t="shared" si="22"/>
        <v>4.9290810335722193E-12</v>
      </c>
      <c r="AS84" s="35">
        <f t="shared" si="22"/>
        <v>4.9290810335722193E-12</v>
      </c>
      <c r="AT84" s="35">
        <f t="shared" si="22"/>
        <v>4.9290810335721935E-12</v>
      </c>
      <c r="AU84" s="35">
        <f t="shared" si="22"/>
        <v>4.9290810335721935E-12</v>
      </c>
      <c r="AV84" s="35">
        <f t="shared" si="22"/>
        <v>4.9290810335721676E-12</v>
      </c>
      <c r="AW84" s="35">
        <f t="shared" si="22"/>
        <v>4.9290810335721547E-12</v>
      </c>
      <c r="AX84" s="35">
        <f t="shared" si="22"/>
        <v>4.9290810335721806E-12</v>
      </c>
      <c r="AY84" s="35">
        <f t="shared" si="22"/>
        <v>4.9290810335721806E-12</v>
      </c>
      <c r="AZ84" s="35">
        <f t="shared" si="22"/>
        <v>4.9290810335721676E-12</v>
      </c>
      <c r="BA84" s="35">
        <f t="shared" si="22"/>
        <v>4.9290810335722193E-12</v>
      </c>
      <c r="BB84" s="35">
        <f t="shared" si="22"/>
        <v>4.9290810335721935E-12</v>
      </c>
      <c r="BC84" s="35">
        <f t="shared" si="22"/>
        <v>4.9290810335721676E-12</v>
      </c>
      <c r="BD84" s="35">
        <f t="shared" si="22"/>
        <v>4.9290810335721418E-12</v>
      </c>
    </row>
    <row r="85" spans="1:56" outlineLevel="1" x14ac:dyDescent="0.25">
      <c r="E85" s="9"/>
      <c r="F85" s="9"/>
      <c r="G85" s="35"/>
      <c r="H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</row>
    <row r="86" spans="1:56" x14ac:dyDescent="0.25">
      <c r="E86" s="9"/>
      <c r="F86" s="9"/>
      <c r="G86" s="35"/>
      <c r="H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</row>
    <row r="87" spans="1:56" x14ac:dyDescent="0.25">
      <c r="A87" s="15" t="s">
        <v>63</v>
      </c>
    </row>
  </sheetData>
  <conditionalFormatting sqref="J3:BD3">
    <cfRule type="cellIs" dxfId="61" priority="40" stopIfTrue="1" operator="equal">
      <formula>"Construction"</formula>
    </cfRule>
    <cfRule type="cellIs" dxfId="60" priority="41" stopIfTrue="1" operator="equal">
      <formula>"Operations"</formula>
    </cfRule>
  </conditionalFormatting>
  <conditionalFormatting sqref="J3:BD3">
    <cfRule type="cellIs" dxfId="59" priority="39" operator="equal">
      <formula>"Fin Close"</formula>
    </cfRule>
  </conditionalFormatting>
  <conditionalFormatting sqref="J3:BD3">
    <cfRule type="cellIs" dxfId="58" priority="33" operator="equal">
      <formula>"PPA ext."</formula>
    </cfRule>
    <cfRule type="cellIs" dxfId="57" priority="34" operator="equal">
      <formula>"Delay"</formula>
    </cfRule>
  </conditionalFormatting>
  <conditionalFormatting sqref="K83:BD83">
    <cfRule type="cellIs" dxfId="56" priority="13" stopIfTrue="1" operator="notEqual">
      <formula>0</formula>
    </cfRule>
    <cfRule type="cellIs" dxfId="55" priority="14" stopIfTrue="1" operator="equal">
      <formula>""</formula>
    </cfRule>
  </conditionalFormatting>
  <conditionalFormatting sqref="K83:BD83">
    <cfRule type="cellIs" dxfId="54" priority="15" stopIfTrue="1" operator="notEqual">
      <formula>0</formula>
    </cfRule>
    <cfRule type="cellIs" dxfId="53" priority="16" stopIfTrue="1" operator="equal">
      <formula>""</formula>
    </cfRule>
  </conditionalFormatting>
  <conditionalFormatting sqref="J83:BD83">
    <cfRule type="cellIs" dxfId="52" priority="9" stopIfTrue="1" operator="notEqual">
      <formula>0</formula>
    </cfRule>
    <cfRule type="cellIs" dxfId="51" priority="10" stopIfTrue="1" operator="equal">
      <formula>""</formula>
    </cfRule>
  </conditionalFormatting>
  <conditionalFormatting sqref="J83:BD83">
    <cfRule type="cellIs" dxfId="50" priority="11" stopIfTrue="1" operator="notEqual">
      <formula>0</formula>
    </cfRule>
    <cfRule type="cellIs" dxfId="49" priority="12" stopIfTrue="1" operator="equal">
      <formula>""</formula>
    </cfRule>
  </conditionalFormatting>
  <conditionalFormatting sqref="F83">
    <cfRule type="cellIs" dxfId="48" priority="5" stopIfTrue="1" operator="notEqual">
      <formula>0</formula>
    </cfRule>
    <cfRule type="cellIs" dxfId="47" priority="6" stopIfTrue="1" operator="equal">
      <formula>""</formula>
    </cfRule>
  </conditionalFormatting>
  <conditionalFormatting sqref="F83">
    <cfRule type="cellIs" dxfId="46" priority="7" stopIfTrue="1" operator="notEqual">
      <formula>0</formula>
    </cfRule>
    <cfRule type="cellIs" dxfId="45" priority="8" stopIfTrue="1" operator="equal">
      <formula>""</formula>
    </cfRule>
  </conditionalFormatting>
  <conditionalFormatting sqref="F2:F4">
    <cfRule type="cellIs" dxfId="44" priority="1" stopIfTrue="1" operator="notEqual">
      <formula>0</formula>
    </cfRule>
    <cfRule type="cellIs" dxfId="43" priority="2" stopIfTrue="1" operator="equal">
      <formula>""</formula>
    </cfRule>
  </conditionalFormatting>
  <conditionalFormatting sqref="F2:F4">
    <cfRule type="cellIs" dxfId="42" priority="3" stopIfTrue="1" operator="notEqual">
      <formula>0</formula>
    </cfRule>
    <cfRule type="cellIs" dxfId="41" priority="4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6">
    <tabColor theme="4"/>
    <outlinePr summaryBelow="0" summaryRight="0"/>
  </sheetPr>
  <dimension ref="A1:W72"/>
  <sheetViews>
    <sheetView showGridLines="0" defaultGridColor="0" colorId="22" zoomScale="120" zoomScaleNormal="120" zoomScalePageLayoutView="120" workbookViewId="0">
      <selection activeCell="F117" sqref="F117"/>
    </sheetView>
  </sheetViews>
  <sheetFormatPr defaultColWidth="0" defaultRowHeight="13" outlineLevelRow="1" x14ac:dyDescent="0.25"/>
  <cols>
    <col min="1" max="2" width="1.36328125" style="170" customWidth="1"/>
    <col min="3" max="3" width="1.36328125" style="147" customWidth="1"/>
    <col min="4" max="4" width="1.36328125" style="142" customWidth="1"/>
    <col min="5" max="5" width="40.6328125" style="158" customWidth="1"/>
    <col min="6" max="6" width="12.6328125" style="158" customWidth="1"/>
    <col min="7" max="7" width="11.6328125" style="158" customWidth="1"/>
    <col min="8" max="8" width="12.6328125" style="158" customWidth="1"/>
    <col min="9" max="9" width="2.6328125" style="144" customWidth="1"/>
    <col min="10" max="10" width="4.453125" style="471" customWidth="1"/>
    <col min="11" max="11" width="11.6328125" style="36" customWidth="1"/>
    <col min="12" max="12" width="11.6328125" style="361" customWidth="1"/>
    <col min="13" max="13" width="0.453125" style="206" customWidth="1"/>
    <col min="14" max="17" width="12.6328125" style="145" customWidth="1"/>
    <col min="18" max="18" width="0.453125" style="206" customWidth="1"/>
    <col min="19" max="23" width="0" hidden="1" customWidth="1"/>
    <col min="24" max="16384" width="9" hidden="1"/>
  </cols>
  <sheetData>
    <row r="1" spans="1:18" ht="25" x14ac:dyDescent="0.25">
      <c r="A1" s="24" t="str">
        <f ca="1" xml:space="preserve"> RIGHT(CELL("filename", A1), LEN(CELL("filename", A1)) - SEARCH("]", CELL("filename", A1))) &amp; " - " &amp; InpC!F3</f>
        <v>Output - Scenario 1</v>
      </c>
      <c r="B1" s="132"/>
      <c r="C1" s="133"/>
      <c r="D1" s="134"/>
      <c r="E1" s="135"/>
      <c r="F1" s="136"/>
      <c r="G1" s="135"/>
      <c r="H1" s="135"/>
      <c r="I1" s="137"/>
      <c r="J1" s="465"/>
      <c r="K1" s="393"/>
      <c r="L1" s="391"/>
      <c r="N1" s="138"/>
      <c r="O1" s="138"/>
      <c r="P1" s="138"/>
      <c r="Q1" s="138"/>
    </row>
    <row r="2" spans="1:18" x14ac:dyDescent="0.25">
      <c r="A2" s="139"/>
      <c r="B2" s="140"/>
      <c r="C2" s="141"/>
      <c r="E2" s="143"/>
      <c r="F2"/>
      <c r="G2" t="s">
        <v>70</v>
      </c>
      <c r="H2" s="323">
        <f ca="1" xml:space="preserve"> TODAY()</f>
        <v>43928</v>
      </c>
      <c r="J2" s="466">
        <f xml:space="preserve"> COUNTIF(J6:J71, "tu")</f>
        <v>19</v>
      </c>
      <c r="N2" s="343">
        <v>43928</v>
      </c>
      <c r="O2" s="343">
        <v>43915</v>
      </c>
      <c r="P2" s="343">
        <v>43915</v>
      </c>
      <c r="Q2" s="343">
        <v>43915</v>
      </c>
    </row>
    <row r="3" spans="1:18" s="119" customFormat="1" ht="12.5" x14ac:dyDescent="0.25">
      <c r="A3" s="150"/>
      <c r="B3" s="150"/>
      <c r="C3" s="141"/>
      <c r="D3" s="142"/>
      <c r="E3" s="143"/>
      <c r="G3" s="119" t="s">
        <v>101</v>
      </c>
      <c r="H3" s="324" t="str">
        <f xml:space="preserve"> InpC!F3</f>
        <v>Scenario 1</v>
      </c>
      <c r="I3" s="141"/>
      <c r="J3" s="467"/>
      <c r="K3" s="394"/>
      <c r="L3" s="392"/>
      <c r="M3" s="240"/>
      <c r="N3" s="342" t="s">
        <v>153</v>
      </c>
      <c r="O3" s="342" t="s">
        <v>199</v>
      </c>
      <c r="P3" s="342" t="s">
        <v>200</v>
      </c>
      <c r="Q3" s="342" t="s">
        <v>201</v>
      </c>
      <c r="R3" s="240"/>
    </row>
    <row r="4" spans="1:18" x14ac:dyDescent="0.25">
      <c r="A4" s="140"/>
      <c r="B4" s="140"/>
      <c r="C4" s="141"/>
      <c r="E4" s="148"/>
      <c r="F4"/>
      <c r="G4"/>
      <c r="H4" s="149"/>
      <c r="I4" s="141"/>
      <c r="J4" s="467"/>
      <c r="M4" s="207"/>
      <c r="N4" s="148"/>
      <c r="O4" s="148"/>
      <c r="P4" s="148"/>
      <c r="Q4" s="148"/>
      <c r="R4" s="207"/>
    </row>
    <row r="5" spans="1:18" x14ac:dyDescent="0.25">
      <c r="A5" s="140"/>
      <c r="B5" s="140"/>
      <c r="C5" s="141"/>
      <c r="D5" s="148"/>
      <c r="E5" s="150" t="s">
        <v>64</v>
      </c>
      <c r="F5" s="151"/>
      <c r="G5" s="152" t="s">
        <v>17</v>
      </c>
      <c r="H5" s="345">
        <v>1</v>
      </c>
      <c r="I5" s="150"/>
      <c r="J5" s="468">
        <f xml:space="preserve"> MATCH($H$5, M5:R5, 0)</f>
        <v>2</v>
      </c>
      <c r="K5" s="394" t="s">
        <v>65</v>
      </c>
      <c r="L5" s="392" t="s">
        <v>66</v>
      </c>
      <c r="M5" s="208"/>
      <c r="N5" s="344">
        <v>1</v>
      </c>
      <c r="O5" s="344">
        <v>2</v>
      </c>
      <c r="P5" s="344">
        <v>3</v>
      </c>
      <c r="Q5" s="344">
        <v>4</v>
      </c>
      <c r="R5" s="208"/>
    </row>
    <row r="6" spans="1:18" s="246" customFormat="1" x14ac:dyDescent="0.25">
      <c r="A6" s="241"/>
      <c r="B6" s="241"/>
      <c r="C6" s="242"/>
      <c r="D6" s="243"/>
      <c r="E6" s="244" t="s">
        <v>67</v>
      </c>
      <c r="F6" s="245"/>
      <c r="G6" s="238"/>
      <c r="H6" s="238"/>
      <c r="I6" s="238"/>
      <c r="J6" s="469"/>
      <c r="K6" s="211"/>
      <c r="L6" s="239"/>
      <c r="M6" s="208"/>
      <c r="N6" s="238"/>
      <c r="O6" s="238"/>
      <c r="P6" s="238"/>
      <c r="Q6" s="238"/>
      <c r="R6" s="208"/>
    </row>
    <row r="7" spans="1:18" s="204" customFormat="1" x14ac:dyDescent="0.25">
      <c r="A7" s="140"/>
      <c r="B7" s="140"/>
      <c r="C7" s="141"/>
      <c r="D7" s="151"/>
      <c r="E7" s="169"/>
      <c r="F7" s="162"/>
      <c r="G7" s="144"/>
      <c r="H7" s="144"/>
      <c r="I7" s="144"/>
      <c r="J7" s="468"/>
      <c r="K7" s="35"/>
      <c r="L7" s="156"/>
      <c r="M7" s="208"/>
      <c r="N7" s="144"/>
      <c r="O7" s="144"/>
      <c r="P7" s="144"/>
      <c r="Q7" s="144"/>
      <c r="R7" s="208"/>
    </row>
    <row r="8" spans="1:18" s="204" customFormat="1" x14ac:dyDescent="0.25">
      <c r="A8" s="140" t="s">
        <v>69</v>
      </c>
      <c r="B8" s="140"/>
      <c r="C8" s="141"/>
      <c r="D8" s="151"/>
      <c r="E8" s="144"/>
      <c r="F8" s="162"/>
      <c r="G8" s="144"/>
      <c r="H8" s="144"/>
      <c r="I8" s="144"/>
      <c r="J8" s="470"/>
      <c r="K8" s="40"/>
      <c r="L8" s="159"/>
      <c r="M8" s="208"/>
      <c r="N8" s="150"/>
      <c r="O8" s="150"/>
      <c r="P8" s="150"/>
      <c r="Q8" s="150"/>
      <c r="R8" s="208"/>
    </row>
    <row r="9" spans="1:18" outlineLevel="1" x14ac:dyDescent="0.25">
      <c r="A9" s="140"/>
      <c r="B9" s="140"/>
      <c r="C9" s="141"/>
      <c r="D9" s="151"/>
      <c r="K9" s="49"/>
      <c r="L9" s="363"/>
      <c r="N9" s="157"/>
      <c r="O9" s="157"/>
      <c r="P9" s="157"/>
      <c r="Q9" s="157"/>
    </row>
    <row r="10" spans="1:18" s="363" customFormat="1" outlineLevel="1" x14ac:dyDescent="0.25">
      <c r="A10" s="362"/>
      <c r="B10" s="362"/>
      <c r="C10" s="159"/>
      <c r="D10" s="159"/>
      <c r="E10" s="558" t="str">
        <f xml:space="preserve"> Metrics!E$20</f>
        <v>Blended equity IRR</v>
      </c>
      <c r="F10" s="388"/>
      <c r="G10" s="558" t="str">
        <f xml:space="preserve"> Metrics!G$20</f>
        <v>%</v>
      </c>
      <c r="H10" s="559">
        <f xml:space="preserve"> Metrics!F$20</f>
        <v>0.15667154192924501</v>
      </c>
      <c r="I10" s="389"/>
      <c r="J10" s="470" t="str">
        <f xml:space="preserve"> IF(ABS(K10) &gt; TRK_TOL, "tu", "vw")</f>
        <v>tu</v>
      </c>
      <c r="K10" s="159">
        <f xml:space="preserve"> H10 - INDEX(M10:R10, $J$5)</f>
        <v>-1.6019368171691917E-2</v>
      </c>
      <c r="L10" s="159">
        <f xml:space="preserve"> IF(ABS(K10) &gt; TRK_TOL, IF(INDEX(M10:R10, $J$5) = 0, 0, H10 / INDEX(M10:R10, $J$5) - 1), 0)</f>
        <v>-9.27632390282076E-2</v>
      </c>
      <c r="M10" s="370"/>
      <c r="N10" s="390">
        <v>0.17269091010093693</v>
      </c>
      <c r="O10" s="390">
        <v>0.10195913910865784</v>
      </c>
      <c r="P10" s="390">
        <v>0.10373563170433042</v>
      </c>
      <c r="Q10" s="390">
        <v>0.10018597245216371</v>
      </c>
      <c r="R10" s="370"/>
    </row>
    <row r="11" spans="1:18" s="584" customFormat="1" outlineLevel="1" x14ac:dyDescent="0.25">
      <c r="A11" s="576"/>
      <c r="B11" s="576"/>
      <c r="C11" s="577"/>
      <c r="D11" s="577"/>
      <c r="E11" s="578" t="str">
        <f xml:space="preserve"> Metrics!E$80</f>
        <v>Min DSCR</v>
      </c>
      <c r="F11" s="579"/>
      <c r="G11" s="578" t="str">
        <f xml:space="preserve"> Metrics!G$80</f>
        <v>ratio</v>
      </c>
      <c r="H11" s="580">
        <f xml:space="preserve"> Metrics!F$80</f>
        <v>1.4499999698074835</v>
      </c>
      <c r="I11" s="581"/>
      <c r="J11" s="470" t="str">
        <f xml:space="preserve"> IF(ABS(K11) &gt; TRK_TOL, "tu", "vw")</f>
        <v>vw</v>
      </c>
      <c r="K11" s="577">
        <f xml:space="preserve"> H11 - INDEX(M11:R11, $J$5)</f>
        <v>-3.0192516264904157E-8</v>
      </c>
      <c r="L11" s="419">
        <f xml:space="preserve"> IF(ABS(K11) &gt; TRK_TOL, IF(INDEX(M11:R11, $J$5) = 0, 0, H11 / INDEX(M11:R11, $J$5) - 1), 0)</f>
        <v>0</v>
      </c>
      <c r="M11" s="582"/>
      <c r="N11" s="583">
        <v>1.4499999999999997</v>
      </c>
      <c r="O11" s="583"/>
      <c r="P11" s="583"/>
      <c r="Q11" s="583"/>
      <c r="R11" s="582"/>
    </row>
    <row r="12" spans="1:18" s="584" customFormat="1" outlineLevel="1" x14ac:dyDescent="0.25">
      <c r="A12" s="576"/>
      <c r="B12" s="576"/>
      <c r="C12" s="577"/>
      <c r="D12" s="577"/>
      <c r="E12" s="578" t="str">
        <f xml:space="preserve"> Metrics!E$81</f>
        <v>Avg DSCR</v>
      </c>
      <c r="F12" s="579"/>
      <c r="G12" s="578" t="str">
        <f xml:space="preserve"> Metrics!G$81</f>
        <v>ratio</v>
      </c>
      <c r="H12" s="580">
        <f xml:space="preserve"> Metrics!F$81</f>
        <v>1.449999999245184</v>
      </c>
      <c r="I12" s="581"/>
      <c r="J12" s="470" t="str">
        <f xml:space="preserve"> IF(ABS(K12) &gt; TRK_TOL, "tu", "vw")</f>
        <v>vw</v>
      </c>
      <c r="K12" s="577">
        <f xml:space="preserve"> H12 - INDEX(M12:R12, $J$5)</f>
        <v>-1.0049348020402249E-9</v>
      </c>
      <c r="L12" s="419">
        <f xml:space="preserve"> IF(ABS(K12) &gt; TRK_TOL, IF(INDEX(M12:R12, $J$5) = 0, 0, H12 / INDEX(M12:R12, $J$5) - 1), 0)</f>
        <v>0</v>
      </c>
      <c r="M12" s="582"/>
      <c r="N12" s="583">
        <v>1.4500000002501188</v>
      </c>
      <c r="O12" s="583"/>
      <c r="P12" s="583"/>
      <c r="Q12" s="583"/>
      <c r="R12" s="582"/>
    </row>
    <row r="13" spans="1:18" s="49" customFormat="1" outlineLevel="1" x14ac:dyDescent="0.25">
      <c r="A13" s="68"/>
      <c r="B13" s="68"/>
      <c r="C13" s="40"/>
      <c r="D13" s="40"/>
      <c r="E13" s="255" t="str">
        <f xml:space="preserve"> Metrics!E$66</f>
        <v>Aurelius premium</v>
      </c>
      <c r="F13" s="254"/>
      <c r="G13" s="255" t="str">
        <f xml:space="preserve"> Metrics!G$66</f>
        <v>$ 000s</v>
      </c>
      <c r="H13" s="255">
        <f xml:space="preserve"> Metrics!F$66</f>
        <v>4699.713637111322</v>
      </c>
      <c r="I13" s="588"/>
      <c r="J13" s="470" t="str">
        <f xml:space="preserve"> IF(ABS(K13) &gt; TRK_TOL, "tu", "vw")</f>
        <v>tu</v>
      </c>
      <c r="K13" s="40">
        <f xml:space="preserve"> H13 - INDEX(M13:R13, $J$5)</f>
        <v>-2032.9702778875489</v>
      </c>
      <c r="L13" s="40">
        <f xml:space="preserve"> IF(ABS(K13) &gt; TRK_TOL, IF(INDEX(M13:R13, $J$5) = 0, 0, H13 / INDEX(M13:R13, $J$5) - 1), 0)</f>
        <v>-0.30195540196957094</v>
      </c>
      <c r="M13" s="234"/>
      <c r="N13" s="589">
        <v>6732.6839149988709</v>
      </c>
      <c r="O13" s="589"/>
      <c r="P13" s="589"/>
      <c r="Q13" s="589"/>
      <c r="R13" s="234"/>
    </row>
    <row r="14" spans="1:18" outlineLevel="1" x14ac:dyDescent="0.25">
      <c r="A14" s="140"/>
      <c r="B14" s="140"/>
      <c r="C14" s="150"/>
      <c r="D14" s="151"/>
      <c r="E14" s="144"/>
      <c r="F14" s="162"/>
      <c r="G14" s="163"/>
      <c r="H14" s="156"/>
      <c r="I14" s="164"/>
      <c r="K14" s="49"/>
      <c r="L14" s="363"/>
      <c r="M14" s="236"/>
      <c r="N14" s="157"/>
      <c r="O14" s="157"/>
      <c r="P14" s="157"/>
      <c r="Q14" s="157"/>
      <c r="R14" s="236"/>
    </row>
    <row r="15" spans="1:18" x14ac:dyDescent="0.25">
      <c r="A15" s="153"/>
      <c r="B15" s="153"/>
      <c r="C15" s="160"/>
      <c r="D15" s="154"/>
      <c r="E15" s="146"/>
      <c r="F15" s="146"/>
      <c r="G15" s="146"/>
      <c r="H15" s="165"/>
      <c r="I15" s="150"/>
      <c r="K15" s="49"/>
      <c r="L15" s="363"/>
      <c r="M15" s="229"/>
      <c r="N15" s="157"/>
      <c r="O15" s="157"/>
      <c r="P15" s="157"/>
      <c r="Q15" s="157"/>
      <c r="R15" s="229"/>
    </row>
    <row r="16" spans="1:18" x14ac:dyDescent="0.25">
      <c r="A16" s="153"/>
      <c r="B16" s="153"/>
      <c r="C16" s="160"/>
      <c r="D16" s="154"/>
      <c r="E16" s="146"/>
      <c r="F16" s="146"/>
      <c r="G16" s="146"/>
      <c r="H16" s="165"/>
      <c r="I16" s="150"/>
      <c r="K16" s="49"/>
      <c r="L16" s="363"/>
      <c r="M16" s="229"/>
      <c r="N16" s="157"/>
      <c r="O16" s="157"/>
      <c r="P16" s="157"/>
      <c r="Q16" s="157"/>
      <c r="R16" s="229"/>
    </row>
    <row r="17" spans="1:18" s="204" customFormat="1" x14ac:dyDescent="0.25">
      <c r="A17" s="140" t="s">
        <v>81</v>
      </c>
      <c r="B17" s="140"/>
      <c r="C17" s="141"/>
      <c r="D17" s="151"/>
      <c r="E17" s="144"/>
      <c r="F17" s="162"/>
      <c r="G17" s="144"/>
      <c r="H17" s="144"/>
      <c r="I17" s="144"/>
      <c r="J17" s="471"/>
      <c r="K17" s="49"/>
      <c r="L17" s="363"/>
      <c r="M17" s="229"/>
      <c r="N17" s="157"/>
      <c r="O17" s="157"/>
      <c r="P17" s="157"/>
      <c r="Q17" s="157"/>
      <c r="R17" s="229"/>
    </row>
    <row r="18" spans="1:18" outlineLevel="1" x14ac:dyDescent="0.25">
      <c r="A18" s="151"/>
      <c r="B18" s="153"/>
      <c r="C18" s="154"/>
      <c r="D18" s="150"/>
      <c r="E18" s="155"/>
      <c r="F18" s="155"/>
      <c r="G18" s="155"/>
      <c r="H18" s="155"/>
      <c r="I18" s="150"/>
      <c r="K18" s="49"/>
      <c r="L18" s="363"/>
      <c r="M18" s="209"/>
      <c r="N18" s="157"/>
      <c r="O18" s="157"/>
      <c r="P18" s="157"/>
      <c r="Q18" s="157"/>
      <c r="R18" s="209"/>
    </row>
    <row r="19" spans="1:18" s="256" customFormat="1" outlineLevel="1" x14ac:dyDescent="0.25">
      <c r="A19" s="479"/>
      <c r="B19" s="480"/>
      <c r="C19" s="481"/>
      <c r="D19" s="429"/>
      <c r="E19" s="445" t="str">
        <f xml:space="preserve"> 'FS Qtr'!E$9</f>
        <v>Electricity generation revenue</v>
      </c>
      <c r="F19" s="445">
        <f xml:space="preserve"> 'FS Qtr'!F$9</f>
        <v>0</v>
      </c>
      <c r="G19" s="445" t="str">
        <f xml:space="preserve"> 'FS Qtr'!G$9</f>
        <v>$ 000s</v>
      </c>
      <c r="H19" s="445">
        <f xml:space="preserve"> 'FS Qtr'!H$9</f>
        <v>440294.29450307303</v>
      </c>
      <c r="I19" s="429"/>
      <c r="J19" s="470" t="str">
        <f xml:space="preserve"> IF(ABS(K19) &gt; TRK_TOL, "tu", "vw")</f>
        <v>vw</v>
      </c>
      <c r="K19" s="253">
        <f xml:space="preserve"> H19 - INDEX(M19:R19, $J$5)</f>
        <v>0</v>
      </c>
      <c r="L19" s="419">
        <f xml:space="preserve"> IF(ABS(K19) &gt; TRK_TOL, IF(INDEX(M19:R19, $J$5) = 0, 0, H19 / INDEX(M19:R19, $J$5) - 1), 0)</f>
        <v>0</v>
      </c>
      <c r="M19" s="430"/>
      <c r="N19" s="431">
        <v>440294.29450307303</v>
      </c>
      <c r="O19" s="431">
        <v>371409.67882059288</v>
      </c>
      <c r="P19" s="431">
        <v>375238.64458162984</v>
      </c>
      <c r="Q19" s="431">
        <v>367580.71305955586</v>
      </c>
      <c r="R19" s="430"/>
    </row>
    <row r="20" spans="1:18" s="256" customFormat="1" outlineLevel="1" x14ac:dyDescent="0.25">
      <c r="A20" s="479"/>
      <c r="B20" s="480"/>
      <c r="C20" s="481"/>
      <c r="D20" s="429"/>
      <c r="E20" s="445" t="str">
        <f xml:space="preserve"> 'FS Qtr'!E$10</f>
        <v>O&amp;M expense</v>
      </c>
      <c r="F20" s="445">
        <f xml:space="preserve"> 'FS Qtr'!F$10</f>
        <v>0</v>
      </c>
      <c r="G20" s="445" t="str">
        <f xml:space="preserve"> 'FS Qtr'!G$10</f>
        <v>$ 000s</v>
      </c>
      <c r="H20" s="445">
        <f xml:space="preserve"> 'FS Qtr'!H$10</f>
        <v>-77208.202114719563</v>
      </c>
      <c r="I20" s="429"/>
      <c r="J20" s="470" t="str">
        <f xml:space="preserve"> IF(ABS(K20) &gt; TRK_TOL, "tu", "vw")</f>
        <v>tu</v>
      </c>
      <c r="K20" s="253">
        <f xml:space="preserve"> H20 - INDEX(M20:R20, $J$5)</f>
        <v>-32208.202114719563</v>
      </c>
      <c r="L20" s="419">
        <f xml:space="preserve"> IF(ABS(K20) &gt; TRK_TOL, IF(INDEX(M20:R20, $J$5) = 0, 0, H20 / INDEX(M20:R20, $J$5) - 1), 0)</f>
        <v>0.71573782477154579</v>
      </c>
      <c r="M20" s="432"/>
      <c r="N20" s="431">
        <v>-45000</v>
      </c>
      <c r="O20" s="431">
        <v>-37500</v>
      </c>
      <c r="P20" s="431">
        <v>-37500</v>
      </c>
      <c r="Q20" s="431">
        <v>-37500</v>
      </c>
      <c r="R20" s="432"/>
    </row>
    <row r="21" spans="1:18" s="256" customFormat="1" outlineLevel="1" x14ac:dyDescent="0.25">
      <c r="A21" s="479"/>
      <c r="B21" s="480"/>
      <c r="C21" s="429"/>
      <c r="D21" s="429"/>
      <c r="E21" s="433" t="str">
        <f xml:space="preserve"> 'FS Qtr'!E$11</f>
        <v>EBITDA</v>
      </c>
      <c r="F21" s="433">
        <f xml:space="preserve"> 'FS Qtr'!F$11</f>
        <v>0</v>
      </c>
      <c r="G21" s="433" t="str">
        <f xml:space="preserve"> 'FS Qtr'!G$11</f>
        <v>$ 000s</v>
      </c>
      <c r="H21" s="433">
        <f xml:space="preserve"> 'FS Qtr'!H$11</f>
        <v>363086.09238835319</v>
      </c>
      <c r="I21" s="434"/>
      <c r="J21" s="472" t="str">
        <f xml:space="preserve"> IF(ABS(K21) &gt; TRK_TOL, "tu", "vw")</f>
        <v>tu</v>
      </c>
      <c r="K21" s="435">
        <f xml:space="preserve"> H21 - INDEX(M21:R21, $J$5)</f>
        <v>-32208.202114719956</v>
      </c>
      <c r="L21" s="436">
        <f xml:space="preserve"> IF(ABS(K21) &gt; TRK_TOL, IF(INDEX(M21:R21, $J$5) = 0, 0, H21 / INDEX(M21:R21, $J$5) - 1), 0)</f>
        <v>-8.147904627667113E-2</v>
      </c>
      <c r="M21" s="437"/>
      <c r="N21" s="438">
        <v>395294.29450307315</v>
      </c>
      <c r="O21" s="438">
        <v>333909.67882059299</v>
      </c>
      <c r="P21" s="438">
        <v>337738.64458162984</v>
      </c>
      <c r="Q21" s="438">
        <v>330080.71305955591</v>
      </c>
      <c r="R21" s="437"/>
    </row>
    <row r="22" spans="1:18" s="256" customFormat="1" outlineLevel="1" x14ac:dyDescent="0.25">
      <c r="A22" s="479"/>
      <c r="B22" s="480"/>
      <c r="C22" s="429"/>
      <c r="D22" s="429"/>
      <c r="E22" s="442"/>
      <c r="F22" s="442"/>
      <c r="G22" s="442"/>
      <c r="H22" s="442"/>
      <c r="J22" s="470"/>
      <c r="K22" s="254"/>
      <c r="L22" s="420"/>
      <c r="M22" s="430"/>
      <c r="N22" s="431"/>
      <c r="O22" s="431"/>
      <c r="P22" s="431"/>
      <c r="Q22" s="431"/>
      <c r="R22" s="430"/>
    </row>
    <row r="23" spans="1:18" s="256" customFormat="1" outlineLevel="1" x14ac:dyDescent="0.25">
      <c r="A23" s="479"/>
      <c r="B23" s="480"/>
      <c r="C23" s="429"/>
      <c r="D23" s="429"/>
      <c r="E23" s="445" t="str">
        <f xml:space="preserve"> 'FS Qtr'!E$13</f>
        <v>Solar asset depreciation</v>
      </c>
      <c r="F23" s="445">
        <f xml:space="preserve"> 'FS Qtr'!F$13</f>
        <v>0</v>
      </c>
      <c r="G23" s="445" t="str">
        <f xml:space="preserve"> 'FS Qtr'!G$13</f>
        <v>$ 000s</v>
      </c>
      <c r="H23" s="445">
        <f xml:space="preserve"> 'FS Qtr'!H$13</f>
        <v>-100000</v>
      </c>
      <c r="I23" s="429"/>
      <c r="J23" s="470" t="str">
        <f xml:space="preserve"> IF(ABS(K23) &gt; TRK_TOL, "tu", "vw")</f>
        <v>vw</v>
      </c>
      <c r="K23" s="253">
        <f xml:space="preserve"> H23 - INDEX(M23:R23, $J$5)</f>
        <v>0</v>
      </c>
      <c r="L23" s="419">
        <f xml:space="preserve"> IF(ABS(K23) &gt; TRK_TOL, IF(INDEX(M23:R23, $J$5) = 0, 0, H23 / INDEX(M23:R23, $J$5) - 1), 0)</f>
        <v>0</v>
      </c>
      <c r="M23" s="439"/>
      <c r="N23" s="431">
        <v>-100000</v>
      </c>
      <c r="O23" s="431">
        <v>-100000</v>
      </c>
      <c r="P23" s="431">
        <v>-100000</v>
      </c>
      <c r="Q23" s="431">
        <v>-100000</v>
      </c>
      <c r="R23" s="439"/>
    </row>
    <row r="24" spans="1:18" s="256" customFormat="1" outlineLevel="1" x14ac:dyDescent="0.25">
      <c r="A24" s="479"/>
      <c r="B24" s="480"/>
      <c r="C24" s="429"/>
      <c r="D24" s="429"/>
      <c r="E24" s="433" t="str">
        <f xml:space="preserve"> 'FS Qtr'!E$14</f>
        <v>EBIT</v>
      </c>
      <c r="F24" s="433">
        <f xml:space="preserve"> 'FS Qtr'!F$14</f>
        <v>0</v>
      </c>
      <c r="G24" s="433" t="str">
        <f xml:space="preserve"> 'FS Qtr'!G$14</f>
        <v>$ 000s</v>
      </c>
      <c r="H24" s="433">
        <f xml:space="preserve"> 'FS Qtr'!H$14</f>
        <v>263086.09238835325</v>
      </c>
      <c r="I24" s="434"/>
      <c r="J24" s="472" t="str">
        <f xml:space="preserve"> IF(ABS(K24) &gt; TRK_TOL, "tu", "vw")</f>
        <v>tu</v>
      </c>
      <c r="K24" s="435">
        <f xml:space="preserve"> H24 - INDEX(M24:R24, $J$5)</f>
        <v>-32208.202114719665</v>
      </c>
      <c r="L24" s="436">
        <f xml:space="preserve"> IF(ABS(K24) &gt; TRK_TOL, IF(INDEX(M24:R24, $J$5) = 0, 0, H24 / INDEX(M24:R24, $J$5) - 1), 0)</f>
        <v>-0.10907153546234361</v>
      </c>
      <c r="M24" s="440"/>
      <c r="N24" s="438">
        <v>295294.29450307292</v>
      </c>
      <c r="O24" s="438">
        <v>233909.67882059276</v>
      </c>
      <c r="P24" s="438">
        <v>237738.64458162984</v>
      </c>
      <c r="Q24" s="438">
        <v>230080.71305955577</v>
      </c>
      <c r="R24" s="440"/>
    </row>
    <row r="25" spans="1:18" s="256" customFormat="1" outlineLevel="1" x14ac:dyDescent="0.25">
      <c r="A25" s="479"/>
      <c r="B25" s="480"/>
      <c r="C25" s="429"/>
      <c r="D25" s="429"/>
      <c r="E25" s="428"/>
      <c r="F25" s="428"/>
      <c r="G25" s="428"/>
      <c r="H25" s="428"/>
      <c r="J25" s="470"/>
      <c r="K25" s="254"/>
      <c r="L25" s="420"/>
      <c r="M25" s="430"/>
      <c r="N25" s="431"/>
      <c r="O25" s="431"/>
      <c r="P25" s="431"/>
      <c r="Q25" s="431"/>
      <c r="R25" s="430"/>
    </row>
    <row r="26" spans="1:18" s="256" customFormat="1" outlineLevel="1" x14ac:dyDescent="0.25">
      <c r="A26" s="479"/>
      <c r="B26" s="480"/>
      <c r="C26" s="429"/>
      <c r="D26" s="429"/>
      <c r="E26" s="445" t="str">
        <f xml:space="preserve"> 'FS Qtr'!E$16</f>
        <v>Senior debt interest</v>
      </c>
      <c r="F26" s="445">
        <f xml:space="preserve"> 'FS Qtr'!F$16</f>
        <v>0</v>
      </c>
      <c r="G26" s="445" t="str">
        <f xml:space="preserve"> 'FS Qtr'!G$16</f>
        <v>$ 000s</v>
      </c>
      <c r="H26" s="445">
        <f xml:space="preserve"> 'FS Qtr'!H$16</f>
        <v>-22701.592052754986</v>
      </c>
      <c r="I26" s="429"/>
      <c r="J26" s="470" t="str">
        <f xml:space="preserve"> IF(ABS(K26) &gt; TRK_TOL, "tu", "vw")</f>
        <v>tu</v>
      </c>
      <c r="K26" s="253">
        <f xml:space="preserve"> H26 - INDEX(M26:R26, $J$5)</f>
        <v>768.93118197258445</v>
      </c>
      <c r="L26" s="419">
        <f xml:space="preserve"> IF(ABS(K26) &gt; TRK_TOL, IF(INDEX(M26:R26, $J$5) = 0, 0, H26 / INDEX(M26:R26, $J$5) - 1), 0)</f>
        <v>-3.2761569662616452E-2</v>
      </c>
      <c r="M26" s="441"/>
      <c r="N26" s="431">
        <v>-23470.523234727571</v>
      </c>
      <c r="O26" s="431">
        <v>0</v>
      </c>
      <c r="P26" s="431">
        <v>0</v>
      </c>
      <c r="Q26" s="431">
        <v>0</v>
      </c>
      <c r="R26" s="441"/>
    </row>
    <row r="27" spans="1:18" s="256" customFormat="1" outlineLevel="1" x14ac:dyDescent="0.25">
      <c r="A27" s="479"/>
      <c r="B27" s="480"/>
      <c r="C27" s="429"/>
      <c r="D27" s="429"/>
      <c r="E27" s="445" t="str">
        <f xml:space="preserve"> 'FS Qtr'!E$17</f>
        <v>[Refi facility interest]</v>
      </c>
      <c r="F27" s="445">
        <f xml:space="preserve"> 'FS Qtr'!F$17</f>
        <v>0</v>
      </c>
      <c r="G27" s="445">
        <f xml:space="preserve"> 'FS Qtr'!G$17</f>
        <v>0</v>
      </c>
      <c r="H27" s="445">
        <f xml:space="preserve"> 'FS Qtr'!H$17</f>
        <v>0</v>
      </c>
      <c r="I27" s="429"/>
      <c r="J27" s="470" t="str">
        <f xml:space="preserve"> IF(ABS(K27) &gt; TRK_TOL, "tu", "vw")</f>
        <v>vw</v>
      </c>
      <c r="K27" s="253">
        <f xml:space="preserve"> H27 - INDEX(M27:R27, $J$5)</f>
        <v>0</v>
      </c>
      <c r="L27" s="419">
        <f xml:space="preserve"> IF(ABS(K27) &gt; TRK_TOL, IF(INDEX(M27:R27, $J$5) = 0, 0, H27 / INDEX(M27:R27, $J$5) - 1), 0)</f>
        <v>0</v>
      </c>
      <c r="M27" s="441"/>
      <c r="N27" s="431">
        <v>0</v>
      </c>
      <c r="O27" s="431">
        <v>0</v>
      </c>
      <c r="P27" s="431">
        <v>0</v>
      </c>
      <c r="Q27" s="431">
        <v>0</v>
      </c>
      <c r="R27" s="441"/>
    </row>
    <row r="28" spans="1:18" s="446" customFormat="1" outlineLevel="1" x14ac:dyDescent="0.25">
      <c r="A28" s="479"/>
      <c r="B28" s="480"/>
      <c r="C28" s="429"/>
      <c r="D28" s="429"/>
      <c r="E28" s="445" t="str">
        <f xml:space="preserve"> 'FS Qtr'!E$18</f>
        <v>RCF interest due</v>
      </c>
      <c r="F28" s="445">
        <f xml:space="preserve"> 'FS Qtr'!F$18</f>
        <v>0</v>
      </c>
      <c r="G28" s="445" t="str">
        <f xml:space="preserve"> 'FS Qtr'!G$18</f>
        <v>$ 000s</v>
      </c>
      <c r="H28" s="445">
        <f xml:space="preserve"> 'FS Qtr'!H$18</f>
        <v>0</v>
      </c>
      <c r="I28" s="429"/>
      <c r="J28" s="473" t="str">
        <f xml:space="preserve"> IF(ABS(K28) &gt; TRK_TOL, "tu", "vw")</f>
        <v>vw</v>
      </c>
      <c r="K28" s="253">
        <f xml:space="preserve"> H28 - INDEX(M28:R28, $J$5)</f>
        <v>0</v>
      </c>
      <c r="L28" s="419">
        <f xml:space="preserve"> IF(ABS(K28) &gt; TRK_TOL, IF(INDEX(M28:R28, $J$5) = 0, 0, H28 / INDEX(M28:R28, $J$5) - 1), 0)</f>
        <v>0</v>
      </c>
      <c r="M28" s="443"/>
      <c r="N28" s="431">
        <v>0</v>
      </c>
      <c r="O28" s="431">
        <v>0</v>
      </c>
      <c r="P28" s="431">
        <v>0</v>
      </c>
      <c r="Q28" s="431">
        <v>0</v>
      </c>
      <c r="R28" s="443"/>
    </row>
    <row r="29" spans="1:18" s="446" customFormat="1" outlineLevel="1" x14ac:dyDescent="0.25">
      <c r="E29" s="478" t="str">
        <f xml:space="preserve"> 'FS Qtr'!E$19</f>
        <v>Profit before tax</v>
      </c>
      <c r="F29" s="478">
        <f xml:space="preserve"> 'FS Qtr'!F$19</f>
        <v>0</v>
      </c>
      <c r="G29" s="478" t="str">
        <f xml:space="preserve"> 'FS Qtr'!G$19</f>
        <v>$ 000s</v>
      </c>
      <c r="H29" s="478">
        <f xml:space="preserve"> 'FS Qtr'!H$19</f>
        <v>240384.50033559836</v>
      </c>
      <c r="I29" s="475"/>
      <c r="J29" s="472" t="str">
        <f xml:space="preserve"> IF(ABS(K29) &gt; TRK_TOL, "tu", "vw")</f>
        <v>tu</v>
      </c>
      <c r="K29" s="435">
        <f xml:space="preserve"> H29 - INDEX(M29:R29, $J$5)</f>
        <v>-31439.2709327474</v>
      </c>
      <c r="L29" s="436">
        <f xml:space="preserve"> IF(ABS(K29) &gt; TRK_TOL, IF(INDEX(M29:R29, $J$5) = 0, 0, H29 / INDEX(M29:R29, $J$5) - 1), 0)</f>
        <v>-0.11566049130305978</v>
      </c>
      <c r="M29" s="437"/>
      <c r="N29" s="438">
        <v>271823.77126834576</v>
      </c>
      <c r="O29" s="438">
        <v>233909.67882059276</v>
      </c>
      <c r="P29" s="438">
        <v>237738.64458162984</v>
      </c>
      <c r="Q29" s="438">
        <v>230080.71305955577</v>
      </c>
      <c r="R29" s="437"/>
    </row>
    <row r="30" spans="1:18" s="514" customFormat="1" outlineLevel="1" x14ac:dyDescent="0.25">
      <c r="B30" s="482"/>
      <c r="C30" s="483"/>
      <c r="D30" s="479"/>
      <c r="E30" s="428"/>
      <c r="F30" s="428"/>
      <c r="G30" s="428"/>
      <c r="H30" s="428"/>
      <c r="I30" s="429"/>
      <c r="J30" s="473"/>
      <c r="K30" s="253"/>
      <c r="L30" s="419"/>
      <c r="M30" s="443"/>
      <c r="N30" s="431"/>
      <c r="O30" s="431"/>
      <c r="P30" s="431"/>
      <c r="Q30" s="431"/>
      <c r="R30" s="443"/>
    </row>
    <row r="31" spans="1:18" s="446" customFormat="1" outlineLevel="1" x14ac:dyDescent="0.25">
      <c r="A31" s="479"/>
      <c r="B31" s="480"/>
      <c r="C31" s="484"/>
      <c r="D31" s="429"/>
      <c r="E31" s="445" t="str">
        <f xml:space="preserve"> 'FS Qtr'!E$21</f>
        <v>Corporate income tax expense</v>
      </c>
      <c r="F31" s="445">
        <f xml:space="preserve"> 'FS Qtr'!F$21</f>
        <v>0</v>
      </c>
      <c r="G31" s="445" t="str">
        <f xml:space="preserve"> 'FS Qtr'!G$21</f>
        <v>$ 000s</v>
      </c>
      <c r="H31" s="445">
        <f xml:space="preserve"> 'FS Qtr'!H$21</f>
        <v>-48076.900067119692</v>
      </c>
      <c r="I31" s="429"/>
      <c r="J31" s="473" t="str">
        <f xml:space="preserve"> IF(ABS(K31) &gt; TRK_TOL, "tu", "vw")</f>
        <v>tu</v>
      </c>
      <c r="K31" s="253">
        <f xml:space="preserve"> H31 - INDEX(M31:R31, $J$5)</f>
        <v>6287.8541865494335</v>
      </c>
      <c r="L31" s="419">
        <f xml:space="preserve"> IF(ABS(K31) &gt; TRK_TOL, IF(INDEX(M31:R31, $J$5) = 0, 0, H31 / INDEX(M31:R31, $J$5) - 1), 0)</f>
        <v>-0.11566049130305889</v>
      </c>
      <c r="M31" s="443"/>
      <c r="N31" s="431">
        <v>-54364.754253669125</v>
      </c>
      <c r="O31" s="431">
        <v>0</v>
      </c>
      <c r="P31" s="431">
        <v>0</v>
      </c>
      <c r="Q31" s="431">
        <v>0</v>
      </c>
      <c r="R31" s="443"/>
    </row>
    <row r="32" spans="1:18" s="446" customFormat="1" outlineLevel="1" x14ac:dyDescent="0.25">
      <c r="A32" s="479"/>
      <c r="B32" s="480"/>
      <c r="C32" s="485"/>
      <c r="D32" s="429"/>
      <c r="E32" s="433" t="str">
        <f xml:space="preserve"> 'FS Qtr'!E$22</f>
        <v>Profit after tax</v>
      </c>
      <c r="F32" s="433">
        <f xml:space="preserve"> 'FS Qtr'!F$22</f>
        <v>0</v>
      </c>
      <c r="G32" s="433" t="str">
        <f xml:space="preserve"> 'FS Qtr'!G$22</f>
        <v>$ 000s</v>
      </c>
      <c r="H32" s="433">
        <f xml:space="preserve"> 'FS Qtr'!H$22</f>
        <v>192307.60026847877</v>
      </c>
      <c r="I32" s="475"/>
      <c r="J32" s="472" t="str">
        <f xml:space="preserve"> IF(ABS(K32) &gt; TRK_TOL, "tu", "vw")</f>
        <v>tu</v>
      </c>
      <c r="K32" s="435">
        <f xml:space="preserve"> H32 - INDEX(M32:R32, $J$5)</f>
        <v>-25151.416746197734</v>
      </c>
      <c r="L32" s="436">
        <f xml:space="preserve"> IF(ABS(K32) &gt; TRK_TOL, IF(INDEX(M32:R32, $J$5) = 0, 0, H32 / INDEX(M32:R32, $J$5) - 1), 0)</f>
        <v>-0.11566049130305889</v>
      </c>
      <c r="M32" s="437"/>
      <c r="N32" s="438">
        <v>217459.0170146765</v>
      </c>
      <c r="O32" s="438">
        <v>233909.67882059276</v>
      </c>
      <c r="P32" s="438">
        <v>237738.64458162984</v>
      </c>
      <c r="Q32" s="438">
        <v>230080.71305955577</v>
      </c>
      <c r="R32" s="437"/>
    </row>
    <row r="33" spans="1:18" s="446" customFormat="1" outlineLevel="1" x14ac:dyDescent="0.25">
      <c r="A33" s="479"/>
      <c r="B33" s="480"/>
      <c r="C33" s="485"/>
      <c r="D33" s="429"/>
      <c r="E33" s="428"/>
      <c r="F33" s="428"/>
      <c r="G33" s="428"/>
      <c r="H33" s="428"/>
      <c r="I33" s="429"/>
      <c r="J33" s="473"/>
      <c r="K33" s="253"/>
      <c r="L33" s="419"/>
      <c r="M33" s="443"/>
      <c r="N33" s="431"/>
      <c r="O33" s="431"/>
      <c r="P33" s="431"/>
      <c r="Q33" s="431"/>
      <c r="R33" s="443"/>
    </row>
    <row r="34" spans="1:18" s="446" customFormat="1" outlineLevel="1" x14ac:dyDescent="0.25">
      <c r="A34" s="479"/>
      <c r="B34" s="480"/>
      <c r="C34" s="485"/>
      <c r="D34" s="429"/>
      <c r="E34" s="445" t="str">
        <f xml:space="preserve"> 'FS Qtr'!E$24</f>
        <v>Dividends paid</v>
      </c>
      <c r="F34" s="445">
        <f xml:space="preserve"> 'FS Qtr'!F$24</f>
        <v>0</v>
      </c>
      <c r="G34" s="445" t="str">
        <f xml:space="preserve"> 'FS Qtr'!G$24</f>
        <v>$ 000s</v>
      </c>
      <c r="H34" s="445">
        <f xml:space="preserve"> 'FS Qtr'!H$24</f>
        <v>-192307.60026847883</v>
      </c>
      <c r="I34" s="429"/>
      <c r="J34" s="473" t="str">
        <f xml:space="preserve"> IF(ABS(K34) &gt; TRK_TOL, "tu", "vw")</f>
        <v>tu</v>
      </c>
      <c r="K34" s="253">
        <f xml:space="preserve"> H34 - INDEX(M34:R34, $J$5)</f>
        <v>25151.416746197763</v>
      </c>
      <c r="L34" s="419">
        <f xml:space="preserve"> IF(ABS(K34) &gt; TRK_TOL, IF(INDEX(M34:R34, $J$5) = 0, 0, H34 / INDEX(M34:R34, $J$5) - 1), 0)</f>
        <v>-0.115660491303059</v>
      </c>
      <c r="M34" s="443"/>
      <c r="N34" s="431">
        <v>-217459.01701467659</v>
      </c>
      <c r="O34" s="431">
        <v>-233909.67882059276</v>
      </c>
      <c r="P34" s="431">
        <v>-237738.64458162984</v>
      </c>
      <c r="Q34" s="431">
        <v>-230080.71305955577</v>
      </c>
      <c r="R34" s="443"/>
    </row>
    <row r="35" spans="1:18" s="446" customFormat="1" outlineLevel="1" x14ac:dyDescent="0.25">
      <c r="A35" s="151"/>
      <c r="B35" s="153"/>
      <c r="C35" s="160"/>
      <c r="D35" s="150"/>
      <c r="E35" s="433" t="str">
        <f xml:space="preserve"> 'FS Qtr'!E$25</f>
        <v>Net income</v>
      </c>
      <c r="F35" s="433">
        <f xml:space="preserve"> 'FS Qtr'!F$25</f>
        <v>0</v>
      </c>
      <c r="G35" s="433" t="str">
        <f xml:space="preserve"> 'FS Qtr'!G$25</f>
        <v>$ 000s</v>
      </c>
      <c r="H35" s="433">
        <f xml:space="preserve"> 'FS Qtr'!H$25</f>
        <v>-1.5136236523390287E-10</v>
      </c>
      <c r="I35" s="434"/>
      <c r="J35" s="472" t="str">
        <f xml:space="preserve"> IF(ABS(K35) &gt; TRK_TOL, "tu", "vw")</f>
        <v>vw</v>
      </c>
      <c r="K35" s="435">
        <f xml:space="preserve"> H35 - INDEX(M35:R35, $J$5)</f>
        <v>2.6693772335945001E-10</v>
      </c>
      <c r="L35" s="615">
        <f xml:space="preserve"> IF(ABS(K35) &gt; TRK_TOL, IF(INDEX(M35:R35, $J$5) = 0, 0, H35 / INDEX(M35:R35, $J$5) - 1), 0)</f>
        <v>0</v>
      </c>
      <c r="M35" s="440"/>
      <c r="N35" s="516">
        <v>-4.1830008859335288E-10</v>
      </c>
      <c r="O35" s="516">
        <v>0</v>
      </c>
      <c r="P35" s="516">
        <v>0</v>
      </c>
      <c r="Q35" s="516">
        <v>7.2759576141834259E-12</v>
      </c>
      <c r="R35" s="440"/>
    </row>
    <row r="36" spans="1:18" s="256" customFormat="1" outlineLevel="1" x14ac:dyDescent="0.25">
      <c r="A36" s="151"/>
      <c r="B36" s="153"/>
      <c r="C36" s="160"/>
      <c r="D36" s="150"/>
      <c r="E36" s="428"/>
      <c r="F36" s="429"/>
      <c r="G36" s="429"/>
      <c r="H36" s="429"/>
      <c r="I36" s="429"/>
      <c r="J36" s="471"/>
      <c r="K36" s="254"/>
      <c r="L36" s="420"/>
      <c r="M36" s="439"/>
      <c r="N36" s="425"/>
      <c r="O36" s="425"/>
      <c r="P36" s="425"/>
      <c r="Q36" s="425"/>
      <c r="R36" s="439"/>
    </row>
    <row r="37" spans="1:18" s="256" customFormat="1" x14ac:dyDescent="0.25">
      <c r="A37" s="151"/>
      <c r="B37" s="153"/>
      <c r="C37" s="160"/>
      <c r="D37" s="150"/>
      <c r="E37" s="429"/>
      <c r="F37" s="429"/>
      <c r="G37" s="429"/>
      <c r="H37" s="429"/>
      <c r="I37" s="429"/>
      <c r="J37" s="471"/>
      <c r="K37" s="254"/>
      <c r="L37" s="420"/>
      <c r="M37" s="439"/>
      <c r="N37" s="425"/>
      <c r="O37" s="425"/>
      <c r="P37" s="425"/>
      <c r="Q37" s="425"/>
      <c r="R37" s="439"/>
    </row>
    <row r="38" spans="1:18" s="256" customFormat="1" x14ac:dyDescent="0.25">
      <c r="A38" s="140" t="s">
        <v>68</v>
      </c>
      <c r="B38" s="153"/>
      <c r="C38" s="160"/>
      <c r="D38" s="150"/>
      <c r="E38" s="429"/>
      <c r="F38" s="429"/>
      <c r="G38" s="429"/>
      <c r="H38" s="429"/>
      <c r="I38" s="429"/>
      <c r="J38" s="471"/>
      <c r="K38" s="254"/>
      <c r="L38" s="420"/>
      <c r="M38" s="439"/>
      <c r="N38" s="425"/>
      <c r="O38" s="425"/>
      <c r="P38" s="425"/>
      <c r="Q38" s="425"/>
      <c r="R38" s="439"/>
    </row>
    <row r="39" spans="1:18" s="256" customFormat="1" outlineLevel="1" x14ac:dyDescent="0.25">
      <c r="A39" s="151"/>
      <c r="B39" s="153"/>
      <c r="C39" s="161"/>
      <c r="D39" s="150"/>
      <c r="E39" s="429"/>
      <c r="F39" s="429"/>
      <c r="G39" s="429"/>
      <c r="H39" s="429"/>
      <c r="I39" s="429"/>
      <c r="J39" s="471"/>
      <c r="K39" s="254"/>
      <c r="L39" s="420"/>
      <c r="M39" s="439"/>
      <c r="N39" s="425"/>
      <c r="O39" s="425"/>
      <c r="P39" s="425"/>
      <c r="Q39" s="425"/>
      <c r="R39" s="439"/>
    </row>
    <row r="40" spans="1:18" s="256" customFormat="1" outlineLevel="1" x14ac:dyDescent="0.25">
      <c r="A40" s="151"/>
      <c r="B40" s="153"/>
      <c r="C40" s="161"/>
      <c r="D40" s="150"/>
      <c r="E40" s="416" t="str">
        <f xml:space="preserve"> 'FS Qtr'!E$30</f>
        <v>Cash received from invoices</v>
      </c>
      <c r="F40" s="416">
        <f xml:space="preserve"> 'FS Qtr'!F$30</f>
        <v>0</v>
      </c>
      <c r="G40" s="416" t="str">
        <f xml:space="preserve"> 'FS Qtr'!G$30</f>
        <v>$ 000s</v>
      </c>
      <c r="H40" s="416">
        <f xml:space="preserve"> 'FS Qtr'!H$30</f>
        <v>440294.29450307268</v>
      </c>
      <c r="I40" s="429"/>
      <c r="J40" s="470" t="str">
        <f xml:space="preserve"> IF(ABS(K40) &gt; TRK_TOL, "tu", "vw")</f>
        <v>vw</v>
      </c>
      <c r="K40" s="253">
        <f xml:space="preserve"> H40 - INDEX(M40:R40, $J$5)</f>
        <v>0</v>
      </c>
      <c r="L40" s="419">
        <f xml:space="preserve"> IF(ABS(K40) &gt; TRK_TOL, IF(INDEX(M40:R40, $J$5) = 0, 0, H40 / INDEX(M40:R40, $J$5) - 1), 0)</f>
        <v>0</v>
      </c>
      <c r="M40" s="441"/>
      <c r="N40" s="431">
        <v>440294.29450307268</v>
      </c>
      <c r="O40" s="431">
        <v>371409.67882059288</v>
      </c>
      <c r="P40" s="431">
        <v>375238.64458162984</v>
      </c>
      <c r="Q40" s="431">
        <v>367580.71305955586</v>
      </c>
      <c r="R40" s="441"/>
    </row>
    <row r="41" spans="1:18" s="256" customFormat="1" outlineLevel="1" x14ac:dyDescent="0.25">
      <c r="A41" s="151"/>
      <c r="B41" s="153"/>
      <c r="C41" s="161"/>
      <c r="D41" s="150"/>
      <c r="E41" s="371" t="str">
        <f xml:space="preserve"> 'FS Qtr'!E$31</f>
        <v>Cash paid for O&amp;M costs</v>
      </c>
      <c r="F41" s="371">
        <f xml:space="preserve"> 'FS Qtr'!F$31</f>
        <v>0</v>
      </c>
      <c r="G41" s="371" t="str">
        <f xml:space="preserve"> 'FS Qtr'!G$31</f>
        <v>$ 000s</v>
      </c>
      <c r="H41" s="371">
        <f xml:space="preserve"> 'FS Qtr'!H$31</f>
        <v>-77208.202114719577</v>
      </c>
      <c r="I41" s="429"/>
      <c r="J41" s="470" t="str">
        <f xml:space="preserve"> IF(ABS(K41) &gt; TRK_TOL, "tu", "vw")</f>
        <v>tu</v>
      </c>
      <c r="K41" s="253">
        <f xml:space="preserve"> H41 - INDEX(M41:R41, $J$5)</f>
        <v>-32208.202114719534</v>
      </c>
      <c r="L41" s="419">
        <f xml:space="preserve"> IF(ABS(K41) &gt; TRK_TOL, IF(INDEX(M41:R41, $J$5) = 0, 0, H41 / INDEX(M41:R41, $J$5) - 1), 0)</f>
        <v>0.71573782477154446</v>
      </c>
      <c r="M41" s="441"/>
      <c r="N41" s="431">
        <v>-45000.000000000044</v>
      </c>
      <c r="O41" s="431">
        <v>-37500</v>
      </c>
      <c r="P41" s="431">
        <v>-37500</v>
      </c>
      <c r="Q41" s="431">
        <v>-37500</v>
      </c>
      <c r="R41" s="441"/>
    </row>
    <row r="42" spans="1:18" s="256" customFormat="1" outlineLevel="1" x14ac:dyDescent="0.25">
      <c r="A42" s="151"/>
      <c r="B42" s="153"/>
      <c r="C42" s="161"/>
      <c r="D42" s="150"/>
      <c r="E42" s="371" t="str">
        <f xml:space="preserve"> 'FS Qtr'!E$32</f>
        <v>Corporate income tax paid</v>
      </c>
      <c r="F42" s="371">
        <f xml:space="preserve"> 'FS Qtr'!F$32</f>
        <v>0</v>
      </c>
      <c r="G42" s="371" t="str">
        <f xml:space="preserve"> 'FS Qtr'!G$32</f>
        <v>$ 000s</v>
      </c>
      <c r="H42" s="371">
        <f xml:space="preserve"> 'FS Qtr'!H$32</f>
        <v>-48076.900067119677</v>
      </c>
      <c r="I42" s="429"/>
      <c r="J42" s="470" t="str">
        <f xml:space="preserve"> IF(ABS(K42) &gt; TRK_TOL, "tu", "vw")</f>
        <v>tu</v>
      </c>
      <c r="K42" s="253">
        <f xml:space="preserve"> H42 - INDEX(M42:R42, $J$5)</f>
        <v>6287.8541865494772</v>
      </c>
      <c r="L42" s="419">
        <f xml:space="preserve"> IF(ABS(K42) &gt; TRK_TOL, IF(INDEX(M42:R42, $J$5) = 0, 0, H42 / INDEX(M42:R42, $J$5) - 1), 0)</f>
        <v>-0.11566049130305966</v>
      </c>
      <c r="M42" s="441"/>
      <c r="N42" s="431">
        <v>-54364.754253669154</v>
      </c>
      <c r="O42" s="431">
        <v>0</v>
      </c>
      <c r="P42" s="431">
        <v>0</v>
      </c>
      <c r="Q42" s="431">
        <v>0</v>
      </c>
      <c r="R42" s="441"/>
    </row>
    <row r="43" spans="1:18" s="256" customFormat="1" outlineLevel="1" x14ac:dyDescent="0.25">
      <c r="A43" s="151"/>
      <c r="B43" s="153"/>
      <c r="C43" s="161"/>
      <c r="D43" s="150"/>
      <c r="E43" s="515" t="str">
        <f xml:space="preserve"> 'FS Qtr'!E$33</f>
        <v>Cash flow available for senior debt service</v>
      </c>
      <c r="F43" s="515">
        <f xml:space="preserve"> 'FS Qtr'!F$33</f>
        <v>0</v>
      </c>
      <c r="G43" s="515" t="str">
        <f xml:space="preserve"> 'FS Qtr'!G$33</f>
        <v>$ 000s</v>
      </c>
      <c r="H43" s="515">
        <f xml:space="preserve"> 'FS Qtr'!H$33</f>
        <v>315009.19232123374</v>
      </c>
      <c r="I43" s="434"/>
      <c r="J43" s="472" t="str">
        <f xml:space="preserve"> IF(ABS(K43) &gt; TRK_TOL, "tu", "vw")</f>
        <v>tu</v>
      </c>
      <c r="K43" s="435">
        <f xml:space="preserve"> H43 - INDEX(M43:R43, $J$5)</f>
        <v>-25920.34792816994</v>
      </c>
      <c r="L43" s="436">
        <f xml:space="preserve"> IF(ABS(K43) &gt; TRK_TOL, IF(INDEX(M43:R43, $J$5) = 0, 0, H43 / INDEX(M43:R43, $J$5) - 1), 0)</f>
        <v>-7.6028460042530055E-2</v>
      </c>
      <c r="M43" s="437"/>
      <c r="N43" s="438">
        <v>340929.54024940368</v>
      </c>
      <c r="O43" s="438">
        <v>333909.67882059299</v>
      </c>
      <c r="P43" s="438">
        <v>337738.64458162984</v>
      </c>
      <c r="Q43" s="438">
        <v>330080.71305955591</v>
      </c>
      <c r="R43" s="437"/>
    </row>
    <row r="44" spans="1:18" s="256" customFormat="1" outlineLevel="1" x14ac:dyDescent="0.25">
      <c r="A44" s="151"/>
      <c r="B44" s="153"/>
      <c r="C44" s="161"/>
      <c r="D44" s="150"/>
      <c r="E44" s="311"/>
      <c r="F44" s="311"/>
      <c r="G44" s="311"/>
      <c r="H44" s="311"/>
      <c r="J44" s="470"/>
      <c r="K44" s="254"/>
      <c r="L44" s="420"/>
      <c r="M44" s="441"/>
      <c r="N44" s="431"/>
      <c r="O44" s="431"/>
      <c r="P44" s="431"/>
      <c r="Q44" s="431"/>
      <c r="R44" s="441"/>
    </row>
    <row r="45" spans="1:18" s="256" customFormat="1" outlineLevel="1" x14ac:dyDescent="0.25">
      <c r="A45" s="151"/>
      <c r="B45" s="153"/>
      <c r="C45" s="161"/>
      <c r="D45" s="150"/>
      <c r="E45" s="371" t="str">
        <f xml:space="preserve"> 'FS Qtr'!E$35</f>
        <v>Senior debt interest</v>
      </c>
      <c r="F45" s="371">
        <f xml:space="preserve"> 'FS Qtr'!F$35</f>
        <v>0</v>
      </c>
      <c r="G45" s="371" t="str">
        <f xml:space="preserve"> 'FS Qtr'!G$35</f>
        <v>$ 000s</v>
      </c>
      <c r="H45" s="371">
        <f xml:space="preserve"> 'FS Qtr'!H$35</f>
        <v>-22701.592052754986</v>
      </c>
      <c r="I45" s="429"/>
      <c r="J45" s="470" t="str">
        <f xml:space="preserve"> IF(ABS(K45) &gt; TRK_TOL, "tu", "vw")</f>
        <v>tu</v>
      </c>
      <c r="K45" s="253">
        <f xml:space="preserve"> H45 - INDEX(M45:R45, $J$5)</f>
        <v>768.93118197258445</v>
      </c>
      <c r="L45" s="419">
        <f xml:space="preserve"> IF(ABS(K45) &gt; TRK_TOL, IF(INDEX(M45:R45, $J$5) = 0, 0, H45 / INDEX(M45:R45, $J$5) - 1), 0)</f>
        <v>-3.2761569662616452E-2</v>
      </c>
      <c r="M45" s="441"/>
      <c r="N45" s="431">
        <v>-23470.523234727571</v>
      </c>
      <c r="O45" s="431">
        <v>0</v>
      </c>
      <c r="P45" s="431">
        <v>0</v>
      </c>
      <c r="Q45" s="431">
        <v>0</v>
      </c>
      <c r="R45" s="441"/>
    </row>
    <row r="46" spans="1:18" s="256" customFormat="1" outlineLevel="1" x14ac:dyDescent="0.25">
      <c r="A46" s="151"/>
      <c r="B46" s="153"/>
      <c r="C46" s="161"/>
      <c r="D46" s="150"/>
      <c r="E46" s="371" t="str">
        <f xml:space="preserve"> 'FS Qtr'!E$36</f>
        <v>Senior debt principal repayment</v>
      </c>
      <c r="F46" s="371">
        <f xml:space="preserve"> 'FS Qtr'!F$36</f>
        <v>0</v>
      </c>
      <c r="G46" s="371" t="str">
        <f xml:space="preserve"> 'FS Qtr'!G$36</f>
        <v>$ 000s</v>
      </c>
      <c r="H46" s="371">
        <f xml:space="preserve"> 'FS Qtr'!H$36</f>
        <v>-65676.200961484297</v>
      </c>
      <c r="I46" s="429"/>
      <c r="J46" s="470" t="str">
        <f xml:space="preserve"> IF(ABS(K46) &gt; TRK_TOL, "tu", "vw")</f>
        <v>tu</v>
      </c>
      <c r="K46" s="253">
        <f xml:space="preserve"> H46 - INDEX(M46:R46, $J$5)</f>
        <v>1891.5945477533096</v>
      </c>
      <c r="L46" s="419">
        <f xml:space="preserve"> IF(ABS(K46) &gt; TRK_TOL, IF(INDEX(M46:R46, $J$5) = 0, 0, H46 / INDEX(M46:R46, $J$5) - 1), 0)</f>
        <v>-2.7995504862885379E-2</v>
      </c>
      <c r="M46" s="441"/>
      <c r="N46" s="431">
        <v>-67567.795509237607</v>
      </c>
      <c r="O46" s="431">
        <v>0</v>
      </c>
      <c r="P46" s="431">
        <v>0</v>
      </c>
      <c r="Q46" s="431">
        <v>0</v>
      </c>
      <c r="R46" s="441"/>
    </row>
    <row r="47" spans="1:18" s="256" customFormat="1" outlineLevel="1" x14ac:dyDescent="0.25">
      <c r="A47" s="151"/>
      <c r="B47" s="153"/>
      <c r="C47" s="161"/>
      <c r="D47" s="150"/>
      <c r="E47" s="515" t="str">
        <f xml:space="preserve"> 'FS Qtr'!E$37</f>
        <v>Cash flow available for refinancing facility</v>
      </c>
      <c r="F47" s="515">
        <f xml:space="preserve"> 'FS Qtr'!F$37</f>
        <v>0</v>
      </c>
      <c r="G47" s="515" t="str">
        <f xml:space="preserve"> 'FS Qtr'!G$37</f>
        <v>$ 000s</v>
      </c>
      <c r="H47" s="515">
        <f xml:space="preserve"> 'FS Qtr'!H$37</f>
        <v>226631.39930699457</v>
      </c>
      <c r="I47" s="475"/>
      <c r="J47" s="472" t="str">
        <f xml:space="preserve"> IF(ABS(K47) &gt; TRK_TOL, "tu", "vw")</f>
        <v>vw</v>
      </c>
      <c r="K47" s="476"/>
      <c r="L47" s="477"/>
      <c r="M47" s="437"/>
      <c r="N47" s="438">
        <v>249891.22150543873</v>
      </c>
      <c r="O47" s="438">
        <v>333909.67882059299</v>
      </c>
      <c r="P47" s="438">
        <v>337738.64458162984</v>
      </c>
      <c r="Q47" s="438">
        <v>330080.71305955591</v>
      </c>
      <c r="R47" s="437"/>
    </row>
    <row r="48" spans="1:18" s="256" customFormat="1" outlineLevel="1" x14ac:dyDescent="0.25">
      <c r="A48" s="151"/>
      <c r="B48" s="153"/>
      <c r="C48" s="161"/>
      <c r="D48" s="150"/>
      <c r="E48" s="311"/>
      <c r="F48" s="311"/>
      <c r="G48" s="311"/>
      <c r="H48" s="311"/>
      <c r="I48" s="429"/>
      <c r="J48" s="470"/>
      <c r="K48" s="253"/>
      <c r="L48" s="419"/>
      <c r="M48" s="441"/>
      <c r="N48" s="431"/>
      <c r="O48" s="431"/>
      <c r="P48" s="431"/>
      <c r="Q48" s="431"/>
      <c r="R48" s="441"/>
    </row>
    <row r="49" spans="1:18" s="446" customFormat="1" outlineLevel="1" x14ac:dyDescent="0.25">
      <c r="A49" s="151"/>
      <c r="B49" s="153"/>
      <c r="C49" s="161"/>
      <c r="D49" s="150"/>
      <c r="E49" s="371" t="str">
        <f xml:space="preserve"> 'FS Qtr'!E$39</f>
        <v>[Refi facility drawdown]</v>
      </c>
      <c r="F49" s="371">
        <f xml:space="preserve"> 'FS Qtr'!F$39</f>
        <v>0</v>
      </c>
      <c r="G49" s="371">
        <f xml:space="preserve"> 'FS Qtr'!G$39</f>
        <v>0</v>
      </c>
      <c r="H49" s="371">
        <f xml:space="preserve"> 'FS Qtr'!H$39</f>
        <v>0</v>
      </c>
      <c r="I49" s="429"/>
      <c r="J49" s="470" t="str">
        <f xml:space="preserve"> IF(ABS(K49) &gt; TRK_TOL, "tu", "vw")</f>
        <v>vw</v>
      </c>
      <c r="K49" s="253">
        <f xml:space="preserve"> H49 - INDEX(M49:R49, $J$5)</f>
        <v>0</v>
      </c>
      <c r="L49" s="419">
        <f xml:space="preserve"> IF(ABS(K49) &gt; TRK_TOL, IF(INDEX(M49:R49, $J$5) = 0, 0, H49 / INDEX(M49:R49, $J$5) - 1), 0)</f>
        <v>0</v>
      </c>
      <c r="M49" s="443"/>
      <c r="N49" s="431">
        <v>0</v>
      </c>
      <c r="O49" s="431">
        <v>0</v>
      </c>
      <c r="P49" s="431">
        <v>0</v>
      </c>
      <c r="Q49" s="431">
        <v>0</v>
      </c>
      <c r="R49" s="443"/>
    </row>
    <row r="50" spans="1:18" s="446" customFormat="1" outlineLevel="1" x14ac:dyDescent="0.25">
      <c r="A50" s="151"/>
      <c r="B50" s="153"/>
      <c r="C50" s="161"/>
      <c r="D50" s="150"/>
      <c r="E50" s="371" t="str">
        <f xml:space="preserve"> 'FS Qtr'!E$40</f>
        <v>[Refi facility repayment]</v>
      </c>
      <c r="F50" s="371">
        <f xml:space="preserve"> 'FS Qtr'!F$40</f>
        <v>0</v>
      </c>
      <c r="G50" s="371">
        <f xml:space="preserve"> 'FS Qtr'!G$40</f>
        <v>0</v>
      </c>
      <c r="H50" s="371">
        <f xml:space="preserve"> 'FS Qtr'!H$40</f>
        <v>0</v>
      </c>
      <c r="I50" s="429"/>
      <c r="J50" s="470" t="str">
        <f xml:space="preserve"> IF(ABS(K50) &gt; TRK_TOL, "tu", "vw")</f>
        <v>vw</v>
      </c>
      <c r="K50" s="253">
        <f xml:space="preserve"> H50 - INDEX(M50:R50, $J$5)</f>
        <v>0</v>
      </c>
      <c r="L50" s="419">
        <f xml:space="preserve"> IF(ABS(K50) &gt; TRK_TOL, IF(INDEX(M50:R50, $J$5) = 0, 0, H50 / INDEX(M50:R50, $J$5) - 1), 0)</f>
        <v>0</v>
      </c>
      <c r="M50" s="443"/>
      <c r="N50" s="431">
        <v>0</v>
      </c>
      <c r="O50" s="431">
        <v>0</v>
      </c>
      <c r="P50" s="431">
        <v>0</v>
      </c>
      <c r="Q50" s="431">
        <v>0</v>
      </c>
      <c r="R50" s="443"/>
    </row>
    <row r="51" spans="1:18" s="446" customFormat="1" outlineLevel="1" x14ac:dyDescent="0.25">
      <c r="A51" s="151"/>
      <c r="B51" s="153"/>
      <c r="C51" s="161"/>
      <c r="D51" s="150"/>
      <c r="E51" s="371" t="str">
        <f xml:space="preserve"> 'FS Qtr'!E$41</f>
        <v>[Refi facility interest]</v>
      </c>
      <c r="F51" s="371">
        <f xml:space="preserve"> 'FS Qtr'!F$41</f>
        <v>0</v>
      </c>
      <c r="G51" s="371">
        <f xml:space="preserve"> 'FS Qtr'!G$41</f>
        <v>0</v>
      </c>
      <c r="H51" s="371">
        <f xml:space="preserve"> 'FS Qtr'!H$41</f>
        <v>0</v>
      </c>
      <c r="J51" s="470" t="str">
        <f xml:space="preserve"> IF(ABS(K51) &gt; TRK_TOL, "tu", "vw")</f>
        <v>vw</v>
      </c>
      <c r="K51" s="253">
        <f xml:space="preserve"> H51 - INDEX(M51:R51, $J$5)</f>
        <v>0</v>
      </c>
      <c r="L51" s="419">
        <f xml:space="preserve"> IF(ABS(K51) &gt; TRK_TOL, IF(INDEX(M51:R51, $J$5) = 0, 0, H51 / INDEX(M51:R51, $J$5) - 1), 0)</f>
        <v>0</v>
      </c>
      <c r="M51" s="443"/>
      <c r="N51" s="431">
        <v>0</v>
      </c>
      <c r="O51" s="431">
        <v>0</v>
      </c>
      <c r="P51" s="431">
        <v>0</v>
      </c>
      <c r="Q51" s="431">
        <v>0</v>
      </c>
      <c r="R51" s="443"/>
    </row>
    <row r="52" spans="1:18" s="446" customFormat="1" outlineLevel="1" x14ac:dyDescent="0.25">
      <c r="A52" s="151"/>
      <c r="B52" s="153"/>
      <c r="C52" s="141"/>
      <c r="D52" s="150"/>
      <c r="E52" s="515" t="str">
        <f xml:space="preserve"> 'FS Qtr'!E$42</f>
        <v>Cash flow available for revolving credit facility</v>
      </c>
      <c r="F52" s="515">
        <f xml:space="preserve"> 'FS Qtr'!F$42</f>
        <v>0</v>
      </c>
      <c r="G52" s="515" t="str">
        <f xml:space="preserve"> 'FS Qtr'!G$42</f>
        <v>$ 000s</v>
      </c>
      <c r="H52" s="515">
        <f xml:space="preserve"> 'FS Qtr'!H$42</f>
        <v>226631.39930699457</v>
      </c>
      <c r="I52" s="434"/>
      <c r="J52" s="472" t="str">
        <f xml:space="preserve"> IF(ABS(K52) &gt; TRK_TOL, "tu", "vw")</f>
        <v>tu</v>
      </c>
      <c r="K52" s="435">
        <f xml:space="preserve"> H52 - INDEX(M52:R52, $J$5)</f>
        <v>-23259.822198444162</v>
      </c>
      <c r="L52" s="436">
        <f xml:space="preserve"> IF(ABS(K52) &gt; TRK_TOL, IF(INDEX(M52:R52, $J$5) = 0, 0, H52 / INDEX(M52:R52, $J$5) - 1), 0)</f>
        <v>-9.3079789111111033E-2</v>
      </c>
      <c r="M52" s="437"/>
      <c r="N52" s="438">
        <v>249891.22150543873</v>
      </c>
      <c r="O52" s="438">
        <v>333909.67882059299</v>
      </c>
      <c r="P52" s="438">
        <v>337738.64458162984</v>
      </c>
      <c r="Q52" s="438">
        <v>330080.71305955591</v>
      </c>
      <c r="R52" s="437"/>
    </row>
    <row r="53" spans="1:18" s="446" customFormat="1" outlineLevel="1" x14ac:dyDescent="0.25">
      <c r="A53" s="151"/>
      <c r="B53" s="153"/>
      <c r="C53" s="160"/>
      <c r="D53" s="150"/>
      <c r="E53" s="311"/>
      <c r="F53" s="311"/>
      <c r="G53" s="311"/>
      <c r="H53" s="311"/>
      <c r="I53" s="429"/>
      <c r="J53" s="473"/>
      <c r="K53" s="253"/>
      <c r="L53" s="419"/>
      <c r="M53" s="443"/>
      <c r="N53" s="431"/>
      <c r="O53" s="431"/>
      <c r="P53" s="431"/>
      <c r="Q53" s="431"/>
      <c r="R53" s="443"/>
    </row>
    <row r="54" spans="1:18" s="446" customFormat="1" outlineLevel="1" x14ac:dyDescent="0.25">
      <c r="A54" s="151"/>
      <c r="B54" s="153"/>
      <c r="C54" s="160"/>
      <c r="D54" s="150"/>
      <c r="E54" s="371" t="str">
        <f xml:space="preserve"> 'FS Qtr'!E$44</f>
        <v>RCF drawdown</v>
      </c>
      <c r="F54" s="371">
        <f xml:space="preserve"> 'FS Qtr'!F$44</f>
        <v>0</v>
      </c>
      <c r="G54" s="371" t="str">
        <f xml:space="preserve"> 'FS Qtr'!G$44</f>
        <v>$ 000s</v>
      </c>
      <c r="H54" s="371">
        <f xml:space="preserve"> 'FS Qtr'!H$44</f>
        <v>0</v>
      </c>
      <c r="I54" s="429"/>
      <c r="J54" s="470" t="str">
        <f xml:space="preserve"> IF(ABS(K54) &gt; TRK_TOL, "tu", "vw")</f>
        <v>vw</v>
      </c>
      <c r="K54" s="253">
        <f xml:space="preserve"> H54 - INDEX(M54:R54, $J$5)</f>
        <v>0</v>
      </c>
      <c r="L54" s="419">
        <f xml:space="preserve"> IF(ABS(K54) &gt; TRK_TOL, IF(INDEX(M54:R54, $J$5) = 0, 0, H54 / INDEX(M54:R54, $J$5) - 1), 0)</f>
        <v>0</v>
      </c>
      <c r="M54" s="443"/>
      <c r="N54" s="431">
        <v>0</v>
      </c>
      <c r="O54" s="431">
        <v>0</v>
      </c>
      <c r="P54" s="431">
        <v>0</v>
      </c>
      <c r="Q54" s="431">
        <v>0</v>
      </c>
      <c r="R54" s="443"/>
    </row>
    <row r="55" spans="1:18" s="446" customFormat="1" outlineLevel="1" x14ac:dyDescent="0.25">
      <c r="A55" s="151"/>
      <c r="B55" s="153"/>
      <c r="C55" s="160"/>
      <c r="D55" s="150"/>
      <c r="E55" s="371" t="str">
        <f xml:space="preserve"> 'FS Qtr'!E$46</f>
        <v>RCF principal repayment</v>
      </c>
      <c r="F55" s="371">
        <f xml:space="preserve"> 'FS Qtr'!F$46</f>
        <v>0</v>
      </c>
      <c r="G55" s="371" t="str">
        <f xml:space="preserve"> 'FS Qtr'!G$46</f>
        <v>$ 000s</v>
      </c>
      <c r="H55" s="371">
        <f xml:space="preserve"> 'FS Qtr'!H$46</f>
        <v>0</v>
      </c>
      <c r="I55" s="429"/>
      <c r="J55" s="470" t="str">
        <f xml:space="preserve"> IF(ABS(K55) &gt; TRK_TOL, "tu", "vw")</f>
        <v>vw</v>
      </c>
      <c r="K55" s="253">
        <f xml:space="preserve"> H55 - INDEX(M55:R55, $J$5)</f>
        <v>0</v>
      </c>
      <c r="L55" s="419">
        <f xml:space="preserve"> IF(ABS(K55) &gt; TRK_TOL, IF(INDEX(M55:R55, $J$5) = 0, 0, H55 / INDEX(M55:R55, $J$5) - 1), 0)</f>
        <v>0</v>
      </c>
      <c r="M55" s="443"/>
      <c r="N55" s="431">
        <v>0</v>
      </c>
      <c r="O55" s="431">
        <v>0</v>
      </c>
      <c r="P55" s="431">
        <v>0</v>
      </c>
      <c r="Q55" s="431">
        <v>0</v>
      </c>
      <c r="R55" s="443"/>
    </row>
    <row r="56" spans="1:18" s="446" customFormat="1" outlineLevel="1" x14ac:dyDescent="0.25">
      <c r="A56" s="151"/>
      <c r="B56" s="153"/>
      <c r="C56" s="160"/>
      <c r="D56" s="150"/>
      <c r="E56" s="371" t="str">
        <f xml:space="preserve"> 'FS Qtr'!E$45</f>
        <v>RCF interest paid</v>
      </c>
      <c r="F56" s="371">
        <f xml:space="preserve"> 'FS Qtr'!F$45</f>
        <v>0</v>
      </c>
      <c r="G56" s="371" t="str">
        <f xml:space="preserve"> 'FS Qtr'!G$45</f>
        <v>$ 000s</v>
      </c>
      <c r="H56" s="371">
        <f xml:space="preserve"> 'FS Qtr'!H$45</f>
        <v>0</v>
      </c>
      <c r="I56" s="429"/>
      <c r="J56" s="470" t="str">
        <f xml:space="preserve"> IF(ABS(K56) &gt; TRK_TOL, "tu", "vw")</f>
        <v>vw</v>
      </c>
      <c r="K56" s="253">
        <f xml:space="preserve"> H56 - INDEX(M56:R56, $J$5)</f>
        <v>0</v>
      </c>
      <c r="L56" s="419">
        <f xml:space="preserve"> IF(ABS(K56) &gt; TRK_TOL, IF(INDEX(M56:R56, $J$5) = 0, 0, H56 / INDEX(M56:R56, $J$5) - 1), 0)</f>
        <v>0</v>
      </c>
      <c r="M56" s="443"/>
      <c r="N56" s="431">
        <v>0</v>
      </c>
      <c r="O56" s="431">
        <v>0</v>
      </c>
      <c r="P56" s="431">
        <v>0</v>
      </c>
      <c r="Q56" s="431">
        <v>0</v>
      </c>
      <c r="R56" s="443"/>
    </row>
    <row r="57" spans="1:18" s="446" customFormat="1" outlineLevel="1" x14ac:dyDescent="0.25">
      <c r="A57" s="151"/>
      <c r="B57" s="153"/>
      <c r="C57" s="160"/>
      <c r="D57" s="150"/>
      <c r="E57" s="515" t="str">
        <f xml:space="preserve"> 'FS Qtr'!E$47</f>
        <v>Cash available for shareholders</v>
      </c>
      <c r="F57" s="515">
        <f xml:space="preserve"> 'FS Qtr'!F$47</f>
        <v>0</v>
      </c>
      <c r="G57" s="515" t="str">
        <f xml:space="preserve"> 'FS Qtr'!G$47</f>
        <v>$ 000s</v>
      </c>
      <c r="H57" s="515">
        <f xml:space="preserve"> 'FS Qtr'!H$47</f>
        <v>226631.39930699457</v>
      </c>
      <c r="I57" s="434"/>
      <c r="J57" s="472" t="str">
        <f xml:space="preserve"> IF(ABS(K57) &gt; TRK_TOL, "tu", "vw")</f>
        <v>tu</v>
      </c>
      <c r="K57" s="435">
        <f xml:space="preserve"> H57 - INDEX(M57:R57, $J$5)</f>
        <v>-23259.822198444162</v>
      </c>
      <c r="L57" s="436">
        <f xml:space="preserve"> IF(ABS(K57) &gt; TRK_TOL, IF(INDEX(M57:R57, $J$5) = 0, 0, H57 / INDEX(M57:R57, $J$5) - 1), 0)</f>
        <v>-9.3079789111111033E-2</v>
      </c>
      <c r="M57" s="437"/>
      <c r="N57" s="438">
        <v>249891.22150543873</v>
      </c>
      <c r="O57" s="438">
        <v>333909.67882059299</v>
      </c>
      <c r="P57" s="438">
        <v>337738.64458162984</v>
      </c>
      <c r="Q57" s="438">
        <v>330080.71305955591</v>
      </c>
      <c r="R57" s="437"/>
    </row>
    <row r="58" spans="1:18" s="446" customFormat="1" outlineLevel="1" x14ac:dyDescent="0.25">
      <c r="A58" s="151"/>
      <c r="B58" s="153"/>
      <c r="C58" s="160"/>
      <c r="D58" s="150"/>
      <c r="E58" s="311"/>
      <c r="F58" s="311"/>
      <c r="G58" s="311"/>
      <c r="H58" s="311"/>
      <c r="I58" s="429"/>
      <c r="J58" s="473"/>
      <c r="K58" s="253"/>
      <c r="L58" s="419"/>
      <c r="M58" s="443"/>
      <c r="N58" s="431"/>
      <c r="O58" s="431"/>
      <c r="P58" s="431"/>
      <c r="Q58" s="431"/>
      <c r="R58" s="443"/>
    </row>
    <row r="59" spans="1:18" s="446" customFormat="1" outlineLevel="1" x14ac:dyDescent="0.25">
      <c r="A59" s="151"/>
      <c r="B59" s="153"/>
      <c r="C59" s="160"/>
      <c r="D59" s="150"/>
      <c r="E59" s="371" t="str">
        <f xml:space="preserve"> 'FS Qtr'!E$49</f>
        <v>Share capital redemption</v>
      </c>
      <c r="F59" s="371">
        <f xml:space="preserve"> 'FS Qtr'!F$49</f>
        <v>0</v>
      </c>
      <c r="G59" s="371" t="str">
        <f xml:space="preserve"> 'FS Qtr'!G$49</f>
        <v>$ 000s</v>
      </c>
      <c r="H59" s="371">
        <f xml:space="preserve"> 'FS Qtr'!H$49</f>
        <v>-34323.799038515674</v>
      </c>
      <c r="I59" s="429"/>
      <c r="J59" s="473" t="str">
        <f xml:space="preserve"> IF(ABS(K59) &gt; TRK_TOL, "tu", "vw")</f>
        <v>tu</v>
      </c>
      <c r="K59" s="253">
        <f xml:space="preserve"> H59 - INDEX(M59:R59, $J$5)</f>
        <v>-1891.5945477539935</v>
      </c>
      <c r="L59" s="419">
        <f xml:space="preserve"> IF(ABS(K59) &gt; TRK_TOL, IF(INDEX(M59:R59, $J$5) = 0, 0, H59 / INDEX(M59:R59, $J$5) - 1), 0)</f>
        <v>5.8324575139282242E-2</v>
      </c>
      <c r="M59" s="443"/>
      <c r="N59" s="431">
        <v>-32432.20449076168</v>
      </c>
      <c r="O59" s="431">
        <v>-100000</v>
      </c>
      <c r="P59" s="431">
        <v>-100000</v>
      </c>
      <c r="Q59" s="431">
        <v>-100000</v>
      </c>
      <c r="R59" s="443"/>
    </row>
    <row r="60" spans="1:18" s="446" customFormat="1" outlineLevel="1" x14ac:dyDescent="0.25">
      <c r="A60" s="151"/>
      <c r="B60" s="153"/>
      <c r="C60" s="160"/>
      <c r="D60" s="150"/>
      <c r="E60" s="515" t="str">
        <f xml:space="preserve"> 'FS Qtr'!E$50</f>
        <v>Cash flow available for dividends</v>
      </c>
      <c r="F60" s="515">
        <f xml:space="preserve"> 'FS Qtr'!F$50</f>
        <v>0</v>
      </c>
      <c r="G60" s="515" t="str">
        <f xml:space="preserve"> 'FS Qtr'!G$50</f>
        <v>$ 000s</v>
      </c>
      <c r="H60" s="515">
        <f xml:space="preserve"> 'FS Qtr'!H$50</f>
        <v>192307.60026847891</v>
      </c>
      <c r="I60" s="475"/>
      <c r="J60" s="472" t="str">
        <f xml:space="preserve"> IF(ABS(K60) &gt; TRK_TOL, "tu", "vw")</f>
        <v>vw</v>
      </c>
      <c r="K60" s="476"/>
      <c r="L60" s="477"/>
      <c r="M60" s="437"/>
      <c r="N60" s="438">
        <v>217459.01701467705</v>
      </c>
      <c r="O60" s="438">
        <v>233909.67882059299</v>
      </c>
      <c r="P60" s="438">
        <v>237738.64458162984</v>
      </c>
      <c r="Q60" s="438">
        <v>230080.71305955591</v>
      </c>
      <c r="R60" s="437"/>
    </row>
    <row r="61" spans="1:18" s="446" customFormat="1" outlineLevel="1" x14ac:dyDescent="0.25">
      <c r="A61" s="151"/>
      <c r="B61" s="153"/>
      <c r="C61" s="160"/>
      <c r="D61" s="150"/>
      <c r="E61" s="311"/>
      <c r="F61" s="311"/>
      <c r="G61" s="311"/>
      <c r="H61" s="311"/>
      <c r="I61" s="429"/>
      <c r="J61" s="473"/>
      <c r="K61" s="253"/>
      <c r="L61" s="419"/>
      <c r="M61" s="443"/>
      <c r="N61" s="431"/>
      <c r="O61" s="431"/>
      <c r="P61" s="431"/>
      <c r="Q61" s="431"/>
      <c r="R61" s="443"/>
    </row>
    <row r="62" spans="1:18" s="446" customFormat="1" outlineLevel="1" x14ac:dyDescent="0.25">
      <c r="A62" s="151"/>
      <c r="B62" s="153"/>
      <c r="C62" s="160"/>
      <c r="D62" s="150"/>
      <c r="E62" s="371" t="str">
        <f xml:space="preserve"> 'FS Qtr'!E$52</f>
        <v>Dividends paid</v>
      </c>
      <c r="F62" s="371">
        <f xml:space="preserve"> 'FS Qtr'!F$52</f>
        <v>0</v>
      </c>
      <c r="G62" s="371" t="str">
        <f xml:space="preserve"> 'FS Qtr'!G$52</f>
        <v>$ 000s</v>
      </c>
      <c r="H62" s="371">
        <f xml:space="preserve"> 'FS Qtr'!H$52</f>
        <v>-192307.60026847883</v>
      </c>
      <c r="I62" s="429"/>
      <c r="J62" s="473" t="str">
        <f xml:space="preserve"> IF(ABS(K62) &gt; TRK_TOL, "tu", "vw")</f>
        <v>tu</v>
      </c>
      <c r="K62" s="253">
        <f xml:space="preserve"> H62 - INDEX(M62:R62, $J$5)</f>
        <v>25151.416746197763</v>
      </c>
      <c r="L62" s="419">
        <f xml:space="preserve"> IF(ABS(K62) &gt; TRK_TOL, IF(INDEX(M62:R62, $J$5) = 0, 0, H62 / INDEX(M62:R62, $J$5) - 1), 0)</f>
        <v>-0.115660491303059</v>
      </c>
      <c r="M62" s="443"/>
      <c r="N62" s="431">
        <v>-217459.01701467659</v>
      </c>
      <c r="O62" s="431">
        <v>-233909.67882059276</v>
      </c>
      <c r="P62" s="431">
        <v>-237738.64458162984</v>
      </c>
      <c r="Q62" s="431">
        <v>-230080.71305955577</v>
      </c>
      <c r="R62" s="443"/>
    </row>
    <row r="63" spans="1:18" s="446" customFormat="1" outlineLevel="1" x14ac:dyDescent="0.25">
      <c r="A63" s="151"/>
      <c r="B63" s="153"/>
      <c r="C63" s="160"/>
      <c r="D63" s="150"/>
      <c r="E63" s="515" t="str">
        <f xml:space="preserve"> 'FS Qtr'!E$53</f>
        <v>Net cash flow</v>
      </c>
      <c r="F63" s="515">
        <f xml:space="preserve"> 'FS Qtr'!F$53</f>
        <v>0</v>
      </c>
      <c r="G63" s="515" t="str">
        <f xml:space="preserve"> 'FS Qtr'!G$53</f>
        <v>$ 000s</v>
      </c>
      <c r="H63" s="515">
        <f xml:space="preserve"> 'FS Qtr'!H$53</f>
        <v>1.1402789823478088E-10</v>
      </c>
      <c r="I63" s="434"/>
      <c r="J63" s="472" t="str">
        <f xml:space="preserve"> IF(ABS(K63) &gt; TRK_TOL, "tu", "vw")</f>
        <v>vw</v>
      </c>
      <c r="K63" s="435"/>
      <c r="L63" s="436"/>
      <c r="M63" s="437"/>
      <c r="N63" s="438">
        <v>3.39014150085859E-10</v>
      </c>
      <c r="O63" s="438">
        <v>0</v>
      </c>
      <c r="P63" s="438">
        <v>0</v>
      </c>
      <c r="Q63" s="438">
        <v>0</v>
      </c>
      <c r="R63" s="437"/>
    </row>
    <row r="64" spans="1:18" s="446" customFormat="1" outlineLevel="1" x14ac:dyDescent="0.25">
      <c r="A64" s="151"/>
      <c r="B64" s="153"/>
      <c r="C64" s="150"/>
      <c r="D64" s="150"/>
      <c r="E64" s="429"/>
      <c r="F64" s="429"/>
      <c r="G64" s="429"/>
      <c r="H64" s="429"/>
      <c r="I64" s="429"/>
      <c r="J64" s="474"/>
      <c r="K64" s="447"/>
      <c r="L64" s="448"/>
      <c r="M64" s="443"/>
      <c r="N64" s="431"/>
      <c r="O64" s="431"/>
      <c r="P64" s="431"/>
      <c r="Q64" s="431"/>
      <c r="R64" s="443"/>
    </row>
    <row r="65" spans="1:18" s="256" customFormat="1" x14ac:dyDescent="0.25">
      <c r="A65" s="151"/>
      <c r="B65" s="153"/>
      <c r="C65" s="150"/>
      <c r="D65" s="150"/>
      <c r="E65" s="429"/>
      <c r="F65" s="429"/>
      <c r="G65" s="429"/>
      <c r="H65" s="429"/>
      <c r="I65" s="429"/>
      <c r="J65" s="471"/>
      <c r="K65" s="254"/>
      <c r="L65" s="420"/>
      <c r="M65" s="441"/>
      <c r="N65" s="431"/>
      <c r="O65" s="431"/>
      <c r="P65" s="431"/>
      <c r="Q65" s="431"/>
      <c r="R65" s="441"/>
    </row>
    <row r="66" spans="1:18" s="316" customFormat="1" x14ac:dyDescent="0.25">
      <c r="A66" s="140" t="s">
        <v>105</v>
      </c>
      <c r="B66" s="150"/>
      <c r="C66" s="150"/>
      <c r="D66" s="150"/>
      <c r="E66" s="444"/>
      <c r="F66" s="449"/>
      <c r="G66" s="444"/>
      <c r="H66" s="444"/>
      <c r="I66" s="444"/>
      <c r="J66" s="468"/>
      <c r="K66" s="255"/>
      <c r="L66" s="421"/>
      <c r="M66" s="441"/>
      <c r="N66" s="450"/>
      <c r="O66" s="450"/>
      <c r="P66" s="450"/>
      <c r="Q66" s="450"/>
      <c r="R66" s="441"/>
    </row>
    <row r="67" spans="1:18" s="256" customFormat="1" outlineLevel="1" x14ac:dyDescent="0.25">
      <c r="A67" s="166"/>
      <c r="B67" s="166"/>
      <c r="C67" s="167"/>
      <c r="D67" s="168"/>
      <c r="E67" s="377" t="s">
        <v>71</v>
      </c>
      <c r="F67" s="451"/>
      <c r="G67" s="452"/>
      <c r="H67" s="453">
        <f ca="1" xml:space="preserve"> NOW()</f>
        <v>43928.434446990737</v>
      </c>
      <c r="I67" s="444"/>
      <c r="J67" s="471"/>
      <c r="K67" s="255"/>
      <c r="L67" s="421"/>
      <c r="M67" s="441"/>
      <c r="N67" s="454">
        <v>43928.433772453704</v>
      </c>
      <c r="O67" s="454">
        <v>43915.310571296293</v>
      </c>
      <c r="P67" s="454">
        <v>43915.310834143522</v>
      </c>
      <c r="Q67" s="454">
        <v>43915.311705324071</v>
      </c>
      <c r="R67" s="441"/>
    </row>
    <row r="68" spans="1:18" s="256" customFormat="1" outlineLevel="1" x14ac:dyDescent="0.25">
      <c r="A68" s="140"/>
      <c r="B68" s="140"/>
      <c r="C68" s="141"/>
      <c r="D68" s="150"/>
      <c r="E68" s="455" t="s">
        <v>106</v>
      </c>
      <c r="F68" s="451"/>
      <c r="G68" s="455"/>
      <c r="H68" s="456" t="str">
        <f ca="1" xml:space="preserve"> MID(CELL("filename",$A$1), SEARCH("[", CELL("filename",$A$1)) + 1, SEARCH("]", CELL("filename",$A$1)) - SEARCH("[", CELL("filename",$A$1)) - 1)</f>
        <v>EFM m15.7 END 01a.xlsm</v>
      </c>
      <c r="I68" s="444"/>
      <c r="J68" s="471"/>
      <c r="K68" s="255"/>
      <c r="L68" s="421"/>
      <c r="M68" s="441"/>
      <c r="N68" s="457" t="s">
        <v>353</v>
      </c>
      <c r="O68" s="457" t="s">
        <v>198</v>
      </c>
      <c r="P68" s="457" t="s">
        <v>198</v>
      </c>
      <c r="Q68" s="457" t="s">
        <v>198</v>
      </c>
      <c r="R68" s="441"/>
    </row>
    <row r="69" spans="1:18" s="256" customFormat="1" outlineLevel="1" x14ac:dyDescent="0.25">
      <c r="A69" s="140"/>
      <c r="B69" s="140"/>
      <c r="C69" s="141"/>
      <c r="D69" s="151"/>
      <c r="E69" s="458"/>
      <c r="F69" s="449"/>
      <c r="G69" s="444"/>
      <c r="H69" s="444"/>
      <c r="I69" s="444"/>
      <c r="J69" s="468"/>
      <c r="K69" s="255"/>
      <c r="L69" s="421"/>
      <c r="M69" s="441"/>
      <c r="N69" s="444"/>
      <c r="O69" s="444"/>
      <c r="P69" s="444"/>
      <c r="Q69" s="444"/>
      <c r="R69" s="441"/>
    </row>
    <row r="70" spans="1:18" s="256" customFormat="1" x14ac:dyDescent="0.25">
      <c r="A70" s="140"/>
      <c r="B70" s="140"/>
      <c r="C70" s="141"/>
      <c r="D70" s="151"/>
      <c r="E70" s="458"/>
      <c r="F70" s="449"/>
      <c r="G70" s="444"/>
      <c r="H70" s="444"/>
      <c r="I70" s="444"/>
      <c r="J70" s="468"/>
      <c r="K70" s="255"/>
      <c r="L70" s="421"/>
      <c r="M70" s="441"/>
      <c r="N70" s="444"/>
      <c r="O70" s="444"/>
      <c r="P70" s="444"/>
      <c r="Q70" s="444"/>
      <c r="R70" s="441"/>
    </row>
    <row r="71" spans="1:18" s="439" customFormat="1" x14ac:dyDescent="0.25">
      <c r="A71" s="339"/>
      <c r="B71" s="339"/>
      <c r="C71" s="340"/>
      <c r="D71" s="341"/>
      <c r="E71" s="459" t="s">
        <v>67</v>
      </c>
      <c r="F71" s="460"/>
      <c r="G71" s="461"/>
      <c r="H71" s="461"/>
      <c r="I71" s="462"/>
      <c r="J71" s="469" t="s">
        <v>72</v>
      </c>
      <c r="K71" s="430"/>
      <c r="L71" s="463"/>
      <c r="M71" s="441"/>
      <c r="N71" s="464"/>
      <c r="O71" s="464"/>
      <c r="P71" s="464"/>
      <c r="Q71" s="464"/>
      <c r="R71" s="441"/>
    </row>
    <row r="72" spans="1:18" s="256" customFormat="1" x14ac:dyDescent="0.25">
      <c r="A72" s="170"/>
      <c r="B72" s="170"/>
      <c r="C72" s="147"/>
      <c r="D72" s="142"/>
      <c r="E72" s="455"/>
      <c r="F72" s="455"/>
      <c r="G72" s="455"/>
      <c r="H72" s="455"/>
      <c r="I72" s="444"/>
      <c r="J72" s="471"/>
      <c r="K72" s="254"/>
      <c r="L72" s="420"/>
      <c r="M72" s="441"/>
      <c r="N72" s="455"/>
      <c r="O72" s="455"/>
      <c r="P72" s="455"/>
      <c r="Q72" s="455"/>
      <c r="R72" s="441"/>
    </row>
  </sheetData>
  <conditionalFormatting sqref="J8">
    <cfRule type="cellIs" dxfId="40" priority="18" operator="equal">
      <formula>"tu"</formula>
    </cfRule>
  </conditionalFormatting>
  <conditionalFormatting sqref="J10:J13">
    <cfRule type="cellIs" dxfId="39" priority="17" operator="equal">
      <formula>"tu"</formula>
    </cfRule>
  </conditionalFormatting>
  <conditionalFormatting sqref="J19:J28 J30:J31 J33:J34">
    <cfRule type="cellIs" dxfId="38" priority="16" operator="equal">
      <formula>"tu"</formula>
    </cfRule>
  </conditionalFormatting>
  <conditionalFormatting sqref="J40:J45 J47:J48 J52:J53 J58:J63">
    <cfRule type="cellIs" dxfId="37" priority="11" operator="equal">
      <formula>"tu"</formula>
    </cfRule>
  </conditionalFormatting>
  <conditionalFormatting sqref="J49">
    <cfRule type="cellIs" dxfId="36" priority="8" operator="equal">
      <formula>"tu"</formula>
    </cfRule>
  </conditionalFormatting>
  <conditionalFormatting sqref="J50">
    <cfRule type="cellIs" dxfId="35" priority="7" operator="equal">
      <formula>"tu"</formula>
    </cfRule>
  </conditionalFormatting>
  <conditionalFormatting sqref="J51">
    <cfRule type="cellIs" dxfId="34" priority="6" operator="equal">
      <formula>"tu"</formula>
    </cfRule>
  </conditionalFormatting>
  <conditionalFormatting sqref="J46">
    <cfRule type="cellIs" dxfId="33" priority="5" operator="equal">
      <formula>"tu"</formula>
    </cfRule>
  </conditionalFormatting>
  <conditionalFormatting sqref="J54:J57">
    <cfRule type="cellIs" dxfId="32" priority="4" operator="equal">
      <formula>"tu"</formula>
    </cfRule>
  </conditionalFormatting>
  <conditionalFormatting sqref="J29">
    <cfRule type="cellIs" dxfId="31" priority="3" operator="equal">
      <formula>"tu"</formula>
    </cfRule>
  </conditionalFormatting>
  <conditionalFormatting sqref="J32">
    <cfRule type="cellIs" dxfId="30" priority="2" operator="equal">
      <formula>"tu"</formula>
    </cfRule>
  </conditionalFormatting>
  <conditionalFormatting sqref="J35">
    <cfRule type="cellIs" dxfId="29" priority="1" operator="equal">
      <formula>"tu"</formula>
    </cfRule>
  </conditionalFormatting>
  <printOptions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r:id="rId1"/>
  <headerFooter alignWithMargins="0">
    <oddHeader>&amp;LPROJECT YAHSAT&amp;CSheet:&amp;A&amp;RSTRICTLY CONFIDENTIAL</oddHeader>
    <oddFooter>&amp;L&amp;F ( Printed on &amp;D at &amp;T )&amp;RPage &amp;P of &amp;N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indexed="41"/>
    <outlinePr summaryBelow="0" summaryRight="0"/>
  </sheetPr>
  <dimension ref="A1:I31"/>
  <sheetViews>
    <sheetView showGridLines="0" defaultGridColor="0" colorId="22" workbookViewId="0">
      <pane xSplit="9" ySplit="5" topLeftCell="XER6" activePane="bottomRight" state="frozen"/>
      <selection activeCell="F117" sqref="F117"/>
      <selection pane="topRight" activeCell="F117" sqref="F117"/>
      <selection pane="bottomLeft" activeCell="F117" sqref="F117"/>
      <selection pane="bottomRight" activeCell="F117" sqref="F117"/>
    </sheetView>
  </sheetViews>
  <sheetFormatPr defaultColWidth="0" defaultRowHeight="13" x14ac:dyDescent="0.25"/>
  <cols>
    <col min="1" max="1" width="1.36328125" style="120" customWidth="1"/>
    <col min="2" max="2" width="1.36328125" style="116" customWidth="1"/>
    <col min="3" max="3" width="1.36328125" style="117" customWidth="1"/>
    <col min="4" max="4" width="1.36328125" style="118" customWidth="1"/>
    <col min="5" max="5" width="40.6328125" style="119" customWidth="1"/>
    <col min="6" max="6" width="12.6328125" style="119" customWidth="1"/>
    <col min="7" max="8" width="11.6328125" style="119" customWidth="1"/>
    <col min="9" max="9" width="2.6328125" style="119" customWidth="1"/>
    <col min="10" max="16384" width="11.6328125" hidden="1"/>
  </cols>
  <sheetData>
    <row r="1" spans="1:9" ht="25" x14ac:dyDescent="0.25">
      <c r="A1" s="24" t="str">
        <f ca="1" xml:space="preserve"> RIGHT(CELL("filename", A1), LEN(CELL("filename", A1)) - SEARCH("]", CELL("filename", A1))) &amp; " - " &amp; InpC!F3</f>
        <v>Check - Scenario 1</v>
      </c>
    </row>
    <row r="2" spans="1:9" x14ac:dyDescent="0.25">
      <c r="A2" s="22"/>
      <c r="B2" s="23"/>
      <c r="C2" s="46"/>
      <c r="D2" s="47"/>
      <c r="E2" s="22"/>
      <c r="F2" s="350">
        <f xml:space="preserve"> F9</f>
        <v>0</v>
      </c>
      <c r="G2" s="42" t="s">
        <v>23</v>
      </c>
      <c r="H2" s="22"/>
      <c r="I2" s="22"/>
    </row>
    <row r="3" spans="1:9" x14ac:dyDescent="0.25">
      <c r="F3" s="350">
        <f xml:space="preserve"> Output!J2</f>
        <v>19</v>
      </c>
      <c r="G3" s="121" t="s">
        <v>25</v>
      </c>
    </row>
    <row r="4" spans="1:9" x14ac:dyDescent="0.25">
      <c r="F4" s="350">
        <f xml:space="preserve"> Check!$F$21</f>
        <v>0</v>
      </c>
      <c r="G4" s="121" t="s">
        <v>24</v>
      </c>
    </row>
    <row r="5" spans="1:9" x14ac:dyDescent="0.25">
      <c r="F5" s="44" t="s">
        <v>19</v>
      </c>
      <c r="G5" s="45" t="s">
        <v>17</v>
      </c>
      <c r="H5" s="120"/>
    </row>
    <row r="7" spans="1:9" x14ac:dyDescent="0.25">
      <c r="A7" s="120" t="s">
        <v>32</v>
      </c>
    </row>
    <row r="9" spans="1:9" x14ac:dyDescent="0.25">
      <c r="E9" s="119" t="s">
        <v>33</v>
      </c>
      <c r="F9" s="350">
        <f xml:space="preserve"> SUM(F10:F16)</f>
        <v>0</v>
      </c>
      <c r="G9" s="119" t="s">
        <v>20</v>
      </c>
    </row>
    <row r="10" spans="1:9" s="246" customFormat="1" x14ac:dyDescent="0.25">
      <c r="A10" s="317"/>
      <c r="B10" s="317"/>
      <c r="C10" s="318"/>
      <c r="D10" s="319"/>
      <c r="E10" s="211" t="s">
        <v>34</v>
      </c>
      <c r="F10" s="211" t="s">
        <v>35</v>
      </c>
      <c r="G10" s="212"/>
      <c r="H10" s="212"/>
      <c r="I10" s="212"/>
    </row>
    <row r="12" spans="1:9" x14ac:dyDescent="0.25">
      <c r="E12" s="171" t="str">
        <f xml:space="preserve"> 'FS Qtr'!E$83</f>
        <v>Balance sheet check</v>
      </c>
      <c r="F12" s="350">
        <f xml:space="preserve"> 'FS Qtr'!F$83</f>
        <v>0</v>
      </c>
      <c r="G12" s="171" t="str">
        <f xml:space="preserve"> 'FS Qtr'!G$83</f>
        <v>check</v>
      </c>
    </row>
    <row r="13" spans="1:9" x14ac:dyDescent="0.25">
      <c r="E13" s="171" t="str">
        <f xml:space="preserve"> 'FS Ann'!E$83</f>
        <v>Annual balance sheet check</v>
      </c>
      <c r="F13" s="350">
        <f xml:space="preserve"> 'FS Ann'!F$83</f>
        <v>0</v>
      </c>
      <c r="G13" s="171" t="str">
        <f xml:space="preserve"> 'FS Ann'!G$83</f>
        <v>check</v>
      </c>
    </row>
    <row r="14" spans="1:9" x14ac:dyDescent="0.25">
      <c r="E14" s="634" t="str">
        <f xml:space="preserve"> Debt!E$14</f>
        <v>Cash flow available for senior debt service - check</v>
      </c>
      <c r="F14" s="350">
        <f xml:space="preserve"> Debt!F$14</f>
        <v>0</v>
      </c>
      <c r="G14" s="634" t="str">
        <f xml:space="preserve"> Debt!G$14</f>
        <v>check</v>
      </c>
    </row>
    <row r="16" spans="1:9" s="246" customFormat="1" x14ac:dyDescent="0.25">
      <c r="A16" s="317"/>
      <c r="B16" s="317"/>
      <c r="C16" s="318"/>
      <c r="D16" s="319"/>
      <c r="E16" s="211" t="s">
        <v>34</v>
      </c>
      <c r="F16" s="211" t="s">
        <v>36</v>
      </c>
      <c r="G16" s="212"/>
      <c r="H16" s="212"/>
      <c r="I16" s="212"/>
    </row>
    <row r="19" spans="1:9" x14ac:dyDescent="0.25">
      <c r="A19" s="120" t="s">
        <v>37</v>
      </c>
    </row>
    <row r="21" spans="1:9" x14ac:dyDescent="0.25">
      <c r="E21" s="119" t="s">
        <v>38</v>
      </c>
      <c r="F21" s="350">
        <f xml:space="preserve"> SUM(F22:F31)</f>
        <v>0</v>
      </c>
      <c r="G21" s="119" t="s">
        <v>39</v>
      </c>
    </row>
    <row r="22" spans="1:9" s="246" customFormat="1" x14ac:dyDescent="0.25">
      <c r="A22" s="317"/>
      <c r="B22" s="317"/>
      <c r="C22" s="318"/>
      <c r="D22" s="319"/>
      <c r="E22" s="211" t="s">
        <v>34</v>
      </c>
      <c r="F22" s="211" t="s">
        <v>35</v>
      </c>
      <c r="G22" s="212"/>
      <c r="H22" s="212"/>
      <c r="I22" s="212"/>
    </row>
    <row r="31" spans="1:9" s="322" customFormat="1" x14ac:dyDescent="0.25">
      <c r="A31" s="320"/>
      <c r="B31" s="320"/>
      <c r="C31" s="321"/>
      <c r="D31" s="239"/>
      <c r="E31" s="239" t="s">
        <v>34</v>
      </c>
      <c r="F31" s="239" t="s">
        <v>36</v>
      </c>
      <c r="G31" s="239"/>
      <c r="H31" s="239"/>
      <c r="I31" s="239"/>
    </row>
  </sheetData>
  <conditionalFormatting sqref="F2:F4">
    <cfRule type="cellIs" dxfId="28" priority="17" stopIfTrue="1" operator="notEqual">
      <formula>0</formula>
    </cfRule>
    <cfRule type="cellIs" dxfId="27" priority="18" stopIfTrue="1" operator="equal">
      <formula>""</formula>
    </cfRule>
  </conditionalFormatting>
  <conditionalFormatting sqref="F2:F4">
    <cfRule type="cellIs" dxfId="26" priority="19" stopIfTrue="1" operator="notEqual">
      <formula>0</formula>
    </cfRule>
    <cfRule type="cellIs" dxfId="25" priority="20" stopIfTrue="1" operator="equal">
      <formula>""</formula>
    </cfRule>
  </conditionalFormatting>
  <conditionalFormatting sqref="F9">
    <cfRule type="cellIs" dxfId="24" priority="13" stopIfTrue="1" operator="notEqual">
      <formula>0</formula>
    </cfRule>
    <cfRule type="cellIs" dxfId="23" priority="14" stopIfTrue="1" operator="equal">
      <formula>""</formula>
    </cfRule>
  </conditionalFormatting>
  <conditionalFormatting sqref="F9">
    <cfRule type="cellIs" dxfId="22" priority="15" stopIfTrue="1" operator="notEqual">
      <formula>0</formula>
    </cfRule>
    <cfRule type="cellIs" dxfId="21" priority="16" stopIfTrue="1" operator="equal">
      <formula>""</formula>
    </cfRule>
  </conditionalFormatting>
  <conditionalFormatting sqref="F21">
    <cfRule type="cellIs" dxfId="20" priority="9" stopIfTrue="1" operator="notEqual">
      <formula>0</formula>
    </cfRule>
    <cfRule type="cellIs" dxfId="19" priority="10" stopIfTrue="1" operator="equal">
      <formula>""</formula>
    </cfRule>
  </conditionalFormatting>
  <conditionalFormatting sqref="F21">
    <cfRule type="cellIs" dxfId="18" priority="11" stopIfTrue="1" operator="notEqual">
      <formula>0</formula>
    </cfRule>
    <cfRule type="cellIs" dxfId="17" priority="12" stopIfTrue="1" operator="equal">
      <formula>""</formula>
    </cfRule>
  </conditionalFormatting>
  <conditionalFormatting sqref="F12:F13">
    <cfRule type="cellIs" dxfId="16" priority="5" stopIfTrue="1" operator="notEqual">
      <formula>0</formula>
    </cfRule>
    <cfRule type="cellIs" dxfId="15" priority="6" stopIfTrue="1" operator="equal">
      <formula>""</formula>
    </cfRule>
  </conditionalFormatting>
  <conditionalFormatting sqref="F12:F13">
    <cfRule type="cellIs" dxfId="14" priority="7" stopIfTrue="1" operator="notEqual">
      <formula>0</formula>
    </cfRule>
    <cfRule type="cellIs" dxfId="13" priority="8" stopIfTrue="1" operator="equal">
      <formula>""</formula>
    </cfRule>
  </conditionalFormatting>
  <conditionalFormatting sqref="F14">
    <cfRule type="cellIs" dxfId="12" priority="1" stopIfTrue="1" operator="notEqual">
      <formula>0</formula>
    </cfRule>
    <cfRule type="cellIs" dxfId="11" priority="2" stopIfTrue="1" operator="equal">
      <formula>""</formula>
    </cfRule>
  </conditionalFormatting>
  <conditionalFormatting sqref="F14">
    <cfRule type="cellIs" dxfId="10" priority="3" stopIfTrue="1" operator="notEqual">
      <formula>0</formula>
    </cfRule>
    <cfRule type="cellIs" dxfId="9" priority="4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7">
    <tabColor rgb="FFFFFF00"/>
    <outlinePr summaryBelow="0" summaryRight="0"/>
  </sheetPr>
  <dimension ref="A1:PY24"/>
  <sheetViews>
    <sheetView defaultGridColor="0" colorId="8" workbookViewId="0">
      <pane xSplit="9" ySplit="5" topLeftCell="J6" activePane="bottomRight" state="frozen"/>
      <selection activeCell="F117" sqref="F117"/>
      <selection pane="topRight" activeCell="F117" sqref="F117"/>
      <selection pane="bottomLeft" activeCell="F117" sqref="F117"/>
      <selection pane="bottomRight" activeCell="F117" sqref="F117"/>
    </sheetView>
  </sheetViews>
  <sheetFormatPr defaultColWidth="0" defaultRowHeight="13" x14ac:dyDescent="0.25"/>
  <cols>
    <col min="1" max="2" width="1.36328125" style="15" customWidth="1"/>
    <col min="3" max="3" width="1.36328125" style="21" customWidth="1"/>
    <col min="4" max="4" width="1.36328125" style="60" customWidth="1"/>
    <col min="5" max="5" width="40.6328125" style="12" customWidth="1"/>
    <col min="6" max="6" width="12.6328125" style="12" customWidth="1"/>
    <col min="7" max="8" width="11.6328125" style="12" customWidth="1"/>
    <col min="9" max="9" width="2.6328125" style="9" customWidth="1"/>
    <col min="10" max="192" width="11.6328125" style="12" customWidth="1"/>
    <col min="193" max="255" width="11.6328125" hidden="1" customWidth="1"/>
    <col min="256" max="16384" width="11.6328125" hidden="1"/>
  </cols>
  <sheetData>
    <row r="1" spans="1:441" s="43" customFormat="1" ht="25" x14ac:dyDescent="0.25">
      <c r="A1" s="24" t="str">
        <f ca="1" xml:space="preserve"> RIGHT(CELL("filename", A1), LEN(CELL("filename", A1)) - SEARCH("]", CELL("filename", A1))) &amp; " - " &amp; InpC!F3</f>
        <v>Tmp - Scenario 1</v>
      </c>
      <c r="B1" s="15"/>
      <c r="C1" s="21"/>
      <c r="D1" s="60"/>
      <c r="E1" s="12"/>
      <c r="F1" s="12"/>
      <c r="G1" s="12"/>
      <c r="H1" s="12"/>
      <c r="I1" s="9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 s="12"/>
      <c r="BG1" s="12"/>
      <c r="BH1" s="12"/>
      <c r="BI1" s="12"/>
      <c r="BJ1" s="12"/>
      <c r="BK1" s="12"/>
      <c r="BL1" s="12"/>
      <c r="BM1" s="12"/>
      <c r="BN1" s="12"/>
      <c r="BO1" s="12"/>
      <c r="BP1" s="12"/>
      <c r="BQ1" s="12"/>
      <c r="BR1" s="12"/>
      <c r="BS1" s="12"/>
      <c r="BT1" s="12"/>
      <c r="BU1" s="12"/>
      <c r="BV1" s="12"/>
      <c r="BW1" s="12"/>
      <c r="BX1" s="12"/>
      <c r="BY1" s="12"/>
      <c r="BZ1" s="12"/>
      <c r="CA1" s="12"/>
      <c r="CB1" s="12"/>
      <c r="CC1" s="12"/>
      <c r="CD1" s="12"/>
      <c r="CE1" s="12"/>
      <c r="CF1" s="12"/>
      <c r="CG1" s="12"/>
      <c r="CH1" s="12"/>
      <c r="CI1" s="12"/>
      <c r="CJ1" s="12"/>
      <c r="CK1" s="12"/>
      <c r="CL1" s="12"/>
      <c r="CM1" s="12"/>
      <c r="CN1" s="12"/>
      <c r="CO1" s="12"/>
      <c r="CP1" s="12"/>
      <c r="CQ1" s="12"/>
      <c r="CR1" s="12"/>
      <c r="CS1" s="12"/>
      <c r="CT1" s="12"/>
      <c r="CU1" s="12"/>
      <c r="CV1" s="12"/>
      <c r="CW1" s="12"/>
      <c r="CX1" s="12"/>
      <c r="CY1" s="12"/>
      <c r="CZ1" s="12"/>
      <c r="DA1" s="12"/>
      <c r="DB1" s="12"/>
      <c r="DC1" s="12"/>
      <c r="DD1" s="12"/>
      <c r="DE1" s="12"/>
      <c r="DF1" s="12"/>
      <c r="DG1" s="12"/>
      <c r="DH1" s="12"/>
      <c r="DI1" s="12"/>
      <c r="DJ1" s="12"/>
      <c r="DK1" s="12"/>
      <c r="DL1" s="12"/>
      <c r="DM1" s="12"/>
      <c r="DN1" s="12"/>
      <c r="DO1" s="12"/>
      <c r="DP1" s="12"/>
      <c r="DQ1" s="12"/>
      <c r="DR1" s="12"/>
      <c r="DS1" s="12"/>
      <c r="DT1" s="12"/>
      <c r="DU1" s="12"/>
      <c r="DV1" s="12"/>
      <c r="DW1" s="12"/>
      <c r="DX1" s="12"/>
      <c r="DY1" s="12"/>
      <c r="DZ1" s="12"/>
      <c r="EA1" s="12"/>
      <c r="EB1" s="12"/>
      <c r="EC1" s="12"/>
      <c r="ED1" s="12"/>
      <c r="EE1" s="12"/>
      <c r="EF1" s="12"/>
      <c r="EG1" s="12"/>
      <c r="EH1" s="12"/>
      <c r="EI1" s="12"/>
      <c r="EJ1" s="12"/>
      <c r="EK1" s="12"/>
      <c r="EL1" s="12"/>
      <c r="EM1" s="12"/>
      <c r="EN1" s="12"/>
      <c r="EO1" s="12"/>
      <c r="EP1" s="12"/>
      <c r="EQ1" s="12"/>
      <c r="ER1" s="12"/>
      <c r="ES1" s="12"/>
      <c r="ET1" s="12"/>
      <c r="EU1" s="12"/>
      <c r="EV1" s="12"/>
      <c r="EW1" s="12"/>
      <c r="EX1" s="12"/>
      <c r="EY1" s="12"/>
      <c r="EZ1" s="12"/>
      <c r="FA1" s="12"/>
      <c r="FB1" s="12"/>
      <c r="FC1" s="12"/>
      <c r="FD1" s="12"/>
      <c r="FE1" s="12"/>
      <c r="FF1" s="12"/>
      <c r="FG1" s="12"/>
      <c r="FH1" s="12"/>
      <c r="FI1" s="12"/>
      <c r="FJ1" s="12"/>
      <c r="FK1" s="12"/>
      <c r="FL1" s="12"/>
      <c r="FM1" s="12"/>
      <c r="FN1" s="12"/>
      <c r="FO1" s="12"/>
      <c r="FP1" s="12"/>
      <c r="FQ1" s="12"/>
      <c r="FR1" s="12"/>
      <c r="FS1" s="12"/>
      <c r="FT1" s="12"/>
      <c r="FU1" s="12"/>
      <c r="FV1" s="12"/>
      <c r="FW1" s="12"/>
      <c r="FX1" s="12"/>
      <c r="FY1" s="12"/>
      <c r="FZ1" s="12"/>
      <c r="GA1" s="12"/>
      <c r="GB1" s="12"/>
      <c r="GC1" s="12"/>
      <c r="GD1" s="12"/>
      <c r="GE1" s="12"/>
      <c r="GF1" s="12"/>
      <c r="GG1" s="12"/>
      <c r="GH1" s="12"/>
      <c r="GI1" s="12"/>
      <c r="GJ1" s="12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</row>
    <row r="2" spans="1:441" s="53" customFormat="1" x14ac:dyDescent="0.25">
      <c r="A2" s="63"/>
      <c r="B2" s="63"/>
      <c r="C2" s="64"/>
      <c r="D2" s="65"/>
      <c r="E2" s="41" t="str">
        <f xml:space="preserve"> Time!E$25</f>
        <v>Model period ending</v>
      </c>
      <c r="F2" s="350">
        <f xml:space="preserve"> Check!$F$9</f>
        <v>0</v>
      </c>
      <c r="G2" s="42" t="s">
        <v>23</v>
      </c>
      <c r="H2" s="25"/>
      <c r="I2" s="179"/>
      <c r="J2" s="25">
        <f xml:space="preserve"> Time!J$25</f>
        <v>44104</v>
      </c>
      <c r="K2" s="25">
        <f xml:space="preserve"> Time!K$25</f>
        <v>44196</v>
      </c>
      <c r="L2" s="25">
        <f xml:space="preserve"> Time!L$25</f>
        <v>44286</v>
      </c>
      <c r="M2" s="25">
        <f xml:space="preserve"> Time!M$25</f>
        <v>44377</v>
      </c>
      <c r="N2" s="25">
        <f xml:space="preserve"> Time!N$25</f>
        <v>44469</v>
      </c>
      <c r="O2" s="25">
        <f xml:space="preserve"> Time!O$25</f>
        <v>44561</v>
      </c>
      <c r="P2" s="25">
        <f xml:space="preserve"> Time!P$25</f>
        <v>44651</v>
      </c>
      <c r="Q2" s="25">
        <f xml:space="preserve"> Time!Q$25</f>
        <v>44742</v>
      </c>
      <c r="R2" s="25">
        <f xml:space="preserve"> Time!R$25</f>
        <v>44834</v>
      </c>
      <c r="S2" s="25">
        <f xml:space="preserve"> Time!S$25</f>
        <v>44926</v>
      </c>
      <c r="T2" s="25">
        <f xml:space="preserve"> Time!T$25</f>
        <v>45016</v>
      </c>
      <c r="U2" s="25">
        <f xml:space="preserve"> Time!U$25</f>
        <v>45107</v>
      </c>
      <c r="V2" s="25">
        <f xml:space="preserve"> Time!V$25</f>
        <v>45199</v>
      </c>
      <c r="W2" s="25">
        <f xml:space="preserve"> Time!W$25</f>
        <v>45291</v>
      </c>
      <c r="X2" s="25">
        <f xml:space="preserve"> Time!X$25</f>
        <v>45382</v>
      </c>
      <c r="Y2" s="25">
        <f xml:space="preserve"> Time!Y$25</f>
        <v>45473</v>
      </c>
      <c r="Z2" s="25">
        <f xml:space="preserve"> Time!Z$25</f>
        <v>45565</v>
      </c>
      <c r="AA2" s="25">
        <f xml:space="preserve"> Time!AA$25</f>
        <v>45657</v>
      </c>
      <c r="AB2" s="25">
        <f xml:space="preserve"> Time!AB$25</f>
        <v>45747</v>
      </c>
      <c r="AC2" s="25">
        <f xml:space="preserve"> Time!AC$25</f>
        <v>45838</v>
      </c>
      <c r="AD2" s="25">
        <f xml:space="preserve"> Time!AD$25</f>
        <v>45930</v>
      </c>
      <c r="AE2" s="25">
        <f xml:space="preserve"> Time!AE$25</f>
        <v>46022</v>
      </c>
      <c r="AF2" s="25">
        <f xml:space="preserve"> Time!AF$25</f>
        <v>46112</v>
      </c>
      <c r="AG2" s="25">
        <f xml:space="preserve"> Time!AG$25</f>
        <v>46203</v>
      </c>
      <c r="AH2" s="25">
        <f xml:space="preserve"> Time!AH$25</f>
        <v>46295</v>
      </c>
      <c r="AI2" s="25">
        <f xml:space="preserve"> Time!AI$25</f>
        <v>46387</v>
      </c>
      <c r="AJ2" s="25">
        <f xml:space="preserve"> Time!AJ$25</f>
        <v>46477</v>
      </c>
      <c r="AK2" s="25">
        <f xml:space="preserve"> Time!AK$25</f>
        <v>46568</v>
      </c>
      <c r="AL2" s="25">
        <f xml:space="preserve"> Time!AL$25</f>
        <v>46660</v>
      </c>
      <c r="AM2" s="25">
        <f xml:space="preserve"> Time!AM$25</f>
        <v>46752</v>
      </c>
      <c r="AN2" s="25">
        <f xml:space="preserve"> Time!AN$25</f>
        <v>46843</v>
      </c>
      <c r="AO2" s="25">
        <f xml:space="preserve"> Time!AO$25</f>
        <v>46934</v>
      </c>
      <c r="AP2" s="25">
        <f xml:space="preserve"> Time!AP$25</f>
        <v>47026</v>
      </c>
      <c r="AQ2" s="25">
        <f xml:space="preserve"> Time!AQ$25</f>
        <v>47118</v>
      </c>
      <c r="AR2" s="25">
        <f xml:space="preserve"> Time!AR$25</f>
        <v>47208</v>
      </c>
      <c r="AS2" s="25">
        <f xml:space="preserve"> Time!AS$25</f>
        <v>47299</v>
      </c>
      <c r="AT2" s="25">
        <f xml:space="preserve"> Time!AT$25</f>
        <v>47391</v>
      </c>
      <c r="AU2" s="25">
        <f xml:space="preserve"> Time!AU$25</f>
        <v>47483</v>
      </c>
      <c r="AV2" s="25">
        <f xml:space="preserve"> Time!AV$25</f>
        <v>47573</v>
      </c>
      <c r="AW2" s="25">
        <f xml:space="preserve"> Time!AW$25</f>
        <v>47664</v>
      </c>
      <c r="AX2" s="25">
        <f xml:space="preserve"> Time!AX$25</f>
        <v>47756</v>
      </c>
      <c r="AY2" s="25">
        <f xml:space="preserve"> Time!AY$25</f>
        <v>47848</v>
      </c>
      <c r="AZ2" s="25">
        <f xml:space="preserve"> Time!AZ$25</f>
        <v>47938</v>
      </c>
      <c r="BA2" s="25">
        <f xml:space="preserve"> Time!BA$25</f>
        <v>48029</v>
      </c>
      <c r="BB2" s="25">
        <f xml:space="preserve"> Time!BB$25</f>
        <v>48121</v>
      </c>
      <c r="BC2" s="25">
        <f xml:space="preserve"> Time!BC$25</f>
        <v>48213</v>
      </c>
      <c r="BD2" s="25">
        <f xml:space="preserve"> Time!BD$25</f>
        <v>48304</v>
      </c>
      <c r="BE2" s="25">
        <f xml:space="preserve"> Time!BE$25</f>
        <v>48395</v>
      </c>
      <c r="BF2" s="25">
        <f xml:space="preserve"> Time!BF$25</f>
        <v>48487</v>
      </c>
      <c r="BG2" s="25">
        <f xml:space="preserve"> Time!BG$25</f>
        <v>48579</v>
      </c>
      <c r="BH2" s="25">
        <f xml:space="preserve"> Time!BH$25</f>
        <v>48669</v>
      </c>
      <c r="BI2" s="25">
        <f xml:space="preserve"> Time!BI$25</f>
        <v>48760</v>
      </c>
      <c r="BJ2" s="25">
        <f xml:space="preserve"> Time!BJ$25</f>
        <v>48852</v>
      </c>
      <c r="BK2" s="25">
        <f xml:space="preserve"> Time!BK$25</f>
        <v>48944</v>
      </c>
      <c r="BL2" s="25">
        <f xml:space="preserve"> Time!BL$25</f>
        <v>49034</v>
      </c>
      <c r="BM2" s="25">
        <f xml:space="preserve"> Time!BM$25</f>
        <v>49125</v>
      </c>
      <c r="BN2" s="25">
        <f xml:space="preserve"> Time!BN$25</f>
        <v>49217</v>
      </c>
      <c r="BO2" s="25">
        <f xml:space="preserve"> Time!BO$25</f>
        <v>49309</v>
      </c>
      <c r="BP2" s="25">
        <f xml:space="preserve"> Time!BP$25</f>
        <v>49399</v>
      </c>
      <c r="BQ2" s="25">
        <f xml:space="preserve"> Time!BQ$25</f>
        <v>49490</v>
      </c>
      <c r="BR2" s="25">
        <f xml:space="preserve"> Time!BR$25</f>
        <v>49582</v>
      </c>
      <c r="BS2" s="25">
        <f xml:space="preserve"> Time!BS$25</f>
        <v>49674</v>
      </c>
      <c r="BT2" s="25">
        <f xml:space="preserve"> Time!BT$25</f>
        <v>49765</v>
      </c>
      <c r="BU2" s="25">
        <f xml:space="preserve"> Time!BU$25</f>
        <v>49856</v>
      </c>
      <c r="BV2" s="25">
        <f xml:space="preserve"> Time!BV$25</f>
        <v>49948</v>
      </c>
      <c r="BW2" s="25">
        <f xml:space="preserve"> Time!BW$25</f>
        <v>50040</v>
      </c>
      <c r="BX2" s="25">
        <f xml:space="preserve"> Time!BX$25</f>
        <v>50130</v>
      </c>
      <c r="BY2" s="25">
        <f xml:space="preserve"> Time!BY$25</f>
        <v>50221</v>
      </c>
      <c r="BZ2" s="25">
        <f xml:space="preserve"> Time!BZ$25</f>
        <v>50313</v>
      </c>
      <c r="CA2" s="25">
        <f xml:space="preserve"> Time!CA$25</f>
        <v>50405</v>
      </c>
      <c r="CB2" s="25">
        <f xml:space="preserve"> Time!CB$25</f>
        <v>50495</v>
      </c>
      <c r="CC2" s="25">
        <f xml:space="preserve"> Time!CC$25</f>
        <v>50586</v>
      </c>
      <c r="CD2" s="25">
        <f xml:space="preserve"> Time!CD$25</f>
        <v>50678</v>
      </c>
      <c r="CE2" s="25">
        <f xml:space="preserve"> Time!CE$25</f>
        <v>50770</v>
      </c>
      <c r="CF2" s="25">
        <f xml:space="preserve"> Time!CF$25</f>
        <v>50860</v>
      </c>
      <c r="CG2" s="25">
        <f xml:space="preserve"> Time!CG$25</f>
        <v>50951</v>
      </c>
      <c r="CH2" s="25">
        <f xml:space="preserve"> Time!CH$25</f>
        <v>51043</v>
      </c>
      <c r="CI2" s="25">
        <f xml:space="preserve"> Time!CI$25</f>
        <v>51135</v>
      </c>
      <c r="CJ2" s="25">
        <f xml:space="preserve"> Time!CJ$25</f>
        <v>51226</v>
      </c>
      <c r="CK2" s="25">
        <f xml:space="preserve"> Time!CK$25</f>
        <v>51317</v>
      </c>
      <c r="CL2" s="25">
        <f xml:space="preserve"> Time!CL$25</f>
        <v>51409</v>
      </c>
      <c r="CM2" s="25">
        <f xml:space="preserve"> Time!CM$25</f>
        <v>51501</v>
      </c>
      <c r="CN2" s="25">
        <f xml:space="preserve"> Time!CN$25</f>
        <v>51591</v>
      </c>
      <c r="CO2" s="25">
        <f xml:space="preserve"> Time!CO$25</f>
        <v>51682</v>
      </c>
      <c r="CP2" s="25">
        <f xml:space="preserve"> Time!CP$25</f>
        <v>51774</v>
      </c>
      <c r="CQ2" s="25">
        <f xml:space="preserve"> Time!CQ$25</f>
        <v>51866</v>
      </c>
      <c r="CR2" s="25">
        <f xml:space="preserve"> Time!CR$25</f>
        <v>51956</v>
      </c>
      <c r="CS2" s="25">
        <f xml:space="preserve"> Time!CS$25</f>
        <v>52047</v>
      </c>
      <c r="CT2" s="25">
        <f xml:space="preserve"> Time!CT$25</f>
        <v>52139</v>
      </c>
      <c r="CU2" s="25">
        <f xml:space="preserve"> Time!CU$25</f>
        <v>52231</v>
      </c>
      <c r="CV2" s="25">
        <f xml:space="preserve"> Time!CV$25</f>
        <v>52321</v>
      </c>
      <c r="CW2" s="25">
        <f xml:space="preserve"> Time!CW$25</f>
        <v>52412</v>
      </c>
      <c r="CX2" s="25">
        <f xml:space="preserve"> Time!CX$25</f>
        <v>52504</v>
      </c>
      <c r="CY2" s="25">
        <f xml:space="preserve"> Time!CY$25</f>
        <v>52596</v>
      </c>
      <c r="CZ2" s="25">
        <f xml:space="preserve"> Time!CZ$25</f>
        <v>52687</v>
      </c>
      <c r="DA2" s="25">
        <f xml:space="preserve"> Time!DA$25</f>
        <v>52778</v>
      </c>
      <c r="DB2" s="25">
        <f xml:space="preserve"> Time!DB$25</f>
        <v>52870</v>
      </c>
      <c r="DC2" s="25">
        <f xml:space="preserve"> Time!DC$25</f>
        <v>52962</v>
      </c>
      <c r="DD2" s="25">
        <f xml:space="preserve"> Time!DD$25</f>
        <v>53052</v>
      </c>
      <c r="DE2" s="25">
        <f xml:space="preserve"> Time!DE$25</f>
        <v>53143</v>
      </c>
      <c r="DF2" s="25">
        <f xml:space="preserve"> Time!DF$25</f>
        <v>53235</v>
      </c>
      <c r="DG2" s="25">
        <f xml:space="preserve"> Time!DG$25</f>
        <v>53327</v>
      </c>
      <c r="DH2" s="25">
        <f xml:space="preserve"> Time!DH$25</f>
        <v>53417</v>
      </c>
      <c r="DI2" s="25">
        <f xml:space="preserve"> Time!DI$25</f>
        <v>53508</v>
      </c>
      <c r="DJ2" s="25">
        <f xml:space="preserve"> Time!DJ$25</f>
        <v>53600</v>
      </c>
      <c r="DK2" s="25">
        <f xml:space="preserve"> Time!DK$25</f>
        <v>53692</v>
      </c>
      <c r="DL2" s="25">
        <f xml:space="preserve"> Time!DL$25</f>
        <v>53782</v>
      </c>
      <c r="DM2" s="25">
        <f xml:space="preserve"> Time!DM$25</f>
        <v>53873</v>
      </c>
      <c r="DN2" s="25">
        <f xml:space="preserve"> Time!DN$25</f>
        <v>53965</v>
      </c>
      <c r="DO2" s="25">
        <f xml:space="preserve"> Time!DO$25</f>
        <v>54057</v>
      </c>
      <c r="DP2" s="25">
        <f xml:space="preserve"> Time!DP$25</f>
        <v>54148</v>
      </c>
      <c r="DQ2" s="25">
        <f xml:space="preserve"> Time!DQ$25</f>
        <v>54239</v>
      </c>
      <c r="DR2" s="25">
        <f xml:space="preserve"> Time!DR$25</f>
        <v>54331</v>
      </c>
      <c r="DS2" s="25">
        <f xml:space="preserve"> Time!DS$25</f>
        <v>54423</v>
      </c>
      <c r="DT2" s="25">
        <f xml:space="preserve"> Time!DT$25</f>
        <v>54513</v>
      </c>
      <c r="DU2" s="25">
        <f xml:space="preserve"> Time!DU$25</f>
        <v>54604</v>
      </c>
      <c r="DV2" s="25">
        <f xml:space="preserve"> Time!DV$25</f>
        <v>54696</v>
      </c>
      <c r="DW2" s="25">
        <f xml:space="preserve"> Time!DW$25</f>
        <v>54788</v>
      </c>
      <c r="DX2" s="25">
        <f xml:space="preserve"> Time!DX$25</f>
        <v>54878</v>
      </c>
      <c r="DY2" s="25">
        <f xml:space="preserve"> Time!DY$25</f>
        <v>54969</v>
      </c>
      <c r="DZ2" s="25">
        <f xml:space="preserve"> Time!DZ$25</f>
        <v>55061</v>
      </c>
      <c r="EA2" s="25">
        <f xml:space="preserve"> Time!EA$25</f>
        <v>55153</v>
      </c>
      <c r="EB2" s="25">
        <f xml:space="preserve"> Time!EB$25</f>
        <v>55243</v>
      </c>
      <c r="EC2" s="25">
        <f xml:space="preserve"> Time!EC$25</f>
        <v>55334</v>
      </c>
      <c r="ED2" s="25">
        <f xml:space="preserve"> Time!ED$25</f>
        <v>55426</v>
      </c>
      <c r="EE2" s="25">
        <f xml:space="preserve"> Time!EE$25</f>
        <v>55518</v>
      </c>
      <c r="EF2" s="25">
        <f xml:space="preserve"> Time!EF$25</f>
        <v>55609</v>
      </c>
      <c r="EG2" s="25">
        <f xml:space="preserve"> Time!EG$25</f>
        <v>55700</v>
      </c>
      <c r="EH2" s="25">
        <f xml:space="preserve"> Time!EH$25</f>
        <v>55792</v>
      </c>
      <c r="EI2" s="25">
        <f xml:space="preserve"> Time!EI$25</f>
        <v>55884</v>
      </c>
      <c r="EJ2" s="25">
        <f xml:space="preserve"> Time!EJ$25</f>
        <v>55974</v>
      </c>
      <c r="EK2" s="25">
        <f xml:space="preserve"> Time!EK$25</f>
        <v>56065</v>
      </c>
      <c r="EL2" s="25">
        <f xml:space="preserve"> Time!EL$25</f>
        <v>56157</v>
      </c>
      <c r="EM2" s="25">
        <f xml:space="preserve"> Time!EM$25</f>
        <v>56249</v>
      </c>
      <c r="EN2" s="25">
        <f xml:space="preserve"> Time!EN$25</f>
        <v>56339</v>
      </c>
      <c r="EO2" s="25">
        <f xml:space="preserve"> Time!EO$25</f>
        <v>56430</v>
      </c>
      <c r="EP2" s="25">
        <f xml:space="preserve"> Time!EP$25</f>
        <v>56522</v>
      </c>
      <c r="EQ2" s="25">
        <f xml:space="preserve"> Time!EQ$25</f>
        <v>56614</v>
      </c>
      <c r="ER2" s="25">
        <f xml:space="preserve"> Time!ER$25</f>
        <v>56704</v>
      </c>
      <c r="ES2" s="25">
        <f xml:space="preserve"> Time!ES$25</f>
        <v>56795</v>
      </c>
      <c r="ET2" s="25">
        <f xml:space="preserve"> Time!ET$25</f>
        <v>56887</v>
      </c>
      <c r="EU2" s="25">
        <f xml:space="preserve"> Time!EU$25</f>
        <v>56979</v>
      </c>
      <c r="EV2" s="25">
        <f xml:space="preserve"> Time!EV$25</f>
        <v>57070</v>
      </c>
      <c r="EW2" s="25">
        <f xml:space="preserve"> Time!EW$25</f>
        <v>57161</v>
      </c>
      <c r="EX2" s="25">
        <f xml:space="preserve"> Time!EX$25</f>
        <v>57253</v>
      </c>
      <c r="EY2" s="25">
        <f xml:space="preserve"> Time!EY$25</f>
        <v>57345</v>
      </c>
      <c r="EZ2" s="25">
        <f xml:space="preserve"> Time!EZ$25</f>
        <v>57435</v>
      </c>
      <c r="FA2" s="25">
        <f xml:space="preserve"> Time!FA$25</f>
        <v>57526</v>
      </c>
      <c r="FB2" s="25">
        <f xml:space="preserve"> Time!FB$25</f>
        <v>57618</v>
      </c>
      <c r="FC2" s="25">
        <f xml:space="preserve"> Time!FC$25</f>
        <v>57710</v>
      </c>
      <c r="FD2" s="25">
        <f xml:space="preserve"> Time!FD$25</f>
        <v>57800</v>
      </c>
      <c r="FE2" s="25">
        <f xml:space="preserve"> Time!FE$25</f>
        <v>57891</v>
      </c>
      <c r="FF2" s="25">
        <f xml:space="preserve"> Time!FF$25</f>
        <v>57983</v>
      </c>
      <c r="FG2" s="25">
        <f xml:space="preserve"> Time!FG$25</f>
        <v>58075</v>
      </c>
      <c r="FH2" s="25">
        <f xml:space="preserve"> Time!FH$25</f>
        <v>58165</v>
      </c>
      <c r="FI2" s="25">
        <f xml:space="preserve"> Time!FI$25</f>
        <v>58256</v>
      </c>
      <c r="FJ2" s="25">
        <f xml:space="preserve"> Time!FJ$25</f>
        <v>58348</v>
      </c>
      <c r="FK2" s="25">
        <f xml:space="preserve"> Time!FK$25</f>
        <v>58440</v>
      </c>
      <c r="FL2" s="25">
        <f xml:space="preserve"> Time!FL$25</f>
        <v>58531</v>
      </c>
      <c r="FM2" s="25">
        <f xml:space="preserve"> Time!FM$25</f>
        <v>58622</v>
      </c>
      <c r="FN2" s="25">
        <f xml:space="preserve"> Time!FN$25</f>
        <v>58714</v>
      </c>
      <c r="FO2" s="25">
        <f xml:space="preserve"> Time!FO$25</f>
        <v>58806</v>
      </c>
      <c r="FP2" s="25">
        <f xml:space="preserve"> Time!FP$25</f>
        <v>58896</v>
      </c>
      <c r="FQ2" s="25">
        <f xml:space="preserve"> Time!FQ$25</f>
        <v>58987</v>
      </c>
      <c r="FR2" s="25">
        <f xml:space="preserve"> Time!FR$25</f>
        <v>59079</v>
      </c>
      <c r="FS2" s="25">
        <f xml:space="preserve"> Time!FS$25</f>
        <v>59171</v>
      </c>
      <c r="FT2" s="25">
        <f xml:space="preserve"> Time!FT$25</f>
        <v>59261</v>
      </c>
      <c r="FU2" s="25">
        <f xml:space="preserve"> Time!FU$25</f>
        <v>59352</v>
      </c>
      <c r="FV2" s="25">
        <f xml:space="preserve"> Time!FV$25</f>
        <v>59444</v>
      </c>
      <c r="FW2" s="25">
        <f xml:space="preserve"> Time!FW$25</f>
        <v>59536</v>
      </c>
      <c r="FX2" s="25">
        <f xml:space="preserve"> Time!FX$25</f>
        <v>59626</v>
      </c>
      <c r="FY2" s="25">
        <f xml:space="preserve"> Time!FY$25</f>
        <v>59717</v>
      </c>
      <c r="FZ2" s="25">
        <f xml:space="preserve"> Time!FZ$25</f>
        <v>59809</v>
      </c>
      <c r="GA2" s="25">
        <f xml:space="preserve"> Time!GA$25</f>
        <v>59901</v>
      </c>
      <c r="GB2" s="25">
        <f xml:space="preserve"> Time!GB$25</f>
        <v>59992</v>
      </c>
      <c r="GC2" s="25">
        <f xml:space="preserve"> Time!GC$25</f>
        <v>60083</v>
      </c>
      <c r="GD2" s="25">
        <f xml:space="preserve"> Time!GD$25</f>
        <v>60175</v>
      </c>
      <c r="GE2" s="25">
        <f xml:space="preserve"> Time!GE$25</f>
        <v>60267</v>
      </c>
      <c r="GF2" s="25">
        <f xml:space="preserve"> Time!GF$25</f>
        <v>60357</v>
      </c>
      <c r="GG2" s="25">
        <f xml:space="preserve"> Time!GG$25</f>
        <v>60448</v>
      </c>
      <c r="GH2" s="25">
        <f xml:space="preserve"> Time!GH$25</f>
        <v>60540</v>
      </c>
      <c r="GI2" s="25">
        <f xml:space="preserve"> Time!GI$25</f>
        <v>60632</v>
      </c>
      <c r="GJ2" s="25">
        <f xml:space="preserve"> Time!GJ$25</f>
        <v>60722</v>
      </c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</row>
    <row r="3" spans="1:441" s="18" customFormat="1" x14ac:dyDescent="0.25">
      <c r="A3" s="15"/>
      <c r="B3" s="15"/>
      <c r="C3" s="21"/>
      <c r="D3" s="60"/>
      <c r="E3" s="17" t="str">
        <f xml:space="preserve"> Time!E$67</f>
        <v>Timeline label</v>
      </c>
      <c r="F3" s="350">
        <f xml:space="preserve"> Output!J2</f>
        <v>19</v>
      </c>
      <c r="G3" s="121" t="s">
        <v>25</v>
      </c>
      <c r="H3" s="17"/>
      <c r="I3" s="180"/>
      <c r="J3" s="48" t="str">
        <f xml:space="preserve"> Time!J$67</f>
        <v>Pre-fcst</v>
      </c>
      <c r="K3" s="48" t="str">
        <f xml:space="preserve"> Time!K$67</f>
        <v>Pre-fcst</v>
      </c>
      <c r="L3" s="48" t="str">
        <f xml:space="preserve"> Time!L$67</f>
        <v>Fin Close</v>
      </c>
      <c r="M3" s="48" t="str">
        <f xml:space="preserve"> Time!M$67</f>
        <v>Operations</v>
      </c>
      <c r="N3" s="48" t="str">
        <f xml:space="preserve"> Time!N$67</f>
        <v>Operations</v>
      </c>
      <c r="O3" s="48" t="str">
        <f xml:space="preserve"> Time!O$67</f>
        <v>Operations</v>
      </c>
      <c r="P3" s="48" t="str">
        <f xml:space="preserve"> Time!P$67</f>
        <v>Operations</v>
      </c>
      <c r="Q3" s="48" t="str">
        <f xml:space="preserve"> Time!Q$67</f>
        <v>Operations</v>
      </c>
      <c r="R3" s="48" t="str">
        <f xml:space="preserve"> Time!R$67</f>
        <v>Operations</v>
      </c>
      <c r="S3" s="48" t="str">
        <f xml:space="preserve"> Time!S$67</f>
        <v>Operations</v>
      </c>
      <c r="T3" s="48" t="str">
        <f xml:space="preserve"> Time!T$67</f>
        <v>Operations</v>
      </c>
      <c r="U3" s="48" t="str">
        <f xml:space="preserve"> Time!U$67</f>
        <v>Operations</v>
      </c>
      <c r="V3" s="48" t="str">
        <f xml:space="preserve"> Time!V$67</f>
        <v>Operations</v>
      </c>
      <c r="W3" s="48" t="str">
        <f xml:space="preserve"> Time!W$67</f>
        <v>Operations</v>
      </c>
      <c r="X3" s="48" t="str">
        <f xml:space="preserve"> Time!X$67</f>
        <v>Operations</v>
      </c>
      <c r="Y3" s="48" t="str">
        <f xml:space="preserve"> Time!Y$67</f>
        <v>Operations</v>
      </c>
      <c r="Z3" s="48" t="str">
        <f xml:space="preserve"> Time!Z$67</f>
        <v>Operations</v>
      </c>
      <c r="AA3" s="48" t="str">
        <f xml:space="preserve"> Time!AA$67</f>
        <v>Operations</v>
      </c>
      <c r="AB3" s="48" t="str">
        <f xml:space="preserve"> Time!AB$67</f>
        <v>Operations</v>
      </c>
      <c r="AC3" s="48" t="str">
        <f xml:space="preserve"> Time!AC$67</f>
        <v>Operations</v>
      </c>
      <c r="AD3" s="48" t="str">
        <f xml:space="preserve"> Time!AD$67</f>
        <v>Operations</v>
      </c>
      <c r="AE3" s="48" t="str">
        <f xml:space="preserve"> Time!AE$67</f>
        <v>Operations</v>
      </c>
      <c r="AF3" s="48" t="str">
        <f xml:space="preserve"> Time!AF$67</f>
        <v>Operations</v>
      </c>
      <c r="AG3" s="48" t="str">
        <f xml:space="preserve"> Time!AG$67</f>
        <v>Operations</v>
      </c>
      <c r="AH3" s="48" t="str">
        <f xml:space="preserve"> Time!AH$67</f>
        <v>Operations</v>
      </c>
      <c r="AI3" s="48" t="str">
        <f xml:space="preserve"> Time!AI$67</f>
        <v>Operations</v>
      </c>
      <c r="AJ3" s="48" t="str">
        <f xml:space="preserve"> Time!AJ$67</f>
        <v>Operations</v>
      </c>
      <c r="AK3" s="48" t="str">
        <f xml:space="preserve"> Time!AK$67</f>
        <v>Operations</v>
      </c>
      <c r="AL3" s="48" t="str">
        <f xml:space="preserve"> Time!AL$67</f>
        <v>Operations</v>
      </c>
      <c r="AM3" s="48" t="str">
        <f xml:space="preserve"> Time!AM$67</f>
        <v>Operations</v>
      </c>
      <c r="AN3" s="48" t="str">
        <f xml:space="preserve"> Time!AN$67</f>
        <v>Operations</v>
      </c>
      <c r="AO3" s="48" t="str">
        <f xml:space="preserve"> Time!AO$67</f>
        <v>Operations</v>
      </c>
      <c r="AP3" s="48" t="str">
        <f xml:space="preserve"> Time!AP$67</f>
        <v>Operations</v>
      </c>
      <c r="AQ3" s="48" t="str">
        <f xml:space="preserve"> Time!AQ$67</f>
        <v>Operations</v>
      </c>
      <c r="AR3" s="48" t="str">
        <f xml:space="preserve"> Time!AR$67</f>
        <v>Operations</v>
      </c>
      <c r="AS3" s="48" t="str">
        <f xml:space="preserve"> Time!AS$67</f>
        <v>Operations</v>
      </c>
      <c r="AT3" s="48" t="str">
        <f xml:space="preserve"> Time!AT$67</f>
        <v>Operations</v>
      </c>
      <c r="AU3" s="48" t="str">
        <f xml:space="preserve"> Time!AU$67</f>
        <v>Operations</v>
      </c>
      <c r="AV3" s="48" t="str">
        <f xml:space="preserve"> Time!AV$67</f>
        <v>Operations</v>
      </c>
      <c r="AW3" s="48" t="str">
        <f xml:space="preserve"> Time!AW$67</f>
        <v>Operations</v>
      </c>
      <c r="AX3" s="48" t="str">
        <f xml:space="preserve"> Time!AX$67</f>
        <v>Operations</v>
      </c>
      <c r="AY3" s="48" t="str">
        <f xml:space="preserve"> Time!AY$67</f>
        <v>Operations</v>
      </c>
      <c r="AZ3" s="48" t="str">
        <f xml:space="preserve"> Time!AZ$67</f>
        <v>Operations</v>
      </c>
      <c r="BA3" s="48" t="str">
        <f xml:space="preserve"> Time!BA$67</f>
        <v>Operations</v>
      </c>
      <c r="BB3" s="48" t="str">
        <f xml:space="preserve"> Time!BB$67</f>
        <v>Operations</v>
      </c>
      <c r="BC3" s="48" t="str">
        <f xml:space="preserve"> Time!BC$67</f>
        <v>Operations</v>
      </c>
      <c r="BD3" s="48" t="str">
        <f xml:space="preserve"> Time!BD$67</f>
        <v>Operations</v>
      </c>
      <c r="BE3" s="48" t="str">
        <f xml:space="preserve"> Time!BE$67</f>
        <v>Operations</v>
      </c>
      <c r="BF3" s="48" t="str">
        <f xml:space="preserve"> Time!BF$67</f>
        <v>Operations</v>
      </c>
      <c r="BG3" s="48" t="str">
        <f xml:space="preserve"> Time!BG$67</f>
        <v>Operations</v>
      </c>
      <c r="BH3" s="48" t="str">
        <f xml:space="preserve"> Time!BH$67</f>
        <v>Operations</v>
      </c>
      <c r="BI3" s="48" t="str">
        <f xml:space="preserve"> Time!BI$67</f>
        <v>Operations</v>
      </c>
      <c r="BJ3" s="48" t="str">
        <f xml:space="preserve"> Time!BJ$67</f>
        <v>Operations</v>
      </c>
      <c r="BK3" s="48" t="str">
        <f xml:space="preserve"> Time!BK$67</f>
        <v>Operations</v>
      </c>
      <c r="BL3" s="48" t="str">
        <f xml:space="preserve"> Time!BL$67</f>
        <v>Operations</v>
      </c>
      <c r="BM3" s="48" t="str">
        <f xml:space="preserve"> Time!BM$67</f>
        <v>Operations</v>
      </c>
      <c r="BN3" s="48" t="str">
        <f xml:space="preserve"> Time!BN$67</f>
        <v>Operations</v>
      </c>
      <c r="BO3" s="48" t="str">
        <f xml:space="preserve"> Time!BO$67</f>
        <v>Operations</v>
      </c>
      <c r="BP3" s="48" t="str">
        <f xml:space="preserve"> Time!BP$67</f>
        <v>Operations</v>
      </c>
      <c r="BQ3" s="48" t="str">
        <f xml:space="preserve"> Time!BQ$67</f>
        <v>Operations</v>
      </c>
      <c r="BR3" s="48" t="str">
        <f xml:space="preserve"> Time!BR$67</f>
        <v>Operations</v>
      </c>
      <c r="BS3" s="48" t="str">
        <f xml:space="preserve"> Time!BS$67</f>
        <v>Operations</v>
      </c>
      <c r="BT3" s="48" t="str">
        <f xml:space="preserve"> Time!BT$67</f>
        <v>Operations</v>
      </c>
      <c r="BU3" s="48" t="str">
        <f xml:space="preserve"> Time!BU$67</f>
        <v>Operations</v>
      </c>
      <c r="BV3" s="48" t="str">
        <f xml:space="preserve"> Time!BV$67</f>
        <v>Operations</v>
      </c>
      <c r="BW3" s="48" t="str">
        <f xml:space="preserve"> Time!BW$67</f>
        <v>Operations</v>
      </c>
      <c r="BX3" s="48" t="str">
        <f xml:space="preserve"> Time!BX$67</f>
        <v>Operations</v>
      </c>
      <c r="BY3" s="48" t="str">
        <f xml:space="preserve"> Time!BY$67</f>
        <v>Operations</v>
      </c>
      <c r="BZ3" s="48" t="str">
        <f xml:space="preserve"> Time!BZ$67</f>
        <v>Operations</v>
      </c>
      <c r="CA3" s="48" t="str">
        <f xml:space="preserve"> Time!CA$67</f>
        <v>Operations</v>
      </c>
      <c r="CB3" s="48" t="str">
        <f xml:space="preserve"> Time!CB$67</f>
        <v>Operations</v>
      </c>
      <c r="CC3" s="48" t="str">
        <f xml:space="preserve"> Time!CC$67</f>
        <v>Operations</v>
      </c>
      <c r="CD3" s="48" t="str">
        <f xml:space="preserve"> Time!CD$67</f>
        <v>Operations</v>
      </c>
      <c r="CE3" s="48" t="str">
        <f xml:space="preserve"> Time!CE$67</f>
        <v>Operations</v>
      </c>
      <c r="CF3" s="48" t="str">
        <f xml:space="preserve"> Time!CF$67</f>
        <v>Operations</v>
      </c>
      <c r="CG3" s="48" t="str">
        <f xml:space="preserve"> Time!CG$67</f>
        <v>Operations</v>
      </c>
      <c r="CH3" s="48" t="str">
        <f xml:space="preserve"> Time!CH$67</f>
        <v>Operations</v>
      </c>
      <c r="CI3" s="48" t="str">
        <f xml:space="preserve"> Time!CI$67</f>
        <v>Operations</v>
      </c>
      <c r="CJ3" s="48" t="str">
        <f xml:space="preserve"> Time!CJ$67</f>
        <v>Operations</v>
      </c>
      <c r="CK3" s="48" t="str">
        <f xml:space="preserve"> Time!CK$67</f>
        <v>Operations</v>
      </c>
      <c r="CL3" s="48" t="str">
        <f xml:space="preserve"> Time!CL$67</f>
        <v>Operations</v>
      </c>
      <c r="CM3" s="48" t="str">
        <f xml:space="preserve"> Time!CM$67</f>
        <v>Operations</v>
      </c>
      <c r="CN3" s="48" t="str">
        <f xml:space="preserve"> Time!CN$67</f>
        <v>Operations</v>
      </c>
      <c r="CO3" s="48" t="str">
        <f xml:space="preserve"> Time!CO$67</f>
        <v>Operations</v>
      </c>
      <c r="CP3" s="48" t="str">
        <f xml:space="preserve"> Time!CP$67</f>
        <v>Operations</v>
      </c>
      <c r="CQ3" s="48" t="str">
        <f xml:space="preserve"> Time!CQ$67</f>
        <v>Operations</v>
      </c>
      <c r="CR3" s="48" t="str">
        <f xml:space="preserve"> Time!CR$67</f>
        <v>Operations</v>
      </c>
      <c r="CS3" s="48" t="str">
        <f xml:space="preserve"> Time!CS$67</f>
        <v>Operations</v>
      </c>
      <c r="CT3" s="48" t="str">
        <f xml:space="preserve"> Time!CT$67</f>
        <v>Operations</v>
      </c>
      <c r="CU3" s="48" t="str">
        <f xml:space="preserve"> Time!CU$67</f>
        <v>Operations</v>
      </c>
      <c r="CV3" s="48" t="str">
        <f xml:space="preserve"> Time!CV$67</f>
        <v>Operations</v>
      </c>
      <c r="CW3" s="48" t="str">
        <f xml:space="preserve"> Time!CW$67</f>
        <v>Operations</v>
      </c>
      <c r="CX3" s="48" t="str">
        <f xml:space="preserve"> Time!CX$67</f>
        <v>Operations</v>
      </c>
      <c r="CY3" s="48" t="str">
        <f xml:space="preserve"> Time!CY$67</f>
        <v>Operations</v>
      </c>
      <c r="CZ3" s="48" t="str">
        <f xml:space="preserve"> Time!CZ$67</f>
        <v>Operations</v>
      </c>
      <c r="DA3" s="48" t="str">
        <f xml:space="preserve"> Time!DA$67</f>
        <v>Operations</v>
      </c>
      <c r="DB3" s="48" t="str">
        <f xml:space="preserve"> Time!DB$67</f>
        <v>Operations</v>
      </c>
      <c r="DC3" s="48" t="str">
        <f xml:space="preserve"> Time!DC$67</f>
        <v>Operations</v>
      </c>
      <c r="DD3" s="48" t="str">
        <f xml:space="preserve"> Time!DD$67</f>
        <v>Operations</v>
      </c>
      <c r="DE3" s="48" t="str">
        <f xml:space="preserve"> Time!DE$67</f>
        <v>Operations</v>
      </c>
      <c r="DF3" s="48" t="str">
        <f xml:space="preserve"> Time!DF$67</f>
        <v>Operations</v>
      </c>
      <c r="DG3" s="48" t="str">
        <f xml:space="preserve"> Time!DG$67</f>
        <v>Operations</v>
      </c>
      <c r="DH3" s="48" t="str">
        <f xml:space="preserve"> Time!DH$67</f>
        <v>Operations</v>
      </c>
      <c r="DI3" s="48" t="str">
        <f xml:space="preserve"> Time!DI$67</f>
        <v>Operations</v>
      </c>
      <c r="DJ3" s="48" t="str">
        <f xml:space="preserve"> Time!DJ$67</f>
        <v>Operations</v>
      </c>
      <c r="DK3" s="48" t="str">
        <f xml:space="preserve"> Time!DK$67</f>
        <v>Operations</v>
      </c>
      <c r="DL3" s="48" t="str">
        <f xml:space="preserve"> Time!DL$67</f>
        <v>Operations</v>
      </c>
      <c r="DM3" s="48" t="str">
        <f xml:space="preserve"> Time!DM$67</f>
        <v>Operations</v>
      </c>
      <c r="DN3" s="48" t="str">
        <f xml:space="preserve"> Time!DN$67</f>
        <v>Operations</v>
      </c>
      <c r="DO3" s="48" t="str">
        <f xml:space="preserve"> Time!DO$67</f>
        <v>Operations</v>
      </c>
      <c r="DP3" s="48" t="str">
        <f xml:space="preserve"> Time!DP$67</f>
        <v>Operations</v>
      </c>
      <c r="DQ3" s="48" t="str">
        <f xml:space="preserve"> Time!DQ$67</f>
        <v>Operations</v>
      </c>
      <c r="DR3" s="48" t="str">
        <f xml:space="preserve"> Time!DR$67</f>
        <v>Operations</v>
      </c>
      <c r="DS3" s="48" t="str">
        <f xml:space="preserve"> Time!DS$67</f>
        <v>Operations</v>
      </c>
      <c r="DT3" s="48" t="str">
        <f xml:space="preserve"> Time!DT$67</f>
        <v>Operations</v>
      </c>
      <c r="DU3" s="48" t="str">
        <f xml:space="preserve"> Time!DU$67</f>
        <v>Operations</v>
      </c>
      <c r="DV3" s="48" t="str">
        <f xml:space="preserve"> Time!DV$67</f>
        <v>Operations</v>
      </c>
      <c r="DW3" s="48" t="str">
        <f xml:space="preserve"> Time!DW$67</f>
        <v>Operations</v>
      </c>
      <c r="DX3" s="48" t="str">
        <f xml:space="preserve"> Time!DX$67</f>
        <v>Operations</v>
      </c>
      <c r="DY3" s="48" t="str">
        <f xml:space="preserve"> Time!DY$67</f>
        <v>Operations</v>
      </c>
      <c r="DZ3" s="48" t="str">
        <f xml:space="preserve"> Time!DZ$67</f>
        <v>Operations</v>
      </c>
      <c r="EA3" s="48" t="str">
        <f xml:space="preserve"> Time!EA$67</f>
        <v>Operations</v>
      </c>
      <c r="EB3" s="48" t="str">
        <f xml:space="preserve"> Time!EB$67</f>
        <v>Operations</v>
      </c>
      <c r="EC3" s="48" t="str">
        <f xml:space="preserve"> Time!EC$67</f>
        <v>Post ops</v>
      </c>
      <c r="ED3" s="48" t="str">
        <f xml:space="preserve"> Time!ED$67</f>
        <v>Post ops</v>
      </c>
      <c r="EE3" s="48" t="str">
        <f xml:space="preserve"> Time!EE$67</f>
        <v>Post ops</v>
      </c>
      <c r="EF3" s="48" t="str">
        <f xml:space="preserve"> Time!EF$67</f>
        <v>Post ops</v>
      </c>
      <c r="EG3" s="48" t="str">
        <f xml:space="preserve"> Time!EG$67</f>
        <v>Post ops</v>
      </c>
      <c r="EH3" s="48" t="str">
        <f xml:space="preserve"> Time!EH$67</f>
        <v>Post ops</v>
      </c>
      <c r="EI3" s="48" t="str">
        <f xml:space="preserve"> Time!EI$67</f>
        <v>Post ops</v>
      </c>
      <c r="EJ3" s="48" t="str">
        <f xml:space="preserve"> Time!EJ$67</f>
        <v>Post ops</v>
      </c>
      <c r="EK3" s="48" t="str">
        <f xml:space="preserve"> Time!EK$67</f>
        <v>Post ops</v>
      </c>
      <c r="EL3" s="48" t="str">
        <f xml:space="preserve"> Time!EL$67</f>
        <v>Post ops</v>
      </c>
      <c r="EM3" s="48" t="str">
        <f xml:space="preserve"> Time!EM$67</f>
        <v>Post ops</v>
      </c>
      <c r="EN3" s="48" t="str">
        <f xml:space="preserve"> Time!EN$67</f>
        <v>Post ops</v>
      </c>
      <c r="EO3" s="48" t="str">
        <f xml:space="preserve"> Time!EO$67</f>
        <v>Post ops</v>
      </c>
      <c r="EP3" s="48" t="str">
        <f xml:space="preserve"> Time!EP$67</f>
        <v>Post ops</v>
      </c>
      <c r="EQ3" s="48" t="str">
        <f xml:space="preserve"> Time!EQ$67</f>
        <v>Post ops</v>
      </c>
      <c r="ER3" s="48" t="str">
        <f xml:space="preserve"> Time!ER$67</f>
        <v>Post ops</v>
      </c>
      <c r="ES3" s="48" t="str">
        <f xml:space="preserve"> Time!ES$67</f>
        <v>Post ops</v>
      </c>
      <c r="ET3" s="48" t="str">
        <f xml:space="preserve"> Time!ET$67</f>
        <v>Post ops</v>
      </c>
      <c r="EU3" s="48" t="str">
        <f xml:space="preserve"> Time!EU$67</f>
        <v>Post ops</v>
      </c>
      <c r="EV3" s="48" t="str">
        <f xml:space="preserve"> Time!EV$67</f>
        <v>Post ops</v>
      </c>
      <c r="EW3" s="48" t="str">
        <f xml:space="preserve"> Time!EW$67</f>
        <v>Post ops</v>
      </c>
      <c r="EX3" s="48" t="str">
        <f xml:space="preserve"> Time!EX$67</f>
        <v>Post ops</v>
      </c>
      <c r="EY3" s="48" t="str">
        <f xml:space="preserve"> Time!EY$67</f>
        <v>Post ops</v>
      </c>
      <c r="EZ3" s="48" t="str">
        <f xml:space="preserve"> Time!EZ$67</f>
        <v>Post ops</v>
      </c>
      <c r="FA3" s="48" t="str">
        <f xml:space="preserve"> Time!FA$67</f>
        <v>Post ops</v>
      </c>
      <c r="FB3" s="48" t="str">
        <f xml:space="preserve"> Time!FB$67</f>
        <v>Post ops</v>
      </c>
      <c r="FC3" s="48" t="str">
        <f xml:space="preserve"> Time!FC$67</f>
        <v>Post ops</v>
      </c>
      <c r="FD3" s="48" t="str">
        <f xml:space="preserve"> Time!FD$67</f>
        <v>Post ops</v>
      </c>
      <c r="FE3" s="48" t="str">
        <f xml:space="preserve"> Time!FE$67</f>
        <v>Post ops</v>
      </c>
      <c r="FF3" s="48" t="str">
        <f xml:space="preserve"> Time!FF$67</f>
        <v>Post ops</v>
      </c>
      <c r="FG3" s="48" t="str">
        <f xml:space="preserve"> Time!FG$67</f>
        <v>Post ops</v>
      </c>
      <c r="FH3" s="48" t="str">
        <f xml:space="preserve"> Time!FH$67</f>
        <v>Post ops</v>
      </c>
      <c r="FI3" s="48" t="str">
        <f xml:space="preserve"> Time!FI$67</f>
        <v>Post ops</v>
      </c>
      <c r="FJ3" s="48" t="str">
        <f xml:space="preserve"> Time!FJ$67</f>
        <v>Post ops</v>
      </c>
      <c r="FK3" s="48" t="str">
        <f xml:space="preserve"> Time!FK$67</f>
        <v>Post ops</v>
      </c>
      <c r="FL3" s="48" t="str">
        <f xml:space="preserve"> Time!FL$67</f>
        <v>Post ops</v>
      </c>
      <c r="FM3" s="48" t="str">
        <f xml:space="preserve"> Time!FM$67</f>
        <v>Post ops</v>
      </c>
      <c r="FN3" s="48" t="str">
        <f xml:space="preserve"> Time!FN$67</f>
        <v>Post ops</v>
      </c>
      <c r="FO3" s="48" t="str">
        <f xml:space="preserve"> Time!FO$67</f>
        <v>Post ops</v>
      </c>
      <c r="FP3" s="48" t="str">
        <f xml:space="preserve"> Time!FP$67</f>
        <v>Post ops</v>
      </c>
      <c r="FQ3" s="48" t="str">
        <f xml:space="preserve"> Time!FQ$67</f>
        <v>Post ops</v>
      </c>
      <c r="FR3" s="48" t="str">
        <f xml:space="preserve"> Time!FR$67</f>
        <v>Post ops</v>
      </c>
      <c r="FS3" s="48" t="str">
        <f xml:space="preserve"> Time!FS$67</f>
        <v>Post ops</v>
      </c>
      <c r="FT3" s="48" t="str">
        <f xml:space="preserve"> Time!FT$67</f>
        <v>Post ops</v>
      </c>
      <c r="FU3" s="48" t="str">
        <f xml:space="preserve"> Time!FU$67</f>
        <v>Post ops</v>
      </c>
      <c r="FV3" s="48" t="str">
        <f xml:space="preserve"> Time!FV$67</f>
        <v>Post ops</v>
      </c>
      <c r="FW3" s="48" t="str">
        <f xml:space="preserve"> Time!FW$67</f>
        <v>Post ops</v>
      </c>
      <c r="FX3" s="48" t="str">
        <f xml:space="preserve"> Time!FX$67</f>
        <v>Post ops</v>
      </c>
      <c r="FY3" s="48" t="str">
        <f xml:space="preserve"> Time!FY$67</f>
        <v>Post ops</v>
      </c>
      <c r="FZ3" s="48" t="str">
        <f xml:space="preserve"> Time!FZ$67</f>
        <v>Post ops</v>
      </c>
      <c r="GA3" s="48" t="str">
        <f xml:space="preserve"> Time!GA$67</f>
        <v>Post ops</v>
      </c>
      <c r="GB3" s="48" t="str">
        <f xml:space="preserve"> Time!GB$67</f>
        <v>Post ops</v>
      </c>
      <c r="GC3" s="48" t="str">
        <f xml:space="preserve"> Time!GC$67</f>
        <v>Post ops</v>
      </c>
      <c r="GD3" s="48" t="str">
        <f xml:space="preserve"> Time!GD$67</f>
        <v>Post ops</v>
      </c>
      <c r="GE3" s="48" t="str">
        <f xml:space="preserve"> Time!GE$67</f>
        <v>Post ops</v>
      </c>
      <c r="GF3" s="48" t="str">
        <f xml:space="preserve"> Time!GF$67</f>
        <v>Post ops</v>
      </c>
      <c r="GG3" s="48" t="str">
        <f xml:space="preserve"> Time!GG$67</f>
        <v>Post ops</v>
      </c>
      <c r="GH3" s="48" t="str">
        <f xml:space="preserve"> Time!GH$67</f>
        <v>Post ops</v>
      </c>
      <c r="GI3" s="48" t="str">
        <f xml:space="preserve"> Time!GI$67</f>
        <v>Post ops</v>
      </c>
      <c r="GJ3" s="48" t="str">
        <f xml:space="preserve"> Time!GJ$67</f>
        <v>Post ops</v>
      </c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</row>
    <row r="4" spans="1:441" s="10" customFormat="1" x14ac:dyDescent="0.25">
      <c r="A4" s="15"/>
      <c r="B4" s="15"/>
      <c r="C4" s="21"/>
      <c r="D4" s="60"/>
      <c r="E4" s="266" t="str">
        <f xml:space="preserve"> Time!E$42</f>
        <v>Contract year</v>
      </c>
      <c r="F4" s="350">
        <f xml:space="preserve"> Check!$F$21</f>
        <v>0</v>
      </c>
      <c r="G4" s="121" t="s">
        <v>24</v>
      </c>
      <c r="H4" s="2"/>
      <c r="I4" s="16"/>
      <c r="J4" s="266">
        <f xml:space="preserve"> Time!J$42</f>
        <v>2020</v>
      </c>
      <c r="K4" s="266">
        <f xml:space="preserve"> Time!K$42</f>
        <v>2020</v>
      </c>
      <c r="L4" s="266">
        <f xml:space="preserve"> Time!L$42</f>
        <v>2020</v>
      </c>
      <c r="M4" s="266">
        <f xml:space="preserve"> Time!M$42</f>
        <v>2021</v>
      </c>
      <c r="N4" s="266">
        <f xml:space="preserve"> Time!N$42</f>
        <v>2021</v>
      </c>
      <c r="O4" s="266">
        <f xml:space="preserve"> Time!O$42</f>
        <v>2021</v>
      </c>
      <c r="P4" s="266">
        <f xml:space="preserve"> Time!P$42</f>
        <v>2021</v>
      </c>
      <c r="Q4" s="266">
        <f xml:space="preserve"> Time!Q$42</f>
        <v>2022</v>
      </c>
      <c r="R4" s="266">
        <f xml:space="preserve"> Time!R$42</f>
        <v>2022</v>
      </c>
      <c r="S4" s="266">
        <f xml:space="preserve"> Time!S$42</f>
        <v>2022</v>
      </c>
      <c r="T4" s="266">
        <f xml:space="preserve"> Time!T$42</f>
        <v>2022</v>
      </c>
      <c r="U4" s="266">
        <f xml:space="preserve"> Time!U$42</f>
        <v>2023</v>
      </c>
      <c r="V4" s="266">
        <f xml:space="preserve"> Time!V$42</f>
        <v>2023</v>
      </c>
      <c r="W4" s="266">
        <f xml:space="preserve"> Time!W$42</f>
        <v>2023</v>
      </c>
      <c r="X4" s="266">
        <f xml:space="preserve"> Time!X$42</f>
        <v>2023</v>
      </c>
      <c r="Y4" s="266">
        <f xml:space="preserve"> Time!Y$42</f>
        <v>2024</v>
      </c>
      <c r="Z4" s="266">
        <f xml:space="preserve"> Time!Z$42</f>
        <v>2024</v>
      </c>
      <c r="AA4" s="266">
        <f xml:space="preserve"> Time!AA$42</f>
        <v>2024</v>
      </c>
      <c r="AB4" s="266">
        <f xml:space="preserve"> Time!AB$42</f>
        <v>2024</v>
      </c>
      <c r="AC4" s="266">
        <f xml:space="preserve"> Time!AC$42</f>
        <v>2025</v>
      </c>
      <c r="AD4" s="266">
        <f xml:space="preserve"> Time!AD$42</f>
        <v>2025</v>
      </c>
      <c r="AE4" s="266">
        <f xml:space="preserve"> Time!AE$42</f>
        <v>2025</v>
      </c>
      <c r="AF4" s="266">
        <f xml:space="preserve"> Time!AF$42</f>
        <v>2025</v>
      </c>
      <c r="AG4" s="266">
        <f xml:space="preserve"> Time!AG$42</f>
        <v>2026</v>
      </c>
      <c r="AH4" s="266">
        <f xml:space="preserve"> Time!AH$42</f>
        <v>2026</v>
      </c>
      <c r="AI4" s="266">
        <f xml:space="preserve"> Time!AI$42</f>
        <v>2026</v>
      </c>
      <c r="AJ4" s="266">
        <f xml:space="preserve"> Time!AJ$42</f>
        <v>2026</v>
      </c>
      <c r="AK4" s="266">
        <f xml:space="preserve"> Time!AK$42</f>
        <v>2027</v>
      </c>
      <c r="AL4" s="266">
        <f xml:space="preserve"> Time!AL$42</f>
        <v>2027</v>
      </c>
      <c r="AM4" s="266">
        <f xml:space="preserve"> Time!AM$42</f>
        <v>2027</v>
      </c>
      <c r="AN4" s="266">
        <f xml:space="preserve"> Time!AN$42</f>
        <v>2027</v>
      </c>
      <c r="AO4" s="266">
        <f xml:space="preserve"> Time!AO$42</f>
        <v>2028</v>
      </c>
      <c r="AP4" s="266">
        <f xml:space="preserve"> Time!AP$42</f>
        <v>2028</v>
      </c>
      <c r="AQ4" s="266">
        <f xml:space="preserve"> Time!AQ$42</f>
        <v>2028</v>
      </c>
      <c r="AR4" s="266">
        <f xml:space="preserve"> Time!AR$42</f>
        <v>2028</v>
      </c>
      <c r="AS4" s="266">
        <f xml:space="preserve"> Time!AS$42</f>
        <v>2029</v>
      </c>
      <c r="AT4" s="266">
        <f xml:space="preserve"> Time!AT$42</f>
        <v>2029</v>
      </c>
      <c r="AU4" s="266">
        <f xml:space="preserve"> Time!AU$42</f>
        <v>2029</v>
      </c>
      <c r="AV4" s="266">
        <f xml:space="preserve"> Time!AV$42</f>
        <v>2029</v>
      </c>
      <c r="AW4" s="266">
        <f xml:space="preserve"> Time!AW$42</f>
        <v>2030</v>
      </c>
      <c r="AX4" s="266">
        <f xml:space="preserve"> Time!AX$42</f>
        <v>2030</v>
      </c>
      <c r="AY4" s="266">
        <f xml:space="preserve"> Time!AY$42</f>
        <v>2030</v>
      </c>
      <c r="AZ4" s="266">
        <f xml:space="preserve"> Time!AZ$42</f>
        <v>2030</v>
      </c>
      <c r="BA4" s="266">
        <f xml:space="preserve"> Time!BA$42</f>
        <v>2031</v>
      </c>
      <c r="BB4" s="266">
        <f xml:space="preserve"> Time!BB$42</f>
        <v>2031</v>
      </c>
      <c r="BC4" s="266">
        <f xml:space="preserve"> Time!BC$42</f>
        <v>2031</v>
      </c>
      <c r="BD4" s="266">
        <f xml:space="preserve"> Time!BD$42</f>
        <v>2031</v>
      </c>
      <c r="BE4" s="266">
        <f xml:space="preserve"> Time!BE$42</f>
        <v>2032</v>
      </c>
      <c r="BF4" s="266">
        <f xml:space="preserve"> Time!BF$42</f>
        <v>2032</v>
      </c>
      <c r="BG4" s="266">
        <f xml:space="preserve"> Time!BG$42</f>
        <v>2032</v>
      </c>
      <c r="BH4" s="266">
        <f xml:space="preserve"> Time!BH$42</f>
        <v>2032</v>
      </c>
      <c r="BI4" s="266">
        <f xml:space="preserve"> Time!BI$42</f>
        <v>2033</v>
      </c>
      <c r="BJ4" s="266">
        <f xml:space="preserve"> Time!BJ$42</f>
        <v>2033</v>
      </c>
      <c r="BK4" s="266">
        <f xml:space="preserve"> Time!BK$42</f>
        <v>2033</v>
      </c>
      <c r="BL4" s="266">
        <f xml:space="preserve"> Time!BL$42</f>
        <v>2033</v>
      </c>
      <c r="BM4" s="266">
        <f xml:space="preserve"> Time!BM$42</f>
        <v>2034</v>
      </c>
      <c r="BN4" s="266">
        <f xml:space="preserve"> Time!BN$42</f>
        <v>2034</v>
      </c>
      <c r="BO4" s="266">
        <f xml:space="preserve"> Time!BO$42</f>
        <v>2034</v>
      </c>
      <c r="BP4" s="266">
        <f xml:space="preserve"> Time!BP$42</f>
        <v>2034</v>
      </c>
      <c r="BQ4" s="266">
        <f xml:space="preserve"> Time!BQ$42</f>
        <v>2035</v>
      </c>
      <c r="BR4" s="266">
        <f xml:space="preserve"> Time!BR$42</f>
        <v>2035</v>
      </c>
      <c r="BS4" s="266">
        <f xml:space="preserve"> Time!BS$42</f>
        <v>2035</v>
      </c>
      <c r="BT4" s="266">
        <f xml:space="preserve"> Time!BT$42</f>
        <v>2035</v>
      </c>
      <c r="BU4" s="266">
        <f xml:space="preserve"> Time!BU$42</f>
        <v>2036</v>
      </c>
      <c r="BV4" s="266">
        <f xml:space="preserve"> Time!BV$42</f>
        <v>2036</v>
      </c>
      <c r="BW4" s="266">
        <f xml:space="preserve"> Time!BW$42</f>
        <v>2036</v>
      </c>
      <c r="BX4" s="266">
        <f xml:space="preserve"> Time!BX$42</f>
        <v>2036</v>
      </c>
      <c r="BY4" s="266">
        <f xml:space="preserve"> Time!BY$42</f>
        <v>2037</v>
      </c>
      <c r="BZ4" s="266">
        <f xml:space="preserve"> Time!BZ$42</f>
        <v>2037</v>
      </c>
      <c r="CA4" s="266">
        <f xml:space="preserve"> Time!CA$42</f>
        <v>2037</v>
      </c>
      <c r="CB4" s="266">
        <f xml:space="preserve"> Time!CB$42</f>
        <v>2037</v>
      </c>
      <c r="CC4" s="266">
        <f xml:space="preserve"> Time!CC$42</f>
        <v>2038</v>
      </c>
      <c r="CD4" s="266">
        <f xml:space="preserve"> Time!CD$42</f>
        <v>2038</v>
      </c>
      <c r="CE4" s="266">
        <f xml:space="preserve"> Time!CE$42</f>
        <v>2038</v>
      </c>
      <c r="CF4" s="266">
        <f xml:space="preserve"> Time!CF$42</f>
        <v>2038</v>
      </c>
      <c r="CG4" s="266">
        <f xml:space="preserve"> Time!CG$42</f>
        <v>2039</v>
      </c>
      <c r="CH4" s="266">
        <f xml:space="preserve"> Time!CH$42</f>
        <v>2039</v>
      </c>
      <c r="CI4" s="266">
        <f xml:space="preserve"> Time!CI$42</f>
        <v>2039</v>
      </c>
      <c r="CJ4" s="266">
        <f xml:space="preserve"> Time!CJ$42</f>
        <v>2039</v>
      </c>
      <c r="CK4" s="266">
        <f xml:space="preserve"> Time!CK$42</f>
        <v>2040</v>
      </c>
      <c r="CL4" s="266">
        <f xml:space="preserve"> Time!CL$42</f>
        <v>2040</v>
      </c>
      <c r="CM4" s="266">
        <f xml:space="preserve"> Time!CM$42</f>
        <v>2040</v>
      </c>
      <c r="CN4" s="266">
        <f xml:space="preserve"> Time!CN$42</f>
        <v>2040</v>
      </c>
      <c r="CO4" s="266">
        <f xml:space="preserve"> Time!CO$42</f>
        <v>2041</v>
      </c>
      <c r="CP4" s="266">
        <f xml:space="preserve"> Time!CP$42</f>
        <v>2041</v>
      </c>
      <c r="CQ4" s="266">
        <f xml:space="preserve"> Time!CQ$42</f>
        <v>2041</v>
      </c>
      <c r="CR4" s="266">
        <f xml:space="preserve"> Time!CR$42</f>
        <v>2041</v>
      </c>
      <c r="CS4" s="266">
        <f xml:space="preserve"> Time!CS$42</f>
        <v>2042</v>
      </c>
      <c r="CT4" s="266">
        <f xml:space="preserve"> Time!CT$42</f>
        <v>2042</v>
      </c>
      <c r="CU4" s="266">
        <f xml:space="preserve"> Time!CU$42</f>
        <v>2042</v>
      </c>
      <c r="CV4" s="266">
        <f xml:space="preserve"> Time!CV$42</f>
        <v>2042</v>
      </c>
      <c r="CW4" s="266">
        <f xml:space="preserve"> Time!CW$42</f>
        <v>2043</v>
      </c>
      <c r="CX4" s="266">
        <f xml:space="preserve"> Time!CX$42</f>
        <v>2043</v>
      </c>
      <c r="CY4" s="266">
        <f xml:space="preserve"> Time!CY$42</f>
        <v>2043</v>
      </c>
      <c r="CZ4" s="266">
        <f xml:space="preserve"> Time!CZ$42</f>
        <v>2043</v>
      </c>
      <c r="DA4" s="266">
        <f xml:space="preserve"> Time!DA$42</f>
        <v>2044</v>
      </c>
      <c r="DB4" s="266">
        <f xml:space="preserve"> Time!DB$42</f>
        <v>2044</v>
      </c>
      <c r="DC4" s="266">
        <f xml:space="preserve"> Time!DC$42</f>
        <v>2044</v>
      </c>
      <c r="DD4" s="266">
        <f xml:space="preserve"> Time!DD$42</f>
        <v>2044</v>
      </c>
      <c r="DE4" s="266">
        <f xml:space="preserve"> Time!DE$42</f>
        <v>2045</v>
      </c>
      <c r="DF4" s="266">
        <f xml:space="preserve"> Time!DF$42</f>
        <v>2045</v>
      </c>
      <c r="DG4" s="266">
        <f xml:space="preserve"> Time!DG$42</f>
        <v>2045</v>
      </c>
      <c r="DH4" s="266">
        <f xml:space="preserve"> Time!DH$42</f>
        <v>2045</v>
      </c>
      <c r="DI4" s="266">
        <f xml:space="preserve"> Time!DI$42</f>
        <v>2046</v>
      </c>
      <c r="DJ4" s="266">
        <f xml:space="preserve"> Time!DJ$42</f>
        <v>2046</v>
      </c>
      <c r="DK4" s="266">
        <f xml:space="preserve"> Time!DK$42</f>
        <v>2046</v>
      </c>
      <c r="DL4" s="266">
        <f xml:space="preserve"> Time!DL$42</f>
        <v>2046</v>
      </c>
      <c r="DM4" s="266">
        <f xml:space="preserve"> Time!DM$42</f>
        <v>2047</v>
      </c>
      <c r="DN4" s="266">
        <f xml:space="preserve"> Time!DN$42</f>
        <v>2047</v>
      </c>
      <c r="DO4" s="266">
        <f xml:space="preserve"> Time!DO$42</f>
        <v>2047</v>
      </c>
      <c r="DP4" s="266">
        <f xml:space="preserve"> Time!DP$42</f>
        <v>2047</v>
      </c>
      <c r="DQ4" s="266">
        <f xml:space="preserve"> Time!DQ$42</f>
        <v>2048</v>
      </c>
      <c r="DR4" s="266">
        <f xml:space="preserve"> Time!DR$42</f>
        <v>2048</v>
      </c>
      <c r="DS4" s="266">
        <f xml:space="preserve"> Time!DS$42</f>
        <v>2048</v>
      </c>
      <c r="DT4" s="266">
        <f xml:space="preserve"> Time!DT$42</f>
        <v>2048</v>
      </c>
      <c r="DU4" s="266">
        <f xml:space="preserve"> Time!DU$42</f>
        <v>2049</v>
      </c>
      <c r="DV4" s="266">
        <f xml:space="preserve"> Time!DV$42</f>
        <v>2049</v>
      </c>
      <c r="DW4" s="266">
        <f xml:space="preserve"> Time!DW$42</f>
        <v>2049</v>
      </c>
      <c r="DX4" s="266">
        <f xml:space="preserve"> Time!DX$42</f>
        <v>2049</v>
      </c>
      <c r="DY4" s="266">
        <f xml:space="preserve"> Time!DY$42</f>
        <v>2050</v>
      </c>
      <c r="DZ4" s="266">
        <f xml:space="preserve"> Time!DZ$42</f>
        <v>2050</v>
      </c>
      <c r="EA4" s="266">
        <f xml:space="preserve"> Time!EA$42</f>
        <v>2050</v>
      </c>
      <c r="EB4" s="266">
        <f xml:space="preserve"> Time!EB$42</f>
        <v>2050</v>
      </c>
      <c r="EC4" s="266">
        <f xml:space="preserve"> Time!EC$42</f>
        <v>2051</v>
      </c>
      <c r="ED4" s="266">
        <f xml:space="preserve"> Time!ED$42</f>
        <v>2051</v>
      </c>
      <c r="EE4" s="266">
        <f xml:space="preserve"> Time!EE$42</f>
        <v>2051</v>
      </c>
      <c r="EF4" s="266">
        <f xml:space="preserve"> Time!EF$42</f>
        <v>2051</v>
      </c>
      <c r="EG4" s="266">
        <f xml:space="preserve"> Time!EG$42</f>
        <v>2052</v>
      </c>
      <c r="EH4" s="266">
        <f xml:space="preserve"> Time!EH$42</f>
        <v>2052</v>
      </c>
      <c r="EI4" s="266">
        <f xml:space="preserve"> Time!EI$42</f>
        <v>2052</v>
      </c>
      <c r="EJ4" s="266">
        <f xml:space="preserve"> Time!EJ$42</f>
        <v>2052</v>
      </c>
      <c r="EK4" s="266">
        <f xml:space="preserve"> Time!EK$42</f>
        <v>2053</v>
      </c>
      <c r="EL4" s="266">
        <f xml:space="preserve"> Time!EL$42</f>
        <v>2053</v>
      </c>
      <c r="EM4" s="266">
        <f xml:space="preserve"> Time!EM$42</f>
        <v>2053</v>
      </c>
      <c r="EN4" s="266">
        <f xml:space="preserve"> Time!EN$42</f>
        <v>2053</v>
      </c>
      <c r="EO4" s="266">
        <f xml:space="preserve"> Time!EO$42</f>
        <v>2054</v>
      </c>
      <c r="EP4" s="266">
        <f xml:space="preserve"> Time!EP$42</f>
        <v>2054</v>
      </c>
      <c r="EQ4" s="266">
        <f xml:space="preserve"> Time!EQ$42</f>
        <v>2054</v>
      </c>
      <c r="ER4" s="266">
        <f xml:space="preserve"> Time!ER$42</f>
        <v>2054</v>
      </c>
      <c r="ES4" s="266">
        <f xml:space="preserve"> Time!ES$42</f>
        <v>2055</v>
      </c>
      <c r="ET4" s="266">
        <f xml:space="preserve"> Time!ET$42</f>
        <v>2055</v>
      </c>
      <c r="EU4" s="266">
        <f xml:space="preserve"> Time!EU$42</f>
        <v>2055</v>
      </c>
      <c r="EV4" s="266">
        <f xml:space="preserve"> Time!EV$42</f>
        <v>2055</v>
      </c>
      <c r="EW4" s="266">
        <f xml:space="preserve"> Time!EW$42</f>
        <v>2056</v>
      </c>
      <c r="EX4" s="266">
        <f xml:space="preserve"> Time!EX$42</f>
        <v>2056</v>
      </c>
      <c r="EY4" s="266">
        <f xml:space="preserve"> Time!EY$42</f>
        <v>2056</v>
      </c>
      <c r="EZ4" s="266">
        <f xml:space="preserve"> Time!EZ$42</f>
        <v>2056</v>
      </c>
      <c r="FA4" s="266">
        <f xml:space="preserve"> Time!FA$42</f>
        <v>2057</v>
      </c>
      <c r="FB4" s="266">
        <f xml:space="preserve"> Time!FB$42</f>
        <v>2057</v>
      </c>
      <c r="FC4" s="266">
        <f xml:space="preserve"> Time!FC$42</f>
        <v>2057</v>
      </c>
      <c r="FD4" s="266">
        <f xml:space="preserve"> Time!FD$42</f>
        <v>2057</v>
      </c>
      <c r="FE4" s="266">
        <f xml:space="preserve"> Time!FE$42</f>
        <v>2058</v>
      </c>
      <c r="FF4" s="266">
        <f xml:space="preserve"> Time!FF$42</f>
        <v>2058</v>
      </c>
      <c r="FG4" s="266">
        <f xml:space="preserve"> Time!FG$42</f>
        <v>2058</v>
      </c>
      <c r="FH4" s="266">
        <f xml:space="preserve"> Time!FH$42</f>
        <v>2058</v>
      </c>
      <c r="FI4" s="266">
        <f xml:space="preserve"> Time!FI$42</f>
        <v>2059</v>
      </c>
      <c r="FJ4" s="266">
        <f xml:space="preserve"> Time!FJ$42</f>
        <v>2059</v>
      </c>
      <c r="FK4" s="266">
        <f xml:space="preserve"> Time!FK$42</f>
        <v>2059</v>
      </c>
      <c r="FL4" s="266">
        <f xml:space="preserve"> Time!FL$42</f>
        <v>2059</v>
      </c>
      <c r="FM4" s="266">
        <f xml:space="preserve"> Time!FM$42</f>
        <v>2060</v>
      </c>
      <c r="FN4" s="266">
        <f xml:space="preserve"> Time!FN$42</f>
        <v>2060</v>
      </c>
      <c r="FO4" s="266">
        <f xml:space="preserve"> Time!FO$42</f>
        <v>2060</v>
      </c>
      <c r="FP4" s="266">
        <f xml:space="preserve"> Time!FP$42</f>
        <v>2060</v>
      </c>
      <c r="FQ4" s="266">
        <f xml:space="preserve"> Time!FQ$42</f>
        <v>2061</v>
      </c>
      <c r="FR4" s="266">
        <f xml:space="preserve"> Time!FR$42</f>
        <v>2061</v>
      </c>
      <c r="FS4" s="266">
        <f xml:space="preserve"> Time!FS$42</f>
        <v>2061</v>
      </c>
      <c r="FT4" s="266">
        <f xml:space="preserve"> Time!FT$42</f>
        <v>2061</v>
      </c>
      <c r="FU4" s="266">
        <f xml:space="preserve"> Time!FU$42</f>
        <v>2062</v>
      </c>
      <c r="FV4" s="266">
        <f xml:space="preserve"> Time!FV$42</f>
        <v>2062</v>
      </c>
      <c r="FW4" s="266">
        <f xml:space="preserve"> Time!FW$42</f>
        <v>2062</v>
      </c>
      <c r="FX4" s="266">
        <f xml:space="preserve"> Time!FX$42</f>
        <v>2062</v>
      </c>
      <c r="FY4" s="266">
        <f xml:space="preserve"> Time!FY$42</f>
        <v>2063</v>
      </c>
      <c r="FZ4" s="266">
        <f xml:space="preserve"> Time!FZ$42</f>
        <v>2063</v>
      </c>
      <c r="GA4" s="266">
        <f xml:space="preserve"> Time!GA$42</f>
        <v>2063</v>
      </c>
      <c r="GB4" s="266">
        <f xml:space="preserve"> Time!GB$42</f>
        <v>2063</v>
      </c>
      <c r="GC4" s="266">
        <f xml:space="preserve"> Time!GC$42</f>
        <v>2064</v>
      </c>
      <c r="GD4" s="266">
        <f xml:space="preserve"> Time!GD$42</f>
        <v>2064</v>
      </c>
      <c r="GE4" s="266">
        <f xml:space="preserve"> Time!GE$42</f>
        <v>2064</v>
      </c>
      <c r="GF4" s="266">
        <f xml:space="preserve"> Time!GF$42</f>
        <v>2064</v>
      </c>
      <c r="GG4" s="266">
        <f xml:space="preserve"> Time!GG$42</f>
        <v>2065</v>
      </c>
      <c r="GH4" s="266">
        <f xml:space="preserve"> Time!GH$42</f>
        <v>2065</v>
      </c>
      <c r="GI4" s="266">
        <f xml:space="preserve"> Time!GI$42</f>
        <v>2065</v>
      </c>
      <c r="GJ4" s="266">
        <f xml:space="preserve"> Time!GJ$42</f>
        <v>2065</v>
      </c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</row>
    <row r="5" spans="1:441" s="10" customFormat="1" x14ac:dyDescent="0.25">
      <c r="A5" s="15"/>
      <c r="B5" s="15"/>
      <c r="C5" s="21"/>
      <c r="D5" s="60"/>
      <c r="E5" s="2" t="str">
        <f xml:space="preserve"> Time!E$10</f>
        <v>Model column counter</v>
      </c>
      <c r="F5" s="44" t="s">
        <v>19</v>
      </c>
      <c r="G5" s="45" t="s">
        <v>17</v>
      </c>
      <c r="H5" s="44" t="s">
        <v>18</v>
      </c>
      <c r="I5" s="16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</row>
    <row r="6" spans="1:441" s="43" customFormat="1" x14ac:dyDescent="0.25">
      <c r="A6" s="15"/>
      <c r="B6" s="15"/>
      <c r="C6" s="21"/>
      <c r="D6" s="60"/>
      <c r="E6" s="12"/>
      <c r="F6" s="12"/>
      <c r="G6" s="12"/>
      <c r="H6" s="12"/>
      <c r="I6" s="9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 s="12"/>
      <c r="BG6" s="12"/>
      <c r="BH6" s="12"/>
      <c r="BI6" s="12"/>
      <c r="BJ6" s="12"/>
      <c r="BK6" s="12"/>
      <c r="BL6" s="12"/>
      <c r="BM6" s="12"/>
      <c r="BN6" s="12"/>
      <c r="BO6" s="12"/>
      <c r="BP6" s="12"/>
      <c r="BQ6" s="12"/>
      <c r="BR6" s="12"/>
      <c r="BS6" s="12"/>
      <c r="BT6" s="12"/>
      <c r="BU6" s="12"/>
      <c r="BV6" s="12"/>
      <c r="BW6" s="12"/>
      <c r="BX6" s="12"/>
      <c r="BY6" s="12"/>
      <c r="BZ6" s="12"/>
      <c r="CA6" s="12"/>
      <c r="CB6" s="12"/>
      <c r="CC6" s="12"/>
      <c r="CD6" s="12"/>
      <c r="CE6" s="12"/>
      <c r="CF6" s="12"/>
      <c r="CG6" s="12"/>
      <c r="CH6" s="12"/>
      <c r="CI6" s="12"/>
      <c r="CJ6" s="12"/>
      <c r="CK6" s="12"/>
      <c r="CL6" s="12"/>
      <c r="CM6" s="12"/>
      <c r="CN6" s="12"/>
      <c r="CO6" s="12"/>
      <c r="CP6" s="12"/>
      <c r="CQ6" s="12"/>
      <c r="CR6" s="12"/>
      <c r="CS6" s="12"/>
      <c r="CT6" s="12"/>
      <c r="CU6" s="12"/>
      <c r="CV6" s="12"/>
      <c r="CW6" s="12"/>
      <c r="CX6" s="12"/>
      <c r="CY6" s="12"/>
      <c r="CZ6" s="12"/>
      <c r="DA6" s="12"/>
      <c r="DB6" s="12"/>
      <c r="DC6" s="12"/>
      <c r="DD6" s="12"/>
      <c r="DE6" s="12"/>
      <c r="DF6" s="12"/>
      <c r="DG6" s="12"/>
      <c r="DH6" s="12"/>
      <c r="DI6" s="12"/>
      <c r="DJ6" s="12"/>
      <c r="DK6" s="12"/>
      <c r="DL6" s="12"/>
      <c r="DM6" s="12"/>
      <c r="DN6" s="12"/>
      <c r="DO6" s="12"/>
      <c r="DP6" s="12"/>
      <c r="DQ6" s="12"/>
      <c r="DR6" s="12"/>
      <c r="DS6" s="12"/>
      <c r="DT6" s="12"/>
      <c r="DU6" s="12"/>
      <c r="DV6" s="12"/>
      <c r="DW6" s="12"/>
      <c r="DX6" s="12"/>
      <c r="DY6" s="12"/>
      <c r="DZ6" s="12"/>
      <c r="EA6" s="12"/>
      <c r="EB6" s="12"/>
      <c r="EC6" s="12"/>
      <c r="ED6" s="12"/>
      <c r="EE6" s="12"/>
      <c r="EF6" s="12"/>
      <c r="EG6" s="12"/>
      <c r="EH6" s="12"/>
      <c r="EI6" s="12"/>
      <c r="EJ6" s="12"/>
      <c r="EK6" s="12"/>
      <c r="EL6" s="12"/>
      <c r="EM6" s="12"/>
      <c r="EN6" s="12"/>
      <c r="EO6" s="12"/>
      <c r="EP6" s="12"/>
      <c r="EQ6" s="12"/>
      <c r="ER6" s="12"/>
      <c r="ES6" s="12"/>
      <c r="ET6" s="12"/>
      <c r="EU6" s="12"/>
      <c r="EV6" s="12"/>
      <c r="EW6" s="12"/>
      <c r="EX6" s="12"/>
      <c r="EY6" s="12"/>
      <c r="EZ6" s="12"/>
      <c r="FA6" s="12"/>
      <c r="FB6" s="12"/>
      <c r="FC6" s="12"/>
      <c r="FD6" s="12"/>
      <c r="FE6" s="12"/>
      <c r="FF6" s="12"/>
      <c r="FG6" s="12"/>
      <c r="FH6" s="12"/>
      <c r="FI6" s="12"/>
      <c r="FJ6" s="12"/>
      <c r="FK6" s="12"/>
      <c r="FL6" s="12"/>
      <c r="FM6" s="12"/>
      <c r="FN6" s="12"/>
      <c r="FO6" s="12"/>
      <c r="FP6" s="12"/>
      <c r="FQ6" s="12"/>
      <c r="FR6" s="12"/>
      <c r="FS6" s="12"/>
      <c r="FT6" s="12"/>
      <c r="FU6" s="12"/>
      <c r="FV6" s="12"/>
      <c r="FW6" s="12"/>
      <c r="FX6" s="12"/>
      <c r="FY6" s="12"/>
      <c r="FZ6" s="12"/>
      <c r="GA6" s="12"/>
      <c r="GB6" s="12"/>
      <c r="GC6" s="12"/>
      <c r="GD6" s="12"/>
      <c r="GE6" s="12"/>
      <c r="GF6" s="12"/>
      <c r="GG6" s="12"/>
      <c r="GH6" s="12"/>
      <c r="GI6" s="12"/>
      <c r="GJ6" s="12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</row>
    <row r="8" spans="1:441" s="293" customFormat="1" x14ac:dyDescent="0.25">
      <c r="A8" s="288"/>
      <c r="B8" s="288"/>
      <c r="C8" s="289"/>
      <c r="D8" s="290"/>
      <c r="E8" s="291" t="s">
        <v>7</v>
      </c>
      <c r="F8" s="291"/>
      <c r="G8" s="291"/>
      <c r="H8" s="291"/>
      <c r="I8" s="292"/>
      <c r="J8" s="291">
        <f t="shared" ref="J8:AO8" si="0" xml:space="preserve"> I11</f>
        <v>0</v>
      </c>
      <c r="K8" s="291">
        <f t="shared" si="0"/>
        <v>0</v>
      </c>
      <c r="L8" s="291">
        <f t="shared" si="0"/>
        <v>0</v>
      </c>
      <c r="M8" s="291">
        <f t="shared" si="0"/>
        <v>0</v>
      </c>
      <c r="N8" s="291">
        <f t="shared" si="0"/>
        <v>0</v>
      </c>
      <c r="O8" s="291">
        <f t="shared" si="0"/>
        <v>0</v>
      </c>
      <c r="P8" s="291">
        <f t="shared" si="0"/>
        <v>0</v>
      </c>
      <c r="Q8" s="291">
        <f t="shared" si="0"/>
        <v>0</v>
      </c>
      <c r="R8" s="291">
        <f t="shared" si="0"/>
        <v>0</v>
      </c>
      <c r="S8" s="291">
        <f t="shared" si="0"/>
        <v>0</v>
      </c>
      <c r="T8" s="291">
        <f t="shared" si="0"/>
        <v>0</v>
      </c>
      <c r="U8" s="291">
        <f t="shared" si="0"/>
        <v>0</v>
      </c>
      <c r="V8" s="291">
        <f t="shared" si="0"/>
        <v>0</v>
      </c>
      <c r="W8" s="291">
        <f t="shared" si="0"/>
        <v>0</v>
      </c>
      <c r="X8" s="291">
        <f t="shared" si="0"/>
        <v>0</v>
      </c>
      <c r="Y8" s="291">
        <f t="shared" si="0"/>
        <v>0</v>
      </c>
      <c r="Z8" s="291">
        <f t="shared" si="0"/>
        <v>0</v>
      </c>
      <c r="AA8" s="291">
        <f t="shared" si="0"/>
        <v>0</v>
      </c>
      <c r="AB8" s="291">
        <f t="shared" si="0"/>
        <v>0</v>
      </c>
      <c r="AC8" s="291">
        <f t="shared" si="0"/>
        <v>0</v>
      </c>
      <c r="AD8" s="291">
        <f t="shared" si="0"/>
        <v>0</v>
      </c>
      <c r="AE8" s="291">
        <f t="shared" si="0"/>
        <v>0</v>
      </c>
      <c r="AF8" s="291">
        <f t="shared" si="0"/>
        <v>0</v>
      </c>
      <c r="AG8" s="291">
        <f t="shared" si="0"/>
        <v>0</v>
      </c>
      <c r="AH8" s="291">
        <f t="shared" si="0"/>
        <v>0</v>
      </c>
      <c r="AI8" s="291">
        <f t="shared" si="0"/>
        <v>0</v>
      </c>
      <c r="AJ8" s="291">
        <f t="shared" si="0"/>
        <v>0</v>
      </c>
      <c r="AK8" s="291">
        <f t="shared" si="0"/>
        <v>0</v>
      </c>
      <c r="AL8" s="291">
        <f t="shared" si="0"/>
        <v>0</v>
      </c>
      <c r="AM8" s="291">
        <f t="shared" si="0"/>
        <v>0</v>
      </c>
      <c r="AN8" s="291">
        <f t="shared" si="0"/>
        <v>0</v>
      </c>
      <c r="AO8" s="291">
        <f t="shared" si="0"/>
        <v>0</v>
      </c>
      <c r="AP8" s="291">
        <f t="shared" ref="AP8:BU8" si="1" xml:space="preserve"> AO11</f>
        <v>0</v>
      </c>
      <c r="AQ8" s="291">
        <f t="shared" si="1"/>
        <v>0</v>
      </c>
      <c r="AR8" s="291">
        <f t="shared" si="1"/>
        <v>0</v>
      </c>
      <c r="AS8" s="291">
        <f t="shared" si="1"/>
        <v>0</v>
      </c>
      <c r="AT8" s="291">
        <f t="shared" si="1"/>
        <v>0</v>
      </c>
      <c r="AU8" s="291">
        <f t="shared" si="1"/>
        <v>0</v>
      </c>
      <c r="AV8" s="291">
        <f t="shared" si="1"/>
        <v>0</v>
      </c>
      <c r="AW8" s="291">
        <f t="shared" si="1"/>
        <v>0</v>
      </c>
      <c r="AX8" s="291">
        <f t="shared" si="1"/>
        <v>0</v>
      </c>
      <c r="AY8" s="291">
        <f t="shared" si="1"/>
        <v>0</v>
      </c>
      <c r="AZ8" s="291">
        <f t="shared" si="1"/>
        <v>0</v>
      </c>
      <c r="BA8" s="291">
        <f t="shared" si="1"/>
        <v>0</v>
      </c>
      <c r="BB8" s="291">
        <f t="shared" si="1"/>
        <v>0</v>
      </c>
      <c r="BC8" s="291">
        <f t="shared" si="1"/>
        <v>0</v>
      </c>
      <c r="BD8" s="291">
        <f t="shared" si="1"/>
        <v>0</v>
      </c>
      <c r="BE8" s="291">
        <f t="shared" si="1"/>
        <v>0</v>
      </c>
      <c r="BF8" s="291">
        <f t="shared" si="1"/>
        <v>0</v>
      </c>
      <c r="BG8" s="291">
        <f t="shared" si="1"/>
        <v>0</v>
      </c>
      <c r="BH8" s="291">
        <f t="shared" si="1"/>
        <v>0</v>
      </c>
      <c r="BI8" s="291">
        <f t="shared" si="1"/>
        <v>0</v>
      </c>
      <c r="BJ8" s="291">
        <f t="shared" si="1"/>
        <v>0</v>
      </c>
      <c r="BK8" s="291">
        <f t="shared" si="1"/>
        <v>0</v>
      </c>
      <c r="BL8" s="291">
        <f t="shared" si="1"/>
        <v>0</v>
      </c>
      <c r="BM8" s="291">
        <f t="shared" si="1"/>
        <v>0</v>
      </c>
      <c r="BN8" s="291">
        <f t="shared" si="1"/>
        <v>0</v>
      </c>
      <c r="BO8" s="291">
        <f t="shared" si="1"/>
        <v>0</v>
      </c>
      <c r="BP8" s="291">
        <f t="shared" si="1"/>
        <v>0</v>
      </c>
      <c r="BQ8" s="291">
        <f t="shared" si="1"/>
        <v>0</v>
      </c>
      <c r="BR8" s="291">
        <f t="shared" si="1"/>
        <v>0</v>
      </c>
      <c r="BS8" s="291">
        <f t="shared" si="1"/>
        <v>0</v>
      </c>
      <c r="BT8" s="291">
        <f t="shared" si="1"/>
        <v>0</v>
      </c>
      <c r="BU8" s="291">
        <f t="shared" si="1"/>
        <v>0</v>
      </c>
      <c r="BV8" s="291">
        <f t="shared" ref="BV8:DA8" si="2" xml:space="preserve"> BU11</f>
        <v>0</v>
      </c>
      <c r="BW8" s="291">
        <f t="shared" si="2"/>
        <v>0</v>
      </c>
      <c r="BX8" s="291">
        <f t="shared" si="2"/>
        <v>0</v>
      </c>
      <c r="BY8" s="291">
        <f t="shared" si="2"/>
        <v>0</v>
      </c>
      <c r="BZ8" s="291">
        <f t="shared" si="2"/>
        <v>0</v>
      </c>
      <c r="CA8" s="291">
        <f t="shared" si="2"/>
        <v>0</v>
      </c>
      <c r="CB8" s="291">
        <f t="shared" si="2"/>
        <v>0</v>
      </c>
      <c r="CC8" s="291">
        <f t="shared" si="2"/>
        <v>0</v>
      </c>
      <c r="CD8" s="291">
        <f t="shared" si="2"/>
        <v>0</v>
      </c>
      <c r="CE8" s="291">
        <f t="shared" si="2"/>
        <v>0</v>
      </c>
      <c r="CF8" s="291">
        <f t="shared" si="2"/>
        <v>0</v>
      </c>
      <c r="CG8" s="291">
        <f t="shared" si="2"/>
        <v>0</v>
      </c>
      <c r="CH8" s="291">
        <f t="shared" si="2"/>
        <v>0</v>
      </c>
      <c r="CI8" s="291">
        <f t="shared" si="2"/>
        <v>0</v>
      </c>
      <c r="CJ8" s="291">
        <f t="shared" si="2"/>
        <v>0</v>
      </c>
      <c r="CK8" s="291">
        <f t="shared" si="2"/>
        <v>0</v>
      </c>
      <c r="CL8" s="291">
        <f t="shared" si="2"/>
        <v>0</v>
      </c>
      <c r="CM8" s="291">
        <f t="shared" si="2"/>
        <v>0</v>
      </c>
      <c r="CN8" s="291">
        <f t="shared" si="2"/>
        <v>0</v>
      </c>
      <c r="CO8" s="291">
        <f t="shared" si="2"/>
        <v>0</v>
      </c>
      <c r="CP8" s="291">
        <f t="shared" si="2"/>
        <v>0</v>
      </c>
      <c r="CQ8" s="291">
        <f t="shared" si="2"/>
        <v>0</v>
      </c>
      <c r="CR8" s="291">
        <f t="shared" si="2"/>
        <v>0</v>
      </c>
      <c r="CS8" s="291">
        <f t="shared" si="2"/>
        <v>0</v>
      </c>
      <c r="CT8" s="291">
        <f t="shared" si="2"/>
        <v>0</v>
      </c>
      <c r="CU8" s="291">
        <f t="shared" si="2"/>
        <v>0</v>
      </c>
      <c r="CV8" s="291">
        <f t="shared" si="2"/>
        <v>0</v>
      </c>
      <c r="CW8" s="291">
        <f t="shared" si="2"/>
        <v>0</v>
      </c>
      <c r="CX8" s="291">
        <f t="shared" si="2"/>
        <v>0</v>
      </c>
      <c r="CY8" s="291">
        <f t="shared" si="2"/>
        <v>0</v>
      </c>
      <c r="CZ8" s="291">
        <f t="shared" si="2"/>
        <v>0</v>
      </c>
      <c r="DA8" s="291">
        <f t="shared" si="2"/>
        <v>0</v>
      </c>
      <c r="DB8" s="291">
        <f t="shared" ref="DB8:EG8" si="3" xml:space="preserve"> DA11</f>
        <v>0</v>
      </c>
      <c r="DC8" s="291">
        <f t="shared" si="3"/>
        <v>0</v>
      </c>
      <c r="DD8" s="291">
        <f t="shared" si="3"/>
        <v>0</v>
      </c>
      <c r="DE8" s="291">
        <f t="shared" si="3"/>
        <v>0</v>
      </c>
      <c r="DF8" s="291">
        <f t="shared" si="3"/>
        <v>0</v>
      </c>
      <c r="DG8" s="291">
        <f t="shared" si="3"/>
        <v>0</v>
      </c>
      <c r="DH8" s="291">
        <f t="shared" si="3"/>
        <v>0</v>
      </c>
      <c r="DI8" s="291">
        <f t="shared" si="3"/>
        <v>0</v>
      </c>
      <c r="DJ8" s="291">
        <f t="shared" si="3"/>
        <v>0</v>
      </c>
      <c r="DK8" s="291">
        <f t="shared" si="3"/>
        <v>0</v>
      </c>
      <c r="DL8" s="291">
        <f t="shared" si="3"/>
        <v>0</v>
      </c>
      <c r="DM8" s="291">
        <f t="shared" si="3"/>
        <v>0</v>
      </c>
      <c r="DN8" s="291">
        <f t="shared" si="3"/>
        <v>0</v>
      </c>
      <c r="DO8" s="291">
        <f t="shared" si="3"/>
        <v>0</v>
      </c>
      <c r="DP8" s="291">
        <f t="shared" si="3"/>
        <v>0</v>
      </c>
      <c r="DQ8" s="291">
        <f t="shared" si="3"/>
        <v>0</v>
      </c>
      <c r="DR8" s="291">
        <f t="shared" si="3"/>
        <v>0</v>
      </c>
      <c r="DS8" s="291">
        <f t="shared" si="3"/>
        <v>0</v>
      </c>
      <c r="DT8" s="291">
        <f t="shared" si="3"/>
        <v>0</v>
      </c>
      <c r="DU8" s="291">
        <f t="shared" si="3"/>
        <v>0</v>
      </c>
      <c r="DV8" s="291">
        <f t="shared" si="3"/>
        <v>0</v>
      </c>
      <c r="DW8" s="291">
        <f t="shared" si="3"/>
        <v>0</v>
      </c>
      <c r="DX8" s="291">
        <f t="shared" si="3"/>
        <v>0</v>
      </c>
      <c r="DY8" s="291">
        <f t="shared" si="3"/>
        <v>0</v>
      </c>
      <c r="DZ8" s="291">
        <f t="shared" si="3"/>
        <v>0</v>
      </c>
      <c r="EA8" s="291">
        <f t="shared" si="3"/>
        <v>0</v>
      </c>
      <c r="EB8" s="291">
        <f t="shared" si="3"/>
        <v>0</v>
      </c>
      <c r="EC8" s="291">
        <f t="shared" si="3"/>
        <v>0</v>
      </c>
      <c r="ED8" s="291">
        <f t="shared" si="3"/>
        <v>0</v>
      </c>
      <c r="EE8" s="291">
        <f t="shared" si="3"/>
        <v>0</v>
      </c>
      <c r="EF8" s="291">
        <f t="shared" si="3"/>
        <v>0</v>
      </c>
      <c r="EG8" s="291">
        <f t="shared" si="3"/>
        <v>0</v>
      </c>
      <c r="EH8" s="291">
        <f t="shared" ref="EH8:FM8" si="4" xml:space="preserve"> EG11</f>
        <v>0</v>
      </c>
      <c r="EI8" s="291">
        <f t="shared" si="4"/>
        <v>0</v>
      </c>
      <c r="EJ8" s="291">
        <f t="shared" si="4"/>
        <v>0</v>
      </c>
      <c r="EK8" s="291">
        <f t="shared" si="4"/>
        <v>0</v>
      </c>
      <c r="EL8" s="291">
        <f t="shared" si="4"/>
        <v>0</v>
      </c>
      <c r="EM8" s="291">
        <f t="shared" si="4"/>
        <v>0</v>
      </c>
      <c r="EN8" s="291">
        <f t="shared" si="4"/>
        <v>0</v>
      </c>
      <c r="EO8" s="291">
        <f t="shared" si="4"/>
        <v>0</v>
      </c>
      <c r="EP8" s="291">
        <f t="shared" si="4"/>
        <v>0</v>
      </c>
      <c r="EQ8" s="291">
        <f t="shared" si="4"/>
        <v>0</v>
      </c>
      <c r="ER8" s="291">
        <f t="shared" si="4"/>
        <v>0</v>
      </c>
      <c r="ES8" s="291">
        <f t="shared" si="4"/>
        <v>0</v>
      </c>
      <c r="ET8" s="291">
        <f t="shared" si="4"/>
        <v>0</v>
      </c>
      <c r="EU8" s="291">
        <f t="shared" si="4"/>
        <v>0</v>
      </c>
      <c r="EV8" s="291">
        <f t="shared" si="4"/>
        <v>0</v>
      </c>
      <c r="EW8" s="291">
        <f t="shared" si="4"/>
        <v>0</v>
      </c>
      <c r="EX8" s="291">
        <f t="shared" si="4"/>
        <v>0</v>
      </c>
      <c r="EY8" s="291">
        <f t="shared" si="4"/>
        <v>0</v>
      </c>
      <c r="EZ8" s="291">
        <f t="shared" si="4"/>
        <v>0</v>
      </c>
      <c r="FA8" s="291">
        <f t="shared" si="4"/>
        <v>0</v>
      </c>
      <c r="FB8" s="291">
        <f t="shared" si="4"/>
        <v>0</v>
      </c>
      <c r="FC8" s="291">
        <f t="shared" si="4"/>
        <v>0</v>
      </c>
      <c r="FD8" s="291">
        <f t="shared" si="4"/>
        <v>0</v>
      </c>
      <c r="FE8" s="291">
        <f t="shared" si="4"/>
        <v>0</v>
      </c>
      <c r="FF8" s="291">
        <f t="shared" si="4"/>
        <v>0</v>
      </c>
      <c r="FG8" s="291">
        <f t="shared" si="4"/>
        <v>0</v>
      </c>
      <c r="FH8" s="291">
        <f t="shared" si="4"/>
        <v>0</v>
      </c>
      <c r="FI8" s="291">
        <f t="shared" si="4"/>
        <v>0</v>
      </c>
      <c r="FJ8" s="291">
        <f t="shared" si="4"/>
        <v>0</v>
      </c>
      <c r="FK8" s="291">
        <f t="shared" si="4"/>
        <v>0</v>
      </c>
      <c r="FL8" s="291">
        <f t="shared" si="4"/>
        <v>0</v>
      </c>
      <c r="FM8" s="291">
        <f t="shared" si="4"/>
        <v>0</v>
      </c>
      <c r="FN8" s="291">
        <f t="shared" ref="FN8:GJ8" si="5" xml:space="preserve"> FM11</f>
        <v>0</v>
      </c>
      <c r="FO8" s="291">
        <f t="shared" si="5"/>
        <v>0</v>
      </c>
      <c r="FP8" s="291">
        <f t="shared" si="5"/>
        <v>0</v>
      </c>
      <c r="FQ8" s="291">
        <f t="shared" si="5"/>
        <v>0</v>
      </c>
      <c r="FR8" s="291">
        <f t="shared" si="5"/>
        <v>0</v>
      </c>
      <c r="FS8" s="291">
        <f t="shared" si="5"/>
        <v>0</v>
      </c>
      <c r="FT8" s="291">
        <f t="shared" si="5"/>
        <v>0</v>
      </c>
      <c r="FU8" s="291">
        <f t="shared" si="5"/>
        <v>0</v>
      </c>
      <c r="FV8" s="291">
        <f t="shared" si="5"/>
        <v>0</v>
      </c>
      <c r="FW8" s="291">
        <f t="shared" si="5"/>
        <v>0</v>
      </c>
      <c r="FX8" s="291">
        <f t="shared" si="5"/>
        <v>0</v>
      </c>
      <c r="FY8" s="291">
        <f t="shared" si="5"/>
        <v>0</v>
      </c>
      <c r="FZ8" s="291">
        <f t="shared" si="5"/>
        <v>0</v>
      </c>
      <c r="GA8" s="291">
        <f t="shared" si="5"/>
        <v>0</v>
      </c>
      <c r="GB8" s="291">
        <f t="shared" si="5"/>
        <v>0</v>
      </c>
      <c r="GC8" s="291">
        <f t="shared" si="5"/>
        <v>0</v>
      </c>
      <c r="GD8" s="291">
        <f t="shared" si="5"/>
        <v>0</v>
      </c>
      <c r="GE8" s="291">
        <f t="shared" si="5"/>
        <v>0</v>
      </c>
      <c r="GF8" s="291">
        <f t="shared" si="5"/>
        <v>0</v>
      </c>
      <c r="GG8" s="291">
        <f t="shared" si="5"/>
        <v>0</v>
      </c>
      <c r="GH8" s="291">
        <f t="shared" si="5"/>
        <v>0</v>
      </c>
      <c r="GI8" s="291">
        <f t="shared" si="5"/>
        <v>0</v>
      </c>
      <c r="GJ8" s="291">
        <f t="shared" si="5"/>
        <v>0</v>
      </c>
    </row>
    <row r="9" spans="1:441" s="275" customFormat="1" x14ac:dyDescent="0.25">
      <c r="A9" s="15"/>
      <c r="B9" s="15"/>
      <c r="C9" s="21"/>
      <c r="D9" s="60"/>
      <c r="E9" s="287" t="s">
        <v>95</v>
      </c>
      <c r="F9" s="287"/>
      <c r="G9" s="287"/>
      <c r="H9" s="287"/>
      <c r="I9" s="287"/>
      <c r="J9" s="287"/>
      <c r="K9" s="287"/>
      <c r="L9" s="287"/>
      <c r="M9" s="287"/>
      <c r="N9" s="287"/>
      <c r="O9" s="287"/>
      <c r="P9" s="287"/>
      <c r="Q9" s="287"/>
      <c r="R9" s="287"/>
      <c r="S9" s="287"/>
      <c r="T9" s="287"/>
      <c r="U9" s="287"/>
      <c r="V9" s="287"/>
      <c r="W9" s="287"/>
      <c r="X9" s="287"/>
      <c r="Y9" s="287"/>
      <c r="Z9" s="287"/>
      <c r="AA9" s="287"/>
      <c r="AB9" s="287"/>
      <c r="AC9" s="287"/>
      <c r="AD9" s="287"/>
      <c r="AE9" s="287"/>
      <c r="AF9" s="287"/>
      <c r="AG9" s="287"/>
      <c r="AH9" s="287"/>
      <c r="AI9" s="287"/>
      <c r="AJ9" s="287"/>
      <c r="AK9" s="287"/>
      <c r="AL9" s="287"/>
      <c r="AM9" s="287"/>
      <c r="AN9" s="287"/>
      <c r="AO9" s="287"/>
      <c r="AP9" s="287"/>
      <c r="AQ9" s="287"/>
      <c r="AR9" s="287"/>
      <c r="AS9" s="287"/>
      <c r="AT9" s="287"/>
      <c r="AU9" s="287"/>
      <c r="AV9" s="287"/>
      <c r="AW9" s="287"/>
      <c r="AX9" s="287"/>
      <c r="AY9" s="287"/>
      <c r="AZ9" s="287"/>
      <c r="BA9" s="287"/>
      <c r="BB9" s="287"/>
      <c r="BC9" s="287"/>
      <c r="BD9" s="287"/>
      <c r="BE9" s="287"/>
      <c r="BF9" s="287"/>
      <c r="BG9" s="287"/>
      <c r="BH9" s="287"/>
      <c r="BI9" s="287"/>
      <c r="BJ9" s="287"/>
      <c r="BK9" s="287"/>
      <c r="BL9" s="287"/>
      <c r="BM9" s="287"/>
      <c r="BN9" s="287"/>
      <c r="BO9" s="287"/>
      <c r="BP9" s="287"/>
      <c r="BQ9" s="287"/>
      <c r="BR9" s="287"/>
      <c r="BS9" s="287"/>
      <c r="BT9" s="287"/>
      <c r="BU9" s="287"/>
      <c r="BV9" s="287"/>
      <c r="BW9" s="287"/>
      <c r="BX9" s="287"/>
      <c r="BY9" s="287"/>
      <c r="BZ9" s="287"/>
      <c r="CA9" s="287"/>
      <c r="CB9" s="287"/>
      <c r="CC9" s="287"/>
      <c r="CD9" s="287"/>
      <c r="CE9" s="287"/>
      <c r="CF9" s="287"/>
      <c r="CG9" s="287"/>
      <c r="CH9" s="287"/>
      <c r="CI9" s="287"/>
      <c r="CJ9" s="287"/>
      <c r="CK9" s="287"/>
      <c r="CL9" s="287"/>
      <c r="CM9" s="287"/>
      <c r="CN9" s="287"/>
      <c r="CO9" s="287"/>
      <c r="CP9" s="287"/>
      <c r="CQ9" s="287"/>
      <c r="CR9" s="287"/>
      <c r="CS9" s="287"/>
      <c r="CT9" s="287"/>
      <c r="CU9" s="287"/>
      <c r="CV9" s="287"/>
      <c r="CW9" s="287"/>
      <c r="CX9" s="287"/>
      <c r="CY9" s="287"/>
      <c r="CZ9" s="287"/>
      <c r="DA9" s="287"/>
      <c r="DB9" s="287"/>
      <c r="DC9" s="287"/>
      <c r="DD9" s="287"/>
      <c r="DE9" s="287"/>
      <c r="DF9" s="287"/>
      <c r="DG9" s="287"/>
      <c r="DH9" s="287"/>
      <c r="DI9" s="287"/>
      <c r="DJ9" s="287"/>
      <c r="DK9" s="287"/>
      <c r="DL9" s="287"/>
      <c r="DM9" s="287"/>
      <c r="DN9" s="287"/>
      <c r="DO9" s="287"/>
      <c r="DP9" s="287"/>
      <c r="DQ9" s="287"/>
      <c r="DR9" s="287"/>
      <c r="DS9" s="287"/>
      <c r="DT9" s="287"/>
      <c r="DU9" s="287"/>
      <c r="DV9" s="287"/>
      <c r="DW9" s="287"/>
      <c r="DX9" s="287"/>
      <c r="DY9" s="287"/>
      <c r="DZ9" s="287"/>
      <c r="EA9" s="287"/>
      <c r="EB9" s="287"/>
      <c r="EC9" s="287"/>
      <c r="ED9" s="287"/>
      <c r="EE9" s="287"/>
      <c r="EF9" s="287"/>
      <c r="EG9" s="287"/>
      <c r="EH9" s="287"/>
      <c r="EI9" s="287"/>
      <c r="EJ9" s="287"/>
      <c r="EK9" s="287"/>
      <c r="EL9" s="287"/>
      <c r="EM9" s="287"/>
      <c r="EN9" s="287"/>
      <c r="EO9" s="287"/>
      <c r="EP9" s="287"/>
      <c r="EQ9" s="287"/>
      <c r="ER9" s="287"/>
      <c r="ES9" s="287"/>
      <c r="ET9" s="287"/>
      <c r="EU9" s="287"/>
      <c r="EV9" s="287"/>
      <c r="EW9" s="287"/>
      <c r="EX9" s="287"/>
      <c r="EY9" s="287"/>
      <c r="EZ9" s="287"/>
      <c r="FA9" s="287"/>
      <c r="FB9" s="287"/>
      <c r="FC9" s="287"/>
      <c r="FD9" s="287"/>
      <c r="FE9" s="287"/>
      <c r="FF9" s="287"/>
      <c r="FG9" s="287"/>
      <c r="FH9" s="287"/>
      <c r="FI9" s="287"/>
      <c r="FJ9" s="287"/>
      <c r="FK9" s="287"/>
      <c r="FL9" s="287"/>
      <c r="FM9" s="287"/>
      <c r="FN9" s="287"/>
      <c r="FO9" s="287"/>
      <c r="FP9" s="287"/>
      <c r="FQ9" s="287"/>
      <c r="FR9" s="287"/>
      <c r="FS9" s="287"/>
      <c r="FT9" s="287"/>
      <c r="FU9" s="287"/>
      <c r="FV9" s="287"/>
      <c r="FW9" s="287"/>
      <c r="FX9" s="287"/>
      <c r="FY9" s="287"/>
      <c r="FZ9" s="287"/>
      <c r="GA9" s="287"/>
      <c r="GB9" s="287"/>
      <c r="GC9" s="287"/>
      <c r="GD9" s="287"/>
      <c r="GE9" s="287"/>
      <c r="GF9" s="287"/>
      <c r="GG9" s="287"/>
      <c r="GH9" s="287"/>
      <c r="GI9" s="287"/>
      <c r="GJ9" s="287"/>
    </row>
    <row r="10" spans="1:441" s="275" customFormat="1" x14ac:dyDescent="0.25">
      <c r="A10" s="15"/>
      <c r="B10" s="15"/>
      <c r="C10" s="21"/>
      <c r="D10" s="60"/>
      <c r="E10" s="287" t="s">
        <v>96</v>
      </c>
      <c r="F10" s="287"/>
      <c r="G10" s="287"/>
      <c r="H10" s="287"/>
      <c r="I10" s="287"/>
      <c r="J10" s="287"/>
      <c r="K10" s="287"/>
      <c r="L10" s="287"/>
      <c r="M10" s="287"/>
      <c r="N10" s="287"/>
      <c r="O10" s="287"/>
      <c r="P10" s="287"/>
      <c r="Q10" s="287"/>
      <c r="R10" s="287"/>
      <c r="S10" s="287"/>
      <c r="T10" s="287"/>
      <c r="U10" s="287"/>
      <c r="V10" s="287"/>
      <c r="W10" s="287"/>
      <c r="X10" s="287"/>
      <c r="Y10" s="287"/>
      <c r="Z10" s="287"/>
      <c r="AA10" s="287"/>
      <c r="AB10" s="287"/>
      <c r="AC10" s="287"/>
      <c r="AD10" s="287"/>
      <c r="AE10" s="287"/>
      <c r="AF10" s="287"/>
      <c r="AG10" s="287"/>
      <c r="AH10" s="287"/>
      <c r="AI10" s="287"/>
      <c r="AJ10" s="287"/>
      <c r="AK10" s="287"/>
      <c r="AL10" s="287"/>
      <c r="AM10" s="287"/>
      <c r="AN10" s="287"/>
      <c r="AO10" s="287"/>
      <c r="AP10" s="287"/>
      <c r="AQ10" s="287"/>
      <c r="AR10" s="287"/>
      <c r="AS10" s="287"/>
      <c r="AT10" s="287"/>
      <c r="AU10" s="287"/>
      <c r="AV10" s="287"/>
      <c r="AW10" s="287"/>
      <c r="AX10" s="287"/>
      <c r="AY10" s="287"/>
      <c r="AZ10" s="287"/>
      <c r="BA10" s="287"/>
      <c r="BB10" s="287"/>
      <c r="BC10" s="287"/>
      <c r="BD10" s="287"/>
      <c r="BE10" s="287"/>
      <c r="BF10" s="287"/>
      <c r="BG10" s="287"/>
      <c r="BH10" s="287"/>
      <c r="BI10" s="287"/>
      <c r="BJ10" s="287"/>
      <c r="BK10" s="287"/>
      <c r="BL10" s="287"/>
      <c r="BM10" s="287"/>
      <c r="BN10" s="287"/>
      <c r="BO10" s="287"/>
      <c r="BP10" s="287"/>
      <c r="BQ10" s="287"/>
      <c r="BR10" s="287"/>
      <c r="BS10" s="287"/>
      <c r="BT10" s="287"/>
      <c r="BU10" s="287"/>
      <c r="BV10" s="287"/>
      <c r="BW10" s="287"/>
      <c r="BX10" s="287"/>
      <c r="BY10" s="287"/>
      <c r="BZ10" s="287"/>
      <c r="CA10" s="287"/>
      <c r="CB10" s="287"/>
      <c r="CC10" s="287"/>
      <c r="CD10" s="287"/>
      <c r="CE10" s="287"/>
      <c r="CF10" s="287"/>
      <c r="CG10" s="287"/>
      <c r="CH10" s="287"/>
      <c r="CI10" s="287"/>
      <c r="CJ10" s="287"/>
      <c r="CK10" s="287"/>
      <c r="CL10" s="287"/>
      <c r="CM10" s="287"/>
      <c r="CN10" s="287"/>
      <c r="CO10" s="287"/>
      <c r="CP10" s="287"/>
      <c r="CQ10" s="287"/>
      <c r="CR10" s="287"/>
      <c r="CS10" s="287"/>
      <c r="CT10" s="287"/>
      <c r="CU10" s="287"/>
      <c r="CV10" s="287"/>
      <c r="CW10" s="287"/>
      <c r="CX10" s="287"/>
      <c r="CY10" s="287"/>
      <c r="CZ10" s="287"/>
      <c r="DA10" s="287"/>
      <c r="DB10" s="287"/>
      <c r="DC10" s="287"/>
      <c r="DD10" s="287"/>
      <c r="DE10" s="287"/>
      <c r="DF10" s="287"/>
      <c r="DG10" s="287"/>
      <c r="DH10" s="287"/>
      <c r="DI10" s="287"/>
      <c r="DJ10" s="287"/>
      <c r="DK10" s="287"/>
      <c r="DL10" s="287"/>
      <c r="DM10" s="287"/>
      <c r="DN10" s="287"/>
      <c r="DO10" s="287"/>
      <c r="DP10" s="287"/>
      <c r="DQ10" s="287"/>
      <c r="DR10" s="287"/>
      <c r="DS10" s="287"/>
      <c r="DT10" s="287"/>
      <c r="DU10" s="287"/>
      <c r="DV10" s="287"/>
      <c r="DW10" s="287"/>
      <c r="DX10" s="287"/>
      <c r="DY10" s="287"/>
      <c r="DZ10" s="287"/>
      <c r="EA10" s="287"/>
      <c r="EB10" s="287"/>
      <c r="EC10" s="287"/>
      <c r="ED10" s="287"/>
      <c r="EE10" s="287"/>
      <c r="EF10" s="287"/>
      <c r="EG10" s="287"/>
      <c r="EH10" s="287"/>
      <c r="EI10" s="287"/>
      <c r="EJ10" s="287"/>
      <c r="EK10" s="287"/>
      <c r="EL10" s="287"/>
      <c r="EM10" s="287"/>
      <c r="EN10" s="287"/>
      <c r="EO10" s="287"/>
      <c r="EP10" s="287"/>
      <c r="EQ10" s="287"/>
      <c r="ER10" s="287"/>
      <c r="ES10" s="287"/>
      <c r="ET10" s="287"/>
      <c r="EU10" s="287"/>
      <c r="EV10" s="287"/>
      <c r="EW10" s="287"/>
      <c r="EX10" s="287"/>
      <c r="EY10" s="287"/>
      <c r="EZ10" s="287"/>
      <c r="FA10" s="287"/>
      <c r="FB10" s="287"/>
      <c r="FC10" s="287"/>
      <c r="FD10" s="287"/>
      <c r="FE10" s="287"/>
      <c r="FF10" s="287"/>
      <c r="FG10" s="287"/>
      <c r="FH10" s="287"/>
      <c r="FI10" s="287"/>
      <c r="FJ10" s="287"/>
      <c r="FK10" s="287"/>
      <c r="FL10" s="287"/>
      <c r="FM10" s="287"/>
      <c r="FN10" s="287"/>
      <c r="FO10" s="287"/>
      <c r="FP10" s="287"/>
      <c r="FQ10" s="287"/>
      <c r="FR10" s="287"/>
      <c r="FS10" s="287"/>
      <c r="FT10" s="287"/>
      <c r="FU10" s="287"/>
      <c r="FV10" s="287"/>
      <c r="FW10" s="287"/>
      <c r="FX10" s="287"/>
      <c r="FY10" s="287"/>
      <c r="FZ10" s="287"/>
      <c r="GA10" s="287"/>
      <c r="GB10" s="287"/>
      <c r="GC10" s="287"/>
      <c r="GD10" s="287"/>
      <c r="GE10" s="287"/>
      <c r="GF10" s="287"/>
      <c r="GG10" s="287"/>
      <c r="GH10" s="287"/>
      <c r="GI10" s="287"/>
      <c r="GJ10" s="287"/>
    </row>
    <row r="11" spans="1:441" s="299" customFormat="1" x14ac:dyDescent="0.25">
      <c r="A11" s="294"/>
      <c r="B11" s="294"/>
      <c r="C11" s="295"/>
      <c r="D11" s="296"/>
      <c r="E11" s="297" t="s">
        <v>8</v>
      </c>
      <c r="F11" s="297"/>
      <c r="G11" s="297"/>
      <c r="H11" s="297"/>
      <c r="I11" s="298"/>
      <c r="J11" s="297">
        <f t="shared" ref="J11:AO11" si="6" xml:space="preserve"> J8 + J9 - J10</f>
        <v>0</v>
      </c>
      <c r="K11" s="297">
        <f t="shared" si="6"/>
        <v>0</v>
      </c>
      <c r="L11" s="297">
        <f t="shared" si="6"/>
        <v>0</v>
      </c>
      <c r="M11" s="297">
        <f t="shared" si="6"/>
        <v>0</v>
      </c>
      <c r="N11" s="297">
        <f t="shared" si="6"/>
        <v>0</v>
      </c>
      <c r="O11" s="297">
        <f t="shared" si="6"/>
        <v>0</v>
      </c>
      <c r="P11" s="297">
        <f t="shared" si="6"/>
        <v>0</v>
      </c>
      <c r="Q11" s="297">
        <f t="shared" si="6"/>
        <v>0</v>
      </c>
      <c r="R11" s="297">
        <f t="shared" si="6"/>
        <v>0</v>
      </c>
      <c r="S11" s="297">
        <f t="shared" si="6"/>
        <v>0</v>
      </c>
      <c r="T11" s="297">
        <f t="shared" si="6"/>
        <v>0</v>
      </c>
      <c r="U11" s="297">
        <f t="shared" si="6"/>
        <v>0</v>
      </c>
      <c r="V11" s="297">
        <f t="shared" si="6"/>
        <v>0</v>
      </c>
      <c r="W11" s="297">
        <f t="shared" si="6"/>
        <v>0</v>
      </c>
      <c r="X11" s="297">
        <f t="shared" si="6"/>
        <v>0</v>
      </c>
      <c r="Y11" s="297">
        <f t="shared" si="6"/>
        <v>0</v>
      </c>
      <c r="Z11" s="297">
        <f t="shared" si="6"/>
        <v>0</v>
      </c>
      <c r="AA11" s="297">
        <f t="shared" si="6"/>
        <v>0</v>
      </c>
      <c r="AB11" s="297">
        <f t="shared" si="6"/>
        <v>0</v>
      </c>
      <c r="AC11" s="297">
        <f t="shared" si="6"/>
        <v>0</v>
      </c>
      <c r="AD11" s="297">
        <f t="shared" si="6"/>
        <v>0</v>
      </c>
      <c r="AE11" s="297">
        <f t="shared" si="6"/>
        <v>0</v>
      </c>
      <c r="AF11" s="297">
        <f t="shared" si="6"/>
        <v>0</v>
      </c>
      <c r="AG11" s="297">
        <f t="shared" si="6"/>
        <v>0</v>
      </c>
      <c r="AH11" s="297">
        <f t="shared" si="6"/>
        <v>0</v>
      </c>
      <c r="AI11" s="297">
        <f t="shared" si="6"/>
        <v>0</v>
      </c>
      <c r="AJ11" s="297">
        <f t="shared" si="6"/>
        <v>0</v>
      </c>
      <c r="AK11" s="297">
        <f t="shared" si="6"/>
        <v>0</v>
      </c>
      <c r="AL11" s="297">
        <f t="shared" si="6"/>
        <v>0</v>
      </c>
      <c r="AM11" s="297">
        <f t="shared" si="6"/>
        <v>0</v>
      </c>
      <c r="AN11" s="297">
        <f t="shared" si="6"/>
        <v>0</v>
      </c>
      <c r="AO11" s="297">
        <f t="shared" si="6"/>
        <v>0</v>
      </c>
      <c r="AP11" s="297">
        <f t="shared" ref="AP11:BU11" si="7" xml:space="preserve"> AP8 + AP9 - AP10</f>
        <v>0</v>
      </c>
      <c r="AQ11" s="297">
        <f t="shared" si="7"/>
        <v>0</v>
      </c>
      <c r="AR11" s="297">
        <f t="shared" si="7"/>
        <v>0</v>
      </c>
      <c r="AS11" s="297">
        <f t="shared" si="7"/>
        <v>0</v>
      </c>
      <c r="AT11" s="297">
        <f t="shared" si="7"/>
        <v>0</v>
      </c>
      <c r="AU11" s="297">
        <f t="shared" si="7"/>
        <v>0</v>
      </c>
      <c r="AV11" s="297">
        <f t="shared" si="7"/>
        <v>0</v>
      </c>
      <c r="AW11" s="297">
        <f t="shared" si="7"/>
        <v>0</v>
      </c>
      <c r="AX11" s="297">
        <f t="shared" si="7"/>
        <v>0</v>
      </c>
      <c r="AY11" s="297">
        <f t="shared" si="7"/>
        <v>0</v>
      </c>
      <c r="AZ11" s="297">
        <f t="shared" si="7"/>
        <v>0</v>
      </c>
      <c r="BA11" s="297">
        <f t="shared" si="7"/>
        <v>0</v>
      </c>
      <c r="BB11" s="297">
        <f t="shared" si="7"/>
        <v>0</v>
      </c>
      <c r="BC11" s="297">
        <f t="shared" si="7"/>
        <v>0</v>
      </c>
      <c r="BD11" s="297">
        <f t="shared" si="7"/>
        <v>0</v>
      </c>
      <c r="BE11" s="297">
        <f t="shared" si="7"/>
        <v>0</v>
      </c>
      <c r="BF11" s="297">
        <f t="shared" si="7"/>
        <v>0</v>
      </c>
      <c r="BG11" s="297">
        <f t="shared" si="7"/>
        <v>0</v>
      </c>
      <c r="BH11" s="297">
        <f t="shared" si="7"/>
        <v>0</v>
      </c>
      <c r="BI11" s="297">
        <f t="shared" si="7"/>
        <v>0</v>
      </c>
      <c r="BJ11" s="297">
        <f t="shared" si="7"/>
        <v>0</v>
      </c>
      <c r="BK11" s="297">
        <f t="shared" si="7"/>
        <v>0</v>
      </c>
      <c r="BL11" s="297">
        <f t="shared" si="7"/>
        <v>0</v>
      </c>
      <c r="BM11" s="297">
        <f t="shared" si="7"/>
        <v>0</v>
      </c>
      <c r="BN11" s="297">
        <f t="shared" si="7"/>
        <v>0</v>
      </c>
      <c r="BO11" s="297">
        <f t="shared" si="7"/>
        <v>0</v>
      </c>
      <c r="BP11" s="297">
        <f t="shared" si="7"/>
        <v>0</v>
      </c>
      <c r="BQ11" s="297">
        <f t="shared" si="7"/>
        <v>0</v>
      </c>
      <c r="BR11" s="297">
        <f t="shared" si="7"/>
        <v>0</v>
      </c>
      <c r="BS11" s="297">
        <f t="shared" si="7"/>
        <v>0</v>
      </c>
      <c r="BT11" s="297">
        <f t="shared" si="7"/>
        <v>0</v>
      </c>
      <c r="BU11" s="297">
        <f t="shared" si="7"/>
        <v>0</v>
      </c>
      <c r="BV11" s="297">
        <f t="shared" ref="BV11:DA11" si="8" xml:space="preserve"> BV8 + BV9 - BV10</f>
        <v>0</v>
      </c>
      <c r="BW11" s="297">
        <f t="shared" si="8"/>
        <v>0</v>
      </c>
      <c r="BX11" s="297">
        <f t="shared" si="8"/>
        <v>0</v>
      </c>
      <c r="BY11" s="297">
        <f t="shared" si="8"/>
        <v>0</v>
      </c>
      <c r="BZ11" s="297">
        <f t="shared" si="8"/>
        <v>0</v>
      </c>
      <c r="CA11" s="297">
        <f t="shared" si="8"/>
        <v>0</v>
      </c>
      <c r="CB11" s="297">
        <f t="shared" si="8"/>
        <v>0</v>
      </c>
      <c r="CC11" s="297">
        <f t="shared" si="8"/>
        <v>0</v>
      </c>
      <c r="CD11" s="297">
        <f t="shared" si="8"/>
        <v>0</v>
      </c>
      <c r="CE11" s="297">
        <f t="shared" si="8"/>
        <v>0</v>
      </c>
      <c r="CF11" s="297">
        <f t="shared" si="8"/>
        <v>0</v>
      </c>
      <c r="CG11" s="297">
        <f t="shared" si="8"/>
        <v>0</v>
      </c>
      <c r="CH11" s="297">
        <f t="shared" si="8"/>
        <v>0</v>
      </c>
      <c r="CI11" s="297">
        <f t="shared" si="8"/>
        <v>0</v>
      </c>
      <c r="CJ11" s="297">
        <f t="shared" si="8"/>
        <v>0</v>
      </c>
      <c r="CK11" s="297">
        <f t="shared" si="8"/>
        <v>0</v>
      </c>
      <c r="CL11" s="297">
        <f t="shared" si="8"/>
        <v>0</v>
      </c>
      <c r="CM11" s="297">
        <f t="shared" si="8"/>
        <v>0</v>
      </c>
      <c r="CN11" s="297">
        <f t="shared" si="8"/>
        <v>0</v>
      </c>
      <c r="CO11" s="297">
        <f t="shared" si="8"/>
        <v>0</v>
      </c>
      <c r="CP11" s="297">
        <f t="shared" si="8"/>
        <v>0</v>
      </c>
      <c r="CQ11" s="297">
        <f t="shared" si="8"/>
        <v>0</v>
      </c>
      <c r="CR11" s="297">
        <f t="shared" si="8"/>
        <v>0</v>
      </c>
      <c r="CS11" s="297">
        <f t="shared" si="8"/>
        <v>0</v>
      </c>
      <c r="CT11" s="297">
        <f t="shared" si="8"/>
        <v>0</v>
      </c>
      <c r="CU11" s="297">
        <f t="shared" si="8"/>
        <v>0</v>
      </c>
      <c r="CV11" s="297">
        <f t="shared" si="8"/>
        <v>0</v>
      </c>
      <c r="CW11" s="297">
        <f t="shared" si="8"/>
        <v>0</v>
      </c>
      <c r="CX11" s="297">
        <f t="shared" si="8"/>
        <v>0</v>
      </c>
      <c r="CY11" s="297">
        <f t="shared" si="8"/>
        <v>0</v>
      </c>
      <c r="CZ11" s="297">
        <f t="shared" si="8"/>
        <v>0</v>
      </c>
      <c r="DA11" s="297">
        <f t="shared" si="8"/>
        <v>0</v>
      </c>
      <c r="DB11" s="297">
        <f t="shared" ref="DB11:EG11" si="9" xml:space="preserve"> DB8 + DB9 - DB10</f>
        <v>0</v>
      </c>
      <c r="DC11" s="297">
        <f t="shared" si="9"/>
        <v>0</v>
      </c>
      <c r="DD11" s="297">
        <f t="shared" si="9"/>
        <v>0</v>
      </c>
      <c r="DE11" s="297">
        <f t="shared" si="9"/>
        <v>0</v>
      </c>
      <c r="DF11" s="297">
        <f t="shared" si="9"/>
        <v>0</v>
      </c>
      <c r="DG11" s="297">
        <f t="shared" si="9"/>
        <v>0</v>
      </c>
      <c r="DH11" s="297">
        <f t="shared" si="9"/>
        <v>0</v>
      </c>
      <c r="DI11" s="297">
        <f t="shared" si="9"/>
        <v>0</v>
      </c>
      <c r="DJ11" s="297">
        <f t="shared" si="9"/>
        <v>0</v>
      </c>
      <c r="DK11" s="297">
        <f t="shared" si="9"/>
        <v>0</v>
      </c>
      <c r="DL11" s="297">
        <f t="shared" si="9"/>
        <v>0</v>
      </c>
      <c r="DM11" s="297">
        <f t="shared" si="9"/>
        <v>0</v>
      </c>
      <c r="DN11" s="297">
        <f t="shared" si="9"/>
        <v>0</v>
      </c>
      <c r="DO11" s="297">
        <f t="shared" si="9"/>
        <v>0</v>
      </c>
      <c r="DP11" s="297">
        <f t="shared" si="9"/>
        <v>0</v>
      </c>
      <c r="DQ11" s="297">
        <f t="shared" si="9"/>
        <v>0</v>
      </c>
      <c r="DR11" s="297">
        <f t="shared" si="9"/>
        <v>0</v>
      </c>
      <c r="DS11" s="297">
        <f t="shared" si="9"/>
        <v>0</v>
      </c>
      <c r="DT11" s="297">
        <f t="shared" si="9"/>
        <v>0</v>
      </c>
      <c r="DU11" s="297">
        <f t="shared" si="9"/>
        <v>0</v>
      </c>
      <c r="DV11" s="297">
        <f t="shared" si="9"/>
        <v>0</v>
      </c>
      <c r="DW11" s="297">
        <f t="shared" si="9"/>
        <v>0</v>
      </c>
      <c r="DX11" s="297">
        <f t="shared" si="9"/>
        <v>0</v>
      </c>
      <c r="DY11" s="297">
        <f t="shared" si="9"/>
        <v>0</v>
      </c>
      <c r="DZ11" s="297">
        <f t="shared" si="9"/>
        <v>0</v>
      </c>
      <c r="EA11" s="297">
        <f t="shared" si="9"/>
        <v>0</v>
      </c>
      <c r="EB11" s="297">
        <f t="shared" si="9"/>
        <v>0</v>
      </c>
      <c r="EC11" s="297">
        <f t="shared" si="9"/>
        <v>0</v>
      </c>
      <c r="ED11" s="297">
        <f t="shared" si="9"/>
        <v>0</v>
      </c>
      <c r="EE11" s="297">
        <f t="shared" si="9"/>
        <v>0</v>
      </c>
      <c r="EF11" s="297">
        <f t="shared" si="9"/>
        <v>0</v>
      </c>
      <c r="EG11" s="297">
        <f t="shared" si="9"/>
        <v>0</v>
      </c>
      <c r="EH11" s="297">
        <f t="shared" ref="EH11:FM11" si="10" xml:space="preserve"> EH8 + EH9 - EH10</f>
        <v>0</v>
      </c>
      <c r="EI11" s="297">
        <f t="shared" si="10"/>
        <v>0</v>
      </c>
      <c r="EJ11" s="297">
        <f t="shared" si="10"/>
        <v>0</v>
      </c>
      <c r="EK11" s="297">
        <f t="shared" si="10"/>
        <v>0</v>
      </c>
      <c r="EL11" s="297">
        <f t="shared" si="10"/>
        <v>0</v>
      </c>
      <c r="EM11" s="297">
        <f t="shared" si="10"/>
        <v>0</v>
      </c>
      <c r="EN11" s="297">
        <f t="shared" si="10"/>
        <v>0</v>
      </c>
      <c r="EO11" s="297">
        <f t="shared" si="10"/>
        <v>0</v>
      </c>
      <c r="EP11" s="297">
        <f t="shared" si="10"/>
        <v>0</v>
      </c>
      <c r="EQ11" s="297">
        <f t="shared" si="10"/>
        <v>0</v>
      </c>
      <c r="ER11" s="297">
        <f t="shared" si="10"/>
        <v>0</v>
      </c>
      <c r="ES11" s="297">
        <f t="shared" si="10"/>
        <v>0</v>
      </c>
      <c r="ET11" s="297">
        <f t="shared" si="10"/>
        <v>0</v>
      </c>
      <c r="EU11" s="297">
        <f t="shared" si="10"/>
        <v>0</v>
      </c>
      <c r="EV11" s="297">
        <f t="shared" si="10"/>
        <v>0</v>
      </c>
      <c r="EW11" s="297">
        <f t="shared" si="10"/>
        <v>0</v>
      </c>
      <c r="EX11" s="297">
        <f t="shared" si="10"/>
        <v>0</v>
      </c>
      <c r="EY11" s="297">
        <f t="shared" si="10"/>
        <v>0</v>
      </c>
      <c r="EZ11" s="297">
        <f t="shared" si="10"/>
        <v>0</v>
      </c>
      <c r="FA11" s="297">
        <f t="shared" si="10"/>
        <v>0</v>
      </c>
      <c r="FB11" s="297">
        <f t="shared" si="10"/>
        <v>0</v>
      </c>
      <c r="FC11" s="297">
        <f t="shared" si="10"/>
        <v>0</v>
      </c>
      <c r="FD11" s="297">
        <f t="shared" si="10"/>
        <v>0</v>
      </c>
      <c r="FE11" s="297">
        <f t="shared" si="10"/>
        <v>0</v>
      </c>
      <c r="FF11" s="297">
        <f t="shared" si="10"/>
        <v>0</v>
      </c>
      <c r="FG11" s="297">
        <f t="shared" si="10"/>
        <v>0</v>
      </c>
      <c r="FH11" s="297">
        <f t="shared" si="10"/>
        <v>0</v>
      </c>
      <c r="FI11" s="297">
        <f t="shared" si="10"/>
        <v>0</v>
      </c>
      <c r="FJ11" s="297">
        <f t="shared" si="10"/>
        <v>0</v>
      </c>
      <c r="FK11" s="297">
        <f t="shared" si="10"/>
        <v>0</v>
      </c>
      <c r="FL11" s="297">
        <f t="shared" si="10"/>
        <v>0</v>
      </c>
      <c r="FM11" s="297">
        <f t="shared" si="10"/>
        <v>0</v>
      </c>
      <c r="FN11" s="297">
        <f t="shared" ref="FN11:GJ11" si="11" xml:space="preserve"> FN8 + FN9 - FN10</f>
        <v>0</v>
      </c>
      <c r="FO11" s="297">
        <f t="shared" si="11"/>
        <v>0</v>
      </c>
      <c r="FP11" s="297">
        <f t="shared" si="11"/>
        <v>0</v>
      </c>
      <c r="FQ11" s="297">
        <f t="shared" si="11"/>
        <v>0</v>
      </c>
      <c r="FR11" s="297">
        <f t="shared" si="11"/>
        <v>0</v>
      </c>
      <c r="FS11" s="297">
        <f t="shared" si="11"/>
        <v>0</v>
      </c>
      <c r="FT11" s="297">
        <f t="shared" si="11"/>
        <v>0</v>
      </c>
      <c r="FU11" s="297">
        <f t="shared" si="11"/>
        <v>0</v>
      </c>
      <c r="FV11" s="297">
        <f t="shared" si="11"/>
        <v>0</v>
      </c>
      <c r="FW11" s="297">
        <f t="shared" si="11"/>
        <v>0</v>
      </c>
      <c r="FX11" s="297">
        <f t="shared" si="11"/>
        <v>0</v>
      </c>
      <c r="FY11" s="297">
        <f t="shared" si="11"/>
        <v>0</v>
      </c>
      <c r="FZ11" s="297">
        <f t="shared" si="11"/>
        <v>0</v>
      </c>
      <c r="GA11" s="297">
        <f t="shared" si="11"/>
        <v>0</v>
      </c>
      <c r="GB11" s="297">
        <f t="shared" si="11"/>
        <v>0</v>
      </c>
      <c r="GC11" s="297">
        <f t="shared" si="11"/>
        <v>0</v>
      </c>
      <c r="GD11" s="297">
        <f t="shared" si="11"/>
        <v>0</v>
      </c>
      <c r="GE11" s="297">
        <f t="shared" si="11"/>
        <v>0</v>
      </c>
      <c r="GF11" s="297">
        <f t="shared" si="11"/>
        <v>0</v>
      </c>
      <c r="GG11" s="297">
        <f t="shared" si="11"/>
        <v>0</v>
      </c>
      <c r="GH11" s="297">
        <f t="shared" si="11"/>
        <v>0</v>
      </c>
      <c r="GI11" s="297">
        <f t="shared" si="11"/>
        <v>0</v>
      </c>
      <c r="GJ11" s="297">
        <f t="shared" si="11"/>
        <v>0</v>
      </c>
    </row>
    <row r="14" spans="1:441" s="293" customFormat="1" x14ac:dyDescent="0.25">
      <c r="A14" s="288"/>
      <c r="B14" s="288"/>
      <c r="C14" s="289"/>
      <c r="D14" s="290"/>
      <c r="E14" s="291" t="s">
        <v>118</v>
      </c>
      <c r="F14" s="387"/>
      <c r="G14" s="291" t="str">
        <f xml:space="preserve"> SMU</f>
        <v>$ 000s</v>
      </c>
      <c r="H14" s="291"/>
      <c r="I14" s="292"/>
      <c r="J14" s="291"/>
      <c r="K14" s="291"/>
      <c r="L14" s="291"/>
      <c r="M14" s="291"/>
      <c r="N14" s="291"/>
      <c r="O14" s="291"/>
      <c r="P14" s="291"/>
      <c r="Q14" s="291"/>
      <c r="R14" s="291"/>
      <c r="S14" s="291"/>
      <c r="T14" s="291"/>
      <c r="U14" s="291"/>
      <c r="V14" s="291"/>
      <c r="W14" s="291"/>
      <c r="X14" s="291"/>
      <c r="Y14" s="291"/>
      <c r="Z14" s="291"/>
      <c r="AA14" s="291"/>
      <c r="AB14" s="291"/>
      <c r="AC14" s="291"/>
      <c r="AD14" s="291"/>
      <c r="AE14" s="291"/>
      <c r="AF14" s="291"/>
      <c r="AG14" s="291"/>
      <c r="AH14" s="291"/>
      <c r="AI14" s="291"/>
      <c r="AJ14" s="291"/>
      <c r="AK14" s="291"/>
      <c r="AL14" s="291"/>
      <c r="AM14" s="291"/>
      <c r="AN14" s="291"/>
      <c r="AO14" s="291"/>
      <c r="AP14" s="291"/>
      <c r="AQ14" s="291"/>
      <c r="AR14" s="291"/>
      <c r="AS14" s="291"/>
      <c r="AT14" s="291"/>
      <c r="AU14" s="291"/>
      <c r="AV14" s="291"/>
      <c r="AW14" s="291"/>
      <c r="AX14" s="291"/>
      <c r="AY14" s="291"/>
      <c r="AZ14" s="291"/>
      <c r="BA14" s="291"/>
      <c r="BB14" s="291"/>
      <c r="BC14" s="291"/>
      <c r="BD14" s="291"/>
      <c r="BE14" s="291"/>
      <c r="BF14" s="291"/>
      <c r="BG14" s="291"/>
      <c r="BH14" s="291"/>
      <c r="BI14" s="291"/>
      <c r="BJ14" s="291"/>
      <c r="BK14" s="291"/>
      <c r="BL14" s="291"/>
      <c r="BM14" s="291"/>
      <c r="BN14" s="291"/>
      <c r="BO14" s="291"/>
      <c r="BP14" s="291"/>
      <c r="BQ14" s="291"/>
      <c r="BR14" s="291"/>
      <c r="BS14" s="291"/>
      <c r="BT14" s="291"/>
      <c r="BU14" s="291"/>
      <c r="BV14" s="291"/>
      <c r="BW14" s="291"/>
      <c r="BX14" s="291"/>
      <c r="BY14" s="291"/>
      <c r="BZ14" s="291"/>
      <c r="CA14" s="291"/>
      <c r="CB14" s="291"/>
      <c r="CC14" s="291"/>
      <c r="CD14" s="291"/>
      <c r="CE14" s="291"/>
      <c r="CF14" s="291"/>
      <c r="CG14" s="291"/>
      <c r="CH14" s="291"/>
      <c r="CI14" s="291"/>
      <c r="CJ14" s="291"/>
      <c r="CK14" s="291"/>
      <c r="CL14" s="291"/>
      <c r="CM14" s="291"/>
      <c r="CN14" s="291"/>
      <c r="CO14" s="291"/>
      <c r="CP14" s="291"/>
      <c r="CQ14" s="291"/>
      <c r="CR14" s="291"/>
      <c r="CS14" s="291"/>
      <c r="CT14" s="291"/>
      <c r="CU14" s="291"/>
      <c r="CV14" s="291"/>
      <c r="CW14" s="291"/>
      <c r="CX14" s="291"/>
      <c r="CY14" s="291"/>
      <c r="CZ14" s="291"/>
      <c r="DA14" s="291"/>
      <c r="DB14" s="291"/>
      <c r="DC14" s="291"/>
      <c r="DD14" s="291"/>
      <c r="DE14" s="291"/>
      <c r="DF14" s="291"/>
      <c r="DG14" s="291"/>
      <c r="DH14" s="291"/>
      <c r="DI14" s="291"/>
      <c r="DJ14" s="291"/>
      <c r="DK14" s="291"/>
      <c r="DL14" s="291"/>
      <c r="DM14" s="291"/>
      <c r="DN14" s="291"/>
      <c r="DO14" s="291"/>
      <c r="DP14" s="291"/>
      <c r="DQ14" s="291"/>
      <c r="DR14" s="291"/>
      <c r="DS14" s="291"/>
      <c r="DT14" s="291"/>
      <c r="DU14" s="291"/>
      <c r="DV14" s="291"/>
      <c r="DW14" s="291"/>
      <c r="DX14" s="291"/>
      <c r="DY14" s="291"/>
      <c r="DZ14" s="291"/>
      <c r="EA14" s="291"/>
      <c r="EB14" s="291"/>
      <c r="EC14" s="291"/>
      <c r="ED14" s="291"/>
      <c r="EE14" s="291"/>
      <c r="EF14" s="291"/>
      <c r="EG14" s="291"/>
      <c r="EH14" s="291"/>
      <c r="EI14" s="291"/>
      <c r="EJ14" s="291"/>
      <c r="EK14" s="291"/>
      <c r="EL14" s="291"/>
      <c r="EM14" s="291"/>
      <c r="EN14" s="291"/>
      <c r="EO14" s="291"/>
      <c r="EP14" s="291"/>
      <c r="EQ14" s="291"/>
      <c r="ER14" s="291"/>
      <c r="ES14" s="291"/>
      <c r="ET14" s="291"/>
      <c r="EU14" s="291"/>
      <c r="EV14" s="291"/>
      <c r="EW14" s="291"/>
      <c r="EX14" s="291"/>
      <c r="EY14" s="291"/>
      <c r="EZ14" s="291"/>
      <c r="FA14" s="291"/>
      <c r="FB14" s="291"/>
      <c r="FC14" s="291"/>
      <c r="FD14" s="291"/>
      <c r="FE14" s="291"/>
      <c r="FF14" s="291"/>
      <c r="FG14" s="291"/>
      <c r="FH14" s="291"/>
      <c r="FI14" s="291"/>
      <c r="FJ14" s="291"/>
      <c r="FK14" s="291"/>
      <c r="FL14" s="291"/>
      <c r="FM14" s="291"/>
      <c r="FN14" s="291"/>
      <c r="FO14" s="291"/>
      <c r="FP14" s="291"/>
      <c r="FQ14" s="291"/>
      <c r="FR14" s="291"/>
      <c r="FS14" s="291"/>
      <c r="FT14" s="291"/>
      <c r="FU14" s="291"/>
      <c r="FV14" s="291"/>
      <c r="FW14" s="291"/>
      <c r="FX14" s="291"/>
      <c r="FY14" s="291"/>
      <c r="FZ14" s="291"/>
      <c r="GA14" s="291"/>
      <c r="GB14" s="291"/>
      <c r="GC14" s="291"/>
      <c r="GD14" s="291"/>
      <c r="GE14" s="291"/>
      <c r="GF14" s="291"/>
      <c r="GG14" s="291"/>
      <c r="GH14" s="291"/>
      <c r="GI14" s="291"/>
      <c r="GJ14" s="291"/>
    </row>
    <row r="15" spans="1:441" s="275" customFormat="1" x14ac:dyDescent="0.25">
      <c r="A15" s="15"/>
      <c r="B15" s="15"/>
      <c r="C15" s="21"/>
      <c r="D15" s="60"/>
      <c r="E15" s="301" t="str">
        <f xml:space="preserve"> Time!E$76</f>
        <v>Financial close date flag</v>
      </c>
      <c r="F15" s="301">
        <f xml:space="preserve"> Time!F$76</f>
        <v>0</v>
      </c>
      <c r="G15" s="301" t="str">
        <f xml:space="preserve"> Time!G$76</f>
        <v>flag</v>
      </c>
      <c r="H15" s="301">
        <f xml:space="preserve"> Time!H$76</f>
        <v>1</v>
      </c>
      <c r="I15" s="301">
        <f xml:space="preserve"> Time!I$76</f>
        <v>0</v>
      </c>
      <c r="J15" s="301">
        <f xml:space="preserve"> Time!J$76</f>
        <v>0</v>
      </c>
      <c r="K15" s="301">
        <f xml:space="preserve"> Time!K$76</f>
        <v>0</v>
      </c>
      <c r="L15" s="301">
        <f xml:space="preserve"> Time!L$76</f>
        <v>1</v>
      </c>
      <c r="M15" s="301">
        <f xml:space="preserve"> Time!M$76</f>
        <v>0</v>
      </c>
      <c r="N15" s="301">
        <f xml:space="preserve"> Time!N$76</f>
        <v>0</v>
      </c>
      <c r="O15" s="301">
        <f xml:space="preserve"> Time!O$76</f>
        <v>0</v>
      </c>
      <c r="P15" s="301">
        <f xml:space="preserve"> Time!P$76</f>
        <v>0</v>
      </c>
      <c r="Q15" s="301">
        <f xml:space="preserve"> Time!Q$76</f>
        <v>0</v>
      </c>
      <c r="R15" s="301">
        <f xml:space="preserve"> Time!R$76</f>
        <v>0</v>
      </c>
      <c r="S15" s="301">
        <f xml:space="preserve"> Time!S$76</f>
        <v>0</v>
      </c>
      <c r="T15" s="301">
        <f xml:space="preserve"> Time!T$76</f>
        <v>0</v>
      </c>
      <c r="U15" s="301">
        <f xml:space="preserve"> Time!U$76</f>
        <v>0</v>
      </c>
      <c r="V15" s="301">
        <f xml:space="preserve"> Time!V$76</f>
        <v>0</v>
      </c>
      <c r="W15" s="301">
        <f xml:space="preserve"> Time!W$76</f>
        <v>0</v>
      </c>
      <c r="X15" s="301">
        <f xml:space="preserve"> Time!X$76</f>
        <v>0</v>
      </c>
      <c r="Y15" s="301">
        <f xml:space="preserve"> Time!Y$76</f>
        <v>0</v>
      </c>
      <c r="Z15" s="301">
        <f xml:space="preserve"> Time!Z$76</f>
        <v>0</v>
      </c>
      <c r="AA15" s="301">
        <f xml:space="preserve"> Time!AA$76</f>
        <v>0</v>
      </c>
      <c r="AB15" s="301">
        <f xml:space="preserve"> Time!AB$76</f>
        <v>0</v>
      </c>
      <c r="AC15" s="301">
        <f xml:space="preserve"> Time!AC$76</f>
        <v>0</v>
      </c>
      <c r="AD15" s="301">
        <f xml:space="preserve"> Time!AD$76</f>
        <v>0</v>
      </c>
      <c r="AE15" s="301">
        <f xml:space="preserve"> Time!AE$76</f>
        <v>0</v>
      </c>
      <c r="AF15" s="301">
        <f xml:space="preserve"> Time!AF$76</f>
        <v>0</v>
      </c>
      <c r="AG15" s="301">
        <f xml:space="preserve"> Time!AG$76</f>
        <v>0</v>
      </c>
      <c r="AH15" s="301">
        <f xml:space="preserve"> Time!AH$76</f>
        <v>0</v>
      </c>
      <c r="AI15" s="301">
        <f xml:space="preserve"> Time!AI$76</f>
        <v>0</v>
      </c>
      <c r="AJ15" s="301">
        <f xml:space="preserve"> Time!AJ$76</f>
        <v>0</v>
      </c>
      <c r="AK15" s="301">
        <f xml:space="preserve"> Time!AK$76</f>
        <v>0</v>
      </c>
      <c r="AL15" s="301">
        <f xml:space="preserve"> Time!AL$76</f>
        <v>0</v>
      </c>
      <c r="AM15" s="301">
        <f xml:space="preserve"> Time!AM$76</f>
        <v>0</v>
      </c>
      <c r="AN15" s="301">
        <f xml:space="preserve"> Time!AN$76</f>
        <v>0</v>
      </c>
      <c r="AO15" s="301">
        <f xml:space="preserve"> Time!AO$76</f>
        <v>0</v>
      </c>
      <c r="AP15" s="301">
        <f xml:space="preserve"> Time!AP$76</f>
        <v>0</v>
      </c>
      <c r="AQ15" s="301">
        <f xml:space="preserve"> Time!AQ$76</f>
        <v>0</v>
      </c>
      <c r="AR15" s="301">
        <f xml:space="preserve"> Time!AR$76</f>
        <v>0</v>
      </c>
      <c r="AS15" s="301">
        <f xml:space="preserve"> Time!AS$76</f>
        <v>0</v>
      </c>
      <c r="AT15" s="301">
        <f xml:space="preserve"> Time!AT$76</f>
        <v>0</v>
      </c>
      <c r="AU15" s="301">
        <f xml:space="preserve"> Time!AU$76</f>
        <v>0</v>
      </c>
      <c r="AV15" s="301">
        <f xml:space="preserve"> Time!AV$76</f>
        <v>0</v>
      </c>
      <c r="AW15" s="301">
        <f xml:space="preserve"> Time!AW$76</f>
        <v>0</v>
      </c>
      <c r="AX15" s="301">
        <f xml:space="preserve"> Time!AX$76</f>
        <v>0</v>
      </c>
      <c r="AY15" s="301">
        <f xml:space="preserve"> Time!AY$76</f>
        <v>0</v>
      </c>
      <c r="AZ15" s="301">
        <f xml:space="preserve"> Time!AZ$76</f>
        <v>0</v>
      </c>
      <c r="BA15" s="301">
        <f xml:space="preserve"> Time!BA$76</f>
        <v>0</v>
      </c>
      <c r="BB15" s="301">
        <f xml:space="preserve"> Time!BB$76</f>
        <v>0</v>
      </c>
      <c r="BC15" s="301">
        <f xml:space="preserve"> Time!BC$76</f>
        <v>0</v>
      </c>
      <c r="BD15" s="301">
        <f xml:space="preserve"> Time!BD$76</f>
        <v>0</v>
      </c>
      <c r="BE15" s="301">
        <f xml:space="preserve"> Time!BE$76</f>
        <v>0</v>
      </c>
      <c r="BF15" s="301">
        <f xml:space="preserve"> Time!BF$76</f>
        <v>0</v>
      </c>
      <c r="BG15" s="301">
        <f xml:space="preserve"> Time!BG$76</f>
        <v>0</v>
      </c>
      <c r="BH15" s="301">
        <f xml:space="preserve"> Time!BH$76</f>
        <v>0</v>
      </c>
      <c r="BI15" s="301">
        <f xml:space="preserve"> Time!BI$76</f>
        <v>0</v>
      </c>
      <c r="BJ15" s="301">
        <f xml:space="preserve"> Time!BJ$76</f>
        <v>0</v>
      </c>
      <c r="BK15" s="301">
        <f xml:space="preserve"> Time!BK$76</f>
        <v>0</v>
      </c>
      <c r="BL15" s="301">
        <f xml:space="preserve"> Time!BL$76</f>
        <v>0</v>
      </c>
      <c r="BM15" s="301">
        <f xml:space="preserve"> Time!BM$76</f>
        <v>0</v>
      </c>
      <c r="BN15" s="301">
        <f xml:space="preserve"> Time!BN$76</f>
        <v>0</v>
      </c>
      <c r="BO15" s="301">
        <f xml:space="preserve"> Time!BO$76</f>
        <v>0</v>
      </c>
      <c r="BP15" s="301">
        <f xml:space="preserve"> Time!BP$76</f>
        <v>0</v>
      </c>
      <c r="BQ15" s="301">
        <f xml:space="preserve"> Time!BQ$76</f>
        <v>0</v>
      </c>
      <c r="BR15" s="301">
        <f xml:space="preserve"> Time!BR$76</f>
        <v>0</v>
      </c>
      <c r="BS15" s="301">
        <f xml:space="preserve"> Time!BS$76</f>
        <v>0</v>
      </c>
      <c r="BT15" s="301">
        <f xml:space="preserve"> Time!BT$76</f>
        <v>0</v>
      </c>
      <c r="BU15" s="301">
        <f xml:space="preserve"> Time!BU$76</f>
        <v>0</v>
      </c>
      <c r="BV15" s="301">
        <f xml:space="preserve"> Time!BV$76</f>
        <v>0</v>
      </c>
      <c r="BW15" s="301">
        <f xml:space="preserve"> Time!BW$76</f>
        <v>0</v>
      </c>
      <c r="BX15" s="301">
        <f xml:space="preserve"> Time!BX$76</f>
        <v>0</v>
      </c>
      <c r="BY15" s="301">
        <f xml:space="preserve"> Time!BY$76</f>
        <v>0</v>
      </c>
      <c r="BZ15" s="301">
        <f xml:space="preserve"> Time!BZ$76</f>
        <v>0</v>
      </c>
      <c r="CA15" s="301">
        <f xml:space="preserve"> Time!CA$76</f>
        <v>0</v>
      </c>
      <c r="CB15" s="301">
        <f xml:space="preserve"> Time!CB$76</f>
        <v>0</v>
      </c>
      <c r="CC15" s="301">
        <f xml:space="preserve"> Time!CC$76</f>
        <v>0</v>
      </c>
      <c r="CD15" s="301">
        <f xml:space="preserve"> Time!CD$76</f>
        <v>0</v>
      </c>
      <c r="CE15" s="301">
        <f xml:space="preserve"> Time!CE$76</f>
        <v>0</v>
      </c>
      <c r="CF15" s="301">
        <f xml:space="preserve"> Time!CF$76</f>
        <v>0</v>
      </c>
      <c r="CG15" s="301">
        <f xml:space="preserve"> Time!CG$76</f>
        <v>0</v>
      </c>
      <c r="CH15" s="301">
        <f xml:space="preserve"> Time!CH$76</f>
        <v>0</v>
      </c>
      <c r="CI15" s="301">
        <f xml:space="preserve"> Time!CI$76</f>
        <v>0</v>
      </c>
      <c r="CJ15" s="301">
        <f xml:space="preserve"> Time!CJ$76</f>
        <v>0</v>
      </c>
      <c r="CK15" s="301">
        <f xml:space="preserve"> Time!CK$76</f>
        <v>0</v>
      </c>
      <c r="CL15" s="301">
        <f xml:space="preserve"> Time!CL$76</f>
        <v>0</v>
      </c>
      <c r="CM15" s="301">
        <f xml:space="preserve"> Time!CM$76</f>
        <v>0</v>
      </c>
      <c r="CN15" s="301">
        <f xml:space="preserve"> Time!CN$76</f>
        <v>0</v>
      </c>
      <c r="CO15" s="301">
        <f xml:space="preserve"> Time!CO$76</f>
        <v>0</v>
      </c>
      <c r="CP15" s="301">
        <f xml:space="preserve"> Time!CP$76</f>
        <v>0</v>
      </c>
      <c r="CQ15" s="301">
        <f xml:space="preserve"> Time!CQ$76</f>
        <v>0</v>
      </c>
      <c r="CR15" s="301">
        <f xml:space="preserve"> Time!CR$76</f>
        <v>0</v>
      </c>
      <c r="CS15" s="301">
        <f xml:space="preserve"> Time!CS$76</f>
        <v>0</v>
      </c>
      <c r="CT15" s="301">
        <f xml:space="preserve"> Time!CT$76</f>
        <v>0</v>
      </c>
      <c r="CU15" s="301">
        <f xml:space="preserve"> Time!CU$76</f>
        <v>0</v>
      </c>
      <c r="CV15" s="301">
        <f xml:space="preserve"> Time!CV$76</f>
        <v>0</v>
      </c>
      <c r="CW15" s="301">
        <f xml:space="preserve"> Time!CW$76</f>
        <v>0</v>
      </c>
      <c r="CX15" s="301">
        <f xml:space="preserve"> Time!CX$76</f>
        <v>0</v>
      </c>
      <c r="CY15" s="301">
        <f xml:space="preserve"> Time!CY$76</f>
        <v>0</v>
      </c>
      <c r="CZ15" s="301">
        <f xml:space="preserve"> Time!CZ$76</f>
        <v>0</v>
      </c>
      <c r="DA15" s="301">
        <f xml:space="preserve"> Time!DA$76</f>
        <v>0</v>
      </c>
      <c r="DB15" s="301">
        <f xml:space="preserve"> Time!DB$76</f>
        <v>0</v>
      </c>
      <c r="DC15" s="301">
        <f xml:space="preserve"> Time!DC$76</f>
        <v>0</v>
      </c>
      <c r="DD15" s="301">
        <f xml:space="preserve"> Time!DD$76</f>
        <v>0</v>
      </c>
      <c r="DE15" s="301">
        <f xml:space="preserve"> Time!DE$76</f>
        <v>0</v>
      </c>
      <c r="DF15" s="301">
        <f xml:space="preserve"> Time!DF$76</f>
        <v>0</v>
      </c>
      <c r="DG15" s="301">
        <f xml:space="preserve"> Time!DG$76</f>
        <v>0</v>
      </c>
      <c r="DH15" s="301">
        <f xml:space="preserve"> Time!DH$76</f>
        <v>0</v>
      </c>
      <c r="DI15" s="301">
        <f xml:space="preserve"> Time!DI$76</f>
        <v>0</v>
      </c>
      <c r="DJ15" s="301">
        <f xml:space="preserve"> Time!DJ$76</f>
        <v>0</v>
      </c>
      <c r="DK15" s="301">
        <f xml:space="preserve"> Time!DK$76</f>
        <v>0</v>
      </c>
      <c r="DL15" s="301">
        <f xml:space="preserve"> Time!DL$76</f>
        <v>0</v>
      </c>
      <c r="DM15" s="301">
        <f xml:space="preserve"> Time!DM$76</f>
        <v>0</v>
      </c>
      <c r="DN15" s="301">
        <f xml:space="preserve"> Time!DN$76</f>
        <v>0</v>
      </c>
      <c r="DO15" s="301">
        <f xml:space="preserve"> Time!DO$76</f>
        <v>0</v>
      </c>
      <c r="DP15" s="301">
        <f xml:space="preserve"> Time!DP$76</f>
        <v>0</v>
      </c>
      <c r="DQ15" s="301">
        <f xml:space="preserve"> Time!DQ$76</f>
        <v>0</v>
      </c>
      <c r="DR15" s="301">
        <f xml:space="preserve"> Time!DR$76</f>
        <v>0</v>
      </c>
      <c r="DS15" s="301">
        <f xml:space="preserve"> Time!DS$76</f>
        <v>0</v>
      </c>
      <c r="DT15" s="301">
        <f xml:space="preserve"> Time!DT$76</f>
        <v>0</v>
      </c>
      <c r="DU15" s="301">
        <f xml:space="preserve"> Time!DU$76</f>
        <v>0</v>
      </c>
      <c r="DV15" s="301">
        <f xml:space="preserve"> Time!DV$76</f>
        <v>0</v>
      </c>
      <c r="DW15" s="301">
        <f xml:space="preserve"> Time!DW$76</f>
        <v>0</v>
      </c>
      <c r="DX15" s="301">
        <f xml:space="preserve"> Time!DX$76</f>
        <v>0</v>
      </c>
      <c r="DY15" s="301">
        <f xml:space="preserve"> Time!DY$76</f>
        <v>0</v>
      </c>
      <c r="DZ15" s="301">
        <f xml:space="preserve"> Time!DZ$76</f>
        <v>0</v>
      </c>
      <c r="EA15" s="301">
        <f xml:space="preserve"> Time!EA$76</f>
        <v>0</v>
      </c>
      <c r="EB15" s="301">
        <f xml:space="preserve"> Time!EB$76</f>
        <v>0</v>
      </c>
      <c r="EC15" s="301">
        <f xml:space="preserve"> Time!EC$76</f>
        <v>0</v>
      </c>
      <c r="ED15" s="301">
        <f xml:space="preserve"> Time!ED$76</f>
        <v>0</v>
      </c>
      <c r="EE15" s="301">
        <f xml:space="preserve"> Time!EE$76</f>
        <v>0</v>
      </c>
      <c r="EF15" s="301">
        <f xml:space="preserve"> Time!EF$76</f>
        <v>0</v>
      </c>
      <c r="EG15" s="301">
        <f xml:space="preserve"> Time!EG$76</f>
        <v>0</v>
      </c>
      <c r="EH15" s="301">
        <f xml:space="preserve"> Time!EH$76</f>
        <v>0</v>
      </c>
      <c r="EI15" s="301">
        <f xml:space="preserve"> Time!EI$76</f>
        <v>0</v>
      </c>
      <c r="EJ15" s="301">
        <f xml:space="preserve"> Time!EJ$76</f>
        <v>0</v>
      </c>
      <c r="EK15" s="301">
        <f xml:space="preserve"> Time!EK$76</f>
        <v>0</v>
      </c>
      <c r="EL15" s="301">
        <f xml:space="preserve"> Time!EL$76</f>
        <v>0</v>
      </c>
      <c r="EM15" s="301">
        <f xml:space="preserve"> Time!EM$76</f>
        <v>0</v>
      </c>
      <c r="EN15" s="301">
        <f xml:space="preserve"> Time!EN$76</f>
        <v>0</v>
      </c>
      <c r="EO15" s="301">
        <f xml:space="preserve"> Time!EO$76</f>
        <v>0</v>
      </c>
      <c r="EP15" s="301">
        <f xml:space="preserve"> Time!EP$76</f>
        <v>0</v>
      </c>
      <c r="EQ15" s="301">
        <f xml:space="preserve"> Time!EQ$76</f>
        <v>0</v>
      </c>
      <c r="ER15" s="301">
        <f xml:space="preserve"> Time!ER$76</f>
        <v>0</v>
      </c>
      <c r="ES15" s="301">
        <f xml:space="preserve"> Time!ES$76</f>
        <v>0</v>
      </c>
      <c r="ET15" s="301">
        <f xml:space="preserve"> Time!ET$76</f>
        <v>0</v>
      </c>
      <c r="EU15" s="301">
        <f xml:space="preserve"> Time!EU$76</f>
        <v>0</v>
      </c>
      <c r="EV15" s="301">
        <f xml:space="preserve"> Time!EV$76</f>
        <v>0</v>
      </c>
      <c r="EW15" s="301">
        <f xml:space="preserve"> Time!EW$76</f>
        <v>0</v>
      </c>
      <c r="EX15" s="301">
        <f xml:space="preserve"> Time!EX$76</f>
        <v>0</v>
      </c>
      <c r="EY15" s="301">
        <f xml:space="preserve"> Time!EY$76</f>
        <v>0</v>
      </c>
      <c r="EZ15" s="301">
        <f xml:space="preserve"> Time!EZ$76</f>
        <v>0</v>
      </c>
      <c r="FA15" s="301">
        <f xml:space="preserve"> Time!FA$76</f>
        <v>0</v>
      </c>
      <c r="FB15" s="301">
        <f xml:space="preserve"> Time!FB$76</f>
        <v>0</v>
      </c>
      <c r="FC15" s="301">
        <f xml:space="preserve"> Time!FC$76</f>
        <v>0</v>
      </c>
      <c r="FD15" s="301">
        <f xml:space="preserve"> Time!FD$76</f>
        <v>0</v>
      </c>
      <c r="FE15" s="301">
        <f xml:space="preserve"> Time!FE$76</f>
        <v>0</v>
      </c>
      <c r="FF15" s="301">
        <f xml:space="preserve"> Time!FF$76</f>
        <v>0</v>
      </c>
      <c r="FG15" s="301">
        <f xml:space="preserve"> Time!FG$76</f>
        <v>0</v>
      </c>
      <c r="FH15" s="301">
        <f xml:space="preserve"> Time!FH$76</f>
        <v>0</v>
      </c>
      <c r="FI15" s="301">
        <f xml:space="preserve"> Time!FI$76</f>
        <v>0</v>
      </c>
      <c r="FJ15" s="301">
        <f xml:space="preserve"> Time!FJ$76</f>
        <v>0</v>
      </c>
      <c r="FK15" s="301">
        <f xml:space="preserve"> Time!FK$76</f>
        <v>0</v>
      </c>
      <c r="FL15" s="301">
        <f xml:space="preserve"> Time!FL$76</f>
        <v>0</v>
      </c>
      <c r="FM15" s="301">
        <f xml:space="preserve"> Time!FM$76</f>
        <v>0</v>
      </c>
      <c r="FN15" s="301">
        <f xml:space="preserve"> Time!FN$76</f>
        <v>0</v>
      </c>
      <c r="FO15" s="301">
        <f xml:space="preserve"> Time!FO$76</f>
        <v>0</v>
      </c>
      <c r="FP15" s="301">
        <f xml:space="preserve"> Time!FP$76</f>
        <v>0</v>
      </c>
      <c r="FQ15" s="301">
        <f xml:space="preserve"> Time!FQ$76</f>
        <v>0</v>
      </c>
      <c r="FR15" s="301">
        <f xml:space="preserve"> Time!FR$76</f>
        <v>0</v>
      </c>
      <c r="FS15" s="301">
        <f xml:space="preserve"> Time!FS$76</f>
        <v>0</v>
      </c>
      <c r="FT15" s="301">
        <f xml:space="preserve"> Time!FT$76</f>
        <v>0</v>
      </c>
      <c r="FU15" s="301">
        <f xml:space="preserve"> Time!FU$76</f>
        <v>0</v>
      </c>
      <c r="FV15" s="301">
        <f xml:space="preserve"> Time!FV$76</f>
        <v>0</v>
      </c>
      <c r="FW15" s="301">
        <f xml:space="preserve"> Time!FW$76</f>
        <v>0</v>
      </c>
      <c r="FX15" s="301">
        <f xml:space="preserve"> Time!FX$76</f>
        <v>0</v>
      </c>
      <c r="FY15" s="301">
        <f xml:space="preserve"> Time!FY$76</f>
        <v>0</v>
      </c>
      <c r="FZ15" s="301">
        <f xml:space="preserve"> Time!FZ$76</f>
        <v>0</v>
      </c>
      <c r="GA15" s="301">
        <f xml:space="preserve"> Time!GA$76</f>
        <v>0</v>
      </c>
      <c r="GB15" s="301">
        <f xml:space="preserve"> Time!GB$76</f>
        <v>0</v>
      </c>
      <c r="GC15" s="301">
        <f xml:space="preserve"> Time!GC$76</f>
        <v>0</v>
      </c>
      <c r="GD15" s="301">
        <f xml:space="preserve"> Time!GD$76</f>
        <v>0</v>
      </c>
      <c r="GE15" s="301">
        <f xml:space="preserve"> Time!GE$76</f>
        <v>0</v>
      </c>
      <c r="GF15" s="301">
        <f xml:space="preserve"> Time!GF$76</f>
        <v>0</v>
      </c>
      <c r="GG15" s="301">
        <f xml:space="preserve"> Time!GG$76</f>
        <v>0</v>
      </c>
      <c r="GH15" s="301">
        <f xml:space="preserve"> Time!GH$76</f>
        <v>0</v>
      </c>
      <c r="GI15" s="301">
        <f xml:space="preserve"> Time!GI$76</f>
        <v>0</v>
      </c>
      <c r="GJ15" s="301">
        <f xml:space="preserve"> Time!GJ$76</f>
        <v>0</v>
      </c>
    </row>
    <row r="16" spans="1:441" s="275" customFormat="1" x14ac:dyDescent="0.25">
      <c r="A16" s="15"/>
      <c r="B16" s="15"/>
      <c r="C16" s="21"/>
      <c r="D16" s="60"/>
      <c r="E16" s="286"/>
      <c r="F16" s="286"/>
      <c r="G16" s="286"/>
      <c r="H16" s="286"/>
      <c r="I16" s="43"/>
      <c r="J16" s="286"/>
      <c r="K16" s="286"/>
      <c r="L16" s="286"/>
      <c r="M16" s="286"/>
      <c r="N16" s="286"/>
      <c r="O16" s="286"/>
      <c r="P16" s="286"/>
      <c r="Q16" s="286"/>
      <c r="R16" s="286"/>
      <c r="S16" s="286"/>
      <c r="T16" s="286"/>
      <c r="U16" s="286"/>
      <c r="V16" s="286"/>
      <c r="W16" s="286"/>
      <c r="X16" s="286"/>
      <c r="Y16" s="286"/>
      <c r="Z16" s="286"/>
      <c r="AA16" s="286"/>
      <c r="AB16" s="286"/>
      <c r="AC16" s="286"/>
      <c r="AD16" s="286"/>
      <c r="AE16" s="286"/>
      <c r="AF16" s="286"/>
      <c r="AG16" s="286"/>
      <c r="AH16" s="286"/>
      <c r="AI16" s="286"/>
      <c r="AJ16" s="286"/>
      <c r="AK16" s="286"/>
      <c r="AL16" s="286"/>
      <c r="AM16" s="286"/>
      <c r="AN16" s="286"/>
      <c r="AO16" s="286"/>
      <c r="AP16" s="286"/>
      <c r="AQ16" s="286"/>
      <c r="AR16" s="286"/>
      <c r="AS16" s="286"/>
      <c r="AT16" s="286"/>
      <c r="AU16" s="286"/>
      <c r="AV16" s="286"/>
      <c r="AW16" s="286"/>
      <c r="AX16" s="286"/>
      <c r="AY16" s="286"/>
      <c r="AZ16" s="286"/>
      <c r="BA16" s="286"/>
      <c r="BB16" s="286"/>
      <c r="BC16" s="286"/>
      <c r="BD16" s="286"/>
      <c r="BE16" s="286"/>
      <c r="BF16" s="286"/>
      <c r="BG16" s="286"/>
      <c r="BH16" s="286"/>
      <c r="BI16" s="286"/>
      <c r="BJ16" s="286"/>
      <c r="BK16" s="286"/>
      <c r="BL16" s="286"/>
      <c r="BM16" s="286"/>
      <c r="BN16" s="286"/>
      <c r="BO16" s="286"/>
      <c r="BP16" s="286"/>
      <c r="BQ16" s="286"/>
      <c r="BR16" s="286"/>
      <c r="BS16" s="286"/>
      <c r="BT16" s="286"/>
      <c r="BU16" s="286"/>
      <c r="BV16" s="286"/>
      <c r="BW16" s="286"/>
      <c r="BX16" s="286"/>
      <c r="BY16" s="286"/>
      <c r="BZ16" s="286"/>
      <c r="CA16" s="286"/>
      <c r="CB16" s="286"/>
      <c r="CC16" s="286"/>
      <c r="CD16" s="286"/>
      <c r="CE16" s="286"/>
      <c r="CF16" s="286"/>
      <c r="CG16" s="286"/>
      <c r="CH16" s="286"/>
      <c r="CI16" s="286"/>
      <c r="CJ16" s="286"/>
      <c r="CK16" s="286"/>
      <c r="CL16" s="286"/>
      <c r="CM16" s="286"/>
      <c r="CN16" s="286"/>
      <c r="CO16" s="286"/>
      <c r="CP16" s="286"/>
      <c r="CQ16" s="286"/>
      <c r="CR16" s="286"/>
      <c r="CS16" s="286"/>
      <c r="CT16" s="286"/>
      <c r="CU16" s="286"/>
      <c r="CV16" s="286"/>
      <c r="CW16" s="286"/>
      <c r="CX16" s="286"/>
      <c r="CY16" s="286"/>
      <c r="CZ16" s="286"/>
      <c r="DA16" s="286"/>
      <c r="DB16" s="286"/>
      <c r="DC16" s="286"/>
      <c r="DD16" s="286"/>
      <c r="DE16" s="286"/>
      <c r="DF16" s="286"/>
      <c r="DG16" s="286"/>
      <c r="DH16" s="286"/>
      <c r="DI16" s="286"/>
      <c r="DJ16" s="286"/>
      <c r="DK16" s="286"/>
      <c r="DL16" s="286"/>
      <c r="DM16" s="286"/>
      <c r="DN16" s="286"/>
      <c r="DO16" s="286"/>
      <c r="DP16" s="286"/>
      <c r="DQ16" s="286"/>
      <c r="DR16" s="286"/>
      <c r="DS16" s="286"/>
      <c r="DT16" s="286"/>
      <c r="DU16" s="286"/>
      <c r="DV16" s="286"/>
      <c r="DW16" s="286"/>
      <c r="DX16" s="286"/>
      <c r="DY16" s="286"/>
      <c r="DZ16" s="286"/>
      <c r="EA16" s="286"/>
      <c r="EB16" s="286"/>
      <c r="EC16" s="286"/>
      <c r="ED16" s="286"/>
      <c r="EE16" s="286"/>
      <c r="EF16" s="286"/>
      <c r="EG16" s="286"/>
      <c r="EH16" s="286"/>
      <c r="EI16" s="286"/>
      <c r="EJ16" s="286"/>
      <c r="EK16" s="286"/>
      <c r="EL16" s="286"/>
      <c r="EM16" s="286"/>
      <c r="EN16" s="286"/>
      <c r="EO16" s="286"/>
      <c r="EP16" s="286"/>
      <c r="EQ16" s="286"/>
      <c r="ER16" s="286"/>
      <c r="ES16" s="286"/>
      <c r="ET16" s="286"/>
      <c r="EU16" s="286"/>
      <c r="EV16" s="286"/>
      <c r="EW16" s="286"/>
      <c r="EX16" s="286"/>
      <c r="EY16" s="286"/>
      <c r="EZ16" s="286"/>
      <c r="FA16" s="286"/>
      <c r="FB16" s="286"/>
      <c r="FC16" s="286"/>
      <c r="FD16" s="286"/>
      <c r="FE16" s="286"/>
      <c r="FF16" s="286"/>
      <c r="FG16" s="286"/>
      <c r="FH16" s="286"/>
      <c r="FI16" s="286"/>
      <c r="FJ16" s="286"/>
      <c r="FK16" s="286"/>
      <c r="FL16" s="286"/>
      <c r="FM16" s="286"/>
      <c r="FN16" s="286"/>
      <c r="FO16" s="286"/>
      <c r="FP16" s="286"/>
      <c r="FQ16" s="286"/>
      <c r="FR16" s="286"/>
      <c r="FS16" s="286"/>
      <c r="FT16" s="286"/>
      <c r="FU16" s="286"/>
      <c r="FV16" s="286"/>
      <c r="FW16" s="286"/>
      <c r="FX16" s="286"/>
      <c r="FY16" s="286"/>
      <c r="FZ16" s="286"/>
      <c r="GA16" s="286"/>
      <c r="GB16" s="286"/>
      <c r="GC16" s="286"/>
      <c r="GD16" s="286"/>
      <c r="GE16" s="286"/>
      <c r="GF16" s="286"/>
      <c r="GG16" s="286"/>
      <c r="GH16" s="286"/>
      <c r="GI16" s="286"/>
      <c r="GJ16" s="286"/>
    </row>
    <row r="17" spans="1:255" s="275" customFormat="1" x14ac:dyDescent="0.25">
      <c r="A17" s="15"/>
      <c r="B17" s="15"/>
      <c r="C17" s="21"/>
      <c r="D17" s="60"/>
      <c r="E17" s="286" t="s">
        <v>7</v>
      </c>
      <c r="F17" s="286"/>
      <c r="G17" s="286" t="str">
        <f xml:space="preserve"> SMU</f>
        <v>$ 000s</v>
      </c>
      <c r="H17" s="286"/>
      <c r="I17" s="43"/>
      <c r="J17" s="286">
        <f t="shared" ref="J17:AO17" si="12">I20</f>
        <v>0</v>
      </c>
      <c r="K17" s="286">
        <f t="shared" si="12"/>
        <v>0</v>
      </c>
      <c r="L17" s="286">
        <f t="shared" si="12"/>
        <v>0</v>
      </c>
      <c r="M17" s="286">
        <f t="shared" si="12"/>
        <v>0</v>
      </c>
      <c r="N17" s="286">
        <f t="shared" si="12"/>
        <v>0</v>
      </c>
      <c r="O17" s="286">
        <f t="shared" si="12"/>
        <v>0</v>
      </c>
      <c r="P17" s="286">
        <f t="shared" si="12"/>
        <v>0</v>
      </c>
      <c r="Q17" s="286">
        <f t="shared" si="12"/>
        <v>0</v>
      </c>
      <c r="R17" s="286">
        <f t="shared" si="12"/>
        <v>0</v>
      </c>
      <c r="S17" s="286">
        <f t="shared" si="12"/>
        <v>0</v>
      </c>
      <c r="T17" s="286">
        <f t="shared" si="12"/>
        <v>0</v>
      </c>
      <c r="U17" s="286">
        <f t="shared" si="12"/>
        <v>0</v>
      </c>
      <c r="V17" s="286">
        <f t="shared" si="12"/>
        <v>0</v>
      </c>
      <c r="W17" s="286">
        <f t="shared" si="12"/>
        <v>0</v>
      </c>
      <c r="X17" s="286">
        <f t="shared" si="12"/>
        <v>0</v>
      </c>
      <c r="Y17" s="286">
        <f t="shared" si="12"/>
        <v>0</v>
      </c>
      <c r="Z17" s="286">
        <f t="shared" si="12"/>
        <v>0</v>
      </c>
      <c r="AA17" s="286">
        <f t="shared" si="12"/>
        <v>0</v>
      </c>
      <c r="AB17" s="286">
        <f t="shared" si="12"/>
        <v>0</v>
      </c>
      <c r="AC17" s="286">
        <f t="shared" si="12"/>
        <v>0</v>
      </c>
      <c r="AD17" s="286">
        <f t="shared" si="12"/>
        <v>0</v>
      </c>
      <c r="AE17" s="286">
        <f t="shared" si="12"/>
        <v>0</v>
      </c>
      <c r="AF17" s="286">
        <f t="shared" si="12"/>
        <v>0</v>
      </c>
      <c r="AG17" s="286">
        <f t="shared" si="12"/>
        <v>0</v>
      </c>
      <c r="AH17" s="286">
        <f t="shared" si="12"/>
        <v>0</v>
      </c>
      <c r="AI17" s="286">
        <f t="shared" si="12"/>
        <v>0</v>
      </c>
      <c r="AJ17" s="286">
        <f t="shared" si="12"/>
        <v>0</v>
      </c>
      <c r="AK17" s="286">
        <f t="shared" si="12"/>
        <v>0</v>
      </c>
      <c r="AL17" s="286">
        <f t="shared" si="12"/>
        <v>0</v>
      </c>
      <c r="AM17" s="286">
        <f t="shared" si="12"/>
        <v>0</v>
      </c>
      <c r="AN17" s="286">
        <f t="shared" si="12"/>
        <v>0</v>
      </c>
      <c r="AO17" s="286">
        <f t="shared" si="12"/>
        <v>0</v>
      </c>
      <c r="AP17" s="286">
        <f t="shared" ref="AP17:BU17" si="13">AO20</f>
        <v>0</v>
      </c>
      <c r="AQ17" s="286">
        <f t="shared" si="13"/>
        <v>0</v>
      </c>
      <c r="AR17" s="286">
        <f t="shared" si="13"/>
        <v>0</v>
      </c>
      <c r="AS17" s="286">
        <f t="shared" si="13"/>
        <v>0</v>
      </c>
      <c r="AT17" s="286">
        <f t="shared" si="13"/>
        <v>0</v>
      </c>
      <c r="AU17" s="286">
        <f t="shared" si="13"/>
        <v>0</v>
      </c>
      <c r="AV17" s="286">
        <f t="shared" si="13"/>
        <v>0</v>
      </c>
      <c r="AW17" s="286">
        <f t="shared" si="13"/>
        <v>0</v>
      </c>
      <c r="AX17" s="286">
        <f t="shared" si="13"/>
        <v>0</v>
      </c>
      <c r="AY17" s="286">
        <f t="shared" si="13"/>
        <v>0</v>
      </c>
      <c r="AZ17" s="286">
        <f t="shared" si="13"/>
        <v>0</v>
      </c>
      <c r="BA17" s="286">
        <f t="shared" si="13"/>
        <v>0</v>
      </c>
      <c r="BB17" s="286">
        <f t="shared" si="13"/>
        <v>0</v>
      </c>
      <c r="BC17" s="286">
        <f t="shared" si="13"/>
        <v>0</v>
      </c>
      <c r="BD17" s="286">
        <f t="shared" si="13"/>
        <v>0</v>
      </c>
      <c r="BE17" s="286">
        <f t="shared" si="13"/>
        <v>0</v>
      </c>
      <c r="BF17" s="286">
        <f t="shared" si="13"/>
        <v>0</v>
      </c>
      <c r="BG17" s="286">
        <f t="shared" si="13"/>
        <v>0</v>
      </c>
      <c r="BH17" s="286">
        <f t="shared" si="13"/>
        <v>0</v>
      </c>
      <c r="BI17" s="286">
        <f t="shared" si="13"/>
        <v>0</v>
      </c>
      <c r="BJ17" s="286">
        <f t="shared" si="13"/>
        <v>0</v>
      </c>
      <c r="BK17" s="286">
        <f t="shared" si="13"/>
        <v>0</v>
      </c>
      <c r="BL17" s="286">
        <f t="shared" si="13"/>
        <v>0</v>
      </c>
      <c r="BM17" s="286">
        <f t="shared" si="13"/>
        <v>0</v>
      </c>
      <c r="BN17" s="286">
        <f t="shared" si="13"/>
        <v>0</v>
      </c>
      <c r="BO17" s="286">
        <f t="shared" si="13"/>
        <v>0</v>
      </c>
      <c r="BP17" s="286">
        <f t="shared" si="13"/>
        <v>0</v>
      </c>
      <c r="BQ17" s="286">
        <f t="shared" si="13"/>
        <v>0</v>
      </c>
      <c r="BR17" s="286">
        <f t="shared" si="13"/>
        <v>0</v>
      </c>
      <c r="BS17" s="286">
        <f t="shared" si="13"/>
        <v>0</v>
      </c>
      <c r="BT17" s="286">
        <f t="shared" si="13"/>
        <v>0</v>
      </c>
      <c r="BU17" s="286">
        <f t="shared" si="13"/>
        <v>0</v>
      </c>
      <c r="BV17" s="286">
        <f t="shared" ref="BV17:DA17" si="14">BU20</f>
        <v>0</v>
      </c>
      <c r="BW17" s="286">
        <f t="shared" si="14"/>
        <v>0</v>
      </c>
      <c r="BX17" s="286">
        <f t="shared" si="14"/>
        <v>0</v>
      </c>
      <c r="BY17" s="286">
        <f t="shared" si="14"/>
        <v>0</v>
      </c>
      <c r="BZ17" s="286">
        <f t="shared" si="14"/>
        <v>0</v>
      </c>
      <c r="CA17" s="286">
        <f t="shared" si="14"/>
        <v>0</v>
      </c>
      <c r="CB17" s="286">
        <f t="shared" si="14"/>
        <v>0</v>
      </c>
      <c r="CC17" s="286">
        <f t="shared" si="14"/>
        <v>0</v>
      </c>
      <c r="CD17" s="286">
        <f t="shared" si="14"/>
        <v>0</v>
      </c>
      <c r="CE17" s="286">
        <f t="shared" si="14"/>
        <v>0</v>
      </c>
      <c r="CF17" s="286">
        <f t="shared" si="14"/>
        <v>0</v>
      </c>
      <c r="CG17" s="286">
        <f t="shared" si="14"/>
        <v>0</v>
      </c>
      <c r="CH17" s="286">
        <f t="shared" si="14"/>
        <v>0</v>
      </c>
      <c r="CI17" s="286">
        <f t="shared" si="14"/>
        <v>0</v>
      </c>
      <c r="CJ17" s="286">
        <f t="shared" si="14"/>
        <v>0</v>
      </c>
      <c r="CK17" s="286">
        <f t="shared" si="14"/>
        <v>0</v>
      </c>
      <c r="CL17" s="286">
        <f t="shared" si="14"/>
        <v>0</v>
      </c>
      <c r="CM17" s="286">
        <f t="shared" si="14"/>
        <v>0</v>
      </c>
      <c r="CN17" s="286">
        <f t="shared" si="14"/>
        <v>0</v>
      </c>
      <c r="CO17" s="286">
        <f t="shared" si="14"/>
        <v>0</v>
      </c>
      <c r="CP17" s="286">
        <f t="shared" si="14"/>
        <v>0</v>
      </c>
      <c r="CQ17" s="286">
        <f t="shared" si="14"/>
        <v>0</v>
      </c>
      <c r="CR17" s="286">
        <f t="shared" si="14"/>
        <v>0</v>
      </c>
      <c r="CS17" s="286">
        <f t="shared" si="14"/>
        <v>0</v>
      </c>
      <c r="CT17" s="286">
        <f t="shared" si="14"/>
        <v>0</v>
      </c>
      <c r="CU17" s="286">
        <f t="shared" si="14"/>
        <v>0</v>
      </c>
      <c r="CV17" s="286">
        <f t="shared" si="14"/>
        <v>0</v>
      </c>
      <c r="CW17" s="286">
        <f t="shared" si="14"/>
        <v>0</v>
      </c>
      <c r="CX17" s="286">
        <f t="shared" si="14"/>
        <v>0</v>
      </c>
      <c r="CY17" s="286">
        <f t="shared" si="14"/>
        <v>0</v>
      </c>
      <c r="CZ17" s="286">
        <f t="shared" si="14"/>
        <v>0</v>
      </c>
      <c r="DA17" s="286">
        <f t="shared" si="14"/>
        <v>0</v>
      </c>
      <c r="DB17" s="286">
        <f t="shared" ref="DB17:EG17" si="15">DA20</f>
        <v>0</v>
      </c>
      <c r="DC17" s="286">
        <f t="shared" si="15"/>
        <v>0</v>
      </c>
      <c r="DD17" s="286">
        <f t="shared" si="15"/>
        <v>0</v>
      </c>
      <c r="DE17" s="286">
        <f t="shared" si="15"/>
        <v>0</v>
      </c>
      <c r="DF17" s="286">
        <f t="shared" si="15"/>
        <v>0</v>
      </c>
      <c r="DG17" s="286">
        <f t="shared" si="15"/>
        <v>0</v>
      </c>
      <c r="DH17" s="286">
        <f t="shared" si="15"/>
        <v>0</v>
      </c>
      <c r="DI17" s="286">
        <f t="shared" si="15"/>
        <v>0</v>
      </c>
      <c r="DJ17" s="286">
        <f t="shared" si="15"/>
        <v>0</v>
      </c>
      <c r="DK17" s="286">
        <f t="shared" si="15"/>
        <v>0</v>
      </c>
      <c r="DL17" s="286">
        <f t="shared" si="15"/>
        <v>0</v>
      </c>
      <c r="DM17" s="286">
        <f t="shared" si="15"/>
        <v>0</v>
      </c>
      <c r="DN17" s="286">
        <f t="shared" si="15"/>
        <v>0</v>
      </c>
      <c r="DO17" s="286">
        <f t="shared" si="15"/>
        <v>0</v>
      </c>
      <c r="DP17" s="286">
        <f t="shared" si="15"/>
        <v>0</v>
      </c>
      <c r="DQ17" s="286">
        <f t="shared" si="15"/>
        <v>0</v>
      </c>
      <c r="DR17" s="286">
        <f t="shared" si="15"/>
        <v>0</v>
      </c>
      <c r="DS17" s="286">
        <f t="shared" si="15"/>
        <v>0</v>
      </c>
      <c r="DT17" s="286">
        <f t="shared" si="15"/>
        <v>0</v>
      </c>
      <c r="DU17" s="286">
        <f t="shared" si="15"/>
        <v>0</v>
      </c>
      <c r="DV17" s="286">
        <f t="shared" si="15"/>
        <v>0</v>
      </c>
      <c r="DW17" s="286">
        <f t="shared" si="15"/>
        <v>0</v>
      </c>
      <c r="DX17" s="286">
        <f t="shared" si="15"/>
        <v>0</v>
      </c>
      <c r="DY17" s="286">
        <f t="shared" si="15"/>
        <v>0</v>
      </c>
      <c r="DZ17" s="286">
        <f t="shared" si="15"/>
        <v>0</v>
      </c>
      <c r="EA17" s="286">
        <f t="shared" si="15"/>
        <v>0</v>
      </c>
      <c r="EB17" s="286">
        <f t="shared" si="15"/>
        <v>0</v>
      </c>
      <c r="EC17" s="286">
        <f t="shared" si="15"/>
        <v>0</v>
      </c>
      <c r="ED17" s="286">
        <f t="shared" si="15"/>
        <v>0</v>
      </c>
      <c r="EE17" s="286">
        <f t="shared" si="15"/>
        <v>0</v>
      </c>
      <c r="EF17" s="286">
        <f t="shared" si="15"/>
        <v>0</v>
      </c>
      <c r="EG17" s="286">
        <f t="shared" si="15"/>
        <v>0</v>
      </c>
      <c r="EH17" s="286">
        <f t="shared" ref="EH17:FM17" si="16">EG20</f>
        <v>0</v>
      </c>
      <c r="EI17" s="286">
        <f t="shared" si="16"/>
        <v>0</v>
      </c>
      <c r="EJ17" s="286">
        <f t="shared" si="16"/>
        <v>0</v>
      </c>
      <c r="EK17" s="286">
        <f t="shared" si="16"/>
        <v>0</v>
      </c>
      <c r="EL17" s="286">
        <f t="shared" si="16"/>
        <v>0</v>
      </c>
      <c r="EM17" s="286">
        <f t="shared" si="16"/>
        <v>0</v>
      </c>
      <c r="EN17" s="286">
        <f t="shared" si="16"/>
        <v>0</v>
      </c>
      <c r="EO17" s="286">
        <f t="shared" si="16"/>
        <v>0</v>
      </c>
      <c r="EP17" s="286">
        <f t="shared" si="16"/>
        <v>0</v>
      </c>
      <c r="EQ17" s="286">
        <f t="shared" si="16"/>
        <v>0</v>
      </c>
      <c r="ER17" s="286">
        <f t="shared" si="16"/>
        <v>0</v>
      </c>
      <c r="ES17" s="286">
        <f t="shared" si="16"/>
        <v>0</v>
      </c>
      <c r="ET17" s="286">
        <f t="shared" si="16"/>
        <v>0</v>
      </c>
      <c r="EU17" s="286">
        <f t="shared" si="16"/>
        <v>0</v>
      </c>
      <c r="EV17" s="286">
        <f t="shared" si="16"/>
        <v>0</v>
      </c>
      <c r="EW17" s="286">
        <f t="shared" si="16"/>
        <v>0</v>
      </c>
      <c r="EX17" s="286">
        <f t="shared" si="16"/>
        <v>0</v>
      </c>
      <c r="EY17" s="286">
        <f t="shared" si="16"/>
        <v>0</v>
      </c>
      <c r="EZ17" s="286">
        <f t="shared" si="16"/>
        <v>0</v>
      </c>
      <c r="FA17" s="286">
        <f t="shared" si="16"/>
        <v>0</v>
      </c>
      <c r="FB17" s="286">
        <f t="shared" si="16"/>
        <v>0</v>
      </c>
      <c r="FC17" s="286">
        <f t="shared" si="16"/>
        <v>0</v>
      </c>
      <c r="FD17" s="286">
        <f t="shared" si="16"/>
        <v>0</v>
      </c>
      <c r="FE17" s="286">
        <f t="shared" si="16"/>
        <v>0</v>
      </c>
      <c r="FF17" s="286">
        <f t="shared" si="16"/>
        <v>0</v>
      </c>
      <c r="FG17" s="286">
        <f t="shared" si="16"/>
        <v>0</v>
      </c>
      <c r="FH17" s="286">
        <f t="shared" si="16"/>
        <v>0</v>
      </c>
      <c r="FI17" s="286">
        <f t="shared" si="16"/>
        <v>0</v>
      </c>
      <c r="FJ17" s="286">
        <f t="shared" si="16"/>
        <v>0</v>
      </c>
      <c r="FK17" s="286">
        <f t="shared" si="16"/>
        <v>0</v>
      </c>
      <c r="FL17" s="286">
        <f t="shared" si="16"/>
        <v>0</v>
      </c>
      <c r="FM17" s="286">
        <f t="shared" si="16"/>
        <v>0</v>
      </c>
      <c r="FN17" s="286">
        <f t="shared" ref="FN17:GG17" si="17">FM20</f>
        <v>0</v>
      </c>
      <c r="FO17" s="286">
        <f t="shared" si="17"/>
        <v>0</v>
      </c>
      <c r="FP17" s="286">
        <f t="shared" si="17"/>
        <v>0</v>
      </c>
      <c r="FQ17" s="286">
        <f t="shared" si="17"/>
        <v>0</v>
      </c>
      <c r="FR17" s="286">
        <f t="shared" si="17"/>
        <v>0</v>
      </c>
      <c r="FS17" s="286">
        <f t="shared" si="17"/>
        <v>0</v>
      </c>
      <c r="FT17" s="286">
        <f t="shared" si="17"/>
        <v>0</v>
      </c>
      <c r="FU17" s="286">
        <f t="shared" si="17"/>
        <v>0</v>
      </c>
      <c r="FV17" s="286">
        <f t="shared" si="17"/>
        <v>0</v>
      </c>
      <c r="FW17" s="286">
        <f t="shared" si="17"/>
        <v>0</v>
      </c>
      <c r="FX17" s="286">
        <f t="shared" si="17"/>
        <v>0</v>
      </c>
      <c r="FY17" s="286">
        <f t="shared" si="17"/>
        <v>0</v>
      </c>
      <c r="FZ17" s="286">
        <f t="shared" si="17"/>
        <v>0</v>
      </c>
      <c r="GA17" s="286">
        <f t="shared" si="17"/>
        <v>0</v>
      </c>
      <c r="GB17" s="286">
        <f t="shared" si="17"/>
        <v>0</v>
      </c>
      <c r="GC17" s="286">
        <f t="shared" si="17"/>
        <v>0</v>
      </c>
      <c r="GD17" s="286">
        <f t="shared" si="17"/>
        <v>0</v>
      </c>
      <c r="GE17" s="286">
        <f t="shared" si="17"/>
        <v>0</v>
      </c>
      <c r="GF17" s="286">
        <f t="shared" si="17"/>
        <v>0</v>
      </c>
      <c r="GG17" s="286">
        <f t="shared" si="17"/>
        <v>0</v>
      </c>
      <c r="GH17" s="286">
        <f t="shared" ref="GH17:GJ17" si="18">GG20</f>
        <v>0</v>
      </c>
      <c r="GI17" s="286">
        <f t="shared" si="18"/>
        <v>0</v>
      </c>
      <c r="GJ17" s="286">
        <f t="shared" si="18"/>
        <v>0</v>
      </c>
    </row>
    <row r="18" spans="1:255" s="275" customFormat="1" x14ac:dyDescent="0.25">
      <c r="A18" s="15"/>
      <c r="B18" s="15"/>
      <c r="C18" s="21"/>
      <c r="D18" s="60"/>
      <c r="E18" s="287" t="s">
        <v>95</v>
      </c>
      <c r="F18" s="287"/>
      <c r="G18" s="287"/>
      <c r="H18" s="287"/>
      <c r="I18" s="287"/>
      <c r="J18" s="287"/>
      <c r="K18" s="287"/>
      <c r="L18" s="287"/>
      <c r="M18" s="287"/>
      <c r="N18" s="287"/>
      <c r="O18" s="287"/>
      <c r="P18" s="287"/>
      <c r="Q18" s="287"/>
      <c r="R18" s="287"/>
      <c r="S18" s="287"/>
      <c r="T18" s="287"/>
      <c r="U18" s="287"/>
      <c r="V18" s="287"/>
      <c r="W18" s="287"/>
      <c r="X18" s="287"/>
      <c r="Y18" s="287"/>
      <c r="Z18" s="287"/>
      <c r="AA18" s="287"/>
      <c r="AB18" s="287"/>
      <c r="AC18" s="287"/>
      <c r="AD18" s="287"/>
      <c r="AE18" s="287"/>
      <c r="AF18" s="287"/>
      <c r="AG18" s="287"/>
      <c r="AH18" s="287"/>
      <c r="AI18" s="287"/>
      <c r="AJ18" s="287"/>
      <c r="AK18" s="287"/>
      <c r="AL18" s="287"/>
      <c r="AM18" s="287"/>
      <c r="AN18" s="287"/>
      <c r="AO18" s="287"/>
      <c r="AP18" s="287"/>
      <c r="AQ18" s="287"/>
      <c r="AR18" s="287"/>
      <c r="AS18" s="287"/>
      <c r="AT18" s="287"/>
      <c r="AU18" s="287"/>
      <c r="AV18" s="287"/>
      <c r="AW18" s="287"/>
      <c r="AX18" s="287"/>
      <c r="AY18" s="287"/>
      <c r="AZ18" s="287"/>
      <c r="BA18" s="287"/>
      <c r="BB18" s="287"/>
      <c r="BC18" s="287"/>
      <c r="BD18" s="287"/>
      <c r="BE18" s="287"/>
      <c r="BF18" s="287"/>
      <c r="BG18" s="287"/>
      <c r="BH18" s="287"/>
      <c r="BI18" s="287"/>
      <c r="BJ18" s="287"/>
      <c r="BK18" s="287"/>
      <c r="BL18" s="287"/>
      <c r="BM18" s="287"/>
      <c r="BN18" s="287"/>
      <c r="BO18" s="287"/>
      <c r="BP18" s="287"/>
      <c r="BQ18" s="287"/>
      <c r="BR18" s="287"/>
      <c r="BS18" s="287"/>
      <c r="BT18" s="287"/>
      <c r="BU18" s="287"/>
      <c r="BV18" s="287"/>
      <c r="BW18" s="287"/>
      <c r="BX18" s="287"/>
      <c r="BY18" s="287"/>
      <c r="BZ18" s="287"/>
      <c r="CA18" s="287"/>
      <c r="CB18" s="287"/>
      <c r="CC18" s="287"/>
      <c r="CD18" s="287"/>
      <c r="CE18" s="287"/>
      <c r="CF18" s="287"/>
      <c r="CG18" s="287"/>
      <c r="CH18" s="287"/>
      <c r="CI18" s="287"/>
      <c r="CJ18" s="287"/>
      <c r="CK18" s="287"/>
      <c r="CL18" s="287"/>
      <c r="CM18" s="287"/>
      <c r="CN18" s="287"/>
      <c r="CO18" s="287"/>
      <c r="CP18" s="287"/>
      <c r="CQ18" s="287"/>
      <c r="CR18" s="287"/>
      <c r="CS18" s="287"/>
      <c r="CT18" s="287"/>
      <c r="CU18" s="287"/>
      <c r="CV18" s="287"/>
      <c r="CW18" s="287"/>
      <c r="CX18" s="287"/>
      <c r="CY18" s="287"/>
      <c r="CZ18" s="287"/>
      <c r="DA18" s="287"/>
      <c r="DB18" s="287"/>
      <c r="DC18" s="287"/>
      <c r="DD18" s="287"/>
      <c r="DE18" s="287"/>
      <c r="DF18" s="287"/>
      <c r="DG18" s="287"/>
      <c r="DH18" s="287"/>
      <c r="DI18" s="287"/>
      <c r="DJ18" s="287"/>
      <c r="DK18" s="287"/>
      <c r="DL18" s="287"/>
      <c r="DM18" s="287"/>
      <c r="DN18" s="287"/>
      <c r="DO18" s="287"/>
      <c r="DP18" s="287"/>
      <c r="DQ18" s="287"/>
      <c r="DR18" s="287"/>
      <c r="DS18" s="287"/>
      <c r="DT18" s="287"/>
      <c r="DU18" s="287"/>
      <c r="DV18" s="287"/>
      <c r="DW18" s="287"/>
      <c r="DX18" s="287"/>
      <c r="DY18" s="287"/>
      <c r="DZ18" s="287"/>
      <c r="EA18" s="287"/>
      <c r="EB18" s="287"/>
      <c r="EC18" s="287"/>
      <c r="ED18" s="287"/>
      <c r="EE18" s="287"/>
      <c r="EF18" s="287"/>
      <c r="EG18" s="287"/>
      <c r="EH18" s="287"/>
      <c r="EI18" s="287"/>
      <c r="EJ18" s="287"/>
      <c r="EK18" s="287"/>
      <c r="EL18" s="287"/>
      <c r="EM18" s="287"/>
      <c r="EN18" s="287"/>
      <c r="EO18" s="287"/>
      <c r="EP18" s="287"/>
      <c r="EQ18" s="287"/>
      <c r="ER18" s="287"/>
      <c r="ES18" s="287"/>
      <c r="ET18" s="287"/>
      <c r="EU18" s="287"/>
      <c r="EV18" s="287"/>
      <c r="EW18" s="287"/>
      <c r="EX18" s="287"/>
      <c r="EY18" s="287"/>
      <c r="EZ18" s="287"/>
      <c r="FA18" s="287"/>
      <c r="FB18" s="287"/>
      <c r="FC18" s="287"/>
      <c r="FD18" s="287"/>
      <c r="FE18" s="287"/>
      <c r="FF18" s="287"/>
      <c r="FG18" s="287"/>
      <c r="FH18" s="287"/>
      <c r="FI18" s="287"/>
      <c r="FJ18" s="287"/>
      <c r="FK18" s="287"/>
      <c r="FL18" s="287"/>
      <c r="FM18" s="287"/>
      <c r="FN18" s="287"/>
      <c r="FO18" s="287"/>
      <c r="FP18" s="287"/>
      <c r="FQ18" s="287"/>
      <c r="FR18" s="287"/>
      <c r="FS18" s="287"/>
      <c r="FT18" s="287"/>
      <c r="FU18" s="287"/>
      <c r="FV18" s="287"/>
      <c r="FW18" s="287"/>
      <c r="FX18" s="287"/>
      <c r="FY18" s="287"/>
      <c r="FZ18" s="287"/>
      <c r="GA18" s="287"/>
      <c r="GB18" s="287"/>
      <c r="GC18" s="287"/>
      <c r="GD18" s="287"/>
      <c r="GE18" s="287"/>
      <c r="GF18" s="287"/>
      <c r="GG18" s="287"/>
      <c r="GH18" s="287"/>
      <c r="GI18" s="287"/>
      <c r="GJ18" s="287"/>
    </row>
    <row r="19" spans="1:255" s="275" customFormat="1" x14ac:dyDescent="0.25">
      <c r="A19" s="15"/>
      <c r="B19" s="15"/>
      <c r="C19" s="21"/>
      <c r="D19" s="60"/>
      <c r="E19" s="287" t="s">
        <v>96</v>
      </c>
      <c r="F19" s="287"/>
      <c r="G19" s="287"/>
      <c r="H19" s="287"/>
      <c r="I19" s="287"/>
      <c r="J19" s="287"/>
      <c r="K19" s="287"/>
      <c r="L19" s="287"/>
      <c r="M19" s="287"/>
      <c r="N19" s="287"/>
      <c r="O19" s="287"/>
      <c r="P19" s="287"/>
      <c r="Q19" s="287"/>
      <c r="R19" s="287"/>
      <c r="S19" s="287"/>
      <c r="T19" s="287"/>
      <c r="U19" s="287"/>
      <c r="V19" s="287"/>
      <c r="W19" s="287"/>
      <c r="X19" s="287"/>
      <c r="Y19" s="287"/>
      <c r="Z19" s="287"/>
      <c r="AA19" s="287"/>
      <c r="AB19" s="287"/>
      <c r="AC19" s="287"/>
      <c r="AD19" s="287"/>
      <c r="AE19" s="287"/>
      <c r="AF19" s="287"/>
      <c r="AG19" s="287"/>
      <c r="AH19" s="287"/>
      <c r="AI19" s="287"/>
      <c r="AJ19" s="287"/>
      <c r="AK19" s="287"/>
      <c r="AL19" s="287"/>
      <c r="AM19" s="287"/>
      <c r="AN19" s="287"/>
      <c r="AO19" s="287"/>
      <c r="AP19" s="287"/>
      <c r="AQ19" s="287"/>
      <c r="AR19" s="287"/>
      <c r="AS19" s="287"/>
      <c r="AT19" s="287"/>
      <c r="AU19" s="287"/>
      <c r="AV19" s="287"/>
      <c r="AW19" s="287"/>
      <c r="AX19" s="287"/>
      <c r="AY19" s="287"/>
      <c r="AZ19" s="287"/>
      <c r="BA19" s="287"/>
      <c r="BB19" s="287"/>
      <c r="BC19" s="287"/>
      <c r="BD19" s="287"/>
      <c r="BE19" s="287"/>
      <c r="BF19" s="287"/>
      <c r="BG19" s="287"/>
      <c r="BH19" s="287"/>
      <c r="BI19" s="287"/>
      <c r="BJ19" s="287"/>
      <c r="BK19" s="287"/>
      <c r="BL19" s="287"/>
      <c r="BM19" s="287"/>
      <c r="BN19" s="287"/>
      <c r="BO19" s="287"/>
      <c r="BP19" s="287"/>
      <c r="BQ19" s="287"/>
      <c r="BR19" s="287"/>
      <c r="BS19" s="287"/>
      <c r="BT19" s="287"/>
      <c r="BU19" s="287"/>
      <c r="BV19" s="287"/>
      <c r="BW19" s="287"/>
      <c r="BX19" s="287"/>
      <c r="BY19" s="287"/>
      <c r="BZ19" s="287"/>
      <c r="CA19" s="287"/>
      <c r="CB19" s="287"/>
      <c r="CC19" s="287"/>
      <c r="CD19" s="287"/>
      <c r="CE19" s="287"/>
      <c r="CF19" s="287"/>
      <c r="CG19" s="287"/>
      <c r="CH19" s="287"/>
      <c r="CI19" s="287"/>
      <c r="CJ19" s="287"/>
      <c r="CK19" s="287"/>
      <c r="CL19" s="287"/>
      <c r="CM19" s="287"/>
      <c r="CN19" s="287"/>
      <c r="CO19" s="287"/>
      <c r="CP19" s="287"/>
      <c r="CQ19" s="287"/>
      <c r="CR19" s="287"/>
      <c r="CS19" s="287"/>
      <c r="CT19" s="287"/>
      <c r="CU19" s="287"/>
      <c r="CV19" s="287"/>
      <c r="CW19" s="287"/>
      <c r="CX19" s="287"/>
      <c r="CY19" s="287"/>
      <c r="CZ19" s="287"/>
      <c r="DA19" s="287"/>
      <c r="DB19" s="287"/>
      <c r="DC19" s="287"/>
      <c r="DD19" s="287"/>
      <c r="DE19" s="287"/>
      <c r="DF19" s="287"/>
      <c r="DG19" s="287"/>
      <c r="DH19" s="287"/>
      <c r="DI19" s="287"/>
      <c r="DJ19" s="287"/>
      <c r="DK19" s="287"/>
      <c r="DL19" s="287"/>
      <c r="DM19" s="287"/>
      <c r="DN19" s="287"/>
      <c r="DO19" s="287"/>
      <c r="DP19" s="287"/>
      <c r="DQ19" s="287"/>
      <c r="DR19" s="287"/>
      <c r="DS19" s="287"/>
      <c r="DT19" s="287"/>
      <c r="DU19" s="287"/>
      <c r="DV19" s="287"/>
      <c r="DW19" s="287"/>
      <c r="DX19" s="287"/>
      <c r="DY19" s="287"/>
      <c r="DZ19" s="287"/>
      <c r="EA19" s="287"/>
      <c r="EB19" s="287"/>
      <c r="EC19" s="287"/>
      <c r="ED19" s="287"/>
      <c r="EE19" s="287"/>
      <c r="EF19" s="287"/>
      <c r="EG19" s="287"/>
      <c r="EH19" s="287"/>
      <c r="EI19" s="287"/>
      <c r="EJ19" s="287"/>
      <c r="EK19" s="287"/>
      <c r="EL19" s="287"/>
      <c r="EM19" s="287"/>
      <c r="EN19" s="287"/>
      <c r="EO19" s="287"/>
      <c r="EP19" s="287"/>
      <c r="EQ19" s="287"/>
      <c r="ER19" s="287"/>
      <c r="ES19" s="287"/>
      <c r="ET19" s="287"/>
      <c r="EU19" s="287"/>
      <c r="EV19" s="287"/>
      <c r="EW19" s="287"/>
      <c r="EX19" s="287"/>
      <c r="EY19" s="287"/>
      <c r="EZ19" s="287"/>
      <c r="FA19" s="287"/>
      <c r="FB19" s="287"/>
      <c r="FC19" s="287"/>
      <c r="FD19" s="287"/>
      <c r="FE19" s="287"/>
      <c r="FF19" s="287"/>
      <c r="FG19" s="287"/>
      <c r="FH19" s="287"/>
      <c r="FI19" s="287"/>
      <c r="FJ19" s="287"/>
      <c r="FK19" s="287"/>
      <c r="FL19" s="287"/>
      <c r="FM19" s="287"/>
      <c r="FN19" s="287"/>
      <c r="FO19" s="287"/>
      <c r="FP19" s="287"/>
      <c r="FQ19" s="287"/>
      <c r="FR19" s="287"/>
      <c r="FS19" s="287"/>
      <c r="FT19" s="287"/>
      <c r="FU19" s="287"/>
      <c r="FV19" s="287"/>
      <c r="FW19" s="287"/>
      <c r="FX19" s="287"/>
      <c r="FY19" s="287"/>
      <c r="FZ19" s="287"/>
      <c r="GA19" s="287"/>
      <c r="GB19" s="287"/>
      <c r="GC19" s="287"/>
      <c r="GD19" s="287"/>
      <c r="GE19" s="287"/>
      <c r="GF19" s="287"/>
      <c r="GG19" s="287"/>
      <c r="GH19" s="287"/>
      <c r="GI19" s="287"/>
      <c r="GJ19" s="287"/>
    </row>
    <row r="20" spans="1:255" s="299" customFormat="1" x14ac:dyDescent="0.25">
      <c r="A20" s="294"/>
      <c r="B20" s="294"/>
      <c r="C20" s="295"/>
      <c r="D20" s="296"/>
      <c r="E20" s="297" t="s">
        <v>8</v>
      </c>
      <c r="F20" s="297"/>
      <c r="G20" s="297" t="str">
        <f xml:space="preserve"> SMU</f>
        <v>$ 000s</v>
      </c>
      <c r="H20" s="297"/>
      <c r="I20" s="298"/>
      <c r="J20" s="297">
        <f t="shared" ref="J20:AO20" si="19" xml:space="preserve"> IF( J15 = 1, $F14, J17 + J18 - J19)</f>
        <v>0</v>
      </c>
      <c r="K20" s="297">
        <f t="shared" si="19"/>
        <v>0</v>
      </c>
      <c r="L20" s="297">
        <f t="shared" si="19"/>
        <v>0</v>
      </c>
      <c r="M20" s="297">
        <f t="shared" si="19"/>
        <v>0</v>
      </c>
      <c r="N20" s="297">
        <f t="shared" si="19"/>
        <v>0</v>
      </c>
      <c r="O20" s="297">
        <f t="shared" si="19"/>
        <v>0</v>
      </c>
      <c r="P20" s="297">
        <f t="shared" si="19"/>
        <v>0</v>
      </c>
      <c r="Q20" s="297">
        <f t="shared" si="19"/>
        <v>0</v>
      </c>
      <c r="R20" s="297">
        <f t="shared" si="19"/>
        <v>0</v>
      </c>
      <c r="S20" s="297">
        <f t="shared" si="19"/>
        <v>0</v>
      </c>
      <c r="T20" s="297">
        <f t="shared" si="19"/>
        <v>0</v>
      </c>
      <c r="U20" s="297">
        <f t="shared" si="19"/>
        <v>0</v>
      </c>
      <c r="V20" s="297">
        <f t="shared" si="19"/>
        <v>0</v>
      </c>
      <c r="W20" s="297">
        <f t="shared" si="19"/>
        <v>0</v>
      </c>
      <c r="X20" s="297">
        <f t="shared" si="19"/>
        <v>0</v>
      </c>
      <c r="Y20" s="297">
        <f t="shared" si="19"/>
        <v>0</v>
      </c>
      <c r="Z20" s="297">
        <f t="shared" si="19"/>
        <v>0</v>
      </c>
      <c r="AA20" s="297">
        <f t="shared" si="19"/>
        <v>0</v>
      </c>
      <c r="AB20" s="297">
        <f t="shared" si="19"/>
        <v>0</v>
      </c>
      <c r="AC20" s="297">
        <f t="shared" si="19"/>
        <v>0</v>
      </c>
      <c r="AD20" s="297">
        <f t="shared" si="19"/>
        <v>0</v>
      </c>
      <c r="AE20" s="297">
        <f t="shared" si="19"/>
        <v>0</v>
      </c>
      <c r="AF20" s="297">
        <f t="shared" si="19"/>
        <v>0</v>
      </c>
      <c r="AG20" s="297">
        <f t="shared" si="19"/>
        <v>0</v>
      </c>
      <c r="AH20" s="297">
        <f t="shared" si="19"/>
        <v>0</v>
      </c>
      <c r="AI20" s="297">
        <f t="shared" si="19"/>
        <v>0</v>
      </c>
      <c r="AJ20" s="297">
        <f t="shared" si="19"/>
        <v>0</v>
      </c>
      <c r="AK20" s="297">
        <f t="shared" si="19"/>
        <v>0</v>
      </c>
      <c r="AL20" s="297">
        <f t="shared" si="19"/>
        <v>0</v>
      </c>
      <c r="AM20" s="297">
        <f t="shared" si="19"/>
        <v>0</v>
      </c>
      <c r="AN20" s="297">
        <f t="shared" si="19"/>
        <v>0</v>
      </c>
      <c r="AO20" s="297">
        <f t="shared" si="19"/>
        <v>0</v>
      </c>
      <c r="AP20" s="297">
        <f t="shared" ref="AP20:BU20" si="20" xml:space="preserve"> IF( AP15 = 1, $F14, AP17 + AP18 - AP19)</f>
        <v>0</v>
      </c>
      <c r="AQ20" s="297">
        <f t="shared" si="20"/>
        <v>0</v>
      </c>
      <c r="AR20" s="297">
        <f t="shared" si="20"/>
        <v>0</v>
      </c>
      <c r="AS20" s="297">
        <f t="shared" si="20"/>
        <v>0</v>
      </c>
      <c r="AT20" s="297">
        <f t="shared" si="20"/>
        <v>0</v>
      </c>
      <c r="AU20" s="297">
        <f t="shared" si="20"/>
        <v>0</v>
      </c>
      <c r="AV20" s="297">
        <f t="shared" si="20"/>
        <v>0</v>
      </c>
      <c r="AW20" s="297">
        <f t="shared" si="20"/>
        <v>0</v>
      </c>
      <c r="AX20" s="297">
        <f t="shared" si="20"/>
        <v>0</v>
      </c>
      <c r="AY20" s="297">
        <f t="shared" si="20"/>
        <v>0</v>
      </c>
      <c r="AZ20" s="297">
        <f t="shared" si="20"/>
        <v>0</v>
      </c>
      <c r="BA20" s="297">
        <f t="shared" si="20"/>
        <v>0</v>
      </c>
      <c r="BB20" s="297">
        <f t="shared" si="20"/>
        <v>0</v>
      </c>
      <c r="BC20" s="297">
        <f t="shared" si="20"/>
        <v>0</v>
      </c>
      <c r="BD20" s="297">
        <f t="shared" si="20"/>
        <v>0</v>
      </c>
      <c r="BE20" s="297">
        <f t="shared" si="20"/>
        <v>0</v>
      </c>
      <c r="BF20" s="297">
        <f t="shared" si="20"/>
        <v>0</v>
      </c>
      <c r="BG20" s="297">
        <f t="shared" si="20"/>
        <v>0</v>
      </c>
      <c r="BH20" s="297">
        <f t="shared" si="20"/>
        <v>0</v>
      </c>
      <c r="BI20" s="297">
        <f t="shared" si="20"/>
        <v>0</v>
      </c>
      <c r="BJ20" s="297">
        <f t="shared" si="20"/>
        <v>0</v>
      </c>
      <c r="BK20" s="297">
        <f t="shared" si="20"/>
        <v>0</v>
      </c>
      <c r="BL20" s="297">
        <f t="shared" si="20"/>
        <v>0</v>
      </c>
      <c r="BM20" s="297">
        <f t="shared" si="20"/>
        <v>0</v>
      </c>
      <c r="BN20" s="297">
        <f t="shared" si="20"/>
        <v>0</v>
      </c>
      <c r="BO20" s="297">
        <f t="shared" si="20"/>
        <v>0</v>
      </c>
      <c r="BP20" s="297">
        <f t="shared" si="20"/>
        <v>0</v>
      </c>
      <c r="BQ20" s="297">
        <f t="shared" si="20"/>
        <v>0</v>
      </c>
      <c r="BR20" s="297">
        <f t="shared" si="20"/>
        <v>0</v>
      </c>
      <c r="BS20" s="297">
        <f t="shared" si="20"/>
        <v>0</v>
      </c>
      <c r="BT20" s="297">
        <f t="shared" si="20"/>
        <v>0</v>
      </c>
      <c r="BU20" s="297">
        <f t="shared" si="20"/>
        <v>0</v>
      </c>
      <c r="BV20" s="297">
        <f t="shared" ref="BV20:DA20" si="21" xml:space="preserve"> IF( BV15 = 1, $F14, BV17 + BV18 - BV19)</f>
        <v>0</v>
      </c>
      <c r="BW20" s="297">
        <f t="shared" si="21"/>
        <v>0</v>
      </c>
      <c r="BX20" s="297">
        <f t="shared" si="21"/>
        <v>0</v>
      </c>
      <c r="BY20" s="297">
        <f t="shared" si="21"/>
        <v>0</v>
      </c>
      <c r="BZ20" s="297">
        <f t="shared" si="21"/>
        <v>0</v>
      </c>
      <c r="CA20" s="297">
        <f t="shared" si="21"/>
        <v>0</v>
      </c>
      <c r="CB20" s="297">
        <f t="shared" si="21"/>
        <v>0</v>
      </c>
      <c r="CC20" s="297">
        <f t="shared" si="21"/>
        <v>0</v>
      </c>
      <c r="CD20" s="297">
        <f t="shared" si="21"/>
        <v>0</v>
      </c>
      <c r="CE20" s="297">
        <f t="shared" si="21"/>
        <v>0</v>
      </c>
      <c r="CF20" s="297">
        <f t="shared" si="21"/>
        <v>0</v>
      </c>
      <c r="CG20" s="297">
        <f t="shared" si="21"/>
        <v>0</v>
      </c>
      <c r="CH20" s="297">
        <f t="shared" si="21"/>
        <v>0</v>
      </c>
      <c r="CI20" s="297">
        <f t="shared" si="21"/>
        <v>0</v>
      </c>
      <c r="CJ20" s="297">
        <f t="shared" si="21"/>
        <v>0</v>
      </c>
      <c r="CK20" s="297">
        <f t="shared" si="21"/>
        <v>0</v>
      </c>
      <c r="CL20" s="297">
        <f t="shared" si="21"/>
        <v>0</v>
      </c>
      <c r="CM20" s="297">
        <f t="shared" si="21"/>
        <v>0</v>
      </c>
      <c r="CN20" s="297">
        <f t="shared" si="21"/>
        <v>0</v>
      </c>
      <c r="CO20" s="297">
        <f t="shared" si="21"/>
        <v>0</v>
      </c>
      <c r="CP20" s="297">
        <f t="shared" si="21"/>
        <v>0</v>
      </c>
      <c r="CQ20" s="297">
        <f t="shared" si="21"/>
        <v>0</v>
      </c>
      <c r="CR20" s="297">
        <f t="shared" si="21"/>
        <v>0</v>
      </c>
      <c r="CS20" s="297">
        <f t="shared" si="21"/>
        <v>0</v>
      </c>
      <c r="CT20" s="297">
        <f t="shared" si="21"/>
        <v>0</v>
      </c>
      <c r="CU20" s="297">
        <f t="shared" si="21"/>
        <v>0</v>
      </c>
      <c r="CV20" s="297">
        <f t="shared" si="21"/>
        <v>0</v>
      </c>
      <c r="CW20" s="297">
        <f t="shared" si="21"/>
        <v>0</v>
      </c>
      <c r="CX20" s="297">
        <f t="shared" si="21"/>
        <v>0</v>
      </c>
      <c r="CY20" s="297">
        <f t="shared" si="21"/>
        <v>0</v>
      </c>
      <c r="CZ20" s="297">
        <f t="shared" si="21"/>
        <v>0</v>
      </c>
      <c r="DA20" s="297">
        <f t="shared" si="21"/>
        <v>0</v>
      </c>
      <c r="DB20" s="297">
        <f t="shared" ref="DB20:EG20" si="22" xml:space="preserve"> IF( DB15 = 1, $F14, DB17 + DB18 - DB19)</f>
        <v>0</v>
      </c>
      <c r="DC20" s="297">
        <f t="shared" si="22"/>
        <v>0</v>
      </c>
      <c r="DD20" s="297">
        <f t="shared" si="22"/>
        <v>0</v>
      </c>
      <c r="DE20" s="297">
        <f t="shared" si="22"/>
        <v>0</v>
      </c>
      <c r="DF20" s="297">
        <f t="shared" si="22"/>
        <v>0</v>
      </c>
      <c r="DG20" s="297">
        <f t="shared" si="22"/>
        <v>0</v>
      </c>
      <c r="DH20" s="297">
        <f t="shared" si="22"/>
        <v>0</v>
      </c>
      <c r="DI20" s="297">
        <f t="shared" si="22"/>
        <v>0</v>
      </c>
      <c r="DJ20" s="297">
        <f t="shared" si="22"/>
        <v>0</v>
      </c>
      <c r="DK20" s="297">
        <f t="shared" si="22"/>
        <v>0</v>
      </c>
      <c r="DL20" s="297">
        <f t="shared" si="22"/>
        <v>0</v>
      </c>
      <c r="DM20" s="297">
        <f t="shared" si="22"/>
        <v>0</v>
      </c>
      <c r="DN20" s="297">
        <f t="shared" si="22"/>
        <v>0</v>
      </c>
      <c r="DO20" s="297">
        <f t="shared" si="22"/>
        <v>0</v>
      </c>
      <c r="DP20" s="297">
        <f t="shared" si="22"/>
        <v>0</v>
      </c>
      <c r="DQ20" s="297">
        <f t="shared" si="22"/>
        <v>0</v>
      </c>
      <c r="DR20" s="297">
        <f t="shared" si="22"/>
        <v>0</v>
      </c>
      <c r="DS20" s="297">
        <f t="shared" si="22"/>
        <v>0</v>
      </c>
      <c r="DT20" s="297">
        <f t="shared" si="22"/>
        <v>0</v>
      </c>
      <c r="DU20" s="297">
        <f t="shared" si="22"/>
        <v>0</v>
      </c>
      <c r="DV20" s="297">
        <f t="shared" si="22"/>
        <v>0</v>
      </c>
      <c r="DW20" s="297">
        <f t="shared" si="22"/>
        <v>0</v>
      </c>
      <c r="DX20" s="297">
        <f t="shared" si="22"/>
        <v>0</v>
      </c>
      <c r="DY20" s="297">
        <f t="shared" si="22"/>
        <v>0</v>
      </c>
      <c r="DZ20" s="297">
        <f t="shared" si="22"/>
        <v>0</v>
      </c>
      <c r="EA20" s="297">
        <f t="shared" si="22"/>
        <v>0</v>
      </c>
      <c r="EB20" s="297">
        <f t="shared" si="22"/>
        <v>0</v>
      </c>
      <c r="EC20" s="297">
        <f t="shared" si="22"/>
        <v>0</v>
      </c>
      <c r="ED20" s="297">
        <f t="shared" si="22"/>
        <v>0</v>
      </c>
      <c r="EE20" s="297">
        <f t="shared" si="22"/>
        <v>0</v>
      </c>
      <c r="EF20" s="297">
        <f t="shared" si="22"/>
        <v>0</v>
      </c>
      <c r="EG20" s="297">
        <f t="shared" si="22"/>
        <v>0</v>
      </c>
      <c r="EH20" s="297">
        <f t="shared" ref="EH20:FM20" si="23" xml:space="preserve"> IF( EH15 = 1, $F14, EH17 + EH18 - EH19)</f>
        <v>0</v>
      </c>
      <c r="EI20" s="297">
        <f t="shared" si="23"/>
        <v>0</v>
      </c>
      <c r="EJ20" s="297">
        <f t="shared" si="23"/>
        <v>0</v>
      </c>
      <c r="EK20" s="297">
        <f t="shared" si="23"/>
        <v>0</v>
      </c>
      <c r="EL20" s="297">
        <f t="shared" si="23"/>
        <v>0</v>
      </c>
      <c r="EM20" s="297">
        <f t="shared" si="23"/>
        <v>0</v>
      </c>
      <c r="EN20" s="297">
        <f t="shared" si="23"/>
        <v>0</v>
      </c>
      <c r="EO20" s="297">
        <f t="shared" si="23"/>
        <v>0</v>
      </c>
      <c r="EP20" s="297">
        <f t="shared" si="23"/>
        <v>0</v>
      </c>
      <c r="EQ20" s="297">
        <f t="shared" si="23"/>
        <v>0</v>
      </c>
      <c r="ER20" s="297">
        <f t="shared" si="23"/>
        <v>0</v>
      </c>
      <c r="ES20" s="297">
        <f t="shared" si="23"/>
        <v>0</v>
      </c>
      <c r="ET20" s="297">
        <f t="shared" si="23"/>
        <v>0</v>
      </c>
      <c r="EU20" s="297">
        <f t="shared" si="23"/>
        <v>0</v>
      </c>
      <c r="EV20" s="297">
        <f t="shared" si="23"/>
        <v>0</v>
      </c>
      <c r="EW20" s="297">
        <f t="shared" si="23"/>
        <v>0</v>
      </c>
      <c r="EX20" s="297">
        <f t="shared" si="23"/>
        <v>0</v>
      </c>
      <c r="EY20" s="297">
        <f t="shared" si="23"/>
        <v>0</v>
      </c>
      <c r="EZ20" s="297">
        <f t="shared" si="23"/>
        <v>0</v>
      </c>
      <c r="FA20" s="297">
        <f t="shared" si="23"/>
        <v>0</v>
      </c>
      <c r="FB20" s="297">
        <f t="shared" si="23"/>
        <v>0</v>
      </c>
      <c r="FC20" s="297">
        <f t="shared" si="23"/>
        <v>0</v>
      </c>
      <c r="FD20" s="297">
        <f t="shared" si="23"/>
        <v>0</v>
      </c>
      <c r="FE20" s="297">
        <f t="shared" si="23"/>
        <v>0</v>
      </c>
      <c r="FF20" s="297">
        <f t="shared" si="23"/>
        <v>0</v>
      </c>
      <c r="FG20" s="297">
        <f t="shared" si="23"/>
        <v>0</v>
      </c>
      <c r="FH20" s="297">
        <f t="shared" si="23"/>
        <v>0</v>
      </c>
      <c r="FI20" s="297">
        <f t="shared" si="23"/>
        <v>0</v>
      </c>
      <c r="FJ20" s="297">
        <f t="shared" si="23"/>
        <v>0</v>
      </c>
      <c r="FK20" s="297">
        <f t="shared" si="23"/>
        <v>0</v>
      </c>
      <c r="FL20" s="297">
        <f t="shared" si="23"/>
        <v>0</v>
      </c>
      <c r="FM20" s="297">
        <f t="shared" si="23"/>
        <v>0</v>
      </c>
      <c r="FN20" s="297">
        <f t="shared" ref="FN20:GG20" si="24" xml:space="preserve"> IF( FN15 = 1, $F14, FN17 + FN18 - FN19)</f>
        <v>0</v>
      </c>
      <c r="FO20" s="297">
        <f t="shared" si="24"/>
        <v>0</v>
      </c>
      <c r="FP20" s="297">
        <f t="shared" si="24"/>
        <v>0</v>
      </c>
      <c r="FQ20" s="297">
        <f t="shared" si="24"/>
        <v>0</v>
      </c>
      <c r="FR20" s="297">
        <f t="shared" si="24"/>
        <v>0</v>
      </c>
      <c r="FS20" s="297">
        <f t="shared" si="24"/>
        <v>0</v>
      </c>
      <c r="FT20" s="297">
        <f t="shared" si="24"/>
        <v>0</v>
      </c>
      <c r="FU20" s="297">
        <f t="shared" si="24"/>
        <v>0</v>
      </c>
      <c r="FV20" s="297">
        <f t="shared" si="24"/>
        <v>0</v>
      </c>
      <c r="FW20" s="297">
        <f t="shared" si="24"/>
        <v>0</v>
      </c>
      <c r="FX20" s="297">
        <f t="shared" si="24"/>
        <v>0</v>
      </c>
      <c r="FY20" s="297">
        <f t="shared" si="24"/>
        <v>0</v>
      </c>
      <c r="FZ20" s="297">
        <f t="shared" si="24"/>
        <v>0</v>
      </c>
      <c r="GA20" s="297">
        <f t="shared" si="24"/>
        <v>0</v>
      </c>
      <c r="GB20" s="297">
        <f t="shared" si="24"/>
        <v>0</v>
      </c>
      <c r="GC20" s="297">
        <f t="shared" si="24"/>
        <v>0</v>
      </c>
      <c r="GD20" s="297">
        <f t="shared" si="24"/>
        <v>0</v>
      </c>
      <c r="GE20" s="297">
        <f t="shared" si="24"/>
        <v>0</v>
      </c>
      <c r="GF20" s="297">
        <f t="shared" si="24"/>
        <v>0</v>
      </c>
      <c r="GG20" s="297">
        <f t="shared" si="24"/>
        <v>0</v>
      </c>
      <c r="GH20" s="297">
        <f t="shared" ref="GH20:GJ20" si="25" xml:space="preserve"> IF( GH15 = 1, $F14, GH17 + GH18 - GH19)</f>
        <v>0</v>
      </c>
      <c r="GI20" s="297">
        <f t="shared" si="25"/>
        <v>0</v>
      </c>
      <c r="GJ20" s="297">
        <f t="shared" si="25"/>
        <v>0</v>
      </c>
    </row>
    <row r="23" spans="1:255" x14ac:dyDescent="0.25">
      <c r="E23" s="12" t="s">
        <v>9</v>
      </c>
      <c r="G23" s="12" t="str">
        <f xml:space="preserve"> SMU</f>
        <v>$ 000s</v>
      </c>
      <c r="H23" s="12">
        <f xml:space="preserve"> SUM(J23:GJ23)</f>
        <v>18300</v>
      </c>
      <c r="J23" s="267">
        <v>100</v>
      </c>
      <c r="K23" s="267">
        <v>100</v>
      </c>
      <c r="L23" s="267">
        <v>100</v>
      </c>
      <c r="M23" s="267">
        <v>100</v>
      </c>
      <c r="N23" s="267">
        <v>100</v>
      </c>
      <c r="O23" s="267">
        <v>100</v>
      </c>
      <c r="P23" s="267">
        <v>100</v>
      </c>
      <c r="Q23" s="267">
        <v>100</v>
      </c>
      <c r="R23" s="267">
        <v>100</v>
      </c>
      <c r="S23" s="267">
        <v>100</v>
      </c>
      <c r="T23" s="267">
        <v>100</v>
      </c>
      <c r="U23" s="267">
        <v>100</v>
      </c>
      <c r="V23" s="267">
        <v>100</v>
      </c>
      <c r="W23" s="267">
        <v>100</v>
      </c>
      <c r="X23" s="267">
        <v>100</v>
      </c>
      <c r="Y23" s="267">
        <v>100</v>
      </c>
      <c r="Z23" s="267">
        <v>100</v>
      </c>
      <c r="AA23" s="267">
        <v>100</v>
      </c>
      <c r="AB23" s="267">
        <v>100</v>
      </c>
      <c r="AC23" s="267">
        <v>100</v>
      </c>
      <c r="AD23" s="267">
        <v>100</v>
      </c>
      <c r="AE23" s="267">
        <v>100</v>
      </c>
      <c r="AF23" s="267">
        <v>100</v>
      </c>
      <c r="AG23" s="267">
        <v>100</v>
      </c>
      <c r="AH23" s="267">
        <v>100</v>
      </c>
      <c r="AI23" s="267">
        <v>100</v>
      </c>
      <c r="AJ23" s="267">
        <v>100</v>
      </c>
      <c r="AK23" s="267">
        <v>100</v>
      </c>
      <c r="AL23" s="267">
        <v>100</v>
      </c>
      <c r="AM23" s="267">
        <v>100</v>
      </c>
      <c r="AN23" s="267">
        <v>100</v>
      </c>
      <c r="AO23" s="267">
        <v>100</v>
      </c>
      <c r="AP23" s="267">
        <v>100</v>
      </c>
      <c r="AQ23" s="267">
        <v>100</v>
      </c>
      <c r="AR23" s="267">
        <v>100</v>
      </c>
      <c r="AS23" s="267">
        <v>100</v>
      </c>
      <c r="AT23" s="267">
        <v>100</v>
      </c>
      <c r="AU23" s="267">
        <v>100</v>
      </c>
      <c r="AV23" s="267">
        <v>100</v>
      </c>
      <c r="AW23" s="267">
        <v>100</v>
      </c>
      <c r="AX23" s="267">
        <v>100</v>
      </c>
      <c r="AY23" s="267">
        <v>100</v>
      </c>
      <c r="AZ23" s="267">
        <v>100</v>
      </c>
      <c r="BA23" s="267">
        <v>100</v>
      </c>
      <c r="BB23" s="267">
        <v>100</v>
      </c>
      <c r="BC23" s="267">
        <v>100</v>
      </c>
      <c r="BD23" s="267">
        <v>100</v>
      </c>
      <c r="BE23" s="267">
        <v>100</v>
      </c>
      <c r="BF23" s="267">
        <v>100</v>
      </c>
      <c r="BG23" s="267">
        <v>100</v>
      </c>
      <c r="BH23" s="267">
        <v>100</v>
      </c>
      <c r="BI23" s="267">
        <v>100</v>
      </c>
      <c r="BJ23" s="267">
        <v>100</v>
      </c>
      <c r="BK23" s="267">
        <v>100</v>
      </c>
      <c r="BL23" s="267">
        <v>100</v>
      </c>
      <c r="BM23" s="267">
        <v>100</v>
      </c>
      <c r="BN23" s="267">
        <v>100</v>
      </c>
      <c r="BO23" s="267">
        <v>100</v>
      </c>
      <c r="BP23" s="267">
        <v>100</v>
      </c>
      <c r="BQ23" s="267">
        <v>100</v>
      </c>
      <c r="BR23" s="267">
        <v>100</v>
      </c>
      <c r="BS23" s="267">
        <v>100</v>
      </c>
      <c r="BT23" s="267">
        <v>100</v>
      </c>
      <c r="BU23" s="267">
        <v>100</v>
      </c>
      <c r="BV23" s="267">
        <v>100</v>
      </c>
      <c r="BW23" s="267">
        <v>100</v>
      </c>
      <c r="BX23" s="267">
        <v>100</v>
      </c>
      <c r="BY23" s="267">
        <v>100</v>
      </c>
      <c r="BZ23" s="267">
        <v>100</v>
      </c>
      <c r="CA23" s="267">
        <v>100</v>
      </c>
      <c r="CB23" s="267">
        <v>100</v>
      </c>
      <c r="CC23" s="267">
        <v>100</v>
      </c>
      <c r="CD23" s="267">
        <v>100</v>
      </c>
      <c r="CE23" s="267">
        <v>100</v>
      </c>
      <c r="CF23" s="267">
        <v>100</v>
      </c>
      <c r="CG23" s="267">
        <v>100</v>
      </c>
      <c r="CH23" s="267">
        <v>100</v>
      </c>
      <c r="CI23" s="267">
        <v>100</v>
      </c>
      <c r="CJ23" s="267">
        <v>100</v>
      </c>
      <c r="CK23" s="267">
        <v>100</v>
      </c>
      <c r="CL23" s="267">
        <v>100</v>
      </c>
      <c r="CM23" s="267">
        <v>100</v>
      </c>
      <c r="CN23" s="267">
        <v>100</v>
      </c>
      <c r="CO23" s="267">
        <v>100</v>
      </c>
      <c r="CP23" s="267">
        <v>100</v>
      </c>
      <c r="CQ23" s="267">
        <v>100</v>
      </c>
      <c r="CR23" s="267">
        <v>100</v>
      </c>
      <c r="CS23" s="267">
        <v>100</v>
      </c>
      <c r="CT23" s="267">
        <v>100</v>
      </c>
      <c r="CU23" s="267">
        <v>100</v>
      </c>
      <c r="CV23" s="267">
        <v>100</v>
      </c>
      <c r="CW23" s="267">
        <v>100</v>
      </c>
      <c r="CX23" s="267">
        <v>100</v>
      </c>
      <c r="CY23" s="267">
        <v>100</v>
      </c>
      <c r="CZ23" s="267">
        <v>100</v>
      </c>
      <c r="DA23" s="267">
        <v>100</v>
      </c>
      <c r="DB23" s="267">
        <v>100</v>
      </c>
      <c r="DC23" s="267">
        <v>100</v>
      </c>
      <c r="DD23" s="267">
        <v>100</v>
      </c>
      <c r="DE23" s="267">
        <v>100</v>
      </c>
      <c r="DF23" s="267">
        <v>100</v>
      </c>
      <c r="DG23" s="267">
        <v>100</v>
      </c>
      <c r="DH23" s="267">
        <v>100</v>
      </c>
      <c r="DI23" s="267">
        <v>100</v>
      </c>
      <c r="DJ23" s="267">
        <v>100</v>
      </c>
      <c r="DK23" s="267">
        <v>100</v>
      </c>
      <c r="DL23" s="267">
        <v>100</v>
      </c>
      <c r="DM23" s="267">
        <v>100</v>
      </c>
      <c r="DN23" s="267">
        <v>100</v>
      </c>
      <c r="DO23" s="267">
        <v>100</v>
      </c>
      <c r="DP23" s="267">
        <v>100</v>
      </c>
      <c r="DQ23" s="267">
        <v>100</v>
      </c>
      <c r="DR23" s="267">
        <v>100</v>
      </c>
      <c r="DS23" s="267">
        <v>100</v>
      </c>
      <c r="DT23" s="267">
        <v>100</v>
      </c>
      <c r="DU23" s="267">
        <v>100</v>
      </c>
      <c r="DV23" s="267">
        <v>100</v>
      </c>
      <c r="DW23" s="267">
        <v>100</v>
      </c>
      <c r="DX23" s="267">
        <v>100</v>
      </c>
      <c r="DY23" s="267">
        <v>100</v>
      </c>
      <c r="DZ23" s="267">
        <v>100</v>
      </c>
      <c r="EA23" s="267">
        <v>100</v>
      </c>
      <c r="EB23" s="267">
        <v>100</v>
      </c>
      <c r="EC23" s="267">
        <v>100</v>
      </c>
      <c r="ED23" s="267">
        <v>100</v>
      </c>
      <c r="EE23" s="267">
        <v>100</v>
      </c>
      <c r="EF23" s="267">
        <v>100</v>
      </c>
      <c r="EG23" s="267">
        <v>100</v>
      </c>
      <c r="EH23" s="267">
        <v>100</v>
      </c>
      <c r="EI23" s="267">
        <v>100</v>
      </c>
      <c r="EJ23" s="267">
        <v>100</v>
      </c>
      <c r="EK23" s="267">
        <v>100</v>
      </c>
      <c r="EL23" s="267">
        <v>100</v>
      </c>
      <c r="EM23" s="267">
        <v>100</v>
      </c>
      <c r="EN23" s="267">
        <v>100</v>
      </c>
      <c r="EO23" s="267">
        <v>100</v>
      </c>
      <c r="EP23" s="267">
        <v>100</v>
      </c>
      <c r="EQ23" s="267">
        <v>100</v>
      </c>
      <c r="ER23" s="267">
        <v>100</v>
      </c>
      <c r="ES23" s="267">
        <v>100</v>
      </c>
      <c r="ET23" s="267">
        <v>100</v>
      </c>
      <c r="EU23" s="267">
        <v>100</v>
      </c>
      <c r="EV23" s="267">
        <v>100</v>
      </c>
      <c r="EW23" s="267">
        <v>100</v>
      </c>
      <c r="EX23" s="267">
        <v>100</v>
      </c>
      <c r="EY23" s="267">
        <v>100</v>
      </c>
      <c r="EZ23" s="267">
        <v>100</v>
      </c>
      <c r="FA23" s="267">
        <v>100</v>
      </c>
      <c r="FB23" s="267">
        <v>100</v>
      </c>
      <c r="FC23" s="267">
        <v>100</v>
      </c>
      <c r="FD23" s="267">
        <v>100</v>
      </c>
      <c r="FE23" s="267">
        <v>100</v>
      </c>
      <c r="FF23" s="267">
        <v>100</v>
      </c>
      <c r="FG23" s="267">
        <v>100</v>
      </c>
      <c r="FH23" s="267">
        <v>100</v>
      </c>
      <c r="FI23" s="267">
        <v>100</v>
      </c>
      <c r="FJ23" s="267">
        <v>100</v>
      </c>
      <c r="FK23" s="267">
        <v>100</v>
      </c>
      <c r="FL23" s="267">
        <v>100</v>
      </c>
      <c r="FM23" s="267">
        <v>100</v>
      </c>
      <c r="FN23" s="267">
        <v>100</v>
      </c>
      <c r="FO23" s="267">
        <v>100</v>
      </c>
      <c r="FP23" s="267">
        <v>100</v>
      </c>
      <c r="FQ23" s="267">
        <v>100</v>
      </c>
      <c r="FR23" s="267">
        <v>100</v>
      </c>
      <c r="FS23" s="267">
        <v>100</v>
      </c>
      <c r="FT23" s="267">
        <v>100</v>
      </c>
      <c r="FU23" s="267">
        <v>100</v>
      </c>
      <c r="FV23" s="267">
        <v>100</v>
      </c>
      <c r="FW23" s="267">
        <v>100</v>
      </c>
      <c r="FX23" s="267">
        <v>100</v>
      </c>
      <c r="FY23" s="267">
        <v>100</v>
      </c>
      <c r="FZ23" s="267">
        <v>100</v>
      </c>
      <c r="GA23" s="267">
        <v>100</v>
      </c>
      <c r="GB23" s="267">
        <v>100</v>
      </c>
      <c r="GC23" s="267">
        <v>100</v>
      </c>
      <c r="GD23" s="267">
        <v>100</v>
      </c>
      <c r="GE23" s="267">
        <v>100</v>
      </c>
      <c r="GF23" s="267">
        <v>100</v>
      </c>
      <c r="GG23" s="267">
        <v>100</v>
      </c>
      <c r="GH23" s="267">
        <v>100</v>
      </c>
      <c r="GI23" s="267">
        <v>100</v>
      </c>
      <c r="GJ23" s="267">
        <v>100</v>
      </c>
    </row>
    <row r="24" spans="1:255" s="250" customFormat="1" x14ac:dyDescent="0.25">
      <c r="A24" s="189"/>
      <c r="B24" s="189"/>
      <c r="C24" s="190"/>
      <c r="D24" s="191"/>
      <c r="E24" s="249" t="str">
        <f xml:space="preserve"> LEFT(E23, LEN(E23) - 4)</f>
        <v>Sign switch line item</v>
      </c>
      <c r="F24" s="249"/>
      <c r="G24" s="249" t="str">
        <f xml:space="preserve"> SMU</f>
        <v>$ 000s</v>
      </c>
      <c r="H24" s="249">
        <f xml:space="preserve"> SUM(J24:GJ24)</f>
        <v>-18300</v>
      </c>
      <c r="I24" s="192"/>
      <c r="J24" s="249">
        <f t="shared" ref="J24:AO24" si="26" xml:space="preserve"> -1 * J23</f>
        <v>-100</v>
      </c>
      <c r="K24" s="249">
        <f t="shared" si="26"/>
        <v>-100</v>
      </c>
      <c r="L24" s="249">
        <f t="shared" si="26"/>
        <v>-100</v>
      </c>
      <c r="M24" s="249">
        <f t="shared" si="26"/>
        <v>-100</v>
      </c>
      <c r="N24" s="249">
        <f t="shared" si="26"/>
        <v>-100</v>
      </c>
      <c r="O24" s="249">
        <f t="shared" si="26"/>
        <v>-100</v>
      </c>
      <c r="P24" s="249">
        <f t="shared" si="26"/>
        <v>-100</v>
      </c>
      <c r="Q24" s="249">
        <f t="shared" si="26"/>
        <v>-100</v>
      </c>
      <c r="R24" s="249">
        <f t="shared" si="26"/>
        <v>-100</v>
      </c>
      <c r="S24" s="249">
        <f t="shared" si="26"/>
        <v>-100</v>
      </c>
      <c r="T24" s="249">
        <f t="shared" si="26"/>
        <v>-100</v>
      </c>
      <c r="U24" s="249">
        <f t="shared" si="26"/>
        <v>-100</v>
      </c>
      <c r="V24" s="249">
        <f t="shared" si="26"/>
        <v>-100</v>
      </c>
      <c r="W24" s="249">
        <f t="shared" si="26"/>
        <v>-100</v>
      </c>
      <c r="X24" s="249">
        <f t="shared" si="26"/>
        <v>-100</v>
      </c>
      <c r="Y24" s="249">
        <f t="shared" si="26"/>
        <v>-100</v>
      </c>
      <c r="Z24" s="249">
        <f t="shared" si="26"/>
        <v>-100</v>
      </c>
      <c r="AA24" s="249">
        <f t="shared" si="26"/>
        <v>-100</v>
      </c>
      <c r="AB24" s="249">
        <f t="shared" si="26"/>
        <v>-100</v>
      </c>
      <c r="AC24" s="249">
        <f t="shared" si="26"/>
        <v>-100</v>
      </c>
      <c r="AD24" s="249">
        <f t="shared" si="26"/>
        <v>-100</v>
      </c>
      <c r="AE24" s="249">
        <f t="shared" si="26"/>
        <v>-100</v>
      </c>
      <c r="AF24" s="249">
        <f t="shared" si="26"/>
        <v>-100</v>
      </c>
      <c r="AG24" s="249">
        <f t="shared" si="26"/>
        <v>-100</v>
      </c>
      <c r="AH24" s="249">
        <f t="shared" si="26"/>
        <v>-100</v>
      </c>
      <c r="AI24" s="249">
        <f t="shared" si="26"/>
        <v>-100</v>
      </c>
      <c r="AJ24" s="249">
        <f t="shared" si="26"/>
        <v>-100</v>
      </c>
      <c r="AK24" s="249">
        <f t="shared" si="26"/>
        <v>-100</v>
      </c>
      <c r="AL24" s="249">
        <f t="shared" si="26"/>
        <v>-100</v>
      </c>
      <c r="AM24" s="249">
        <f t="shared" si="26"/>
        <v>-100</v>
      </c>
      <c r="AN24" s="249">
        <f t="shared" si="26"/>
        <v>-100</v>
      </c>
      <c r="AO24" s="249">
        <f t="shared" si="26"/>
        <v>-100</v>
      </c>
      <c r="AP24" s="249">
        <f t="shared" ref="AP24:BU24" si="27" xml:space="preserve"> -1 * AP23</f>
        <v>-100</v>
      </c>
      <c r="AQ24" s="249">
        <f t="shared" si="27"/>
        <v>-100</v>
      </c>
      <c r="AR24" s="249">
        <f t="shared" si="27"/>
        <v>-100</v>
      </c>
      <c r="AS24" s="249">
        <f t="shared" si="27"/>
        <v>-100</v>
      </c>
      <c r="AT24" s="249">
        <f t="shared" si="27"/>
        <v>-100</v>
      </c>
      <c r="AU24" s="249">
        <f t="shared" si="27"/>
        <v>-100</v>
      </c>
      <c r="AV24" s="249">
        <f t="shared" si="27"/>
        <v>-100</v>
      </c>
      <c r="AW24" s="249">
        <f t="shared" si="27"/>
        <v>-100</v>
      </c>
      <c r="AX24" s="249">
        <f t="shared" si="27"/>
        <v>-100</v>
      </c>
      <c r="AY24" s="249">
        <f t="shared" si="27"/>
        <v>-100</v>
      </c>
      <c r="AZ24" s="249">
        <f t="shared" si="27"/>
        <v>-100</v>
      </c>
      <c r="BA24" s="249">
        <f t="shared" si="27"/>
        <v>-100</v>
      </c>
      <c r="BB24" s="249">
        <f t="shared" si="27"/>
        <v>-100</v>
      </c>
      <c r="BC24" s="249">
        <f t="shared" si="27"/>
        <v>-100</v>
      </c>
      <c r="BD24" s="249">
        <f t="shared" si="27"/>
        <v>-100</v>
      </c>
      <c r="BE24" s="249">
        <f t="shared" si="27"/>
        <v>-100</v>
      </c>
      <c r="BF24" s="249">
        <f t="shared" si="27"/>
        <v>-100</v>
      </c>
      <c r="BG24" s="249">
        <f t="shared" si="27"/>
        <v>-100</v>
      </c>
      <c r="BH24" s="249">
        <f t="shared" si="27"/>
        <v>-100</v>
      </c>
      <c r="BI24" s="249">
        <f t="shared" si="27"/>
        <v>-100</v>
      </c>
      <c r="BJ24" s="249">
        <f t="shared" si="27"/>
        <v>-100</v>
      </c>
      <c r="BK24" s="249">
        <f t="shared" si="27"/>
        <v>-100</v>
      </c>
      <c r="BL24" s="249">
        <f t="shared" si="27"/>
        <v>-100</v>
      </c>
      <c r="BM24" s="249">
        <f t="shared" si="27"/>
        <v>-100</v>
      </c>
      <c r="BN24" s="249">
        <f t="shared" si="27"/>
        <v>-100</v>
      </c>
      <c r="BO24" s="249">
        <f t="shared" si="27"/>
        <v>-100</v>
      </c>
      <c r="BP24" s="249">
        <f t="shared" si="27"/>
        <v>-100</v>
      </c>
      <c r="BQ24" s="249">
        <f t="shared" si="27"/>
        <v>-100</v>
      </c>
      <c r="BR24" s="249">
        <f t="shared" si="27"/>
        <v>-100</v>
      </c>
      <c r="BS24" s="249">
        <f t="shared" si="27"/>
        <v>-100</v>
      </c>
      <c r="BT24" s="249">
        <f t="shared" si="27"/>
        <v>-100</v>
      </c>
      <c r="BU24" s="249">
        <f t="shared" si="27"/>
        <v>-100</v>
      </c>
      <c r="BV24" s="249">
        <f t="shared" ref="BV24:DA24" si="28" xml:space="preserve"> -1 * BV23</f>
        <v>-100</v>
      </c>
      <c r="BW24" s="249">
        <f t="shared" si="28"/>
        <v>-100</v>
      </c>
      <c r="BX24" s="249">
        <f t="shared" si="28"/>
        <v>-100</v>
      </c>
      <c r="BY24" s="249">
        <f t="shared" si="28"/>
        <v>-100</v>
      </c>
      <c r="BZ24" s="249">
        <f t="shared" si="28"/>
        <v>-100</v>
      </c>
      <c r="CA24" s="249">
        <f t="shared" si="28"/>
        <v>-100</v>
      </c>
      <c r="CB24" s="249">
        <f t="shared" si="28"/>
        <v>-100</v>
      </c>
      <c r="CC24" s="249">
        <f t="shared" si="28"/>
        <v>-100</v>
      </c>
      <c r="CD24" s="249">
        <f t="shared" si="28"/>
        <v>-100</v>
      </c>
      <c r="CE24" s="249">
        <f t="shared" si="28"/>
        <v>-100</v>
      </c>
      <c r="CF24" s="249">
        <f t="shared" si="28"/>
        <v>-100</v>
      </c>
      <c r="CG24" s="249">
        <f t="shared" si="28"/>
        <v>-100</v>
      </c>
      <c r="CH24" s="249">
        <f t="shared" si="28"/>
        <v>-100</v>
      </c>
      <c r="CI24" s="249">
        <f t="shared" si="28"/>
        <v>-100</v>
      </c>
      <c r="CJ24" s="249">
        <f t="shared" si="28"/>
        <v>-100</v>
      </c>
      <c r="CK24" s="249">
        <f t="shared" si="28"/>
        <v>-100</v>
      </c>
      <c r="CL24" s="249">
        <f t="shared" si="28"/>
        <v>-100</v>
      </c>
      <c r="CM24" s="249">
        <f t="shared" si="28"/>
        <v>-100</v>
      </c>
      <c r="CN24" s="249">
        <f t="shared" si="28"/>
        <v>-100</v>
      </c>
      <c r="CO24" s="249">
        <f t="shared" si="28"/>
        <v>-100</v>
      </c>
      <c r="CP24" s="249">
        <f t="shared" si="28"/>
        <v>-100</v>
      </c>
      <c r="CQ24" s="249">
        <f t="shared" si="28"/>
        <v>-100</v>
      </c>
      <c r="CR24" s="249">
        <f t="shared" si="28"/>
        <v>-100</v>
      </c>
      <c r="CS24" s="249">
        <f t="shared" si="28"/>
        <v>-100</v>
      </c>
      <c r="CT24" s="249">
        <f t="shared" si="28"/>
        <v>-100</v>
      </c>
      <c r="CU24" s="249">
        <f t="shared" si="28"/>
        <v>-100</v>
      </c>
      <c r="CV24" s="249">
        <f t="shared" si="28"/>
        <v>-100</v>
      </c>
      <c r="CW24" s="249">
        <f t="shared" si="28"/>
        <v>-100</v>
      </c>
      <c r="CX24" s="249">
        <f t="shared" si="28"/>
        <v>-100</v>
      </c>
      <c r="CY24" s="249">
        <f t="shared" si="28"/>
        <v>-100</v>
      </c>
      <c r="CZ24" s="249">
        <f t="shared" si="28"/>
        <v>-100</v>
      </c>
      <c r="DA24" s="249">
        <f t="shared" si="28"/>
        <v>-100</v>
      </c>
      <c r="DB24" s="249">
        <f t="shared" ref="DB24:EG24" si="29" xml:space="preserve"> -1 * DB23</f>
        <v>-100</v>
      </c>
      <c r="DC24" s="249">
        <f t="shared" si="29"/>
        <v>-100</v>
      </c>
      <c r="DD24" s="249">
        <f t="shared" si="29"/>
        <v>-100</v>
      </c>
      <c r="DE24" s="249">
        <f t="shared" si="29"/>
        <v>-100</v>
      </c>
      <c r="DF24" s="249">
        <f t="shared" si="29"/>
        <v>-100</v>
      </c>
      <c r="DG24" s="249">
        <f t="shared" si="29"/>
        <v>-100</v>
      </c>
      <c r="DH24" s="249">
        <f t="shared" si="29"/>
        <v>-100</v>
      </c>
      <c r="DI24" s="249">
        <f t="shared" si="29"/>
        <v>-100</v>
      </c>
      <c r="DJ24" s="249">
        <f t="shared" si="29"/>
        <v>-100</v>
      </c>
      <c r="DK24" s="249">
        <f t="shared" si="29"/>
        <v>-100</v>
      </c>
      <c r="DL24" s="249">
        <f t="shared" si="29"/>
        <v>-100</v>
      </c>
      <c r="DM24" s="249">
        <f t="shared" si="29"/>
        <v>-100</v>
      </c>
      <c r="DN24" s="249">
        <f t="shared" si="29"/>
        <v>-100</v>
      </c>
      <c r="DO24" s="249">
        <f t="shared" si="29"/>
        <v>-100</v>
      </c>
      <c r="DP24" s="249">
        <f t="shared" si="29"/>
        <v>-100</v>
      </c>
      <c r="DQ24" s="249">
        <f t="shared" si="29"/>
        <v>-100</v>
      </c>
      <c r="DR24" s="249">
        <f t="shared" si="29"/>
        <v>-100</v>
      </c>
      <c r="DS24" s="249">
        <f t="shared" si="29"/>
        <v>-100</v>
      </c>
      <c r="DT24" s="249">
        <f t="shared" si="29"/>
        <v>-100</v>
      </c>
      <c r="DU24" s="249">
        <f t="shared" si="29"/>
        <v>-100</v>
      </c>
      <c r="DV24" s="249">
        <f t="shared" si="29"/>
        <v>-100</v>
      </c>
      <c r="DW24" s="249">
        <f t="shared" si="29"/>
        <v>-100</v>
      </c>
      <c r="DX24" s="249">
        <f t="shared" si="29"/>
        <v>-100</v>
      </c>
      <c r="DY24" s="249">
        <f t="shared" si="29"/>
        <v>-100</v>
      </c>
      <c r="DZ24" s="249">
        <f t="shared" si="29"/>
        <v>-100</v>
      </c>
      <c r="EA24" s="249">
        <f t="shared" si="29"/>
        <v>-100</v>
      </c>
      <c r="EB24" s="249">
        <f t="shared" si="29"/>
        <v>-100</v>
      </c>
      <c r="EC24" s="249">
        <f t="shared" si="29"/>
        <v>-100</v>
      </c>
      <c r="ED24" s="249">
        <f t="shared" si="29"/>
        <v>-100</v>
      </c>
      <c r="EE24" s="249">
        <f t="shared" si="29"/>
        <v>-100</v>
      </c>
      <c r="EF24" s="249">
        <f t="shared" si="29"/>
        <v>-100</v>
      </c>
      <c r="EG24" s="249">
        <f t="shared" si="29"/>
        <v>-100</v>
      </c>
      <c r="EH24" s="249">
        <f t="shared" ref="EH24:FM24" si="30" xml:space="preserve"> -1 * EH23</f>
        <v>-100</v>
      </c>
      <c r="EI24" s="249">
        <f t="shared" si="30"/>
        <v>-100</v>
      </c>
      <c r="EJ24" s="249">
        <f t="shared" si="30"/>
        <v>-100</v>
      </c>
      <c r="EK24" s="249">
        <f t="shared" si="30"/>
        <v>-100</v>
      </c>
      <c r="EL24" s="249">
        <f t="shared" si="30"/>
        <v>-100</v>
      </c>
      <c r="EM24" s="249">
        <f t="shared" si="30"/>
        <v>-100</v>
      </c>
      <c r="EN24" s="249">
        <f t="shared" si="30"/>
        <v>-100</v>
      </c>
      <c r="EO24" s="249">
        <f t="shared" si="30"/>
        <v>-100</v>
      </c>
      <c r="EP24" s="249">
        <f t="shared" si="30"/>
        <v>-100</v>
      </c>
      <c r="EQ24" s="249">
        <f t="shared" si="30"/>
        <v>-100</v>
      </c>
      <c r="ER24" s="249">
        <f t="shared" si="30"/>
        <v>-100</v>
      </c>
      <c r="ES24" s="249">
        <f t="shared" si="30"/>
        <v>-100</v>
      </c>
      <c r="ET24" s="249">
        <f t="shared" si="30"/>
        <v>-100</v>
      </c>
      <c r="EU24" s="249">
        <f t="shared" si="30"/>
        <v>-100</v>
      </c>
      <c r="EV24" s="249">
        <f t="shared" si="30"/>
        <v>-100</v>
      </c>
      <c r="EW24" s="249">
        <f t="shared" si="30"/>
        <v>-100</v>
      </c>
      <c r="EX24" s="249">
        <f t="shared" si="30"/>
        <v>-100</v>
      </c>
      <c r="EY24" s="249">
        <f t="shared" si="30"/>
        <v>-100</v>
      </c>
      <c r="EZ24" s="249">
        <f t="shared" si="30"/>
        <v>-100</v>
      </c>
      <c r="FA24" s="249">
        <f t="shared" si="30"/>
        <v>-100</v>
      </c>
      <c r="FB24" s="249">
        <f t="shared" si="30"/>
        <v>-100</v>
      </c>
      <c r="FC24" s="249">
        <f t="shared" si="30"/>
        <v>-100</v>
      </c>
      <c r="FD24" s="249">
        <f t="shared" si="30"/>
        <v>-100</v>
      </c>
      <c r="FE24" s="249">
        <f t="shared" si="30"/>
        <v>-100</v>
      </c>
      <c r="FF24" s="249">
        <f t="shared" si="30"/>
        <v>-100</v>
      </c>
      <c r="FG24" s="249">
        <f t="shared" si="30"/>
        <v>-100</v>
      </c>
      <c r="FH24" s="249">
        <f t="shared" si="30"/>
        <v>-100</v>
      </c>
      <c r="FI24" s="249">
        <f t="shared" si="30"/>
        <v>-100</v>
      </c>
      <c r="FJ24" s="249">
        <f t="shared" si="30"/>
        <v>-100</v>
      </c>
      <c r="FK24" s="249">
        <f t="shared" si="30"/>
        <v>-100</v>
      </c>
      <c r="FL24" s="249">
        <f t="shared" si="30"/>
        <v>-100</v>
      </c>
      <c r="FM24" s="249">
        <f t="shared" si="30"/>
        <v>-100</v>
      </c>
      <c r="FN24" s="249">
        <f t="shared" ref="FN24:GG24" si="31" xml:space="preserve"> -1 * FN23</f>
        <v>-100</v>
      </c>
      <c r="FO24" s="249">
        <f t="shared" si="31"/>
        <v>-100</v>
      </c>
      <c r="FP24" s="249">
        <f t="shared" si="31"/>
        <v>-100</v>
      </c>
      <c r="FQ24" s="249">
        <f t="shared" si="31"/>
        <v>-100</v>
      </c>
      <c r="FR24" s="249">
        <f t="shared" si="31"/>
        <v>-100</v>
      </c>
      <c r="FS24" s="249">
        <f t="shared" si="31"/>
        <v>-100</v>
      </c>
      <c r="FT24" s="249">
        <f t="shared" si="31"/>
        <v>-100</v>
      </c>
      <c r="FU24" s="249">
        <f t="shared" si="31"/>
        <v>-100</v>
      </c>
      <c r="FV24" s="249">
        <f t="shared" si="31"/>
        <v>-100</v>
      </c>
      <c r="FW24" s="249">
        <f t="shared" si="31"/>
        <v>-100</v>
      </c>
      <c r="FX24" s="249">
        <f t="shared" si="31"/>
        <v>-100</v>
      </c>
      <c r="FY24" s="249">
        <f t="shared" si="31"/>
        <v>-100</v>
      </c>
      <c r="FZ24" s="249">
        <f t="shared" si="31"/>
        <v>-100</v>
      </c>
      <c r="GA24" s="249">
        <f t="shared" si="31"/>
        <v>-100</v>
      </c>
      <c r="GB24" s="249">
        <f t="shared" si="31"/>
        <v>-100</v>
      </c>
      <c r="GC24" s="249">
        <f t="shared" si="31"/>
        <v>-100</v>
      </c>
      <c r="GD24" s="249">
        <f t="shared" si="31"/>
        <v>-100</v>
      </c>
      <c r="GE24" s="249">
        <f t="shared" si="31"/>
        <v>-100</v>
      </c>
      <c r="GF24" s="249">
        <f t="shared" si="31"/>
        <v>-100</v>
      </c>
      <c r="GG24" s="249">
        <f t="shared" si="31"/>
        <v>-100</v>
      </c>
      <c r="GH24" s="249">
        <f t="shared" ref="GH24:GJ24" si="32" xml:space="preserve"> -1 * GH23</f>
        <v>-100</v>
      </c>
      <c r="GI24" s="249">
        <f t="shared" si="32"/>
        <v>-100</v>
      </c>
      <c r="GJ24" s="249">
        <f t="shared" si="32"/>
        <v>-100</v>
      </c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</row>
  </sheetData>
  <conditionalFormatting sqref="J3:GJ3">
    <cfRule type="cellIs" dxfId="8" priority="20" stopIfTrue="1" operator="equal">
      <formula>"Construction"</formula>
    </cfRule>
    <cfRule type="cellIs" dxfId="7" priority="21" stopIfTrue="1" operator="equal">
      <formula>"Operations"</formula>
    </cfRule>
  </conditionalFormatting>
  <conditionalFormatting sqref="J3:GJ3">
    <cfRule type="cellIs" dxfId="6" priority="19" operator="equal">
      <formula>"Fin Close"</formula>
    </cfRule>
  </conditionalFormatting>
  <conditionalFormatting sqref="J3:GJ3">
    <cfRule type="cellIs" dxfId="5" priority="13" operator="equal">
      <formula>"PPA ext."</formula>
    </cfRule>
    <cfRule type="cellIs" dxfId="4" priority="14" operator="equal">
      <formula>"Delay"</formula>
    </cfRule>
  </conditionalFormatting>
  <conditionalFormatting sqref="F2:F4">
    <cfRule type="cellIs" dxfId="3" priority="1" stopIfTrue="1" operator="notEqual">
      <formula>0</formula>
    </cfRule>
    <cfRule type="cellIs" dxfId="2" priority="2" stopIfTrue="1" operator="equal">
      <formula>""</formula>
    </cfRule>
  </conditionalFormatting>
  <conditionalFormatting sqref="F2:F4">
    <cfRule type="cellIs" dxfId="1" priority="3" stopIfTrue="1" operator="notEqual">
      <formula>0</formula>
    </cfRule>
    <cfRule type="cellIs" dxfId="0" priority="4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8</vt:i4>
      </vt:variant>
    </vt:vector>
  </HeadingPairs>
  <TitlesOfParts>
    <vt:vector size="22" baseType="lpstr">
      <vt:lpstr>InpC</vt:lpstr>
      <vt:lpstr>Time</vt:lpstr>
      <vt:lpstr>Esc</vt:lpstr>
      <vt:lpstr>Ops</vt:lpstr>
      <vt:lpstr>Acct</vt:lpstr>
      <vt:lpstr>Debt</vt:lpstr>
      <vt:lpstr>Equity</vt:lpstr>
      <vt:lpstr>Tax</vt:lpstr>
      <vt:lpstr>Metrics</vt:lpstr>
      <vt:lpstr>FS Qtr</vt:lpstr>
      <vt:lpstr>FS Ann</vt:lpstr>
      <vt:lpstr>Output</vt:lpstr>
      <vt:lpstr>Check</vt:lpstr>
      <vt:lpstr>Tmp</vt:lpstr>
      <vt:lpstr>BaseCaseIndicator</vt:lpstr>
      <vt:lpstr>CFADS_calc</vt:lpstr>
      <vt:lpstr>CFADS_check</vt:lpstr>
      <vt:lpstr>CFADS_paste</vt:lpstr>
      <vt:lpstr>CHK_TOL</vt:lpstr>
      <vt:lpstr>InputRowTemplate</vt:lpstr>
      <vt:lpstr>SMU</vt:lpstr>
      <vt:lpstr>TRK_TOL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F1F9</dc:creator>
  <cp:lastModifiedBy>Liam Mullen</cp:lastModifiedBy>
  <cp:lastPrinted>2020-03-18T20:08:06Z</cp:lastPrinted>
  <dcterms:created xsi:type="dcterms:W3CDTF">2004-05-12T17:06:52Z</dcterms:created>
  <dcterms:modified xsi:type="dcterms:W3CDTF">2020-04-16T14:45:07Z</dcterms:modified>
</cp:coreProperties>
</file>